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FILESVR-01\Users\aelliott\Desktop\"/>
    </mc:Choice>
  </mc:AlternateContent>
  <xr:revisionPtr revIDLastSave="0" documentId="8_{746D2240-1862-4C6D-A818-4D93445C98BF}" xr6:coauthVersionLast="47" xr6:coauthVersionMax="47" xr10:uidLastSave="{00000000-0000-0000-0000-000000000000}"/>
  <workbookProtection workbookAlgorithmName="SHA-512" workbookHashValue="JH7zXMxRy1S8XRk6v4HKH5VrMkfj7ZOId1uVd12KMH5MN+WLM3Y/H+KVfMLlFZlvUPXID5osDupf6LUS+qRCIA==" workbookSaltValue="G2HiagkmVvM7MxoW1UkVUQ==" workbookSpinCount="100000" lockStructure="1"/>
  <bookViews>
    <workbookView xWindow="-120" yWindow="-120" windowWidth="29040" windowHeight="15840" xr2:uid="{F13600ED-B5D5-4255-B890-3FA81CFC0894}"/>
  </bookViews>
  <sheets>
    <sheet name="Instructions" sheetId="19" r:id="rId1"/>
    <sheet name="Use Details" sheetId="3" r:id="rId2"/>
    <sheet name="SDMT Conditions" sheetId="14" r:id="rId3"/>
    <sheet name="Products" sheetId="16" state="hidden" r:id="rId4"/>
    <sheet name="Mixes" sheetId="23" state="hidden" r:id="rId5"/>
    <sheet name="Deposition Curves" sheetId="2" state="hidden" r:id="rId6"/>
    <sheet name="P1 - Risk Re-assessment" sheetId="8" state="hidden" r:id="rId7"/>
  </sheets>
  <definedNames>
    <definedName name="AerialFWStandardScenarios">'Deposition Curves'!#REF!</definedName>
    <definedName name="AerialRStandardScenarios">'Deposition Curves'!#REF!</definedName>
    <definedName name="Application_description">'Deposition Curves'!$A:$A</definedName>
    <definedName name="GroundStandardScenarios">'Deposition Curves'!$A$3:$A$5</definedName>
    <definedName name="_xlnm.Print_Area" localSheetId="0">Instructions!$A$1:$N$34</definedName>
    <definedName name="_xlnm.Print_Area" localSheetId="2">'SDMT Conditions'!$A$1:$H$28</definedName>
    <definedName name="_xlnm.Print_Area" localSheetId="1">'Use Details'!$A$6:$G$50</definedName>
    <definedName name="Product_Number">Products!$A:$A</definedName>
    <definedName name="VerticalStandardScenarios">'Deposition Curves'!#REF!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26" i="3" l="1"/>
  <c r="P123" i="3" s="1"/>
  <c r="L123" i="3"/>
  <c r="R123" i="3"/>
  <c r="O123" i="3" s="1"/>
  <c r="J112" i="3" l="1"/>
  <c r="M123" i="3" l="1"/>
  <c r="N120" i="3"/>
  <c r="Q120" i="3"/>
  <c r="T120" i="3"/>
  <c r="S120" i="3"/>
  <c r="P120" i="3"/>
  <c r="K123" i="3"/>
  <c r="C28" i="14"/>
  <c r="H4" i="3"/>
  <c r="H2" i="3"/>
  <c r="E28" i="14"/>
  <c r="H48" i="3"/>
  <c r="H7" i="3"/>
  <c r="H66" i="3" l="1"/>
  <c r="A49" i="3"/>
  <c r="B83" i="3" l="1"/>
  <c r="B84" i="3" s="1"/>
  <c r="K78" i="3" l="1"/>
  <c r="I109" i="3" l="1"/>
  <c r="I110" i="3" s="1"/>
  <c r="B101" i="3"/>
  <c r="B102" i="3"/>
  <c r="S38" i="16" l="1"/>
  <c r="R38" i="16"/>
  <c r="E106" i="3"/>
  <c r="H81" i="3" l="1"/>
  <c r="H80" i="3"/>
  <c r="I111" i="3"/>
  <c r="H67" i="3" l="1"/>
  <c r="G67" i="3"/>
  <c r="L109" i="3" l="1"/>
  <c r="L115" i="3" s="1"/>
  <c r="B5" i="8" s="1"/>
  <c r="D19" i="3"/>
  <c r="J111" i="3"/>
  <c r="E36" i="3"/>
  <c r="B36" i="3"/>
  <c r="S109" i="3" l="1"/>
  <c r="R109" i="3"/>
  <c r="Q109" i="3"/>
  <c r="P109" i="3"/>
  <c r="O109" i="3"/>
  <c r="G108" i="3"/>
  <c r="G112" i="3" s="1"/>
  <c r="B112" i="3"/>
  <c r="B111" i="3"/>
  <c r="B110" i="3"/>
  <c r="B109" i="3"/>
  <c r="B108" i="3"/>
  <c r="B107" i="3"/>
  <c r="A14" i="3" l="1"/>
  <c r="D10" i="3"/>
  <c r="B127" i="3"/>
  <c r="E34" i="3" s="1"/>
  <c r="H16" i="3"/>
  <c r="B117" i="3"/>
  <c r="H12" i="3" s="1"/>
  <c r="F30" i="3"/>
  <c r="E29" i="3"/>
  <c r="E16" i="3"/>
  <c r="A16" i="3"/>
  <c r="A9" i="3"/>
  <c r="A12" i="3"/>
  <c r="E12" i="3"/>
  <c r="B5" i="14" l="1"/>
  <c r="E32" i="3"/>
  <c r="B29" i="3"/>
  <c r="B105" i="3" s="1"/>
  <c r="O120" i="3" l="1"/>
  <c r="F109" i="3"/>
  <c r="R110" i="3"/>
  <c r="O111" i="3"/>
  <c r="P111" i="3"/>
  <c r="P110" i="3"/>
  <c r="R111" i="3"/>
  <c r="F111" i="3"/>
  <c r="F113" i="3" s="1"/>
  <c r="Q111" i="3"/>
  <c r="S111" i="3"/>
  <c r="F108" i="3"/>
  <c r="O110" i="3"/>
  <c r="F110" i="3"/>
  <c r="F112" i="3" s="1"/>
  <c r="S110" i="3"/>
  <c r="Q110" i="3"/>
  <c r="K67" i="3"/>
  <c r="B115" i="3" l="1"/>
  <c r="E31" i="3"/>
  <c r="B116" i="3"/>
  <c r="H14" i="3" s="1"/>
  <c r="D14" i="3"/>
  <c r="B120" i="3"/>
  <c r="B122" i="3" s="1"/>
  <c r="B95" i="3"/>
  <c r="E97" i="3" s="1"/>
  <c r="F67" i="3"/>
  <c r="I87" i="3"/>
  <c r="C83" i="3"/>
  <c r="D76" i="3"/>
  <c r="R120" i="3" s="1"/>
  <c r="B76" i="3"/>
  <c r="C76" i="3" s="1"/>
  <c r="B81" i="3"/>
  <c r="B90" i="3"/>
  <c r="N123" i="3" l="1"/>
  <c r="L125" i="3" s="1"/>
  <c r="G28" i="14" s="1"/>
  <c r="B89" i="3"/>
  <c r="C82" i="3"/>
  <c r="C84" i="3"/>
  <c r="A122" i="3"/>
  <c r="D122" i="3"/>
  <c r="E122" i="3"/>
  <c r="E124" i="3" s="1"/>
  <c r="G34" i="14" s="1"/>
  <c r="C122" i="3"/>
  <c r="B74" i="3"/>
  <c r="H42" i="3"/>
  <c r="A97" i="3"/>
  <c r="C97" i="3"/>
  <c r="D97" i="3"/>
  <c r="B97" i="3"/>
  <c r="B124" i="3" s="1"/>
  <c r="B73" i="3"/>
  <c r="B69" i="3"/>
  <c r="B70" i="3"/>
  <c r="B72" i="3"/>
  <c r="B71" i="3"/>
  <c r="B79" i="3"/>
  <c r="B80" i="3"/>
  <c r="B78" i="3"/>
  <c r="B88" i="3"/>
  <c r="B87" i="3"/>
  <c r="C91" i="3" s="1"/>
  <c r="C78" i="3"/>
  <c r="C80" i="3"/>
  <c r="C81" i="3"/>
  <c r="C79" i="3"/>
  <c r="H87" i="3"/>
  <c r="H86" i="3"/>
  <c r="B91" i="3" l="1"/>
  <c r="H44" i="3" s="1"/>
  <c r="A125" i="3"/>
  <c r="B34" i="14" s="1"/>
  <c r="D124" i="3"/>
  <c r="F34" i="14" s="1"/>
  <c r="C124" i="3"/>
  <c r="E34" i="14" s="1"/>
  <c r="D63" i="3"/>
  <c r="D60" i="3"/>
  <c r="D34" i="14"/>
  <c r="A124" i="3"/>
  <c r="B114" i="3"/>
  <c r="H30" i="3" s="1"/>
  <c r="H43" i="3"/>
  <c r="D62" i="3" l="1"/>
  <c r="D61" i="3"/>
  <c r="D59" i="3"/>
  <c r="C34" i="14"/>
  <c r="B18" i="14"/>
  <c r="C30" i="3" l="1"/>
  <c r="B31" i="3" s="1"/>
  <c r="B1" i="8"/>
  <c r="B18" i="3" l="1"/>
  <c r="B57" i="3" l="1"/>
  <c r="B31" i="14"/>
  <c r="A41" i="3" l="1"/>
  <c r="A44" i="3"/>
  <c r="A43" i="3"/>
  <c r="A42" i="3"/>
  <c r="J41" i="3"/>
  <c r="H82" i="3" s="1"/>
  <c r="G4" i="8" s="1"/>
  <c r="I41" i="3"/>
  <c r="I45" i="3"/>
  <c r="J45" i="3"/>
  <c r="H79" i="3"/>
  <c r="G3" i="8" l="1"/>
  <c r="I67" i="3"/>
  <c r="A506" i="2" l="1"/>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149" i="2"/>
  <c r="A150" i="2"/>
  <c r="A151" i="2"/>
  <c r="A152" i="2"/>
  <c r="A153" i="2"/>
  <c r="A154" i="2"/>
  <c r="A155" i="2"/>
  <c r="A156" i="2"/>
  <c r="A157" i="2"/>
  <c r="A158" i="2"/>
  <c r="A159" i="2"/>
  <c r="A148" i="2" l="1"/>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F5" i="8" l="1"/>
  <c r="C34" i="3"/>
  <c r="A34" i="3"/>
  <c r="H4" i="8" l="1"/>
  <c r="B3" i="8" l="1"/>
  <c r="H78" i="3" l="1"/>
  <c r="D49" i="3"/>
  <c r="E423" i="8" l="1"/>
  <c r="F423" i="8"/>
  <c r="G423" i="8"/>
  <c r="H423" i="8"/>
  <c r="I423" i="8"/>
  <c r="J67" i="3" l="1"/>
  <c r="H39" i="3" s="1"/>
  <c r="C87" i="3"/>
  <c r="A88" i="3" s="1"/>
  <c r="A45" i="3"/>
  <c r="E74" i="3"/>
  <c r="A74" i="3" s="1"/>
  <c r="A70" i="3"/>
  <c r="A71" i="3"/>
  <c r="A72" i="3"/>
  <c r="A73" i="3"/>
  <c r="A69" i="3"/>
  <c r="C67" i="3" l="1"/>
  <c r="B4" i="8" l="1"/>
  <c r="B25" i="8" l="1"/>
  <c r="B29" i="8"/>
  <c r="B33" i="8"/>
  <c r="B37" i="8"/>
  <c r="B41" i="8"/>
  <c r="B45" i="8"/>
  <c r="B49" i="8"/>
  <c r="B53" i="8"/>
  <c r="B57" i="8"/>
  <c r="B61" i="8"/>
  <c r="B65" i="8"/>
  <c r="B69" i="8"/>
  <c r="B73" i="8"/>
  <c r="B77" i="8"/>
  <c r="B81" i="8"/>
  <c r="B85" i="8"/>
  <c r="B89" i="8"/>
  <c r="B93" i="8"/>
  <c r="B97" i="8"/>
  <c r="B101" i="8"/>
  <c r="B105" i="8"/>
  <c r="B109" i="8"/>
  <c r="B113" i="8"/>
  <c r="B117" i="8"/>
  <c r="B121" i="8"/>
  <c r="B125" i="8"/>
  <c r="B129" i="8"/>
  <c r="B133" i="8"/>
  <c r="B137" i="8"/>
  <c r="B141" i="8"/>
  <c r="B145" i="8"/>
  <c r="B149" i="8"/>
  <c r="B153" i="8"/>
  <c r="B157" i="8"/>
  <c r="B161" i="8"/>
  <c r="B165" i="8"/>
  <c r="B169" i="8"/>
  <c r="B173" i="8"/>
  <c r="B177" i="8"/>
  <c r="B181" i="8"/>
  <c r="B185" i="8"/>
  <c r="B189" i="8"/>
  <c r="B193" i="8"/>
  <c r="B197" i="8"/>
  <c r="B201" i="8"/>
  <c r="B205" i="8"/>
  <c r="B209" i="8"/>
  <c r="B213" i="8"/>
  <c r="B217" i="8"/>
  <c r="B221" i="8"/>
  <c r="B225" i="8"/>
  <c r="B229" i="8"/>
  <c r="B233" i="8"/>
  <c r="B237" i="8"/>
  <c r="B241" i="8"/>
  <c r="B245" i="8"/>
  <c r="B249" i="8"/>
  <c r="B253" i="8"/>
  <c r="B257" i="8"/>
  <c r="B261" i="8"/>
  <c r="B265" i="8"/>
  <c r="B269" i="8"/>
  <c r="B273" i="8"/>
  <c r="B277" i="8"/>
  <c r="B281" i="8"/>
  <c r="B285" i="8"/>
  <c r="B289" i="8"/>
  <c r="B293" i="8"/>
  <c r="B297" i="8"/>
  <c r="B26" i="8"/>
  <c r="B30" i="8"/>
  <c r="B34" i="8"/>
  <c r="B38" i="8"/>
  <c r="B42" i="8"/>
  <c r="B46" i="8"/>
  <c r="B50" i="8"/>
  <c r="B54" i="8"/>
  <c r="B58" i="8"/>
  <c r="B62" i="8"/>
  <c r="B66" i="8"/>
  <c r="B70" i="8"/>
  <c r="B74" i="8"/>
  <c r="B78" i="8"/>
  <c r="B82" i="8"/>
  <c r="B86" i="8"/>
  <c r="B90" i="8"/>
  <c r="B94" i="8"/>
  <c r="B98" i="8"/>
  <c r="B102" i="8"/>
  <c r="B106" i="8"/>
  <c r="B110" i="8"/>
  <c r="B114" i="8"/>
  <c r="B118" i="8"/>
  <c r="B122" i="8"/>
  <c r="B126" i="8"/>
  <c r="B130" i="8"/>
  <c r="B134" i="8"/>
  <c r="B138" i="8"/>
  <c r="B142" i="8"/>
  <c r="B146" i="8"/>
  <c r="B150" i="8"/>
  <c r="B154" i="8"/>
  <c r="B158" i="8"/>
  <c r="B162" i="8"/>
  <c r="B166" i="8"/>
  <c r="B170" i="8"/>
  <c r="B174" i="8"/>
  <c r="B178" i="8"/>
  <c r="B182" i="8"/>
  <c r="B186" i="8"/>
  <c r="B190" i="8"/>
  <c r="B194" i="8"/>
  <c r="B198" i="8"/>
  <c r="B202" i="8"/>
  <c r="B206" i="8"/>
  <c r="B210" i="8"/>
  <c r="B214" i="8"/>
  <c r="B218" i="8"/>
  <c r="B222" i="8"/>
  <c r="B226" i="8"/>
  <c r="B230" i="8"/>
  <c r="B234" i="8"/>
  <c r="B238" i="8"/>
  <c r="B242" i="8"/>
  <c r="B246" i="8"/>
  <c r="B250" i="8"/>
  <c r="B254" i="8"/>
  <c r="B258" i="8"/>
  <c r="B262" i="8"/>
  <c r="B266" i="8"/>
  <c r="B270" i="8"/>
  <c r="B274" i="8"/>
  <c r="B278" i="8"/>
  <c r="B282" i="8"/>
  <c r="B286" i="8"/>
  <c r="B290" i="8"/>
  <c r="B294" i="8"/>
  <c r="B298" i="8"/>
  <c r="B302" i="8"/>
  <c r="B306" i="8"/>
  <c r="B310" i="8"/>
  <c r="B314" i="8"/>
  <c r="B318" i="8"/>
  <c r="B322" i="8"/>
  <c r="B326" i="8"/>
  <c r="B330" i="8"/>
  <c r="B334" i="8"/>
  <c r="B338" i="8"/>
  <c r="B342" i="8"/>
  <c r="B346" i="8"/>
  <c r="B350" i="8"/>
  <c r="B354" i="8"/>
  <c r="B358" i="8"/>
  <c r="B362" i="8"/>
  <c r="B27" i="8"/>
  <c r="B35" i="8"/>
  <c r="B43" i="8"/>
  <c r="B51" i="8"/>
  <c r="B59" i="8"/>
  <c r="B67" i="8"/>
  <c r="B75" i="8"/>
  <c r="B83" i="8"/>
  <c r="B91" i="8"/>
  <c r="B99" i="8"/>
  <c r="B107" i="8"/>
  <c r="B115" i="8"/>
  <c r="B123" i="8"/>
  <c r="B131" i="8"/>
  <c r="B139" i="8"/>
  <c r="B147" i="8"/>
  <c r="B155" i="8"/>
  <c r="B163" i="8"/>
  <c r="B171" i="8"/>
  <c r="B179" i="8"/>
  <c r="B187" i="8"/>
  <c r="B195" i="8"/>
  <c r="B203" i="8"/>
  <c r="B211" i="8"/>
  <c r="B219" i="8"/>
  <c r="B227" i="8"/>
  <c r="B235" i="8"/>
  <c r="B243" i="8"/>
  <c r="B251" i="8"/>
  <c r="B259" i="8"/>
  <c r="B267" i="8"/>
  <c r="B275" i="8"/>
  <c r="B283" i="8"/>
  <c r="B291" i="8"/>
  <c r="B299" i="8"/>
  <c r="B304" i="8"/>
  <c r="B309" i="8"/>
  <c r="B315" i="8"/>
  <c r="B320" i="8"/>
  <c r="B325" i="8"/>
  <c r="B331" i="8"/>
  <c r="B336" i="8"/>
  <c r="B341" i="8"/>
  <c r="B347" i="8"/>
  <c r="B352" i="8"/>
  <c r="B357" i="8"/>
  <c r="B363" i="8"/>
  <c r="B367" i="8"/>
  <c r="B371" i="8"/>
  <c r="B375" i="8"/>
  <c r="B379" i="8"/>
  <c r="B383" i="8"/>
  <c r="B387" i="8"/>
  <c r="B391" i="8"/>
  <c r="B395" i="8"/>
  <c r="B399" i="8"/>
  <c r="B403" i="8"/>
  <c r="B407" i="8"/>
  <c r="B411" i="8"/>
  <c r="B415" i="8"/>
  <c r="B419" i="8"/>
  <c r="B423" i="8"/>
  <c r="B28" i="8"/>
  <c r="B36" i="8"/>
  <c r="B44" i="8"/>
  <c r="B52" i="8"/>
  <c r="B60" i="8"/>
  <c r="B68" i="8"/>
  <c r="B76" i="8"/>
  <c r="B84" i="8"/>
  <c r="B92" i="8"/>
  <c r="B100" i="8"/>
  <c r="B108" i="8"/>
  <c r="B116" i="8"/>
  <c r="B124" i="8"/>
  <c r="B132" i="8"/>
  <c r="B140" i="8"/>
  <c r="B148" i="8"/>
  <c r="B156" i="8"/>
  <c r="B164" i="8"/>
  <c r="B172" i="8"/>
  <c r="B180" i="8"/>
  <c r="B188" i="8"/>
  <c r="B196" i="8"/>
  <c r="B204" i="8"/>
  <c r="B31" i="8"/>
  <c r="B47" i="8"/>
  <c r="B63" i="8"/>
  <c r="B79" i="8"/>
  <c r="B95" i="8"/>
  <c r="B111" i="8"/>
  <c r="B127" i="8"/>
  <c r="B143" i="8"/>
  <c r="B159" i="8"/>
  <c r="B175" i="8"/>
  <c r="B191" i="8"/>
  <c r="B207" i="8"/>
  <c r="B216" i="8"/>
  <c r="B228" i="8"/>
  <c r="B239" i="8"/>
  <c r="B248" i="8"/>
  <c r="B260" i="8"/>
  <c r="B271" i="8"/>
  <c r="B280" i="8"/>
  <c r="B292" i="8"/>
  <c r="B301" i="8"/>
  <c r="B308" i="8"/>
  <c r="B316" i="8"/>
  <c r="B323" i="8"/>
  <c r="B329" i="8"/>
  <c r="B337" i="8"/>
  <c r="B344" i="8"/>
  <c r="B351" i="8"/>
  <c r="B359" i="8"/>
  <c r="B365" i="8"/>
  <c r="B370" i="8"/>
  <c r="B376" i="8"/>
  <c r="B381" i="8"/>
  <c r="B386" i="8"/>
  <c r="B392" i="8"/>
  <c r="B397" i="8"/>
  <c r="B402" i="8"/>
  <c r="B408" i="8"/>
  <c r="B413" i="8"/>
  <c r="B418" i="8"/>
  <c r="B24" i="8"/>
  <c r="B32" i="8"/>
  <c r="B48" i="8"/>
  <c r="B64" i="8"/>
  <c r="B80" i="8"/>
  <c r="B96" i="8"/>
  <c r="B112" i="8"/>
  <c r="B128" i="8"/>
  <c r="B144" i="8"/>
  <c r="B160" i="8"/>
  <c r="B176" i="8"/>
  <c r="B192" i="8"/>
  <c r="B208" i="8"/>
  <c r="B220" i="8"/>
  <c r="B231" i="8"/>
  <c r="B240" i="8"/>
  <c r="B252" i="8"/>
  <c r="B263" i="8"/>
  <c r="B272" i="8"/>
  <c r="B284" i="8"/>
  <c r="B295" i="8"/>
  <c r="B303" i="8"/>
  <c r="B311" i="8"/>
  <c r="B317" i="8"/>
  <c r="B324" i="8"/>
  <c r="B332" i="8"/>
  <c r="B339" i="8"/>
  <c r="B345" i="8"/>
  <c r="B353" i="8"/>
  <c r="B360" i="8"/>
  <c r="B366" i="8"/>
  <c r="B372" i="8"/>
  <c r="B377" i="8"/>
  <c r="B382" i="8"/>
  <c r="B388" i="8"/>
  <c r="B393" i="8"/>
  <c r="B398" i="8"/>
  <c r="B404" i="8"/>
  <c r="B409" i="8"/>
  <c r="B414" i="8"/>
  <c r="B420" i="8"/>
  <c r="B39" i="8"/>
  <c r="B55" i="8"/>
  <c r="B71" i="8"/>
  <c r="B87" i="8"/>
  <c r="B103" i="8"/>
  <c r="B119" i="8"/>
  <c r="B135" i="8"/>
  <c r="B151" i="8"/>
  <c r="B167" i="8"/>
  <c r="B183" i="8"/>
  <c r="B199" i="8"/>
  <c r="B212" i="8"/>
  <c r="B223" i="8"/>
  <c r="B232" i="8"/>
  <c r="B244" i="8"/>
  <c r="B255" i="8"/>
  <c r="B264" i="8"/>
  <c r="B276" i="8"/>
  <c r="B287" i="8"/>
  <c r="B296" i="8"/>
  <c r="B305" i="8"/>
  <c r="B312" i="8"/>
  <c r="B319" i="8"/>
  <c r="B327" i="8"/>
  <c r="B333" i="8"/>
  <c r="B340" i="8"/>
  <c r="B348" i="8"/>
  <c r="B355" i="8"/>
  <c r="B361" i="8"/>
  <c r="B368" i="8"/>
  <c r="B373" i="8"/>
  <c r="B378" i="8"/>
  <c r="B384" i="8"/>
  <c r="B389" i="8"/>
  <c r="B394" i="8"/>
  <c r="B400" i="8"/>
  <c r="B405" i="8"/>
  <c r="B410" i="8"/>
  <c r="B416" i="8"/>
  <c r="B421" i="8"/>
  <c r="B40" i="8"/>
  <c r="B236" i="8"/>
  <c r="B247" i="8"/>
  <c r="B256" i="8"/>
  <c r="B268" i="8"/>
  <c r="B279" i="8"/>
  <c r="B288" i="8"/>
  <c r="B300" i="8"/>
  <c r="B307" i="8"/>
  <c r="B313" i="8"/>
  <c r="B321" i="8"/>
  <c r="B328" i="8"/>
  <c r="B335" i="8"/>
  <c r="B343" i="8"/>
  <c r="B349" i="8"/>
  <c r="B356" i="8"/>
  <c r="B364" i="8"/>
  <c r="B369" i="8"/>
  <c r="B374" i="8"/>
  <c r="B380" i="8"/>
  <c r="B385" i="8"/>
  <c r="B390" i="8"/>
  <c r="B396" i="8"/>
  <c r="B406" i="8"/>
  <c r="B412" i="8"/>
  <c r="B417" i="8"/>
  <c r="B56" i="8"/>
  <c r="B72" i="8"/>
  <c r="B88" i="8"/>
  <c r="B104" i="8"/>
  <c r="B120" i="8"/>
  <c r="B136" i="8"/>
  <c r="B152" i="8"/>
  <c r="B168" i="8"/>
  <c r="B184" i="8"/>
  <c r="B200" i="8"/>
  <c r="B215" i="8"/>
  <c r="B224" i="8"/>
  <c r="B401" i="8"/>
  <c r="B422" i="8"/>
  <c r="A30" i="3"/>
  <c r="B2" i="8" l="1"/>
  <c r="C5" i="8" l="1"/>
  <c r="D24" i="8" l="1"/>
  <c r="D207" i="8" l="1"/>
  <c r="D382" i="8"/>
  <c r="D255" i="8"/>
  <c r="D126" i="8"/>
  <c r="D414" i="8"/>
  <c r="D176" i="8"/>
  <c r="D271" i="8"/>
  <c r="D264" i="8"/>
  <c r="D327" i="8"/>
  <c r="D71" i="8"/>
  <c r="D423" i="8"/>
  <c r="D192" i="8"/>
  <c r="D368" i="8"/>
  <c r="D87" i="8"/>
  <c r="D319" i="8"/>
  <c r="D63" i="8"/>
  <c r="D312" i="8"/>
  <c r="D56" i="8"/>
  <c r="D174" i="8"/>
  <c r="D373" i="8"/>
  <c r="D245" i="8"/>
  <c r="D117" i="8"/>
  <c r="D396" i="8"/>
  <c r="D332" i="8"/>
  <c r="D268" i="8"/>
  <c r="D204" i="8"/>
  <c r="D140" i="8"/>
  <c r="D76" i="8"/>
  <c r="D334" i="8"/>
  <c r="D134" i="8"/>
  <c r="D325" i="8"/>
  <c r="D173" i="8"/>
  <c r="D37" i="8"/>
  <c r="D363" i="8"/>
  <c r="D299" i="8"/>
  <c r="D235" i="8"/>
  <c r="D171" i="8"/>
  <c r="D107" i="8"/>
  <c r="D43" i="8"/>
  <c r="D394" i="8"/>
  <c r="D330" i="8"/>
  <c r="D266" i="8"/>
  <c r="D202" i="8"/>
  <c r="D138" i="8"/>
  <c r="D74" i="8"/>
  <c r="D350" i="8"/>
  <c r="D190" i="8"/>
  <c r="D381" i="8"/>
  <c r="D385" i="8"/>
  <c r="D321" i="8"/>
  <c r="D257" i="8"/>
  <c r="D193" i="8"/>
  <c r="D129" i="8"/>
  <c r="D65" i="8"/>
  <c r="D391" i="8"/>
  <c r="D144" i="8"/>
  <c r="D239" i="8"/>
  <c r="D232" i="8"/>
  <c r="D295" i="8"/>
  <c r="D40" i="8"/>
  <c r="D400" i="8"/>
  <c r="D160" i="8"/>
  <c r="D343" i="8"/>
  <c r="D80" i="8"/>
  <c r="D287" i="8"/>
  <c r="D32" i="8"/>
  <c r="D280" i="8"/>
  <c r="D31" i="8"/>
  <c r="D150" i="8"/>
  <c r="D349" i="8"/>
  <c r="D229" i="8"/>
  <c r="D101" i="8"/>
  <c r="D388" i="8"/>
  <c r="D324" i="8"/>
  <c r="D260" i="8"/>
  <c r="D196" i="8"/>
  <c r="D132" i="8"/>
  <c r="D68" i="8"/>
  <c r="D310" i="8"/>
  <c r="D110" i="8"/>
  <c r="D309" i="8"/>
  <c r="D157" i="8"/>
  <c r="D419" i="8"/>
  <c r="D355" i="8"/>
  <c r="D291" i="8"/>
  <c r="D227" i="8"/>
  <c r="D163" i="8"/>
  <c r="D99" i="8"/>
  <c r="D35" i="8"/>
  <c r="D386" i="8"/>
  <c r="D322" i="8"/>
  <c r="D258" i="8"/>
  <c r="D194" i="8"/>
  <c r="D130" i="8"/>
  <c r="D66" i="8"/>
  <c r="D342" i="8"/>
  <c r="D166" i="8"/>
  <c r="D357" i="8"/>
  <c r="D377" i="8"/>
  <c r="D313" i="8"/>
  <c r="D249" i="8"/>
  <c r="D185" i="8"/>
  <c r="D121" i="8"/>
  <c r="D57" i="8"/>
  <c r="D367" i="8"/>
  <c r="D263" i="8"/>
  <c r="D311" i="8"/>
  <c r="D248" i="8"/>
  <c r="D213" i="8"/>
  <c r="D316" i="8"/>
  <c r="D124" i="8"/>
  <c r="D78" i="8"/>
  <c r="D411" i="8"/>
  <c r="D219" i="8"/>
  <c r="D27" i="8"/>
  <c r="D250" i="8"/>
  <c r="D318" i="8"/>
  <c r="D369" i="8"/>
  <c r="D177" i="8"/>
  <c r="D408" i="8"/>
  <c r="D231" i="8"/>
  <c r="D96" i="8"/>
  <c r="D223" i="8"/>
  <c r="D302" i="8"/>
  <c r="D197" i="8"/>
  <c r="D308" i="8"/>
  <c r="D116" i="8"/>
  <c r="D46" i="8"/>
  <c r="D403" i="8"/>
  <c r="D211" i="8"/>
  <c r="D405" i="8"/>
  <c r="D242" i="8"/>
  <c r="D50" i="8"/>
  <c r="D45" i="8"/>
  <c r="D233" i="8"/>
  <c r="D41" i="8"/>
  <c r="D304" i="8"/>
  <c r="D390" i="8"/>
  <c r="D48" i="8"/>
  <c r="D47" i="8"/>
  <c r="D199" i="8"/>
  <c r="D143" i="8"/>
  <c r="D320" i="8"/>
  <c r="D64" i="8"/>
  <c r="D247" i="8"/>
  <c r="D422" i="8"/>
  <c r="D191" i="8"/>
  <c r="D416" i="8"/>
  <c r="D184" i="8"/>
  <c r="D270" i="8"/>
  <c r="D86" i="8"/>
  <c r="D293" i="8"/>
  <c r="D181" i="8"/>
  <c r="D29" i="8"/>
  <c r="D364" i="8"/>
  <c r="D300" i="8"/>
  <c r="D236" i="8"/>
  <c r="D172" i="8"/>
  <c r="D108" i="8"/>
  <c r="D44" i="8"/>
  <c r="D238" i="8"/>
  <c r="D421" i="8"/>
  <c r="D237" i="8"/>
  <c r="D109" i="8"/>
  <c r="D395" i="8"/>
  <c r="D331" i="8"/>
  <c r="D267" i="8"/>
  <c r="D203" i="8"/>
  <c r="D139" i="8"/>
  <c r="D75" i="8"/>
  <c r="D53" i="8"/>
  <c r="D362" i="8"/>
  <c r="D298" i="8"/>
  <c r="D234" i="8"/>
  <c r="D170" i="8"/>
  <c r="D106" i="8"/>
  <c r="D42" i="8"/>
  <c r="D278" i="8"/>
  <c r="D94" i="8"/>
  <c r="D417" i="8"/>
  <c r="D353" i="8"/>
  <c r="D289" i="8"/>
  <c r="D225" i="8"/>
  <c r="D161" i="8"/>
  <c r="D97" i="8"/>
  <c r="D33" i="8"/>
  <c r="D54" i="8"/>
  <c r="D119" i="8"/>
  <c r="D79" i="8"/>
  <c r="D326" i="8"/>
  <c r="D85" i="8"/>
  <c r="D252" i="8"/>
  <c r="D60" i="8"/>
  <c r="D285" i="8"/>
  <c r="D347" i="8"/>
  <c r="D155" i="8"/>
  <c r="D378" i="8"/>
  <c r="D186" i="8"/>
  <c r="D58" i="8"/>
  <c r="D301" i="8"/>
  <c r="D241" i="8"/>
  <c r="D49" i="8"/>
  <c r="D336" i="8"/>
  <c r="D168" i="8"/>
  <c r="D352" i="8"/>
  <c r="D104" i="8"/>
  <c r="D216" i="8"/>
  <c r="D317" i="8"/>
  <c r="D372" i="8"/>
  <c r="D180" i="8"/>
  <c r="D262" i="8"/>
  <c r="D125" i="8"/>
  <c r="D275" i="8"/>
  <c r="D83" i="8"/>
  <c r="D306" i="8"/>
  <c r="D114" i="8"/>
  <c r="D118" i="8"/>
  <c r="D297" i="8"/>
  <c r="D105" i="8"/>
  <c r="D272" i="8"/>
  <c r="D407" i="8"/>
  <c r="D167" i="8"/>
  <c r="D288" i="8"/>
  <c r="D215" i="8"/>
  <c r="D159" i="8"/>
  <c r="D152" i="8"/>
  <c r="D62" i="8"/>
  <c r="D165" i="8"/>
  <c r="D356" i="8"/>
  <c r="D228" i="8"/>
  <c r="D100" i="8"/>
  <c r="D214" i="8"/>
  <c r="D221" i="8"/>
  <c r="D387" i="8"/>
  <c r="D259" i="8"/>
  <c r="D131" i="8"/>
  <c r="D418" i="8"/>
  <c r="D290" i="8"/>
  <c r="D162" i="8"/>
  <c r="D34" i="8"/>
  <c r="D70" i="8"/>
  <c r="D345" i="8"/>
  <c r="D217" i="8"/>
  <c r="D89" i="8"/>
  <c r="D240" i="8"/>
  <c r="D335" i="8"/>
  <c r="D360" i="8"/>
  <c r="D383" i="8"/>
  <c r="D135" i="8"/>
  <c r="D328" i="8"/>
  <c r="D256" i="8"/>
  <c r="D415" i="8"/>
  <c r="D183" i="8"/>
  <c r="D376" i="8"/>
  <c r="D127" i="8"/>
  <c r="D375" i="8"/>
  <c r="D120" i="8"/>
  <c r="D222" i="8"/>
  <c r="D30" i="8"/>
  <c r="D261" i="8"/>
  <c r="D149" i="8"/>
  <c r="D412" i="8"/>
  <c r="D348" i="8"/>
  <c r="D284" i="8"/>
  <c r="D220" i="8"/>
  <c r="D156" i="8"/>
  <c r="D92" i="8"/>
  <c r="D28" i="8"/>
  <c r="D182" i="8"/>
  <c r="D365" i="8"/>
  <c r="D205" i="8"/>
  <c r="D77" i="8"/>
  <c r="D379" i="8"/>
  <c r="D315" i="8"/>
  <c r="D251" i="8"/>
  <c r="D187" i="8"/>
  <c r="D123" i="8"/>
  <c r="D59" i="8"/>
  <c r="D410" i="8"/>
  <c r="D346" i="8"/>
  <c r="D282" i="8"/>
  <c r="D218" i="8"/>
  <c r="D154" i="8"/>
  <c r="D90" i="8"/>
  <c r="D26" i="8"/>
  <c r="D230" i="8"/>
  <c r="D38" i="8"/>
  <c r="D401" i="8"/>
  <c r="D337" i="8"/>
  <c r="D273" i="8"/>
  <c r="D209" i="8"/>
  <c r="D145" i="8"/>
  <c r="D81" i="8"/>
  <c r="D200" i="8"/>
  <c r="D128" i="8"/>
  <c r="D111" i="8"/>
  <c r="D333" i="8"/>
  <c r="D380" i="8"/>
  <c r="D188" i="8"/>
  <c r="D286" i="8"/>
  <c r="D141" i="8"/>
  <c r="D283" i="8"/>
  <c r="D91" i="8"/>
  <c r="D314" i="8"/>
  <c r="D122" i="8"/>
  <c r="D142" i="8"/>
  <c r="D305" i="8"/>
  <c r="D113" i="8"/>
  <c r="D175" i="8"/>
  <c r="D112" i="8"/>
  <c r="D279" i="8"/>
  <c r="D136" i="8"/>
  <c r="D102" i="8"/>
  <c r="D69" i="8"/>
  <c r="D244" i="8"/>
  <c r="D52" i="8"/>
  <c r="D269" i="8"/>
  <c r="D339" i="8"/>
  <c r="D147" i="8"/>
  <c r="D370" i="8"/>
  <c r="D178" i="8"/>
  <c r="D294" i="8"/>
  <c r="D361" i="8"/>
  <c r="D169" i="8"/>
  <c r="D366" i="8"/>
  <c r="D406" i="8"/>
  <c r="D384" i="8"/>
  <c r="D39" i="8"/>
  <c r="D399" i="8"/>
  <c r="D398" i="8"/>
  <c r="D246" i="8"/>
  <c r="D277" i="8"/>
  <c r="D420" i="8"/>
  <c r="D292" i="8"/>
  <c r="D164" i="8"/>
  <c r="D36" i="8"/>
  <c r="D389" i="8"/>
  <c r="D93" i="8"/>
  <c r="D323" i="8"/>
  <c r="D195" i="8"/>
  <c r="D67" i="8"/>
  <c r="D354" i="8"/>
  <c r="D226" i="8"/>
  <c r="D98" i="8"/>
  <c r="D254" i="8"/>
  <c r="D409" i="8"/>
  <c r="D281" i="8"/>
  <c r="D153" i="8"/>
  <c r="D25" i="8"/>
  <c r="D55" i="8"/>
  <c r="D208" i="8"/>
  <c r="D303" i="8"/>
  <c r="D296" i="8"/>
  <c r="D359" i="8"/>
  <c r="D103" i="8"/>
  <c r="D72" i="8"/>
  <c r="D224" i="8"/>
  <c r="D392" i="8"/>
  <c r="D151" i="8"/>
  <c r="D351" i="8"/>
  <c r="D95" i="8"/>
  <c r="D344" i="8"/>
  <c r="D88" i="8"/>
  <c r="D198" i="8"/>
  <c r="D397" i="8"/>
  <c r="D253" i="8"/>
  <c r="D133" i="8"/>
  <c r="D404" i="8"/>
  <c r="D340" i="8"/>
  <c r="D276" i="8"/>
  <c r="D212" i="8"/>
  <c r="D148" i="8"/>
  <c r="D84" i="8"/>
  <c r="D358" i="8"/>
  <c r="D158" i="8"/>
  <c r="D341" i="8"/>
  <c r="D189" i="8"/>
  <c r="D61" i="8"/>
  <c r="D371" i="8"/>
  <c r="D307" i="8"/>
  <c r="D243" i="8"/>
  <c r="D179" i="8"/>
  <c r="D115" i="8"/>
  <c r="D51" i="8"/>
  <c r="D402" i="8"/>
  <c r="D338" i="8"/>
  <c r="D274" i="8"/>
  <c r="D210" i="8"/>
  <c r="D146" i="8"/>
  <c r="D82" i="8"/>
  <c r="D374" i="8"/>
  <c r="D206" i="8"/>
  <c r="D413" i="8"/>
  <c r="D393" i="8"/>
  <c r="D329" i="8"/>
  <c r="D265" i="8"/>
  <c r="D201" i="8"/>
  <c r="D137" i="8"/>
  <c r="D73" i="8"/>
  <c r="C35" i="3"/>
  <c r="A35" i="3"/>
  <c r="G5" i="8" l="1"/>
  <c r="H100" i="3" s="1"/>
  <c r="F330" i="8"/>
  <c r="E343" i="8"/>
  <c r="E317" i="8"/>
  <c r="G84" i="8"/>
  <c r="G298" i="8"/>
  <c r="F367" i="8"/>
  <c r="F405" i="8"/>
  <c r="E135" i="8"/>
  <c r="F208" i="8"/>
  <c r="E417" i="8"/>
  <c r="F78" i="8"/>
  <c r="F300" i="8"/>
  <c r="G383" i="8"/>
  <c r="E370" i="8"/>
  <c r="E94" i="8"/>
  <c r="G419" i="8"/>
  <c r="F360" i="8"/>
  <c r="F263" i="8"/>
  <c r="G380" i="8"/>
  <c r="G280" i="8"/>
  <c r="G328" i="8"/>
  <c r="G355" i="8"/>
  <c r="G242" i="8"/>
  <c r="E268" i="8"/>
  <c r="F178" i="8"/>
  <c r="G239" i="8"/>
  <c r="F285" i="8"/>
  <c r="G330" i="8"/>
  <c r="G227" i="8"/>
  <c r="E324" i="8"/>
  <c r="F99" i="8"/>
  <c r="E362" i="8"/>
  <c r="G194" i="8"/>
  <c r="G156" i="8"/>
  <c r="F392" i="8"/>
  <c r="G92" i="8"/>
  <c r="F176" i="8"/>
  <c r="E279" i="8"/>
  <c r="E230" i="8"/>
  <c r="G275" i="8"/>
  <c r="E299" i="8"/>
  <c r="F181" i="8"/>
  <c r="F130" i="8"/>
  <c r="F242" i="8"/>
  <c r="E98" i="8"/>
  <c r="E245" i="8"/>
  <c r="E387" i="8"/>
  <c r="F79" i="8"/>
  <c r="F126" i="8"/>
  <c r="F260" i="8"/>
  <c r="E291" i="8"/>
  <c r="F406" i="8"/>
  <c r="F123" i="8"/>
  <c r="F332" i="8"/>
  <c r="G218" i="8"/>
  <c r="G403" i="8"/>
  <c r="E388" i="8"/>
  <c r="F68" i="8"/>
  <c r="E379" i="8"/>
  <c r="F401" i="8"/>
  <c r="F47" i="8"/>
  <c r="G27" i="8"/>
  <c r="F419" i="8"/>
  <c r="F54" i="8"/>
  <c r="H316" i="8"/>
  <c r="E420" i="8"/>
  <c r="E189" i="8"/>
  <c r="G386" i="8"/>
  <c r="F389" i="8"/>
  <c r="F286" i="8"/>
  <c r="G273" i="8"/>
  <c r="E183" i="8"/>
  <c r="E34" i="8"/>
  <c r="F259" i="8"/>
  <c r="E271" i="8"/>
  <c r="G345" i="8"/>
  <c r="G367" i="8"/>
  <c r="G150" i="8"/>
  <c r="E312" i="8"/>
  <c r="G219" i="8"/>
  <c r="F83" i="8"/>
  <c r="G400" i="8"/>
  <c r="F396" i="8"/>
  <c r="F167" i="8"/>
  <c r="F26" i="8"/>
  <c r="E313" i="8"/>
  <c r="G100" i="8"/>
  <c r="F152" i="8"/>
  <c r="F234" i="8"/>
  <c r="F388" i="8"/>
  <c r="F246" i="8"/>
  <c r="E157" i="8"/>
  <c r="E40" i="8"/>
  <c r="E330" i="8"/>
  <c r="E194" i="8"/>
  <c r="E142" i="8"/>
  <c r="G268" i="8"/>
  <c r="G323" i="8"/>
  <c r="E280" i="8"/>
  <c r="G297" i="8"/>
  <c r="E391" i="8"/>
  <c r="E418" i="8"/>
  <c r="E274" i="8"/>
  <c r="E419" i="8"/>
  <c r="G379" i="8"/>
  <c r="F28" i="8"/>
  <c r="F227" i="8"/>
  <c r="G178" i="8"/>
  <c r="G378" i="8"/>
  <c r="E302" i="8"/>
  <c r="F311" i="8"/>
  <c r="E97" i="8"/>
  <c r="E394" i="8"/>
  <c r="G73" i="8"/>
  <c r="I337" i="8"/>
  <c r="F193" i="8"/>
  <c r="G365" i="8"/>
  <c r="G322" i="8"/>
  <c r="G108" i="8"/>
  <c r="E231" i="8"/>
  <c r="H328" i="8"/>
  <c r="E361" i="8"/>
  <c r="G130" i="8"/>
  <c r="F297" i="8"/>
  <c r="G267" i="8"/>
  <c r="F309" i="8"/>
  <c r="F76" i="8"/>
  <c r="H213" i="8"/>
  <c r="F357" i="8"/>
  <c r="E358" i="8"/>
  <c r="E357" i="8"/>
  <c r="I357" i="8"/>
  <c r="G357" i="8"/>
  <c r="G412" i="8"/>
  <c r="I412" i="8"/>
  <c r="E48" i="8"/>
  <c r="F49" i="8"/>
  <c r="H48" i="8"/>
  <c r="F174" i="8"/>
  <c r="E374" i="8"/>
  <c r="F373" i="8"/>
  <c r="G373" i="8"/>
  <c r="I350" i="8"/>
  <c r="F281" i="8"/>
  <c r="H280" i="8"/>
  <c r="E383" i="8"/>
  <c r="G168" i="8"/>
  <c r="G289" i="8"/>
  <c r="F289" i="8"/>
  <c r="F266" i="8"/>
  <c r="E266" i="8"/>
  <c r="G266" i="8"/>
  <c r="F353" i="8"/>
  <c r="E353" i="8"/>
  <c r="H376" i="8"/>
  <c r="E319" i="8"/>
  <c r="H320" i="8"/>
  <c r="H285" i="8"/>
  <c r="H87" i="8"/>
  <c r="E223" i="8"/>
  <c r="G223" i="8"/>
  <c r="F223" i="8"/>
  <c r="I409" i="8"/>
  <c r="E314" i="8"/>
  <c r="F175" i="8"/>
  <c r="G145" i="8"/>
  <c r="E50" i="8"/>
  <c r="G51" i="8"/>
  <c r="G372" i="8"/>
  <c r="H153" i="8"/>
  <c r="F278" i="8"/>
  <c r="H272" i="8"/>
  <c r="H293" i="8"/>
  <c r="F295" i="8"/>
  <c r="H264" i="8"/>
  <c r="F121" i="8"/>
  <c r="H379" i="8"/>
  <c r="H295" i="8"/>
  <c r="H269" i="8"/>
  <c r="I89" i="8"/>
  <c r="E393" i="8"/>
  <c r="H339" i="8"/>
  <c r="E76" i="8"/>
  <c r="F375" i="8"/>
  <c r="F207" i="8"/>
  <c r="E369" i="8"/>
  <c r="F268" i="8"/>
  <c r="H205" i="8"/>
  <c r="G314" i="8"/>
  <c r="H382" i="8"/>
  <c r="E287" i="8"/>
  <c r="G233" i="8"/>
  <c r="G293" i="8"/>
  <c r="F233" i="8"/>
  <c r="H50" i="8"/>
  <c r="H369" i="8"/>
  <c r="H288" i="8"/>
  <c r="F224" i="8"/>
  <c r="F288" i="8"/>
  <c r="E389" i="8"/>
  <c r="I187" i="8"/>
  <c r="G391" i="8"/>
  <c r="F236" i="8"/>
  <c r="H109" i="8"/>
  <c r="I268" i="8"/>
  <c r="H337" i="8"/>
  <c r="G302" i="8"/>
  <c r="G25" i="8"/>
  <c r="G338" i="8"/>
  <c r="E304" i="8"/>
  <c r="E154" i="8"/>
  <c r="G215" i="8"/>
  <c r="G308" i="8"/>
  <c r="H263" i="8"/>
  <c r="H129" i="8"/>
  <c r="E298" i="8"/>
  <c r="G140" i="8"/>
  <c r="G120" i="8"/>
  <c r="F131" i="8"/>
  <c r="H389" i="8"/>
  <c r="E273" i="8"/>
  <c r="I396" i="8"/>
  <c r="H391" i="8"/>
  <c r="E322" i="8"/>
  <c r="G313" i="8"/>
  <c r="G269" i="8"/>
  <c r="F298" i="8"/>
  <c r="I80" i="8"/>
  <c r="H242" i="8"/>
  <c r="H404" i="8"/>
  <c r="I388" i="8"/>
  <c r="F302" i="8"/>
  <c r="F383" i="8"/>
  <c r="E305" i="8"/>
  <c r="G91" i="8"/>
  <c r="F187" i="8"/>
  <c r="I328" i="8"/>
  <c r="G408" i="8"/>
  <c r="G259" i="8"/>
  <c r="H221" i="8"/>
  <c r="E286" i="8"/>
  <c r="H322" i="8"/>
  <c r="F361" i="8"/>
  <c r="E345" i="8"/>
  <c r="I189" i="8"/>
  <c r="G94" i="8"/>
  <c r="F48" i="8"/>
  <c r="H336" i="8"/>
  <c r="F114" i="8"/>
  <c r="G157" i="8"/>
  <c r="G133" i="8"/>
  <c r="H88" i="8"/>
  <c r="I92" i="8"/>
  <c r="I278" i="8"/>
  <c r="H187" i="8"/>
  <c r="G348" i="8"/>
  <c r="E233" i="8"/>
  <c r="H177" i="8"/>
  <c r="E232" i="8"/>
  <c r="F203" i="8"/>
  <c r="I55" i="8"/>
  <c r="F148" i="8"/>
  <c r="E148" i="8"/>
  <c r="I148" i="8"/>
  <c r="G148" i="8"/>
  <c r="H145" i="8"/>
  <c r="H143" i="8"/>
  <c r="I147" i="8"/>
  <c r="F147" i="8"/>
  <c r="E147" i="8"/>
  <c r="H148" i="8"/>
  <c r="G146" i="8"/>
  <c r="G212" i="8"/>
  <c r="H212" i="8"/>
  <c r="I212" i="8"/>
  <c r="F212" i="8"/>
  <c r="E212" i="8"/>
  <c r="I209" i="8"/>
  <c r="H208" i="8"/>
  <c r="F211" i="8"/>
  <c r="I207" i="8"/>
  <c r="H209" i="8"/>
  <c r="H211" i="8"/>
  <c r="I226" i="8"/>
  <c r="G112" i="8"/>
  <c r="F112" i="8"/>
  <c r="H112" i="8"/>
  <c r="E112" i="8"/>
  <c r="F110" i="8"/>
  <c r="I112" i="8"/>
  <c r="I122" i="8"/>
  <c r="I128" i="8"/>
  <c r="E70" i="8"/>
  <c r="E72" i="8"/>
  <c r="H69" i="8"/>
  <c r="I71" i="8"/>
  <c r="H72" i="8"/>
  <c r="H68" i="8"/>
  <c r="F72" i="8"/>
  <c r="I72" i="8"/>
  <c r="G72" i="8"/>
  <c r="H60" i="8"/>
  <c r="I102" i="8"/>
  <c r="H61" i="8"/>
  <c r="F61" i="8"/>
  <c r="G61" i="8"/>
  <c r="H57" i="8"/>
  <c r="E61" i="8"/>
  <c r="I61" i="8"/>
  <c r="G60" i="8"/>
  <c r="I50" i="8"/>
  <c r="I201" i="8"/>
  <c r="G201" i="8"/>
  <c r="E201" i="8"/>
  <c r="H200" i="8"/>
  <c r="G200" i="8"/>
  <c r="I200" i="8"/>
  <c r="H201" i="8"/>
  <c r="I163" i="8"/>
  <c r="I135" i="8"/>
  <c r="H62" i="8"/>
  <c r="I46" i="8"/>
  <c r="G254" i="8"/>
  <c r="E254" i="8"/>
  <c r="F254" i="8"/>
  <c r="I254" i="8"/>
  <c r="H254" i="8"/>
  <c r="E252" i="8"/>
  <c r="H252" i="8"/>
  <c r="I252" i="8"/>
  <c r="G253" i="8"/>
  <c r="H253" i="8"/>
  <c r="I66" i="8"/>
  <c r="G38" i="8"/>
  <c r="F38" i="8"/>
  <c r="I38" i="8"/>
  <c r="H38" i="8"/>
  <c r="E36" i="8"/>
  <c r="I250" i="8"/>
  <c r="F197" i="8"/>
  <c r="G197" i="8"/>
  <c r="I197" i="8"/>
  <c r="I194" i="8"/>
  <c r="H197" i="8"/>
  <c r="E196" i="8"/>
  <c r="E197" i="8"/>
  <c r="I188" i="8"/>
  <c r="H192" i="8"/>
  <c r="I110" i="8"/>
  <c r="I126" i="8"/>
  <c r="H307" i="8"/>
  <c r="I307" i="8"/>
  <c r="E307" i="8"/>
  <c r="F306" i="8"/>
  <c r="G307" i="8"/>
  <c r="F339" i="8"/>
  <c r="G103" i="8"/>
  <c r="I103" i="8"/>
  <c r="H103" i="8"/>
  <c r="E103" i="8"/>
  <c r="I90" i="8"/>
  <c r="I127" i="8"/>
  <c r="F284" i="8"/>
  <c r="I284" i="8"/>
  <c r="H284" i="8"/>
  <c r="E284" i="8"/>
  <c r="G283" i="8"/>
  <c r="H118" i="8"/>
  <c r="G117" i="8"/>
  <c r="G118" i="8"/>
  <c r="I117" i="8"/>
  <c r="E118" i="8"/>
  <c r="F118" i="8"/>
  <c r="F117" i="8"/>
  <c r="E116" i="8"/>
  <c r="F307" i="8"/>
  <c r="H248" i="8"/>
  <c r="F65" i="8"/>
  <c r="E67" i="8"/>
  <c r="E421" i="8"/>
  <c r="G421" i="8"/>
  <c r="I94" i="8"/>
  <c r="H338" i="8"/>
  <c r="I174" i="8"/>
  <c r="I400" i="8"/>
  <c r="I182" i="8"/>
  <c r="E182" i="8"/>
  <c r="H182" i="8"/>
  <c r="I382" i="8"/>
  <c r="G346" i="8"/>
  <c r="G42" i="8"/>
  <c r="F42" i="8"/>
  <c r="H42" i="8"/>
  <c r="E42" i="8"/>
  <c r="I42" i="8"/>
  <c r="I389" i="8"/>
  <c r="I402" i="8"/>
  <c r="I255" i="8"/>
  <c r="F255" i="8"/>
  <c r="G255" i="8"/>
  <c r="E255" i="8"/>
  <c r="I264" i="8"/>
  <c r="H81" i="8"/>
  <c r="I178" i="8"/>
  <c r="H83" i="8"/>
  <c r="I276" i="8"/>
  <c r="I253" i="8"/>
  <c r="H198" i="8"/>
  <c r="I198" i="8"/>
  <c r="E198" i="8"/>
  <c r="F198" i="8"/>
  <c r="G198" i="8"/>
  <c r="G350" i="8"/>
  <c r="G151" i="8"/>
  <c r="E151" i="8"/>
  <c r="I151" i="8"/>
  <c r="F151" i="8"/>
  <c r="F195" i="8"/>
  <c r="E398" i="8"/>
  <c r="I398" i="8"/>
  <c r="H398" i="8"/>
  <c r="H243" i="8"/>
  <c r="I380" i="8"/>
  <c r="H250" i="8"/>
  <c r="I378" i="8"/>
  <c r="H327" i="8"/>
  <c r="F162" i="8"/>
  <c r="G162" i="8"/>
  <c r="I162" i="8"/>
  <c r="H162" i="8"/>
  <c r="E162" i="8"/>
  <c r="H220" i="8"/>
  <c r="I335" i="8"/>
  <c r="I154" i="8"/>
  <c r="I54" i="8"/>
  <c r="H138" i="8"/>
  <c r="I362" i="8"/>
  <c r="H303" i="8"/>
  <c r="G137" i="8"/>
  <c r="I137" i="8"/>
  <c r="F137" i="8"/>
  <c r="H137" i="8"/>
  <c r="G206" i="8"/>
  <c r="H206" i="8"/>
  <c r="I206" i="8"/>
  <c r="E206" i="8"/>
  <c r="F206" i="8"/>
  <c r="G81" i="8"/>
  <c r="I146" i="8"/>
  <c r="F146" i="8"/>
  <c r="E402" i="8"/>
  <c r="F402" i="8"/>
  <c r="H402" i="8"/>
  <c r="G402" i="8"/>
  <c r="I114" i="8"/>
  <c r="H179" i="8"/>
  <c r="F179" i="8"/>
  <c r="G179" i="8"/>
  <c r="E179" i="8"/>
  <c r="E306" i="8"/>
  <c r="I340" i="8"/>
  <c r="G339" i="8"/>
  <c r="E132" i="8"/>
  <c r="H396" i="8"/>
  <c r="H344" i="8"/>
  <c r="I344" i="8"/>
  <c r="F344" i="8"/>
  <c r="G344" i="8"/>
  <c r="E344" i="8"/>
  <c r="E350" i="8"/>
  <c r="F359" i="8"/>
  <c r="I359" i="8"/>
  <c r="H359" i="8"/>
  <c r="G359" i="8"/>
  <c r="H302" i="8"/>
  <c r="H54" i="8"/>
  <c r="G152" i="8"/>
  <c r="E409" i="8"/>
  <c r="E408" i="8"/>
  <c r="F409" i="8"/>
  <c r="H409" i="8"/>
  <c r="F408" i="8"/>
  <c r="H407" i="8"/>
  <c r="G409" i="8"/>
  <c r="I408" i="8"/>
  <c r="F407" i="8"/>
  <c r="G225" i="8"/>
  <c r="H245" i="8"/>
  <c r="F398" i="8"/>
  <c r="F366" i="8"/>
  <c r="E366" i="8"/>
  <c r="H365" i="8"/>
  <c r="F365" i="8"/>
  <c r="E365" i="8"/>
  <c r="G366" i="8"/>
  <c r="H366" i="8"/>
  <c r="I366" i="8"/>
  <c r="E364" i="8"/>
  <c r="F177" i="8"/>
  <c r="H178" i="8"/>
  <c r="G243" i="8"/>
  <c r="F111" i="8"/>
  <c r="I113" i="8"/>
  <c r="F314" i="8"/>
  <c r="H313" i="8"/>
  <c r="I313" i="8"/>
  <c r="I314" i="8"/>
  <c r="F313" i="8"/>
  <c r="G127" i="8"/>
  <c r="H80" i="8"/>
  <c r="G336" i="8"/>
  <c r="F229" i="8"/>
  <c r="E217" i="8"/>
  <c r="F364" i="8"/>
  <c r="G220" i="8"/>
  <c r="E220" i="8"/>
  <c r="E219" i="8"/>
  <c r="F219" i="8"/>
  <c r="I219" i="8"/>
  <c r="F220" i="8"/>
  <c r="I220" i="8"/>
  <c r="H219" i="8"/>
  <c r="E221" i="8"/>
  <c r="G182" i="8"/>
  <c r="F134" i="8"/>
  <c r="H227" i="8"/>
  <c r="F165" i="8"/>
  <c r="I165" i="8"/>
  <c r="G165" i="8"/>
  <c r="E165" i="8"/>
  <c r="G296" i="8"/>
  <c r="I179" i="8"/>
  <c r="F103" i="8"/>
  <c r="G139" i="8"/>
  <c r="H139" i="8"/>
  <c r="I139" i="8"/>
  <c r="E139" i="8"/>
  <c r="E138" i="8"/>
  <c r="F139" i="8"/>
  <c r="E108" i="8"/>
  <c r="F108" i="8"/>
  <c r="I108" i="8"/>
  <c r="H108" i="8"/>
  <c r="E29" i="8"/>
  <c r="I29" i="8"/>
  <c r="F29" i="8"/>
  <c r="G28" i="8"/>
  <c r="I27" i="8"/>
  <c r="H29" i="8"/>
  <c r="G29" i="8"/>
  <c r="I421" i="8"/>
  <c r="H47" i="8"/>
  <c r="F222" i="8"/>
  <c r="F318" i="8"/>
  <c r="H318" i="8"/>
  <c r="E318" i="8"/>
  <c r="I318" i="8"/>
  <c r="G318" i="8"/>
  <c r="E316" i="8"/>
  <c r="F316" i="8"/>
  <c r="F213" i="8"/>
  <c r="G213" i="8"/>
  <c r="I213" i="8"/>
  <c r="E213" i="8"/>
  <c r="H367" i="8"/>
  <c r="E367" i="8"/>
  <c r="I367" i="8"/>
  <c r="E341" i="8"/>
  <c r="I385" i="8"/>
  <c r="F163" i="8"/>
  <c r="H163" i="8"/>
  <c r="E163" i="8"/>
  <c r="I387" i="8"/>
  <c r="G160" i="8"/>
  <c r="H160" i="8"/>
  <c r="I160" i="8"/>
  <c r="E160" i="8"/>
  <c r="F160" i="8"/>
  <c r="E295" i="8"/>
  <c r="G295" i="8"/>
  <c r="F321" i="8"/>
  <c r="E321" i="8"/>
  <c r="H321" i="8"/>
  <c r="G321" i="8"/>
  <c r="I321" i="8"/>
  <c r="H349" i="8"/>
  <c r="F140" i="8"/>
  <c r="H140" i="8"/>
  <c r="I140" i="8"/>
  <c r="F116" i="8"/>
  <c r="I86" i="8"/>
  <c r="G67" i="8"/>
  <c r="F66" i="8"/>
  <c r="H66" i="8"/>
  <c r="H67" i="8"/>
  <c r="G66" i="8"/>
  <c r="G65" i="8"/>
  <c r="I67" i="8"/>
  <c r="F67" i="8"/>
  <c r="H164" i="8"/>
  <c r="I164" i="8"/>
  <c r="G164" i="8"/>
  <c r="F164" i="8"/>
  <c r="E164" i="8"/>
  <c r="G397" i="8"/>
  <c r="F399" i="8"/>
  <c r="E399" i="8"/>
  <c r="I399" i="8"/>
  <c r="G399" i="8"/>
  <c r="H399" i="8"/>
  <c r="I293" i="8"/>
  <c r="G141" i="8"/>
  <c r="F141" i="8"/>
  <c r="F80" i="8"/>
  <c r="E90" i="8"/>
  <c r="H90" i="8"/>
  <c r="F90" i="8"/>
  <c r="G249" i="8"/>
  <c r="I251" i="8"/>
  <c r="H251" i="8"/>
  <c r="F251" i="8"/>
  <c r="E251" i="8"/>
  <c r="E250" i="8"/>
  <c r="G251" i="8"/>
  <c r="I258" i="8"/>
  <c r="F352" i="8"/>
  <c r="G352" i="8"/>
  <c r="E352" i="8"/>
  <c r="H352" i="8"/>
  <c r="I352" i="8"/>
  <c r="I233" i="8"/>
  <c r="F57" i="8"/>
  <c r="G57" i="8"/>
  <c r="E57" i="8"/>
  <c r="I57" i="8"/>
  <c r="I56" i="8"/>
  <c r="E226" i="8"/>
  <c r="E238" i="8"/>
  <c r="E239" i="8"/>
  <c r="H239" i="8"/>
  <c r="I239" i="8"/>
  <c r="F239" i="8"/>
  <c r="I373" i="8"/>
  <c r="H121" i="8"/>
  <c r="E186" i="8"/>
  <c r="G188" i="8"/>
  <c r="F188" i="8"/>
  <c r="E209" i="8"/>
  <c r="F209" i="8"/>
  <c r="F186" i="8"/>
  <c r="I155" i="8"/>
  <c r="I240" i="8"/>
  <c r="H240" i="8"/>
  <c r="F240" i="8"/>
  <c r="G240" i="8"/>
  <c r="E167" i="8"/>
  <c r="F85" i="8"/>
  <c r="I85" i="8"/>
  <c r="H85" i="8"/>
  <c r="G85" i="8"/>
  <c r="E199" i="8"/>
  <c r="F199" i="8"/>
  <c r="G199" i="8"/>
  <c r="I176" i="8"/>
  <c r="I265" i="8"/>
  <c r="G24" i="8"/>
  <c r="G136" i="8"/>
  <c r="I392" i="8"/>
  <c r="H114" i="8"/>
  <c r="H306" i="8"/>
  <c r="F340" i="8"/>
  <c r="F404" i="8"/>
  <c r="G404" i="8"/>
  <c r="I404" i="8"/>
  <c r="E404" i="8"/>
  <c r="H343" i="8"/>
  <c r="E54" i="8"/>
  <c r="H277" i="8"/>
  <c r="G277" i="8"/>
  <c r="F277" i="8"/>
  <c r="I277" i="8"/>
  <c r="G276" i="8"/>
  <c r="F102" i="8"/>
  <c r="F101" i="8"/>
  <c r="G102" i="8"/>
  <c r="E101" i="8"/>
  <c r="H101" i="8"/>
  <c r="E102" i="8"/>
  <c r="I145" i="8"/>
  <c r="F89" i="8"/>
  <c r="H217" i="8"/>
  <c r="E59" i="8"/>
  <c r="G59" i="8"/>
  <c r="F59" i="8"/>
  <c r="I59" i="8"/>
  <c r="H59" i="8"/>
  <c r="G205" i="8"/>
  <c r="E205" i="8"/>
  <c r="I205" i="8"/>
  <c r="E360" i="8"/>
  <c r="G360" i="8"/>
  <c r="G216" i="8"/>
  <c r="G159" i="8"/>
  <c r="I159" i="8"/>
  <c r="H159" i="8"/>
  <c r="F159" i="8"/>
  <c r="F262" i="8"/>
  <c r="E262" i="8"/>
  <c r="G262" i="8"/>
  <c r="E60" i="8"/>
  <c r="F60" i="8"/>
  <c r="I60" i="8"/>
  <c r="H78" i="8"/>
  <c r="I169" i="8"/>
  <c r="E44" i="8"/>
  <c r="F44" i="8"/>
  <c r="H44" i="8"/>
  <c r="G44" i="8"/>
  <c r="H43" i="8"/>
  <c r="F421" i="8"/>
  <c r="I44" i="8"/>
  <c r="E115" i="8"/>
  <c r="G411" i="8"/>
  <c r="F411" i="8"/>
  <c r="H411" i="8"/>
  <c r="G166" i="8"/>
  <c r="H166" i="8"/>
  <c r="F166" i="8"/>
  <c r="I166" i="8"/>
  <c r="I129" i="8"/>
  <c r="E159" i="8"/>
  <c r="F265" i="8"/>
  <c r="G264" i="8"/>
  <c r="E264" i="8"/>
  <c r="H265" i="8"/>
  <c r="E265" i="8"/>
  <c r="F264" i="8"/>
  <c r="G265" i="8"/>
  <c r="I263" i="8"/>
  <c r="F393" i="8"/>
  <c r="G393" i="8"/>
  <c r="I393" i="8"/>
  <c r="H393" i="8"/>
  <c r="F81" i="8"/>
  <c r="G209" i="8"/>
  <c r="F274" i="8"/>
  <c r="G274" i="8"/>
  <c r="H274" i="8"/>
  <c r="I306" i="8"/>
  <c r="E340" i="8"/>
  <c r="I84" i="8"/>
  <c r="E84" i="8"/>
  <c r="F84" i="8"/>
  <c r="H84" i="8"/>
  <c r="F132" i="8"/>
  <c r="G87" i="8"/>
  <c r="F391" i="8"/>
  <c r="G224" i="8"/>
  <c r="H224" i="8"/>
  <c r="I224" i="8"/>
  <c r="E224" i="8"/>
  <c r="H102" i="8"/>
  <c r="F303" i="8"/>
  <c r="I303" i="8"/>
  <c r="G303" i="8"/>
  <c r="E303" i="8"/>
  <c r="G54" i="8"/>
  <c r="F153" i="8"/>
  <c r="I153" i="8"/>
  <c r="G153" i="8"/>
  <c r="E153" i="8"/>
  <c r="H152" i="8"/>
  <c r="H225" i="8"/>
  <c r="E66" i="8"/>
  <c r="G163" i="8"/>
  <c r="I419" i="8"/>
  <c r="E246" i="8"/>
  <c r="I245" i="8"/>
  <c r="F245" i="8"/>
  <c r="G245" i="8"/>
  <c r="H246" i="8"/>
  <c r="I246" i="8"/>
  <c r="G246" i="8"/>
  <c r="G398" i="8"/>
  <c r="E384" i="8"/>
  <c r="G384" i="8"/>
  <c r="F384" i="8"/>
  <c r="I383" i="8"/>
  <c r="I384" i="8"/>
  <c r="H383" i="8"/>
  <c r="H384" i="8"/>
  <c r="I168" i="8"/>
  <c r="H147" i="8"/>
  <c r="G147" i="8"/>
  <c r="G304" i="8"/>
  <c r="G90" i="8"/>
  <c r="E140" i="8"/>
  <c r="G332" i="8"/>
  <c r="F127" i="8"/>
  <c r="E337" i="8"/>
  <c r="F337" i="8"/>
  <c r="H229" i="8"/>
  <c r="G89" i="8"/>
  <c r="E346" i="8"/>
  <c r="I345" i="8"/>
  <c r="F346" i="8"/>
  <c r="F345" i="8"/>
  <c r="I346" i="8"/>
  <c r="H346" i="8"/>
  <c r="E123" i="8"/>
  <c r="H123" i="8"/>
  <c r="G123" i="8"/>
  <c r="F378" i="8"/>
  <c r="F379" i="8"/>
  <c r="I377" i="8"/>
  <c r="E378" i="8"/>
  <c r="I379" i="8"/>
  <c r="H375" i="8"/>
  <c r="H378" i="8"/>
  <c r="F377" i="8"/>
  <c r="F92" i="8"/>
  <c r="H92" i="8"/>
  <c r="E92" i="8"/>
  <c r="F283" i="8"/>
  <c r="F182" i="8"/>
  <c r="G134" i="8"/>
  <c r="G135" i="8"/>
  <c r="I134" i="8"/>
  <c r="F135" i="8"/>
  <c r="E134" i="8"/>
  <c r="H135" i="8"/>
  <c r="H134" i="8"/>
  <c r="E333" i="8"/>
  <c r="H335" i="8"/>
  <c r="F335" i="8"/>
  <c r="E335" i="8"/>
  <c r="I334" i="8"/>
  <c r="H334" i="8"/>
  <c r="G335" i="8"/>
  <c r="F217" i="8"/>
  <c r="G217" i="8"/>
  <c r="I215" i="8"/>
  <c r="F215" i="8"/>
  <c r="H215" i="8"/>
  <c r="E215" i="8"/>
  <c r="E180" i="8"/>
  <c r="I180" i="8"/>
  <c r="H180" i="8"/>
  <c r="F180" i="8"/>
  <c r="G180" i="8"/>
  <c r="F336" i="8"/>
  <c r="E336" i="8"/>
  <c r="I336" i="8"/>
  <c r="E301" i="8"/>
  <c r="H300" i="8"/>
  <c r="I301" i="8"/>
  <c r="E300" i="8"/>
  <c r="G301" i="8"/>
  <c r="I298" i="8"/>
  <c r="F299" i="8"/>
  <c r="I300" i="8"/>
  <c r="H301" i="8"/>
  <c r="G299" i="8"/>
  <c r="G300" i="8"/>
  <c r="F301" i="8"/>
  <c r="H299" i="8"/>
  <c r="F252" i="8"/>
  <c r="G252" i="8"/>
  <c r="G278" i="8"/>
  <c r="E278" i="8"/>
  <c r="H361" i="8"/>
  <c r="I330" i="8"/>
  <c r="H405" i="8"/>
  <c r="I405" i="8"/>
  <c r="G405" i="8"/>
  <c r="E249" i="8"/>
  <c r="H247" i="8"/>
  <c r="F342" i="8"/>
  <c r="F150" i="8"/>
  <c r="H150" i="8"/>
  <c r="H422" i="8"/>
  <c r="I270" i="8"/>
  <c r="G115" i="8"/>
  <c r="E114" i="8"/>
  <c r="F115" i="8"/>
  <c r="G114" i="8"/>
  <c r="I115" i="8"/>
  <c r="H222" i="8"/>
  <c r="E222" i="8"/>
  <c r="G222" i="8"/>
  <c r="I222" i="8"/>
  <c r="I221" i="8"/>
  <c r="I274" i="8"/>
  <c r="F170" i="8"/>
  <c r="G172" i="8"/>
  <c r="H172" i="8"/>
  <c r="I172" i="8"/>
  <c r="E172" i="8"/>
  <c r="F172" i="8"/>
  <c r="H171" i="8"/>
  <c r="F171" i="8"/>
  <c r="G202" i="8"/>
  <c r="H202" i="8"/>
  <c r="F202" i="8"/>
  <c r="I202" i="8"/>
  <c r="E202" i="8"/>
  <c r="I244" i="8"/>
  <c r="F397" i="8"/>
  <c r="G396" i="8"/>
  <c r="I394" i="8"/>
  <c r="E397" i="8"/>
  <c r="E351" i="8"/>
  <c r="I351" i="8"/>
  <c r="F351" i="8"/>
  <c r="G351" i="8"/>
  <c r="F350" i="8"/>
  <c r="I349" i="8"/>
  <c r="H351" i="8"/>
  <c r="G349" i="8"/>
  <c r="H55" i="8"/>
  <c r="E55" i="8"/>
  <c r="G55" i="8"/>
  <c r="F55" i="8"/>
  <c r="F369" i="8"/>
  <c r="F370" i="8"/>
  <c r="G369" i="8"/>
  <c r="G368" i="8"/>
  <c r="I369" i="8"/>
  <c r="I368" i="8"/>
  <c r="G370" i="8"/>
  <c r="H368" i="8"/>
  <c r="E136" i="8"/>
  <c r="H136" i="8"/>
  <c r="I91" i="8"/>
  <c r="F91" i="8"/>
  <c r="H91" i="8"/>
  <c r="E91" i="8"/>
  <c r="F128" i="8"/>
  <c r="G128" i="8"/>
  <c r="E128" i="8"/>
  <c r="H128" i="8"/>
  <c r="I410" i="8"/>
  <c r="H410" i="8"/>
  <c r="G410" i="8"/>
  <c r="F410" i="8"/>
  <c r="G415" i="8"/>
  <c r="H415" i="8"/>
  <c r="F415" i="8"/>
  <c r="E415" i="8"/>
  <c r="I415" i="8"/>
  <c r="G414" i="8"/>
  <c r="H414" i="8"/>
  <c r="H96" i="8"/>
  <c r="I420" i="8"/>
  <c r="I49" i="8"/>
  <c r="H37" i="8"/>
  <c r="I37" i="8"/>
  <c r="E37" i="8"/>
  <c r="G37" i="8"/>
  <c r="H71" i="8"/>
  <c r="G71" i="8"/>
  <c r="H412" i="8"/>
  <c r="E210" i="8"/>
  <c r="G210" i="8"/>
  <c r="I210" i="8"/>
  <c r="H210" i="8"/>
  <c r="F210" i="8"/>
  <c r="I241" i="8"/>
  <c r="F243" i="8"/>
  <c r="I243" i="8"/>
  <c r="E242" i="8"/>
  <c r="I242" i="8"/>
  <c r="F241" i="8"/>
  <c r="F93" i="8"/>
  <c r="G95" i="8"/>
  <c r="H95" i="8"/>
  <c r="E95" i="8"/>
  <c r="F95" i="8"/>
  <c r="I95" i="8"/>
  <c r="F71" i="8"/>
  <c r="E296" i="8"/>
  <c r="H296" i="8"/>
  <c r="F296" i="8"/>
  <c r="I296" i="8"/>
  <c r="H397" i="8"/>
  <c r="G69" i="8"/>
  <c r="I68" i="8"/>
  <c r="G68" i="8"/>
  <c r="F69" i="8"/>
  <c r="I69" i="8"/>
  <c r="E68" i="8"/>
  <c r="E69" i="8"/>
  <c r="F282" i="8"/>
  <c r="G154" i="8"/>
  <c r="H154" i="8"/>
  <c r="F154" i="8"/>
  <c r="H186" i="8"/>
  <c r="H27" i="8"/>
  <c r="H255" i="8"/>
  <c r="F70" i="8"/>
  <c r="H70" i="8"/>
  <c r="I70" i="8"/>
  <c r="G70" i="8"/>
  <c r="H99" i="8"/>
  <c r="H151" i="8"/>
  <c r="G186" i="8"/>
  <c r="I186" i="8"/>
  <c r="I347" i="8"/>
  <c r="F347" i="8"/>
  <c r="G347" i="8"/>
  <c r="H347" i="8"/>
  <c r="G353" i="8"/>
  <c r="I353" i="8"/>
  <c r="H52" i="8"/>
  <c r="H394" i="8"/>
  <c r="E293" i="8"/>
  <c r="F293" i="8"/>
  <c r="H416" i="8"/>
  <c r="F416" i="8"/>
  <c r="I416" i="8"/>
  <c r="G416" i="8"/>
  <c r="E416" i="8"/>
  <c r="I63" i="8"/>
  <c r="F368" i="8"/>
  <c r="G121" i="8"/>
  <c r="E121" i="8"/>
  <c r="I356" i="8"/>
  <c r="I257" i="8"/>
  <c r="E33" i="8"/>
  <c r="I35" i="8"/>
  <c r="H35" i="8"/>
  <c r="I144" i="8"/>
  <c r="H144" i="8"/>
  <c r="E144" i="8"/>
  <c r="F74" i="8"/>
  <c r="E74" i="8"/>
  <c r="G74" i="8"/>
  <c r="H74" i="8"/>
  <c r="I74" i="8"/>
  <c r="H298" i="8"/>
  <c r="H312" i="8"/>
  <c r="E311" i="8"/>
  <c r="G312" i="8"/>
  <c r="I311" i="8"/>
  <c r="F312" i="8"/>
  <c r="G310" i="8"/>
  <c r="I312" i="8"/>
  <c r="H310" i="8"/>
  <c r="I310" i="8"/>
  <c r="I308" i="8"/>
  <c r="I381" i="8"/>
  <c r="I136" i="8"/>
  <c r="G329" i="8"/>
  <c r="I329" i="8"/>
  <c r="E329" i="8"/>
  <c r="F329" i="8"/>
  <c r="G413" i="8"/>
  <c r="I413" i="8"/>
  <c r="F413" i="8"/>
  <c r="H413" i="8"/>
  <c r="E145" i="8"/>
  <c r="H273" i="8"/>
  <c r="E178" i="8"/>
  <c r="I370" i="8"/>
  <c r="E188" i="8"/>
  <c r="G358" i="8"/>
  <c r="H358" i="8"/>
  <c r="H357" i="8"/>
  <c r="E275" i="8"/>
  <c r="I403" i="8"/>
  <c r="F343" i="8"/>
  <c r="E150" i="8"/>
  <c r="E392" i="8"/>
  <c r="G392" i="8"/>
  <c r="E71" i="8"/>
  <c r="I358" i="8"/>
  <c r="E208" i="8"/>
  <c r="G208" i="8"/>
  <c r="E207" i="8"/>
  <c r="I208" i="8"/>
  <c r="G207" i="8"/>
  <c r="E281" i="8"/>
  <c r="I281" i="8"/>
  <c r="G281" i="8"/>
  <c r="I97" i="8"/>
  <c r="H353" i="8"/>
  <c r="G35" i="8"/>
  <c r="I291" i="8"/>
  <c r="H276" i="8"/>
  <c r="I397" i="8"/>
  <c r="E405" i="8"/>
  <c r="G406" i="8"/>
  <c r="H406" i="8"/>
  <c r="E406" i="8"/>
  <c r="I406" i="8"/>
  <c r="I360" i="8"/>
  <c r="H146" i="8"/>
  <c r="G52" i="8"/>
  <c r="F52" i="8"/>
  <c r="I52" i="8"/>
  <c r="E52" i="8"/>
  <c r="G101" i="8"/>
  <c r="G175" i="8"/>
  <c r="E175" i="8"/>
  <c r="I175" i="8"/>
  <c r="H175" i="8"/>
  <c r="E141" i="8"/>
  <c r="G282" i="8"/>
  <c r="I285" i="8"/>
  <c r="H199" i="8"/>
  <c r="G144" i="8"/>
  <c r="I272" i="8"/>
  <c r="F37" i="8"/>
  <c r="H26" i="8"/>
  <c r="I26" i="8"/>
  <c r="G26" i="8"/>
  <c r="E26" i="8"/>
  <c r="I282" i="8"/>
  <c r="E282" i="8"/>
  <c r="I58" i="8"/>
  <c r="G187" i="8"/>
  <c r="E187" i="8"/>
  <c r="H314" i="8"/>
  <c r="I411" i="8"/>
  <c r="G261" i="8"/>
  <c r="H261" i="8"/>
  <c r="I261" i="8"/>
  <c r="E261" i="8"/>
  <c r="H260" i="8"/>
  <c r="F261" i="8"/>
  <c r="I375" i="8"/>
  <c r="G256" i="8"/>
  <c r="E256" i="8"/>
  <c r="I256" i="8"/>
  <c r="F256" i="8"/>
  <c r="H256" i="8"/>
  <c r="I386" i="8"/>
  <c r="I355" i="8"/>
  <c r="E166" i="8"/>
  <c r="F125" i="8"/>
  <c r="H125" i="8"/>
  <c r="I125" i="8"/>
  <c r="E125" i="8"/>
  <c r="G125" i="8"/>
  <c r="E124" i="8"/>
  <c r="G284" i="8"/>
  <c r="H326" i="8"/>
  <c r="G417" i="8"/>
  <c r="H417" i="8"/>
  <c r="F417" i="8"/>
  <c r="I417" i="8"/>
  <c r="G106" i="8"/>
  <c r="F106" i="8"/>
  <c r="E106" i="8"/>
  <c r="I106" i="8"/>
  <c r="I299" i="8"/>
  <c r="F64" i="8"/>
  <c r="G64" i="8"/>
  <c r="I64" i="8"/>
  <c r="H64" i="8"/>
  <c r="E64" i="8"/>
  <c r="G241" i="8"/>
  <c r="F46" i="8"/>
  <c r="H46" i="8"/>
  <c r="G45" i="8"/>
  <c r="E46" i="8"/>
  <c r="G46" i="8"/>
  <c r="F45" i="8"/>
  <c r="E45" i="8"/>
  <c r="H262" i="8"/>
  <c r="I354" i="8"/>
  <c r="H278" i="8"/>
  <c r="I280" i="8"/>
  <c r="F280" i="8"/>
  <c r="H106" i="8"/>
  <c r="G381" i="8"/>
  <c r="F382" i="8"/>
  <c r="E381" i="8"/>
  <c r="E382" i="8"/>
  <c r="G382" i="8"/>
  <c r="G82" i="8"/>
  <c r="H82" i="8"/>
  <c r="E81" i="8"/>
  <c r="I82" i="8"/>
  <c r="E82" i="8"/>
  <c r="H79" i="8"/>
  <c r="I78" i="8"/>
  <c r="F82" i="8"/>
  <c r="F341" i="8"/>
  <c r="I341" i="8"/>
  <c r="G341" i="8"/>
  <c r="H341" i="8"/>
  <c r="H133" i="8"/>
  <c r="F133" i="8"/>
  <c r="E133" i="8"/>
  <c r="I133" i="8"/>
  <c r="G226" i="8"/>
  <c r="F226" i="8"/>
  <c r="F225" i="8"/>
  <c r="E225" i="8"/>
  <c r="I225" i="8"/>
  <c r="H226" i="8"/>
  <c r="I121" i="8"/>
  <c r="I218" i="8"/>
  <c r="F218" i="8"/>
  <c r="E218" i="8"/>
  <c r="H218" i="8"/>
  <c r="F149" i="8"/>
  <c r="H149" i="8"/>
  <c r="G149" i="8"/>
  <c r="E149" i="8"/>
  <c r="I149" i="8"/>
  <c r="I183" i="8"/>
  <c r="H183" i="8"/>
  <c r="G183" i="8"/>
  <c r="H181" i="8"/>
  <c r="I181" i="8"/>
  <c r="G181" i="8"/>
  <c r="E181" i="8"/>
  <c r="F183" i="8"/>
  <c r="H184" i="8"/>
  <c r="I184" i="8"/>
  <c r="E184" i="8"/>
  <c r="G184" i="8"/>
  <c r="F184" i="8"/>
  <c r="E129" i="8"/>
  <c r="F129" i="8"/>
  <c r="G204" i="8"/>
  <c r="F204" i="8"/>
  <c r="H204" i="8"/>
  <c r="I204" i="8"/>
  <c r="H157" i="8"/>
  <c r="G340" i="8"/>
  <c r="H340" i="8"/>
  <c r="E87" i="8"/>
  <c r="E88" i="8"/>
  <c r="I87" i="8"/>
  <c r="F88" i="8"/>
  <c r="I88" i="8"/>
  <c r="F87" i="8"/>
  <c r="G88" i="8"/>
  <c r="F86" i="8"/>
  <c r="I295" i="8"/>
  <c r="H169" i="8"/>
  <c r="E169" i="8"/>
  <c r="H168" i="8"/>
  <c r="F168" i="8"/>
  <c r="F169" i="8"/>
  <c r="G169" i="8"/>
  <c r="H51" i="8"/>
  <c r="F305" i="8"/>
  <c r="H305" i="8"/>
  <c r="F304" i="8"/>
  <c r="H304" i="8"/>
  <c r="I305" i="8"/>
  <c r="I304" i="8"/>
  <c r="G305" i="8"/>
  <c r="G333" i="8"/>
  <c r="I333" i="8"/>
  <c r="H333" i="8"/>
  <c r="I332" i="8"/>
  <c r="I331" i="8"/>
  <c r="H330" i="8"/>
  <c r="H332" i="8"/>
  <c r="F331" i="8"/>
  <c r="F333" i="8"/>
  <c r="E332" i="8"/>
  <c r="G331" i="8"/>
  <c r="I81" i="8"/>
  <c r="I230" i="8"/>
  <c r="H230" i="8"/>
  <c r="G229" i="8"/>
  <c r="E229" i="8"/>
  <c r="I229" i="8"/>
  <c r="G230" i="8"/>
  <c r="F230" i="8"/>
  <c r="F228" i="8"/>
  <c r="G228" i="8"/>
  <c r="H281" i="8"/>
  <c r="I348" i="8"/>
  <c r="F348" i="8"/>
  <c r="E348" i="8"/>
  <c r="H120" i="8"/>
  <c r="E120" i="8"/>
  <c r="F120" i="8"/>
  <c r="F119" i="8"/>
  <c r="E119" i="8"/>
  <c r="I120" i="8"/>
  <c r="G119" i="8"/>
  <c r="H119" i="8"/>
  <c r="I119" i="8"/>
  <c r="G126" i="8"/>
  <c r="E127" i="8"/>
  <c r="H127" i="8"/>
  <c r="E126" i="8"/>
  <c r="H126" i="8"/>
  <c r="H214" i="8"/>
  <c r="I214" i="8"/>
  <c r="G214" i="8"/>
  <c r="F214" i="8"/>
  <c r="E214" i="8"/>
  <c r="I118" i="8"/>
  <c r="I292" i="8"/>
  <c r="E41" i="8"/>
  <c r="I41" i="8"/>
  <c r="G41" i="8"/>
  <c r="F41" i="8"/>
  <c r="H41" i="8"/>
  <c r="F96" i="8"/>
  <c r="E96" i="8"/>
  <c r="G96" i="8"/>
  <c r="I96" i="8"/>
  <c r="I123" i="8"/>
  <c r="E39" i="8"/>
  <c r="F73" i="8"/>
  <c r="I73" i="8"/>
  <c r="E73" i="8"/>
  <c r="G337" i="8"/>
  <c r="F338" i="8"/>
  <c r="E338" i="8"/>
  <c r="I338" i="8"/>
  <c r="H370" i="8"/>
  <c r="H188" i="8"/>
  <c r="H207" i="8"/>
  <c r="H25" i="8"/>
  <c r="I24" i="8"/>
  <c r="E24" i="8"/>
  <c r="F25" i="8"/>
  <c r="F24" i="8"/>
  <c r="E25" i="8"/>
  <c r="I25" i="8"/>
  <c r="F35" i="8"/>
  <c r="H141" i="8"/>
  <c r="E122" i="8"/>
  <c r="G122" i="8"/>
  <c r="F122" i="8"/>
  <c r="H122" i="8"/>
  <c r="I199" i="8"/>
  <c r="G401" i="8"/>
  <c r="E401" i="8"/>
  <c r="I401" i="8"/>
  <c r="F77" i="8"/>
  <c r="E77" i="8"/>
  <c r="G77" i="8"/>
  <c r="H77" i="8"/>
  <c r="I77" i="8"/>
  <c r="F156" i="8"/>
  <c r="I156" i="8"/>
  <c r="E155" i="8"/>
  <c r="G155" i="8"/>
  <c r="E156" i="8"/>
  <c r="H155" i="8"/>
  <c r="H156" i="8"/>
  <c r="F155" i="8"/>
  <c r="F136" i="8"/>
  <c r="H392" i="8"/>
  <c r="F205" i="8"/>
  <c r="H373" i="8"/>
  <c r="E373" i="8"/>
  <c r="E372" i="8"/>
  <c r="H372" i="8"/>
  <c r="H374" i="8"/>
  <c r="I374" i="8"/>
  <c r="I372" i="8"/>
  <c r="F145" i="8"/>
  <c r="I273" i="8"/>
  <c r="H401" i="8"/>
  <c r="E51" i="8"/>
  <c r="F50" i="8"/>
  <c r="G50" i="8"/>
  <c r="I48" i="8"/>
  <c r="F51" i="8"/>
  <c r="E49" i="8"/>
  <c r="I51" i="8"/>
  <c r="G306" i="8"/>
  <c r="G371" i="8"/>
  <c r="E371" i="8"/>
  <c r="I371" i="8"/>
  <c r="H371" i="8"/>
  <c r="F371" i="8"/>
  <c r="G189" i="8"/>
  <c r="F189" i="8"/>
  <c r="G158" i="8"/>
  <c r="I158" i="8"/>
  <c r="H158" i="8"/>
  <c r="F158" i="8"/>
  <c r="E83" i="8"/>
  <c r="I275" i="8"/>
  <c r="H403" i="8"/>
  <c r="H350" i="8"/>
  <c r="I150" i="8"/>
  <c r="F358" i="8"/>
  <c r="I152" i="8"/>
  <c r="H408" i="8"/>
  <c r="H93" i="8"/>
  <c r="I93" i="8"/>
  <c r="E35" i="8"/>
  <c r="F291" i="8"/>
  <c r="F276" i="8"/>
  <c r="G39" i="8"/>
  <c r="F39" i="8"/>
  <c r="H39" i="8"/>
  <c r="I39" i="8"/>
  <c r="I365" i="8"/>
  <c r="H360" i="8"/>
  <c r="E177" i="8"/>
  <c r="E146" i="8"/>
  <c r="I101" i="8"/>
  <c r="E277" i="8"/>
  <c r="I279" i="8"/>
  <c r="H279" i="8"/>
  <c r="G279" i="8"/>
  <c r="F279" i="8"/>
  <c r="I141" i="8"/>
  <c r="E111" i="8"/>
  <c r="H111" i="8"/>
  <c r="I111" i="8"/>
  <c r="G111" i="8"/>
  <c r="E200" i="8"/>
  <c r="F200" i="8"/>
  <c r="F144" i="8"/>
  <c r="I217" i="8"/>
  <c r="H345" i="8"/>
  <c r="F58" i="8"/>
  <c r="G315" i="8"/>
  <c r="E315" i="8"/>
  <c r="F315" i="8"/>
  <c r="I315" i="8"/>
  <c r="H315" i="8"/>
  <c r="E204" i="8"/>
  <c r="E411" i="8"/>
  <c r="E30" i="8"/>
  <c r="F30" i="8"/>
  <c r="G30" i="8"/>
  <c r="I30" i="8"/>
  <c r="H30" i="8"/>
  <c r="F374" i="8"/>
  <c r="E327" i="8"/>
  <c r="E359" i="8"/>
  <c r="F34" i="8"/>
  <c r="H34" i="8"/>
  <c r="I34" i="8"/>
  <c r="G34" i="8"/>
  <c r="I33" i="8"/>
  <c r="G33" i="8"/>
  <c r="H387" i="8"/>
  <c r="H355" i="8"/>
  <c r="E158" i="8"/>
  <c r="E105" i="8"/>
  <c r="H105" i="8"/>
  <c r="I105" i="8"/>
  <c r="F105" i="8"/>
  <c r="G105" i="8"/>
  <c r="H216" i="8"/>
  <c r="I216" i="8"/>
  <c r="E216" i="8"/>
  <c r="F216" i="8"/>
  <c r="E240" i="8"/>
  <c r="I53" i="8"/>
  <c r="H161" i="8"/>
  <c r="F161" i="8"/>
  <c r="G161" i="8"/>
  <c r="I161" i="8"/>
  <c r="E161" i="8"/>
  <c r="G93" i="8"/>
  <c r="H75" i="8"/>
  <c r="G75" i="8"/>
  <c r="F75" i="8"/>
  <c r="I75" i="8"/>
  <c r="E75" i="8"/>
  <c r="G238" i="8"/>
  <c r="I238" i="8"/>
  <c r="H237" i="8"/>
  <c r="I237" i="8"/>
  <c r="H238" i="8"/>
  <c r="F238" i="8"/>
  <c r="H236" i="8"/>
  <c r="H363" i="8"/>
  <c r="H191" i="8"/>
  <c r="F191" i="8"/>
  <c r="I190" i="8"/>
  <c r="F190" i="8"/>
  <c r="E191" i="8"/>
  <c r="I191" i="8"/>
  <c r="H190" i="8"/>
  <c r="H115" i="8"/>
  <c r="I317" i="8"/>
  <c r="E410" i="8"/>
  <c r="I262" i="8"/>
  <c r="G185" i="8"/>
  <c r="I185" i="8"/>
  <c r="F185" i="8"/>
  <c r="E185" i="8"/>
  <c r="H185" i="8"/>
  <c r="H165" i="8"/>
  <c r="G129" i="8"/>
  <c r="F257" i="8"/>
  <c r="H257" i="8"/>
  <c r="E257" i="8"/>
  <c r="E258" i="8"/>
  <c r="G258" i="8"/>
  <c r="G257" i="8"/>
  <c r="F258" i="8"/>
  <c r="H258" i="8"/>
  <c r="H110" i="8"/>
  <c r="G110" i="8"/>
  <c r="E110" i="8"/>
  <c r="G132" i="8"/>
  <c r="I132" i="8"/>
  <c r="H132" i="8"/>
  <c r="H348" i="8"/>
  <c r="G343" i="8"/>
  <c r="I343" i="8"/>
  <c r="F294" i="8"/>
  <c r="I391" i="8"/>
  <c r="I390" i="8"/>
  <c r="H189" i="8"/>
  <c r="E137" i="8"/>
  <c r="H329" i="8"/>
  <c r="E107" i="8"/>
  <c r="F107" i="8"/>
  <c r="H107" i="8"/>
  <c r="G107" i="8"/>
  <c r="I107" i="8"/>
  <c r="H73" i="8"/>
  <c r="G76" i="8"/>
  <c r="H76" i="8"/>
  <c r="I76" i="8"/>
  <c r="G395" i="8"/>
  <c r="I173" i="8"/>
  <c r="E63" i="8"/>
  <c r="H63" i="8"/>
  <c r="F63" i="8"/>
  <c r="G63" i="8"/>
  <c r="G191" i="8"/>
  <c r="E413" i="8"/>
  <c r="F412" i="8"/>
  <c r="E412" i="8"/>
  <c r="F376" i="8"/>
  <c r="E376" i="8"/>
  <c r="G376" i="8"/>
  <c r="I259" i="8"/>
  <c r="E152" i="8"/>
  <c r="H271" i="8"/>
  <c r="E272" i="8"/>
  <c r="F272" i="8"/>
  <c r="G272" i="8"/>
  <c r="H268" i="8"/>
  <c r="F104" i="8"/>
  <c r="H104" i="8"/>
  <c r="I104" i="8"/>
  <c r="G104" i="8"/>
  <c r="F97" i="8"/>
  <c r="G97" i="8"/>
  <c r="H97" i="8"/>
  <c r="H289" i="8"/>
  <c r="G288" i="8"/>
  <c r="I287" i="8"/>
  <c r="I289" i="8"/>
  <c r="E289" i="8"/>
  <c r="E170" i="8"/>
  <c r="H170" i="8"/>
  <c r="I170" i="8"/>
  <c r="G170" i="8"/>
  <c r="H53" i="8"/>
  <c r="G53" i="8"/>
  <c r="E53" i="8"/>
  <c r="F53" i="8"/>
  <c r="H266" i="8"/>
  <c r="F235" i="8"/>
  <c r="E236" i="8"/>
  <c r="G235" i="8"/>
  <c r="G236" i="8"/>
  <c r="I235" i="8"/>
  <c r="I236" i="8"/>
  <c r="G234" i="8"/>
  <c r="I234" i="8"/>
  <c r="E235" i="8"/>
  <c r="H233" i="8"/>
  <c r="H235" i="8"/>
  <c r="I269" i="8"/>
  <c r="F143" i="8"/>
  <c r="G143" i="8"/>
  <c r="E143" i="8"/>
  <c r="I143" i="8"/>
  <c r="E403" i="8"/>
  <c r="F403" i="8"/>
  <c r="I223" i="8"/>
  <c r="H223" i="8"/>
  <c r="E27" i="8"/>
  <c r="F27" i="8"/>
  <c r="I316" i="8"/>
  <c r="G316" i="8"/>
  <c r="G193" i="8"/>
  <c r="F324" i="8"/>
  <c r="G324" i="8"/>
  <c r="I324" i="8"/>
  <c r="H324" i="8"/>
  <c r="E38" i="8"/>
  <c r="F40" i="8"/>
  <c r="G40" i="8"/>
  <c r="I40" i="8"/>
  <c r="H40" i="8"/>
  <c r="E234" i="8"/>
  <c r="G56" i="8"/>
  <c r="F56" i="8"/>
  <c r="H56" i="8"/>
  <c r="E56" i="8"/>
  <c r="E325" i="8"/>
  <c r="H325" i="8"/>
  <c r="G326" i="8"/>
  <c r="G325" i="8"/>
  <c r="G327" i="8"/>
  <c r="F327" i="8"/>
  <c r="I327" i="8"/>
  <c r="F98" i="8"/>
  <c r="I98" i="8"/>
  <c r="G98" i="8"/>
  <c r="E354" i="8"/>
  <c r="F354" i="8"/>
  <c r="G354" i="8"/>
  <c r="H354" i="8"/>
  <c r="E195" i="8"/>
  <c r="I195" i="8"/>
  <c r="G195" i="8"/>
  <c r="H195" i="8"/>
  <c r="I36" i="8"/>
  <c r="H36" i="8"/>
  <c r="G36" i="8"/>
  <c r="F36" i="8"/>
  <c r="H292" i="8"/>
  <c r="G292" i="8"/>
  <c r="E292" i="8"/>
  <c r="F292" i="8"/>
  <c r="G294" i="8"/>
  <c r="E294" i="8"/>
  <c r="I294" i="8"/>
  <c r="H294" i="8"/>
  <c r="E339" i="8"/>
  <c r="I339" i="8"/>
  <c r="E113" i="8"/>
  <c r="H113" i="8"/>
  <c r="F113" i="8"/>
  <c r="I283" i="8"/>
  <c r="H283" i="8"/>
  <c r="E283" i="8"/>
  <c r="H286" i="8"/>
  <c r="G286" i="8"/>
  <c r="F380" i="8"/>
  <c r="E380" i="8"/>
  <c r="H380" i="8"/>
  <c r="F273" i="8"/>
  <c r="I418" i="8"/>
  <c r="H418" i="8"/>
  <c r="F418" i="8"/>
  <c r="I228" i="8"/>
  <c r="H287" i="8"/>
  <c r="E104" i="8"/>
  <c r="G113" i="8"/>
  <c r="G83" i="8"/>
  <c r="I83" i="8"/>
  <c r="H241" i="8"/>
  <c r="F247" i="8"/>
  <c r="G247" i="8"/>
  <c r="I247" i="8"/>
  <c r="E247" i="8"/>
  <c r="E241" i="8"/>
  <c r="G78" i="8"/>
  <c r="E78" i="8"/>
  <c r="I249" i="8"/>
  <c r="F249" i="8"/>
  <c r="H249" i="8"/>
  <c r="E193" i="8"/>
  <c r="I193" i="8"/>
  <c r="H193" i="8"/>
  <c r="I192" i="8"/>
  <c r="G192" i="8"/>
  <c r="F194" i="8"/>
  <c r="H194" i="8"/>
  <c r="E385" i="8"/>
  <c r="H386" i="8"/>
  <c r="E386" i="8"/>
  <c r="G418" i="8"/>
  <c r="G309" i="8"/>
  <c r="E309" i="8"/>
  <c r="H309" i="8"/>
  <c r="F308" i="8"/>
  <c r="I309" i="8"/>
  <c r="E308" i="8"/>
  <c r="G196" i="8"/>
  <c r="H196" i="8"/>
  <c r="F196" i="8"/>
  <c r="I196" i="8"/>
  <c r="G31" i="8"/>
  <c r="H31" i="8"/>
  <c r="E31" i="8"/>
  <c r="I286" i="8"/>
  <c r="H65" i="8"/>
  <c r="I65" i="8"/>
  <c r="E65" i="8"/>
  <c r="E43" i="8"/>
  <c r="F43" i="8"/>
  <c r="I43" i="8"/>
  <c r="G43" i="8"/>
  <c r="E131" i="8"/>
  <c r="H130" i="8"/>
  <c r="E130" i="8"/>
  <c r="I131" i="8"/>
  <c r="F100" i="8"/>
  <c r="H100" i="8"/>
  <c r="E100" i="8"/>
  <c r="G99" i="8"/>
  <c r="I99" i="8"/>
  <c r="E99" i="8"/>
  <c r="E62" i="8"/>
  <c r="I62" i="8"/>
  <c r="F62" i="8"/>
  <c r="G62" i="8"/>
  <c r="F271" i="8"/>
  <c r="H297" i="8"/>
  <c r="E297" i="8"/>
  <c r="H275" i="8"/>
  <c r="F275" i="8"/>
  <c r="H58" i="8"/>
  <c r="G58" i="8"/>
  <c r="E58" i="8"/>
  <c r="H282" i="8"/>
  <c r="E285" i="8"/>
  <c r="G285" i="8"/>
  <c r="G32" i="8"/>
  <c r="F32" i="8"/>
  <c r="E32" i="8"/>
  <c r="F33" i="8"/>
  <c r="I32" i="8"/>
  <c r="H33" i="8"/>
  <c r="H32" i="8"/>
  <c r="E93" i="8"/>
  <c r="F94" i="8"/>
  <c r="H94" i="8"/>
  <c r="G109" i="8"/>
  <c r="I109" i="8"/>
  <c r="E109" i="8"/>
  <c r="F109" i="8"/>
  <c r="H364" i="8"/>
  <c r="I363" i="8"/>
  <c r="E363" i="8"/>
  <c r="G364" i="8"/>
  <c r="F363" i="8"/>
  <c r="I364" i="8"/>
  <c r="F320" i="8"/>
  <c r="I320" i="8"/>
  <c r="G320" i="8"/>
  <c r="E320" i="8"/>
  <c r="E47" i="8"/>
  <c r="I47" i="8"/>
  <c r="G47" i="8"/>
  <c r="F390" i="8"/>
  <c r="H124" i="8"/>
  <c r="G124" i="8"/>
  <c r="I124" i="8"/>
  <c r="F124" i="8"/>
  <c r="I248" i="8"/>
  <c r="F248" i="8"/>
  <c r="E248" i="8"/>
  <c r="G248" i="8"/>
  <c r="I376" i="8"/>
  <c r="H342" i="8"/>
  <c r="G342" i="8"/>
  <c r="E342" i="8"/>
  <c r="I342" i="8"/>
  <c r="H98" i="8"/>
  <c r="I227" i="8"/>
  <c r="E227" i="8"/>
  <c r="G131" i="8"/>
  <c r="I260" i="8"/>
  <c r="E260" i="8"/>
  <c r="G260" i="8"/>
  <c r="I100" i="8"/>
  <c r="E349" i="8"/>
  <c r="F31" i="8"/>
  <c r="H231" i="8"/>
  <c r="E192" i="8"/>
  <c r="F173" i="8"/>
  <c r="H173" i="8"/>
  <c r="G173" i="8"/>
  <c r="E173" i="8"/>
  <c r="E174" i="8"/>
  <c r="H174" i="8"/>
  <c r="G174" i="8"/>
  <c r="F270" i="8"/>
  <c r="E414" i="8"/>
  <c r="I414" i="8"/>
  <c r="F414" i="8"/>
  <c r="E328" i="8"/>
  <c r="F328" i="8"/>
  <c r="E89" i="8"/>
  <c r="H89" i="8"/>
  <c r="I290" i="8"/>
  <c r="H290" i="8"/>
  <c r="G290" i="8"/>
  <c r="E290" i="8"/>
  <c r="F290" i="8"/>
  <c r="F221" i="8"/>
  <c r="G221" i="8"/>
  <c r="H356" i="8"/>
  <c r="F356" i="8"/>
  <c r="E356" i="8"/>
  <c r="F355" i="8"/>
  <c r="G356" i="8"/>
  <c r="E355" i="8"/>
  <c r="H167" i="8"/>
  <c r="I167" i="8"/>
  <c r="G167" i="8"/>
  <c r="F372" i="8"/>
  <c r="I325" i="8"/>
  <c r="I297" i="8"/>
  <c r="F201" i="8"/>
  <c r="H203" i="8"/>
  <c r="I203" i="8"/>
  <c r="E203" i="8"/>
  <c r="G203" i="8"/>
  <c r="H86" i="8"/>
  <c r="I211" i="8"/>
  <c r="G211" i="8"/>
  <c r="E211" i="8"/>
  <c r="I302" i="8"/>
  <c r="E176" i="8"/>
  <c r="G177" i="8"/>
  <c r="H176" i="8"/>
  <c r="I177" i="8"/>
  <c r="G176" i="8"/>
  <c r="F250" i="8"/>
  <c r="G250" i="8"/>
  <c r="I322" i="8"/>
  <c r="F322" i="8"/>
  <c r="H291" i="8"/>
  <c r="G291" i="8"/>
  <c r="I157" i="8"/>
  <c r="F157" i="8"/>
  <c r="H131" i="8"/>
  <c r="I31" i="8"/>
  <c r="E400" i="8"/>
  <c r="F400" i="8"/>
  <c r="H400" i="8"/>
  <c r="I231" i="8"/>
  <c r="E334" i="8"/>
  <c r="G334" i="8"/>
  <c r="F334" i="8"/>
  <c r="H267" i="8"/>
  <c r="F319" i="8"/>
  <c r="I319" i="8"/>
  <c r="H319" i="8"/>
  <c r="G319" i="8"/>
  <c r="E326" i="8"/>
  <c r="E253" i="8"/>
  <c r="E276" i="8"/>
  <c r="E243" i="8"/>
  <c r="E244" i="8"/>
  <c r="H244" i="8"/>
  <c r="E80" i="8"/>
  <c r="G361" i="8"/>
  <c r="E331" i="8"/>
  <c r="H421" i="8"/>
  <c r="E269" i="8"/>
  <c r="G389" i="8"/>
  <c r="G49" i="8"/>
  <c r="G80" i="8"/>
  <c r="G231" i="8"/>
  <c r="F381" i="8"/>
  <c r="G394" i="8"/>
  <c r="F394" i="8"/>
  <c r="G363" i="8"/>
  <c r="E267" i="8"/>
  <c r="E396" i="8"/>
  <c r="E368" i="8"/>
  <c r="G271" i="8"/>
  <c r="I271" i="8"/>
  <c r="F323" i="8"/>
  <c r="E323" i="8"/>
  <c r="I323" i="8"/>
  <c r="H323" i="8"/>
  <c r="H420" i="8"/>
  <c r="H142" i="8"/>
  <c r="I142" i="8"/>
  <c r="F142" i="8"/>
  <c r="H24" i="8"/>
  <c r="H28" i="8"/>
  <c r="I28" i="8"/>
  <c r="E28" i="8"/>
  <c r="G374" i="8"/>
  <c r="G407" i="8"/>
  <c r="F317" i="8"/>
  <c r="E168" i="8"/>
  <c r="I361" i="8"/>
  <c r="G237" i="8"/>
  <c r="F237" i="8"/>
  <c r="E390" i="8"/>
  <c r="G390" i="8"/>
  <c r="H390" i="8"/>
  <c r="E377" i="8"/>
  <c r="H377" i="8"/>
  <c r="I130" i="8"/>
  <c r="H228" i="8"/>
  <c r="E347" i="8"/>
  <c r="F349" i="8"/>
  <c r="G287" i="8"/>
  <c r="F231" i="8"/>
  <c r="F138" i="8"/>
  <c r="I138" i="8"/>
  <c r="G138" i="8"/>
  <c r="G171" i="8"/>
  <c r="E171" i="8"/>
  <c r="I171" i="8"/>
  <c r="E117" i="8"/>
  <c r="H117" i="8"/>
  <c r="G116" i="8"/>
  <c r="F253" i="8"/>
  <c r="H388" i="8"/>
  <c r="F269" i="8"/>
  <c r="I266" i="8"/>
  <c r="I267" i="8"/>
  <c r="G375" i="8"/>
  <c r="F386" i="8"/>
  <c r="G387" i="8"/>
  <c r="F387" i="8"/>
  <c r="F287" i="8"/>
  <c r="G48" i="8"/>
  <c r="G377" i="8"/>
  <c r="G362" i="8"/>
  <c r="H362" i="8"/>
  <c r="I395" i="8"/>
  <c r="F395" i="8"/>
  <c r="E395" i="8"/>
  <c r="H395" i="8"/>
  <c r="G420" i="8"/>
  <c r="E237" i="8"/>
  <c r="H270" i="8"/>
  <c r="G422" i="8"/>
  <c r="I422" i="8"/>
  <c r="F422" i="8"/>
  <c r="G142" i="8"/>
  <c r="H45" i="8"/>
  <c r="E407" i="8"/>
  <c r="G263" i="8"/>
  <c r="E263" i="8"/>
  <c r="E228" i="8"/>
  <c r="I79" i="8"/>
  <c r="G232" i="8"/>
  <c r="I232" i="8"/>
  <c r="F232" i="8"/>
  <c r="H232" i="8"/>
  <c r="F385" i="8"/>
  <c r="G385" i="8"/>
  <c r="H385" i="8"/>
  <c r="F244" i="8"/>
  <c r="F192" i="8"/>
  <c r="E270" i="8"/>
  <c r="G388" i="8"/>
  <c r="H419" i="8"/>
  <c r="E375" i="8"/>
  <c r="E288" i="8"/>
  <c r="E79" i="8"/>
  <c r="I288" i="8"/>
  <c r="F420" i="8"/>
  <c r="E86" i="8"/>
  <c r="H49" i="8"/>
  <c r="H116" i="8"/>
  <c r="I407" i="8"/>
  <c r="F310" i="8"/>
  <c r="G79" i="8"/>
  <c r="G190" i="8"/>
  <c r="E190" i="8"/>
  <c r="F362" i="8"/>
  <c r="F267" i="8"/>
  <c r="G244" i="8"/>
  <c r="G86" i="8"/>
  <c r="E422" i="8"/>
  <c r="G270" i="8"/>
  <c r="F326" i="8"/>
  <c r="I45" i="8"/>
  <c r="H317" i="8"/>
  <c r="H234" i="8"/>
  <c r="I116" i="8"/>
  <c r="E85" i="8"/>
  <c r="I326" i="8"/>
  <c r="H381" i="8"/>
  <c r="G317" i="8"/>
  <c r="E310" i="8"/>
  <c r="H308" i="8"/>
  <c r="F325" i="8"/>
  <c r="H331" i="8"/>
  <c r="H311" i="8"/>
  <c r="E259" i="8"/>
  <c r="H259" i="8"/>
  <c r="G311" i="8"/>
  <c r="C3" i="8"/>
  <c r="J109" i="3"/>
  <c r="J110" i="3"/>
  <c r="J113" i="3" l="1"/>
  <c r="Q113" i="3" l="1"/>
  <c r="Q115" i="3" s="1"/>
  <c r="B22" i="3" s="1"/>
  <c r="B11" i="8" s="1"/>
  <c r="S113" i="3"/>
  <c r="S115" i="3" s="1"/>
  <c r="B24" i="3" s="1"/>
  <c r="B13" i="8" s="1"/>
  <c r="J115" i="3"/>
  <c r="R113" i="3"/>
  <c r="R115" i="3" s="1"/>
  <c r="B23" i="3" s="1"/>
  <c r="B12" i="8" s="1"/>
  <c r="K111" i="3"/>
  <c r="K110" i="3"/>
  <c r="O113" i="3" l="1"/>
  <c r="P113" i="3"/>
  <c r="P115" i="3" s="1"/>
  <c r="B21" i="3" s="1"/>
  <c r="B10" i="8" s="1"/>
  <c r="D10" i="8" s="1"/>
  <c r="O115" i="3"/>
  <c r="B20" i="3" s="1"/>
  <c r="B9" i="8" s="1"/>
  <c r="B6" i="8"/>
  <c r="B19" i="3"/>
  <c r="D12" i="8"/>
  <c r="D13" i="8"/>
  <c r="D11" i="8"/>
  <c r="D9" i="8" l="1"/>
  <c r="F9" i="8" s="1"/>
  <c r="B16" i="8" s="1"/>
  <c r="F13" i="8"/>
  <c r="B20" i="8" s="1"/>
  <c r="B63" i="3" s="1"/>
  <c r="K63" i="3" s="1"/>
  <c r="F11" i="8"/>
  <c r="B18" i="8" s="1"/>
  <c r="B61" i="3" s="1"/>
  <c r="K61" i="3" s="1"/>
  <c r="F12" i="8"/>
  <c r="B19" i="8" s="1"/>
  <c r="F10" i="8"/>
  <c r="B17" i="8" s="1"/>
  <c r="E20" i="8" l="1"/>
  <c r="F63" i="3"/>
  <c r="F61" i="3"/>
  <c r="B59" i="3"/>
  <c r="K59" i="3" s="1"/>
  <c r="E19" i="8"/>
  <c r="E18" i="8"/>
  <c r="B60" i="3"/>
  <c r="K60" i="3" s="1"/>
  <c r="E16" i="8"/>
  <c r="B62" i="3"/>
  <c r="K62" i="3" s="1"/>
  <c r="E17" i="8"/>
  <c r="H63" i="3"/>
  <c r="H61" i="3"/>
  <c r="F59" i="3" l="1"/>
  <c r="H55" i="3"/>
  <c r="F60" i="3"/>
  <c r="F62" i="3"/>
  <c r="H60" i="3"/>
  <c r="H59" i="3"/>
  <c r="H62" i="3"/>
  <c r="K64" i="3" l="1"/>
  <c r="H47" i="3" s="1"/>
  <c r="H64" i="3"/>
  <c r="H49" i="3" s="1"/>
  <c r="L65" i="3" s="1"/>
  <c r="F1" i="8" s="1"/>
  <c r="B13" i="14" s="1"/>
  <c r="H65" i="3" l="1"/>
  <c r="B15" i="14"/>
  <c r="D24" i="14"/>
  <c r="I60" i="3" s="1"/>
  <c r="F24" i="14"/>
  <c r="I62" i="3" s="1"/>
  <c r="E24" i="14"/>
  <c r="I61" i="3" s="1"/>
  <c r="C24" i="14"/>
  <c r="I59" i="3" s="1"/>
  <c r="C22" i="14"/>
  <c r="G24" i="14"/>
  <c r="I63" i="3" s="1"/>
  <c r="B16" i="14"/>
  <c r="B24" i="14"/>
  <c r="E23" i="14"/>
  <c r="D23" i="14"/>
  <c r="B21" i="14"/>
  <c r="C23" i="14"/>
  <c r="B14" i="14"/>
  <c r="B19" i="14"/>
  <c r="G23" i="14"/>
  <c r="F23" i="14"/>
  <c r="B22" i="14"/>
  <c r="B1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LUSH, Michael</author>
    <author>DORR, Gary</author>
  </authors>
  <commentList>
    <comment ref="A14" authorId="0" shapeId="0" xr:uid="{00000000-0006-0000-0300-000001000000}">
      <text>
        <r>
          <rPr>
            <b/>
            <sz val="9"/>
            <color indexed="81"/>
            <rFont val="Tahoma"/>
            <family val="2"/>
          </rPr>
          <t>LUSH, Michael:</t>
        </r>
        <r>
          <rPr>
            <sz val="9"/>
            <color indexed="81"/>
            <rFont val="Tahoma"/>
            <family val="2"/>
          </rPr>
          <t xml:space="preserve">
Always in mix with MCPA or Bromoxynil and adjuvant.</t>
        </r>
      </text>
    </comment>
    <comment ref="Z34" authorId="0" shapeId="0" xr:uid="{00000000-0006-0000-0300-000002000000}">
      <text>
        <r>
          <rPr>
            <b/>
            <sz val="9"/>
            <color indexed="81"/>
            <rFont val="Tahoma"/>
            <family val="2"/>
          </rPr>
          <t>LUSH, Michael:</t>
        </r>
        <r>
          <rPr>
            <sz val="9"/>
            <color indexed="81"/>
            <rFont val="Tahoma"/>
            <family val="2"/>
          </rPr>
          <t xml:space="preserve">
20 for Rice</t>
        </r>
      </text>
    </comment>
    <comment ref="AB34" authorId="0" shapeId="0" xr:uid="{00000000-0006-0000-0300-000003000000}">
      <text>
        <r>
          <rPr>
            <b/>
            <sz val="9"/>
            <color indexed="81"/>
            <rFont val="Tahoma"/>
            <family val="2"/>
          </rPr>
          <t>LUSH, Michael:</t>
        </r>
        <r>
          <rPr>
            <sz val="9"/>
            <color indexed="81"/>
            <rFont val="Tahoma"/>
            <family val="2"/>
          </rPr>
          <t xml:space="preserve">
20 for rice</t>
        </r>
      </text>
    </comment>
    <comment ref="AD34" authorId="0" shapeId="0" xr:uid="{00000000-0006-0000-0300-000004000000}">
      <text>
        <r>
          <rPr>
            <b/>
            <sz val="9"/>
            <color indexed="81"/>
            <rFont val="Tahoma"/>
            <family val="2"/>
          </rPr>
          <t>LUSH, Michael:</t>
        </r>
        <r>
          <rPr>
            <sz val="9"/>
            <color indexed="81"/>
            <rFont val="Tahoma"/>
            <family val="2"/>
          </rPr>
          <t xml:space="preserve">
375 for rice</t>
        </r>
      </text>
    </comment>
    <comment ref="AE34" authorId="0" shapeId="0" xr:uid="{00000000-0006-0000-0300-000005000000}">
      <text>
        <r>
          <rPr>
            <b/>
            <sz val="9"/>
            <color indexed="81"/>
            <rFont val="Tahoma"/>
            <family val="2"/>
          </rPr>
          <t>LUSH, Michael:</t>
        </r>
        <r>
          <rPr>
            <sz val="9"/>
            <color indexed="81"/>
            <rFont val="Tahoma"/>
            <family val="2"/>
          </rPr>
          <t xml:space="preserve">
575 for rice.</t>
        </r>
      </text>
    </comment>
    <comment ref="AI34" authorId="0" shapeId="0" xr:uid="{00000000-0006-0000-0300-000006000000}">
      <text>
        <r>
          <rPr>
            <b/>
            <sz val="9"/>
            <color indexed="81"/>
            <rFont val="Tahoma"/>
            <family val="2"/>
          </rPr>
          <t>LUSH, Michael:</t>
        </r>
        <r>
          <rPr>
            <sz val="9"/>
            <color indexed="81"/>
            <rFont val="Tahoma"/>
            <family val="2"/>
          </rPr>
          <t xml:space="preserve">
40 for rice.</t>
        </r>
      </text>
    </comment>
    <comment ref="AJ34" authorId="0" shapeId="0" xr:uid="{00000000-0006-0000-0300-000007000000}">
      <text>
        <r>
          <rPr>
            <b/>
            <sz val="9"/>
            <color indexed="81"/>
            <rFont val="Tahoma"/>
            <family val="2"/>
          </rPr>
          <t>LUSH, Michael:</t>
        </r>
        <r>
          <rPr>
            <sz val="9"/>
            <color indexed="81"/>
            <rFont val="Tahoma"/>
            <family val="2"/>
          </rPr>
          <t xml:space="preserve">
20 for helicopter</t>
        </r>
      </text>
    </comment>
    <comment ref="H36" authorId="1" shapeId="0" xr:uid="{00000000-0006-0000-0300-000008000000}">
      <text>
        <r>
          <rPr>
            <b/>
            <sz val="9"/>
            <color indexed="81"/>
            <rFont val="Tahoma"/>
            <family val="2"/>
          </rPr>
          <t>DORR, Gary:</t>
        </r>
        <r>
          <rPr>
            <sz val="9"/>
            <color indexed="81"/>
            <rFont val="Tahoma"/>
            <family val="2"/>
          </rPr>
          <t xml:space="preserve">
Actual value is 34.0
</t>
        </r>
      </text>
    </comment>
    <comment ref="I36" authorId="1" shapeId="0" xr:uid="{00000000-0006-0000-0300-000009000000}">
      <text>
        <r>
          <rPr>
            <b/>
            <sz val="9"/>
            <color indexed="81"/>
            <rFont val="Tahoma"/>
            <family val="2"/>
          </rPr>
          <t>DORR, Gary:</t>
        </r>
        <r>
          <rPr>
            <sz val="9"/>
            <color indexed="81"/>
            <rFont val="Tahoma"/>
            <family val="2"/>
          </rPr>
          <t xml:space="preserve">
Actual value is 17.1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LUSH, Michael</author>
  </authors>
  <commentList>
    <comment ref="D10" authorId="0" shapeId="0" xr:uid="{00000000-0006-0000-0400-000001000000}">
      <text>
        <r>
          <rPr>
            <b/>
            <sz val="9"/>
            <color indexed="81"/>
            <rFont val="Tahoma"/>
            <family val="2"/>
          </rPr>
          <t>LUSH, Michael:</t>
        </r>
        <r>
          <rPr>
            <sz val="9"/>
            <color indexed="81"/>
            <rFont val="Tahoma"/>
            <family val="2"/>
          </rPr>
          <t xml:space="preserve">
At recommended label rate.</t>
        </r>
      </text>
    </comment>
    <comment ref="D11" authorId="0" shapeId="0" xr:uid="{00000000-0006-0000-0400-000002000000}">
      <text>
        <r>
          <rPr>
            <b/>
            <sz val="9"/>
            <color indexed="81"/>
            <rFont val="Tahoma"/>
            <family val="2"/>
          </rPr>
          <t>LUSH, Michael:</t>
        </r>
        <r>
          <rPr>
            <sz val="9"/>
            <color indexed="81"/>
            <rFont val="Tahoma"/>
            <family val="2"/>
          </rPr>
          <t xml:space="preserve">
At recommended label rate.</t>
        </r>
      </text>
    </comment>
    <comment ref="D12" authorId="0" shapeId="0" xr:uid="{00000000-0006-0000-0400-000003000000}">
      <text>
        <r>
          <rPr>
            <b/>
            <sz val="9"/>
            <color indexed="81"/>
            <rFont val="Tahoma"/>
            <family val="2"/>
          </rPr>
          <t>LUSH, Michael:</t>
        </r>
        <r>
          <rPr>
            <sz val="9"/>
            <color indexed="81"/>
            <rFont val="Tahoma"/>
            <family val="2"/>
          </rPr>
          <t xml:space="preserve">
No buffer zones for starane alone, appears to influence glyphosate starane mixed buffer zones.</t>
        </r>
      </text>
    </comment>
  </commentList>
</comments>
</file>

<file path=xl/sharedStrings.xml><?xml version="1.0" encoding="utf-8"?>
<sst xmlns="http://schemas.openxmlformats.org/spreadsheetml/2006/main" count="2112" uniqueCount="422">
  <si>
    <t>Downwind distance (m)</t>
  </si>
  <si>
    <t>RAL - Aquatic</t>
  </si>
  <si>
    <t>RAL - Bystander</t>
  </si>
  <si>
    <t>RAL - Trade</t>
  </si>
  <si>
    <t>RAL - Pollinators</t>
  </si>
  <si>
    <t>Aquatic</t>
  </si>
  <si>
    <t>Terrestrial</t>
  </si>
  <si>
    <t>Bystander</t>
  </si>
  <si>
    <t>Trade</t>
  </si>
  <si>
    <t>Point deposition</t>
  </si>
  <si>
    <t>µg/L</t>
  </si>
  <si>
    <t>g/ha</t>
  </si>
  <si>
    <t>mg/kg</t>
  </si>
  <si>
    <t>fraction of applied rate</t>
  </si>
  <si>
    <t>Active concentration</t>
  </si>
  <si>
    <t>Product Number</t>
  </si>
  <si>
    <t>Product Name</t>
  </si>
  <si>
    <t>Active rate per hectare</t>
  </si>
  <si>
    <t>Product rate per hectare</t>
  </si>
  <si>
    <t>Pollinators</t>
  </si>
  <si>
    <t>Sensitive Area</t>
  </si>
  <si>
    <t>Downwind no-spray zone (m)</t>
  </si>
  <si>
    <t>Level of Active</t>
  </si>
  <si>
    <t>Category</t>
  </si>
  <si>
    <r>
      <t>DO NOT</t>
    </r>
    <r>
      <rPr>
        <sz val="8.5"/>
        <color theme="1"/>
        <rFont val="Arial"/>
        <family val="2"/>
      </rPr>
      <t xml:space="preserve"> allow bystanders to come into contact with the spray cloud.</t>
    </r>
  </si>
  <si>
    <t>g/L</t>
  </si>
  <si>
    <t>Units</t>
  </si>
  <si>
    <t>g/kg</t>
  </si>
  <si>
    <t>Application site details</t>
  </si>
  <si>
    <t>COARSE</t>
  </si>
  <si>
    <t>FINE</t>
  </si>
  <si>
    <t>MEDIUM</t>
  </si>
  <si>
    <t>VERY COARSE</t>
  </si>
  <si>
    <t>EXTREMELY COARSE</t>
  </si>
  <si>
    <t>I want to:</t>
  </si>
  <si>
    <t>Bystander areas</t>
  </si>
  <si>
    <t>Pollinator areas</t>
  </si>
  <si>
    <t>Livestock areas</t>
  </si>
  <si>
    <t>Application equipment and weather details</t>
  </si>
  <si>
    <t>Deposition Curve</t>
  </si>
  <si>
    <t>Potential buffer zones</t>
  </si>
  <si>
    <t>Application type I will use and wind speed I will spray in are:</t>
  </si>
  <si>
    <t>ULTRA COARSE</t>
  </si>
  <si>
    <t>SPRAY DRIFT MANAGEMENT TOOL CONDITIONS</t>
  </si>
  <si>
    <t>Deposition Curve ID</t>
  </si>
  <si>
    <t>Active constituent rate:</t>
  </si>
  <si>
    <t>Barrier</t>
  </si>
  <si>
    <t>AGDISP</t>
  </si>
  <si>
    <t>Any</t>
  </si>
  <si>
    <t>canopies 2 metres and smaller</t>
  </si>
  <si>
    <t>canopies 2 metres and smaller (with sprayer fan/air assistance turned off)</t>
  </si>
  <si>
    <t>canopies taller than 2 metres (non-foliated)</t>
  </si>
  <si>
    <t>canopies taller than 2 metres (fully foliated)</t>
  </si>
  <si>
    <t>hops</t>
  </si>
  <si>
    <t>I want to apply by:</t>
  </si>
  <si>
    <t>Helicopter</t>
  </si>
  <si>
    <t>FixedWing</t>
  </si>
  <si>
    <t>Boom</t>
  </si>
  <si>
    <t>Vertical</t>
  </si>
  <si>
    <t xml:space="preserve">Water depth = </t>
  </si>
  <si>
    <t>Application</t>
  </si>
  <si>
    <t>method</t>
  </si>
  <si>
    <t>Minimum droplet</t>
  </si>
  <si>
    <t>size classification</t>
  </si>
  <si>
    <t>Maximum release</t>
  </si>
  <si>
    <t>height (metres)</t>
  </si>
  <si>
    <t>Maximum wind</t>
  </si>
  <si>
    <t>speed (km/hr)</t>
  </si>
  <si>
    <t>Maximum application</t>
  </si>
  <si>
    <t>site width (metres)</t>
  </si>
  <si>
    <t>height =</t>
  </si>
  <si>
    <t>wind speed =</t>
  </si>
  <si>
    <t>Maximum distance</t>
  </si>
  <si>
    <t>Rate</t>
  </si>
  <si>
    <t>RAL - Terrestrial vegetation</t>
  </si>
  <si>
    <t>Application rate details</t>
  </si>
  <si>
    <t>Accectable (0=Yes, 1=No)</t>
  </si>
  <si>
    <t>Add a new products by entering values in shaded area shaded</t>
  </si>
  <si>
    <t>Instructions:</t>
  </si>
  <si>
    <t>droplet size =</t>
  </si>
  <si>
    <t>Application method =</t>
  </si>
  <si>
    <t>Standard</t>
  </si>
  <si>
    <t>Application method</t>
  </si>
  <si>
    <t>Spray drift management tool (SDMT)</t>
  </si>
  <si>
    <t>Specific definitions for terms used in these conditions can be found at apvma.gov.au/spraydrift</t>
  </si>
  <si>
    <t>Thistrol Herbicide</t>
  </si>
  <si>
    <t>Altacor Insecticide</t>
  </si>
  <si>
    <t>Sharpen Herbicide</t>
  </si>
  <si>
    <t>Genfarm 2,4-D Amine 625 Herbicide</t>
  </si>
  <si>
    <t>Kenso Agcare Ken-Amine 720 Selective Herbicide</t>
  </si>
  <si>
    <t>Nufarm Amicide Advance 700 Selective Herbicide</t>
  </si>
  <si>
    <t>Paradigm Arylex Active Herbicide</t>
  </si>
  <si>
    <t>Pixxaro Herbicide</t>
  </si>
  <si>
    <t>Rexade Arylex Active Herbicide</t>
  </si>
  <si>
    <t>Sukura Flow Herbicide</t>
  </si>
  <si>
    <t>Frequency Herbicide</t>
  </si>
  <si>
    <t>Voraxor Herbicide</t>
  </si>
  <si>
    <t>Callisto Herbicide</t>
  </si>
  <si>
    <t>Trezac Arylex Active Herbicide</t>
  </si>
  <si>
    <t>Note:</t>
  </si>
  <si>
    <t>The product number needs to be in numerical order for search to work</t>
  </si>
  <si>
    <t>999999 = not toxic/ spray drift assessment not required; product and tank mix RALs expressed in terms of total active constituent (acs)</t>
  </si>
  <si>
    <t>max rate</t>
  </si>
  <si>
    <t>active</t>
  </si>
  <si>
    <t>680 g/L 2,4-D PRESENT AS THE ETHYL HEXYL ESTER</t>
  </si>
  <si>
    <t>350 g/kg CHLORANTRANILIPROLE</t>
  </si>
  <si>
    <t>700 g/kg SAFLUFENACIL</t>
  </si>
  <si>
    <t>625 g/L 2,4-D PRESENT AS THE DIMETHYL AMINE SALT</t>
  </si>
  <si>
    <t>720 g/L 2,4-D PRESENT AS THE DIMETHYL AMINE SALT</t>
  </si>
  <si>
    <t>700 g/L 2,4-D P/A THE DIMETHYLAMINE AND MONOMETHYLAMINE SALTS</t>
  </si>
  <si>
    <t>200 g/kg HALAUXIFEN-METHYL, 200 g/kg FLORASULAM</t>
  </si>
  <si>
    <t>16.25 g/L CLOQUINTOCET-MEXYL, 16.25 g/L HALAUXIFEN-METHYL, 250 g/L FLUROXYPYR</t>
  </si>
  <si>
    <t>318.6 g/kg CLOQUINTOCET ACID, 50 g/kg HALAUXIFEN-METHYL, 150 g/kg PYROXSULAM</t>
  </si>
  <si>
    <t>480 g/L PYROXASULFONE</t>
  </si>
  <si>
    <t>60 g/L CLOQUINTOCET-MEXYL, 60 g/L TOPRAMEZONE</t>
  </si>
  <si>
    <t>250 g/L SAFLUFENACIL, 125 g/L TRIFLUDIMOXAZIN</t>
  </si>
  <si>
    <t>375 g/L MCPA PRESENT AS THE POTASSIUM SALT, 10 g/L PYRAFLUFEN-ETHYL</t>
  </si>
  <si>
    <t>12 g/L FLORPYRAUXIFEN BENZYL, 160 g/L CYHALOFOP-BUTYL</t>
  </si>
  <si>
    <t>300 g/L MCPB, 20 g/L MCPA PRESENT AS THE DIMETHYLAMINE SALT, 10 g/L FLUMETSULAM</t>
  </si>
  <si>
    <t>480 g/L MESOTRIONE</t>
  </si>
  <si>
    <t>25 g/L AMINOPYRALID, 30 g/L HALAUXIFEN-METHYL, 30 g/L CLOQUINTOCET-MEXYL</t>
  </si>
  <si>
    <t>Total Active Concentration</t>
  </si>
  <si>
    <t>Product</t>
  </si>
  <si>
    <t>Enter my application rate per hectare directly</t>
  </si>
  <si>
    <t>Condor Herbicide</t>
  </si>
  <si>
    <t>Agixa Rinskor Herbicide</t>
  </si>
  <si>
    <t>61824 - Altacor Insecticide</t>
  </si>
  <si>
    <t>62853 - Sharpen Herbicide</t>
  </si>
  <si>
    <t>63271 - Genfarm 2,4-D Amine 625 Herbicide</t>
  </si>
  <si>
    <t>65638 - Kenso Agcare Ken-Amine 720 Selective Herbicide</t>
  </si>
  <si>
    <t>66167 - Nufarm Amicide Advance 700 Selective Herbicide</t>
  </si>
  <si>
    <t>68248 - Paradigm Arylex Active Herbicide</t>
  </si>
  <si>
    <t>82839 - Pixxaro Herbicide</t>
  </si>
  <si>
    <t>82842 - Rexade Arylex Active Herbicide</t>
  </si>
  <si>
    <t>86267 - Frequency Herbicide</t>
  </si>
  <si>
    <t>86452 - Voraxor Herbicide</t>
  </si>
  <si>
    <t>86923 - Condor Herbicide</t>
  </si>
  <si>
    <t>87030 - Agixa Rinskor Herbicide</t>
  </si>
  <si>
    <t>87300 - Thistrol Herbicide</t>
  </si>
  <si>
    <t>87588 - Callisto Herbicide</t>
  </si>
  <si>
    <t>88180 - Trezac Arylex Active Herbicide</t>
  </si>
  <si>
    <t xml:space="preserve">Keep a copy of these conditions with your spray record </t>
  </si>
  <si>
    <r>
      <t>DO NOT</t>
    </r>
    <r>
      <rPr>
        <sz val="8.5"/>
        <color theme="1"/>
        <rFont val="Arial"/>
        <family val="2"/>
      </rPr>
      <t xml:space="preserve"> apply in a manner that may cause an unacceptable impact to native vegetation, agricultural crops, landscaped gardens and aquaculture production, or cause contamination of plant or livestock commodities, outside the application site from spray drift. The buffer zones in the relevant buffer zone table/s below provide guidance but may not be sufficient in all situations. Wherever possible, correctly use application equipment designed to reduce spray drift and apply when the wind direction is away from these sensitive areas.</t>
    </r>
  </si>
  <si>
    <t>Natural aquatic areas</t>
  </si>
  <si>
    <t>Vegetation areas</t>
  </si>
  <si>
    <t>RAL - Vegetation</t>
  </si>
  <si>
    <t>RAL - Livestock</t>
  </si>
  <si>
    <t>Vegetation</t>
  </si>
  <si>
    <t>Livestock</t>
  </si>
  <si>
    <t>60938 - Nufarm Estercide Xtra 680 Herbicide</t>
  </si>
  <si>
    <t>Nufarm Estercide Xtra 680 Herbicide</t>
  </si>
  <si>
    <t>61895 - Adama 2,4-D LV Ester 680 Herbicide</t>
  </si>
  <si>
    <t>Adama 2,4-D LV Ester 680 Herbicide</t>
  </si>
  <si>
    <t>62198 - Sipcam LV Ester 680 Herbicide</t>
  </si>
  <si>
    <t>Sipcam LV Ester 680 Herbicide</t>
  </si>
  <si>
    <t>Genfarm LV Ester 600 Herbicide</t>
  </si>
  <si>
    <t>63412 - Titan LV Ester 680 Herbicide</t>
  </si>
  <si>
    <t>Titan LV Ester 680 Herbicide</t>
  </si>
  <si>
    <t>65153 - Apparent 2,4-D Ester 680 Herbicide</t>
  </si>
  <si>
    <t>Apparent 2,4-D Ester 680 Herbicide</t>
  </si>
  <si>
    <t>Genfarm 2,4-D Ester 680 LV Herbicide</t>
  </si>
  <si>
    <t>55427 - Accensi Amine 625 Selective Herbicide</t>
  </si>
  <si>
    <t>Accensi Amine 625 Selective Herbicide</t>
  </si>
  <si>
    <t>68933 - Zulu Evo 720 Herbicide</t>
  </si>
  <si>
    <t>Zulu Evo 720 Herbicide</t>
  </si>
  <si>
    <t>83244 - Zulu Xt Herbicide</t>
  </si>
  <si>
    <t>Zulu Xt Herbicide</t>
  </si>
  <si>
    <t>70408 - Accensi 2,4-D Amine 700 Dual Selective Herbicide</t>
  </si>
  <si>
    <t>Accensi 2,4-D Amine 700 Dual Selective Herbicide</t>
  </si>
  <si>
    <t>81704 - Apparent Hardball Low Odour 700 Dual Salt Herbicide</t>
  </si>
  <si>
    <t>Apparent Hardball Low Odour 700 Dual Salt Herbicide</t>
  </si>
  <si>
    <t>SPRAY DRIFT RESTRAINTS</t>
  </si>
  <si>
    <r>
      <t>DO NOT</t>
    </r>
    <r>
      <rPr>
        <sz val="8.5"/>
        <color theme="1"/>
        <rFont val="Arial"/>
        <family val="2"/>
      </rPr>
      <t xml:space="preserve"> apply if there are hazardous surface temperature inversion conditions present at the application site during the time of application. Surface temperature inversion conditions exist most evenings one to two hours before sunset and persist until one to two hours after sunrise. </t>
    </r>
  </si>
  <si>
    <t>Feedback on the use of this tool is sought to identify issues that would inform any future development of the tool.</t>
  </si>
  <si>
    <t xml:space="preserve">This tool is part of a pilot exercise to establish the practical benefit of a Spray Drift Management Tool (SDMT) to users under local conditions. </t>
  </si>
  <si>
    <t>min rate</t>
  </si>
  <si>
    <t>82784 - Genfarm 2,4-D Ester 680 LV Herbicide</t>
  </si>
  <si>
    <t>62684 - Genfarm LV Ester 680 Herbicide</t>
  </si>
  <si>
    <t>Minimum</t>
  </si>
  <si>
    <t>Maximum</t>
  </si>
  <si>
    <t xml:space="preserve">Hide this table and everything below </t>
  </si>
  <si>
    <t>Spray drift management tool conditions are shown in the 'SDMT Conditions' sheet.</t>
  </si>
  <si>
    <t>Boom Sprayer</t>
  </si>
  <si>
    <t>min drop size</t>
  </si>
  <si>
    <t>max height</t>
  </si>
  <si>
    <t>max wind</t>
  </si>
  <si>
    <t>Mix</t>
  </si>
  <si>
    <t>Product 1</t>
  </si>
  <si>
    <t>Product 2</t>
  </si>
  <si>
    <t>Product 3</t>
  </si>
  <si>
    <t>Product 4</t>
  </si>
  <si>
    <t>Very Coarse</t>
  </si>
  <si>
    <t>No</t>
  </si>
  <si>
    <t>Polinator</t>
  </si>
  <si>
    <t>RAL</t>
  </si>
  <si>
    <t>Aquatic (ug/L)</t>
  </si>
  <si>
    <t>Vegetation (g/ha)</t>
  </si>
  <si>
    <t>Bystander (g/ha)</t>
  </si>
  <si>
    <t>Livestock (mg/kg)</t>
  </si>
  <si>
    <t>Polinator (g/ha)</t>
  </si>
  <si>
    <t>Fixed Wing</t>
  </si>
  <si>
    <t>Limits</t>
  </si>
  <si>
    <t>aircraft</t>
  </si>
  <si>
    <t>Yes</t>
  </si>
  <si>
    <t>glyphosate</t>
  </si>
  <si>
    <t>MCPA</t>
  </si>
  <si>
    <t>Mix Partner</t>
  </si>
  <si>
    <t>Main Product</t>
  </si>
  <si>
    <t>RAL - Main Product</t>
  </si>
  <si>
    <t>RAL - Mix Partner</t>
  </si>
  <si>
    <t>Coarse</t>
  </si>
  <si>
    <t>min active rate</t>
  </si>
  <si>
    <t>max active rate</t>
  </si>
  <si>
    <t>Maximum Label Buffer (m) - leave blank if not specified on label</t>
  </si>
  <si>
    <t>Maximum Label Buffer (m) - Leave blank if not specified on label - Note: for products with mandatory tank mixes these are when used alone</t>
  </si>
  <si>
    <t>(only enter values if on label)</t>
  </si>
  <si>
    <t>Medium</t>
  </si>
  <si>
    <t>paraquat</t>
  </si>
  <si>
    <t>diquat</t>
  </si>
  <si>
    <t>min conc.</t>
  </si>
  <si>
    <t>max conc.</t>
  </si>
  <si>
    <t>Bromoxynil</t>
  </si>
  <si>
    <t>Product 5</t>
  </si>
  <si>
    <t>Mandatory Tank Mixes</t>
  </si>
  <si>
    <t>Fluroxypyr and MCPA</t>
  </si>
  <si>
    <t>Minimum Droplet Size</t>
  </si>
  <si>
    <t>Height</t>
  </si>
  <si>
    <t>Max</t>
  </si>
  <si>
    <t>Wind Speed</t>
  </si>
  <si>
    <t>Out of range</t>
  </si>
  <si>
    <t>Inputs</t>
  </si>
  <si>
    <t>Maximum Buffers</t>
  </si>
  <si>
    <t>Start no=</t>
  </si>
  <si>
    <t>Application rate</t>
  </si>
  <si>
    <t>Mandatory downwind buffer zones</t>
  </si>
  <si>
    <t>Bystander    areas</t>
  </si>
  <si>
    <t>Pollinator    areas</t>
  </si>
  <si>
    <t>SDMT</t>
  </si>
  <si>
    <t>Label</t>
  </si>
  <si>
    <t>Effects on vegetative vigor - Helianthus annus ER50</t>
  </si>
  <si>
    <t>TANK MIX CALCULATIONS</t>
  </si>
  <si>
    <t>Mandatory mix</t>
  </si>
  <si>
    <t>actives</t>
  </si>
  <si>
    <t>Concentration - min</t>
  </si>
  <si>
    <t>max</t>
  </si>
  <si>
    <t>Product and mix</t>
  </si>
  <si>
    <t>68248 - Paradigm Arylex Active Herbicide + MCPA</t>
  </si>
  <si>
    <t>68248 - Paradigm Arylex Active Herbicide + glyphosate</t>
  </si>
  <si>
    <t>62853 - Sharpen Herbicide + glyphosate</t>
  </si>
  <si>
    <t>62853 - Sharpen Herbicide + paraquat</t>
  </si>
  <si>
    <t>62853 - Sharpen Herbicide + diquat</t>
  </si>
  <si>
    <t>86267 - Frequency Herbicide + Bromoxynil</t>
  </si>
  <si>
    <t>86267 - Frequency Herbicide + MCPA</t>
  </si>
  <si>
    <t>86452 - Voraxor Herbicide + glyphosate</t>
  </si>
  <si>
    <t>86452 - Voraxor Herbicide + paraquat</t>
  </si>
  <si>
    <t>Sort criteria</t>
  </si>
  <si>
    <t>Active Rate - min</t>
  </si>
  <si>
    <t>Product rate - min</t>
  </si>
  <si>
    <t>RALS</t>
  </si>
  <si>
    <t xml:space="preserve">Livestock </t>
  </si>
  <si>
    <t>Stand alone</t>
  </si>
  <si>
    <t>mix product</t>
  </si>
  <si>
    <t>mix partner</t>
  </si>
  <si>
    <t>Combined</t>
  </si>
  <si>
    <t>Active conc.</t>
  </si>
  <si>
    <t>Active rate</t>
  </si>
  <si>
    <t>frac</t>
  </si>
  <si>
    <t>used in buffer calculation</t>
  </si>
  <si>
    <t>Out of range - product</t>
  </si>
  <si>
    <t>mix</t>
  </si>
  <si>
    <t>mix concentration</t>
  </si>
  <si>
    <t>Maximum Buffers on label</t>
  </si>
  <si>
    <t>.</t>
  </si>
  <si>
    <t>82979 - Sakura Flow Herbicide</t>
  </si>
  <si>
    <t>Is there a natural aquatic area down wind of the treated area?</t>
  </si>
  <si>
    <t>Boom Sprayer (ground application)</t>
  </si>
  <si>
    <t>active on label</t>
  </si>
  <si>
    <t>You must refer to the 'SDMT Conditions' for the full conditions which allow these buffer distances to be used</t>
  </si>
  <si>
    <t>Accensi Pty Ltd</t>
  </si>
  <si>
    <t>Corteva Agriscience Australia Pty Ltd</t>
  </si>
  <si>
    <t>Nufarm Australia Pty Ltd</t>
  </si>
  <si>
    <t>FMC Australasia Pty Ltd</t>
  </si>
  <si>
    <t>Adama Australia Pty Ltd</t>
  </si>
  <si>
    <t>Sipcam Pacific Australia Pty Ltd</t>
  </si>
  <si>
    <t>Nutrien Ag Solutions Ltd</t>
  </si>
  <si>
    <t>BASF Australia Ltd</t>
  </si>
  <si>
    <t>Titan Ag Pty Ltd</t>
  </si>
  <si>
    <t>Kenso Corporation SDN BHD</t>
  </si>
  <si>
    <t>Bayer CropScience Pty Ltd</t>
  </si>
  <si>
    <t>SIPCAM Pacific Australia Pty Ltd</t>
  </si>
  <si>
    <t>Syngenta Australia Pty Ltd</t>
  </si>
  <si>
    <t>Company</t>
  </si>
  <si>
    <t>bromoxynil</t>
  </si>
  <si>
    <t>fluroxypyr</t>
  </si>
  <si>
    <t>88180 - Trezac Arylex Active Herbicide  + Starane</t>
  </si>
  <si>
    <t>88180 - Trezac Arylex Active Herbicide + glyphosate</t>
  </si>
  <si>
    <t>88180 - Trezac Arylex Active Herbicide + Starane + glyphosate</t>
  </si>
  <si>
    <t>88180 - Trezac Arylex Active Herbicide + Starane + MCPA</t>
  </si>
  <si>
    <t>Fluroxypyr and glyphosate</t>
  </si>
  <si>
    <t>Starane</t>
  </si>
  <si>
    <t>Calc buffer &gt; label</t>
  </si>
  <si>
    <t>Hide row 30,31</t>
  </si>
  <si>
    <t>Do Not apply by fixed wing</t>
  </si>
  <si>
    <t>Buffer</t>
  </si>
  <si>
    <t>HC</t>
  </si>
  <si>
    <t>Do Not apply by aircraft</t>
  </si>
  <si>
    <t>Do Not apply by Fixed wing</t>
  </si>
  <si>
    <t xml:space="preserve">  - you only need to keep copies of the conditions associated with application scenarios you have used in the field.</t>
  </si>
  <si>
    <t>Sharpen Herbicide + diquat</t>
  </si>
  <si>
    <t>Sharpen Herbicide + glyphosate</t>
  </si>
  <si>
    <t>Sharpen Herbicide + paraquat</t>
  </si>
  <si>
    <t>Paradigm Arylex Active Herbicide + glyphosate</t>
  </si>
  <si>
    <t>Paradigm Arylex Active Herbicide + MCPA</t>
  </si>
  <si>
    <t>Frequency Herbicide + MCPA</t>
  </si>
  <si>
    <t>Voraxor Herbicide + paraquat</t>
  </si>
  <si>
    <t>Trezac Arylex Active Herbicide  + Starane</t>
  </si>
  <si>
    <t>Trezac Arylex Active Herbicide + glyphosate</t>
  </si>
  <si>
    <t>Trezac Arylex Active Herbicide + Starane + glyphosate</t>
  </si>
  <si>
    <t>Trezac Arylex Active Herbicide + Starane + MCPA</t>
  </si>
  <si>
    <t>Frequency Herbicide + Bromoxynil</t>
  </si>
  <si>
    <t>Voraxor Herbicide + glyphosate</t>
  </si>
  <si>
    <t>Adama 2,4-D LV Ester 680 Herbicide - (APVMA No. 61895)</t>
  </si>
  <si>
    <t>Accensi 2,4-D Amine 700 Dual Selective Herbicide - (APVMA No. 70408)</t>
  </si>
  <si>
    <t>Accensi Amine 625 Selective Herbicide - (APVMA No. 55427)</t>
  </si>
  <si>
    <t>Agixa Rinskor Herbicide - (APVMA No. 87030)</t>
  </si>
  <si>
    <t>Altacor Insecticide - (APVMA No. 61824)</t>
  </si>
  <si>
    <t>Apparent 2,4-D Ester 680 Herbicide - (APVMA No. 65153)</t>
  </si>
  <si>
    <t>Apparent Hardball Low Odour 700 Dual Salt Herbicide - (APVMA No. 81704)</t>
  </si>
  <si>
    <t>Callisto Herbicide - (APVMA No. 87588)</t>
  </si>
  <si>
    <t>Condor Herbicide - (APVMA No. 86923)</t>
  </si>
  <si>
    <t>Frequency Herbicide - (APVMA No. 86267)</t>
  </si>
  <si>
    <t>Genfarm 2,4-D Amine 625 Herbicide - (APVMA No. 63271)</t>
  </si>
  <si>
    <t>Genfarm 2,4-D Ester 680 LV Herbicide - (APVMA No. 82784)</t>
  </si>
  <si>
    <t>Genfarm LV Ester 680 Herbicide - (APVMA No. 62684)</t>
  </si>
  <si>
    <t>Kenso Agcare Ken-Amine 720 Selective Herbicide - (APVMA No. 65638)</t>
  </si>
  <si>
    <t>Nufarm Amicide Advance 700 Selective Herbicide - (APVMA No. 66167)</t>
  </si>
  <si>
    <t>Nufarm Estercide Xtra 680 Herbicide - (APVMA No. 60938)</t>
  </si>
  <si>
    <t>Paradigm Arylex Active Herbicide - (APVMA No. 68248)</t>
  </si>
  <si>
    <t>Pixxaro Herbicide - (APVMA No. 82839)</t>
  </si>
  <si>
    <t>Rexade Arylex Active Herbicide - (APVMA No. 82842)</t>
  </si>
  <si>
    <t>Sakura Flow Herbicide - (APVMA No. 82979)</t>
  </si>
  <si>
    <t>Sharpen Herbicide - (APVMA No. 62853)</t>
  </si>
  <si>
    <t>Sipcam LV Ester 680 Herbicide - (APVMA No. 62198)</t>
  </si>
  <si>
    <t>Titan LV Ester 680 Herbicide - (APVMA No. 63412)</t>
  </si>
  <si>
    <t>Trezac Arylex Active Herbicide - (APVMA No. 88180)</t>
  </si>
  <si>
    <t>Voraxor Herbicide - (APVMA No. 86452)</t>
  </si>
  <si>
    <t>Zulu Evo 720 Herbicide - (APVMA No. 68933)</t>
  </si>
  <si>
    <t>Zulu Xt Herbicide - (APVMA No. 83244)</t>
  </si>
  <si>
    <t>Thistrol Gold Selective Herbicide - (APVMA No. 87300)</t>
  </si>
  <si>
    <t>Modern assessment</t>
  </si>
  <si>
    <t>Modern Risk Assessment</t>
  </si>
  <si>
    <t>rounded</t>
  </si>
  <si>
    <t>Buffer ok (1=No, 2=Yes)</t>
  </si>
  <si>
    <t>Note: Use of the spray drift management tool (SDMT) does not permit the off-label use of products.  It is the responsibility of the chemical user to ensure that any practices, technologies or innovations specified in SDMT conditions for the product and use situation will be efficacious.</t>
  </si>
  <si>
    <t xml:space="preserve">   - all dark blue coloured cells require information to be selected from the drop down menu or enter values within the indicated range; </t>
  </si>
  <si>
    <t xml:space="preserve">   - all red coloured cells require allowable information to be entered or selected to enable buffer calculations;</t>
  </si>
  <si>
    <t xml:space="preserve">   - product names entered in light blue coloured cells are not verified, however please ensure they contain the active and concentration selected.</t>
  </si>
  <si>
    <t>Enter details relative to your specific application in the 'Use details' sheet:</t>
  </si>
  <si>
    <t xml:space="preserve">  - this can either be a printout / screen shot / or photo of the ‘SDMT Conditions’ tab from this calculator OR a copy of this excel file;</t>
  </si>
  <si>
    <t>Genfarm 2,4-D Amine 625 Selective Herbicide (APVMA No. 82899)</t>
  </si>
  <si>
    <t>Genfarm 2,4-D Duo Herbicide (APVMA No. 88730)</t>
  </si>
  <si>
    <t>Genfarm 2,4-D Ester Herbicide (APVMA No. 89806)</t>
  </si>
  <si>
    <t>Genfarm Gen-Amine 625 Herbicide (APVMA No. 64551)</t>
  </si>
  <si>
    <t>Relyon 2,4-D Amine 625 Selective Herbicide (APVMA No. 88833)</t>
  </si>
  <si>
    <t>Relyon 2,4-D Duo Herbicide (APVMA No. 88774)</t>
  </si>
  <si>
    <t>Relyon 2,4-D Ester 680 Herbicide (APVMA No. 88945)</t>
  </si>
  <si>
    <t>Relyon 2,4-D Ester Herbicide (APVMA No. 89807)</t>
  </si>
  <si>
    <t>Relyon 2,4-D LV Ester 680 Herbicide (APVMA No. 81788)</t>
  </si>
  <si>
    <t>Genfarm 2,4-D Amine 625 Selective Herbicide</t>
  </si>
  <si>
    <t>Genfarm 2,4-D Ester Herbicide</t>
  </si>
  <si>
    <t>Genfarm Gen-Amine 625 Herbicide</t>
  </si>
  <si>
    <t>Relyon 2,4-D Amine 625 Selective Herbicide</t>
  </si>
  <si>
    <t>Relyon 2,4-D Duo Herbicide</t>
  </si>
  <si>
    <t>Relyon 2,4-D Ester 680 Herbicide</t>
  </si>
  <si>
    <t>Relyon 2,4-D Ester Herbicide</t>
  </si>
  <si>
    <t>Relyon 2,4-D LV Ester 680 Herbicide</t>
  </si>
  <si>
    <t>Genfarm 2,4-D Duo Herbicide</t>
  </si>
  <si>
    <t xml:space="preserve">625 g/L 2,4-D PRESENT AS THE DIMETHYLAMINE AND DIETHANOLAMINE SALTS </t>
  </si>
  <si>
    <t xml:space="preserve">720 g/L 2,4-D PRESENT AS ISOPROPYLAMINE AND DIMETHYLAMINE SALTS </t>
  </si>
  <si>
    <t xml:space="preserve">680 g/L 2,4-D PRESENT AS THE 2-ETHYLHEXYL ESTER </t>
  </si>
  <si>
    <t>The following table is for information only and is not part of the conditions</t>
  </si>
  <si>
    <t>NO</t>
  </si>
  <si>
    <t>Code:</t>
  </si>
  <si>
    <t>User Name:</t>
  </si>
  <si>
    <t>To be used under PER93132</t>
  </si>
  <si>
    <t>permit v</t>
  </si>
  <si>
    <t>User details</t>
  </si>
  <si>
    <t>Name</t>
  </si>
  <si>
    <t>Address</t>
  </si>
  <si>
    <t>Company Name (optional)</t>
  </si>
  <si>
    <t>Date accessed:</t>
  </si>
  <si>
    <t>User</t>
  </si>
  <si>
    <t>code</t>
  </si>
  <si>
    <t>Code</t>
  </si>
  <si>
    <t>version</t>
  </si>
  <si>
    <t>product</t>
  </si>
  <si>
    <t>wind</t>
  </si>
  <si>
    <t>size</t>
  </si>
  <si>
    <t>height*10</t>
  </si>
  <si>
    <t>Sum</t>
  </si>
  <si>
    <t>code =</t>
  </si>
  <si>
    <t>P</t>
  </si>
  <si>
    <t>Polo 570 LVE Herbicide</t>
  </si>
  <si>
    <t>Date</t>
  </si>
  <si>
    <t>month</t>
  </si>
  <si>
    <t>A</t>
  </si>
  <si>
    <t>B</t>
  </si>
  <si>
    <t>C</t>
  </si>
  <si>
    <t>D</t>
  </si>
  <si>
    <t>E</t>
  </si>
  <si>
    <t>F</t>
  </si>
  <si>
    <t>G</t>
  </si>
  <si>
    <t>H</t>
  </si>
  <si>
    <t>I</t>
  </si>
  <si>
    <t>J</t>
  </si>
  <si>
    <t>K</t>
  </si>
  <si>
    <t>L</t>
  </si>
  <si>
    <t>year</t>
  </si>
  <si>
    <t xml:space="preserve">Hide rows 17-24 </t>
  </si>
  <si>
    <t xml:space="preserve">This version of the spray drift management tool (SDMT) will be used under PER93132 for the recalculation of buffer zones.  </t>
  </si>
  <si>
    <t>This permit applies only to applications made  from the 19 May 2023 to 30 June 2028.</t>
  </si>
  <si>
    <t xml:space="preserve">Keep a copy of the SDMT conditions, including name, date accessed and code with your spray records: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</si>
</sst>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6" x14ac:knownFonts="1">
    <font>
      <sz val="11"/>
      <color theme="1"/>
      <name val="Calibri"/>
      <family val="2"/>
      <scheme val="minor"/>
    </font>
    <font>
      <b/>
      <sz val="11"/>
      <color theme="1"/>
      <name val="Calibri"/>
      <family val="2"/>
      <scheme val="minor"/>
    </font>
    <font>
      <sz val="11"/>
      <color theme="1"/>
      <name val="Calibri"/>
      <family val="2"/>
    </font>
    <font>
      <sz val="8.5"/>
      <color theme="1"/>
      <name val="Arial"/>
      <family val="2"/>
    </font>
    <font>
      <b/>
      <sz val="8.5"/>
      <color theme="1"/>
      <name val="Arial"/>
      <family val="2"/>
    </font>
    <font>
      <b/>
      <sz val="11"/>
      <color theme="0"/>
      <name val="Calibri"/>
      <family val="2"/>
      <scheme val="minor"/>
    </font>
    <font>
      <sz val="11"/>
      <color rgb="FFFF0000"/>
      <name val="Calibri"/>
      <family val="2"/>
      <scheme val="minor"/>
    </font>
    <font>
      <b/>
      <sz val="16"/>
      <color theme="1"/>
      <name val="Calibri"/>
      <family val="2"/>
      <scheme val="minor"/>
    </font>
    <font>
      <sz val="16"/>
      <color theme="1"/>
      <name val="Calibri"/>
      <family val="2"/>
      <scheme val="minor"/>
    </font>
    <font>
      <sz val="10"/>
      <name val="Arial"/>
      <family val="2"/>
    </font>
    <font>
      <sz val="18"/>
      <color theme="1"/>
      <name val="Calibri"/>
      <family val="2"/>
      <scheme val="minor"/>
    </font>
    <font>
      <b/>
      <sz val="8.5"/>
      <color rgb="FF002060"/>
      <name val="Arial"/>
      <family val="2"/>
    </font>
    <font>
      <b/>
      <sz val="8.5"/>
      <color rgb="FFFF0000"/>
      <name val="Arial"/>
      <family val="2"/>
    </font>
    <font>
      <sz val="9"/>
      <color indexed="81"/>
      <name val="Tahoma"/>
      <family val="2"/>
    </font>
    <font>
      <b/>
      <sz val="9"/>
      <color indexed="81"/>
      <name val="Tahoma"/>
      <family val="2"/>
    </font>
    <font>
      <sz val="9"/>
      <color theme="1"/>
      <name val="Calibri"/>
      <family val="2"/>
      <scheme val="minor"/>
    </font>
    <font>
      <b/>
      <sz val="16"/>
      <color theme="0" tint="-0.14999847407452621"/>
      <name val="Calibri"/>
      <family val="2"/>
      <scheme val="minor"/>
    </font>
    <font>
      <b/>
      <sz val="11"/>
      <color theme="0" tint="-0.14999847407452621"/>
      <name val="Calibri"/>
      <family val="2"/>
      <scheme val="minor"/>
    </font>
    <font>
      <b/>
      <sz val="11"/>
      <color rgb="FF00B0F0"/>
      <name val="Calibri"/>
      <family val="2"/>
      <scheme val="minor"/>
    </font>
    <font>
      <sz val="11"/>
      <name val="Calibri"/>
      <family val="2"/>
      <scheme val="minor"/>
    </font>
    <font>
      <b/>
      <sz val="8.5"/>
      <color theme="8" tint="-0.249977111117893"/>
      <name val="Arial"/>
      <family val="2"/>
    </font>
    <font>
      <sz val="8.5"/>
      <color theme="8" tint="-0.249977111117893"/>
      <name val="Arial"/>
      <family val="2"/>
    </font>
    <font>
      <b/>
      <sz val="8.5"/>
      <name val="Arial"/>
      <family val="2"/>
    </font>
    <font>
      <sz val="11"/>
      <color theme="0"/>
      <name val="Calibri"/>
      <family val="2"/>
      <scheme val="minor"/>
    </font>
    <font>
      <b/>
      <sz val="8.5"/>
      <color rgb="FFC00000"/>
      <name val="Arial"/>
      <family val="2"/>
    </font>
    <font>
      <b/>
      <sz val="11"/>
      <name val="Calibri"/>
      <family val="2"/>
      <scheme val="minor"/>
    </font>
  </fonts>
  <fills count="7">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2"/>
        <bgColor indexed="64"/>
      </patternFill>
    </fill>
  </fills>
  <borders count="3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diagonal/>
    </border>
    <border>
      <left/>
      <right/>
      <top/>
      <bottom style="thick">
        <color auto="1"/>
      </bottom>
      <diagonal/>
    </border>
    <border>
      <left/>
      <right style="thick">
        <color auto="1"/>
      </right>
      <top/>
      <bottom/>
      <diagonal/>
    </border>
    <border>
      <left/>
      <right style="thick">
        <color auto="1"/>
      </right>
      <top/>
      <bottom style="thick">
        <color auto="1"/>
      </bottom>
      <diagonal/>
    </border>
    <border>
      <left style="thick">
        <color auto="1"/>
      </left>
      <right/>
      <top/>
      <bottom style="thin">
        <color auto="1"/>
      </bottom>
      <diagonal/>
    </border>
    <border>
      <left/>
      <right/>
      <top/>
      <bottom style="medium">
        <color indexed="64"/>
      </bottom>
      <diagonal/>
    </border>
    <border>
      <left/>
      <right style="thick">
        <color auto="1"/>
      </right>
      <top/>
      <bottom style="medium">
        <color indexed="64"/>
      </bottom>
      <diagonal/>
    </border>
    <border>
      <left style="medium">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top style="hair">
        <color auto="1"/>
      </top>
      <bottom style="hair">
        <color auto="1"/>
      </bottom>
      <diagonal/>
    </border>
    <border>
      <left/>
      <right/>
      <top style="thin">
        <color rgb="FFFF0000"/>
      </top>
      <bottom/>
      <diagonal/>
    </border>
    <border>
      <left/>
      <right/>
      <top style="hair">
        <color auto="1"/>
      </top>
      <bottom style="hair">
        <color auto="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s>
  <cellStyleXfs count="2">
    <xf numFmtId="0" fontId="0" fillId="0" borderId="0"/>
    <xf numFmtId="0" fontId="9" fillId="0" borderId="0"/>
  </cellStyleXfs>
  <cellXfs count="204">
    <xf numFmtId="0" fontId="0" fillId="0" borderId="0" xfId="0"/>
    <xf numFmtId="0" fontId="9" fillId="0" borderId="0" xfId="1"/>
    <xf numFmtId="0" fontId="0" fillId="0" borderId="0" xfId="0" applyAlignment="1">
      <alignment wrapText="1"/>
    </xf>
    <xf numFmtId="0" fontId="0" fillId="5" borderId="2"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3" xfId="0" applyBorder="1" applyAlignment="1" applyProtection="1">
      <alignment horizontal="right" vertical="center" wrapText="1"/>
      <protection hidden="1"/>
    </xf>
    <xf numFmtId="0" fontId="0" fillId="0" borderId="4" xfId="0" applyBorder="1" applyAlignment="1" applyProtection="1">
      <alignment horizontal="center" vertical="center"/>
      <protection hidden="1"/>
    </xf>
    <xf numFmtId="0" fontId="0" fillId="0" borderId="0" xfId="0" applyAlignment="1" applyProtection="1">
      <alignment horizontal="right" vertical="center" wrapText="1"/>
      <protection hidden="1"/>
    </xf>
    <xf numFmtId="0" fontId="8" fillId="0" borderId="4"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5" fillId="2" borderId="0" xfId="0" applyFont="1" applyFill="1" applyAlignment="1" applyProtection="1">
      <alignment horizontal="center" vertical="center"/>
      <protection locked="0" hidden="1"/>
    </xf>
    <xf numFmtId="0" fontId="0" fillId="0" borderId="0" xfId="0" applyAlignment="1" applyProtection="1">
      <alignment horizontal="right" wrapText="1"/>
      <protection hidden="1"/>
    </xf>
    <xf numFmtId="0" fontId="2" fillId="0" borderId="0" xfId="0" applyFont="1" applyProtection="1">
      <protection hidden="1"/>
    </xf>
    <xf numFmtId="0" fontId="0" fillId="0" borderId="0" xfId="0" applyProtection="1">
      <protection hidden="1"/>
    </xf>
    <xf numFmtId="0" fontId="0" fillId="0" borderId="0" xfId="0" applyAlignment="1" applyProtection="1">
      <alignment horizontal="right" vertical="top" wrapText="1"/>
      <protection hidden="1"/>
    </xf>
    <xf numFmtId="0" fontId="0" fillId="0" borderId="0" xfId="0" applyAlignment="1" applyProtection="1">
      <alignment vertical="top"/>
      <protection hidden="1"/>
    </xf>
    <xf numFmtId="164" fontId="5" fillId="4" borderId="0" xfId="0" applyNumberFormat="1" applyFont="1" applyFill="1" applyAlignment="1" applyProtection="1">
      <alignment horizontal="center" vertical="center" wrapText="1"/>
      <protection locked="0" hidden="1"/>
    </xf>
    <xf numFmtId="0" fontId="5" fillId="4" borderId="0" xfId="0" applyFont="1" applyFill="1" applyAlignment="1" applyProtection="1">
      <alignment horizontal="center" vertical="center" wrapText="1"/>
      <protection locked="0" hidden="1"/>
    </xf>
    <xf numFmtId="0" fontId="5" fillId="0" borderId="0" xfId="0" applyFont="1" applyAlignment="1" applyProtection="1">
      <alignment horizontal="center" vertical="center"/>
      <protection locked="0" hidden="1"/>
    </xf>
    <xf numFmtId="0" fontId="0" fillId="0" borderId="0" xfId="0" applyAlignment="1" applyProtection="1">
      <alignment horizontal="left" vertical="center"/>
      <protection hidden="1"/>
    </xf>
    <xf numFmtId="0" fontId="1" fillId="0" borderId="0" xfId="0" applyFont="1" applyAlignment="1" applyProtection="1">
      <alignment horizontal="center" vertical="center"/>
      <protection locked="0" hidden="1"/>
    </xf>
    <xf numFmtId="0" fontId="0" fillId="0" borderId="0" xfId="0" applyAlignment="1" applyProtection="1">
      <alignment horizontal="right" vertical="center"/>
      <protection hidden="1"/>
    </xf>
    <xf numFmtId="0" fontId="0" fillId="5" borderId="6" xfId="0" applyFill="1" applyBorder="1" applyAlignment="1" applyProtection="1">
      <alignment horizontal="center" vertical="center"/>
      <protection hidden="1"/>
    </xf>
    <xf numFmtId="0" fontId="0" fillId="0" borderId="0" xfId="0" applyAlignment="1" applyProtection="1">
      <alignment horizontal="left"/>
      <protection hidden="1"/>
    </xf>
    <xf numFmtId="0" fontId="1" fillId="0" borderId="0" xfId="0" applyFont="1" applyProtection="1">
      <protection hidden="1"/>
    </xf>
    <xf numFmtId="0" fontId="1" fillId="0" borderId="0" xfId="0" applyFont="1" applyAlignment="1" applyProtection="1">
      <alignment horizontal="left"/>
      <protection hidden="1"/>
    </xf>
    <xf numFmtId="0" fontId="1" fillId="0" borderId="13" xfId="0" applyFont="1" applyBorder="1" applyAlignment="1" applyProtection="1">
      <alignment horizontal="left"/>
      <protection hidden="1"/>
    </xf>
    <xf numFmtId="0" fontId="1" fillId="0" borderId="12" xfId="0" applyFont="1" applyBorder="1" applyProtection="1">
      <protection hidden="1"/>
    </xf>
    <xf numFmtId="0" fontId="1" fillId="0" borderId="12" xfId="0" applyFont="1" applyBorder="1" applyAlignment="1" applyProtection="1">
      <alignment wrapText="1"/>
      <protection hidden="1"/>
    </xf>
    <xf numFmtId="0" fontId="1" fillId="0" borderId="12" xfId="0" applyFont="1" applyBorder="1" applyAlignment="1" applyProtection="1">
      <alignment horizontal="left" wrapText="1"/>
      <protection hidden="1"/>
    </xf>
    <xf numFmtId="0" fontId="1" fillId="0" borderId="14" xfId="0" applyFont="1" applyBorder="1" applyAlignment="1" applyProtection="1">
      <alignment horizontal="left"/>
      <protection hidden="1"/>
    </xf>
    <xf numFmtId="164" fontId="0" fillId="0" borderId="0" xfId="0" applyNumberFormat="1" applyAlignment="1" applyProtection="1">
      <alignment horizontal="left"/>
      <protection hidden="1"/>
    </xf>
    <xf numFmtId="0" fontId="0" fillId="0" borderId="13" xfId="0" applyBorder="1" applyAlignment="1" applyProtection="1">
      <alignment horizontal="left"/>
      <protection hidden="1"/>
    </xf>
    <xf numFmtId="11" fontId="0" fillId="0" borderId="0" xfId="0" applyNumberFormat="1" applyProtection="1">
      <protection hidden="1"/>
    </xf>
    <xf numFmtId="0" fontId="0" fillId="0" borderId="16" xfId="0" applyBorder="1" applyProtection="1">
      <protection hidden="1"/>
    </xf>
    <xf numFmtId="0" fontId="0" fillId="0" borderId="16" xfId="0" applyBorder="1" applyAlignment="1" applyProtection="1">
      <alignment horizontal="left"/>
      <protection hidden="1"/>
    </xf>
    <xf numFmtId="164" fontId="0" fillId="0" borderId="16" xfId="0" applyNumberFormat="1" applyBorder="1" applyAlignment="1" applyProtection="1">
      <alignment horizontal="left"/>
      <protection hidden="1"/>
    </xf>
    <xf numFmtId="0" fontId="0" fillId="0" borderId="17" xfId="0" applyBorder="1" applyAlignment="1" applyProtection="1">
      <alignment horizontal="left"/>
      <protection hidden="1"/>
    </xf>
    <xf numFmtId="11" fontId="0" fillId="0" borderId="16" xfId="0" applyNumberFormat="1" applyBorder="1" applyProtection="1">
      <protection hidden="1"/>
    </xf>
    <xf numFmtId="0" fontId="0" fillId="0" borderId="12" xfId="0" applyBorder="1" applyProtection="1">
      <protection hidden="1"/>
    </xf>
    <xf numFmtId="0" fontId="0" fillId="0" borderId="12" xfId="0" applyBorder="1" applyAlignment="1" applyProtection="1">
      <alignment horizontal="left"/>
      <protection hidden="1"/>
    </xf>
    <xf numFmtId="0" fontId="0" fillId="0" borderId="14" xfId="0" applyBorder="1" applyAlignment="1" applyProtection="1">
      <alignment horizontal="left"/>
      <protection hidden="1"/>
    </xf>
    <xf numFmtId="0" fontId="0" fillId="0" borderId="18" xfId="0" applyBorder="1" applyProtection="1">
      <protection hidden="1"/>
    </xf>
    <xf numFmtId="11" fontId="0" fillId="0" borderId="0" xfId="0" applyNumberFormat="1" applyProtection="1">
      <protection locked="0"/>
    </xf>
    <xf numFmtId="0" fontId="2" fillId="0" borderId="0" xfId="0" applyFont="1"/>
    <xf numFmtId="165" fontId="0" fillId="0" borderId="0" xfId="0" applyNumberFormat="1"/>
    <xf numFmtId="0" fontId="0" fillId="6" borderId="22" xfId="0" applyFill="1" applyBorder="1" applyProtection="1">
      <protection locked="0"/>
    </xf>
    <xf numFmtId="164" fontId="0" fillId="6" borderId="22" xfId="0" applyNumberFormat="1" applyFill="1" applyBorder="1" applyProtection="1">
      <protection locked="0"/>
    </xf>
    <xf numFmtId="1" fontId="0" fillId="6" borderId="22" xfId="0" applyNumberFormat="1" applyFill="1" applyBorder="1" applyProtection="1">
      <protection locked="0"/>
    </xf>
    <xf numFmtId="0" fontId="6" fillId="0" borderId="0" xfId="0" applyFont="1" applyProtection="1">
      <protection hidden="1"/>
    </xf>
    <xf numFmtId="0" fontId="6" fillId="0" borderId="0" xfId="0" applyFont="1"/>
    <xf numFmtId="0" fontId="6" fillId="0" borderId="0" xfId="0" applyFont="1" applyAlignment="1" applyProtection="1">
      <alignment horizontal="right"/>
      <protection hidden="1"/>
    </xf>
    <xf numFmtId="0" fontId="0" fillId="0" borderId="0" xfId="0" applyAlignment="1" applyProtection="1">
      <alignment wrapText="1"/>
      <protection hidden="1"/>
    </xf>
    <xf numFmtId="0" fontId="0" fillId="0" borderId="10"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5" xfId="0" applyBorder="1" applyAlignment="1" applyProtection="1">
      <alignment horizontal="right" vertical="center" wrapText="1"/>
      <protection hidden="1"/>
    </xf>
    <xf numFmtId="0" fontId="0" fillId="0" borderId="10" xfId="0" applyBorder="1" applyAlignment="1" applyProtection="1">
      <alignment horizontal="right" vertical="center" wrapText="1"/>
      <protection hidden="1"/>
    </xf>
    <xf numFmtId="0" fontId="0" fillId="0" borderId="10" xfId="0" applyBorder="1" applyAlignment="1" applyProtection="1">
      <alignment horizontal="left" vertical="center"/>
      <protection hidden="1"/>
    </xf>
    <xf numFmtId="0" fontId="8" fillId="5" borderId="2" xfId="0" applyFont="1" applyFill="1" applyBorder="1" applyAlignment="1" applyProtection="1">
      <alignment horizontal="center" vertical="center"/>
      <protection hidden="1"/>
    </xf>
    <xf numFmtId="0" fontId="1" fillId="0" borderId="0" xfId="0" applyFont="1" applyAlignment="1">
      <alignment horizontal="center" wrapText="1"/>
    </xf>
    <xf numFmtId="0" fontId="0" fillId="0" borderId="0" xfId="0" applyAlignment="1">
      <alignment horizontal="center" wrapText="1"/>
    </xf>
    <xf numFmtId="0" fontId="1" fillId="0" borderId="0" xfId="0" applyFont="1"/>
    <xf numFmtId="0" fontId="15" fillId="0" borderId="0" xfId="0" applyFont="1" applyAlignment="1" applyProtection="1">
      <alignment horizontal="center" vertical="center"/>
      <protection hidden="1"/>
    </xf>
    <xf numFmtId="0" fontId="0" fillId="5" borderId="0" xfId="0" applyFill="1" applyAlignment="1" applyProtection="1">
      <alignment horizontal="center" vertical="center"/>
      <protection hidden="1"/>
    </xf>
    <xf numFmtId="0" fontId="0" fillId="5" borderId="0" xfId="0" applyFill="1" applyAlignment="1" applyProtection="1">
      <alignment horizontal="left" vertical="center"/>
      <protection hidden="1"/>
    </xf>
    <xf numFmtId="0" fontId="8" fillId="5" borderId="0" xfId="0" applyFont="1" applyFill="1" applyAlignment="1" applyProtection="1">
      <alignment horizontal="center" vertical="center"/>
      <protection hidden="1"/>
    </xf>
    <xf numFmtId="0" fontId="6" fillId="5" borderId="0" xfId="0" applyFont="1" applyFill="1" applyAlignment="1" applyProtection="1">
      <alignment horizontal="left" vertical="center"/>
      <protection hidden="1"/>
    </xf>
    <xf numFmtId="0" fontId="0" fillId="5" borderId="0" xfId="0" applyFill="1" applyAlignment="1" applyProtection="1">
      <alignment vertical="center"/>
      <protection hidden="1"/>
    </xf>
    <xf numFmtId="0" fontId="0" fillId="5" borderId="0" xfId="0" applyFill="1" applyAlignment="1" applyProtection="1">
      <alignment horizontal="right" vertical="center" wrapText="1"/>
      <protection hidden="1"/>
    </xf>
    <xf numFmtId="0" fontId="0" fillId="5" borderId="10" xfId="0" applyFill="1" applyBorder="1" applyAlignment="1" applyProtection="1">
      <alignment horizontal="right" vertical="center" wrapText="1"/>
      <protection hidden="1"/>
    </xf>
    <xf numFmtId="0" fontId="0" fillId="5" borderId="10" xfId="0" applyFill="1" applyBorder="1" applyAlignment="1" applyProtection="1">
      <alignment horizontal="center" vertical="center"/>
      <protection hidden="1"/>
    </xf>
    <xf numFmtId="0" fontId="6" fillId="5" borderId="0" xfId="0" applyFont="1" applyFill="1" applyAlignment="1" applyProtection="1">
      <alignment horizontal="center" vertical="center" wrapText="1"/>
      <protection hidden="1"/>
    </xf>
    <xf numFmtId="0" fontId="0" fillId="5" borderId="19" xfId="0" applyFill="1" applyBorder="1" applyAlignment="1" applyProtection="1">
      <alignment vertical="center" wrapText="1"/>
      <protection hidden="1"/>
    </xf>
    <xf numFmtId="0" fontId="0" fillId="5" borderId="7" xfId="0" applyFill="1" applyBorder="1" applyAlignment="1" applyProtection="1">
      <alignment vertical="center"/>
      <protection hidden="1"/>
    </xf>
    <xf numFmtId="0" fontId="0" fillId="5" borderId="8" xfId="0" applyFill="1" applyBorder="1" applyAlignment="1" applyProtection="1">
      <alignment vertical="center"/>
      <protection hidden="1"/>
    </xf>
    <xf numFmtId="0" fontId="0" fillId="5" borderId="9" xfId="0" applyFill="1" applyBorder="1" applyAlignment="1" applyProtection="1">
      <alignment vertical="center"/>
      <protection hidden="1"/>
    </xf>
    <xf numFmtId="0" fontId="0" fillId="5" borderId="0" xfId="0" applyFill="1" applyAlignment="1" applyProtection="1">
      <alignment horizontal="right" vertical="center"/>
      <protection hidden="1"/>
    </xf>
    <xf numFmtId="0" fontId="0" fillId="5" borderId="0" xfId="0" applyFill="1" applyProtection="1">
      <protection hidden="1"/>
    </xf>
    <xf numFmtId="0" fontId="0" fillId="5" borderId="0" xfId="0" applyFill="1" applyAlignment="1" applyProtection="1">
      <alignment horizontal="left"/>
      <protection hidden="1"/>
    </xf>
    <xf numFmtId="0" fontId="4" fillId="5" borderId="0" xfId="0" applyFont="1" applyFill="1" applyAlignment="1" applyProtection="1">
      <alignment vertical="center"/>
      <protection hidden="1"/>
    </xf>
    <xf numFmtId="0" fontId="0" fillId="6" borderId="0" xfId="0" applyFill="1" applyProtection="1">
      <protection locked="0"/>
    </xf>
    <xf numFmtId="164" fontId="0" fillId="6" borderId="0" xfId="0" applyNumberFormat="1" applyFill="1" applyProtection="1">
      <protection locked="0"/>
    </xf>
    <xf numFmtId="1" fontId="0" fillId="6" borderId="0" xfId="0" applyNumberFormat="1" applyFill="1" applyProtection="1">
      <protection locked="0"/>
    </xf>
    <xf numFmtId="0" fontId="0" fillId="0" borderId="3" xfId="0" applyBorder="1" applyProtection="1">
      <protection hidden="1"/>
    </xf>
    <xf numFmtId="0" fontId="0" fillId="0" borderId="4" xfId="0" applyBorder="1" applyProtection="1">
      <protection hidden="1"/>
    </xf>
    <xf numFmtId="0" fontId="0" fillId="6" borderId="24" xfId="0" applyFill="1" applyBorder="1" applyProtection="1">
      <protection locked="0"/>
    </xf>
    <xf numFmtId="0" fontId="0" fillId="6" borderId="25" xfId="0" applyFill="1" applyBorder="1" applyProtection="1">
      <protection locked="0"/>
    </xf>
    <xf numFmtId="164" fontId="0" fillId="6" borderId="25" xfId="0" applyNumberFormat="1" applyFill="1" applyBorder="1" applyProtection="1">
      <protection locked="0"/>
    </xf>
    <xf numFmtId="1" fontId="0" fillId="6" borderId="25" xfId="0" applyNumberFormat="1" applyFill="1" applyBorder="1" applyProtection="1">
      <protection locked="0"/>
    </xf>
    <xf numFmtId="0" fontId="0" fillId="6" borderId="26" xfId="0" applyFill="1" applyBorder="1" applyProtection="1">
      <protection locked="0"/>
    </xf>
    <xf numFmtId="164" fontId="0" fillId="6" borderId="26" xfId="0" applyNumberFormat="1" applyFill="1" applyBorder="1" applyProtection="1">
      <protection locked="0"/>
    </xf>
    <xf numFmtId="1" fontId="0" fillId="6" borderId="26" xfId="0" applyNumberFormat="1" applyFill="1" applyBorder="1" applyProtection="1">
      <protection locked="0"/>
    </xf>
    <xf numFmtId="0" fontId="0" fillId="6" borderId="27" xfId="0" applyFill="1" applyBorder="1" applyProtection="1">
      <protection locked="0"/>
    </xf>
    <xf numFmtId="0" fontId="0" fillId="0" borderId="2" xfId="0" applyBorder="1" applyProtection="1">
      <protection hidden="1"/>
    </xf>
    <xf numFmtId="164" fontId="0" fillId="5" borderId="0" xfId="0" applyNumberFormat="1" applyFill="1" applyAlignment="1" applyProtection="1">
      <alignment horizontal="center" vertical="center"/>
      <protection hidden="1"/>
    </xf>
    <xf numFmtId="1" fontId="0" fillId="5" borderId="0" xfId="0" applyNumberFormat="1" applyFill="1" applyAlignment="1" applyProtection="1">
      <alignment horizontal="center" vertical="center"/>
      <protection hidden="1"/>
    </xf>
    <xf numFmtId="0" fontId="6" fillId="5" borderId="0" xfId="0" applyFont="1" applyFill="1" applyAlignment="1" applyProtection="1">
      <alignment horizontal="center" vertical="center"/>
      <protection hidden="1"/>
    </xf>
    <xf numFmtId="0" fontId="0" fillId="5" borderId="1" xfId="0" applyFill="1" applyBorder="1" applyAlignment="1" applyProtection="1">
      <alignment vertical="center" wrapText="1"/>
      <protection hidden="1"/>
    </xf>
    <xf numFmtId="0" fontId="1" fillId="0" borderId="0" xfId="0" applyFont="1" applyAlignment="1" applyProtection="1">
      <alignment horizontal="center" vertical="center" wrapText="1"/>
      <protection hidden="1"/>
    </xf>
    <xf numFmtId="0" fontId="15" fillId="0" borderId="0" xfId="0" applyFont="1" applyAlignment="1" applyProtection="1">
      <alignment horizontal="left" vertical="center"/>
      <protection hidden="1"/>
    </xf>
    <xf numFmtId="0" fontId="0" fillId="4" borderId="0" xfId="0" applyFill="1" applyAlignment="1" applyProtection="1">
      <alignment vertical="center"/>
      <protection hidden="1"/>
    </xf>
    <xf numFmtId="0" fontId="17" fillId="5" borderId="0" xfId="0" applyFont="1" applyFill="1" applyAlignment="1" applyProtection="1">
      <alignment horizontal="center" vertical="center" wrapText="1"/>
      <protection hidden="1"/>
    </xf>
    <xf numFmtId="0" fontId="1" fillId="0" borderId="10" xfId="0" applyFont="1" applyBorder="1" applyAlignment="1" applyProtection="1">
      <alignment horizontal="center" vertical="center"/>
      <protection hidden="1"/>
    </xf>
    <xf numFmtId="0" fontId="1" fillId="5" borderId="0" xfId="0" applyFont="1" applyFill="1" applyAlignment="1" applyProtection="1">
      <alignment vertical="center" wrapText="1"/>
      <protection hidden="1"/>
    </xf>
    <xf numFmtId="0" fontId="18" fillId="5" borderId="0" xfId="0" applyFont="1" applyFill="1" applyAlignment="1" applyProtection="1">
      <alignment horizontal="left" vertical="center"/>
      <protection hidden="1"/>
    </xf>
    <xf numFmtId="0" fontId="0" fillId="0" borderId="0" xfId="0" applyAlignment="1" applyProtection="1">
      <alignment vertical="top" wrapText="1"/>
      <protection hidden="1"/>
    </xf>
    <xf numFmtId="0" fontId="1" fillId="0" borderId="0" xfId="0" applyFont="1" applyAlignment="1" applyProtection="1">
      <alignment horizontal="center" vertical="center"/>
      <protection hidden="1"/>
    </xf>
    <xf numFmtId="0" fontId="5" fillId="4" borderId="0" xfId="0" applyFont="1" applyFill="1" applyAlignment="1" applyProtection="1">
      <alignment horizontal="center" vertical="center"/>
      <protection hidden="1"/>
    </xf>
    <xf numFmtId="0" fontId="19" fillId="6" borderId="22" xfId="0" applyFont="1" applyFill="1" applyBorder="1" applyProtection="1">
      <protection locked="0"/>
    </xf>
    <xf numFmtId="0" fontId="0" fillId="6" borderId="29" xfId="0" applyFill="1" applyBorder="1" applyProtection="1">
      <protection locked="0"/>
    </xf>
    <xf numFmtId="0" fontId="4" fillId="0" borderId="0" xfId="0" applyFont="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4" fillId="0" borderId="0" xfId="0" applyFont="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3" fillId="0" borderId="0" xfId="0" applyFont="1" applyAlignment="1" applyProtection="1">
      <alignment horizontal="left" vertical="center"/>
      <protection hidden="1"/>
    </xf>
    <xf numFmtId="0" fontId="3" fillId="0" borderId="4" xfId="0" applyFont="1" applyBorder="1" applyAlignment="1" applyProtection="1">
      <alignment horizontal="left" vertical="center"/>
      <protection hidden="1"/>
    </xf>
    <xf numFmtId="0" fontId="4" fillId="0" borderId="0" xfId="0" applyFont="1" applyAlignment="1" applyProtection="1">
      <alignment vertical="center" wrapText="1"/>
      <protection hidden="1"/>
    </xf>
    <xf numFmtId="0" fontId="3" fillId="0" borderId="0" xfId="0" applyFont="1" applyAlignment="1" applyProtection="1">
      <alignment vertical="center" wrapText="1"/>
      <protection hidden="1"/>
    </xf>
    <xf numFmtId="0" fontId="11" fillId="5" borderId="11" xfId="0" applyFont="1" applyFill="1" applyBorder="1" applyAlignment="1" applyProtection="1">
      <alignment horizontal="left" vertical="top" wrapText="1"/>
      <protection hidden="1"/>
    </xf>
    <xf numFmtId="0" fontId="11" fillId="5" borderId="0" xfId="0" applyFont="1" applyFill="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20" fillId="5" borderId="30" xfId="0" applyFont="1" applyFill="1" applyBorder="1" applyAlignment="1" applyProtection="1">
      <alignment vertical="center" wrapText="1"/>
      <protection hidden="1"/>
    </xf>
    <xf numFmtId="0" fontId="21" fillId="5" borderId="30" xfId="0" applyFont="1" applyFill="1" applyBorder="1" applyAlignment="1" applyProtection="1">
      <alignment vertical="center" wrapText="1"/>
      <protection hidden="1"/>
    </xf>
    <xf numFmtId="0" fontId="22" fillId="0" borderId="0" xfId="0" applyFont="1" applyAlignment="1" applyProtection="1">
      <alignment horizontal="left" vertical="top" wrapText="1"/>
      <protection hidden="1"/>
    </xf>
    <xf numFmtId="0" fontId="22" fillId="0" borderId="4" xfId="0" applyFont="1" applyBorder="1" applyAlignment="1" applyProtection="1">
      <alignment horizontal="left" vertical="top" wrapText="1"/>
      <protection hidden="1"/>
    </xf>
    <xf numFmtId="0" fontId="0" fillId="0" borderId="0" xfId="0" applyAlignment="1">
      <alignment horizontal="right"/>
    </xf>
    <xf numFmtId="164" fontId="0" fillId="0" borderId="0" xfId="0" applyNumberFormat="1" applyAlignment="1">
      <alignment horizontal="left"/>
    </xf>
    <xf numFmtId="0" fontId="11" fillId="0" borderId="10" xfId="0" applyFont="1" applyBorder="1" applyAlignment="1" applyProtection="1">
      <alignment horizontal="right" vertical="top" wrapText="1"/>
      <protection hidden="1"/>
    </xf>
    <xf numFmtId="0" fontId="11" fillId="0" borderId="10" xfId="0" applyFont="1" applyBorder="1" applyAlignment="1" applyProtection="1">
      <alignment horizontal="left" vertical="top" wrapText="1"/>
      <protection hidden="1"/>
    </xf>
    <xf numFmtId="14" fontId="11" fillId="0" borderId="10" xfId="0" applyNumberFormat="1" applyFont="1" applyBorder="1" applyAlignment="1" applyProtection="1">
      <alignment horizontal="left" vertical="top" wrapText="1"/>
      <protection hidden="1"/>
    </xf>
    <xf numFmtId="14" fontId="0" fillId="5" borderId="0" xfId="0" applyNumberFormat="1" applyFill="1" applyAlignment="1" applyProtection="1">
      <alignment horizontal="center" vertical="center"/>
      <protection hidden="1"/>
    </xf>
    <xf numFmtId="0" fontId="4" fillId="0" borderId="0" xfId="0" applyFont="1" applyAlignment="1" applyProtection="1">
      <alignment vertical="center"/>
      <protection hidden="1"/>
    </xf>
    <xf numFmtId="0" fontId="22" fillId="0" borderId="10" xfId="0" applyFont="1" applyBorder="1" applyAlignment="1" applyProtection="1">
      <alignment horizontal="left" vertical="top" wrapText="1"/>
      <protection hidden="1"/>
    </xf>
    <xf numFmtId="0" fontId="25" fillId="0" borderId="0" xfId="0" applyFont="1" applyAlignment="1">
      <alignment horizontal="center" wrapText="1"/>
    </xf>
    <xf numFmtId="0" fontId="0" fillId="0" borderId="0" xfId="0" applyAlignment="1">
      <alignment horizontal="center" wrapText="1"/>
    </xf>
    <xf numFmtId="0" fontId="10" fillId="0" borderId="0" xfId="0" applyFont="1" applyAlignment="1">
      <alignment horizontal="center"/>
    </xf>
    <xf numFmtId="0" fontId="0" fillId="5" borderId="5"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1" fillId="5" borderId="2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0" fillId="5" borderId="11" xfId="0" applyFill="1" applyBorder="1" applyAlignment="1" applyProtection="1">
      <alignment horizontal="center" vertical="center"/>
      <protection hidden="1"/>
    </xf>
    <xf numFmtId="0" fontId="0" fillId="5" borderId="2" xfId="0" applyFill="1" applyBorder="1" applyAlignment="1" applyProtection="1">
      <alignment horizontal="center" vertical="center"/>
      <protection hidden="1"/>
    </xf>
    <xf numFmtId="0" fontId="0" fillId="5" borderId="0" xfId="0" applyFill="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0" fillId="5" borderId="1"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0" fontId="0" fillId="5" borderId="19" xfId="0" applyFill="1" applyBorder="1" applyAlignment="1" applyProtection="1">
      <alignment horizontal="center" vertical="center"/>
      <protection hidden="1"/>
    </xf>
    <xf numFmtId="0" fontId="0" fillId="5" borderId="21" xfId="0" applyFill="1" applyBorder="1" applyAlignment="1" applyProtection="1">
      <alignment horizontal="center" vertical="center"/>
      <protection hidden="1"/>
    </xf>
    <xf numFmtId="0" fontId="6" fillId="5" borderId="28" xfId="0"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locked="0" hidden="1"/>
    </xf>
    <xf numFmtId="0" fontId="0" fillId="0" borderId="0" xfId="0" applyAlignment="1" applyProtection="1">
      <alignment horizontal="right" vertical="top" wrapText="1"/>
      <protection hidden="1"/>
    </xf>
    <xf numFmtId="0" fontId="0" fillId="5" borderId="11" xfId="0" applyFill="1" applyBorder="1" applyAlignment="1" applyProtection="1">
      <alignment horizontal="center" vertical="center" wrapText="1"/>
      <protection hidden="1"/>
    </xf>
    <xf numFmtId="0" fontId="0" fillId="5" borderId="0" xfId="0" applyFill="1" applyAlignment="1" applyProtection="1">
      <alignment horizontal="right" vertical="center" wrapText="1"/>
      <protection hidden="1"/>
    </xf>
    <xf numFmtId="0" fontId="0" fillId="0" borderId="3" xfId="0" applyBorder="1" applyAlignment="1" applyProtection="1">
      <alignment horizontal="right" vertical="center" wrapText="1"/>
      <protection hidden="1"/>
    </xf>
    <xf numFmtId="0" fontId="0" fillId="0" borderId="0" xfId="0" applyAlignment="1" applyProtection="1">
      <alignment horizontal="right" vertical="center" wrapText="1"/>
      <protection hidden="1"/>
    </xf>
    <xf numFmtId="0" fontId="7" fillId="3" borderId="1" xfId="0" applyFont="1" applyFill="1" applyBorder="1" applyAlignment="1" applyProtection="1">
      <alignment horizontal="center" vertical="center"/>
      <protection hidden="1"/>
    </xf>
    <xf numFmtId="0" fontId="7" fillId="3" borderId="11" xfId="0" applyFont="1" applyFill="1" applyBorder="1" applyAlignment="1" applyProtection="1">
      <alignment horizontal="center" vertical="center"/>
      <protection hidden="1"/>
    </xf>
    <xf numFmtId="0" fontId="7" fillId="5" borderId="5" xfId="0" applyFont="1" applyFill="1" applyBorder="1" applyAlignment="1" applyProtection="1">
      <alignment horizontal="center" vertical="center"/>
      <protection hidden="1"/>
    </xf>
    <xf numFmtId="0" fontId="7" fillId="5" borderId="10" xfId="0" applyFont="1" applyFill="1" applyBorder="1" applyAlignment="1" applyProtection="1">
      <alignment horizontal="center" vertical="center"/>
      <protection hidden="1"/>
    </xf>
    <xf numFmtId="0" fontId="6" fillId="5" borderId="11" xfId="0" applyFont="1" applyFill="1" applyBorder="1" applyAlignment="1" applyProtection="1">
      <alignment horizontal="center" vertical="center" wrapText="1"/>
      <protection hidden="1"/>
    </xf>
    <xf numFmtId="0" fontId="5" fillId="2" borderId="0" xfId="0" applyFont="1" applyFill="1" applyAlignment="1" applyProtection="1">
      <alignment horizontal="center" vertical="center"/>
      <protection locked="0" hidden="1"/>
    </xf>
    <xf numFmtId="0" fontId="5" fillId="2" borderId="0" xfId="0" applyFont="1" applyFill="1" applyAlignment="1" applyProtection="1">
      <alignment horizontal="center" vertical="center" wrapText="1"/>
      <protection locked="0" hidden="1"/>
    </xf>
    <xf numFmtId="0" fontId="5" fillId="4" borderId="0" xfId="0" applyFont="1" applyFill="1" applyAlignment="1" applyProtection="1">
      <alignment horizontal="center" vertical="center" wrapText="1"/>
      <protection locked="0" hidden="1"/>
    </xf>
    <xf numFmtId="0" fontId="16" fillId="5" borderId="3" xfId="0" applyFont="1" applyFill="1" applyBorder="1" applyAlignment="1" applyProtection="1">
      <alignment horizontal="center" vertical="center"/>
      <protection hidden="1"/>
    </xf>
    <xf numFmtId="0" fontId="16" fillId="5" borderId="0" xfId="0" applyFont="1" applyFill="1" applyAlignment="1" applyProtection="1">
      <alignment horizontal="center" vertical="center"/>
      <protection hidden="1"/>
    </xf>
    <xf numFmtId="0" fontId="0" fillId="0" borderId="0" xfId="0" applyAlignment="1" applyProtection="1">
      <alignment horizontal="right" wrapText="1"/>
      <protection hidden="1"/>
    </xf>
    <xf numFmtId="0" fontId="23" fillId="2" borderId="0" xfId="0" applyFont="1" applyFill="1" applyAlignment="1" applyProtection="1">
      <alignment horizontal="center" vertical="center"/>
      <protection locked="0" hidden="1"/>
    </xf>
    <xf numFmtId="0" fontId="1" fillId="4" borderId="0" xfId="0" applyFont="1" applyFill="1" applyAlignment="1" applyProtection="1">
      <alignment horizontal="center" vertical="center"/>
      <protection hidden="1"/>
    </xf>
    <xf numFmtId="0" fontId="0" fillId="0" borderId="0" xfId="0" applyAlignment="1" applyProtection="1">
      <alignment horizontal="right" vertical="center"/>
      <protection hidden="1"/>
    </xf>
    <xf numFmtId="0" fontId="0" fillId="4" borderId="0" xfId="0" applyFill="1" applyAlignment="1" applyProtection="1">
      <alignment horizontal="right" vertical="center"/>
      <protection hidden="1"/>
    </xf>
    <xf numFmtId="0" fontId="3" fillId="0" borderId="0" xfId="0" applyFont="1" applyAlignment="1" applyProtection="1">
      <alignment horizontal="left" vertical="center"/>
      <protection hidden="1"/>
    </xf>
    <xf numFmtId="0" fontId="3" fillId="0" borderId="4" xfId="0" applyFont="1" applyBorder="1" applyAlignment="1" applyProtection="1">
      <alignment horizontal="left" vertical="center"/>
      <protection hidden="1"/>
    </xf>
    <xf numFmtId="0" fontId="4" fillId="0" borderId="0" xfId="0" applyFont="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3" fillId="0" borderId="0" xfId="0" applyFont="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4" fillId="0" borderId="0" xfId="0" applyFont="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20" fillId="5" borderId="0" xfId="0" applyFont="1" applyFill="1" applyAlignment="1" applyProtection="1">
      <alignment horizontal="left" vertical="top" wrapText="1"/>
      <protection hidden="1"/>
    </xf>
    <xf numFmtId="0" fontId="20" fillId="5" borderId="30" xfId="0" applyFont="1" applyFill="1" applyBorder="1" applyAlignment="1" applyProtection="1">
      <alignment horizontal="left" vertical="center" wrapText="1"/>
      <protection hidden="1"/>
    </xf>
    <xf numFmtId="0" fontId="20" fillId="5" borderId="30" xfId="0" applyFont="1" applyFill="1" applyBorder="1" applyAlignment="1" applyProtection="1">
      <alignment horizontal="center" vertical="center" wrapText="1"/>
      <protection hidden="1"/>
    </xf>
    <xf numFmtId="0" fontId="4" fillId="0" borderId="11" xfId="0" applyFont="1" applyBorder="1" applyAlignment="1" applyProtection="1">
      <alignment horizontal="center"/>
      <protection hidden="1"/>
    </xf>
    <xf numFmtId="0" fontId="4" fillId="0" borderId="2" xfId="0" applyFont="1" applyBorder="1" applyAlignment="1" applyProtection="1">
      <alignment horizontal="center"/>
      <protection hidden="1"/>
    </xf>
    <xf numFmtId="0" fontId="4" fillId="0" borderId="0" xfId="0" applyFont="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0" fontId="24" fillId="0" borderId="4" xfId="0" applyFont="1" applyBorder="1" applyAlignment="1" applyProtection="1">
      <alignment horizontal="center"/>
      <protection hidden="1"/>
    </xf>
    <xf numFmtId="0" fontId="22" fillId="0" borderId="0" xfId="0" applyFont="1" applyAlignment="1" applyProtection="1">
      <alignment horizontal="left" vertical="top" wrapText="1"/>
      <protection hidden="1"/>
    </xf>
    <xf numFmtId="0" fontId="22" fillId="0" borderId="4" xfId="0" applyFont="1" applyBorder="1" applyAlignment="1" applyProtection="1">
      <alignment horizontal="left" vertical="top" wrapText="1"/>
      <protection hidden="1"/>
    </xf>
    <xf numFmtId="0" fontId="12" fillId="0" borderId="0" xfId="0" applyFont="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0" fillId="0" borderId="19"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23" xfId="0" applyBorder="1" applyAlignment="1" applyProtection="1">
      <alignment horizontal="center"/>
      <protection hidden="1"/>
    </xf>
    <xf numFmtId="0" fontId="0" fillId="0" borderId="1"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2" xfId="0" applyBorder="1" applyAlignment="1" applyProtection="1">
      <alignment horizontal="center"/>
      <protection hidden="1"/>
    </xf>
    <xf numFmtId="0" fontId="0" fillId="0" borderId="10" xfId="0" applyBorder="1" applyAlignment="1" applyProtection="1">
      <alignment horizontal="center"/>
      <protection hidden="1"/>
    </xf>
    <xf numFmtId="0" fontId="1" fillId="0" borderId="15" xfId="0" applyFont="1" applyBorder="1" applyAlignment="1" applyProtection="1">
      <alignment horizontal="left"/>
      <protection hidden="1"/>
    </xf>
    <xf numFmtId="0" fontId="1" fillId="0" borderId="10" xfId="0" applyFont="1" applyBorder="1" applyAlignment="1" applyProtection="1">
      <alignment horizontal="left"/>
      <protection hidden="1"/>
    </xf>
  </cellXfs>
  <cellStyles count="2">
    <cellStyle name="Normal" xfId="0" builtinId="0"/>
    <cellStyle name="Normal 2" xfId="1" xr:uid="{00000000-0005-0000-0000-000001000000}"/>
  </cellStyles>
  <dxfs count="53">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font>
    </dxf>
    <dxf>
      <font>
        <color theme="0"/>
      </font>
    </dxf>
    <dxf>
      <border>
        <left style="thin">
          <color theme="8" tint="-0.24994659260841701"/>
        </left>
        <right style="thin">
          <color theme="8" tint="-0.24994659260841701"/>
        </right>
        <top style="thin">
          <color theme="8" tint="-0.24994659260841701"/>
        </top>
        <bottom style="thin">
          <color theme="8" tint="-0.2499465926084170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0000"/>
        </patternFill>
      </fill>
    </dxf>
    <dxf>
      <font>
        <color theme="0"/>
      </font>
      <fill>
        <patternFill>
          <bgColor rgb="FF0070C0"/>
        </patternFill>
      </fill>
    </dxf>
    <dxf>
      <fill>
        <patternFill>
          <bgColor rgb="FF0070C0"/>
        </patternFill>
      </fill>
    </dxf>
    <dxf>
      <fill>
        <patternFill>
          <bgColor rgb="FF0070C0"/>
        </patternFill>
      </fill>
    </dxf>
    <dxf>
      <fill>
        <patternFill>
          <bgColor rgb="FF00B0F0"/>
        </patternFill>
      </fill>
    </dxf>
    <dxf>
      <fill>
        <patternFill>
          <bgColor rgb="FFFF0000"/>
        </patternFill>
      </fill>
    </dxf>
    <dxf>
      <fill>
        <patternFill>
          <bgColor rgb="FF0070C0"/>
        </patternFill>
      </fill>
    </dxf>
    <dxf>
      <fill>
        <patternFill>
          <bgColor rgb="FFFF0000"/>
        </patternFill>
      </fill>
    </dxf>
    <dxf>
      <font>
        <color theme="0"/>
      </font>
      <fill>
        <patternFill>
          <bgColor rgb="FF0070C0"/>
        </patternFill>
      </fill>
    </dxf>
    <dxf>
      <font>
        <color theme="0"/>
      </font>
      <fill>
        <patternFill>
          <bgColor rgb="FF0070C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theme="0" tint="-0.14996795556505021"/>
        </patternFill>
      </fill>
    </dxf>
    <dxf>
      <fill>
        <patternFill>
          <bgColor theme="0"/>
        </patternFill>
      </fill>
    </dxf>
    <dxf>
      <fill>
        <patternFill>
          <bgColor theme="0"/>
        </patternFill>
      </fill>
    </dxf>
    <dxf>
      <fill>
        <patternFill>
          <bgColor rgb="FFFF0000"/>
        </patternFill>
      </fill>
    </dxf>
    <dxf>
      <fill>
        <patternFill>
          <bgColor rgb="FF0070C0"/>
        </patternFill>
      </fill>
    </dxf>
    <dxf>
      <font>
        <color theme="0"/>
      </font>
      <fill>
        <patternFill>
          <bgColor theme="0"/>
        </patternFill>
      </fill>
    </dxf>
    <dxf>
      <font>
        <color theme="0"/>
      </font>
      <fill>
        <patternFill patternType="solid">
          <bgColor rgb="FFFF0000"/>
        </patternFill>
      </fill>
    </dxf>
    <dxf>
      <fill>
        <patternFill>
          <bgColor rgb="FF0070C0"/>
        </patternFill>
      </fill>
    </dxf>
    <dxf>
      <fill>
        <patternFill>
          <bgColor rgb="FF0070C0"/>
        </patternFill>
      </fill>
    </dxf>
    <dxf>
      <fill>
        <patternFill>
          <bgColor theme="0"/>
        </patternFill>
      </fill>
    </dxf>
    <dxf>
      <fill>
        <patternFill>
          <bgColor rgb="FF0070C0"/>
        </patternFill>
      </fill>
    </dxf>
    <dxf>
      <font>
        <color theme="0"/>
      </font>
    </dxf>
    <dxf>
      <font>
        <color theme="0"/>
      </font>
      <fill>
        <patternFill>
          <bgColor rgb="FF0070C0"/>
        </patternFill>
      </fill>
    </dxf>
    <dxf>
      <font>
        <color theme="0"/>
      </font>
      <fill>
        <patternFill>
          <bgColor rgb="FF0070C0"/>
        </patternFill>
      </fill>
    </dxf>
    <dxf>
      <font>
        <color theme="0"/>
      </font>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0"/>
  <sheetViews>
    <sheetView showGridLines="0" showRowColHeaders="0" tabSelected="1" zoomScaleNormal="100" workbookViewId="0">
      <selection activeCell="F21" sqref="F21"/>
    </sheetView>
  </sheetViews>
  <sheetFormatPr defaultRowHeight="15" x14ac:dyDescent="0.25"/>
  <cols>
    <col min="1" max="1" width="3.85546875" customWidth="1"/>
    <col min="2" max="2" width="2.5703125" customWidth="1"/>
    <col min="13" max="13" width="13.140625" customWidth="1"/>
    <col min="14" max="14" width="21.140625" customWidth="1"/>
  </cols>
  <sheetData>
    <row r="1" spans="1:14" ht="35.25" customHeight="1" x14ac:dyDescent="0.35">
      <c r="A1" s="135" t="s">
        <v>83</v>
      </c>
      <c r="B1" s="135"/>
      <c r="C1" s="135"/>
      <c r="D1" s="135"/>
      <c r="E1" s="135"/>
      <c r="F1" s="135"/>
      <c r="G1" s="135"/>
      <c r="H1" s="135"/>
      <c r="I1" s="135"/>
      <c r="J1" s="135"/>
      <c r="K1" s="135"/>
      <c r="L1" s="135"/>
      <c r="M1" s="135"/>
      <c r="N1" s="135"/>
    </row>
    <row r="2" spans="1:14" ht="15" customHeight="1" x14ac:dyDescent="0.25">
      <c r="H2" s="125" t="s">
        <v>385</v>
      </c>
      <c r="I2" s="126">
        <v>2</v>
      </c>
    </row>
    <row r="3" spans="1:14" ht="15" customHeight="1" x14ac:dyDescent="0.25"/>
    <row r="4" spans="1:14" ht="15" customHeight="1" x14ac:dyDescent="0.25">
      <c r="A4" s="133" t="s">
        <v>419</v>
      </c>
      <c r="B4" s="133"/>
      <c r="C4" s="133"/>
      <c r="D4" s="133"/>
      <c r="E4" s="133"/>
      <c r="F4" s="133"/>
      <c r="G4" s="133"/>
      <c r="H4" s="133"/>
      <c r="I4" s="133"/>
      <c r="J4" s="133"/>
      <c r="K4" s="133"/>
      <c r="L4" s="133"/>
      <c r="M4" s="133"/>
      <c r="N4" s="133"/>
    </row>
    <row r="5" spans="1:14" ht="15" customHeight="1" x14ac:dyDescent="0.25">
      <c r="A5" s="133" t="s">
        <v>420</v>
      </c>
      <c r="B5" s="133"/>
      <c r="C5" s="133"/>
      <c r="D5" s="133"/>
      <c r="E5" s="133"/>
      <c r="F5" s="133"/>
      <c r="G5" s="133"/>
      <c r="H5" s="133"/>
      <c r="I5" s="133"/>
      <c r="J5" s="133"/>
      <c r="K5" s="133"/>
      <c r="L5" s="133"/>
      <c r="M5" s="133"/>
      <c r="N5" s="133"/>
    </row>
    <row r="6" spans="1:14" ht="15" customHeight="1" x14ac:dyDescent="0.25">
      <c r="A6" s="59"/>
      <c r="B6" s="59"/>
      <c r="C6" s="59"/>
      <c r="D6" s="59"/>
      <c r="E6" s="59"/>
      <c r="F6" s="59"/>
      <c r="G6" s="59"/>
      <c r="H6" s="59"/>
      <c r="I6" s="59"/>
      <c r="J6" s="59"/>
      <c r="K6" s="59"/>
      <c r="L6" s="59"/>
      <c r="M6" s="59"/>
      <c r="N6" s="59"/>
    </row>
    <row r="7" spans="1:14" ht="15" customHeight="1" x14ac:dyDescent="0.25">
      <c r="A7" s="134" t="s">
        <v>174</v>
      </c>
      <c r="B7" s="134"/>
      <c r="C7" s="134"/>
      <c r="D7" s="134"/>
      <c r="E7" s="134"/>
      <c r="F7" s="134"/>
      <c r="G7" s="134"/>
      <c r="H7" s="134"/>
      <c r="I7" s="134"/>
      <c r="J7" s="134"/>
      <c r="K7" s="134"/>
      <c r="L7" s="134"/>
      <c r="M7" s="134"/>
      <c r="N7" s="134"/>
    </row>
    <row r="8" spans="1:14" ht="15" customHeight="1" x14ac:dyDescent="0.25">
      <c r="A8" s="134" t="s">
        <v>173</v>
      </c>
      <c r="B8" s="134"/>
      <c r="C8" s="134"/>
      <c r="D8" s="134"/>
      <c r="E8" s="134"/>
      <c r="F8" s="134"/>
      <c r="G8" s="134"/>
      <c r="H8" s="134"/>
      <c r="I8" s="134"/>
      <c r="J8" s="134"/>
      <c r="K8" s="134"/>
      <c r="L8" s="134"/>
      <c r="M8" s="134"/>
    </row>
    <row r="9" spans="1:14" ht="15" customHeight="1" x14ac:dyDescent="0.25">
      <c r="A9" s="60"/>
      <c r="B9" s="60"/>
      <c r="C9" s="60"/>
      <c r="D9" s="60"/>
      <c r="E9" s="60"/>
      <c r="F9" s="60"/>
      <c r="G9" s="60"/>
      <c r="H9" s="60"/>
      <c r="I9" s="60"/>
      <c r="J9" s="60"/>
      <c r="K9" s="60"/>
      <c r="L9" s="60"/>
      <c r="M9" s="60"/>
    </row>
    <row r="10" spans="1:14" ht="15" customHeight="1" x14ac:dyDescent="0.25">
      <c r="B10" s="61" t="s">
        <v>78</v>
      </c>
    </row>
    <row r="11" spans="1:14" ht="15" customHeight="1" x14ac:dyDescent="0.25">
      <c r="B11">
        <v>1</v>
      </c>
      <c r="C11" t="s">
        <v>357</v>
      </c>
    </row>
    <row r="12" spans="1:14" ht="15" customHeight="1" x14ac:dyDescent="0.25">
      <c r="C12" t="s">
        <v>354</v>
      </c>
      <c r="E12" s="2"/>
      <c r="F12" s="2"/>
      <c r="G12" s="2"/>
      <c r="H12" s="2"/>
      <c r="I12" s="2"/>
      <c r="J12" s="2"/>
      <c r="K12" s="2"/>
      <c r="L12" s="2"/>
      <c r="M12" s="2"/>
    </row>
    <row r="13" spans="1:14" ht="15" customHeight="1" x14ac:dyDescent="0.25">
      <c r="C13" t="s">
        <v>355</v>
      </c>
      <c r="E13" s="2"/>
      <c r="F13" s="2"/>
      <c r="G13" s="2"/>
      <c r="H13" s="2"/>
      <c r="I13" s="2"/>
      <c r="J13" s="2"/>
      <c r="K13" s="2"/>
      <c r="L13" s="2"/>
      <c r="M13" s="2"/>
    </row>
    <row r="14" spans="1:14" ht="15" customHeight="1" x14ac:dyDescent="0.25">
      <c r="C14" t="s">
        <v>356</v>
      </c>
      <c r="E14" s="2"/>
      <c r="F14" s="2"/>
      <c r="G14" s="2"/>
      <c r="H14" s="2"/>
      <c r="I14" s="2"/>
      <c r="J14" s="2"/>
      <c r="K14" s="2"/>
      <c r="L14" s="2"/>
      <c r="M14" s="2"/>
    </row>
    <row r="15" spans="1:14" ht="15" customHeight="1" x14ac:dyDescent="0.25">
      <c r="B15">
        <v>2</v>
      </c>
      <c r="C15" t="s">
        <v>181</v>
      </c>
    </row>
    <row r="16" spans="1:14" ht="15" customHeight="1" x14ac:dyDescent="0.25">
      <c r="B16">
        <v>3</v>
      </c>
      <c r="C16" t="s">
        <v>421</v>
      </c>
    </row>
    <row r="17" spans="1:15" ht="15" customHeight="1" x14ac:dyDescent="0.25">
      <c r="C17" t="s">
        <v>358</v>
      </c>
    </row>
    <row r="18" spans="1:15" ht="15" customHeight="1" x14ac:dyDescent="0.25">
      <c r="C18" t="s">
        <v>307</v>
      </c>
    </row>
    <row r="19" spans="1:15" ht="15" customHeight="1" x14ac:dyDescent="0.25"/>
    <row r="20" spans="1:15" ht="15" customHeight="1" x14ac:dyDescent="0.25">
      <c r="A20" s="61"/>
    </row>
    <row r="21" spans="1:15" ht="15" customHeight="1" x14ac:dyDescent="0.25"/>
    <row r="22" spans="1:15" ht="15" customHeight="1" x14ac:dyDescent="0.25"/>
    <row r="23" spans="1:15" ht="15" customHeight="1" x14ac:dyDescent="0.25"/>
    <row r="24" spans="1:15" ht="15" customHeight="1" x14ac:dyDescent="0.25">
      <c r="C24" s="2"/>
      <c r="D24" s="2"/>
      <c r="E24" s="2"/>
      <c r="F24" s="2"/>
      <c r="G24" s="2"/>
      <c r="H24" s="2"/>
      <c r="I24" s="2"/>
      <c r="J24" s="2"/>
      <c r="K24" s="2"/>
      <c r="L24" s="2"/>
      <c r="M24" s="2"/>
      <c r="N24" s="2"/>
      <c r="O24" s="2"/>
    </row>
    <row r="25" spans="1:15" ht="15" customHeight="1" x14ac:dyDescent="0.25"/>
    <row r="26" spans="1:15" ht="15" customHeight="1" x14ac:dyDescent="0.25"/>
    <row r="27" spans="1:15" ht="15" customHeight="1" x14ac:dyDescent="0.25">
      <c r="A27" s="61"/>
    </row>
    <row r="28" spans="1:15" ht="15" customHeight="1" x14ac:dyDescent="0.25"/>
    <row r="29" spans="1:15" ht="15" customHeight="1" x14ac:dyDescent="0.25"/>
    <row r="30" spans="1:15" ht="15" customHeight="1" x14ac:dyDescent="0.25"/>
  </sheetData>
  <sheetProtection algorithmName="SHA-512" hashValue="Kuc9x+B1qsNqVKQw1nK4MYofdE9TyjgZxkizuoaPzZIFHue28sxxvW0iawVJ3HeLkuWHbwLqfrAW7zKlI6do0A==" saltValue="YXHHb0EuHJxQDgMkcvQjyA==" spinCount="100000" sheet="1" objects="1" scenarios="1" selectLockedCells="1" selectUnlockedCells="1"/>
  <mergeCells count="5">
    <mergeCell ref="A4:N4"/>
    <mergeCell ref="A8:M8"/>
    <mergeCell ref="A1:N1"/>
    <mergeCell ref="A7:N7"/>
    <mergeCell ref="A5:N5"/>
  </mergeCells>
  <pageMargins left="0.7" right="0.7" top="0.75" bottom="0.75" header="0.3" footer="0.3"/>
  <pageSetup paperSize="9" scale="9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J521"/>
  <sheetViews>
    <sheetView showGridLines="0" showRowColHeaders="0" zoomScaleNormal="100" workbookViewId="0">
      <selection activeCell="B2" sqref="B2:F2"/>
    </sheetView>
  </sheetViews>
  <sheetFormatPr defaultRowHeight="15" x14ac:dyDescent="0.25"/>
  <cols>
    <col min="1" max="1" width="35" style="7" customWidth="1"/>
    <col min="2" max="2" width="20.7109375" style="4" customWidth="1"/>
    <col min="3" max="4" width="10.7109375" style="4" customWidth="1"/>
    <col min="5" max="5" width="20.7109375" style="21" customWidth="1"/>
    <col min="6" max="6" width="8.7109375" style="4" customWidth="1"/>
    <col min="7" max="7" width="6.42578125" style="4" customWidth="1"/>
    <col min="8" max="8" width="37.7109375" style="63" customWidth="1"/>
    <col min="9" max="10" width="12.5703125" style="63" customWidth="1"/>
    <col min="11" max="11" width="9.7109375" style="63" customWidth="1"/>
    <col min="12" max="12" width="11" style="63" customWidth="1"/>
    <col min="13" max="13" width="10" style="63" customWidth="1"/>
    <col min="14" max="14" width="10.42578125" style="63" customWidth="1"/>
    <col min="15" max="15" width="9.5703125" style="63" customWidth="1"/>
    <col min="16" max="16" width="9.140625" style="63"/>
    <col min="17" max="17" width="10" style="63" bestFit="1" customWidth="1"/>
    <col min="18" max="36" width="9.140625" style="63"/>
    <col min="37" max="16384" width="9.140625" style="4"/>
  </cols>
  <sheetData>
    <row r="1" spans="1:8" ht="21" x14ac:dyDescent="0.25">
      <c r="A1" s="157" t="s">
        <v>386</v>
      </c>
      <c r="B1" s="158"/>
      <c r="C1" s="158"/>
      <c r="D1" s="158"/>
      <c r="E1" s="158"/>
      <c r="F1" s="158"/>
      <c r="G1" s="3"/>
    </row>
    <row r="2" spans="1:8" x14ac:dyDescent="0.25">
      <c r="A2" s="7" t="s">
        <v>387</v>
      </c>
      <c r="B2" s="168"/>
      <c r="C2" s="168"/>
      <c r="D2" s="168"/>
      <c r="E2" s="168"/>
      <c r="F2" s="168"/>
      <c r="H2" s="66" t="str">
        <f>IF(B2="","Please enter the name of the person using this SDMT","")</f>
        <v>Please enter the name of the person using this SDMT</v>
      </c>
    </row>
    <row r="3" spans="1:8" x14ac:dyDescent="0.25">
      <c r="A3" s="7" t="s">
        <v>389</v>
      </c>
      <c r="B3" s="168"/>
      <c r="C3" s="168"/>
      <c r="D3" s="168"/>
      <c r="E3" s="168"/>
      <c r="F3" s="168"/>
      <c r="H3" s="66"/>
    </row>
    <row r="4" spans="1:8" x14ac:dyDescent="0.25">
      <c r="A4" s="7" t="s">
        <v>388</v>
      </c>
      <c r="B4" s="168"/>
      <c r="C4" s="168"/>
      <c r="D4" s="168"/>
      <c r="E4" s="168"/>
      <c r="F4" s="168"/>
      <c r="H4" s="66" t="str">
        <f>IF(B4="","Please enter the adress","")</f>
        <v>Please enter the adress</v>
      </c>
    </row>
    <row r="5" spans="1:8" ht="9.9499999999999993" customHeight="1" x14ac:dyDescent="0.25"/>
    <row r="6" spans="1:8" ht="21" customHeight="1" x14ac:dyDescent="0.25">
      <c r="A6" s="157" t="s">
        <v>122</v>
      </c>
      <c r="B6" s="158"/>
      <c r="C6" s="158"/>
      <c r="D6" s="158"/>
      <c r="E6" s="158"/>
      <c r="F6" s="158"/>
      <c r="G6" s="3"/>
    </row>
    <row r="7" spans="1:8" x14ac:dyDescent="0.25">
      <c r="A7" s="5" t="s">
        <v>15</v>
      </c>
      <c r="B7" s="162" t="s">
        <v>335</v>
      </c>
      <c r="C7" s="162"/>
      <c r="D7" s="162"/>
      <c r="E7" s="162"/>
      <c r="F7" s="162"/>
      <c r="G7" s="6"/>
      <c r="H7" s="66" t="str">
        <f>IF(B7="","Please select product","")</f>
        <v/>
      </c>
    </row>
    <row r="8" spans="1:8" ht="5.0999999999999996" customHeight="1" x14ac:dyDescent="0.25">
      <c r="A8" s="4"/>
      <c r="E8" s="4"/>
      <c r="G8" s="6"/>
    </row>
    <row r="9" spans="1:8" ht="15" customHeight="1" x14ac:dyDescent="0.25">
      <c r="A9" s="170" t="str">
        <f>IF(B107="Yes","Are you using a mix that has a mandatory buffer on the label","")</f>
        <v/>
      </c>
      <c r="B9" s="170"/>
      <c r="C9" s="170"/>
      <c r="D9" s="170"/>
      <c r="E9" s="18" t="s">
        <v>203</v>
      </c>
      <c r="G9" s="6"/>
      <c r="H9" s="64"/>
    </row>
    <row r="10" spans="1:8" ht="15" customHeight="1" x14ac:dyDescent="0.25">
      <c r="A10" s="21"/>
      <c r="B10" s="21"/>
      <c r="C10" s="21"/>
      <c r="D10" s="21" t="str">
        <f>IF(AND(B107="Yes",E9="Yes",B7=E127),"Are you using Starane Advanced","")</f>
        <v/>
      </c>
      <c r="E10" s="18" t="s">
        <v>203</v>
      </c>
      <c r="G10" s="6"/>
      <c r="H10" s="64"/>
    </row>
    <row r="11" spans="1:8" ht="5.0999999999999996" customHeight="1" x14ac:dyDescent="0.25">
      <c r="A11" s="4"/>
      <c r="E11" s="4"/>
      <c r="G11" s="6"/>
    </row>
    <row r="12" spans="1:8" ht="15" customHeight="1" x14ac:dyDescent="0.25">
      <c r="A12" s="21" t="str">
        <f>IF(AND(B107="Yes",E9="Yes"),"Active constituent","")</f>
        <v/>
      </c>
      <c r="B12" s="151" t="s">
        <v>205</v>
      </c>
      <c r="C12" s="151"/>
      <c r="D12" s="151"/>
      <c r="E12" s="99" t="str">
        <f>IF(AND(B107="Yes",E9="Yes"),"Select from list","")</f>
        <v/>
      </c>
      <c r="G12" s="6"/>
      <c r="H12" s="66" t="str">
        <f>IF(B117="No","Active is not a mandatory mix","")</f>
        <v/>
      </c>
    </row>
    <row r="13" spans="1:8" ht="5.0999999999999996" customHeight="1" x14ac:dyDescent="0.25">
      <c r="E13" s="4"/>
      <c r="G13" s="6"/>
    </row>
    <row r="14" spans="1:8" ht="15" customHeight="1" x14ac:dyDescent="0.25">
      <c r="A14" s="7" t="str">
        <f>IF(AND(B107="Yes",E9="Yes",B12&lt;&gt;"No other active"),"Active Concentration in Product","")</f>
        <v/>
      </c>
      <c r="B14" s="18">
        <v>570</v>
      </c>
      <c r="C14" s="18" t="s">
        <v>25</v>
      </c>
      <c r="D14" s="99" t="str">
        <f>IF(AND(B107="Yes",E9="Yes",B12&lt;&gt;"No other active"),CONCATENATE("Enter a concentration between ",F108," and ",F109," ",C14),"")</f>
        <v/>
      </c>
      <c r="E14" s="4"/>
      <c r="G14" s="6"/>
      <c r="H14" s="66" t="str">
        <f>IF(B116="Yes","Active concentration of mix product is out of range","")</f>
        <v/>
      </c>
    </row>
    <row r="15" spans="1:8" ht="4.5" customHeight="1" x14ac:dyDescent="0.25">
      <c r="B15" s="4" t="s">
        <v>272</v>
      </c>
      <c r="G15" s="6"/>
    </row>
    <row r="16" spans="1:8" ht="15" customHeight="1" x14ac:dyDescent="0.25">
      <c r="A16" s="5" t="str">
        <f>IF(AND(B107="Yes",E9="Yes",B12&lt;&gt;"No other active"),"Product Name","")</f>
        <v/>
      </c>
      <c r="B16" s="151" t="s">
        <v>402</v>
      </c>
      <c r="C16" s="151"/>
      <c r="D16" s="151"/>
      <c r="E16" s="99" t="str">
        <f>IF(AND(B107="Yes",E9="Yes",B12&lt;&gt;"No other active"),"Enter name of product you will use","")</f>
        <v/>
      </c>
      <c r="G16" s="6"/>
      <c r="H16" s="104" t="str">
        <f>IF(AND(B107="Yes",E9="Yes",B12&lt;&gt;"No other active"),"Ensure Product contains the active constituent and active concentration selected","")</f>
        <v/>
      </c>
    </row>
    <row r="17" spans="1:36" ht="15" hidden="1" customHeight="1" x14ac:dyDescent="0.25">
      <c r="A17" s="4"/>
      <c r="E17" s="4"/>
      <c r="G17" s="6"/>
    </row>
    <row r="18" spans="1:36" ht="15" hidden="1" customHeight="1" x14ac:dyDescent="0.25">
      <c r="A18" s="5" t="s">
        <v>16</v>
      </c>
      <c r="B18" s="169" t="str">
        <f>IF(B7="","",VLOOKUP(B7,Products!A:I,2))</f>
        <v>Nufarm Amicide Advance 700 Selective Herbicide</v>
      </c>
      <c r="C18" s="169"/>
      <c r="D18" s="169"/>
      <c r="E18" s="169"/>
      <c r="G18" s="6"/>
    </row>
    <row r="19" spans="1:36" ht="15" hidden="1" customHeight="1" x14ac:dyDescent="0.25">
      <c r="A19" s="7" t="s">
        <v>121</v>
      </c>
      <c r="B19" s="171">
        <f>J115</f>
        <v>700</v>
      </c>
      <c r="C19" s="171"/>
      <c r="D19" s="100" t="str">
        <f>VLOOKUP(B7,Products!A:I,4)</f>
        <v>g/L</v>
      </c>
      <c r="E19" s="100"/>
      <c r="G19" s="6"/>
      <c r="I19" s="64" t="s">
        <v>418</v>
      </c>
    </row>
    <row r="20" spans="1:36" ht="15" hidden="1" customHeight="1" x14ac:dyDescent="0.25">
      <c r="A20" s="11" t="s">
        <v>1</v>
      </c>
      <c r="B20" s="167">
        <f>O115</f>
        <v>3.7</v>
      </c>
      <c r="C20" s="167"/>
      <c r="D20" s="12" t="s">
        <v>10</v>
      </c>
      <c r="E20" s="52"/>
      <c r="G20" s="6"/>
    </row>
    <row r="21" spans="1:36" ht="15" hidden="1" customHeight="1" x14ac:dyDescent="0.25">
      <c r="A21" s="11" t="s">
        <v>74</v>
      </c>
      <c r="B21" s="167">
        <f>P115</f>
        <v>5.8</v>
      </c>
      <c r="C21" s="167"/>
      <c r="D21" s="13" t="s">
        <v>11</v>
      </c>
      <c r="E21" s="52"/>
      <c r="G21" s="6"/>
    </row>
    <row r="22" spans="1:36" ht="15" hidden="1" customHeight="1" x14ac:dyDescent="0.25">
      <c r="A22" s="11" t="s">
        <v>4</v>
      </c>
      <c r="B22" s="167">
        <f>Q115</f>
        <v>999999</v>
      </c>
      <c r="C22" s="167"/>
      <c r="D22" s="13" t="s">
        <v>11</v>
      </c>
      <c r="E22" s="52"/>
      <c r="G22" s="6"/>
    </row>
    <row r="23" spans="1:36" ht="15" hidden="1" customHeight="1" x14ac:dyDescent="0.25">
      <c r="A23" s="11" t="s">
        <v>2</v>
      </c>
      <c r="B23" s="167">
        <f>R115</f>
        <v>999999</v>
      </c>
      <c r="C23" s="167"/>
      <c r="D23" s="13" t="s">
        <v>11</v>
      </c>
      <c r="E23" s="52"/>
      <c r="G23" s="6"/>
    </row>
    <row r="24" spans="1:36" ht="21" hidden="1" customHeight="1" x14ac:dyDescent="0.25">
      <c r="A24" s="14" t="s">
        <v>3</v>
      </c>
      <c r="B24" s="152">
        <f>S115</f>
        <v>999999</v>
      </c>
      <c r="C24" s="152"/>
      <c r="D24" s="15" t="s">
        <v>12</v>
      </c>
      <c r="E24" s="105"/>
      <c r="G24" s="6"/>
    </row>
    <row r="25" spans="1:36" s="9" customFormat="1" ht="9.9499999999999993" customHeight="1" x14ac:dyDescent="0.25">
      <c r="B25" s="52"/>
      <c r="C25" s="52"/>
      <c r="D25" s="52"/>
      <c r="E25" s="52"/>
      <c r="G25" s="6"/>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row>
    <row r="26" spans="1:36" s="9" customFormat="1" ht="15" customHeight="1" x14ac:dyDescent="0.25">
      <c r="A26" s="157" t="s">
        <v>75</v>
      </c>
      <c r="B26" s="158"/>
      <c r="C26" s="158"/>
      <c r="D26" s="158"/>
      <c r="E26" s="158"/>
      <c r="F26" s="158"/>
      <c r="G26" s="3"/>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row>
    <row r="27" spans="1:36" s="9" customFormat="1" ht="15" hidden="1" customHeight="1" x14ac:dyDescent="0.25">
      <c r="A27" s="5" t="s">
        <v>34</v>
      </c>
      <c r="B27" s="162" t="s">
        <v>123</v>
      </c>
      <c r="C27" s="162"/>
      <c r="D27" s="162"/>
      <c r="E27" s="162"/>
      <c r="F27" s="4"/>
      <c r="G27" s="6"/>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row>
    <row r="28" spans="1:36" s="9" customFormat="1" ht="5.0999999999999996" customHeight="1" x14ac:dyDescent="0.25">
      <c r="A28" s="5"/>
      <c r="B28" s="7"/>
      <c r="C28" s="7"/>
      <c r="D28" s="7"/>
      <c r="E28" s="7"/>
      <c r="F28" s="4"/>
      <c r="G28" s="6"/>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row>
    <row r="29" spans="1:36" s="9" customFormat="1" ht="30" customHeight="1" x14ac:dyDescent="0.25">
      <c r="A29" s="5"/>
      <c r="B29" s="98" t="str">
        <f>IF(B7="","",VLOOKUP(B7,Products!A:I,2))</f>
        <v>Nufarm Amicide Advance 700 Selective Herbicide</v>
      </c>
      <c r="C29" s="7"/>
      <c r="D29" s="7"/>
      <c r="E29" s="98" t="str">
        <f>IF(AND(B107="Yes",E9="Yes",B12&lt;&gt;"No other active"),B16,"")</f>
        <v/>
      </c>
      <c r="F29" s="4"/>
      <c r="G29" s="6"/>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row>
    <row r="30" spans="1:36" s="9" customFormat="1" ht="15" customHeight="1" x14ac:dyDescent="0.25">
      <c r="A30" s="5" t="str">
        <f>IF(B27="Enter my application rate per hectare directly","Product rate I am going to use:","")</f>
        <v>Product rate I am going to use:</v>
      </c>
      <c r="B30" s="18">
        <v>1000</v>
      </c>
      <c r="C30" s="19" t="str">
        <f>IF(B27="Enter my application rate per hectare directly",IF((VLOOKUP(B7,Products!A:I,4))="g/L","mL/ha","g/ha"),"")</f>
        <v>mL/ha</v>
      </c>
      <c r="D30" s="4"/>
      <c r="E30" s="18">
        <v>600</v>
      </c>
      <c r="F30" s="19" t="str">
        <f>IF(AND(B107="Yes",E9="Yes",B12&lt;&gt;"No other active"),G112,"")</f>
        <v/>
      </c>
      <c r="G30" s="6"/>
      <c r="H30" s="66" t="str">
        <f>IF(B114="Yes","Product rate outside of range",IF(B115="Yes","Mix rate is out of range",""))</f>
        <v/>
      </c>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row>
    <row r="31" spans="1:36" s="9" customFormat="1" ht="15" customHeight="1" x14ac:dyDescent="0.25">
      <c r="A31" s="5"/>
      <c r="B31" s="62" t="str">
        <f>IF(B7="","",CONCATENATE("Enter a rate between ",H86," and ",H87," ",C30))</f>
        <v>Enter a rate between 200 and 1500 mL/ha</v>
      </c>
      <c r="C31" s="19"/>
      <c r="D31" s="4"/>
      <c r="E31" s="62" t="str">
        <f>IF(AND(B107="Yes",E9="Yes",B12&lt;&gt;"No other active"),CONCATENATE("Enter a rate between ",F112," and ",F113," ",G112),"")</f>
        <v/>
      </c>
      <c r="F31" s="19"/>
      <c r="G31" s="6"/>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row>
    <row r="32" spans="1:36" s="9" customFormat="1" ht="15" customHeight="1" x14ac:dyDescent="0.25">
      <c r="A32" s="5"/>
      <c r="B32" s="62"/>
      <c r="C32" s="19"/>
      <c r="D32" s="4"/>
      <c r="E32" s="106" t="str">
        <f>IF(B127=" Plus Starane Advanced Herbicide","Starane Advanced","")</f>
        <v/>
      </c>
      <c r="F32" s="19"/>
      <c r="G32" s="6"/>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row>
    <row r="33" spans="1:36" s="9" customFormat="1" ht="15" customHeight="1" x14ac:dyDescent="0.25">
      <c r="A33" s="5"/>
      <c r="B33" s="62"/>
      <c r="C33" s="19"/>
      <c r="D33" s="4"/>
      <c r="E33" s="18">
        <v>300</v>
      </c>
      <c r="F33" s="19"/>
      <c r="G33" s="6"/>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row>
    <row r="34" spans="1:36" s="9" customFormat="1" ht="15" customHeight="1" x14ac:dyDescent="0.25">
      <c r="A34" s="5" t="str">
        <f>IF(B27="Enter my application rate per hectare directly","","I am going to calibrate my sprayer to apply a water rate of:")</f>
        <v/>
      </c>
      <c r="B34" s="107">
        <v>1000</v>
      </c>
      <c r="C34" s="19" t="str">
        <f>IF(B27="Enter my application rate per hectare directly","","L/ha")</f>
        <v/>
      </c>
      <c r="D34" s="4"/>
      <c r="E34" s="62" t="str">
        <f>IF(B127=" Plus Starane Advanced Herbicide","Enter a rate between 210 and 300","")</f>
        <v/>
      </c>
      <c r="F34" s="19"/>
      <c r="G34" s="6"/>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row>
    <row r="35" spans="1:36" s="9" customFormat="1" ht="15" hidden="1" customHeight="1" x14ac:dyDescent="0.25">
      <c r="A35" s="5" t="str">
        <f>IF(B27="Enter my application rate per hectare directly","","I am going to mix this product at the rate of:")</f>
        <v/>
      </c>
      <c r="B35" s="18">
        <v>25</v>
      </c>
      <c r="C35" s="19" t="str">
        <f>IF(B7="","",IF(B27="Enter my application rate per hectare directly","",IF((VLOOKUP(B7,Products!A:I,4))="g/L","mL/100 L","g/100 L")))</f>
        <v/>
      </c>
      <c r="D35" s="4"/>
      <c r="E35" s="4"/>
      <c r="F35" s="19"/>
      <c r="G35" s="6"/>
      <c r="H35" s="65"/>
      <c r="I35" s="63" t="s">
        <v>301</v>
      </c>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row>
    <row r="36" spans="1:36" s="9" customFormat="1" ht="15" hidden="1" customHeight="1" x14ac:dyDescent="0.25">
      <c r="A36" s="5" t="s">
        <v>45</v>
      </c>
      <c r="B36" s="4">
        <f>B30*VLOOKUP(B7,Products!A:I,3)/1000</f>
        <v>700</v>
      </c>
      <c r="C36" s="13" t="s">
        <v>11</v>
      </c>
      <c r="D36" s="4"/>
      <c r="E36" s="4">
        <f>E30*B14/1000</f>
        <v>342</v>
      </c>
      <c r="F36" s="13" t="s">
        <v>11</v>
      </c>
      <c r="G36" s="6"/>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row>
    <row r="37" spans="1:36" s="9" customFormat="1" ht="9.9499999999999993" customHeight="1" x14ac:dyDescent="0.25">
      <c r="B37" s="52"/>
      <c r="C37" s="52"/>
      <c r="D37" s="52"/>
      <c r="E37" s="52"/>
      <c r="G37" s="6"/>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row>
    <row r="38" spans="1:36" s="9" customFormat="1" ht="21" customHeight="1" x14ac:dyDescent="0.25">
      <c r="A38" s="157" t="s">
        <v>38</v>
      </c>
      <c r="B38" s="158"/>
      <c r="C38" s="158"/>
      <c r="D38" s="158"/>
      <c r="E38" s="158"/>
      <c r="F38" s="158"/>
      <c r="G38" s="58"/>
      <c r="H38" s="165"/>
      <c r="I38" s="166"/>
      <c r="J38" s="166"/>
      <c r="K38" s="166"/>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row>
    <row r="39" spans="1:36" s="9" customFormat="1" ht="15.75" customHeight="1" x14ac:dyDescent="0.25">
      <c r="A39" s="5" t="s">
        <v>54</v>
      </c>
      <c r="B39" s="162" t="s">
        <v>275</v>
      </c>
      <c r="C39" s="162"/>
      <c r="D39" s="162"/>
      <c r="E39" s="162"/>
      <c r="F39" s="7"/>
      <c r="G39" s="8"/>
      <c r="H39" s="66" t="str">
        <f>IF(AND(J67="Aircraft",K67="No"),"DO NOT apply by aircraft",IF(B39="","Please select method of application",""))</f>
        <v/>
      </c>
      <c r="I39" s="64"/>
      <c r="J39" s="101"/>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row>
    <row r="40" spans="1:36" s="9" customFormat="1" ht="5.25" customHeight="1" x14ac:dyDescent="0.25">
      <c r="A40" s="5"/>
      <c r="B40" s="7"/>
      <c r="C40" s="7"/>
      <c r="D40" s="7"/>
      <c r="E40" s="7"/>
      <c r="F40" s="7"/>
      <c r="G40" s="8"/>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row>
    <row r="41" spans="1:36" s="9" customFormat="1" ht="15" hidden="1" customHeight="1" x14ac:dyDescent="0.25">
      <c r="A41" s="5" t="str">
        <f>IF($B$39="Custom deposition curve","",IF(B39="Vertical Sprayer","Canopy type",""))</f>
        <v/>
      </c>
      <c r="B41" s="164" t="s">
        <v>49</v>
      </c>
      <c r="C41" s="164"/>
      <c r="D41" s="164"/>
      <c r="E41" s="164"/>
      <c r="F41" s="7"/>
      <c r="G41" s="8"/>
      <c r="H41" s="65"/>
      <c r="I41" s="67" t="str">
        <f>IF($B$39="Custom deposition curve","Application method","")</f>
        <v/>
      </c>
      <c r="J41" s="63" t="str">
        <f>IF($B$39="Custom deposition curve",IF($J$39="","",VLOOKUP($J$39,#REF!,2)),"")</f>
        <v/>
      </c>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row>
    <row r="42" spans="1:36" ht="15" customHeight="1" x14ac:dyDescent="0.25">
      <c r="A42" s="5" t="str">
        <f>IF($B$39="Custom deposition curve","",IF(B39="Vertical Sprayer","","Minimum droplet size"))</f>
        <v>Minimum droplet size</v>
      </c>
      <c r="B42" s="163" t="s">
        <v>32</v>
      </c>
      <c r="C42" s="163"/>
      <c r="D42" s="163"/>
      <c r="E42" s="163"/>
      <c r="G42" s="6"/>
      <c r="H42" s="66" t="str">
        <f>IF(D76&lt;C76,"Droplet Size Category outside of range","")</f>
        <v/>
      </c>
      <c r="I42" s="67"/>
    </row>
    <row r="43" spans="1:36" ht="15" customHeight="1" x14ac:dyDescent="0.25">
      <c r="A43" s="5" t="str">
        <f>IF($B$39="Custom deposition curve","",IF(B39="Vertical Sprayer","","Maximum release height (metres)"))</f>
        <v>Maximum release height (metres)</v>
      </c>
      <c r="B43" s="16">
        <v>4</v>
      </c>
      <c r="E43" s="16">
        <v>1</v>
      </c>
      <c r="G43" s="6"/>
      <c r="H43" s="66" t="str">
        <f>IF(B84="Yes","Aircraft height outside of range",IF(C84="Yes","Boom height outside of range",""))</f>
        <v/>
      </c>
      <c r="I43" s="64"/>
    </row>
    <row r="44" spans="1:36" ht="14.25" customHeight="1" x14ac:dyDescent="0.25">
      <c r="A44" s="5" t="str">
        <f>IF($B$39="Custom deposition curve","",IF(B39="Vertical Sprayer","","Maximum wind speed (km/hr)"))</f>
        <v>Maximum wind speed (km/hr)</v>
      </c>
      <c r="B44" s="17">
        <v>20</v>
      </c>
      <c r="E44" s="17">
        <v>20</v>
      </c>
      <c r="G44" s="6"/>
      <c r="H44" s="66" t="str">
        <f>IF(B91="Yes","Aircraft windspeed outside of range",IF(C91="Yes","Boom windspeed outside of range",""))</f>
        <v/>
      </c>
      <c r="I44" s="64"/>
    </row>
    <row r="45" spans="1:36" ht="15" hidden="1" customHeight="1" x14ac:dyDescent="0.25">
      <c r="A45" s="5" t="str">
        <f>IF(B39="Boom Sprayer","Maximum application site width (metres)","")</f>
        <v/>
      </c>
      <c r="E45" s="17" t="s">
        <v>48</v>
      </c>
      <c r="G45" s="6"/>
      <c r="I45" s="64" t="str">
        <f>IF($B$39="Custom deposition curve","Maximum application site width (metres)","")</f>
        <v/>
      </c>
      <c r="J45" s="63" t="str">
        <f>IF($B$39="Custom deposition curve",IF($J$39="","",VLOOKUP($J$39,#REF!,6)),"")</f>
        <v/>
      </c>
    </row>
    <row r="46" spans="1:36" ht="9.9499999999999993" customHeight="1" x14ac:dyDescent="0.25">
      <c r="A46" s="9"/>
      <c r="B46" s="9"/>
      <c r="C46" s="9"/>
      <c r="D46" s="9"/>
      <c r="E46" s="9"/>
      <c r="F46" s="9"/>
      <c r="G46" s="6"/>
    </row>
    <row r="47" spans="1:36" ht="21" x14ac:dyDescent="0.25">
      <c r="A47" s="157" t="s">
        <v>28</v>
      </c>
      <c r="B47" s="158"/>
      <c r="C47" s="158"/>
      <c r="D47" s="158"/>
      <c r="E47" s="158"/>
      <c r="F47" s="158"/>
      <c r="G47" s="3"/>
      <c r="H47" s="66" t="str">
        <f>IF(K64&gt;0,"Buffer is greater than label","")</f>
        <v/>
      </c>
    </row>
    <row r="48" spans="1:36" ht="36" customHeight="1" x14ac:dyDescent="0.25">
      <c r="A48" s="5" t="s">
        <v>274</v>
      </c>
      <c r="B48" s="10" t="s">
        <v>381</v>
      </c>
      <c r="E48" s="4"/>
      <c r="G48" s="6"/>
      <c r="H48" s="66" t="str">
        <f>IF(B48="","Please select if there is a natural aquatic area downwind of the treated area","")</f>
        <v/>
      </c>
    </row>
    <row r="49" spans="1:11" ht="21" customHeight="1" x14ac:dyDescent="0.25">
      <c r="A49" s="155" t="str">
        <f>IF(B48="NO","","Minimum depth of the identified natural aquatic area:")</f>
        <v/>
      </c>
      <c r="B49" s="156"/>
      <c r="C49" s="20">
        <v>15</v>
      </c>
      <c r="D49" s="19" t="str">
        <f>IF(B48="NO","","cm  NOTE: standard depth = 15 cm")</f>
        <v/>
      </c>
      <c r="G49" s="6"/>
      <c r="H49" s="66" t="str">
        <f>IF(H64&gt;0,"Use is not permittedl","")</f>
        <v/>
      </c>
    </row>
    <row r="50" spans="1:11" ht="3.95" customHeight="1" x14ac:dyDescent="0.25">
      <c r="A50" s="55"/>
      <c r="B50" s="56"/>
      <c r="C50" s="102"/>
      <c r="D50" s="102"/>
      <c r="E50" s="57"/>
      <c r="F50" s="53"/>
      <c r="G50" s="54"/>
    </row>
    <row r="51" spans="1:11" s="63" customFormat="1" ht="4.5" customHeight="1" x14ac:dyDescent="0.25">
      <c r="A51" s="68"/>
      <c r="B51" s="68"/>
      <c r="C51" s="68"/>
      <c r="D51" s="68"/>
      <c r="E51" s="68"/>
    </row>
    <row r="52" spans="1:11" s="63" customFormat="1" ht="15.75" customHeight="1" x14ac:dyDescent="0.25">
      <c r="A52" s="68"/>
      <c r="B52" s="68"/>
      <c r="C52" s="68"/>
      <c r="D52" s="68"/>
      <c r="E52" s="68"/>
    </row>
    <row r="53" spans="1:11" s="63" customFormat="1" ht="16.5" hidden="1" customHeight="1" x14ac:dyDescent="0.25">
      <c r="A53" s="69"/>
      <c r="B53" s="69"/>
      <c r="C53" s="69"/>
      <c r="D53" s="69"/>
      <c r="E53" s="69"/>
      <c r="F53" s="70"/>
      <c r="G53" s="70"/>
    </row>
    <row r="54" spans="1:11" s="63" customFormat="1" ht="21" hidden="1" x14ac:dyDescent="0.25">
      <c r="A54" s="159" t="s">
        <v>40</v>
      </c>
      <c r="B54" s="160"/>
      <c r="C54" s="160"/>
      <c r="D54" s="160"/>
      <c r="E54" s="160"/>
      <c r="F54" s="160"/>
      <c r="G54" s="22"/>
      <c r="I54" s="96" t="s">
        <v>180</v>
      </c>
    </row>
    <row r="55" spans="1:11" s="63" customFormat="1" ht="15" hidden="1" customHeight="1" x14ac:dyDescent="0.25">
      <c r="A55" s="161" t="s">
        <v>277</v>
      </c>
      <c r="B55" s="161"/>
      <c r="C55" s="161"/>
      <c r="D55" s="161"/>
      <c r="E55" s="161"/>
      <c r="F55" s="161"/>
      <c r="H55" s="63">
        <f>IF(D59="",0,IF(B59&gt;D59,IF($K$78="No",D59,B59),B59))</f>
        <v>0</v>
      </c>
    </row>
    <row r="56" spans="1:11" s="63" customFormat="1" ht="5.0999999999999996" hidden="1" customHeight="1" x14ac:dyDescent="0.25">
      <c r="A56" s="71"/>
      <c r="B56" s="71"/>
      <c r="C56" s="71"/>
      <c r="D56" s="71"/>
      <c r="E56" s="71"/>
      <c r="F56" s="71"/>
    </row>
    <row r="57" spans="1:11" s="63" customFormat="1" ht="21" hidden="1" customHeight="1" x14ac:dyDescent="0.25">
      <c r="A57" s="72" t="s">
        <v>16</v>
      </c>
      <c r="B57" s="145" t="str">
        <f>B18</f>
        <v>Nufarm Amicide Advance 700 Selective Herbicide</v>
      </c>
      <c r="C57" s="139"/>
      <c r="D57" s="139"/>
      <c r="E57" s="139"/>
      <c r="F57" s="139"/>
      <c r="G57" s="140"/>
    </row>
    <row r="58" spans="1:11" s="63" customFormat="1" ht="21" hidden="1" customHeight="1" x14ac:dyDescent="0.25">
      <c r="A58" s="97"/>
      <c r="B58" s="145" t="s">
        <v>237</v>
      </c>
      <c r="C58" s="139"/>
      <c r="D58" s="139" t="s">
        <v>238</v>
      </c>
      <c r="E58" s="140"/>
      <c r="F58" s="148" t="s">
        <v>303</v>
      </c>
      <c r="G58" s="149"/>
      <c r="H58" s="63" t="s">
        <v>352</v>
      </c>
      <c r="I58" s="63" t="s">
        <v>351</v>
      </c>
      <c r="K58" s="63" t="s">
        <v>300</v>
      </c>
    </row>
    <row r="59" spans="1:11" s="63" customFormat="1" hidden="1" x14ac:dyDescent="0.25">
      <c r="A59" s="73" t="s">
        <v>35</v>
      </c>
      <c r="B59" s="146">
        <f>'P1 - Risk Re-assessment'!B19</f>
        <v>0</v>
      </c>
      <c r="C59" s="141"/>
      <c r="D59" s="141">
        <f>A124</f>
        <v>0</v>
      </c>
      <c r="E59" s="142"/>
      <c r="F59" s="147">
        <f>IF(D59="",0,IF(B59&gt;D59,D59,B59))</f>
        <v>0</v>
      </c>
      <c r="G59" s="144"/>
      <c r="H59" s="63">
        <f>IF(OR(ISTEXT(D59),ISTEXT(B59)),1,0)</f>
        <v>0</v>
      </c>
      <c r="I59" s="64" t="str">
        <f>'SDMT Conditions'!C24</f>
        <v/>
      </c>
      <c r="K59" s="63">
        <f>IF(AND($K$78="Yes",B59&gt;1.05*D59),1,0)</f>
        <v>0</v>
      </c>
    </row>
    <row r="60" spans="1:11" s="63" customFormat="1" hidden="1" x14ac:dyDescent="0.25">
      <c r="A60" s="74" t="s">
        <v>143</v>
      </c>
      <c r="B60" s="147">
        <f>'P1 - Risk Re-assessment'!B16</f>
        <v>42</v>
      </c>
      <c r="C60" s="143"/>
      <c r="D60" s="143">
        <f>B124</f>
        <v>60</v>
      </c>
      <c r="E60" s="144"/>
      <c r="F60" s="147">
        <f t="shared" ref="F60:F63" si="0">IF(D60="",0,IF(B60&gt;D60,D60,B60))</f>
        <v>42</v>
      </c>
      <c r="G60" s="144"/>
      <c r="H60" s="63">
        <f t="shared" ref="H60:H63" si="1">IF(OR(ISTEXT(D60),ISTEXT(B60)),1,0)</f>
        <v>0</v>
      </c>
      <c r="I60" s="64" t="str">
        <f>'SDMT Conditions'!D24</f>
        <v/>
      </c>
      <c r="K60" s="63">
        <f t="shared" ref="K60:K63" si="2">IF(AND($K$78="Yes",B60&gt;1.05*D60),1,0)</f>
        <v>0</v>
      </c>
    </row>
    <row r="61" spans="1:11" s="63" customFormat="1" hidden="1" x14ac:dyDescent="0.25">
      <c r="A61" s="74" t="s">
        <v>36</v>
      </c>
      <c r="B61" s="147">
        <f>'P1 - Risk Re-assessment'!B18</f>
        <v>0</v>
      </c>
      <c r="C61" s="143"/>
      <c r="D61" s="143">
        <f>C124</f>
        <v>0</v>
      </c>
      <c r="E61" s="144"/>
      <c r="F61" s="147">
        <f t="shared" si="0"/>
        <v>0</v>
      </c>
      <c r="G61" s="144"/>
      <c r="H61" s="63">
        <f t="shared" si="1"/>
        <v>0</v>
      </c>
      <c r="I61" s="64" t="str">
        <f>'SDMT Conditions'!E24</f>
        <v/>
      </c>
      <c r="K61" s="63">
        <f t="shared" si="2"/>
        <v>0</v>
      </c>
    </row>
    <row r="62" spans="1:11" s="63" customFormat="1" hidden="1" x14ac:dyDescent="0.25">
      <c r="A62" s="74" t="s">
        <v>144</v>
      </c>
      <c r="B62" s="147">
        <f>'P1 - Risk Re-assessment'!B17</f>
        <v>40</v>
      </c>
      <c r="C62" s="143"/>
      <c r="D62" s="143">
        <f>D124</f>
        <v>60</v>
      </c>
      <c r="E62" s="144"/>
      <c r="F62" s="147">
        <f t="shared" si="0"/>
        <v>40</v>
      </c>
      <c r="G62" s="144"/>
      <c r="H62" s="63">
        <f t="shared" si="1"/>
        <v>0</v>
      </c>
      <c r="I62" s="64" t="str">
        <f>'SDMT Conditions'!F24</f>
        <v/>
      </c>
      <c r="K62" s="63">
        <f t="shared" si="2"/>
        <v>0</v>
      </c>
    </row>
    <row r="63" spans="1:11" s="63" customFormat="1" hidden="1" x14ac:dyDescent="0.25">
      <c r="A63" s="75" t="s">
        <v>37</v>
      </c>
      <c r="B63" s="136">
        <f>'P1 - Risk Re-assessment'!B20</f>
        <v>0</v>
      </c>
      <c r="C63" s="138"/>
      <c r="D63" s="138">
        <f>E124</f>
        <v>0</v>
      </c>
      <c r="E63" s="137"/>
      <c r="F63" s="136">
        <f t="shared" si="0"/>
        <v>0</v>
      </c>
      <c r="G63" s="137"/>
      <c r="H63" s="63">
        <f t="shared" si="1"/>
        <v>0</v>
      </c>
      <c r="I63" s="64" t="str">
        <f>'SDMT Conditions'!G24</f>
        <v/>
      </c>
      <c r="K63" s="63">
        <f t="shared" si="2"/>
        <v>0</v>
      </c>
    </row>
    <row r="64" spans="1:11" s="63" customFormat="1" ht="17.25" hidden="1" customHeight="1" x14ac:dyDescent="0.25">
      <c r="A64" s="153"/>
      <c r="B64" s="153"/>
      <c r="C64" s="153"/>
      <c r="D64" s="153"/>
      <c r="E64" s="153"/>
      <c r="H64" s="63">
        <f>SUM(H59:H63)</f>
        <v>0</v>
      </c>
      <c r="K64" s="63">
        <f>SUM(K59:K63)</f>
        <v>0</v>
      </c>
    </row>
    <row r="65" spans="1:16" s="63" customFormat="1" hidden="1" x14ac:dyDescent="0.25">
      <c r="A65" s="68"/>
      <c r="E65" s="76"/>
      <c r="F65" s="63" t="s">
        <v>230</v>
      </c>
      <c r="H65" s="64" t="str">
        <f>IF(AND(H12="",H14="",H30="",H39="",H42="",H43="",H44="",H47="",H49=""),"Acceptable","Not Acceptable")</f>
        <v>Acceptable</v>
      </c>
      <c r="L65" s="63" t="str">
        <f>IF(AND(H12="",H14="",H30="",H39="",H42="",H43="",H44="",H49=""),"Acceptable","Not Acceptable")</f>
        <v>Acceptable</v>
      </c>
    </row>
    <row r="66" spans="1:16" s="63" customFormat="1" hidden="1" x14ac:dyDescent="0.25">
      <c r="A66" s="68"/>
      <c r="E66" s="76"/>
      <c r="F66" s="63" t="s">
        <v>391</v>
      </c>
      <c r="H66" s="64" t="str">
        <f>IF(AND(H2="",H4=""),"Acceptable","Not Acceptable")</f>
        <v>Not Acceptable</v>
      </c>
    </row>
    <row r="67" spans="1:16" s="63" customFormat="1" ht="60" hidden="1" x14ac:dyDescent="0.25">
      <c r="A67" s="154" t="s">
        <v>41</v>
      </c>
      <c r="B67" s="154"/>
      <c r="C67" s="103" t="str">
        <f>IF(B39="Vertical Sprayer",B41,CONCATENATE(F67,"-",B42,"-",G67,"-",H67,"-",I67))</f>
        <v>Boom-VERY COARSE-1-20-Any</v>
      </c>
      <c r="E67" s="77"/>
      <c r="F67" s="77" t="str">
        <f>IF(B39=B101,"FixedWing",IF(B39=B102,"Helicopter",IF(B39=B100,"Boom",IF(B39="Vertical Sprayer","Vertical","NA"))))</f>
        <v>Boom</v>
      </c>
      <c r="G67" s="63">
        <f>IF(B39=B100,E43,B43)</f>
        <v>1</v>
      </c>
      <c r="H67" s="63">
        <f>IF(B39=B100,E44,B44)</f>
        <v>20</v>
      </c>
      <c r="I67" s="63" t="str">
        <f>IF(B39="Boom Sprayer",IF(E45="Small fields",60,IF(E45="Right of way",20,IF(E45="Narrow",3,"Any"))),"Any")</f>
        <v>Any</v>
      </c>
      <c r="J67" s="63" t="b">
        <f>IF(B39="Fixed Wing Aircraft","Aircraft",IF(B39="Helicopter","Aircraft"))</f>
        <v>0</v>
      </c>
      <c r="K67" s="63" t="str">
        <f>VLOOKUP(B7,Products!A:O,15)</f>
        <v>Yes</v>
      </c>
    </row>
    <row r="68" spans="1:16" s="63" customFormat="1" hidden="1" x14ac:dyDescent="0.25">
      <c r="A68" s="68"/>
      <c r="E68" s="76"/>
    </row>
    <row r="69" spans="1:16" s="63" customFormat="1" ht="21" hidden="1" x14ac:dyDescent="0.25">
      <c r="A69" s="64" t="str">
        <f>IF($B$39="Vertical Sprayer",C69,B69)</f>
        <v>VERY COARSE</v>
      </c>
      <c r="B69" s="63" t="str">
        <f>IF(VLOOKUP($C$76,$J$69:$P$74,2)=0,"",VLOOKUP($C$76,$J$69:$P$74,2))</f>
        <v>VERY COARSE</v>
      </c>
      <c r="C69" s="77" t="s">
        <v>49</v>
      </c>
      <c r="D69" s="77"/>
      <c r="F69" s="65"/>
      <c r="G69" s="65"/>
      <c r="H69" s="65"/>
      <c r="I69" s="65"/>
      <c r="J69" s="64">
        <v>1</v>
      </c>
      <c r="K69" s="78" t="s">
        <v>30</v>
      </c>
      <c r="L69" s="63" t="s">
        <v>31</v>
      </c>
      <c r="M69" s="63" t="s">
        <v>29</v>
      </c>
      <c r="N69" s="63" t="s">
        <v>32</v>
      </c>
      <c r="O69" s="63" t="s">
        <v>33</v>
      </c>
      <c r="P69" s="63" t="s">
        <v>42</v>
      </c>
    </row>
    <row r="70" spans="1:16" s="63" customFormat="1" ht="21" hidden="1" x14ac:dyDescent="0.25">
      <c r="A70" s="64" t="str">
        <f>IF($B$39="Vertical Sprayer",C70,B70)</f>
        <v>EXTREMELY COARSE</v>
      </c>
      <c r="B70" s="63" t="str">
        <f>IF(VLOOKUP($C$76,$J$69:$P$74,3)=0,"",VLOOKUP($C$76,$J$69:$P$74,3))</f>
        <v>EXTREMELY COARSE</v>
      </c>
      <c r="C70" s="77" t="s">
        <v>50</v>
      </c>
      <c r="D70" s="77"/>
      <c r="F70" s="65"/>
      <c r="G70" s="65"/>
      <c r="H70" s="65"/>
      <c r="I70" s="65"/>
      <c r="J70" s="78">
        <v>2</v>
      </c>
      <c r="K70" s="78" t="s">
        <v>31</v>
      </c>
      <c r="L70" s="78" t="s">
        <v>29</v>
      </c>
      <c r="M70" s="78" t="s">
        <v>32</v>
      </c>
      <c r="N70" s="78" t="s">
        <v>33</v>
      </c>
      <c r="O70" s="78" t="s">
        <v>42</v>
      </c>
    </row>
    <row r="71" spans="1:16" s="63" customFormat="1" hidden="1" x14ac:dyDescent="0.25">
      <c r="A71" s="64" t="str">
        <f>IF($B$39="Vertical Sprayer",C71,B71)</f>
        <v>ULTRA COARSE</v>
      </c>
      <c r="B71" s="63" t="str">
        <f>IF(VLOOKUP($C$76,$J$69:$P$74,4)=0,"",VLOOKUP($C$76,$J$69:$P$74,4))</f>
        <v>ULTRA COARSE</v>
      </c>
      <c r="C71" s="77" t="s">
        <v>51</v>
      </c>
      <c r="D71" s="77"/>
      <c r="J71" s="64">
        <v>3</v>
      </c>
      <c r="K71" s="78" t="s">
        <v>29</v>
      </c>
      <c r="L71" s="78" t="s">
        <v>32</v>
      </c>
      <c r="M71" s="78" t="s">
        <v>33</v>
      </c>
      <c r="N71" s="78" t="s">
        <v>42</v>
      </c>
    </row>
    <row r="72" spans="1:16" s="63" customFormat="1" hidden="1" x14ac:dyDescent="0.25">
      <c r="A72" s="64" t="str">
        <f>IF($B$39="Vertical Sprayer",C72,B72)</f>
        <v/>
      </c>
      <c r="B72" s="63" t="str">
        <f>IF(VLOOKUP($C$76,$J$69:$P$74,5)=0,"",VLOOKUP($C$76,$J$69:$P$74,5))</f>
        <v/>
      </c>
      <c r="C72" s="77" t="s">
        <v>52</v>
      </c>
      <c r="D72" s="77"/>
      <c r="J72" s="64">
        <v>4</v>
      </c>
      <c r="K72" s="63" t="s">
        <v>32</v>
      </c>
      <c r="L72" s="63" t="s">
        <v>33</v>
      </c>
      <c r="M72" s="63" t="s">
        <v>42</v>
      </c>
    </row>
    <row r="73" spans="1:16" s="63" customFormat="1" hidden="1" x14ac:dyDescent="0.25">
      <c r="A73" s="64" t="str">
        <f>IF($B$39="Vertical Sprayer",C73,B73)</f>
        <v/>
      </c>
      <c r="B73" s="63" t="str">
        <f>IF(VLOOKUP($C$76,$J$69:$P$74,6)=0,"",VLOOKUP($C$76,$J$69:$P$74,6))</f>
        <v/>
      </c>
      <c r="C73" s="77" t="s">
        <v>53</v>
      </c>
      <c r="D73" s="77"/>
      <c r="J73" s="64">
        <v>5</v>
      </c>
      <c r="K73" s="63" t="s">
        <v>33</v>
      </c>
      <c r="L73" s="63" t="s">
        <v>42</v>
      </c>
    </row>
    <row r="74" spans="1:16" s="63" customFormat="1" hidden="1" x14ac:dyDescent="0.25">
      <c r="A74" s="64" t="str">
        <f>IF($B$39="Vertical Sprayer",E74,B74)</f>
        <v/>
      </c>
      <c r="B74" s="63" t="str">
        <f>IF(VLOOKUP($C$76,$J$69:$P$74,7)=0,"",VLOOKUP($C$76,$J$69:$P$74,7))</f>
        <v/>
      </c>
      <c r="E74" s="63" t="str">
        <f>""</f>
        <v/>
      </c>
      <c r="J74" s="64">
        <v>6</v>
      </c>
      <c r="K74" s="63" t="s">
        <v>42</v>
      </c>
    </row>
    <row r="75" spans="1:16" s="63" customFormat="1" hidden="1" x14ac:dyDescent="0.25">
      <c r="A75" s="64"/>
      <c r="B75" s="78"/>
    </row>
    <row r="76" spans="1:16" s="63" customFormat="1" hidden="1" x14ac:dyDescent="0.25">
      <c r="A76" s="68" t="s">
        <v>225</v>
      </c>
      <c r="B76" s="63" t="str">
        <f>VLOOKUP(B7,Products!A:O,12)</f>
        <v>Very Coarse</v>
      </c>
      <c r="C76" s="63">
        <f>IF(B76="Fine",1,IF(B76="Medium",2,IF(B76="Coarse",3,IF(B76="Very Coarse",4,IF(B76="Extremely Coarse",5,IF(B76="Ultra Coarse",6,1))))))</f>
        <v>4</v>
      </c>
      <c r="D76" s="63">
        <f>IF(B42="FINE",1,IF(B42="MEDIUM",2,IF(B42="COARSE",3,IF(B42="VERY COARSE",4,IF(B42="EXTREMELY COARSE",5,IF(B42="ULTRA COARSE",6,1))))))</f>
        <v>4</v>
      </c>
      <c r="E76" s="76"/>
    </row>
    <row r="77" spans="1:16" s="63" customFormat="1" hidden="1" x14ac:dyDescent="0.25">
      <c r="A77" s="68"/>
      <c r="E77" s="76"/>
    </row>
    <row r="78" spans="1:16" s="63" customFormat="1" hidden="1" x14ac:dyDescent="0.25">
      <c r="A78" s="68" t="s">
        <v>226</v>
      </c>
      <c r="B78" s="63">
        <f>IF($B$83&gt;3,3,"")</f>
        <v>3</v>
      </c>
      <c r="C78" s="63">
        <f>IF($C$83&gt;0.5,0.5,"")</f>
        <v>0.5</v>
      </c>
      <c r="E78" s="76"/>
      <c r="F78" s="76" t="s">
        <v>59</v>
      </c>
      <c r="H78" s="63">
        <f>IF(B48="No",15,C49)</f>
        <v>15</v>
      </c>
      <c r="J78" s="76" t="s">
        <v>350</v>
      </c>
      <c r="K78" s="63" t="str">
        <f>VLOOKUP(B7,Products!A:AK,37)</f>
        <v>Yes</v>
      </c>
    </row>
    <row r="79" spans="1:16" s="63" customFormat="1" hidden="1" x14ac:dyDescent="0.25">
      <c r="A79" s="68"/>
      <c r="B79" s="63">
        <f>IF($B$83&gt;4,4,"")</f>
        <v>4</v>
      </c>
      <c r="C79" s="63">
        <f t="shared" ref="C79" si="3">IF($C$83&gt;0.6,0.6,"")</f>
        <v>0.6</v>
      </c>
      <c r="E79" s="76"/>
      <c r="F79" s="76" t="s">
        <v>79</v>
      </c>
      <c r="H79" s="63" t="str">
        <f>IF($B$39="Custom deposition curve",J42,B42)</f>
        <v>VERY COARSE</v>
      </c>
    </row>
    <row r="80" spans="1:16" s="63" customFormat="1" hidden="1" x14ac:dyDescent="0.25">
      <c r="A80" s="68"/>
      <c r="B80" s="63">
        <f>IF($B$83&gt;5,5,"")</f>
        <v>5</v>
      </c>
      <c r="C80" s="63">
        <f>IF($C$83&gt;0.8,0.8,"")</f>
        <v>0.8</v>
      </c>
      <c r="E80" s="76"/>
      <c r="F80" s="76" t="s">
        <v>70</v>
      </c>
      <c r="H80" s="63">
        <f>IF($B$39="Custom deposition curve",J43,IF(B39=B100,E43,B43))</f>
        <v>1</v>
      </c>
    </row>
    <row r="81" spans="1:9" s="63" customFormat="1" hidden="1" x14ac:dyDescent="0.25">
      <c r="A81" s="68"/>
      <c r="B81" s="63">
        <f>IF($B$83&gt;6,6,"")</f>
        <v>6</v>
      </c>
      <c r="C81" s="63">
        <f>IF($C$83&gt;1,1,"")</f>
        <v>1</v>
      </c>
      <c r="E81" s="76"/>
      <c r="F81" s="76" t="s">
        <v>71</v>
      </c>
      <c r="H81" s="63">
        <f>IF($B$39="Custom deposition curve",J44,IF(B39=B100,E44,B44))</f>
        <v>20</v>
      </c>
    </row>
    <row r="82" spans="1:9" s="63" customFormat="1" hidden="1" x14ac:dyDescent="0.25">
      <c r="C82" s="63" t="str">
        <f>IF($C$83&gt;1.2,1.2,"")</f>
        <v/>
      </c>
      <c r="E82" s="76"/>
      <c r="F82" s="76" t="s">
        <v>80</v>
      </c>
      <c r="H82" s="64" t="str">
        <f>IF($B$39="Custom deposition curve",J41,B39)</f>
        <v>Boom Sprayer (ground application)</v>
      </c>
    </row>
    <row r="83" spans="1:9" s="63" customFormat="1" hidden="1" x14ac:dyDescent="0.25">
      <c r="A83" s="68" t="s">
        <v>227</v>
      </c>
      <c r="B83" s="95">
        <f>IF(B39="Fixed Wing Aircraft",5.01,IF(B39="Helicopter",4.01,6.01))</f>
        <v>6.01</v>
      </c>
      <c r="C83" s="94">
        <f>IF(VLOOKUP(B7,Products!A:O,13)="",1.201,VLOOKUP(B7,Products!A:O,13)+0.001)</f>
        <v>1.0009999999999999</v>
      </c>
      <c r="E83" s="76"/>
    </row>
    <row r="84" spans="1:9" s="63" customFormat="1" hidden="1" x14ac:dyDescent="0.25">
      <c r="A84" s="68" t="s">
        <v>229</v>
      </c>
      <c r="B84" s="63" t="str">
        <f>IF(B39=B100,"",IF(B43="","Yes",IF(B43&gt;B83,"Yes","")))</f>
        <v/>
      </c>
      <c r="C84" s="63" t="str">
        <f>IF(B39&lt;&gt;B100,"",IF(E43="","Yes",IF(E43&gt;C83,"Yes","")))</f>
        <v/>
      </c>
      <c r="E84" s="76"/>
    </row>
    <row r="85" spans="1:9" s="63" customFormat="1" hidden="1" x14ac:dyDescent="0.25">
      <c r="E85" s="76"/>
      <c r="H85" s="63" t="s">
        <v>73</v>
      </c>
    </row>
    <row r="86" spans="1:9" s="63" customFormat="1" hidden="1" x14ac:dyDescent="0.25">
      <c r="E86" s="76"/>
      <c r="F86" s="63" t="s">
        <v>178</v>
      </c>
      <c r="H86" s="63">
        <f>IF(B7="","",VLOOKUP(B7,Products!A:K,10))</f>
        <v>200</v>
      </c>
    </row>
    <row r="87" spans="1:9" s="63" customFormat="1" hidden="1" x14ac:dyDescent="0.25">
      <c r="A87" s="68" t="s">
        <v>228</v>
      </c>
      <c r="B87" s="63">
        <f>IF($B$90&gt;7,7,"")</f>
        <v>7</v>
      </c>
      <c r="C87" s="63" t="str">
        <f>""</f>
        <v/>
      </c>
      <c r="E87" s="76"/>
      <c r="F87" s="63" t="s">
        <v>179</v>
      </c>
      <c r="H87" s="63">
        <f>IF(B7="","",VLOOKUP(B7,Products!A:K,11))</f>
        <v>1500</v>
      </c>
      <c r="I87" s="63" t="str">
        <f>IF(B7="","",VLOOKUP(B7,Products!A:K,4))</f>
        <v>g/L</v>
      </c>
    </row>
    <row r="88" spans="1:9" s="63" customFormat="1" hidden="1" x14ac:dyDescent="0.25">
      <c r="A88" s="68" t="str">
        <f>IF($B$39="Fixed Wing Aircraft",B89,IF($B$39="Helicopter",B89,IF($B$39="Boom Sprayer",C87,"")))</f>
        <v/>
      </c>
      <c r="B88" s="63">
        <f>IF($B$90&gt;14,14,"")</f>
        <v>14</v>
      </c>
      <c r="E88" s="76"/>
    </row>
    <row r="89" spans="1:9" s="63" customFormat="1" hidden="1" x14ac:dyDescent="0.25">
      <c r="A89" s="68"/>
      <c r="B89" s="63">
        <f>IF($B$90&gt;20,20,"")</f>
        <v>20</v>
      </c>
      <c r="E89" s="76"/>
    </row>
    <row r="90" spans="1:9" s="63" customFormat="1" hidden="1" x14ac:dyDescent="0.25">
      <c r="A90" s="68" t="s">
        <v>227</v>
      </c>
      <c r="B90" s="95">
        <f>VLOOKUP(B7,Products!A:O,14)+0.001</f>
        <v>20.001000000000001</v>
      </c>
      <c r="E90" s="76"/>
    </row>
    <row r="91" spans="1:9" s="63" customFormat="1" hidden="1" x14ac:dyDescent="0.25">
      <c r="A91" s="68" t="s">
        <v>229</v>
      </c>
      <c r="B91" s="63" t="str">
        <f>IF(B39=B100,"",IF(OR(B44&gt;B90,B44&lt;B87),"Yes",""))</f>
        <v/>
      </c>
      <c r="C91" s="63" t="str">
        <f>IF(AND(B39=B100,OR(E44&gt;B90,E44&lt;B87)),"Yes","")</f>
        <v/>
      </c>
      <c r="E91" s="76"/>
    </row>
    <row r="92" spans="1:9" s="63" customFormat="1" hidden="1" x14ac:dyDescent="0.25">
      <c r="A92" s="68"/>
      <c r="E92" s="76"/>
    </row>
    <row r="93" spans="1:9" s="63" customFormat="1" hidden="1" x14ac:dyDescent="0.25">
      <c r="A93" s="68"/>
      <c r="E93" s="76"/>
    </row>
    <row r="94" spans="1:9" s="63" customFormat="1" hidden="1" x14ac:dyDescent="0.25">
      <c r="A94" s="68" t="s">
        <v>231</v>
      </c>
      <c r="E94" s="76"/>
    </row>
    <row r="95" spans="1:9" s="63" customFormat="1" hidden="1" x14ac:dyDescent="0.25">
      <c r="A95" s="68" t="s">
        <v>232</v>
      </c>
      <c r="B95" s="63">
        <f>IF(B39=B100,22,IF(B39=B102,32,27))</f>
        <v>22</v>
      </c>
      <c r="E95" s="76"/>
    </row>
    <row r="96" spans="1:9" s="63" customFormat="1" hidden="1" x14ac:dyDescent="0.25">
      <c r="A96" s="68" t="s">
        <v>7</v>
      </c>
      <c r="B96" s="63" t="s">
        <v>5</v>
      </c>
      <c r="C96" s="63" t="s">
        <v>193</v>
      </c>
      <c r="D96" s="63" t="s">
        <v>147</v>
      </c>
      <c r="E96" s="76" t="s">
        <v>148</v>
      </c>
    </row>
    <row r="97" spans="1:19" s="63" customFormat="1" hidden="1" x14ac:dyDescent="0.25">
      <c r="A97" s="68">
        <f>IF(VLOOKUP($B$7,Products!A:AJ,$B$95)="","",VLOOKUP($B$7,Products!A:AJ,$B$95))</f>
        <v>0</v>
      </c>
      <c r="B97" s="68">
        <f>IF(VLOOKUP($B$7,Products!A:AJ,$B$95+1)="","",VLOOKUP($B$7,Products!A:AJ,$B$95+1))</f>
        <v>60</v>
      </c>
      <c r="C97" s="68">
        <f>IF(VLOOKUP($B$7,Products!A:AJ,$B$95+2)="","",VLOOKUP($B$7,Products!A:AJ,$B$95+2))</f>
        <v>0</v>
      </c>
      <c r="D97" s="68">
        <f>IF(VLOOKUP($B$7,Products!A:AJ,$B$95+3)="","",VLOOKUP($B$7,Products!A:AJ,$B$95+3))</f>
        <v>60</v>
      </c>
      <c r="E97" s="68">
        <f>IF(VLOOKUP($B$7,Products!A:AJ,$B$95+4)="","",VLOOKUP($B$7,Products!A:AJ,$B$95+4))</f>
        <v>0</v>
      </c>
    </row>
    <row r="98" spans="1:19" s="63" customFormat="1" hidden="1" x14ac:dyDescent="0.25">
      <c r="A98" s="68"/>
      <c r="E98" s="76"/>
    </row>
    <row r="99" spans="1:19" s="63" customFormat="1" hidden="1" x14ac:dyDescent="0.25">
      <c r="A99" s="68"/>
      <c r="E99" s="76"/>
    </row>
    <row r="100" spans="1:19" s="63" customFormat="1" hidden="1" x14ac:dyDescent="0.25">
      <c r="A100" s="68" t="s">
        <v>82</v>
      </c>
      <c r="B100" s="63" t="s">
        <v>275</v>
      </c>
      <c r="E100" s="76"/>
      <c r="H100" s="64" t="str">
        <f>IF(AND('Use Details'!B107="Yes",'Use Details'!E9="Yes"),CONCATENATE("Up to a maximum of ",'P1 - Risk Re-assessment'!F5," ",'P1 - Risk Re-assessment'!G5," when mixed with up to a maximum of ",E30," ",F30," ",B16,B127),CONCATENATE("Up to a maximum of ",'P1 - Risk Re-assessment'!F5," ",'P1 - Risk Re-assessment'!G5))</f>
        <v>Up to a maximum of 1000 mL/ha</v>
      </c>
    </row>
    <row r="101" spans="1:19" s="63" customFormat="1" hidden="1" x14ac:dyDescent="0.25">
      <c r="A101" s="68"/>
      <c r="B101" s="63" t="str">
        <f>IF(OR(VLOOKUP(B7,Products!A:O,15)="Yes",VLOOKUP(B7,Products!A:O,15)="Yes"),"Fixed Wing Aircraft","")</f>
        <v>Fixed Wing Aircraft</v>
      </c>
      <c r="E101" s="76"/>
    </row>
    <row r="102" spans="1:19" s="63" customFormat="1" hidden="1" x14ac:dyDescent="0.25">
      <c r="A102" s="68"/>
      <c r="B102" s="63" t="str">
        <f>IF(OR(VLOOKUP(B7,Products!A:O,15)="Yes",VLOOKUP(B7,Products!A:O,15)="HC"),"Helicopter","")</f>
        <v>Helicopter</v>
      </c>
      <c r="E102" s="76"/>
    </row>
    <row r="103" spans="1:19" s="63" customFormat="1" hidden="1" x14ac:dyDescent="0.25">
      <c r="A103" s="68"/>
      <c r="E103" s="76"/>
    </row>
    <row r="104" spans="1:19" s="63" customFormat="1" hidden="1" x14ac:dyDescent="0.25">
      <c r="A104" s="150" t="s">
        <v>240</v>
      </c>
      <c r="B104" s="150"/>
      <c r="C104" s="150"/>
      <c r="D104" s="150"/>
      <c r="E104" s="150"/>
      <c r="F104" s="150"/>
      <c r="G104" s="150"/>
      <c r="H104" s="150"/>
    </row>
    <row r="105" spans="1:19" s="63" customFormat="1" hidden="1" x14ac:dyDescent="0.25">
      <c r="A105" s="68" t="s">
        <v>255</v>
      </c>
      <c r="B105" s="64" t="str">
        <f>IF(E106="",CONCATENATE(B29," + ",B12),E106)</f>
        <v>Nufarm Amicide Advance 700 Selective Herbicide + MCPA</v>
      </c>
      <c r="E105" s="76"/>
      <c r="J105" s="68" t="s">
        <v>258</v>
      </c>
    </row>
    <row r="106" spans="1:19" s="63" customFormat="1" hidden="1" x14ac:dyDescent="0.25">
      <c r="A106" s="68"/>
      <c r="E106" s="64" t="str">
        <f>IF(B7="88180 - Trezac Arylex Active Herbicide",IF(AND(E10="Yes",B12="No other active"),CONCATENATE(B7," + Starane"),IF(E10="Yes",CONCATENATE(B7," + Starane + ",B12),CONCATENATE(B7," + ",B12))),"")</f>
        <v/>
      </c>
      <c r="J106" s="68"/>
    </row>
    <row r="107" spans="1:19" s="63" customFormat="1" hidden="1" x14ac:dyDescent="0.25">
      <c r="A107" s="68" t="s">
        <v>241</v>
      </c>
      <c r="B107" s="63" t="str">
        <f>VLOOKUP(B7,Products!A:U,16)</f>
        <v>No</v>
      </c>
    </row>
    <row r="108" spans="1:19" s="63" customFormat="1" hidden="1" x14ac:dyDescent="0.25">
      <c r="A108" s="68" t="s">
        <v>242</v>
      </c>
      <c r="B108" s="63" t="str">
        <f>IF(VLOOKUP(B7,Products!A:U,17)="","",VLOOKUP(B7,Products!A:U,17))</f>
        <v/>
      </c>
      <c r="E108" s="76" t="s">
        <v>243</v>
      </c>
      <c r="F108" s="63">
        <f>VLOOKUP(B105,Mixes!A:S,6)</f>
        <v>570</v>
      </c>
      <c r="G108" s="63" t="str">
        <f>C14</f>
        <v>g/L</v>
      </c>
      <c r="I108" s="63" t="s">
        <v>264</v>
      </c>
      <c r="J108" s="63" t="s">
        <v>265</v>
      </c>
      <c r="K108" s="63" t="s">
        <v>266</v>
      </c>
      <c r="L108" s="63" t="s">
        <v>73</v>
      </c>
      <c r="O108" s="63" t="s">
        <v>5</v>
      </c>
      <c r="P108" s="63" t="s">
        <v>147</v>
      </c>
      <c r="Q108" s="63" t="s">
        <v>193</v>
      </c>
      <c r="R108" s="63" t="s">
        <v>7</v>
      </c>
      <c r="S108" s="63" t="s">
        <v>259</v>
      </c>
    </row>
    <row r="109" spans="1:19" s="63" customFormat="1" hidden="1" x14ac:dyDescent="0.25">
      <c r="A109" s="68"/>
      <c r="B109" s="63" t="str">
        <f>IF(VLOOKUP(B7,Products!A:U,18)="","",VLOOKUP(B7,Products!A:U,18))</f>
        <v/>
      </c>
      <c r="E109" s="76" t="s">
        <v>244</v>
      </c>
      <c r="F109" s="63">
        <f>VLOOKUP(B105,Mixes!A:S,7)</f>
        <v>570</v>
      </c>
      <c r="H109" s="76" t="s">
        <v>260</v>
      </c>
      <c r="I109" s="63">
        <f>VLOOKUP(B7,Products!A:I,3)</f>
        <v>700</v>
      </c>
      <c r="J109" s="63">
        <f>B30*I109/1000</f>
        <v>700</v>
      </c>
      <c r="L109" s="63">
        <f>B30</f>
        <v>1000</v>
      </c>
      <c r="O109" s="63">
        <f>VLOOKUP(B7,Products!A:I,5)</f>
        <v>3.7</v>
      </c>
      <c r="P109" s="63">
        <f>VLOOKUP(B7,Products!A:I,6)</f>
        <v>5.8</v>
      </c>
      <c r="Q109" s="63">
        <f>VLOOKUP(B7,Products!A:I,7)</f>
        <v>999999</v>
      </c>
      <c r="R109" s="63">
        <f>VLOOKUP(B7,Products!A:I,8)</f>
        <v>999999</v>
      </c>
      <c r="S109" s="63">
        <f>VLOOKUP(B7,Products!A:I,9)</f>
        <v>999999</v>
      </c>
    </row>
    <row r="110" spans="1:19" s="63" customFormat="1" hidden="1" x14ac:dyDescent="0.25">
      <c r="A110" s="68"/>
      <c r="B110" s="63" t="str">
        <f>IF(VLOOKUP(B7,Products!A:U,19)="","",VLOOKUP(B7,Products!A:U,19))</f>
        <v/>
      </c>
      <c r="E110" s="76" t="s">
        <v>256</v>
      </c>
      <c r="F110" s="63">
        <f>VLOOKUP(B105,Mixes!A:S,8)</f>
        <v>251</v>
      </c>
      <c r="G110" s="64" t="s">
        <v>11</v>
      </c>
      <c r="H110" s="76" t="s">
        <v>261</v>
      </c>
      <c r="I110" s="63">
        <f>I109</f>
        <v>700</v>
      </c>
      <c r="J110" s="63">
        <f>B30*I110/1000</f>
        <v>700</v>
      </c>
      <c r="K110" s="63">
        <f>J110/J113</f>
        <v>0.67178502879078694</v>
      </c>
      <c r="O110" s="63">
        <f>VLOOKUP(B105,Mixes!A:S,10)</f>
        <v>9.3000000000000007</v>
      </c>
      <c r="P110" s="63">
        <f>VLOOKUP(B105,Mixes!A:S,11)</f>
        <v>1.05</v>
      </c>
      <c r="Q110" s="63">
        <f>VLOOKUP(B105,Mixes!A:S,12)</f>
        <v>999999</v>
      </c>
      <c r="R110" s="63">
        <f>VLOOKUP(B105,Mixes!A:S,13)</f>
        <v>306</v>
      </c>
      <c r="S110" s="63">
        <f>VLOOKUP(B105,Mixes!A:S,14)</f>
        <v>1.2E-2</v>
      </c>
    </row>
    <row r="111" spans="1:19" s="63" customFormat="1" hidden="1" x14ac:dyDescent="0.25">
      <c r="A111" s="68"/>
      <c r="B111" s="63" t="str">
        <f>IF(VLOOKUP(B7,Products!A:U,20)="","",VLOOKUP(B7,Products!A:U,20))</f>
        <v/>
      </c>
      <c r="E111" s="76" t="s">
        <v>244</v>
      </c>
      <c r="F111" s="63">
        <f>VLOOKUP(B105,Mixes!A:S,9)</f>
        <v>342</v>
      </c>
      <c r="G111" s="64"/>
      <c r="H111" s="76" t="s">
        <v>262</v>
      </c>
      <c r="I111" s="63">
        <f>B14</f>
        <v>570</v>
      </c>
      <c r="J111" s="63">
        <f>E30*I111/1000</f>
        <v>342</v>
      </c>
      <c r="K111" s="63">
        <f>J111/J113</f>
        <v>0.32821497120921306</v>
      </c>
      <c r="O111" s="63" t="str">
        <f>IF(VLOOKUP(B105,Mixes!A:S,15)="","",VLOOKUP(B105,Mixes!A:S,15))</f>
        <v/>
      </c>
      <c r="P111" s="63">
        <f>IF(VLOOKUP(B105,Mixes!A:S,16)="","",VLOOKUP(B105,Mixes!A:S,16))</f>
        <v>5.5</v>
      </c>
      <c r="Q111" s="63" t="str">
        <f>IF(VLOOKUP(B105,Mixes!A:S,17)="","",VLOOKUP(B105,Mixes!A:S,17))</f>
        <v/>
      </c>
      <c r="R111" s="63" t="str">
        <f>IF(VLOOKUP(B105,Mixes!A:S,18)="","",VLOOKUP(B105,Mixes!A:S,18))</f>
        <v/>
      </c>
      <c r="S111" s="63" t="str">
        <f>IF(VLOOKUP(B105,Mixes!A:S,19)="","",VLOOKUP(B105,Mixes!A:S,19))</f>
        <v/>
      </c>
    </row>
    <row r="112" spans="1:19" s="63" customFormat="1" hidden="1" x14ac:dyDescent="0.25">
      <c r="B112" s="63" t="str">
        <f>IF(VLOOKUP(B7,Products!A:U,21)="","",VLOOKUP(B7,Products!A:U,21))</f>
        <v/>
      </c>
      <c r="E112" s="76" t="s">
        <v>257</v>
      </c>
      <c r="F112" s="63">
        <f>ROUND(F110/B14*1000,0)</f>
        <v>440</v>
      </c>
      <c r="G112" s="64" t="str">
        <f>IF(G108="g/L","mL/ha","g/ha")</f>
        <v>mL/ha</v>
      </c>
      <c r="H112" s="76" t="s">
        <v>299</v>
      </c>
      <c r="I112" s="63">
        <v>333</v>
      </c>
      <c r="J112" s="63">
        <f>IF(AND(B7="Trezac Arylex Active Herbicide - (APVMA No. 88180)",E10="Yes"),E33*I112/1000,0)</f>
        <v>0</v>
      </c>
    </row>
    <row r="113" spans="1:29" s="63" customFormat="1" hidden="1" x14ac:dyDescent="0.25">
      <c r="E113" s="76" t="s">
        <v>244</v>
      </c>
      <c r="F113" s="95">
        <f>ROUND(F111/B14*1000,0)</f>
        <v>600</v>
      </c>
      <c r="H113" s="76" t="s">
        <v>263</v>
      </c>
      <c r="J113" s="63">
        <f>SUM(J110:J112)</f>
        <v>1042</v>
      </c>
      <c r="L113" s="63">
        <v>1000</v>
      </c>
      <c r="O113" s="63">
        <f>IF(VLOOKUP(B105,Mixes!A:S,15)="",O110*J113/J110,1/(K110/O110+K111/O111))</f>
        <v>13.843714285714286</v>
      </c>
      <c r="P113" s="63">
        <f>IF(VLOOKUP(B105,Mixes!A:S,16)="",P110*J113/J110,(1/(K110/P110+K111/P111)))</f>
        <v>1.4296524197571929</v>
      </c>
      <c r="Q113" s="63">
        <f>IF(VLOOKUP(B105,Mixes!A:S,17)="",Q110*J113/J110,(1/(K110/Q110+K111/Q111)))</f>
        <v>1488569.94</v>
      </c>
      <c r="R113" s="63">
        <f>IF(VLOOKUP(B105,Mixes!A:S,18)="",R110*J113/J110,(1/(K110/R110+K111/R111)))</f>
        <v>455.50285714285712</v>
      </c>
      <c r="S113" s="63">
        <f>IF(VLOOKUP(B105,Mixes!A:S,19)="",S110*J113/J110,(1/(K110/S110+K111/S111)))</f>
        <v>1.7862857142857142E-2</v>
      </c>
    </row>
    <row r="114" spans="1:29" s="63" customFormat="1" hidden="1" x14ac:dyDescent="0.25">
      <c r="A114" s="68" t="s">
        <v>268</v>
      </c>
      <c r="B114" s="63" t="str">
        <f>IF(OR(B30&lt;H86,B30&gt;H87),"Yes","No")</f>
        <v>No</v>
      </c>
      <c r="E114" s="76"/>
    </row>
    <row r="115" spans="1:29" s="63" customFormat="1" hidden="1" x14ac:dyDescent="0.25">
      <c r="A115" s="68" t="s">
        <v>269</v>
      </c>
      <c r="B115" s="63" t="str">
        <f>IF(OR(B107="No",E9="No",B12="No other active"),"No",IF(OR(E30&lt;F112,E30&gt;F113),"Yes","No"))</f>
        <v>No</v>
      </c>
      <c r="E115" s="76"/>
      <c r="H115" s="76" t="s">
        <v>267</v>
      </c>
      <c r="J115" s="63">
        <f>IF(VLOOKUP(B7,Products!A:U,16)="No",J109,IF(E9="No",J109,J113))</f>
        <v>700</v>
      </c>
      <c r="L115" s="63">
        <f>IF(VLOOKUP(B7,Products!A:U,16)="No",L109,IF(E9="No",L109,L113))</f>
        <v>1000</v>
      </c>
      <c r="O115" s="63">
        <f>IF(VLOOKUP(B7,Products!A:U,16)="No",O109,IF(E9="No",O109,O113))</f>
        <v>3.7</v>
      </c>
      <c r="P115" s="63">
        <f>IF(VLOOKUP(B7,Products!A:U,16)="No",P109,IF(E9="No",P109,P113))</f>
        <v>5.8</v>
      </c>
      <c r="Q115" s="63">
        <f>IF(VLOOKUP(B7,Products!A:U,16)="No",Q109,IF(E9="No",Q109,Q113))</f>
        <v>999999</v>
      </c>
      <c r="R115" s="63">
        <f>IF(VLOOKUP(B7,Products!A:U,16)="No",R109,IF(E9="No",R109,R113))</f>
        <v>999999</v>
      </c>
      <c r="S115" s="63">
        <f>IF(VLOOKUP(B7,Products!A:U,16)="No",S109,IF(E9="No",S109,S113))</f>
        <v>999999</v>
      </c>
    </row>
    <row r="116" spans="1:29" s="63" customFormat="1" hidden="1" x14ac:dyDescent="0.25">
      <c r="A116" s="68" t="s">
        <v>270</v>
      </c>
      <c r="B116" s="63" t="str">
        <f>IF(OR(B107="No",E9="No",B12="No other active"),"No",IF(OR(B14&lt;F108,B14&gt;F109),"Yes","No"))</f>
        <v>No</v>
      </c>
      <c r="E116" s="76"/>
    </row>
    <row r="117" spans="1:29" s="63" customFormat="1" hidden="1" x14ac:dyDescent="0.25">
      <c r="A117" s="68" t="s">
        <v>276</v>
      </c>
      <c r="B117" s="63" t="str">
        <f>IF(OR(B107="No",E9="No",B12="No other active"),"NA",IF(OR(B12=B108,B12=B109,B12=B110,B12=B111),"Yes","No"))</f>
        <v>NA</v>
      </c>
      <c r="E117" s="76"/>
    </row>
    <row r="118" spans="1:29" s="63" customFormat="1" hidden="1" x14ac:dyDescent="0.25">
      <c r="A118" s="68"/>
      <c r="E118" s="76"/>
    </row>
    <row r="119" spans="1:29" s="63" customFormat="1" hidden="1" x14ac:dyDescent="0.25">
      <c r="A119" s="68" t="s">
        <v>271</v>
      </c>
      <c r="E119" s="76"/>
      <c r="K119" s="63" t="s">
        <v>393</v>
      </c>
      <c r="N119" s="63" t="s">
        <v>395</v>
      </c>
      <c r="O119" s="63" t="s">
        <v>269</v>
      </c>
      <c r="P119" s="63" t="s">
        <v>73</v>
      </c>
      <c r="Q119" s="63" t="s">
        <v>61</v>
      </c>
      <c r="R119" s="63" t="s">
        <v>397</v>
      </c>
      <c r="S119" s="63" t="s">
        <v>398</v>
      </c>
      <c r="T119" s="63" t="s">
        <v>396</v>
      </c>
    </row>
    <row r="120" spans="1:29" s="63" customFormat="1" hidden="1" x14ac:dyDescent="0.25">
      <c r="A120" s="68" t="s">
        <v>232</v>
      </c>
      <c r="B120" s="63">
        <f>IF(B39=B100,20,IF(B39=B102,30,25))</f>
        <v>20</v>
      </c>
      <c r="E120" s="76"/>
      <c r="N120" s="63">
        <f>VLOOKUP(B7,Products!A:AL,38)</f>
        <v>19</v>
      </c>
      <c r="O120" s="63">
        <f>IF(B107="No",0,VLOOKUP(B105,Mixes!A:AI,35))</f>
        <v>0</v>
      </c>
      <c r="P120" s="63">
        <f>B30</f>
        <v>1000</v>
      </c>
      <c r="Q120" s="63">
        <f>IF(B39="Boom Sprayer (ground application)",1,IF(B39="Fixed Wing Aircraft",2,3))</f>
        <v>1</v>
      </c>
      <c r="R120" s="63">
        <f>D76</f>
        <v>4</v>
      </c>
      <c r="S120" s="63">
        <f>E43*10</f>
        <v>10</v>
      </c>
      <c r="T120" s="63">
        <f>E44</f>
        <v>20</v>
      </c>
    </row>
    <row r="121" spans="1:29" s="63" customFormat="1" hidden="1" x14ac:dyDescent="0.25">
      <c r="A121" s="68" t="s">
        <v>7</v>
      </c>
      <c r="B121" s="63" t="s">
        <v>5</v>
      </c>
      <c r="C121" s="63" t="s">
        <v>193</v>
      </c>
      <c r="D121" s="63" t="s">
        <v>147</v>
      </c>
      <c r="E121" s="76" t="s">
        <v>148</v>
      </c>
    </row>
    <row r="122" spans="1:29" s="63" customFormat="1" hidden="1" x14ac:dyDescent="0.25">
      <c r="A122" s="68">
        <f>IF(VLOOKUP($B$105,Mixes!A:AJ,$B$120)="","",VLOOKUP($B$105,Mixes!A:AJ,$B$120))</f>
        <v>0</v>
      </c>
      <c r="B122" s="68">
        <f>IF(VLOOKUP($B$105,Mixes!A:AJ,$B$120+1)="","",VLOOKUP($B$105,Mixes!A:AJ,$B$120+1))</f>
        <v>0</v>
      </c>
      <c r="C122" s="68">
        <f>IF(VLOOKUP($B$105,Mixes!A:AJ,$B$120+2)="","",VLOOKUP($B$105,Mixes!A:AJ,$B$120+2))</f>
        <v>0</v>
      </c>
      <c r="D122" s="68">
        <f>IF(VLOOKUP($B$105,Mixes!A:AJ,$B$120+3)="","",VLOOKUP($B$105,Mixes!A:AJ,$B$120+3))</f>
        <v>20</v>
      </c>
      <c r="E122" s="68">
        <f>IF(VLOOKUP($B$105,Mixes!A:AJ,$B$120+4)="","",VLOOKUP($B$105,Mixes!A:AJ,$B$120+4))</f>
        <v>120</v>
      </c>
      <c r="K122" s="63" t="s">
        <v>394</v>
      </c>
      <c r="L122" s="63" t="s">
        <v>387</v>
      </c>
      <c r="M122" s="63" t="s">
        <v>388</v>
      </c>
      <c r="N122" s="63" t="s">
        <v>399</v>
      </c>
      <c r="O122" s="63" t="s">
        <v>403</v>
      </c>
      <c r="P122" s="63" t="s">
        <v>417</v>
      </c>
      <c r="R122" s="63" t="s">
        <v>404</v>
      </c>
    </row>
    <row r="123" spans="1:29" s="63" customFormat="1" hidden="1" x14ac:dyDescent="0.25">
      <c r="A123" s="68"/>
      <c r="E123" s="76"/>
      <c r="J123" s="63" t="s">
        <v>401</v>
      </c>
      <c r="K123" s="63">
        <f>Instructions!I2*10</f>
        <v>20</v>
      </c>
      <c r="L123" s="63" t="str">
        <f>IF(B2="","#",LEFT(B2,1))</f>
        <v>#</v>
      </c>
      <c r="M123" s="63" t="str">
        <f>IF(B4="","#",LEFT(B4,1))</f>
        <v>#</v>
      </c>
      <c r="N123" s="63">
        <f>SUM(N120:T120)</f>
        <v>1054</v>
      </c>
      <c r="O123" s="63" t="str">
        <f ca="1">CHOOSE(R123,"A","B","C","D","E","F","G","H","I","J","K","L")</f>
        <v>E</v>
      </c>
      <c r="P123" s="63">
        <f ca="1">R126-2023</f>
        <v>0</v>
      </c>
      <c r="R123" s="63">
        <f ca="1">MONTH(TODAY())</f>
        <v>5</v>
      </c>
    </row>
    <row r="124" spans="1:29" s="63" customFormat="1" hidden="1" x14ac:dyDescent="0.25">
      <c r="A124" s="68">
        <f>IF(OR(B107="No",E9="No"),A97,A122)</f>
        <v>0</v>
      </c>
      <c r="B124" s="68">
        <f>IF(OR(B107="No",E9="No"),B97,B122)</f>
        <v>60</v>
      </c>
      <c r="C124" s="68">
        <f>IF(OR(B107="No",E9="No"),C97,C122)</f>
        <v>0</v>
      </c>
      <c r="D124" s="68">
        <f>IF(OR(B107="No",E9="No"),D97,D122)</f>
        <v>60</v>
      </c>
      <c r="E124" s="68">
        <f>IF(OR(B107="No",E9="No"),E97,E122)</f>
        <v>0</v>
      </c>
      <c r="R124" s="63" t="s">
        <v>405</v>
      </c>
      <c r="S124" s="63" t="s">
        <v>406</v>
      </c>
      <c r="T124" s="63" t="s">
        <v>407</v>
      </c>
      <c r="U124" s="63" t="s">
        <v>408</v>
      </c>
      <c r="V124" s="63" t="s">
        <v>409</v>
      </c>
      <c r="W124" s="63" t="s">
        <v>410</v>
      </c>
      <c r="X124" s="63" t="s">
        <v>411</v>
      </c>
      <c r="Y124" s="63" t="s">
        <v>412</v>
      </c>
      <c r="Z124" s="63" t="s">
        <v>413</v>
      </c>
      <c r="AA124" s="63" t="s">
        <v>414</v>
      </c>
      <c r="AB124" s="63" t="s">
        <v>415</v>
      </c>
      <c r="AC124" s="63" t="s">
        <v>416</v>
      </c>
    </row>
    <row r="125" spans="1:29" s="63" customFormat="1" ht="35.25" hidden="1" customHeight="1" x14ac:dyDescent="0.25">
      <c r="A125" s="68" t="str">
        <f>IF(AND('Use Details'!B107="Yes",'Use Details'!E9="Yes"),CONCATENATE("Up to a maximum of ",H87," ",I87," Plus ",B12,B127),CONCATENATE("Up to a maximum of ",H87," ",I87))</f>
        <v>Up to a maximum of 1500 g/L</v>
      </c>
      <c r="E125" s="76"/>
      <c r="K125" s="63" t="s">
        <v>400</v>
      </c>
      <c r="L125" s="63" t="str">
        <f ca="1">CONCATENATE(J123,K123,L123,M123,N123,O123,P123)</f>
        <v>P20##1054E0</v>
      </c>
    </row>
    <row r="126" spans="1:29" s="63" customFormat="1" hidden="1" x14ac:dyDescent="0.25">
      <c r="A126" s="68"/>
      <c r="E126" s="76"/>
      <c r="N126" s="130"/>
      <c r="R126" s="63">
        <f ca="1">YEAR(TODAY())</f>
        <v>2023</v>
      </c>
    </row>
    <row r="127" spans="1:29" hidden="1" x14ac:dyDescent="0.25">
      <c r="A127" s="68" t="s">
        <v>299</v>
      </c>
      <c r="B127" s="64" t="str">
        <f>IF(AND(B7=E127,B107="Yes",E9="Yes",E10="Yes")," Plus Starane Advanced Herbicide","")</f>
        <v/>
      </c>
      <c r="C127" s="63"/>
      <c r="D127" s="63"/>
      <c r="E127" s="64" t="s">
        <v>344</v>
      </c>
      <c r="F127" s="63"/>
      <c r="G127" s="63"/>
    </row>
    <row r="128" spans="1:29" hidden="1" x14ac:dyDescent="0.25">
      <c r="A128" s="68"/>
      <c r="B128" s="63"/>
      <c r="C128" s="63"/>
      <c r="D128" s="63"/>
      <c r="E128" s="76"/>
      <c r="F128" s="63"/>
      <c r="G128" s="63"/>
    </row>
    <row r="129" spans="1:7" hidden="1" x14ac:dyDescent="0.25">
      <c r="A129" s="68"/>
      <c r="B129" s="63"/>
      <c r="C129" s="63"/>
      <c r="D129" s="63"/>
      <c r="E129" s="76"/>
      <c r="F129" s="63"/>
      <c r="G129" s="63"/>
    </row>
    <row r="130" spans="1:7" x14ac:dyDescent="0.25">
      <c r="A130" s="68"/>
      <c r="B130" s="63"/>
      <c r="C130" s="63"/>
      <c r="D130" s="63"/>
      <c r="E130" s="76"/>
      <c r="F130" s="63"/>
      <c r="G130" s="63"/>
    </row>
    <row r="131" spans="1:7" x14ac:dyDescent="0.25">
      <c r="A131" s="68"/>
      <c r="B131" s="63"/>
      <c r="C131" s="63"/>
      <c r="D131" s="63"/>
      <c r="E131" s="76"/>
      <c r="F131" s="63"/>
      <c r="G131" s="63"/>
    </row>
    <row r="132" spans="1:7" x14ac:dyDescent="0.25">
      <c r="A132" s="68"/>
      <c r="B132" s="63"/>
      <c r="C132" s="63"/>
      <c r="D132" s="63"/>
      <c r="E132" s="76"/>
      <c r="F132" s="63"/>
      <c r="G132" s="63"/>
    </row>
    <row r="133" spans="1:7" x14ac:dyDescent="0.25">
      <c r="A133" s="68"/>
      <c r="B133" s="63"/>
      <c r="C133" s="63"/>
      <c r="D133" s="63"/>
      <c r="E133" s="76"/>
      <c r="F133" s="63"/>
      <c r="G133" s="63"/>
    </row>
    <row r="134" spans="1:7" x14ac:dyDescent="0.25">
      <c r="A134" s="68"/>
      <c r="B134" s="63"/>
      <c r="C134" s="63"/>
      <c r="D134" s="63"/>
      <c r="E134" s="76"/>
      <c r="F134" s="63"/>
      <c r="G134" s="63"/>
    </row>
    <row r="135" spans="1:7" x14ac:dyDescent="0.25">
      <c r="A135" s="68"/>
      <c r="B135" s="63"/>
      <c r="C135" s="63"/>
      <c r="D135" s="63"/>
      <c r="E135" s="76"/>
      <c r="F135" s="63"/>
      <c r="G135" s="63"/>
    </row>
    <row r="136" spans="1:7" x14ac:dyDescent="0.25">
      <c r="A136" s="68"/>
      <c r="B136" s="63"/>
      <c r="C136" s="63"/>
      <c r="D136" s="63"/>
      <c r="E136" s="76"/>
      <c r="F136" s="63"/>
      <c r="G136" s="63"/>
    </row>
    <row r="137" spans="1:7" x14ac:dyDescent="0.25">
      <c r="A137" s="68"/>
      <c r="B137" s="63"/>
      <c r="C137" s="63"/>
      <c r="D137" s="63"/>
      <c r="E137" s="76"/>
      <c r="F137" s="63"/>
      <c r="G137" s="63"/>
    </row>
    <row r="138" spans="1:7" x14ac:dyDescent="0.25">
      <c r="A138" s="68"/>
      <c r="B138" s="63"/>
      <c r="C138" s="63"/>
      <c r="D138" s="63"/>
      <c r="E138" s="76"/>
      <c r="F138" s="63"/>
      <c r="G138" s="63"/>
    </row>
    <row r="139" spans="1:7" x14ac:dyDescent="0.25">
      <c r="A139" s="68"/>
      <c r="B139" s="63"/>
      <c r="C139" s="63"/>
      <c r="D139" s="63"/>
      <c r="E139" s="76"/>
      <c r="F139" s="63"/>
      <c r="G139" s="63"/>
    </row>
    <row r="140" spans="1:7" x14ac:dyDescent="0.25">
      <c r="A140" s="68"/>
      <c r="B140" s="63"/>
      <c r="C140" s="63"/>
      <c r="D140" s="63"/>
      <c r="E140" s="76"/>
      <c r="F140" s="63"/>
      <c r="G140" s="63"/>
    </row>
    <row r="141" spans="1:7" x14ac:dyDescent="0.25">
      <c r="A141" s="68"/>
      <c r="B141" s="63"/>
      <c r="C141" s="63"/>
      <c r="D141" s="63"/>
      <c r="E141" s="76"/>
      <c r="F141" s="63"/>
      <c r="G141" s="63"/>
    </row>
    <row r="142" spans="1:7" x14ac:dyDescent="0.25">
      <c r="A142" s="68"/>
      <c r="B142" s="63"/>
      <c r="C142" s="63"/>
      <c r="D142" s="63"/>
      <c r="E142" s="76"/>
      <c r="F142" s="63"/>
      <c r="G142" s="63"/>
    </row>
    <row r="143" spans="1:7" x14ac:dyDescent="0.25">
      <c r="A143" s="68"/>
      <c r="B143" s="63"/>
      <c r="C143" s="63"/>
      <c r="D143" s="63"/>
      <c r="E143" s="76"/>
      <c r="F143" s="63"/>
      <c r="G143" s="63"/>
    </row>
    <row r="144" spans="1:7" x14ac:dyDescent="0.25">
      <c r="A144" s="68"/>
      <c r="B144" s="63"/>
      <c r="C144" s="63"/>
      <c r="D144" s="63"/>
      <c r="E144" s="76"/>
      <c r="F144" s="63"/>
      <c r="G144" s="63"/>
    </row>
    <row r="145" spans="1:7" x14ac:dyDescent="0.25">
      <c r="A145" s="68"/>
      <c r="B145" s="63"/>
      <c r="C145" s="63"/>
      <c r="D145" s="63"/>
      <c r="E145" s="76"/>
      <c r="F145" s="63"/>
      <c r="G145" s="63"/>
    </row>
    <row r="146" spans="1:7" x14ac:dyDescent="0.25">
      <c r="A146" s="68"/>
      <c r="B146" s="63"/>
      <c r="C146" s="63"/>
      <c r="D146" s="63"/>
      <c r="E146" s="76"/>
      <c r="F146" s="63"/>
      <c r="G146" s="63"/>
    </row>
    <row r="147" spans="1:7" x14ac:dyDescent="0.25">
      <c r="A147" s="68"/>
      <c r="B147" s="63"/>
      <c r="C147" s="63"/>
      <c r="D147" s="63"/>
      <c r="E147" s="76"/>
      <c r="F147" s="63"/>
      <c r="G147" s="63"/>
    </row>
    <row r="148" spans="1:7" x14ac:dyDescent="0.25">
      <c r="A148" s="68"/>
      <c r="B148" s="63"/>
      <c r="C148" s="63"/>
      <c r="D148" s="63"/>
      <c r="E148" s="76"/>
      <c r="F148" s="63"/>
      <c r="G148" s="63"/>
    </row>
    <row r="149" spans="1:7" x14ac:dyDescent="0.25">
      <c r="A149" s="68"/>
      <c r="B149" s="63"/>
      <c r="C149" s="63"/>
      <c r="D149" s="63"/>
      <c r="E149" s="76"/>
      <c r="F149" s="63"/>
      <c r="G149" s="63"/>
    </row>
    <row r="150" spans="1:7" x14ac:dyDescent="0.25">
      <c r="A150" s="68"/>
      <c r="B150" s="63"/>
      <c r="C150" s="63"/>
      <c r="D150" s="63"/>
      <c r="E150" s="76"/>
      <c r="F150" s="63"/>
      <c r="G150" s="63"/>
    </row>
    <row r="151" spans="1:7" x14ac:dyDescent="0.25">
      <c r="A151" s="68"/>
      <c r="B151" s="63"/>
      <c r="C151" s="63"/>
      <c r="D151" s="63"/>
      <c r="E151" s="76"/>
      <c r="F151" s="63"/>
      <c r="G151" s="63"/>
    </row>
    <row r="152" spans="1:7" x14ac:dyDescent="0.25">
      <c r="A152" s="68"/>
      <c r="B152" s="63"/>
      <c r="C152" s="63"/>
      <c r="D152" s="63"/>
      <c r="E152" s="76"/>
      <c r="F152" s="63"/>
      <c r="G152" s="63"/>
    </row>
    <row r="153" spans="1:7" x14ac:dyDescent="0.25">
      <c r="A153" s="68"/>
      <c r="B153" s="63"/>
      <c r="C153" s="63"/>
      <c r="D153" s="63"/>
      <c r="E153" s="76"/>
      <c r="F153" s="63"/>
      <c r="G153" s="63"/>
    </row>
    <row r="154" spans="1:7" x14ac:dyDescent="0.25">
      <c r="A154" s="68"/>
      <c r="B154" s="63"/>
      <c r="C154" s="63"/>
      <c r="D154" s="63"/>
      <c r="E154" s="76"/>
      <c r="F154" s="63"/>
      <c r="G154" s="63"/>
    </row>
    <row r="155" spans="1:7" x14ac:dyDescent="0.25">
      <c r="A155" s="68"/>
      <c r="B155" s="63"/>
      <c r="C155" s="63"/>
      <c r="D155" s="63"/>
      <c r="E155" s="76"/>
      <c r="F155" s="63"/>
      <c r="G155" s="63"/>
    </row>
    <row r="156" spans="1:7" x14ac:dyDescent="0.25">
      <c r="A156" s="68"/>
      <c r="B156" s="63"/>
      <c r="C156" s="63"/>
      <c r="D156" s="63"/>
      <c r="E156" s="76"/>
      <c r="F156" s="63"/>
      <c r="G156" s="63"/>
    </row>
    <row r="157" spans="1:7" x14ac:dyDescent="0.25">
      <c r="A157" s="68"/>
      <c r="B157" s="63"/>
      <c r="C157" s="63"/>
      <c r="D157" s="63"/>
      <c r="E157" s="76"/>
      <c r="F157" s="63"/>
      <c r="G157" s="63"/>
    </row>
    <row r="158" spans="1:7" x14ac:dyDescent="0.25">
      <c r="A158" s="68"/>
      <c r="B158" s="63"/>
      <c r="C158" s="63"/>
      <c r="D158" s="63"/>
      <c r="E158" s="76"/>
      <c r="F158" s="63"/>
      <c r="G158" s="63"/>
    </row>
    <row r="159" spans="1:7" x14ac:dyDescent="0.25">
      <c r="A159" s="68"/>
      <c r="B159" s="63"/>
      <c r="C159" s="63"/>
      <c r="D159" s="63"/>
      <c r="E159" s="76"/>
      <c r="F159" s="63"/>
      <c r="G159" s="63"/>
    </row>
    <row r="160" spans="1:7" x14ac:dyDescent="0.25">
      <c r="A160" s="68"/>
      <c r="B160" s="63"/>
      <c r="C160" s="63"/>
      <c r="D160" s="63"/>
      <c r="E160" s="76"/>
      <c r="F160" s="63"/>
      <c r="G160" s="63"/>
    </row>
    <row r="161" spans="1:7" x14ac:dyDescent="0.25">
      <c r="A161" s="68"/>
      <c r="B161" s="63"/>
      <c r="C161" s="63"/>
      <c r="D161" s="63"/>
      <c r="E161" s="76"/>
      <c r="F161" s="63"/>
      <c r="G161" s="63"/>
    </row>
    <row r="162" spans="1:7" x14ac:dyDescent="0.25">
      <c r="A162" s="68"/>
      <c r="B162" s="63"/>
      <c r="C162" s="63"/>
      <c r="D162" s="63"/>
      <c r="E162" s="76"/>
      <c r="F162" s="63"/>
      <c r="G162" s="63"/>
    </row>
    <row r="163" spans="1:7" x14ac:dyDescent="0.25">
      <c r="A163" s="68"/>
      <c r="B163" s="63"/>
      <c r="C163" s="63"/>
      <c r="D163" s="63"/>
      <c r="E163" s="76"/>
      <c r="F163" s="63"/>
      <c r="G163" s="63"/>
    </row>
    <row r="164" spans="1:7" x14ac:dyDescent="0.25">
      <c r="A164" s="68"/>
      <c r="B164" s="63"/>
      <c r="C164" s="63"/>
      <c r="D164" s="63"/>
      <c r="E164" s="76"/>
      <c r="F164" s="63"/>
      <c r="G164" s="63"/>
    </row>
    <row r="165" spans="1:7" x14ac:dyDescent="0.25">
      <c r="A165" s="68"/>
      <c r="B165" s="63"/>
      <c r="C165" s="63"/>
      <c r="D165" s="63"/>
      <c r="E165" s="76"/>
      <c r="F165" s="63"/>
      <c r="G165" s="63"/>
    </row>
    <row r="166" spans="1:7" x14ac:dyDescent="0.25">
      <c r="A166" s="68"/>
      <c r="B166" s="63"/>
      <c r="C166" s="63"/>
      <c r="D166" s="63"/>
      <c r="E166" s="76"/>
      <c r="F166" s="63"/>
      <c r="G166" s="63"/>
    </row>
    <row r="167" spans="1:7" x14ac:dyDescent="0.25">
      <c r="A167" s="68"/>
      <c r="B167" s="63"/>
      <c r="C167" s="63"/>
      <c r="D167" s="63"/>
      <c r="E167" s="76"/>
      <c r="F167" s="63"/>
      <c r="G167" s="63"/>
    </row>
    <row r="168" spans="1:7" x14ac:dyDescent="0.25">
      <c r="A168" s="68"/>
      <c r="B168" s="63"/>
      <c r="C168" s="63"/>
      <c r="D168" s="63"/>
      <c r="E168" s="76"/>
      <c r="F168" s="63"/>
      <c r="G168" s="63"/>
    </row>
    <row r="169" spans="1:7" x14ac:dyDescent="0.25">
      <c r="A169" s="68"/>
      <c r="B169" s="63"/>
      <c r="C169" s="63"/>
      <c r="D169" s="63"/>
      <c r="E169" s="76"/>
      <c r="F169" s="63"/>
      <c r="G169" s="63"/>
    </row>
    <row r="170" spans="1:7" x14ac:dyDescent="0.25">
      <c r="A170" s="68"/>
      <c r="B170" s="63"/>
      <c r="C170" s="63"/>
      <c r="D170" s="63"/>
      <c r="E170" s="76"/>
      <c r="F170" s="63"/>
      <c r="G170" s="63"/>
    </row>
    <row r="171" spans="1:7" x14ac:dyDescent="0.25">
      <c r="A171" s="68"/>
      <c r="B171" s="63"/>
      <c r="C171" s="63"/>
      <c r="D171" s="63"/>
      <c r="E171" s="76"/>
      <c r="F171" s="63"/>
      <c r="G171" s="63"/>
    </row>
    <row r="172" spans="1:7" x14ac:dyDescent="0.25">
      <c r="A172" s="68"/>
      <c r="B172" s="63"/>
      <c r="C172" s="63"/>
      <c r="D172" s="63"/>
      <c r="E172" s="76"/>
      <c r="F172" s="63"/>
      <c r="G172" s="63"/>
    </row>
    <row r="173" spans="1:7" x14ac:dyDescent="0.25">
      <c r="A173" s="68"/>
      <c r="B173" s="63"/>
      <c r="C173" s="63"/>
      <c r="D173" s="63"/>
      <c r="E173" s="76"/>
      <c r="F173" s="63"/>
      <c r="G173" s="63"/>
    </row>
    <row r="174" spans="1:7" x14ac:dyDescent="0.25">
      <c r="A174" s="68"/>
      <c r="B174" s="63"/>
      <c r="C174" s="63"/>
      <c r="D174" s="63"/>
      <c r="E174" s="76"/>
      <c r="F174" s="63"/>
      <c r="G174" s="63"/>
    </row>
    <row r="175" spans="1:7" x14ac:dyDescent="0.25">
      <c r="A175" s="68"/>
      <c r="B175" s="63"/>
      <c r="C175" s="63"/>
      <c r="D175" s="63"/>
      <c r="E175" s="76"/>
      <c r="F175" s="63"/>
      <c r="G175" s="63"/>
    </row>
    <row r="176" spans="1:7" x14ac:dyDescent="0.25">
      <c r="A176" s="68"/>
      <c r="B176" s="63"/>
      <c r="C176" s="63"/>
      <c r="D176" s="63"/>
      <c r="E176" s="76"/>
      <c r="F176" s="63"/>
      <c r="G176" s="63"/>
    </row>
    <row r="177" spans="1:7" x14ac:dyDescent="0.25">
      <c r="A177" s="68"/>
      <c r="B177" s="63"/>
      <c r="C177" s="63"/>
      <c r="D177" s="63"/>
      <c r="E177" s="76"/>
      <c r="F177" s="63"/>
      <c r="G177" s="63"/>
    </row>
    <row r="178" spans="1:7" x14ac:dyDescent="0.25">
      <c r="A178" s="68"/>
      <c r="B178" s="63"/>
      <c r="C178" s="63"/>
      <c r="D178" s="63"/>
      <c r="E178" s="76"/>
      <c r="F178" s="63"/>
      <c r="G178" s="63"/>
    </row>
    <row r="179" spans="1:7" x14ac:dyDescent="0.25">
      <c r="A179" s="68"/>
      <c r="B179" s="63"/>
      <c r="C179" s="63"/>
      <c r="D179" s="63"/>
      <c r="E179" s="76"/>
      <c r="F179" s="63"/>
      <c r="G179" s="63"/>
    </row>
    <row r="180" spans="1:7" x14ac:dyDescent="0.25">
      <c r="A180" s="68"/>
      <c r="B180" s="63"/>
      <c r="C180" s="63"/>
      <c r="D180" s="63"/>
      <c r="E180" s="76"/>
      <c r="F180" s="63"/>
      <c r="G180" s="63"/>
    </row>
    <row r="181" spans="1:7" x14ac:dyDescent="0.25">
      <c r="A181" s="68"/>
      <c r="B181" s="63"/>
      <c r="C181" s="63"/>
      <c r="D181" s="63"/>
      <c r="E181" s="76"/>
      <c r="F181" s="63"/>
      <c r="G181" s="63"/>
    </row>
    <row r="182" spans="1:7" x14ac:dyDescent="0.25">
      <c r="A182" s="68"/>
      <c r="B182" s="63"/>
      <c r="C182" s="63"/>
      <c r="D182" s="63"/>
      <c r="E182" s="76"/>
      <c r="F182" s="63"/>
      <c r="G182" s="63"/>
    </row>
    <row r="183" spans="1:7" x14ac:dyDescent="0.25">
      <c r="A183" s="68"/>
      <c r="B183" s="63"/>
      <c r="C183" s="63"/>
      <c r="D183" s="63"/>
      <c r="E183" s="76"/>
      <c r="F183" s="63"/>
      <c r="G183" s="63"/>
    </row>
    <row r="184" spans="1:7" x14ac:dyDescent="0.25">
      <c r="A184" s="68"/>
      <c r="B184" s="63"/>
      <c r="C184" s="63"/>
      <c r="D184" s="63"/>
      <c r="E184" s="76"/>
      <c r="F184" s="63"/>
      <c r="G184" s="63"/>
    </row>
    <row r="185" spans="1:7" x14ac:dyDescent="0.25">
      <c r="A185" s="68"/>
      <c r="B185" s="63"/>
      <c r="C185" s="63"/>
      <c r="D185" s="63"/>
      <c r="E185" s="76"/>
      <c r="F185" s="63"/>
      <c r="G185" s="63"/>
    </row>
    <row r="186" spans="1:7" x14ac:dyDescent="0.25">
      <c r="A186" s="68"/>
      <c r="B186" s="63"/>
      <c r="C186" s="63"/>
      <c r="D186" s="63"/>
      <c r="E186" s="76"/>
      <c r="F186" s="63"/>
      <c r="G186" s="63"/>
    </row>
    <row r="187" spans="1:7" x14ac:dyDescent="0.25">
      <c r="A187" s="68"/>
      <c r="B187" s="63"/>
      <c r="C187" s="63"/>
      <c r="D187" s="63"/>
      <c r="E187" s="76"/>
      <c r="F187" s="63"/>
      <c r="G187" s="63"/>
    </row>
    <row r="188" spans="1:7" x14ac:dyDescent="0.25">
      <c r="A188" s="68"/>
      <c r="B188" s="63"/>
      <c r="C188" s="63"/>
      <c r="D188" s="63"/>
      <c r="E188" s="76"/>
      <c r="F188" s="63"/>
      <c r="G188" s="63"/>
    </row>
    <row r="189" spans="1:7" x14ac:dyDescent="0.25">
      <c r="A189" s="68"/>
      <c r="B189" s="63"/>
      <c r="C189" s="63"/>
      <c r="D189" s="63"/>
      <c r="E189" s="76"/>
      <c r="F189" s="63"/>
      <c r="G189" s="63"/>
    </row>
    <row r="190" spans="1:7" x14ac:dyDescent="0.25">
      <c r="A190" s="68"/>
      <c r="B190" s="63"/>
      <c r="C190" s="63"/>
      <c r="D190" s="63"/>
      <c r="E190" s="76"/>
      <c r="F190" s="63"/>
      <c r="G190" s="63"/>
    </row>
    <row r="191" spans="1:7" x14ac:dyDescent="0.25">
      <c r="A191" s="68"/>
      <c r="B191" s="63"/>
      <c r="C191" s="63"/>
      <c r="D191" s="63"/>
      <c r="E191" s="76"/>
      <c r="F191" s="63"/>
      <c r="G191" s="63"/>
    </row>
    <row r="192" spans="1:7" x14ac:dyDescent="0.25">
      <c r="A192" s="68"/>
      <c r="B192" s="63"/>
      <c r="C192" s="63"/>
      <c r="D192" s="63"/>
      <c r="E192" s="76"/>
      <c r="F192" s="63"/>
      <c r="G192" s="63"/>
    </row>
    <row r="193" spans="1:7" x14ac:dyDescent="0.25">
      <c r="A193" s="68"/>
      <c r="B193" s="63"/>
      <c r="C193" s="63"/>
      <c r="D193" s="63"/>
      <c r="E193" s="76"/>
      <c r="F193" s="63"/>
      <c r="G193" s="63"/>
    </row>
    <row r="194" spans="1:7" x14ac:dyDescent="0.25">
      <c r="A194" s="68"/>
      <c r="B194" s="63"/>
      <c r="C194" s="63"/>
      <c r="D194" s="63"/>
      <c r="E194" s="76"/>
      <c r="F194" s="63"/>
      <c r="G194" s="63"/>
    </row>
    <row r="195" spans="1:7" x14ac:dyDescent="0.25">
      <c r="A195" s="68"/>
      <c r="B195" s="63"/>
      <c r="C195" s="63"/>
      <c r="D195" s="63"/>
      <c r="E195" s="76"/>
      <c r="F195" s="63"/>
      <c r="G195" s="63"/>
    </row>
    <row r="196" spans="1:7" x14ac:dyDescent="0.25">
      <c r="A196" s="68"/>
      <c r="B196" s="63"/>
      <c r="C196" s="63"/>
      <c r="D196" s="63"/>
      <c r="E196" s="76"/>
      <c r="F196" s="63"/>
      <c r="G196" s="63"/>
    </row>
    <row r="197" spans="1:7" x14ac:dyDescent="0.25">
      <c r="A197" s="68"/>
      <c r="B197" s="63"/>
      <c r="C197" s="63"/>
      <c r="D197" s="63"/>
      <c r="E197" s="76"/>
      <c r="F197" s="63"/>
      <c r="G197" s="63"/>
    </row>
    <row r="198" spans="1:7" x14ac:dyDescent="0.25">
      <c r="A198" s="68"/>
      <c r="B198" s="63"/>
      <c r="C198" s="63"/>
      <c r="D198" s="63"/>
      <c r="E198" s="76"/>
      <c r="F198" s="63"/>
      <c r="G198" s="63"/>
    </row>
    <row r="199" spans="1:7" x14ac:dyDescent="0.25">
      <c r="A199" s="68"/>
      <c r="B199" s="63"/>
      <c r="C199" s="63"/>
      <c r="D199" s="63"/>
      <c r="E199" s="76"/>
      <c r="F199" s="63"/>
      <c r="G199" s="63"/>
    </row>
    <row r="200" spans="1:7" x14ac:dyDescent="0.25">
      <c r="A200" s="68"/>
      <c r="B200" s="63"/>
      <c r="C200" s="63"/>
      <c r="D200" s="63"/>
      <c r="E200" s="76"/>
      <c r="F200" s="63"/>
      <c r="G200" s="63"/>
    </row>
    <row r="201" spans="1:7" x14ac:dyDescent="0.25">
      <c r="A201" s="68"/>
      <c r="B201" s="63"/>
      <c r="C201" s="63"/>
      <c r="D201" s="63"/>
      <c r="E201" s="76"/>
      <c r="F201" s="63"/>
      <c r="G201" s="63"/>
    </row>
    <row r="202" spans="1:7" x14ac:dyDescent="0.25">
      <c r="A202" s="68"/>
      <c r="B202" s="63"/>
      <c r="C202" s="63"/>
      <c r="D202" s="63"/>
      <c r="E202" s="76"/>
      <c r="F202" s="63"/>
      <c r="G202" s="63"/>
    </row>
    <row r="203" spans="1:7" x14ac:dyDescent="0.25">
      <c r="A203" s="68"/>
      <c r="B203" s="63"/>
      <c r="C203" s="63"/>
      <c r="D203" s="63"/>
      <c r="E203" s="76"/>
      <c r="F203" s="63"/>
      <c r="G203" s="63"/>
    </row>
    <row r="204" spans="1:7" x14ac:dyDescent="0.25">
      <c r="A204" s="68"/>
      <c r="B204" s="63"/>
      <c r="C204" s="63"/>
      <c r="D204" s="63"/>
      <c r="E204" s="76"/>
      <c r="F204" s="63"/>
      <c r="G204" s="63"/>
    </row>
    <row r="205" spans="1:7" x14ac:dyDescent="0.25">
      <c r="A205" s="68"/>
      <c r="B205" s="63"/>
      <c r="C205" s="63"/>
      <c r="D205" s="63"/>
      <c r="E205" s="76"/>
      <c r="F205" s="63"/>
      <c r="G205" s="63"/>
    </row>
    <row r="206" spans="1:7" x14ac:dyDescent="0.25">
      <c r="A206" s="68"/>
      <c r="B206" s="63"/>
      <c r="C206" s="63"/>
      <c r="D206" s="63"/>
      <c r="E206" s="76"/>
      <c r="F206" s="63"/>
      <c r="G206" s="63"/>
    </row>
    <row r="207" spans="1:7" x14ac:dyDescent="0.25">
      <c r="A207" s="68"/>
      <c r="B207" s="63"/>
      <c r="C207" s="63"/>
      <c r="D207" s="63"/>
      <c r="E207" s="76"/>
      <c r="F207" s="63"/>
      <c r="G207" s="63"/>
    </row>
    <row r="208" spans="1:7" x14ac:dyDescent="0.25">
      <c r="A208" s="68"/>
      <c r="B208" s="63"/>
      <c r="C208" s="63"/>
      <c r="D208" s="63"/>
      <c r="E208" s="76"/>
      <c r="F208" s="63"/>
      <c r="G208" s="63"/>
    </row>
    <row r="209" spans="1:7" x14ac:dyDescent="0.25">
      <c r="A209" s="68"/>
      <c r="B209" s="63"/>
      <c r="C209" s="63"/>
      <c r="D209" s="63"/>
      <c r="E209" s="76"/>
      <c r="F209" s="63"/>
      <c r="G209" s="63"/>
    </row>
    <row r="210" spans="1:7" x14ac:dyDescent="0.25">
      <c r="A210" s="68"/>
      <c r="B210" s="63"/>
      <c r="C210" s="63"/>
      <c r="D210" s="63"/>
      <c r="E210" s="76"/>
      <c r="F210" s="63"/>
      <c r="G210" s="63"/>
    </row>
    <row r="211" spans="1:7" x14ac:dyDescent="0.25">
      <c r="A211" s="68"/>
      <c r="B211" s="63"/>
      <c r="C211" s="63"/>
      <c r="D211" s="63"/>
      <c r="E211" s="76"/>
      <c r="F211" s="63"/>
      <c r="G211" s="63"/>
    </row>
    <row r="212" spans="1:7" x14ac:dyDescent="0.25">
      <c r="A212" s="68"/>
      <c r="B212" s="63"/>
      <c r="C212" s="63"/>
      <c r="D212" s="63"/>
      <c r="E212" s="76"/>
      <c r="F212" s="63"/>
      <c r="G212" s="63"/>
    </row>
    <row r="213" spans="1:7" x14ac:dyDescent="0.25">
      <c r="A213" s="68"/>
      <c r="B213" s="63"/>
      <c r="C213" s="63"/>
      <c r="D213" s="63"/>
      <c r="E213" s="76"/>
      <c r="F213" s="63"/>
      <c r="G213" s="63"/>
    </row>
    <row r="214" spans="1:7" x14ac:dyDescent="0.25">
      <c r="A214" s="68"/>
      <c r="B214" s="63"/>
      <c r="C214" s="63"/>
      <c r="D214" s="63"/>
      <c r="E214" s="76"/>
      <c r="F214" s="63"/>
      <c r="G214" s="63"/>
    </row>
    <row r="215" spans="1:7" x14ac:dyDescent="0.25">
      <c r="A215" s="68"/>
      <c r="B215" s="63"/>
      <c r="C215" s="63"/>
      <c r="D215" s="63"/>
      <c r="E215" s="76"/>
      <c r="F215" s="63"/>
      <c r="G215" s="63"/>
    </row>
    <row r="216" spans="1:7" x14ac:dyDescent="0.25">
      <c r="A216" s="68"/>
      <c r="B216" s="63"/>
      <c r="C216" s="63"/>
      <c r="D216" s="63"/>
      <c r="E216" s="76"/>
      <c r="F216" s="63"/>
      <c r="G216" s="63"/>
    </row>
    <row r="217" spans="1:7" x14ac:dyDescent="0.25">
      <c r="A217" s="68"/>
      <c r="B217" s="63"/>
      <c r="C217" s="63"/>
      <c r="D217" s="63"/>
      <c r="E217" s="76"/>
      <c r="F217" s="63"/>
      <c r="G217" s="63"/>
    </row>
    <row r="218" spans="1:7" x14ac:dyDescent="0.25">
      <c r="A218" s="68"/>
      <c r="B218" s="63"/>
      <c r="C218" s="63"/>
      <c r="D218" s="63"/>
      <c r="E218" s="76"/>
      <c r="F218" s="63"/>
      <c r="G218" s="63"/>
    </row>
    <row r="219" spans="1:7" x14ac:dyDescent="0.25">
      <c r="A219" s="68"/>
      <c r="B219" s="63"/>
      <c r="C219" s="63"/>
      <c r="D219" s="63"/>
      <c r="E219" s="76"/>
      <c r="F219" s="63"/>
      <c r="G219" s="63"/>
    </row>
    <row r="220" spans="1:7" x14ac:dyDescent="0.25">
      <c r="A220" s="68"/>
      <c r="B220" s="63"/>
      <c r="C220" s="63"/>
      <c r="D220" s="63"/>
      <c r="E220" s="76"/>
      <c r="F220" s="63"/>
      <c r="G220" s="63"/>
    </row>
    <row r="221" spans="1:7" x14ac:dyDescent="0.25">
      <c r="A221" s="68"/>
      <c r="B221" s="63"/>
      <c r="C221" s="63"/>
      <c r="D221" s="63"/>
      <c r="E221" s="76"/>
      <c r="F221" s="63"/>
      <c r="G221" s="63"/>
    </row>
    <row r="222" spans="1:7" x14ac:dyDescent="0.25">
      <c r="A222" s="68"/>
      <c r="B222" s="63"/>
      <c r="C222" s="63"/>
      <c r="D222" s="63"/>
      <c r="E222" s="76"/>
      <c r="F222" s="63"/>
      <c r="G222" s="63"/>
    </row>
    <row r="223" spans="1:7" x14ac:dyDescent="0.25">
      <c r="A223" s="68"/>
      <c r="B223" s="63"/>
      <c r="C223" s="63"/>
      <c r="D223" s="63"/>
      <c r="E223" s="76"/>
      <c r="F223" s="63"/>
      <c r="G223" s="63"/>
    </row>
    <row r="224" spans="1:7" x14ac:dyDescent="0.25">
      <c r="A224" s="68"/>
      <c r="B224" s="63"/>
      <c r="C224" s="63"/>
      <c r="D224" s="63"/>
      <c r="E224" s="76"/>
      <c r="F224" s="63"/>
      <c r="G224" s="63"/>
    </row>
    <row r="225" spans="1:7" x14ac:dyDescent="0.25">
      <c r="A225" s="68"/>
      <c r="B225" s="63"/>
      <c r="C225" s="63"/>
      <c r="D225" s="63"/>
      <c r="E225" s="76"/>
      <c r="F225" s="63"/>
      <c r="G225" s="63"/>
    </row>
    <row r="226" spans="1:7" x14ac:dyDescent="0.25">
      <c r="A226" s="68"/>
      <c r="B226" s="63"/>
      <c r="C226" s="63"/>
      <c r="D226" s="63"/>
      <c r="E226" s="76"/>
      <c r="F226" s="63"/>
      <c r="G226" s="63"/>
    </row>
    <row r="227" spans="1:7" x14ac:dyDescent="0.25">
      <c r="A227" s="68"/>
      <c r="B227" s="63"/>
      <c r="C227" s="63"/>
      <c r="D227" s="63"/>
      <c r="E227" s="76"/>
      <c r="F227" s="63"/>
      <c r="G227" s="63"/>
    </row>
    <row r="228" spans="1:7" x14ac:dyDescent="0.25">
      <c r="A228" s="68"/>
      <c r="B228" s="63"/>
      <c r="C228" s="63"/>
      <c r="D228" s="63"/>
      <c r="E228" s="76"/>
      <c r="F228" s="63"/>
      <c r="G228" s="63"/>
    </row>
    <row r="229" spans="1:7" x14ac:dyDescent="0.25">
      <c r="A229" s="68"/>
      <c r="B229" s="63"/>
      <c r="C229" s="63"/>
      <c r="D229" s="63"/>
      <c r="E229" s="76"/>
      <c r="F229" s="63"/>
      <c r="G229" s="63"/>
    </row>
    <row r="230" spans="1:7" x14ac:dyDescent="0.25">
      <c r="A230" s="68"/>
      <c r="B230" s="63"/>
      <c r="C230" s="63"/>
      <c r="D230" s="63"/>
      <c r="E230" s="76"/>
      <c r="F230" s="63"/>
      <c r="G230" s="63"/>
    </row>
    <row r="231" spans="1:7" x14ac:dyDescent="0.25">
      <c r="A231" s="68"/>
      <c r="B231" s="63"/>
      <c r="C231" s="63"/>
      <c r="D231" s="63"/>
      <c r="E231" s="76"/>
      <c r="F231" s="63"/>
      <c r="G231" s="63"/>
    </row>
    <row r="232" spans="1:7" x14ac:dyDescent="0.25">
      <c r="A232" s="68"/>
      <c r="B232" s="63"/>
      <c r="C232" s="63"/>
      <c r="D232" s="63"/>
      <c r="E232" s="76"/>
      <c r="F232" s="63"/>
      <c r="G232" s="63"/>
    </row>
    <row r="233" spans="1:7" x14ac:dyDescent="0.25">
      <c r="A233" s="68"/>
      <c r="B233" s="63"/>
      <c r="C233" s="63"/>
      <c r="D233" s="63"/>
      <c r="E233" s="76"/>
      <c r="F233" s="63"/>
      <c r="G233" s="63"/>
    </row>
    <row r="234" spans="1:7" x14ac:dyDescent="0.25">
      <c r="A234" s="68"/>
      <c r="B234" s="63"/>
      <c r="C234" s="63"/>
      <c r="D234" s="63"/>
      <c r="E234" s="76"/>
      <c r="F234" s="63"/>
      <c r="G234" s="63"/>
    </row>
    <row r="235" spans="1:7" x14ac:dyDescent="0.25">
      <c r="A235" s="68"/>
      <c r="B235" s="63"/>
      <c r="C235" s="63"/>
      <c r="D235" s="63"/>
      <c r="E235" s="76"/>
      <c r="F235" s="63"/>
      <c r="G235" s="63"/>
    </row>
    <row r="236" spans="1:7" x14ac:dyDescent="0.25">
      <c r="A236" s="68"/>
      <c r="B236" s="63"/>
      <c r="C236" s="63"/>
      <c r="D236" s="63"/>
      <c r="E236" s="76"/>
      <c r="F236" s="63"/>
      <c r="G236" s="63"/>
    </row>
    <row r="237" spans="1:7" x14ac:dyDescent="0.25">
      <c r="A237" s="68"/>
      <c r="B237" s="63"/>
      <c r="C237" s="63"/>
      <c r="D237" s="63"/>
      <c r="E237" s="76"/>
      <c r="F237" s="63"/>
      <c r="G237" s="63"/>
    </row>
    <row r="238" spans="1:7" x14ac:dyDescent="0.25">
      <c r="A238" s="68"/>
      <c r="B238" s="63"/>
      <c r="C238" s="63"/>
      <c r="D238" s="63"/>
      <c r="E238" s="76"/>
      <c r="F238" s="63"/>
      <c r="G238" s="63"/>
    </row>
    <row r="239" spans="1:7" x14ac:dyDescent="0.25">
      <c r="A239" s="68"/>
      <c r="B239" s="63"/>
      <c r="C239" s="63"/>
      <c r="D239" s="63"/>
      <c r="E239" s="76"/>
      <c r="F239" s="63"/>
      <c r="G239" s="63"/>
    </row>
    <row r="240" spans="1:7" x14ac:dyDescent="0.25">
      <c r="A240" s="68"/>
      <c r="B240" s="63"/>
      <c r="C240" s="63"/>
      <c r="D240" s="63"/>
      <c r="E240" s="76"/>
      <c r="F240" s="63"/>
      <c r="G240" s="63"/>
    </row>
    <row r="241" spans="1:7" x14ac:dyDescent="0.25">
      <c r="A241" s="68"/>
      <c r="B241" s="63"/>
      <c r="C241" s="63"/>
      <c r="D241" s="63"/>
      <c r="E241" s="76"/>
      <c r="F241" s="63"/>
      <c r="G241" s="63"/>
    </row>
    <row r="242" spans="1:7" x14ac:dyDescent="0.25">
      <c r="A242" s="68"/>
      <c r="B242" s="63"/>
      <c r="C242" s="63"/>
      <c r="D242" s="63"/>
      <c r="E242" s="76"/>
      <c r="F242" s="63"/>
      <c r="G242" s="63"/>
    </row>
    <row r="243" spans="1:7" x14ac:dyDescent="0.25">
      <c r="A243" s="68"/>
      <c r="B243" s="63"/>
      <c r="C243" s="63"/>
      <c r="D243" s="63"/>
      <c r="E243" s="76"/>
      <c r="F243" s="63"/>
      <c r="G243" s="63"/>
    </row>
    <row r="244" spans="1:7" x14ac:dyDescent="0.25">
      <c r="A244" s="68"/>
      <c r="B244" s="63"/>
      <c r="C244" s="63"/>
      <c r="D244" s="63"/>
      <c r="E244" s="76"/>
      <c r="F244" s="63"/>
      <c r="G244" s="63"/>
    </row>
    <row r="245" spans="1:7" x14ac:dyDescent="0.25">
      <c r="A245" s="68"/>
      <c r="B245" s="63"/>
      <c r="C245" s="63"/>
      <c r="D245" s="63"/>
      <c r="E245" s="76"/>
      <c r="F245" s="63"/>
      <c r="G245" s="63"/>
    </row>
    <row r="246" spans="1:7" x14ac:dyDescent="0.25">
      <c r="A246" s="68"/>
      <c r="B246" s="63"/>
      <c r="C246" s="63"/>
      <c r="D246" s="63"/>
      <c r="E246" s="76"/>
      <c r="F246" s="63"/>
      <c r="G246" s="63"/>
    </row>
    <row r="247" spans="1:7" x14ac:dyDescent="0.25">
      <c r="A247" s="68"/>
      <c r="B247" s="63"/>
      <c r="C247" s="63"/>
      <c r="D247" s="63"/>
      <c r="E247" s="76"/>
      <c r="F247" s="63"/>
      <c r="G247" s="63"/>
    </row>
    <row r="248" spans="1:7" x14ac:dyDescent="0.25">
      <c r="A248" s="68"/>
      <c r="B248" s="63"/>
      <c r="C248" s="63"/>
      <c r="D248" s="63"/>
      <c r="E248" s="76"/>
      <c r="F248" s="63"/>
      <c r="G248" s="63"/>
    </row>
    <row r="249" spans="1:7" x14ac:dyDescent="0.25">
      <c r="A249" s="68"/>
      <c r="B249" s="63"/>
      <c r="C249" s="63"/>
      <c r="D249" s="63"/>
      <c r="E249" s="76"/>
      <c r="F249" s="63"/>
      <c r="G249" s="63"/>
    </row>
    <row r="250" spans="1:7" x14ac:dyDescent="0.25">
      <c r="A250" s="68"/>
      <c r="B250" s="63"/>
      <c r="C250" s="63"/>
      <c r="D250" s="63"/>
      <c r="E250" s="76"/>
      <c r="F250" s="63"/>
      <c r="G250" s="63"/>
    </row>
    <row r="251" spans="1:7" x14ac:dyDescent="0.25">
      <c r="A251" s="68"/>
      <c r="B251" s="63"/>
      <c r="C251" s="63"/>
      <c r="D251" s="63"/>
      <c r="E251" s="76"/>
      <c r="F251" s="63"/>
      <c r="G251" s="63"/>
    </row>
    <row r="252" spans="1:7" x14ac:dyDescent="0.25">
      <c r="A252" s="68"/>
      <c r="B252" s="63"/>
      <c r="C252" s="63"/>
      <c r="D252" s="63"/>
      <c r="E252" s="76"/>
      <c r="F252" s="63"/>
      <c r="G252" s="63"/>
    </row>
    <row r="253" spans="1:7" x14ac:dyDescent="0.25">
      <c r="A253" s="68"/>
      <c r="B253" s="63"/>
      <c r="C253" s="63"/>
      <c r="D253" s="63"/>
      <c r="E253" s="76"/>
      <c r="F253" s="63"/>
      <c r="G253" s="63"/>
    </row>
    <row r="254" spans="1:7" x14ac:dyDescent="0.25">
      <c r="A254" s="68"/>
      <c r="B254" s="63"/>
      <c r="C254" s="63"/>
      <c r="D254" s="63"/>
      <c r="E254" s="76"/>
      <c r="F254" s="63"/>
      <c r="G254" s="63"/>
    </row>
    <row r="255" spans="1:7" x14ac:dyDescent="0.25">
      <c r="A255" s="68"/>
      <c r="B255" s="63"/>
      <c r="C255" s="63"/>
      <c r="D255" s="63"/>
      <c r="E255" s="76"/>
      <c r="F255" s="63"/>
      <c r="G255" s="63"/>
    </row>
    <row r="256" spans="1:7" x14ac:dyDescent="0.25">
      <c r="A256" s="68"/>
      <c r="B256" s="63"/>
      <c r="C256" s="63"/>
      <c r="D256" s="63"/>
      <c r="E256" s="76"/>
      <c r="F256" s="63"/>
      <c r="G256" s="63"/>
    </row>
    <row r="257" spans="1:7" x14ac:dyDescent="0.25">
      <c r="A257" s="68"/>
      <c r="B257" s="63"/>
      <c r="C257" s="63"/>
      <c r="D257" s="63"/>
      <c r="E257" s="76"/>
      <c r="F257" s="63"/>
      <c r="G257" s="63"/>
    </row>
    <row r="258" spans="1:7" x14ac:dyDescent="0.25">
      <c r="A258" s="68"/>
      <c r="B258" s="63"/>
      <c r="C258" s="63"/>
      <c r="D258" s="63"/>
      <c r="E258" s="76"/>
      <c r="F258" s="63"/>
      <c r="G258" s="63"/>
    </row>
    <row r="259" spans="1:7" x14ac:dyDescent="0.25">
      <c r="A259" s="68"/>
      <c r="B259" s="63"/>
      <c r="C259" s="63"/>
      <c r="D259" s="63"/>
      <c r="E259" s="76"/>
      <c r="F259" s="63"/>
      <c r="G259" s="63"/>
    </row>
    <row r="260" spans="1:7" x14ac:dyDescent="0.25">
      <c r="A260" s="68"/>
      <c r="B260" s="63"/>
      <c r="C260" s="63"/>
      <c r="D260" s="63"/>
      <c r="E260" s="76"/>
      <c r="F260" s="63"/>
      <c r="G260" s="63"/>
    </row>
    <row r="261" spans="1:7" x14ac:dyDescent="0.25">
      <c r="A261" s="68"/>
      <c r="B261" s="63"/>
      <c r="C261" s="63"/>
      <c r="D261" s="63"/>
      <c r="E261" s="76"/>
      <c r="F261" s="63"/>
      <c r="G261" s="63"/>
    </row>
    <row r="262" spans="1:7" x14ac:dyDescent="0.25">
      <c r="A262" s="68"/>
      <c r="B262" s="63"/>
      <c r="C262" s="63"/>
      <c r="D262" s="63"/>
      <c r="E262" s="76"/>
      <c r="F262" s="63"/>
      <c r="G262" s="63"/>
    </row>
    <row r="263" spans="1:7" x14ac:dyDescent="0.25">
      <c r="A263" s="68"/>
      <c r="B263" s="63"/>
      <c r="C263" s="63"/>
      <c r="D263" s="63"/>
      <c r="E263" s="76"/>
      <c r="F263" s="63"/>
      <c r="G263" s="63"/>
    </row>
    <row r="264" spans="1:7" x14ac:dyDescent="0.25">
      <c r="A264" s="68"/>
      <c r="B264" s="63"/>
      <c r="C264" s="63"/>
      <c r="D264" s="63"/>
      <c r="E264" s="76"/>
      <c r="F264" s="63"/>
      <c r="G264" s="63"/>
    </row>
    <row r="265" spans="1:7" x14ac:dyDescent="0.25">
      <c r="A265" s="68"/>
      <c r="B265" s="63"/>
      <c r="C265" s="63"/>
      <c r="D265" s="63"/>
      <c r="E265" s="76"/>
      <c r="F265" s="63"/>
      <c r="G265" s="63"/>
    </row>
    <row r="266" spans="1:7" x14ac:dyDescent="0.25">
      <c r="A266" s="68"/>
      <c r="B266" s="63"/>
      <c r="C266" s="63"/>
      <c r="D266" s="63"/>
      <c r="E266" s="76"/>
      <c r="F266" s="63"/>
      <c r="G266" s="63"/>
    </row>
    <row r="267" spans="1:7" x14ac:dyDescent="0.25">
      <c r="A267" s="68"/>
      <c r="B267" s="63"/>
      <c r="C267" s="63"/>
      <c r="D267" s="63"/>
      <c r="E267" s="76"/>
      <c r="F267" s="63"/>
      <c r="G267" s="63"/>
    </row>
    <row r="268" spans="1:7" x14ac:dyDescent="0.25">
      <c r="A268" s="68"/>
      <c r="B268" s="63"/>
      <c r="C268" s="63"/>
      <c r="D268" s="63"/>
      <c r="E268" s="76"/>
      <c r="F268" s="63"/>
      <c r="G268" s="63"/>
    </row>
    <row r="269" spans="1:7" x14ac:dyDescent="0.25">
      <c r="A269" s="68"/>
      <c r="B269" s="63"/>
      <c r="C269" s="63"/>
      <c r="D269" s="63"/>
      <c r="E269" s="76"/>
      <c r="F269" s="63"/>
      <c r="G269" s="63"/>
    </row>
    <row r="270" spans="1:7" x14ac:dyDescent="0.25">
      <c r="A270" s="68"/>
      <c r="B270" s="63"/>
      <c r="C270" s="63"/>
      <c r="D270" s="63"/>
      <c r="E270" s="76"/>
      <c r="F270" s="63"/>
      <c r="G270" s="63"/>
    </row>
    <row r="271" spans="1:7" x14ac:dyDescent="0.25">
      <c r="A271" s="68"/>
      <c r="B271" s="63"/>
      <c r="C271" s="63"/>
      <c r="D271" s="63"/>
      <c r="E271" s="76"/>
      <c r="F271" s="63"/>
      <c r="G271" s="63"/>
    </row>
    <row r="272" spans="1:7" x14ac:dyDescent="0.25">
      <c r="A272" s="68"/>
      <c r="B272" s="63"/>
      <c r="C272" s="63"/>
      <c r="D272" s="63"/>
      <c r="E272" s="76"/>
      <c r="F272" s="63"/>
      <c r="G272" s="63"/>
    </row>
    <row r="273" spans="1:7" x14ac:dyDescent="0.25">
      <c r="A273" s="68"/>
      <c r="B273" s="63"/>
      <c r="C273" s="63"/>
      <c r="D273" s="63"/>
      <c r="E273" s="76"/>
      <c r="F273" s="63"/>
      <c r="G273" s="63"/>
    </row>
    <row r="274" spans="1:7" x14ac:dyDescent="0.25">
      <c r="A274" s="68"/>
      <c r="B274" s="63"/>
      <c r="C274" s="63"/>
      <c r="D274" s="63"/>
      <c r="E274" s="76"/>
      <c r="F274" s="63"/>
      <c r="G274" s="63"/>
    </row>
    <row r="275" spans="1:7" x14ac:dyDescent="0.25">
      <c r="A275" s="68"/>
      <c r="B275" s="63"/>
      <c r="C275" s="63"/>
      <c r="D275" s="63"/>
      <c r="E275" s="76"/>
      <c r="F275" s="63"/>
      <c r="G275" s="63"/>
    </row>
    <row r="276" spans="1:7" x14ac:dyDescent="0.25">
      <c r="A276" s="68"/>
      <c r="B276" s="63"/>
      <c r="C276" s="63"/>
      <c r="D276" s="63"/>
      <c r="E276" s="76"/>
      <c r="F276" s="63"/>
      <c r="G276" s="63"/>
    </row>
    <row r="277" spans="1:7" x14ac:dyDescent="0.25">
      <c r="A277" s="68"/>
      <c r="B277" s="63"/>
      <c r="C277" s="63"/>
      <c r="D277" s="63"/>
      <c r="E277" s="76"/>
      <c r="F277" s="63"/>
      <c r="G277" s="63"/>
    </row>
    <row r="278" spans="1:7" x14ac:dyDescent="0.25">
      <c r="A278" s="68"/>
      <c r="B278" s="63"/>
      <c r="C278" s="63"/>
      <c r="D278" s="63"/>
      <c r="E278" s="76"/>
      <c r="F278" s="63"/>
      <c r="G278" s="63"/>
    </row>
    <row r="279" spans="1:7" x14ac:dyDescent="0.25">
      <c r="A279" s="68"/>
      <c r="B279" s="63"/>
      <c r="C279" s="63"/>
      <c r="D279" s="63"/>
      <c r="E279" s="76"/>
      <c r="F279" s="63"/>
      <c r="G279" s="63"/>
    </row>
    <row r="280" spans="1:7" x14ac:dyDescent="0.25">
      <c r="A280" s="68"/>
      <c r="B280" s="63"/>
      <c r="C280" s="63"/>
      <c r="D280" s="63"/>
      <c r="E280" s="76"/>
      <c r="F280" s="63"/>
      <c r="G280" s="63"/>
    </row>
    <row r="281" spans="1:7" x14ac:dyDescent="0.25">
      <c r="A281" s="68"/>
      <c r="B281" s="63"/>
      <c r="C281" s="63"/>
      <c r="D281" s="63"/>
      <c r="E281" s="76"/>
      <c r="F281" s="63"/>
      <c r="G281" s="63"/>
    </row>
    <row r="282" spans="1:7" x14ac:dyDescent="0.25">
      <c r="A282" s="68"/>
      <c r="B282" s="63"/>
      <c r="C282" s="63"/>
      <c r="D282" s="63"/>
      <c r="E282" s="76"/>
      <c r="F282" s="63"/>
      <c r="G282" s="63"/>
    </row>
    <row r="283" spans="1:7" x14ac:dyDescent="0.25">
      <c r="A283" s="68"/>
      <c r="B283" s="63"/>
      <c r="C283" s="63"/>
      <c r="D283" s="63"/>
      <c r="E283" s="76"/>
      <c r="F283" s="63"/>
      <c r="G283" s="63"/>
    </row>
    <row r="284" spans="1:7" x14ac:dyDescent="0.25">
      <c r="A284" s="68"/>
      <c r="B284" s="63"/>
      <c r="C284" s="63"/>
      <c r="D284" s="63"/>
      <c r="E284" s="76"/>
      <c r="F284" s="63"/>
      <c r="G284" s="63"/>
    </row>
    <row r="285" spans="1:7" x14ac:dyDescent="0.25">
      <c r="A285" s="68"/>
      <c r="B285" s="63"/>
      <c r="C285" s="63"/>
      <c r="D285" s="63"/>
      <c r="E285" s="76"/>
      <c r="F285" s="63"/>
      <c r="G285" s="63"/>
    </row>
    <row r="286" spans="1:7" x14ac:dyDescent="0.25">
      <c r="A286" s="68"/>
      <c r="B286" s="63"/>
      <c r="C286" s="63"/>
      <c r="D286" s="63"/>
      <c r="E286" s="76"/>
      <c r="F286" s="63"/>
      <c r="G286" s="63"/>
    </row>
    <row r="287" spans="1:7" x14ac:dyDescent="0.25">
      <c r="A287" s="68"/>
      <c r="B287" s="63"/>
      <c r="C287" s="63"/>
      <c r="D287" s="63"/>
      <c r="E287" s="76"/>
      <c r="F287" s="63"/>
      <c r="G287" s="63"/>
    </row>
    <row r="288" spans="1:7" x14ac:dyDescent="0.25">
      <c r="A288" s="68"/>
      <c r="B288" s="63"/>
      <c r="C288" s="63"/>
      <c r="D288" s="63"/>
      <c r="E288" s="76"/>
      <c r="F288" s="63"/>
      <c r="G288" s="63"/>
    </row>
    <row r="289" spans="1:7" x14ac:dyDescent="0.25">
      <c r="A289" s="68"/>
      <c r="B289" s="63"/>
      <c r="C289" s="63"/>
      <c r="D289" s="63"/>
      <c r="E289" s="76"/>
      <c r="F289" s="63"/>
      <c r="G289" s="63"/>
    </row>
    <row r="290" spans="1:7" x14ac:dyDescent="0.25">
      <c r="A290" s="68"/>
      <c r="B290" s="63"/>
      <c r="C290" s="63"/>
      <c r="D290" s="63"/>
      <c r="E290" s="76"/>
      <c r="F290" s="63"/>
      <c r="G290" s="63"/>
    </row>
    <row r="291" spans="1:7" x14ac:dyDescent="0.25">
      <c r="A291" s="68"/>
      <c r="B291" s="63"/>
      <c r="C291" s="63"/>
      <c r="D291" s="63"/>
      <c r="E291" s="76"/>
      <c r="F291" s="63"/>
      <c r="G291" s="63"/>
    </row>
    <row r="292" spans="1:7" x14ac:dyDescent="0.25">
      <c r="A292" s="68"/>
      <c r="B292" s="63"/>
      <c r="C292" s="63"/>
      <c r="D292" s="63"/>
      <c r="E292" s="76"/>
      <c r="F292" s="63"/>
      <c r="G292" s="63"/>
    </row>
    <row r="293" spans="1:7" x14ac:dyDescent="0.25">
      <c r="A293" s="68"/>
      <c r="B293" s="63"/>
      <c r="C293" s="63"/>
      <c r="D293" s="63"/>
      <c r="E293" s="76"/>
      <c r="F293" s="63"/>
      <c r="G293" s="63"/>
    </row>
    <row r="294" spans="1:7" x14ac:dyDescent="0.25">
      <c r="A294" s="68"/>
      <c r="B294" s="63"/>
      <c r="C294" s="63"/>
      <c r="D294" s="63"/>
      <c r="E294" s="76"/>
      <c r="F294" s="63"/>
      <c r="G294" s="63"/>
    </row>
    <row r="295" spans="1:7" x14ac:dyDescent="0.25">
      <c r="A295" s="68"/>
      <c r="B295" s="63"/>
      <c r="C295" s="63"/>
      <c r="D295" s="63"/>
      <c r="E295" s="76"/>
      <c r="F295" s="63"/>
      <c r="G295" s="63"/>
    </row>
    <row r="296" spans="1:7" x14ac:dyDescent="0.25">
      <c r="A296" s="68"/>
      <c r="B296" s="63"/>
      <c r="C296" s="63"/>
      <c r="D296" s="63"/>
      <c r="E296" s="76"/>
      <c r="F296" s="63"/>
      <c r="G296" s="63"/>
    </row>
    <row r="297" spans="1:7" x14ac:dyDescent="0.25">
      <c r="A297" s="68"/>
      <c r="B297" s="63"/>
      <c r="C297" s="63"/>
      <c r="D297" s="63"/>
      <c r="E297" s="76"/>
      <c r="F297" s="63"/>
      <c r="G297" s="63"/>
    </row>
    <row r="298" spans="1:7" x14ac:dyDescent="0.25">
      <c r="A298" s="68"/>
      <c r="B298" s="63"/>
      <c r="C298" s="63"/>
      <c r="D298" s="63"/>
      <c r="E298" s="76"/>
      <c r="F298" s="63"/>
      <c r="G298" s="63"/>
    </row>
    <row r="299" spans="1:7" x14ac:dyDescent="0.25">
      <c r="A299" s="68"/>
      <c r="B299" s="63"/>
      <c r="C299" s="63"/>
      <c r="D299" s="63"/>
      <c r="E299" s="76"/>
      <c r="F299" s="63"/>
      <c r="G299" s="63"/>
    </row>
    <row r="300" spans="1:7" x14ac:dyDescent="0.25">
      <c r="A300" s="68"/>
      <c r="B300" s="63"/>
      <c r="C300" s="63"/>
      <c r="D300" s="63"/>
      <c r="E300" s="76"/>
      <c r="F300" s="63"/>
      <c r="G300" s="63"/>
    </row>
    <row r="301" spans="1:7" x14ac:dyDescent="0.25">
      <c r="A301" s="68"/>
      <c r="B301" s="63"/>
      <c r="C301" s="63"/>
      <c r="D301" s="63"/>
      <c r="E301" s="76"/>
      <c r="F301" s="63"/>
      <c r="G301" s="63"/>
    </row>
    <row r="302" spans="1:7" x14ac:dyDescent="0.25">
      <c r="A302" s="68"/>
      <c r="B302" s="63"/>
      <c r="C302" s="63"/>
      <c r="D302" s="63"/>
      <c r="E302" s="76"/>
      <c r="F302" s="63"/>
      <c r="G302" s="63"/>
    </row>
    <row r="303" spans="1:7" x14ac:dyDescent="0.25">
      <c r="A303" s="68"/>
      <c r="B303" s="63"/>
      <c r="C303" s="63"/>
      <c r="D303" s="63"/>
      <c r="E303" s="76"/>
      <c r="F303" s="63"/>
      <c r="G303" s="63"/>
    </row>
    <row r="304" spans="1:7" x14ac:dyDescent="0.25">
      <c r="A304" s="68"/>
      <c r="B304" s="63"/>
      <c r="C304" s="63"/>
      <c r="D304" s="63"/>
      <c r="E304" s="76"/>
      <c r="F304" s="63"/>
      <c r="G304" s="63"/>
    </row>
    <row r="305" spans="1:7" x14ac:dyDescent="0.25">
      <c r="A305" s="68"/>
      <c r="B305" s="63"/>
      <c r="C305" s="63"/>
      <c r="D305" s="63"/>
      <c r="E305" s="76"/>
      <c r="F305" s="63"/>
      <c r="G305" s="63"/>
    </row>
    <row r="306" spans="1:7" x14ac:dyDescent="0.25">
      <c r="A306" s="68"/>
      <c r="B306" s="63"/>
      <c r="C306" s="63"/>
      <c r="D306" s="63"/>
      <c r="E306" s="76"/>
      <c r="F306" s="63"/>
      <c r="G306" s="63"/>
    </row>
    <row r="307" spans="1:7" x14ac:dyDescent="0.25">
      <c r="A307" s="68"/>
      <c r="B307" s="63"/>
      <c r="C307" s="63"/>
      <c r="D307" s="63"/>
      <c r="E307" s="76"/>
      <c r="F307" s="63"/>
      <c r="G307" s="63"/>
    </row>
    <row r="308" spans="1:7" x14ac:dyDescent="0.25">
      <c r="A308" s="68"/>
      <c r="B308" s="63"/>
      <c r="C308" s="63"/>
      <c r="D308" s="63"/>
      <c r="E308" s="76"/>
      <c r="F308" s="63"/>
      <c r="G308" s="63"/>
    </row>
    <row r="309" spans="1:7" x14ac:dyDescent="0.25">
      <c r="A309" s="68"/>
      <c r="B309" s="63"/>
      <c r="C309" s="63"/>
      <c r="D309" s="63"/>
      <c r="E309" s="76"/>
      <c r="F309" s="63"/>
      <c r="G309" s="63"/>
    </row>
    <row r="310" spans="1:7" x14ac:dyDescent="0.25">
      <c r="A310" s="68"/>
      <c r="B310" s="63"/>
      <c r="C310" s="63"/>
      <c r="D310" s="63"/>
      <c r="E310" s="76"/>
      <c r="F310" s="63"/>
      <c r="G310" s="63"/>
    </row>
    <row r="311" spans="1:7" x14ac:dyDescent="0.25">
      <c r="A311" s="68"/>
      <c r="B311" s="63"/>
      <c r="C311" s="63"/>
      <c r="D311" s="63"/>
      <c r="E311" s="76"/>
      <c r="F311" s="63"/>
      <c r="G311" s="63"/>
    </row>
    <row r="312" spans="1:7" x14ac:dyDescent="0.25">
      <c r="A312" s="68"/>
      <c r="B312" s="63"/>
      <c r="C312" s="63"/>
      <c r="D312" s="63"/>
      <c r="E312" s="76"/>
      <c r="F312" s="63"/>
      <c r="G312" s="63"/>
    </row>
    <row r="313" spans="1:7" x14ac:dyDescent="0.25">
      <c r="A313" s="68"/>
      <c r="B313" s="63"/>
      <c r="C313" s="63"/>
      <c r="D313" s="63"/>
      <c r="E313" s="76"/>
      <c r="F313" s="63"/>
      <c r="G313" s="63"/>
    </row>
    <row r="314" spans="1:7" x14ac:dyDescent="0.25">
      <c r="A314" s="68"/>
      <c r="B314" s="63"/>
      <c r="C314" s="63"/>
      <c r="D314" s="63"/>
      <c r="E314" s="76"/>
      <c r="F314" s="63"/>
      <c r="G314" s="63"/>
    </row>
    <row r="315" spans="1:7" x14ac:dyDescent="0.25">
      <c r="A315" s="68"/>
      <c r="B315" s="63"/>
      <c r="C315" s="63"/>
      <c r="D315" s="63"/>
      <c r="E315" s="76"/>
      <c r="F315" s="63"/>
      <c r="G315" s="63"/>
    </row>
    <row r="316" spans="1:7" x14ac:dyDescent="0.25">
      <c r="A316" s="68"/>
      <c r="B316" s="63"/>
      <c r="C316" s="63"/>
      <c r="D316" s="63"/>
      <c r="E316" s="76"/>
      <c r="F316" s="63"/>
      <c r="G316" s="63"/>
    </row>
    <row r="317" spans="1:7" x14ac:dyDescent="0.25">
      <c r="A317" s="68"/>
      <c r="B317" s="63"/>
      <c r="C317" s="63"/>
      <c r="D317" s="63"/>
      <c r="E317" s="76"/>
      <c r="F317" s="63"/>
      <c r="G317" s="63"/>
    </row>
    <row r="318" spans="1:7" x14ac:dyDescent="0.25">
      <c r="A318" s="68"/>
      <c r="B318" s="63"/>
      <c r="C318" s="63"/>
      <c r="D318" s="63"/>
      <c r="E318" s="76"/>
      <c r="F318" s="63"/>
      <c r="G318" s="63"/>
    </row>
    <row r="319" spans="1:7" x14ac:dyDescent="0.25">
      <c r="A319" s="68"/>
      <c r="B319" s="63"/>
      <c r="C319" s="63"/>
      <c r="D319" s="63"/>
      <c r="E319" s="76"/>
      <c r="F319" s="63"/>
      <c r="G319" s="63"/>
    </row>
    <row r="320" spans="1:7" x14ac:dyDescent="0.25">
      <c r="A320" s="68"/>
      <c r="B320" s="63"/>
      <c r="C320" s="63"/>
      <c r="D320" s="63"/>
      <c r="E320" s="76"/>
      <c r="F320" s="63"/>
      <c r="G320" s="63"/>
    </row>
    <row r="321" spans="1:7" x14ac:dyDescent="0.25">
      <c r="A321" s="68"/>
      <c r="B321" s="63"/>
      <c r="C321" s="63"/>
      <c r="D321" s="63"/>
      <c r="E321" s="76"/>
      <c r="F321" s="63"/>
      <c r="G321" s="63"/>
    </row>
    <row r="322" spans="1:7" x14ac:dyDescent="0.25">
      <c r="A322" s="68"/>
      <c r="B322" s="63"/>
      <c r="C322" s="63"/>
      <c r="D322" s="63"/>
      <c r="E322" s="76"/>
      <c r="F322" s="63"/>
      <c r="G322" s="63"/>
    </row>
    <row r="323" spans="1:7" x14ac:dyDescent="0.25">
      <c r="A323" s="68"/>
      <c r="B323" s="63"/>
      <c r="C323" s="63"/>
      <c r="D323" s="63"/>
      <c r="E323" s="76"/>
      <c r="F323" s="63"/>
      <c r="G323" s="63"/>
    </row>
    <row r="324" spans="1:7" x14ac:dyDescent="0.25">
      <c r="A324" s="68"/>
      <c r="B324" s="63"/>
      <c r="C324" s="63"/>
      <c r="D324" s="63"/>
      <c r="E324" s="76"/>
      <c r="F324" s="63"/>
      <c r="G324" s="63"/>
    </row>
    <row r="325" spans="1:7" x14ac:dyDescent="0.25">
      <c r="A325" s="68"/>
      <c r="B325" s="63"/>
      <c r="C325" s="63"/>
      <c r="D325" s="63"/>
      <c r="E325" s="76"/>
      <c r="F325" s="63"/>
      <c r="G325" s="63"/>
    </row>
    <row r="326" spans="1:7" x14ac:dyDescent="0.25">
      <c r="A326" s="68"/>
      <c r="B326" s="63"/>
      <c r="C326" s="63"/>
      <c r="D326" s="63"/>
      <c r="E326" s="76"/>
      <c r="F326" s="63"/>
      <c r="G326" s="63"/>
    </row>
    <row r="327" spans="1:7" x14ac:dyDescent="0.25">
      <c r="A327" s="68"/>
      <c r="B327" s="63"/>
      <c r="C327" s="63"/>
      <c r="D327" s="63"/>
      <c r="E327" s="76"/>
      <c r="F327" s="63"/>
      <c r="G327" s="63"/>
    </row>
    <row r="328" spans="1:7" x14ac:dyDescent="0.25">
      <c r="A328" s="68"/>
      <c r="B328" s="63"/>
      <c r="C328" s="63"/>
      <c r="D328" s="63"/>
      <c r="E328" s="76"/>
      <c r="F328" s="63"/>
      <c r="G328" s="63"/>
    </row>
    <row r="329" spans="1:7" x14ac:dyDescent="0.25">
      <c r="A329" s="68"/>
      <c r="B329" s="63"/>
      <c r="C329" s="63"/>
      <c r="D329" s="63"/>
      <c r="E329" s="76"/>
      <c r="F329" s="63"/>
      <c r="G329" s="63"/>
    </row>
    <row r="330" spans="1:7" x14ac:dyDescent="0.25">
      <c r="A330" s="68"/>
      <c r="B330" s="63"/>
      <c r="C330" s="63"/>
      <c r="D330" s="63"/>
      <c r="E330" s="76"/>
      <c r="F330" s="63"/>
      <c r="G330" s="63"/>
    </row>
    <row r="331" spans="1:7" x14ac:dyDescent="0.25">
      <c r="A331" s="68"/>
      <c r="B331" s="63"/>
      <c r="C331" s="63"/>
      <c r="D331" s="63"/>
      <c r="E331" s="76"/>
      <c r="F331" s="63"/>
      <c r="G331" s="63"/>
    </row>
    <row r="332" spans="1:7" x14ac:dyDescent="0.25">
      <c r="A332" s="68"/>
      <c r="B332" s="63"/>
      <c r="C332" s="63"/>
      <c r="D332" s="63"/>
      <c r="E332" s="76"/>
      <c r="F332" s="63"/>
      <c r="G332" s="63"/>
    </row>
    <row r="333" spans="1:7" x14ac:dyDescent="0.25">
      <c r="A333" s="68"/>
      <c r="B333" s="63"/>
      <c r="C333" s="63"/>
      <c r="D333" s="63"/>
      <c r="E333" s="76"/>
      <c r="F333" s="63"/>
      <c r="G333" s="63"/>
    </row>
    <row r="334" spans="1:7" x14ac:dyDescent="0.25">
      <c r="A334" s="68"/>
      <c r="B334" s="63"/>
      <c r="C334" s="63"/>
      <c r="D334" s="63"/>
      <c r="E334" s="76"/>
      <c r="F334" s="63"/>
      <c r="G334" s="63"/>
    </row>
    <row r="335" spans="1:7" x14ac:dyDescent="0.25">
      <c r="A335" s="68"/>
      <c r="B335" s="63"/>
      <c r="C335" s="63"/>
      <c r="D335" s="63"/>
      <c r="E335" s="76"/>
      <c r="F335" s="63"/>
      <c r="G335" s="63"/>
    </row>
    <row r="336" spans="1:7" x14ac:dyDescent="0.25">
      <c r="A336" s="68"/>
      <c r="B336" s="63"/>
      <c r="C336" s="63"/>
      <c r="D336" s="63"/>
      <c r="E336" s="76"/>
      <c r="F336" s="63"/>
      <c r="G336" s="63"/>
    </row>
    <row r="337" spans="1:7" x14ac:dyDescent="0.25">
      <c r="A337" s="68"/>
      <c r="B337" s="63"/>
      <c r="C337" s="63"/>
      <c r="D337" s="63"/>
      <c r="E337" s="76"/>
      <c r="F337" s="63"/>
      <c r="G337" s="63"/>
    </row>
    <row r="338" spans="1:7" x14ac:dyDescent="0.25">
      <c r="A338" s="68"/>
      <c r="B338" s="63"/>
      <c r="C338" s="63"/>
      <c r="D338" s="63"/>
      <c r="E338" s="76"/>
      <c r="F338" s="63"/>
      <c r="G338" s="63"/>
    </row>
    <row r="339" spans="1:7" x14ac:dyDescent="0.25">
      <c r="A339" s="68"/>
      <c r="B339" s="63"/>
      <c r="C339" s="63"/>
      <c r="D339" s="63"/>
      <c r="E339" s="76"/>
      <c r="F339" s="63"/>
      <c r="G339" s="63"/>
    </row>
    <row r="340" spans="1:7" x14ac:dyDescent="0.25">
      <c r="A340" s="68"/>
      <c r="B340" s="63"/>
      <c r="C340" s="63"/>
      <c r="D340" s="63"/>
      <c r="E340" s="76"/>
      <c r="F340" s="63"/>
      <c r="G340" s="63"/>
    </row>
    <row r="341" spans="1:7" x14ac:dyDescent="0.25">
      <c r="A341" s="68"/>
      <c r="B341" s="63"/>
      <c r="C341" s="63"/>
      <c r="D341" s="63"/>
      <c r="E341" s="76"/>
      <c r="F341" s="63"/>
      <c r="G341" s="63"/>
    </row>
    <row r="342" spans="1:7" x14ac:dyDescent="0.25">
      <c r="A342" s="68"/>
      <c r="B342" s="63"/>
      <c r="C342" s="63"/>
      <c r="D342" s="63"/>
      <c r="E342" s="76"/>
      <c r="F342" s="63"/>
      <c r="G342" s="63"/>
    </row>
    <row r="343" spans="1:7" x14ac:dyDescent="0.25">
      <c r="A343" s="68"/>
      <c r="B343" s="63"/>
      <c r="C343" s="63"/>
      <c r="D343" s="63"/>
      <c r="E343" s="76"/>
      <c r="F343" s="63"/>
      <c r="G343" s="63"/>
    </row>
    <row r="344" spans="1:7" x14ac:dyDescent="0.25">
      <c r="A344" s="68"/>
      <c r="B344" s="63"/>
      <c r="C344" s="63"/>
      <c r="D344" s="63"/>
      <c r="E344" s="76"/>
      <c r="F344" s="63"/>
      <c r="G344" s="63"/>
    </row>
    <row r="345" spans="1:7" x14ac:dyDescent="0.25">
      <c r="A345" s="68"/>
      <c r="B345" s="63"/>
      <c r="C345" s="63"/>
      <c r="D345" s="63"/>
      <c r="E345" s="76"/>
      <c r="F345" s="63"/>
      <c r="G345" s="63"/>
    </row>
    <row r="346" spans="1:7" x14ac:dyDescent="0.25">
      <c r="A346" s="68"/>
      <c r="B346" s="63"/>
      <c r="C346" s="63"/>
      <c r="D346" s="63"/>
      <c r="E346" s="76"/>
      <c r="F346" s="63"/>
      <c r="G346" s="63"/>
    </row>
    <row r="347" spans="1:7" x14ac:dyDescent="0.25">
      <c r="A347" s="68"/>
      <c r="B347" s="63"/>
      <c r="C347" s="63"/>
      <c r="D347" s="63"/>
      <c r="E347" s="76"/>
      <c r="F347" s="63"/>
      <c r="G347" s="63"/>
    </row>
    <row r="348" spans="1:7" x14ac:dyDescent="0.25">
      <c r="A348" s="68"/>
      <c r="B348" s="63"/>
      <c r="C348" s="63"/>
      <c r="D348" s="63"/>
      <c r="E348" s="76"/>
      <c r="F348" s="63"/>
      <c r="G348" s="63"/>
    </row>
    <row r="349" spans="1:7" x14ac:dyDescent="0.25">
      <c r="A349" s="68"/>
      <c r="B349" s="63"/>
      <c r="C349" s="63"/>
      <c r="D349" s="63"/>
      <c r="E349" s="76"/>
      <c r="F349" s="63"/>
      <c r="G349" s="63"/>
    </row>
    <row r="350" spans="1:7" x14ac:dyDescent="0.25">
      <c r="A350" s="68"/>
      <c r="B350" s="63"/>
      <c r="C350" s="63"/>
      <c r="D350" s="63"/>
      <c r="E350" s="76"/>
      <c r="F350" s="63"/>
      <c r="G350" s="63"/>
    </row>
    <row r="351" spans="1:7" x14ac:dyDescent="0.25">
      <c r="A351" s="68"/>
      <c r="B351" s="63"/>
      <c r="C351" s="63"/>
      <c r="D351" s="63"/>
      <c r="E351" s="76"/>
      <c r="F351" s="63"/>
      <c r="G351" s="63"/>
    </row>
    <row r="352" spans="1:7" x14ac:dyDescent="0.25">
      <c r="A352" s="68"/>
      <c r="B352" s="63"/>
      <c r="C352" s="63"/>
      <c r="D352" s="63"/>
      <c r="E352" s="76"/>
      <c r="F352" s="63"/>
      <c r="G352" s="63"/>
    </row>
    <row r="353" spans="1:7" x14ac:dyDescent="0.25">
      <c r="A353" s="68"/>
      <c r="B353" s="63"/>
      <c r="C353" s="63"/>
      <c r="D353" s="63"/>
      <c r="E353" s="76"/>
      <c r="F353" s="63"/>
      <c r="G353" s="63"/>
    </row>
    <row r="354" spans="1:7" x14ac:dyDescent="0.25">
      <c r="A354" s="68"/>
      <c r="B354" s="63"/>
      <c r="C354" s="63"/>
      <c r="D354" s="63"/>
      <c r="E354" s="76"/>
      <c r="F354" s="63"/>
      <c r="G354" s="63"/>
    </row>
    <row r="355" spans="1:7" x14ac:dyDescent="0.25">
      <c r="A355" s="68"/>
      <c r="B355" s="63"/>
      <c r="C355" s="63"/>
      <c r="D355" s="63"/>
      <c r="E355" s="76"/>
      <c r="F355" s="63"/>
      <c r="G355" s="63"/>
    </row>
    <row r="356" spans="1:7" x14ac:dyDescent="0.25">
      <c r="A356" s="68"/>
      <c r="B356" s="63"/>
      <c r="C356" s="63"/>
      <c r="D356" s="63"/>
      <c r="E356" s="76"/>
      <c r="F356" s="63"/>
      <c r="G356" s="63"/>
    </row>
    <row r="357" spans="1:7" x14ac:dyDescent="0.25">
      <c r="A357" s="68"/>
      <c r="B357" s="63"/>
      <c r="C357" s="63"/>
      <c r="D357" s="63"/>
      <c r="E357" s="76"/>
      <c r="F357" s="63"/>
      <c r="G357" s="63"/>
    </row>
    <row r="358" spans="1:7" x14ac:dyDescent="0.25">
      <c r="A358" s="68"/>
      <c r="B358" s="63"/>
      <c r="C358" s="63"/>
      <c r="D358" s="63"/>
      <c r="E358" s="76"/>
      <c r="F358" s="63"/>
      <c r="G358" s="63"/>
    </row>
    <row r="359" spans="1:7" x14ac:dyDescent="0.25">
      <c r="A359" s="68"/>
      <c r="B359" s="63"/>
      <c r="C359" s="63"/>
      <c r="D359" s="63"/>
      <c r="E359" s="76"/>
      <c r="F359" s="63"/>
      <c r="G359" s="63"/>
    </row>
    <row r="360" spans="1:7" x14ac:dyDescent="0.25">
      <c r="A360" s="68"/>
      <c r="B360" s="63"/>
      <c r="C360" s="63"/>
      <c r="D360" s="63"/>
      <c r="E360" s="76"/>
      <c r="F360" s="63"/>
      <c r="G360" s="63"/>
    </row>
    <row r="361" spans="1:7" x14ac:dyDescent="0.25">
      <c r="A361" s="68"/>
      <c r="B361" s="63"/>
      <c r="C361" s="63"/>
      <c r="D361" s="63"/>
      <c r="E361" s="76"/>
      <c r="F361" s="63"/>
      <c r="G361" s="63"/>
    </row>
    <row r="362" spans="1:7" x14ac:dyDescent="0.25">
      <c r="A362" s="68"/>
      <c r="B362" s="63"/>
      <c r="C362" s="63"/>
      <c r="D362" s="63"/>
      <c r="E362" s="76"/>
      <c r="F362" s="63"/>
      <c r="G362" s="63"/>
    </row>
    <row r="363" spans="1:7" x14ac:dyDescent="0.25">
      <c r="A363" s="68"/>
      <c r="B363" s="63"/>
      <c r="C363" s="63"/>
      <c r="D363" s="63"/>
      <c r="E363" s="76"/>
      <c r="F363" s="63"/>
      <c r="G363" s="63"/>
    </row>
    <row r="364" spans="1:7" x14ac:dyDescent="0.25">
      <c r="A364" s="68"/>
      <c r="B364" s="63"/>
      <c r="C364" s="63"/>
      <c r="D364" s="63"/>
      <c r="E364" s="76"/>
      <c r="F364" s="63"/>
      <c r="G364" s="63"/>
    </row>
    <row r="365" spans="1:7" x14ac:dyDescent="0.25">
      <c r="A365" s="68"/>
      <c r="B365" s="63"/>
      <c r="C365" s="63"/>
      <c r="D365" s="63"/>
      <c r="E365" s="76"/>
      <c r="F365" s="63"/>
      <c r="G365" s="63"/>
    </row>
    <row r="366" spans="1:7" x14ac:dyDescent="0.25">
      <c r="A366" s="68"/>
      <c r="B366" s="63"/>
      <c r="C366" s="63"/>
      <c r="D366" s="63"/>
      <c r="E366" s="76"/>
      <c r="F366" s="63"/>
      <c r="G366" s="63"/>
    </row>
    <row r="367" spans="1:7" x14ac:dyDescent="0.25">
      <c r="A367" s="68"/>
      <c r="B367" s="63"/>
      <c r="C367" s="63"/>
      <c r="D367" s="63"/>
      <c r="E367" s="76"/>
      <c r="F367" s="63"/>
      <c r="G367" s="63"/>
    </row>
    <row r="368" spans="1:7" x14ac:dyDescent="0.25">
      <c r="A368" s="68"/>
      <c r="B368" s="63"/>
      <c r="C368" s="63"/>
      <c r="D368" s="63"/>
      <c r="E368" s="76"/>
      <c r="F368" s="63"/>
      <c r="G368" s="63"/>
    </row>
    <row r="369" spans="1:7" x14ac:dyDescent="0.25">
      <c r="A369" s="68"/>
      <c r="B369" s="63"/>
      <c r="C369" s="63"/>
      <c r="D369" s="63"/>
      <c r="E369" s="76"/>
      <c r="F369" s="63"/>
      <c r="G369" s="63"/>
    </row>
    <row r="370" spans="1:7" x14ac:dyDescent="0.25">
      <c r="A370" s="68"/>
      <c r="B370" s="63"/>
      <c r="C370" s="63"/>
      <c r="D370" s="63"/>
      <c r="E370" s="76"/>
      <c r="F370" s="63"/>
      <c r="G370" s="63"/>
    </row>
    <row r="371" spans="1:7" x14ac:dyDescent="0.25">
      <c r="A371" s="68"/>
      <c r="B371" s="63"/>
      <c r="C371" s="63"/>
      <c r="D371" s="63"/>
      <c r="E371" s="76"/>
      <c r="F371" s="63"/>
      <c r="G371" s="63"/>
    </row>
    <row r="372" spans="1:7" x14ac:dyDescent="0.25">
      <c r="A372" s="68"/>
      <c r="B372" s="63"/>
      <c r="C372" s="63"/>
      <c r="D372" s="63"/>
      <c r="E372" s="76"/>
      <c r="F372" s="63"/>
      <c r="G372" s="63"/>
    </row>
    <row r="373" spans="1:7" x14ac:dyDescent="0.25">
      <c r="A373" s="68"/>
      <c r="B373" s="63"/>
      <c r="C373" s="63"/>
      <c r="D373" s="63"/>
      <c r="E373" s="76"/>
      <c r="F373" s="63"/>
      <c r="G373" s="63"/>
    </row>
    <row r="374" spans="1:7" x14ac:dyDescent="0.25">
      <c r="A374" s="68"/>
      <c r="B374" s="63"/>
      <c r="C374" s="63"/>
      <c r="D374" s="63"/>
      <c r="E374" s="76"/>
      <c r="F374" s="63"/>
      <c r="G374" s="63"/>
    </row>
    <row r="375" spans="1:7" x14ac:dyDescent="0.25">
      <c r="A375" s="68"/>
      <c r="B375" s="63"/>
      <c r="C375" s="63"/>
      <c r="D375" s="63"/>
      <c r="E375" s="76"/>
      <c r="F375" s="63"/>
      <c r="G375" s="63"/>
    </row>
    <row r="376" spans="1:7" x14ac:dyDescent="0.25">
      <c r="A376" s="68"/>
      <c r="B376" s="63"/>
      <c r="C376" s="63"/>
      <c r="D376" s="63"/>
      <c r="E376" s="76"/>
      <c r="F376" s="63"/>
      <c r="G376" s="63"/>
    </row>
    <row r="377" spans="1:7" x14ac:dyDescent="0.25">
      <c r="A377" s="68"/>
      <c r="B377" s="63"/>
      <c r="C377" s="63"/>
      <c r="D377" s="63"/>
      <c r="E377" s="76"/>
      <c r="F377" s="63"/>
      <c r="G377" s="63"/>
    </row>
    <row r="378" spans="1:7" x14ac:dyDescent="0.25">
      <c r="A378" s="68"/>
      <c r="B378" s="63"/>
      <c r="C378" s="63"/>
      <c r="D378" s="63"/>
      <c r="E378" s="76"/>
      <c r="F378" s="63"/>
      <c r="G378" s="63"/>
    </row>
    <row r="379" spans="1:7" x14ac:dyDescent="0.25">
      <c r="A379" s="68"/>
      <c r="B379" s="63"/>
      <c r="C379" s="63"/>
      <c r="D379" s="63"/>
      <c r="E379" s="76"/>
      <c r="F379" s="63"/>
      <c r="G379" s="63"/>
    </row>
    <row r="380" spans="1:7" x14ac:dyDescent="0.25">
      <c r="A380" s="68"/>
      <c r="B380" s="63"/>
      <c r="C380" s="63"/>
      <c r="D380" s="63"/>
      <c r="E380" s="76"/>
      <c r="F380" s="63"/>
      <c r="G380" s="63"/>
    </row>
    <row r="381" spans="1:7" x14ac:dyDescent="0.25">
      <c r="A381" s="68"/>
      <c r="B381" s="63"/>
      <c r="C381" s="63"/>
      <c r="D381" s="63"/>
      <c r="E381" s="76"/>
      <c r="F381" s="63"/>
      <c r="G381" s="63"/>
    </row>
    <row r="382" spans="1:7" x14ac:dyDescent="0.25">
      <c r="A382" s="68"/>
      <c r="B382" s="63"/>
      <c r="C382" s="63"/>
      <c r="D382" s="63"/>
      <c r="E382" s="76"/>
      <c r="F382" s="63"/>
      <c r="G382" s="63"/>
    </row>
    <row r="383" spans="1:7" x14ac:dyDescent="0.25">
      <c r="A383" s="68"/>
      <c r="B383" s="63"/>
      <c r="C383" s="63"/>
      <c r="D383" s="63"/>
      <c r="E383" s="76"/>
      <c r="F383" s="63"/>
      <c r="G383" s="63"/>
    </row>
    <row r="384" spans="1:7" x14ac:dyDescent="0.25">
      <c r="A384" s="68"/>
      <c r="B384" s="63"/>
      <c r="C384" s="63"/>
      <c r="D384" s="63"/>
      <c r="E384" s="76"/>
      <c r="F384" s="63"/>
      <c r="G384" s="63"/>
    </row>
    <row r="385" spans="1:7" x14ac:dyDescent="0.25">
      <c r="A385" s="68"/>
      <c r="B385" s="63"/>
      <c r="C385" s="63"/>
      <c r="D385" s="63"/>
      <c r="E385" s="76"/>
      <c r="F385" s="63"/>
      <c r="G385" s="63"/>
    </row>
    <row r="386" spans="1:7" x14ac:dyDescent="0.25">
      <c r="A386" s="68"/>
      <c r="B386" s="63"/>
      <c r="C386" s="63"/>
      <c r="D386" s="63"/>
      <c r="E386" s="76"/>
      <c r="F386" s="63"/>
      <c r="G386" s="63"/>
    </row>
    <row r="387" spans="1:7" x14ac:dyDescent="0.25">
      <c r="A387" s="68"/>
      <c r="B387" s="63"/>
      <c r="C387" s="63"/>
      <c r="D387" s="63"/>
      <c r="E387" s="76"/>
      <c r="F387" s="63"/>
      <c r="G387" s="63"/>
    </row>
    <row r="388" spans="1:7" x14ac:dyDescent="0.25">
      <c r="A388" s="68"/>
      <c r="B388" s="63"/>
      <c r="C388" s="63"/>
      <c r="D388" s="63"/>
      <c r="E388" s="76"/>
      <c r="F388" s="63"/>
      <c r="G388" s="63"/>
    </row>
    <row r="389" spans="1:7" x14ac:dyDescent="0.25">
      <c r="A389" s="68"/>
      <c r="B389" s="63"/>
      <c r="C389" s="63"/>
      <c r="D389" s="63"/>
      <c r="E389" s="76"/>
      <c r="F389" s="63"/>
      <c r="G389" s="63"/>
    </row>
    <row r="390" spans="1:7" x14ac:dyDescent="0.25">
      <c r="A390" s="68"/>
      <c r="B390" s="63"/>
      <c r="C390" s="63"/>
      <c r="D390" s="63"/>
      <c r="E390" s="76"/>
      <c r="F390" s="63"/>
      <c r="G390" s="63"/>
    </row>
    <row r="391" spans="1:7" x14ac:dyDescent="0.25">
      <c r="A391" s="68"/>
      <c r="B391" s="63"/>
      <c r="C391" s="63"/>
      <c r="D391" s="63"/>
      <c r="E391" s="76"/>
      <c r="F391" s="63"/>
      <c r="G391" s="63"/>
    </row>
    <row r="392" spans="1:7" x14ac:dyDescent="0.25">
      <c r="A392" s="68"/>
      <c r="B392" s="63"/>
      <c r="C392" s="63"/>
      <c r="D392" s="63"/>
      <c r="E392" s="76"/>
      <c r="F392" s="63"/>
      <c r="G392" s="63"/>
    </row>
    <row r="393" spans="1:7" x14ac:dyDescent="0.25">
      <c r="A393" s="68"/>
      <c r="B393" s="63"/>
      <c r="C393" s="63"/>
      <c r="D393" s="63"/>
      <c r="E393" s="76"/>
      <c r="F393" s="63"/>
      <c r="G393" s="63"/>
    </row>
    <row r="394" spans="1:7" x14ac:dyDescent="0.25">
      <c r="A394" s="68"/>
      <c r="B394" s="63"/>
      <c r="C394" s="63"/>
      <c r="D394" s="63"/>
      <c r="E394" s="76"/>
      <c r="F394" s="63"/>
      <c r="G394" s="63"/>
    </row>
    <row r="395" spans="1:7" x14ac:dyDescent="0.25">
      <c r="A395" s="68"/>
      <c r="B395" s="63"/>
      <c r="C395" s="63"/>
      <c r="D395" s="63"/>
      <c r="E395" s="76"/>
      <c r="F395" s="63"/>
      <c r="G395" s="63"/>
    </row>
    <row r="396" spans="1:7" x14ac:dyDescent="0.25">
      <c r="A396" s="68"/>
      <c r="B396" s="63"/>
      <c r="C396" s="63"/>
      <c r="D396" s="63"/>
      <c r="E396" s="76"/>
      <c r="F396" s="63"/>
      <c r="G396" s="63"/>
    </row>
    <row r="397" spans="1:7" x14ac:dyDescent="0.25">
      <c r="A397" s="68"/>
      <c r="B397" s="63"/>
      <c r="C397" s="63"/>
      <c r="D397" s="63"/>
      <c r="E397" s="76"/>
      <c r="F397" s="63"/>
      <c r="G397" s="63"/>
    </row>
    <row r="398" spans="1:7" x14ac:dyDescent="0.25">
      <c r="A398" s="68"/>
      <c r="B398" s="63"/>
      <c r="C398" s="63"/>
      <c r="D398" s="63"/>
      <c r="E398" s="76"/>
      <c r="F398" s="63"/>
      <c r="G398" s="63"/>
    </row>
    <row r="399" spans="1:7" x14ac:dyDescent="0.25">
      <c r="A399" s="68"/>
      <c r="B399" s="63"/>
      <c r="C399" s="63"/>
      <c r="D399" s="63"/>
      <c r="E399" s="76"/>
      <c r="F399" s="63"/>
      <c r="G399" s="63"/>
    </row>
    <row r="400" spans="1:7" x14ac:dyDescent="0.25">
      <c r="A400" s="68"/>
      <c r="B400" s="63"/>
      <c r="C400" s="63"/>
      <c r="D400" s="63"/>
      <c r="E400" s="76"/>
      <c r="F400" s="63"/>
      <c r="G400" s="63"/>
    </row>
    <row r="401" spans="1:7" x14ac:dyDescent="0.25">
      <c r="A401" s="68"/>
      <c r="B401" s="63"/>
      <c r="C401" s="63"/>
      <c r="D401" s="63"/>
      <c r="E401" s="76"/>
      <c r="F401" s="63"/>
      <c r="G401" s="63"/>
    </row>
    <row r="402" spans="1:7" x14ac:dyDescent="0.25">
      <c r="A402" s="68"/>
      <c r="B402" s="63"/>
      <c r="C402" s="63"/>
      <c r="D402" s="63"/>
      <c r="E402" s="76"/>
      <c r="F402" s="63"/>
      <c r="G402" s="63"/>
    </row>
    <row r="403" spans="1:7" x14ac:dyDescent="0.25">
      <c r="A403" s="68"/>
      <c r="B403" s="63"/>
      <c r="C403" s="63"/>
      <c r="D403" s="63"/>
      <c r="E403" s="76"/>
      <c r="F403" s="63"/>
      <c r="G403" s="63"/>
    </row>
    <row r="404" spans="1:7" x14ac:dyDescent="0.25">
      <c r="A404" s="68"/>
      <c r="B404" s="63"/>
      <c r="C404" s="63"/>
      <c r="D404" s="63"/>
      <c r="E404" s="76"/>
      <c r="F404" s="63"/>
      <c r="G404" s="63"/>
    </row>
    <row r="405" spans="1:7" x14ac:dyDescent="0.25">
      <c r="A405" s="68"/>
      <c r="B405" s="63"/>
      <c r="C405" s="63"/>
      <c r="D405" s="63"/>
      <c r="E405" s="76"/>
      <c r="F405" s="63"/>
      <c r="G405" s="63"/>
    </row>
    <row r="406" spans="1:7" x14ac:dyDescent="0.25">
      <c r="A406" s="68"/>
      <c r="B406" s="63"/>
      <c r="C406" s="63"/>
      <c r="D406" s="63"/>
      <c r="E406" s="76"/>
      <c r="F406" s="63"/>
      <c r="G406" s="63"/>
    </row>
    <row r="407" spans="1:7" x14ac:dyDescent="0.25">
      <c r="A407" s="68"/>
      <c r="B407" s="63"/>
      <c r="C407" s="63"/>
      <c r="D407" s="63"/>
      <c r="E407" s="76"/>
      <c r="F407" s="63"/>
      <c r="G407" s="63"/>
    </row>
    <row r="408" spans="1:7" x14ac:dyDescent="0.25">
      <c r="A408" s="68"/>
      <c r="B408" s="63"/>
      <c r="C408" s="63"/>
      <c r="D408" s="63"/>
      <c r="E408" s="76"/>
      <c r="F408" s="63"/>
      <c r="G408" s="63"/>
    </row>
    <row r="409" spans="1:7" x14ac:dyDescent="0.25">
      <c r="A409" s="68"/>
      <c r="B409" s="63"/>
      <c r="C409" s="63"/>
      <c r="D409" s="63"/>
      <c r="E409" s="76"/>
      <c r="F409" s="63"/>
      <c r="G409" s="63"/>
    </row>
    <row r="410" spans="1:7" x14ac:dyDescent="0.25">
      <c r="A410" s="68"/>
      <c r="B410" s="63"/>
      <c r="C410" s="63"/>
      <c r="D410" s="63"/>
      <c r="E410" s="76"/>
      <c r="F410" s="63"/>
      <c r="G410" s="63"/>
    </row>
    <row r="411" spans="1:7" x14ac:dyDescent="0.25">
      <c r="A411" s="68"/>
      <c r="B411" s="63"/>
      <c r="C411" s="63"/>
      <c r="D411" s="63"/>
      <c r="E411" s="76"/>
      <c r="F411" s="63"/>
      <c r="G411" s="63"/>
    </row>
    <row r="412" spans="1:7" x14ac:dyDescent="0.25">
      <c r="A412" s="68"/>
      <c r="B412" s="63"/>
      <c r="C412" s="63"/>
      <c r="D412" s="63"/>
      <c r="E412" s="76"/>
      <c r="F412" s="63"/>
      <c r="G412" s="63"/>
    </row>
    <row r="413" spans="1:7" x14ac:dyDescent="0.25">
      <c r="A413" s="68"/>
      <c r="B413" s="63"/>
      <c r="C413" s="63"/>
      <c r="D413" s="63"/>
      <c r="E413" s="76"/>
      <c r="F413" s="63"/>
      <c r="G413" s="63"/>
    </row>
    <row r="414" spans="1:7" x14ac:dyDescent="0.25">
      <c r="A414" s="68"/>
      <c r="B414" s="63"/>
      <c r="C414" s="63"/>
      <c r="D414" s="63"/>
      <c r="E414" s="76"/>
      <c r="F414" s="63"/>
      <c r="G414" s="63"/>
    </row>
    <row r="415" spans="1:7" x14ac:dyDescent="0.25">
      <c r="A415" s="68"/>
      <c r="B415" s="63"/>
      <c r="C415" s="63"/>
      <c r="D415" s="63"/>
      <c r="E415" s="76"/>
      <c r="F415" s="63"/>
      <c r="G415" s="63"/>
    </row>
    <row r="416" spans="1:7" x14ac:dyDescent="0.25">
      <c r="A416" s="68"/>
      <c r="B416" s="63"/>
      <c r="C416" s="63"/>
      <c r="D416" s="63"/>
      <c r="E416" s="76"/>
      <c r="F416" s="63"/>
      <c r="G416" s="63"/>
    </row>
    <row r="417" spans="1:7" x14ac:dyDescent="0.25">
      <c r="A417" s="68"/>
      <c r="B417" s="63"/>
      <c r="C417" s="63"/>
      <c r="D417" s="63"/>
      <c r="E417" s="76"/>
      <c r="F417" s="63"/>
      <c r="G417" s="63"/>
    </row>
    <row r="418" spans="1:7" x14ac:dyDescent="0.25">
      <c r="A418" s="68"/>
      <c r="B418" s="63"/>
      <c r="C418" s="63"/>
      <c r="D418" s="63"/>
      <c r="E418" s="76"/>
      <c r="F418" s="63"/>
      <c r="G418" s="63"/>
    </row>
    <row r="419" spans="1:7" x14ac:dyDescent="0.25">
      <c r="A419" s="68"/>
      <c r="B419" s="63"/>
      <c r="C419" s="63"/>
      <c r="D419" s="63"/>
      <c r="E419" s="76"/>
      <c r="F419" s="63"/>
      <c r="G419" s="63"/>
    </row>
    <row r="420" spans="1:7" x14ac:dyDescent="0.25">
      <c r="A420" s="68"/>
      <c r="B420" s="63"/>
      <c r="C420" s="63"/>
      <c r="D420" s="63"/>
      <c r="E420" s="76"/>
      <c r="F420" s="63"/>
      <c r="G420" s="63"/>
    </row>
    <row r="421" spans="1:7" x14ac:dyDescent="0.25">
      <c r="A421" s="68"/>
      <c r="B421" s="63"/>
      <c r="C421" s="63"/>
      <c r="D421" s="63"/>
      <c r="E421" s="76"/>
      <c r="F421" s="63"/>
      <c r="G421" s="63"/>
    </row>
    <row r="422" spans="1:7" x14ac:dyDescent="0.25">
      <c r="A422" s="68"/>
      <c r="B422" s="63"/>
      <c r="C422" s="63"/>
      <c r="D422" s="63"/>
      <c r="E422" s="76"/>
      <c r="F422" s="63"/>
      <c r="G422" s="63"/>
    </row>
    <row r="423" spans="1:7" x14ac:dyDescent="0.25">
      <c r="A423" s="68"/>
      <c r="B423" s="63"/>
      <c r="C423" s="63"/>
      <c r="D423" s="63"/>
      <c r="E423" s="76"/>
      <c r="F423" s="63"/>
      <c r="G423" s="63"/>
    </row>
    <row r="424" spans="1:7" x14ac:dyDescent="0.25">
      <c r="A424" s="68"/>
      <c r="B424" s="63"/>
      <c r="C424" s="63"/>
      <c r="D424" s="63"/>
      <c r="E424" s="76"/>
      <c r="F424" s="63"/>
      <c r="G424" s="63"/>
    </row>
    <row r="425" spans="1:7" x14ac:dyDescent="0.25">
      <c r="A425" s="68"/>
      <c r="B425" s="63"/>
      <c r="C425" s="63"/>
      <c r="D425" s="63"/>
      <c r="E425" s="76"/>
      <c r="F425" s="63"/>
      <c r="G425" s="63"/>
    </row>
    <row r="426" spans="1:7" x14ac:dyDescent="0.25">
      <c r="A426" s="68"/>
      <c r="B426" s="63"/>
      <c r="C426" s="63"/>
      <c r="D426" s="63"/>
      <c r="E426" s="76"/>
      <c r="F426" s="63"/>
      <c r="G426" s="63"/>
    </row>
    <row r="427" spans="1:7" x14ac:dyDescent="0.25">
      <c r="A427" s="68"/>
      <c r="B427" s="63"/>
      <c r="C427" s="63"/>
      <c r="D427" s="63"/>
      <c r="E427" s="76"/>
      <c r="F427" s="63"/>
      <c r="G427" s="63"/>
    </row>
    <row r="428" spans="1:7" x14ac:dyDescent="0.25">
      <c r="A428" s="68"/>
      <c r="B428" s="63"/>
      <c r="C428" s="63"/>
      <c r="D428" s="63"/>
      <c r="E428" s="76"/>
      <c r="F428" s="63"/>
      <c r="G428" s="63"/>
    </row>
    <row r="429" spans="1:7" x14ac:dyDescent="0.25">
      <c r="A429" s="68"/>
      <c r="B429" s="63"/>
      <c r="C429" s="63"/>
      <c r="D429" s="63"/>
      <c r="E429" s="76"/>
      <c r="F429" s="63"/>
      <c r="G429" s="63"/>
    </row>
    <row r="430" spans="1:7" x14ac:dyDescent="0.25">
      <c r="A430" s="68"/>
      <c r="B430" s="63"/>
      <c r="C430" s="63"/>
      <c r="D430" s="63"/>
      <c r="E430" s="76"/>
      <c r="F430" s="63"/>
      <c r="G430" s="63"/>
    </row>
    <row r="431" spans="1:7" x14ac:dyDescent="0.25">
      <c r="A431" s="68"/>
      <c r="B431" s="63"/>
      <c r="C431" s="63"/>
      <c r="D431" s="63"/>
      <c r="E431" s="76"/>
      <c r="F431" s="63"/>
      <c r="G431" s="63"/>
    </row>
    <row r="432" spans="1:7" x14ac:dyDescent="0.25">
      <c r="A432" s="68"/>
      <c r="B432" s="63"/>
      <c r="C432" s="63"/>
      <c r="D432" s="63"/>
      <c r="E432" s="76"/>
      <c r="F432" s="63"/>
      <c r="G432" s="63"/>
    </row>
    <row r="433" spans="1:7" x14ac:dyDescent="0.25">
      <c r="A433" s="68"/>
      <c r="B433" s="63"/>
      <c r="C433" s="63"/>
      <c r="D433" s="63"/>
      <c r="E433" s="76"/>
      <c r="F433" s="63"/>
      <c r="G433" s="63"/>
    </row>
    <row r="434" spans="1:7" x14ac:dyDescent="0.25">
      <c r="A434" s="68"/>
      <c r="B434" s="63"/>
      <c r="C434" s="63"/>
      <c r="D434" s="63"/>
      <c r="E434" s="76"/>
      <c r="F434" s="63"/>
      <c r="G434" s="63"/>
    </row>
    <row r="435" spans="1:7" x14ac:dyDescent="0.25">
      <c r="A435" s="68"/>
      <c r="B435" s="63"/>
      <c r="C435" s="63"/>
      <c r="D435" s="63"/>
      <c r="E435" s="76"/>
      <c r="F435" s="63"/>
      <c r="G435" s="63"/>
    </row>
    <row r="436" spans="1:7" x14ac:dyDescent="0.25">
      <c r="A436" s="68"/>
      <c r="B436" s="63"/>
      <c r="C436" s="63"/>
      <c r="D436" s="63"/>
      <c r="E436" s="76"/>
      <c r="F436" s="63"/>
      <c r="G436" s="63"/>
    </row>
    <row r="437" spans="1:7" x14ac:dyDescent="0.25">
      <c r="A437" s="68"/>
      <c r="B437" s="63"/>
      <c r="C437" s="63"/>
      <c r="D437" s="63"/>
      <c r="E437" s="76"/>
      <c r="F437" s="63"/>
      <c r="G437" s="63"/>
    </row>
    <row r="438" spans="1:7" x14ac:dyDescent="0.25">
      <c r="A438" s="68"/>
      <c r="B438" s="63"/>
      <c r="C438" s="63"/>
      <c r="D438" s="63"/>
      <c r="E438" s="76"/>
      <c r="F438" s="63"/>
      <c r="G438" s="63"/>
    </row>
    <row r="439" spans="1:7" x14ac:dyDescent="0.25">
      <c r="A439" s="68"/>
      <c r="B439" s="63"/>
      <c r="C439" s="63"/>
      <c r="D439" s="63"/>
      <c r="E439" s="76"/>
      <c r="F439" s="63"/>
      <c r="G439" s="63"/>
    </row>
    <row r="440" spans="1:7" x14ac:dyDescent="0.25">
      <c r="A440" s="68"/>
      <c r="B440" s="63"/>
      <c r="C440" s="63"/>
      <c r="D440" s="63"/>
      <c r="E440" s="76"/>
      <c r="F440" s="63"/>
      <c r="G440" s="63"/>
    </row>
    <row r="441" spans="1:7" x14ac:dyDescent="0.25">
      <c r="A441" s="68"/>
      <c r="B441" s="63"/>
      <c r="C441" s="63"/>
      <c r="D441" s="63"/>
      <c r="E441" s="76"/>
      <c r="F441" s="63"/>
      <c r="G441" s="63"/>
    </row>
    <row r="442" spans="1:7" x14ac:dyDescent="0.25">
      <c r="A442" s="68"/>
      <c r="B442" s="63"/>
      <c r="C442" s="63"/>
      <c r="D442" s="63"/>
      <c r="E442" s="76"/>
      <c r="F442" s="63"/>
      <c r="G442" s="63"/>
    </row>
    <row r="443" spans="1:7" x14ac:dyDescent="0.25">
      <c r="A443" s="68"/>
      <c r="B443" s="63"/>
      <c r="C443" s="63"/>
      <c r="D443" s="63"/>
      <c r="E443" s="76"/>
      <c r="F443" s="63"/>
      <c r="G443" s="63"/>
    </row>
    <row r="444" spans="1:7" x14ac:dyDescent="0.25">
      <c r="A444" s="68"/>
      <c r="B444" s="63"/>
      <c r="C444" s="63"/>
      <c r="D444" s="63"/>
      <c r="E444" s="76"/>
      <c r="F444" s="63"/>
      <c r="G444" s="63"/>
    </row>
    <row r="445" spans="1:7" x14ac:dyDescent="0.25">
      <c r="A445" s="68"/>
      <c r="B445" s="63"/>
      <c r="C445" s="63"/>
      <c r="D445" s="63"/>
      <c r="E445" s="76"/>
      <c r="F445" s="63"/>
      <c r="G445" s="63"/>
    </row>
    <row r="446" spans="1:7" x14ac:dyDescent="0.25">
      <c r="A446" s="68"/>
      <c r="B446" s="63"/>
      <c r="C446" s="63"/>
      <c r="D446" s="63"/>
      <c r="E446" s="76"/>
      <c r="F446" s="63"/>
      <c r="G446" s="63"/>
    </row>
    <row r="447" spans="1:7" x14ac:dyDescent="0.25">
      <c r="A447" s="68"/>
      <c r="B447" s="63"/>
      <c r="C447" s="63"/>
      <c r="D447" s="63"/>
      <c r="E447" s="76"/>
      <c r="F447" s="63"/>
      <c r="G447" s="63"/>
    </row>
    <row r="448" spans="1:7" x14ac:dyDescent="0.25">
      <c r="A448" s="68"/>
      <c r="B448" s="63"/>
      <c r="C448" s="63"/>
      <c r="D448" s="63"/>
      <c r="E448" s="76"/>
      <c r="F448" s="63"/>
      <c r="G448" s="63"/>
    </row>
    <row r="449" spans="1:7" x14ac:dyDescent="0.25">
      <c r="A449" s="68"/>
      <c r="B449" s="63"/>
      <c r="C449" s="63"/>
      <c r="D449" s="63"/>
      <c r="E449" s="76"/>
      <c r="F449" s="63"/>
      <c r="G449" s="63"/>
    </row>
    <row r="450" spans="1:7" x14ac:dyDescent="0.25">
      <c r="A450" s="68"/>
      <c r="B450" s="63"/>
      <c r="C450" s="63"/>
      <c r="D450" s="63"/>
      <c r="E450" s="76"/>
      <c r="F450" s="63"/>
      <c r="G450" s="63"/>
    </row>
    <row r="451" spans="1:7" x14ac:dyDescent="0.25">
      <c r="A451" s="68"/>
      <c r="B451" s="63"/>
      <c r="C451" s="63"/>
      <c r="D451" s="63"/>
      <c r="E451" s="76"/>
      <c r="F451" s="63"/>
      <c r="G451" s="63"/>
    </row>
    <row r="452" spans="1:7" x14ac:dyDescent="0.25">
      <c r="A452" s="68"/>
      <c r="B452" s="63"/>
      <c r="C452" s="63"/>
      <c r="D452" s="63"/>
      <c r="E452" s="76"/>
      <c r="F452" s="63"/>
      <c r="G452" s="63"/>
    </row>
    <row r="453" spans="1:7" x14ac:dyDescent="0.25">
      <c r="A453" s="68"/>
      <c r="B453" s="63"/>
      <c r="C453" s="63"/>
      <c r="D453" s="63"/>
      <c r="E453" s="76"/>
      <c r="F453" s="63"/>
      <c r="G453" s="63"/>
    </row>
    <row r="454" spans="1:7" x14ac:dyDescent="0.25">
      <c r="A454" s="68"/>
      <c r="B454" s="63"/>
      <c r="C454" s="63"/>
      <c r="D454" s="63"/>
      <c r="E454" s="76"/>
      <c r="F454" s="63"/>
      <c r="G454" s="63"/>
    </row>
    <row r="455" spans="1:7" x14ac:dyDescent="0.25">
      <c r="A455" s="68"/>
      <c r="B455" s="63"/>
      <c r="C455" s="63"/>
      <c r="D455" s="63"/>
      <c r="E455" s="76"/>
      <c r="F455" s="63"/>
      <c r="G455" s="63"/>
    </row>
    <row r="456" spans="1:7" x14ac:dyDescent="0.25">
      <c r="A456" s="68"/>
      <c r="B456" s="63"/>
      <c r="C456" s="63"/>
      <c r="D456" s="63"/>
      <c r="E456" s="76"/>
      <c r="F456" s="63"/>
      <c r="G456" s="63"/>
    </row>
    <row r="457" spans="1:7" x14ac:dyDescent="0.25">
      <c r="A457" s="68"/>
      <c r="B457" s="63"/>
      <c r="C457" s="63"/>
      <c r="D457" s="63"/>
      <c r="E457" s="76"/>
      <c r="F457" s="63"/>
      <c r="G457" s="63"/>
    </row>
    <row r="458" spans="1:7" x14ac:dyDescent="0.25">
      <c r="A458" s="68"/>
      <c r="B458" s="63"/>
      <c r="C458" s="63"/>
      <c r="D458" s="63"/>
      <c r="E458" s="76"/>
      <c r="F458" s="63"/>
      <c r="G458" s="63"/>
    </row>
    <row r="459" spans="1:7" x14ac:dyDescent="0.25">
      <c r="A459" s="68"/>
      <c r="B459" s="63"/>
      <c r="C459" s="63"/>
      <c r="D459" s="63"/>
      <c r="E459" s="76"/>
      <c r="F459" s="63"/>
      <c r="G459" s="63"/>
    </row>
    <row r="460" spans="1:7" x14ac:dyDescent="0.25">
      <c r="A460" s="68"/>
      <c r="B460" s="63"/>
      <c r="C460" s="63"/>
      <c r="D460" s="63"/>
      <c r="E460" s="76"/>
      <c r="F460" s="63"/>
      <c r="G460" s="63"/>
    </row>
    <row r="461" spans="1:7" x14ac:dyDescent="0.25">
      <c r="A461" s="68"/>
      <c r="B461" s="63"/>
      <c r="C461" s="63"/>
      <c r="D461" s="63"/>
      <c r="E461" s="76"/>
      <c r="F461" s="63"/>
      <c r="G461" s="63"/>
    </row>
    <row r="462" spans="1:7" x14ac:dyDescent="0.25">
      <c r="A462" s="68"/>
      <c r="B462" s="63"/>
      <c r="C462" s="63"/>
      <c r="D462" s="63"/>
      <c r="E462" s="76"/>
      <c r="F462" s="63"/>
      <c r="G462" s="63"/>
    </row>
    <row r="463" spans="1:7" x14ac:dyDescent="0.25">
      <c r="A463" s="68"/>
      <c r="B463" s="63"/>
      <c r="C463" s="63"/>
      <c r="D463" s="63"/>
      <c r="E463" s="76"/>
      <c r="F463" s="63"/>
      <c r="G463" s="63"/>
    </row>
    <row r="464" spans="1:7" x14ac:dyDescent="0.25">
      <c r="A464" s="68"/>
      <c r="B464" s="63"/>
      <c r="C464" s="63"/>
      <c r="D464" s="63"/>
      <c r="E464" s="76"/>
      <c r="F464" s="63"/>
      <c r="G464" s="63"/>
    </row>
    <row r="465" spans="1:7" x14ac:dyDescent="0.25">
      <c r="A465" s="68"/>
      <c r="B465" s="63"/>
      <c r="C465" s="63"/>
      <c r="D465" s="63"/>
      <c r="E465" s="76"/>
      <c r="F465" s="63"/>
      <c r="G465" s="63"/>
    </row>
    <row r="466" spans="1:7" x14ac:dyDescent="0.25">
      <c r="A466" s="68"/>
      <c r="B466" s="63"/>
      <c r="C466" s="63"/>
      <c r="D466" s="63"/>
      <c r="E466" s="76"/>
      <c r="F466" s="63"/>
      <c r="G466" s="63"/>
    </row>
    <row r="467" spans="1:7" x14ac:dyDescent="0.25">
      <c r="A467" s="68"/>
      <c r="B467" s="63"/>
      <c r="C467" s="63"/>
      <c r="D467" s="63"/>
      <c r="E467" s="76"/>
      <c r="F467" s="63"/>
      <c r="G467" s="63"/>
    </row>
    <row r="468" spans="1:7" x14ac:dyDescent="0.25">
      <c r="A468" s="68"/>
      <c r="B468" s="63"/>
      <c r="C468" s="63"/>
      <c r="D468" s="63"/>
      <c r="E468" s="76"/>
      <c r="F468" s="63"/>
      <c r="G468" s="63"/>
    </row>
    <row r="469" spans="1:7" x14ac:dyDescent="0.25">
      <c r="A469" s="68"/>
      <c r="B469" s="63"/>
      <c r="C469" s="63"/>
      <c r="D469" s="63"/>
      <c r="E469" s="76"/>
      <c r="F469" s="63"/>
      <c r="G469" s="63"/>
    </row>
    <row r="470" spans="1:7" x14ac:dyDescent="0.25">
      <c r="A470" s="68"/>
      <c r="B470" s="63"/>
      <c r="C470" s="63"/>
      <c r="D470" s="63"/>
      <c r="E470" s="76"/>
      <c r="F470" s="63"/>
      <c r="G470" s="63"/>
    </row>
    <row r="471" spans="1:7" x14ac:dyDescent="0.25">
      <c r="A471" s="68"/>
      <c r="B471" s="63"/>
      <c r="C471" s="63"/>
      <c r="D471" s="63"/>
      <c r="E471" s="76"/>
      <c r="F471" s="63"/>
      <c r="G471" s="63"/>
    </row>
    <row r="472" spans="1:7" x14ac:dyDescent="0.25">
      <c r="A472" s="68"/>
      <c r="B472" s="63"/>
      <c r="C472" s="63"/>
      <c r="D472" s="63"/>
      <c r="E472" s="76"/>
      <c r="F472" s="63"/>
      <c r="G472" s="63"/>
    </row>
    <row r="473" spans="1:7" x14ac:dyDescent="0.25">
      <c r="A473" s="68"/>
      <c r="B473" s="63"/>
      <c r="C473" s="63"/>
      <c r="D473" s="63"/>
      <c r="E473" s="76"/>
      <c r="F473" s="63"/>
      <c r="G473" s="63"/>
    </row>
    <row r="474" spans="1:7" x14ac:dyDescent="0.25">
      <c r="A474" s="68"/>
      <c r="B474" s="63"/>
      <c r="C474" s="63"/>
      <c r="D474" s="63"/>
      <c r="E474" s="76"/>
      <c r="F474" s="63"/>
      <c r="G474" s="63"/>
    </row>
    <row r="475" spans="1:7" x14ac:dyDescent="0.25">
      <c r="A475" s="68"/>
      <c r="B475" s="63"/>
      <c r="C475" s="63"/>
      <c r="D475" s="63"/>
      <c r="E475" s="76"/>
      <c r="F475" s="63"/>
      <c r="G475" s="63"/>
    </row>
    <row r="476" spans="1:7" x14ac:dyDescent="0.25">
      <c r="A476" s="68"/>
      <c r="B476" s="63"/>
      <c r="C476" s="63"/>
      <c r="D476" s="63"/>
      <c r="E476" s="76"/>
      <c r="F476" s="63"/>
      <c r="G476" s="63"/>
    </row>
    <row r="477" spans="1:7" x14ac:dyDescent="0.25">
      <c r="A477" s="68"/>
      <c r="B477" s="63"/>
      <c r="C477" s="63"/>
      <c r="D477" s="63"/>
      <c r="E477" s="76"/>
      <c r="F477" s="63"/>
      <c r="G477" s="63"/>
    </row>
    <row r="478" spans="1:7" x14ac:dyDescent="0.25">
      <c r="A478" s="68"/>
      <c r="B478" s="63"/>
      <c r="C478" s="63"/>
      <c r="D478" s="63"/>
      <c r="E478" s="76"/>
      <c r="F478" s="63"/>
      <c r="G478" s="63"/>
    </row>
    <row r="479" spans="1:7" x14ac:dyDescent="0.25">
      <c r="A479" s="68"/>
      <c r="B479" s="63"/>
      <c r="C479" s="63"/>
      <c r="D479" s="63"/>
      <c r="E479" s="76"/>
      <c r="F479" s="63"/>
      <c r="G479" s="63"/>
    </row>
    <row r="480" spans="1:7" x14ac:dyDescent="0.25">
      <c r="A480" s="68"/>
      <c r="B480" s="63"/>
      <c r="C480" s="63"/>
      <c r="D480" s="63"/>
      <c r="E480" s="76"/>
      <c r="F480" s="63"/>
      <c r="G480" s="63"/>
    </row>
    <row r="481" spans="1:7" x14ac:dyDescent="0.25">
      <c r="A481" s="68"/>
      <c r="B481" s="63"/>
      <c r="C481" s="63"/>
      <c r="D481" s="63"/>
      <c r="E481" s="76"/>
      <c r="F481" s="63"/>
      <c r="G481" s="63"/>
    </row>
    <row r="482" spans="1:7" x14ac:dyDescent="0.25">
      <c r="A482" s="68"/>
      <c r="B482" s="63"/>
      <c r="C482" s="63"/>
      <c r="D482" s="63"/>
      <c r="E482" s="76"/>
      <c r="F482" s="63"/>
      <c r="G482" s="63"/>
    </row>
    <row r="483" spans="1:7" x14ac:dyDescent="0.25">
      <c r="A483" s="68"/>
      <c r="B483" s="63"/>
      <c r="C483" s="63"/>
      <c r="D483" s="63"/>
      <c r="E483" s="76"/>
      <c r="F483" s="63"/>
      <c r="G483" s="63"/>
    </row>
    <row r="484" spans="1:7" x14ac:dyDescent="0.25">
      <c r="A484" s="68"/>
      <c r="B484" s="63"/>
      <c r="C484" s="63"/>
      <c r="D484" s="63"/>
      <c r="E484" s="76"/>
      <c r="F484" s="63"/>
      <c r="G484" s="63"/>
    </row>
    <row r="485" spans="1:7" x14ac:dyDescent="0.25">
      <c r="A485" s="68"/>
      <c r="B485" s="63"/>
      <c r="C485" s="63"/>
      <c r="D485" s="63"/>
      <c r="E485" s="76"/>
      <c r="F485" s="63"/>
      <c r="G485" s="63"/>
    </row>
    <row r="486" spans="1:7" x14ac:dyDescent="0.25">
      <c r="A486" s="68"/>
      <c r="B486" s="63"/>
      <c r="C486" s="63"/>
      <c r="D486" s="63"/>
      <c r="E486" s="76"/>
      <c r="F486" s="63"/>
      <c r="G486" s="63"/>
    </row>
    <row r="487" spans="1:7" x14ac:dyDescent="0.25">
      <c r="A487" s="68"/>
      <c r="B487" s="63"/>
      <c r="C487" s="63"/>
      <c r="D487" s="63"/>
      <c r="E487" s="76"/>
      <c r="F487" s="63"/>
      <c r="G487" s="63"/>
    </row>
    <row r="488" spans="1:7" x14ac:dyDescent="0.25">
      <c r="A488" s="68"/>
      <c r="B488" s="63"/>
      <c r="C488" s="63"/>
      <c r="D488" s="63"/>
      <c r="E488" s="76"/>
      <c r="F488" s="63"/>
      <c r="G488" s="63"/>
    </row>
    <row r="489" spans="1:7" x14ac:dyDescent="0.25">
      <c r="A489" s="68"/>
      <c r="B489" s="63"/>
      <c r="C489" s="63"/>
      <c r="D489" s="63"/>
      <c r="E489" s="76"/>
      <c r="F489" s="63"/>
      <c r="G489" s="63"/>
    </row>
    <row r="490" spans="1:7" x14ac:dyDescent="0.25">
      <c r="A490" s="68"/>
      <c r="B490" s="63"/>
      <c r="C490" s="63"/>
      <c r="D490" s="63"/>
      <c r="E490" s="76"/>
      <c r="F490" s="63"/>
      <c r="G490" s="63"/>
    </row>
    <row r="491" spans="1:7" x14ac:dyDescent="0.25">
      <c r="A491" s="68"/>
      <c r="B491" s="63"/>
      <c r="C491" s="63"/>
      <c r="D491" s="63"/>
      <c r="E491" s="76"/>
      <c r="F491" s="63"/>
      <c r="G491" s="63"/>
    </row>
    <row r="492" spans="1:7" x14ac:dyDescent="0.25">
      <c r="A492" s="68"/>
      <c r="B492" s="63"/>
      <c r="C492" s="63"/>
      <c r="D492" s="63"/>
      <c r="E492" s="76"/>
      <c r="F492" s="63"/>
      <c r="G492" s="63"/>
    </row>
    <row r="493" spans="1:7" x14ac:dyDescent="0.25">
      <c r="A493" s="68"/>
      <c r="B493" s="63"/>
      <c r="C493" s="63"/>
      <c r="D493" s="63"/>
      <c r="E493" s="76"/>
      <c r="F493" s="63"/>
      <c r="G493" s="63"/>
    </row>
    <row r="494" spans="1:7" x14ac:dyDescent="0.25">
      <c r="A494" s="68"/>
      <c r="B494" s="63"/>
      <c r="C494" s="63"/>
      <c r="D494" s="63"/>
      <c r="E494" s="76"/>
      <c r="F494" s="63"/>
      <c r="G494" s="63"/>
    </row>
    <row r="495" spans="1:7" x14ac:dyDescent="0.25">
      <c r="A495" s="68"/>
      <c r="B495" s="63"/>
      <c r="C495" s="63"/>
      <c r="D495" s="63"/>
      <c r="E495" s="76"/>
      <c r="F495" s="63"/>
      <c r="G495" s="63"/>
    </row>
    <row r="496" spans="1:7" x14ac:dyDescent="0.25">
      <c r="A496" s="68"/>
      <c r="B496" s="63"/>
      <c r="C496" s="63"/>
      <c r="D496" s="63"/>
      <c r="E496" s="76"/>
      <c r="F496" s="63"/>
      <c r="G496" s="63"/>
    </row>
    <row r="497" spans="1:7" x14ac:dyDescent="0.25">
      <c r="A497" s="68"/>
      <c r="B497" s="63"/>
      <c r="C497" s="63"/>
      <c r="D497" s="63"/>
      <c r="E497" s="76"/>
      <c r="F497" s="63"/>
      <c r="G497" s="63"/>
    </row>
    <row r="498" spans="1:7" x14ac:dyDescent="0.25">
      <c r="A498" s="68"/>
      <c r="B498" s="63"/>
      <c r="C498" s="63"/>
      <c r="D498" s="63"/>
      <c r="E498" s="76"/>
      <c r="F498" s="63"/>
      <c r="G498" s="63"/>
    </row>
    <row r="499" spans="1:7" x14ac:dyDescent="0.25">
      <c r="A499" s="68"/>
      <c r="B499" s="63"/>
      <c r="C499" s="63"/>
      <c r="D499" s="63"/>
      <c r="E499" s="76"/>
      <c r="F499" s="63"/>
      <c r="G499" s="63"/>
    </row>
    <row r="500" spans="1:7" x14ac:dyDescent="0.25">
      <c r="A500" s="68"/>
      <c r="B500" s="63"/>
      <c r="C500" s="63"/>
      <c r="D500" s="63"/>
      <c r="E500" s="76"/>
      <c r="F500" s="63"/>
      <c r="G500" s="63"/>
    </row>
    <row r="501" spans="1:7" x14ac:dyDescent="0.25">
      <c r="A501" s="68"/>
      <c r="B501" s="63"/>
      <c r="C501" s="63"/>
      <c r="D501" s="63"/>
      <c r="E501" s="76"/>
      <c r="F501" s="63"/>
      <c r="G501" s="63"/>
    </row>
    <row r="502" spans="1:7" x14ac:dyDescent="0.25">
      <c r="A502" s="68"/>
      <c r="B502" s="63"/>
      <c r="C502" s="63"/>
      <c r="D502" s="63"/>
      <c r="E502" s="76"/>
      <c r="F502" s="63"/>
      <c r="G502" s="63"/>
    </row>
    <row r="503" spans="1:7" x14ac:dyDescent="0.25">
      <c r="A503" s="68"/>
      <c r="B503" s="63"/>
      <c r="C503" s="63"/>
      <c r="D503" s="63"/>
      <c r="E503" s="76"/>
      <c r="F503" s="63"/>
      <c r="G503" s="63"/>
    </row>
    <row r="504" spans="1:7" x14ac:dyDescent="0.25">
      <c r="A504" s="68"/>
      <c r="B504" s="63"/>
      <c r="C504" s="63"/>
      <c r="D504" s="63"/>
      <c r="E504" s="76"/>
      <c r="F504" s="63"/>
      <c r="G504" s="63"/>
    </row>
    <row r="505" spans="1:7" x14ac:dyDescent="0.25">
      <c r="A505" s="68"/>
      <c r="B505" s="63"/>
      <c r="C505" s="63"/>
      <c r="D505" s="63"/>
      <c r="E505" s="76"/>
      <c r="F505" s="63"/>
      <c r="G505" s="63"/>
    </row>
    <row r="506" spans="1:7" x14ac:dyDescent="0.25">
      <c r="A506" s="68"/>
      <c r="B506" s="63"/>
      <c r="C506" s="63"/>
      <c r="D506" s="63"/>
      <c r="E506" s="76"/>
      <c r="F506" s="63"/>
      <c r="G506" s="63"/>
    </row>
    <row r="507" spans="1:7" x14ac:dyDescent="0.25">
      <c r="A507" s="68"/>
      <c r="B507" s="63"/>
      <c r="C507" s="63"/>
      <c r="D507" s="63"/>
      <c r="E507" s="76"/>
      <c r="F507" s="63"/>
      <c r="G507" s="63"/>
    </row>
    <row r="508" spans="1:7" x14ac:dyDescent="0.25">
      <c r="A508" s="68"/>
      <c r="B508" s="63"/>
      <c r="C508" s="63"/>
      <c r="D508" s="63"/>
      <c r="E508" s="76"/>
      <c r="F508" s="63"/>
      <c r="G508" s="63"/>
    </row>
    <row r="509" spans="1:7" x14ac:dyDescent="0.25">
      <c r="A509" s="68"/>
      <c r="B509" s="63"/>
      <c r="C509" s="63"/>
      <c r="D509" s="63"/>
      <c r="E509" s="76"/>
      <c r="F509" s="63"/>
      <c r="G509" s="63"/>
    </row>
    <row r="510" spans="1:7" x14ac:dyDescent="0.25">
      <c r="A510" s="68"/>
      <c r="B510" s="63"/>
      <c r="C510" s="63"/>
      <c r="D510" s="63"/>
      <c r="E510" s="76"/>
      <c r="F510" s="63"/>
      <c r="G510" s="63"/>
    </row>
    <row r="511" spans="1:7" x14ac:dyDescent="0.25">
      <c r="A511" s="68"/>
      <c r="B511" s="63"/>
      <c r="C511" s="63"/>
      <c r="D511" s="63"/>
      <c r="E511" s="76"/>
      <c r="F511" s="63"/>
      <c r="G511" s="63"/>
    </row>
    <row r="512" spans="1:7" x14ac:dyDescent="0.25">
      <c r="A512" s="68"/>
      <c r="B512" s="63"/>
      <c r="C512" s="63"/>
      <c r="D512" s="63"/>
      <c r="E512" s="76"/>
      <c r="F512" s="63"/>
      <c r="G512" s="63"/>
    </row>
    <row r="513" spans="1:7" x14ac:dyDescent="0.25">
      <c r="A513" s="68"/>
      <c r="B513" s="63"/>
      <c r="C513" s="63"/>
      <c r="D513" s="63"/>
      <c r="E513" s="76"/>
      <c r="F513" s="63"/>
      <c r="G513" s="63"/>
    </row>
    <row r="514" spans="1:7" x14ac:dyDescent="0.25">
      <c r="A514" s="68"/>
      <c r="B514" s="63"/>
      <c r="C514" s="63"/>
      <c r="D514" s="63"/>
      <c r="E514" s="76"/>
      <c r="F514" s="63"/>
      <c r="G514" s="63"/>
    </row>
    <row r="515" spans="1:7" x14ac:dyDescent="0.25">
      <c r="A515" s="68"/>
      <c r="B515" s="63"/>
      <c r="C515" s="63"/>
      <c r="D515" s="63"/>
      <c r="E515" s="76"/>
      <c r="F515" s="63"/>
      <c r="G515" s="63"/>
    </row>
    <row r="516" spans="1:7" x14ac:dyDescent="0.25">
      <c r="A516" s="68"/>
      <c r="B516" s="63"/>
      <c r="C516" s="63"/>
      <c r="D516" s="63"/>
      <c r="E516" s="76"/>
      <c r="F516" s="63"/>
      <c r="G516" s="63"/>
    </row>
    <row r="517" spans="1:7" x14ac:dyDescent="0.25">
      <c r="A517" s="68"/>
      <c r="B517" s="63"/>
      <c r="C517" s="63"/>
      <c r="D517" s="63"/>
      <c r="E517" s="76"/>
      <c r="F517" s="63"/>
      <c r="G517" s="63"/>
    </row>
    <row r="518" spans="1:7" x14ac:dyDescent="0.25">
      <c r="A518" s="68"/>
      <c r="B518" s="63"/>
      <c r="C518" s="63"/>
      <c r="D518" s="63"/>
      <c r="E518" s="76"/>
      <c r="F518" s="63"/>
      <c r="G518" s="63"/>
    </row>
    <row r="519" spans="1:7" x14ac:dyDescent="0.25">
      <c r="A519" s="68"/>
      <c r="B519" s="63"/>
      <c r="C519" s="63"/>
      <c r="D519" s="63"/>
      <c r="E519" s="76"/>
      <c r="F519" s="63"/>
      <c r="G519" s="63"/>
    </row>
    <row r="520" spans="1:7" x14ac:dyDescent="0.25">
      <c r="A520" s="68"/>
      <c r="B520" s="63"/>
      <c r="C520" s="63"/>
      <c r="D520" s="63"/>
      <c r="E520" s="76"/>
      <c r="F520" s="63"/>
      <c r="G520" s="63"/>
    </row>
    <row r="521" spans="1:7" x14ac:dyDescent="0.25">
      <c r="A521" s="68"/>
      <c r="B521" s="63"/>
      <c r="C521" s="63"/>
      <c r="D521" s="63"/>
      <c r="E521" s="76"/>
      <c r="F521" s="63"/>
      <c r="G521" s="63"/>
    </row>
  </sheetData>
  <sheetProtection algorithmName="SHA-512" hashValue="k3+VRsIaqUaUCAvi8tSO+VwKMKRTOSEfw1iwplJAqPJsYNZVTTU1RRmPn9FW3864ZYuK50kqE09lHWD2WKjGcA==" saltValue="jcq3SMG2Tr9rwvyRjIAzmQ==" spinCount="100000" sheet="1" objects="1" scenarios="1" selectLockedCells="1"/>
  <sortState xmlns:xlrd2="http://schemas.microsoft.com/office/spreadsheetml/2017/richdata2" ref="J55:R60">
    <sortCondition ref="J55:J60"/>
  </sortState>
  <dataConsolidate/>
  <mergeCells count="49">
    <mergeCell ref="F61:G61"/>
    <mergeCell ref="B7:F7"/>
    <mergeCell ref="B18:E18"/>
    <mergeCell ref="B20:C20"/>
    <mergeCell ref="A6:F6"/>
    <mergeCell ref="A9:D9"/>
    <mergeCell ref="B19:C19"/>
    <mergeCell ref="F60:G60"/>
    <mergeCell ref="B23:C23"/>
    <mergeCell ref="A38:F38"/>
    <mergeCell ref="B27:E27"/>
    <mergeCell ref="B57:G57"/>
    <mergeCell ref="A1:F1"/>
    <mergeCell ref="B2:F2"/>
    <mergeCell ref="B4:F4"/>
    <mergeCell ref="B3:F3"/>
    <mergeCell ref="B22:C22"/>
    <mergeCell ref="A104:H104"/>
    <mergeCell ref="B12:D12"/>
    <mergeCell ref="B16:D16"/>
    <mergeCell ref="B24:C24"/>
    <mergeCell ref="A64:E64"/>
    <mergeCell ref="A67:B67"/>
    <mergeCell ref="A49:B49"/>
    <mergeCell ref="A47:F47"/>
    <mergeCell ref="A54:F54"/>
    <mergeCell ref="A55:F55"/>
    <mergeCell ref="B39:E39"/>
    <mergeCell ref="B42:E42"/>
    <mergeCell ref="B41:E41"/>
    <mergeCell ref="H38:K38"/>
    <mergeCell ref="A26:F26"/>
    <mergeCell ref="B21:C21"/>
    <mergeCell ref="F63:G63"/>
    <mergeCell ref="B63:C63"/>
    <mergeCell ref="D58:E58"/>
    <mergeCell ref="D59:E59"/>
    <mergeCell ref="D60:E60"/>
    <mergeCell ref="D61:E61"/>
    <mergeCell ref="D62:E62"/>
    <mergeCell ref="D63:E63"/>
    <mergeCell ref="B58:C58"/>
    <mergeCell ref="B59:C59"/>
    <mergeCell ref="B60:C60"/>
    <mergeCell ref="B61:C61"/>
    <mergeCell ref="B62:C62"/>
    <mergeCell ref="F62:G62"/>
    <mergeCell ref="F58:G58"/>
    <mergeCell ref="F59:G59"/>
  </mergeCells>
  <conditionalFormatting sqref="E9">
    <cfRule type="expression" dxfId="52" priority="99">
      <formula>$B$107="Yes"</formula>
    </cfRule>
  </conditionalFormatting>
  <conditionalFormatting sqref="B34:B35">
    <cfRule type="expression" dxfId="51" priority="100">
      <formula>$B$27="Calculate my application rate per hectare"</formula>
    </cfRule>
  </conditionalFormatting>
  <conditionalFormatting sqref="C49">
    <cfRule type="expression" dxfId="50" priority="101">
      <formula>B48="YES"</formula>
    </cfRule>
    <cfRule type="expression" dxfId="49" priority="102">
      <formula>B48="NO"</formula>
    </cfRule>
  </conditionalFormatting>
  <conditionalFormatting sqref="B41:E41">
    <cfRule type="expression" dxfId="48" priority="61">
      <formula>$B$39="Vertical Sprayer"</formula>
    </cfRule>
  </conditionalFormatting>
  <conditionalFormatting sqref="E43:E44 B43:B44">
    <cfRule type="expression" dxfId="47" priority="60">
      <formula>$B$39="Custom deposition curve"</formula>
    </cfRule>
  </conditionalFormatting>
  <conditionalFormatting sqref="E43:E45">
    <cfRule type="expression" dxfId="46" priority="59">
      <formula>$B$39=$B$100</formula>
    </cfRule>
  </conditionalFormatting>
  <conditionalFormatting sqref="B43:B44">
    <cfRule type="expression" dxfId="45" priority="103">
      <formula>$J$67="Aircraft"</formula>
    </cfRule>
  </conditionalFormatting>
  <conditionalFormatting sqref="B7">
    <cfRule type="expression" dxfId="44" priority="57">
      <formula>$B$7=""</formula>
    </cfRule>
  </conditionalFormatting>
  <conditionalFormatting sqref="C30:C33">
    <cfRule type="expression" dxfId="43" priority="52">
      <formula>$B$27="Calculate my application rate per hectare"</formula>
    </cfRule>
  </conditionalFormatting>
  <conditionalFormatting sqref="J39">
    <cfRule type="expression" dxfId="42" priority="47">
      <formula>$B$39="Custom deposition curve"</formula>
    </cfRule>
  </conditionalFormatting>
  <conditionalFormatting sqref="B42:E42">
    <cfRule type="expression" dxfId="41" priority="38">
      <formula>$H$42="Droplet Size Category outside of range"</formula>
    </cfRule>
    <cfRule type="expression" dxfId="40" priority="41">
      <formula>$B$39="Custom deposition curve"</formula>
    </cfRule>
    <cfRule type="expression" dxfId="39" priority="42">
      <formula>$B$39="Vertical Sprayer"</formula>
    </cfRule>
  </conditionalFormatting>
  <conditionalFormatting sqref="H38:K38">
    <cfRule type="expression" dxfId="38" priority="40">
      <formula>B39="Custom deposition curve"</formula>
    </cfRule>
  </conditionalFormatting>
  <conditionalFormatting sqref="B43">
    <cfRule type="expression" dxfId="37" priority="36">
      <formula>$H$43="Aircraft height outside of range"</formula>
    </cfRule>
    <cfRule type="expression" priority="37">
      <formula>$H$43="Aircraft height outside of range"</formula>
    </cfRule>
  </conditionalFormatting>
  <conditionalFormatting sqref="E43">
    <cfRule type="expression" dxfId="36" priority="35">
      <formula>$H$43="Boom height outside of range"</formula>
    </cfRule>
  </conditionalFormatting>
  <conditionalFormatting sqref="B44">
    <cfRule type="expression" dxfId="35" priority="34">
      <formula>$H$44="Aircraft windspeed outside of range"</formula>
    </cfRule>
  </conditionalFormatting>
  <conditionalFormatting sqref="E44">
    <cfRule type="expression" dxfId="34" priority="32">
      <formula>$H$44="Boom windspeed outside of range"</formula>
    </cfRule>
    <cfRule type="expression" priority="33">
      <formula>$H$44="Boom windspeed outside of range"</formula>
    </cfRule>
  </conditionalFormatting>
  <conditionalFormatting sqref="B39:E39">
    <cfRule type="expression" dxfId="33" priority="31">
      <formula>$H$39&lt;&gt;""</formula>
    </cfRule>
  </conditionalFormatting>
  <conditionalFormatting sqref="E30">
    <cfRule type="expression" dxfId="32" priority="2">
      <formula>$B$115="Yes"</formula>
    </cfRule>
    <cfRule type="expression" dxfId="31" priority="18">
      <formula>AND(B107="Yes",E9="Yes",B12&lt;&gt;"No other active")</formula>
    </cfRule>
  </conditionalFormatting>
  <conditionalFormatting sqref="B30">
    <cfRule type="expression" dxfId="30" priority="20">
      <formula>$B$114="Yes"</formula>
    </cfRule>
    <cfRule type="expression" dxfId="29" priority="39">
      <formula>$B$27="Enter my application rate per hectare directly"</formula>
    </cfRule>
  </conditionalFormatting>
  <conditionalFormatting sqref="B12">
    <cfRule type="expression" dxfId="28" priority="19">
      <formula>AND($B$107="Yes",$E$9="Yes")</formula>
    </cfRule>
  </conditionalFormatting>
  <conditionalFormatting sqref="B14">
    <cfRule type="expression" dxfId="27" priority="7">
      <formula>$B$116="Yes"</formula>
    </cfRule>
    <cfRule type="expression" dxfId="26" priority="17">
      <formula>AND(B107="Yes",E9="Yes",B12&lt;&gt;"No other active")</formula>
    </cfRule>
  </conditionalFormatting>
  <conditionalFormatting sqref="B12:D12">
    <cfRule type="expression" dxfId="25" priority="15">
      <formula>$B$117="No"</formula>
    </cfRule>
  </conditionalFormatting>
  <conditionalFormatting sqref="B16:D16">
    <cfRule type="expression" dxfId="24" priority="113">
      <formula>AND($B$107="Yes",$E$9="Yes",B12&lt;&gt;"No other active")</formula>
    </cfRule>
  </conditionalFormatting>
  <conditionalFormatting sqref="E33">
    <cfRule type="expression" dxfId="23" priority="8">
      <formula>B127=" Plus Starane Advanced Herbicide"</formula>
    </cfRule>
  </conditionalFormatting>
  <conditionalFormatting sqref="C14">
    <cfRule type="expression" dxfId="22" priority="3">
      <formula>AND(B107="Yes",E9="Yes",B12&lt;&gt;"No other active")</formula>
    </cfRule>
  </conditionalFormatting>
  <conditionalFormatting sqref="E10">
    <cfRule type="expression" dxfId="21" priority="115">
      <formula>AND(E9="Yes",$B$107="Yes",$B$7=E127)</formula>
    </cfRule>
  </conditionalFormatting>
  <conditionalFormatting sqref="B48">
    <cfRule type="expression" dxfId="20" priority="1">
      <formula>$B$48=""</formula>
    </cfRule>
  </conditionalFormatting>
  <dataValidations xWindow="868" yWindow="894" count="21">
    <dataValidation type="whole" allowBlank="1" showErrorMessage="1" errorTitle="Product Rate" error="Enter rate in range shown below" promptTitle="Rate" prompt="Entry must be in the units to the right" sqref="B30" xr:uid="{00000000-0002-0000-0100-000000000000}">
      <formula1>H86</formula1>
      <formula2>H87</formula2>
    </dataValidation>
    <dataValidation type="list" allowBlank="1" showInputMessage="1" showErrorMessage="1" promptTitle="Water body depth" prompt="Please select the minimum depth of your nearest downwind water body (maximum allowable is 60 cm)" sqref="C50:D50" xr:uid="{00000000-0002-0000-0100-000001000000}">
      <formula1>"5,10,15,30,45,60"</formula1>
    </dataValidation>
    <dataValidation type="list" allowBlank="1" showInputMessage="1" showErrorMessage="1" error="Select only option from list" sqref="B48" xr:uid="{00000000-0002-0000-0100-000002000000}">
      <formula1>"NO,YES"</formula1>
    </dataValidation>
    <dataValidation type="list" allowBlank="1" showInputMessage="1" showErrorMessage="1" sqref="B27" xr:uid="{00000000-0002-0000-0100-000003000000}">
      <formula1>"Enter my application rate per hectare directly,Calculate my application rate per hectare"</formula1>
    </dataValidation>
    <dataValidation allowBlank="1" showInputMessage="1" showErrorMessage="1" promptTitle="Units" prompt="Entry must be in the units to the right" sqref="B34:B35" xr:uid="{00000000-0002-0000-0100-000004000000}"/>
    <dataValidation allowBlank="1" showErrorMessage="1" sqref="C67 E67:F67" xr:uid="{00000000-0002-0000-0100-000005000000}"/>
    <dataValidation type="list" allowBlank="1" showInputMessage="1" showErrorMessage="1" error="Select only option from list" sqref="B39:E39" xr:uid="{00000000-0002-0000-0100-000006000000}">
      <formula1>$B$100:$B$102</formula1>
    </dataValidation>
    <dataValidation type="list" allowBlank="1" showInputMessage="1" showErrorMessage="1" sqref="E45" xr:uid="{00000000-0002-0000-0100-000007000000}">
      <formula1>"Any,Small fields,Right of way,Narrow"</formula1>
    </dataValidation>
    <dataValidation type="list" allowBlank="1" showInputMessage="1" showErrorMessage="1" sqref="B41:E41" xr:uid="{00000000-0002-0000-0100-000008000000}">
      <formula1>$C$69:$C$73</formula1>
    </dataValidation>
    <dataValidation type="list" allowBlank="1" showInputMessage="1" showErrorMessage="1" error="Select only options from list" sqref="E43" xr:uid="{00000000-0002-0000-0100-000009000000}">
      <formula1>$C$78:$C$82</formula1>
    </dataValidation>
    <dataValidation type="list" allowBlank="1" showInputMessage="1" showErrorMessage="1" error="Select only option from list" sqref="B43" xr:uid="{00000000-0002-0000-0100-00000A000000}">
      <formula1>$B$78:$B$81</formula1>
    </dataValidation>
    <dataValidation type="list" allowBlank="1" showInputMessage="1" showErrorMessage="1" error="Select only option from list" promptTitle="Water body depth" prompt="Please select the minimum depth of your nearest downwind water body (maximum allowable is 60 cm)" sqref="C49" xr:uid="{00000000-0002-0000-0100-00000B000000}">
      <formula1>"15,30,45,60"</formula1>
    </dataValidation>
    <dataValidation type="list" allowBlank="1" showInputMessage="1" showErrorMessage="1" error="Select only options from list" sqref="B42:E42" xr:uid="{00000000-0002-0000-0100-00000C000000}">
      <formula1>$B$69:$B$74</formula1>
    </dataValidation>
    <dataValidation type="list" allowBlank="1" showInputMessage="1" showErrorMessage="1" error="Select only option from list" sqref="B44 E44" xr:uid="{00000000-0002-0000-0100-00000D000000}">
      <formula1>$B$87:$B$89</formula1>
    </dataValidation>
    <dataValidation type="list" allowBlank="1" showErrorMessage="1" errorTitle="Product Rate" error="Select only option from list" promptTitle="Rate" prompt="Entry must be in the units to the right" sqref="E9:E10" xr:uid="{00000000-0002-0000-0100-00000E000000}">
      <formula1>"Yes, No"</formula1>
    </dataValidation>
    <dataValidation allowBlank="1" showErrorMessage="1" errorTitle="Product Rate" error="Enter rate in range shown below" promptTitle="Rate" prompt="Entry must be in the units to the right" sqref="B16:D16" xr:uid="{00000000-0002-0000-0100-00000F000000}"/>
    <dataValidation type="whole" allowBlank="1" showErrorMessage="1" errorTitle="Product Rate" error="Enter concentration in range shown " promptTitle="Rate" prompt="Entry must be in the units to the right" sqref="B14" xr:uid="{00000000-0002-0000-0100-000010000000}">
      <formula1>F108</formula1>
      <formula2>F109</formula2>
    </dataValidation>
    <dataValidation type="whole" allowBlank="1" showErrorMessage="1" errorTitle="Product Rate" error="Enter rate in range shown below" promptTitle="Rate" prompt="Entry must be in the units to the right" sqref="E30" xr:uid="{00000000-0002-0000-0100-000011000000}">
      <formula1>F112</formula1>
      <formula2>F113</formula2>
    </dataValidation>
    <dataValidation type="whole" allowBlank="1" showErrorMessage="1" errorTitle="Product Rate" error="Enter rate in range shown below" promptTitle="Rate" prompt="Entry must be in the units to the right" sqref="E33" xr:uid="{00000000-0002-0000-0100-000012000000}">
      <formula1>210</formula1>
      <formula2>310</formula2>
    </dataValidation>
    <dataValidation type="list" allowBlank="1" showErrorMessage="1" errorTitle="Product Rate" error="Select only option from list" promptTitle="Rate" prompt="Entry must be in the units to the right" sqref="C14" xr:uid="{00000000-0002-0000-0100-000013000000}">
      <formula1>"g/L,g/kg"</formula1>
    </dataValidation>
    <dataValidation type="list" allowBlank="1" showErrorMessage="1" errorTitle="Product Rate" error="Select only option from list" promptTitle="Rate" prompt="Entry must be in the units to the right" sqref="B12:D12" xr:uid="{00000000-0002-0000-0100-000014000000}">
      <formula1>$B$108:$B$112</formula1>
    </dataValidation>
  </dataValidations>
  <pageMargins left="0.7" right="0.7" top="0.75" bottom="0.75" header="0.3" footer="0.3"/>
  <pageSetup paperSize="9" scale="77" orientation="portrait" r:id="rId1"/>
  <headerFooter>
    <oddHeader>&amp;CDRAFT</oddHeader>
  </headerFooter>
  <extLst>
    <ext xmlns:x14="http://schemas.microsoft.com/office/spreadsheetml/2009/9/main" uri="{CCE6A557-97BC-4b89-ADB6-D9C93CAAB3DF}">
      <x14:dataValidations xmlns:xm="http://schemas.microsoft.com/office/excel/2006/main" xWindow="868" yWindow="894" count="1">
        <x14:dataValidation type="list" operator="greaterThanOrEqual" allowBlank="1" showInputMessage="1" showErrorMessage="1" errorTitle="Product details" error="Only select products from the list provided" promptTitle="Product number" prompt="Select Product from the list" xr:uid="{00000000-0002-0000-0100-000016000000}">
          <x14:formula1>
            <xm:f>Products!$A$5:$A$41</xm:f>
          </x14:formula1>
          <xm:sqref>B7:F7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9"/>
  <sheetViews>
    <sheetView showGridLines="0" showRowColHeaders="0" zoomScaleNormal="100" workbookViewId="0">
      <selection activeCell="B3" sqref="B3:H3"/>
    </sheetView>
  </sheetViews>
  <sheetFormatPr defaultRowHeight="15" x14ac:dyDescent="0.25"/>
  <cols>
    <col min="1" max="1" width="2.7109375" style="77" customWidth="1"/>
    <col min="2" max="2" width="20.85546875" style="77" customWidth="1"/>
    <col min="3" max="3" width="14" style="77" bestFit="1" customWidth="1"/>
    <col min="4" max="4" width="13.7109375" style="77" customWidth="1"/>
    <col min="5" max="5" width="13.42578125" style="77" bestFit="1" customWidth="1"/>
    <col min="6" max="6" width="12.85546875" style="77" bestFit="1" customWidth="1"/>
    <col min="7" max="7" width="12" style="77" bestFit="1" customWidth="1"/>
    <col min="8" max="8" width="9.140625" style="77" customWidth="1"/>
    <col min="9" max="15" width="9.140625" style="77"/>
    <col min="16" max="16" width="39.7109375" style="77" customWidth="1"/>
    <col min="17" max="16384" width="9.140625" style="77"/>
  </cols>
  <sheetData>
    <row r="1" spans="1:8" ht="18.75" customHeight="1" x14ac:dyDescent="0.25">
      <c r="A1" s="123"/>
      <c r="B1" s="184" t="s">
        <v>43</v>
      </c>
      <c r="C1" s="184"/>
      <c r="D1" s="184"/>
      <c r="E1" s="184"/>
      <c r="F1" s="184"/>
      <c r="G1" s="184"/>
      <c r="H1" s="185"/>
    </row>
    <row r="2" spans="1:8" x14ac:dyDescent="0.25">
      <c r="A2" s="123"/>
      <c r="B2" s="186" t="s">
        <v>384</v>
      </c>
      <c r="C2" s="186"/>
      <c r="D2" s="186"/>
      <c r="E2" s="186"/>
      <c r="F2" s="186"/>
      <c r="G2" s="186"/>
      <c r="H2" s="187"/>
    </row>
    <row r="3" spans="1:8" x14ac:dyDescent="0.25">
      <c r="A3" s="123"/>
      <c r="B3" s="188" t="s">
        <v>141</v>
      </c>
      <c r="C3" s="188"/>
      <c r="D3" s="188"/>
      <c r="E3" s="188"/>
      <c r="F3" s="188"/>
      <c r="G3" s="188"/>
      <c r="H3" s="189"/>
    </row>
    <row r="4" spans="1:8" ht="7.5" customHeight="1" x14ac:dyDescent="0.25">
      <c r="A4" s="123"/>
      <c r="B4" s="110"/>
      <c r="C4" s="110"/>
      <c r="D4" s="110"/>
      <c r="E4" s="110"/>
      <c r="F4" s="110"/>
      <c r="G4" s="110"/>
      <c r="H4" s="111"/>
    </row>
    <row r="5" spans="1:8" ht="30" customHeight="1" x14ac:dyDescent="0.25">
      <c r="A5" s="123"/>
      <c r="B5" s="174" t="str">
        <f>IF(AND('Use Details'!B107="Yes",'Use Details'!E9="Yes"),CONCATENATE("These conditions apply to the use of ",'Use Details'!B7," when mixed with ",'Use Details'!B16," containing ", 'Use Details'!B14," ",'Use Details'!C14," ",'Use Details'!B12,'Use Details'!B127),CONCATENATE("These conditions apply to the use of ",'Use Details'!B7))</f>
        <v>These conditions apply to the use of Nufarm Amicide Advance 700 Selective Herbicide - (APVMA No. 66167)</v>
      </c>
      <c r="C5" s="174"/>
      <c r="D5" s="174"/>
      <c r="E5" s="174"/>
      <c r="F5" s="174"/>
      <c r="G5" s="174"/>
      <c r="H5" s="175"/>
    </row>
    <row r="6" spans="1:8" ht="2.25" customHeight="1" x14ac:dyDescent="0.25">
      <c r="A6" s="123"/>
      <c r="B6" s="112"/>
      <c r="C6" s="112"/>
      <c r="D6" s="112"/>
      <c r="E6" s="112"/>
      <c r="F6" s="112"/>
      <c r="G6" s="112"/>
      <c r="H6" s="113"/>
    </row>
    <row r="7" spans="1:8" ht="15" customHeight="1" x14ac:dyDescent="0.25">
      <c r="A7" s="123"/>
      <c r="B7" s="174" t="s">
        <v>171</v>
      </c>
      <c r="C7" s="174"/>
      <c r="D7" s="174"/>
      <c r="E7" s="174"/>
      <c r="F7" s="174"/>
      <c r="G7" s="174"/>
      <c r="H7" s="175"/>
    </row>
    <row r="8" spans="1:8" x14ac:dyDescent="0.25">
      <c r="A8" s="123"/>
      <c r="B8" s="172" t="s">
        <v>84</v>
      </c>
      <c r="C8" s="172"/>
      <c r="D8" s="172"/>
      <c r="E8" s="172"/>
      <c r="F8" s="172"/>
      <c r="G8" s="172"/>
      <c r="H8" s="173"/>
    </row>
    <row r="9" spans="1:8" x14ac:dyDescent="0.25">
      <c r="A9" s="123"/>
      <c r="B9" s="179" t="s">
        <v>24</v>
      </c>
      <c r="C9" s="179"/>
      <c r="D9" s="179"/>
      <c r="E9" s="179"/>
      <c r="F9" s="179"/>
      <c r="G9" s="179"/>
      <c r="H9" s="180"/>
    </row>
    <row r="10" spans="1:8" ht="61.5" customHeight="1" x14ac:dyDescent="0.25">
      <c r="A10" s="123"/>
      <c r="B10" s="174" t="s">
        <v>142</v>
      </c>
      <c r="C10" s="174"/>
      <c r="D10" s="174"/>
      <c r="E10" s="174"/>
      <c r="F10" s="174"/>
      <c r="G10" s="174"/>
      <c r="H10" s="175"/>
    </row>
    <row r="11" spans="1:8" ht="35.25" customHeight="1" x14ac:dyDescent="0.25">
      <c r="A11" s="123"/>
      <c r="B11" s="174" t="s">
        <v>172</v>
      </c>
      <c r="C11" s="179"/>
      <c r="D11" s="179"/>
      <c r="E11" s="179"/>
      <c r="F11" s="179"/>
      <c r="G11" s="179"/>
      <c r="H11" s="180"/>
    </row>
    <row r="12" spans="1:8" ht="5.0999999999999996" customHeight="1" x14ac:dyDescent="0.25">
      <c r="A12" s="123"/>
      <c r="B12" s="131"/>
      <c r="C12" s="13"/>
      <c r="D12" s="13"/>
      <c r="E12" s="13"/>
      <c r="F12" s="13"/>
      <c r="G12" s="13"/>
      <c r="H12" s="84"/>
    </row>
    <row r="13" spans="1:8" ht="21" customHeight="1" x14ac:dyDescent="0.25">
      <c r="A13" s="123"/>
      <c r="B13" s="192" t="str">
        <f>IF('Use Details'!H66="Not Acceptable","Please enter user details to continue",IF('P1 - Risk Re-assessment'!F1="Acceptable",CONCATENATE("DO NOT apply by ",'Use Details'!H82," unless the following requirements are met:"),IF('P1 - Risk Re-assessment'!F1="No data","Do Not apply - Insufficient information has been provided. Review the details you have entered and correct any errors or select alternate options.",CONCATENATE("DO NOT apply by ",'Use Details'!H82," as spray drift risk cannot be managed with the information you have provided. Review the details you have entered and correct any errors or select alternate options."))))</f>
        <v>Please enter user details to continue</v>
      </c>
      <c r="C13" s="192"/>
      <c r="D13" s="192"/>
      <c r="E13" s="192"/>
      <c r="F13" s="192"/>
      <c r="G13" s="192"/>
      <c r="H13" s="193"/>
    </row>
    <row r="14" spans="1:8" x14ac:dyDescent="0.25">
      <c r="A14" s="123"/>
      <c r="B14" s="172" t="str">
        <f>IF('P1 - Risk Re-assessment'!F1="Acceptable",IF('Use Details'!B39="Vertical Sprayer",CONCATENATE("- application can only be made to ",'Use Details'!B41),CONCATENATE("- spray droplets not smaller than a ",'Use Details'!H79," spray droplet size category")),"")</f>
        <v/>
      </c>
      <c r="C14" s="172"/>
      <c r="D14" s="172"/>
      <c r="E14" s="172"/>
      <c r="F14" s="172"/>
      <c r="G14" s="172"/>
      <c r="H14" s="173"/>
    </row>
    <row r="15" spans="1:8" x14ac:dyDescent="0.25">
      <c r="A15" s="123"/>
      <c r="B15" s="172" t="str">
        <f>IF('P1 - Risk Re-assessment'!F1="Acceptable",IF('Use Details'!B39="Vertical Sprayer",CONCATENATE("- a maximum water rate of ",'Use Details'!B34," L/ha"),CONCATENATE("- the release height is not greater than ",'Use Details'!H80," metres above the target canopy")),"")</f>
        <v/>
      </c>
      <c r="C15" s="172"/>
      <c r="D15" s="172"/>
      <c r="E15" s="172"/>
      <c r="F15" s="172"/>
      <c r="G15" s="172"/>
      <c r="H15" s="173"/>
    </row>
    <row r="16" spans="1:8" x14ac:dyDescent="0.25">
      <c r="A16" s="123"/>
      <c r="B16" s="172" t="str">
        <f>IF('P1 - Risk Re-assessment'!F1="Acceptable",IF('Use Details'!B39="Vertical Sprayer","",CONCATENATE("- the wind speed is between 3 and ",'Use Details'!H81," kilometres per hour at the application site during the time of application")),"")</f>
        <v/>
      </c>
      <c r="C16" s="172"/>
      <c r="D16" s="172"/>
      <c r="E16" s="172"/>
      <c r="F16" s="172"/>
      <c r="G16" s="172"/>
      <c r="H16" s="173"/>
    </row>
    <row r="17" spans="1:8" x14ac:dyDescent="0.25">
      <c r="A17" s="123"/>
      <c r="B17" s="172" t="str">
        <f>IF('P1 - Risk Re-assessment'!F1="Acceptable",CONCATENATE("- the nearest downwind water body must be at least ",'Use Details'!H78," cm deep"),"")</f>
        <v/>
      </c>
      <c r="C17" s="172"/>
      <c r="D17" s="172"/>
      <c r="E17" s="172"/>
      <c r="F17" s="172"/>
      <c r="G17" s="172"/>
      <c r="H17" s="173"/>
    </row>
    <row r="18" spans="1:8" hidden="1" x14ac:dyDescent="0.25">
      <c r="A18" s="123"/>
      <c r="B18" s="114" t="str">
        <f>IF('Use Details'!E45="Any","",CONCATENATE("- the application site width is not greater than ",IF('Use Details'!E45="Small fields","100",IF('Use Details'!E45="Right of way","20","3"))," metres"))</f>
        <v/>
      </c>
      <c r="C18" s="114"/>
      <c r="D18" s="114"/>
      <c r="E18" s="114"/>
      <c r="F18" s="114"/>
      <c r="G18" s="114"/>
      <c r="H18" s="115"/>
    </row>
    <row r="19" spans="1:8" ht="24.95" customHeight="1" x14ac:dyDescent="0.25">
      <c r="A19" s="123"/>
      <c r="B19" s="176" t="str">
        <f>IF('P1 - Risk Re-assessment'!F1="Acceptable",CONCATENATE("- minimum distances between the application site and downwind sensitive areas (see ‘Mandatory buffer zones’
section of the following table titled 'Buffer zones for ",'Use Details'!B39,"') are observed."),"")</f>
        <v/>
      </c>
      <c r="C19" s="176"/>
      <c r="D19" s="176"/>
      <c r="E19" s="176"/>
      <c r="F19" s="176"/>
      <c r="G19" s="176"/>
      <c r="H19" s="177"/>
    </row>
    <row r="20" spans="1:8" ht="5.0999999999999996" customHeight="1" x14ac:dyDescent="0.25">
      <c r="A20" s="123"/>
      <c r="B20" s="13"/>
      <c r="C20" s="13"/>
      <c r="D20" s="13"/>
      <c r="E20" s="13"/>
      <c r="F20" s="13"/>
      <c r="G20" s="13"/>
      <c r="H20" s="84"/>
    </row>
    <row r="21" spans="1:8" ht="15" customHeight="1" x14ac:dyDescent="0.25">
      <c r="A21" s="123"/>
      <c r="B21" s="174" t="str">
        <f>IF('P1 - Risk Re-assessment'!F1="Acceptable",CONCATENATE("Buffer zones for ",'Use Details'!B39),"")</f>
        <v/>
      </c>
      <c r="C21" s="174"/>
      <c r="D21" s="174"/>
      <c r="E21" s="174"/>
      <c r="F21" s="174"/>
      <c r="G21" s="174"/>
      <c r="H21" s="84"/>
    </row>
    <row r="22" spans="1:8" ht="15" customHeight="1" x14ac:dyDescent="0.25">
      <c r="A22" s="123"/>
      <c r="B22" s="178" t="str">
        <f>IF('P1 - Risk Re-assessment'!F1="Acceptable","Application rate","")</f>
        <v/>
      </c>
      <c r="C22" s="174" t="str">
        <f>IF('P1 - Risk Re-assessment'!F1="Acceptable","Mandatory downwind buffer zones (metres)","")</f>
        <v/>
      </c>
      <c r="D22" s="174"/>
      <c r="E22" s="174"/>
      <c r="F22" s="174"/>
      <c r="G22" s="174"/>
      <c r="H22" s="84"/>
    </row>
    <row r="23" spans="1:8" ht="25.5" customHeight="1" x14ac:dyDescent="0.25">
      <c r="A23" s="124"/>
      <c r="B23" s="178"/>
      <c r="C23" s="116" t="str">
        <f>IF('P1 - Risk Re-assessment'!F1="Acceptable","Bystander    areas","")</f>
        <v/>
      </c>
      <c r="D23" s="116" t="str">
        <f>IF('P1 - Risk Re-assessment'!F1="Acceptable","Natural aquatic areas","")</f>
        <v/>
      </c>
      <c r="E23" s="116" t="str">
        <f>IF('P1 - Risk Re-assessment'!F1="Acceptable","Pollinator    areas","")</f>
        <v/>
      </c>
      <c r="F23" s="116" t="str">
        <f>IF('P1 - Risk Re-assessment'!F1="Acceptable","Vegetation areas","")</f>
        <v/>
      </c>
      <c r="G23" s="116" t="str">
        <f>IF('P1 - Risk Re-assessment'!F1="Acceptable","Livestock areas","")</f>
        <v/>
      </c>
      <c r="H23" s="84"/>
    </row>
    <row r="24" spans="1:8" ht="69" customHeight="1" x14ac:dyDescent="0.25">
      <c r="A24" s="123"/>
      <c r="B24" s="117" t="str">
        <f>IF('P1 - Risk Re-assessment'!F1="Acceptable",'Use Details'!H100,"")</f>
        <v/>
      </c>
      <c r="C24" s="117" t="str">
        <f>IF('P1 - Risk Re-assessment'!$F$1="Acceptable",IF(ISNUMBER('Use Details'!F59),CONCATENATE(IF('Use Details'!F59&lt;=100,CEILING('Use Details'!F59,5),IF('Use Details'!F59&lt;=250,CEILING('Use Details'!F59,10),CEILING('Use Details'!F59,25)))," "),""),"")</f>
        <v/>
      </c>
      <c r="D24" s="117" t="str">
        <f>IF('P1 - Risk Re-assessment'!$F$1="Acceptable",IF(ISNUMBER('Use Details'!F60),CONCATENATE(IF('Use Details'!F60&lt;=100,CEILING('Use Details'!F60,5),IF('Use Details'!F60&lt;=250,CEILING('Use Details'!F60,10),CEILING('Use Details'!F60,25)))," "),""),"")</f>
        <v/>
      </c>
      <c r="E24" s="117" t="str">
        <f>IF('P1 - Risk Re-assessment'!$F$1="Acceptable",IF(ISNUMBER('Use Details'!F61),CONCATENATE(IF('Use Details'!F61&lt;=100,CEILING('Use Details'!F61,5),IF('Use Details'!F61&lt;=250,CEILING('Use Details'!F61,10),CEILING('Use Details'!F61,25)))," "),""),"")</f>
        <v/>
      </c>
      <c r="F24" s="117" t="str">
        <f>IF('P1 - Risk Re-assessment'!$F$1="Acceptable",IF(ISNUMBER('Use Details'!F62),CONCATENATE(IF('Use Details'!F62&lt;=100,CEILING('Use Details'!F62,5),IF('Use Details'!F62&lt;=250,CEILING('Use Details'!F62,10),CEILING('Use Details'!F62,25)))," "),""),"")</f>
        <v/>
      </c>
      <c r="G24" s="117" t="str">
        <f>IF('P1 - Risk Re-assessment'!$F$1="Acceptable",IF(ISNUMBER('Use Details'!F63),CONCATENATE(IF('Use Details'!F63&lt;=100,CEILING('Use Details'!F63,5),IF('Use Details'!F63&lt;=250,CEILING('Use Details'!F63,10),CEILING('Use Details'!F63,25)))," "),""),"")</f>
        <v/>
      </c>
      <c r="H24" s="84"/>
    </row>
    <row r="25" spans="1:8" ht="17.25" customHeight="1" x14ac:dyDescent="0.25">
      <c r="A25" s="123"/>
      <c r="B25" s="117"/>
      <c r="C25" s="117"/>
      <c r="D25" s="117"/>
      <c r="E25" s="117"/>
      <c r="F25" s="117"/>
      <c r="G25" s="117"/>
      <c r="H25" s="84"/>
    </row>
    <row r="26" spans="1:8" ht="43.5" customHeight="1" x14ac:dyDescent="0.25">
      <c r="A26" s="123"/>
      <c r="B26" s="190" t="s">
        <v>353</v>
      </c>
      <c r="C26" s="190"/>
      <c r="D26" s="190"/>
      <c r="E26" s="190"/>
      <c r="F26" s="190"/>
      <c r="G26" s="190"/>
      <c r="H26" s="191"/>
    </row>
    <row r="27" spans="1:8" ht="12" customHeight="1" x14ac:dyDescent="0.25">
      <c r="A27" s="123"/>
      <c r="B27" s="123"/>
      <c r="C27" s="123"/>
      <c r="D27" s="123"/>
      <c r="E27" s="123"/>
      <c r="F27" s="123"/>
      <c r="G27" s="123"/>
      <c r="H27" s="124"/>
    </row>
    <row r="28" spans="1:8" ht="34.5" customHeight="1" x14ac:dyDescent="0.25">
      <c r="A28" s="132"/>
      <c r="B28" s="127" t="s">
        <v>383</v>
      </c>
      <c r="C28" s="128">
        <f>'Use Details'!B2</f>
        <v>0</v>
      </c>
      <c r="D28" s="127" t="s">
        <v>390</v>
      </c>
      <c r="E28" s="129">
        <f ca="1">TODAY()</f>
        <v>45065</v>
      </c>
      <c r="F28" s="127" t="s">
        <v>382</v>
      </c>
      <c r="G28" s="128" t="str">
        <f ca="1">'Use Details'!L125</f>
        <v>P20##1054E0</v>
      </c>
      <c r="H28" s="120"/>
    </row>
    <row r="29" spans="1:8" ht="15" customHeight="1" x14ac:dyDescent="0.25">
      <c r="B29" s="118"/>
      <c r="C29" s="118"/>
      <c r="D29" s="118"/>
      <c r="E29" s="118"/>
      <c r="F29" s="118"/>
      <c r="G29" s="118"/>
      <c r="H29" s="118"/>
    </row>
    <row r="30" spans="1:8" ht="15" customHeight="1" x14ac:dyDescent="0.25">
      <c r="B30" s="181" t="s">
        <v>380</v>
      </c>
      <c r="C30" s="181"/>
      <c r="D30" s="181"/>
      <c r="E30" s="181"/>
      <c r="F30" s="181"/>
      <c r="G30" s="181"/>
      <c r="H30" s="181"/>
    </row>
    <row r="31" spans="1:8" ht="23.25" customHeight="1" x14ac:dyDescent="0.25">
      <c r="B31" s="182" t="str">
        <f>CONCATENATE("Maximum Buffer zones for ",'Use Details'!B39," given on the label for ",'Use Details'!B18)</f>
        <v>Maximum Buffer zones for Boom Sprayer (ground application) given on the label for Nufarm Amicide Advance 700 Selective Herbicide</v>
      </c>
      <c r="C31" s="182"/>
      <c r="D31" s="182"/>
      <c r="E31" s="182"/>
      <c r="F31" s="182"/>
      <c r="G31" s="182"/>
      <c r="H31" s="119"/>
    </row>
    <row r="32" spans="1:8" ht="15" customHeight="1" x14ac:dyDescent="0.25">
      <c r="B32" s="183" t="s">
        <v>233</v>
      </c>
      <c r="C32" s="182" t="s">
        <v>234</v>
      </c>
      <c r="D32" s="182"/>
      <c r="E32" s="182"/>
      <c r="F32" s="182"/>
      <c r="G32" s="182"/>
      <c r="H32" s="119"/>
    </row>
    <row r="33" spans="2:8" ht="25.5" customHeight="1" x14ac:dyDescent="0.25">
      <c r="B33" s="183"/>
      <c r="C33" s="121" t="s">
        <v>235</v>
      </c>
      <c r="D33" s="121" t="s">
        <v>143</v>
      </c>
      <c r="E33" s="121" t="s">
        <v>236</v>
      </c>
      <c r="F33" s="121" t="s">
        <v>144</v>
      </c>
      <c r="G33" s="121" t="s">
        <v>37</v>
      </c>
      <c r="H33" s="119"/>
    </row>
    <row r="34" spans="2:8" ht="36" customHeight="1" x14ac:dyDescent="0.25">
      <c r="B34" s="122" t="str">
        <f>'Use Details'!A125</f>
        <v>Up to a maximum of 1500 g/L</v>
      </c>
      <c r="C34" s="122" t="str">
        <f>IF('Use Details'!A124="","",CONCATENATE('Use Details'!A124," metres"))</f>
        <v>0 metres</v>
      </c>
      <c r="D34" s="122" t="str">
        <f>IF('Use Details'!B124="","",CONCATENATE('Use Details'!B124," metres"))</f>
        <v>60 metres</v>
      </c>
      <c r="E34" s="122" t="str">
        <f>IF('Use Details'!C124="","",CONCATENATE('Use Details'!C124," metres"))</f>
        <v>0 metres</v>
      </c>
      <c r="F34" s="122" t="str">
        <f>IF('Use Details'!D124="","",CONCATENATE('Use Details'!D124," metres"))</f>
        <v>60 metres</v>
      </c>
      <c r="G34" s="122" t="str">
        <f>IF('Use Details'!E124="","",CONCATENATE('Use Details'!E124," metres"))</f>
        <v>0 metres</v>
      </c>
      <c r="H34" s="119"/>
    </row>
    <row r="35" spans="2:8" ht="6.75" customHeight="1" x14ac:dyDescent="0.25"/>
    <row r="39" spans="2:8" x14ac:dyDescent="0.25">
      <c r="B39" s="79"/>
    </row>
  </sheetData>
  <sheetProtection algorithmName="SHA-512" hashValue="6mCcqEOotLKeBC6UuQyT6se5Ya+wtKuVQ7kbjKuECDDQX8Or4JgbHKQLGbuWfHFYlZY9FpumnO+DSsIYSCT0sA==" saltValue="O3Xa7ISPNS9OePLgvdMcjw==" spinCount="100000" sheet="1" objects="1" scenarios="1"/>
  <mergeCells count="23">
    <mergeCell ref="B30:H30"/>
    <mergeCell ref="B31:G31"/>
    <mergeCell ref="B32:B33"/>
    <mergeCell ref="C32:G32"/>
    <mergeCell ref="B1:H1"/>
    <mergeCell ref="B8:H8"/>
    <mergeCell ref="B9:H9"/>
    <mergeCell ref="B10:H10"/>
    <mergeCell ref="B2:H2"/>
    <mergeCell ref="B3:H3"/>
    <mergeCell ref="B26:H26"/>
    <mergeCell ref="B5:H5"/>
    <mergeCell ref="B13:H13"/>
    <mergeCell ref="B14:H14"/>
    <mergeCell ref="B15:H15"/>
    <mergeCell ref="B16:H16"/>
    <mergeCell ref="B17:H17"/>
    <mergeCell ref="B7:H7"/>
    <mergeCell ref="B19:H19"/>
    <mergeCell ref="C22:G22"/>
    <mergeCell ref="B22:B23"/>
    <mergeCell ref="B21:G21"/>
    <mergeCell ref="B11:H11"/>
  </mergeCells>
  <conditionalFormatting sqref="B21:G21 B24:G25 C23:G23 B22">
    <cfRule type="notContainsBlanks" dxfId="19" priority="8">
      <formula>LEN(TRIM(B21))&gt;0</formula>
    </cfRule>
  </conditionalFormatting>
  <conditionalFormatting sqref="C22:G22">
    <cfRule type="notContainsBlanks" dxfId="18" priority="7">
      <formula>LEN(TRIM(C22))&gt;0</formula>
    </cfRule>
  </conditionalFormatting>
  <conditionalFormatting sqref="B31:G31 B34:G34 C33:G33 B32">
    <cfRule type="notContainsBlanks" dxfId="17" priority="14">
      <formula>LEN(TRIM(B31))&gt;0</formula>
    </cfRule>
  </conditionalFormatting>
  <dataValidations count="1">
    <dataValidation allowBlank="1" showErrorMessage="1" promptTitle="Scroll down" prompt="Please ensure you scroll down to row 23 to ensure all instructions are captured" sqref="B1:H3" xr:uid="{00000000-0002-0000-0200-000001000000}"/>
  </dataValidations>
  <pageMargins left="0.70866141732283472" right="0.31496062992125984" top="0.74803149606299213" bottom="0.74803149606299213" header="0.31496062992125984" footer="0.31496062992125984"/>
  <pageSetup paperSize="9" scale="93" orientation="portrait" r:id="rId1"/>
  <extLst>
    <ext xmlns:x14="http://schemas.microsoft.com/office/spreadsheetml/2009/9/main" uri="{78C0D931-6437-407d-A8EE-F0AAD7539E65}">
      <x14:conditionalFormattings>
        <x14:conditionalFormatting xmlns:xm="http://schemas.microsoft.com/office/excel/2006/main">
          <x14:cfRule type="expression" priority="6" id="{CBB0A61D-D80D-4654-94C8-45825D6734D4}">
            <xm:f>'Use Details'!$C$49=15</xm:f>
            <x14:dxf>
              <font>
                <color theme="0"/>
              </font>
            </x14:dxf>
          </x14:cfRule>
          <xm:sqref>B17:H17</xm:sqref>
        </x14:conditionalFormatting>
        <x14:conditionalFormatting xmlns:xm="http://schemas.microsoft.com/office/excel/2006/main">
          <x14:cfRule type="expression" priority="5" id="{AD6E3A88-3660-43C6-8957-F721E938A93F}">
            <xm:f>'P1 - Risk Re-assessment'!$F$1="Acceptable"</xm:f>
            <x14:dxf>
              <font>
                <color theme="1"/>
              </font>
            </x14:dxf>
          </x14:cfRule>
          <xm:sqref>B13:H13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Z606"/>
  <sheetViews>
    <sheetView workbookViewId="0">
      <selection activeCell="I15" sqref="I15"/>
    </sheetView>
  </sheetViews>
  <sheetFormatPr defaultRowHeight="15" x14ac:dyDescent="0.25"/>
  <cols>
    <col min="1" max="1" width="65.140625" style="13" customWidth="1"/>
    <col min="2" max="2" width="18.28515625" style="13" customWidth="1"/>
    <col min="3" max="3" width="19.5703125" style="13" bestFit="1" customWidth="1"/>
    <col min="4" max="4" width="9.140625" style="13"/>
    <col min="5" max="5" width="13.7109375" style="13" customWidth="1"/>
    <col min="6" max="6" width="17.140625" style="13" customWidth="1"/>
    <col min="7" max="7" width="15.28515625" style="13" customWidth="1"/>
    <col min="8" max="8" width="15.5703125" style="13" customWidth="1"/>
    <col min="9" max="9" width="16.42578125" style="13" customWidth="1"/>
    <col min="10" max="10" width="10.140625" style="13" customWidth="1"/>
    <col min="11" max="11" width="9.42578125" style="13" customWidth="1"/>
    <col min="12" max="12" width="13.42578125" style="13" customWidth="1"/>
    <col min="13" max="14" width="10.5703125" style="13" customWidth="1"/>
    <col min="15" max="38" width="9.42578125" style="13" customWidth="1"/>
    <col min="39" max="39" width="9.140625" style="13"/>
    <col min="40" max="40" width="26.5703125" style="13" customWidth="1"/>
    <col min="41" max="16384" width="9.140625" style="13"/>
  </cols>
  <sheetData>
    <row r="1" spans="1:52" x14ac:dyDescent="0.25">
      <c r="A1" s="13" t="s">
        <v>77</v>
      </c>
      <c r="K1" s="201" t="s">
        <v>215</v>
      </c>
      <c r="L1" s="201"/>
      <c r="M1" s="201"/>
      <c r="N1" s="201"/>
      <c r="O1" s="201"/>
      <c r="V1" s="198" t="s">
        <v>214</v>
      </c>
      <c r="W1" s="199"/>
      <c r="X1" s="199"/>
      <c r="Y1" s="199"/>
      <c r="Z1" s="199"/>
      <c r="AA1" s="199"/>
      <c r="AB1" s="199"/>
      <c r="AC1" s="199"/>
      <c r="AD1" s="199"/>
      <c r="AE1" s="199"/>
      <c r="AF1" s="199"/>
      <c r="AG1" s="199"/>
      <c r="AH1" s="199"/>
      <c r="AI1" s="199"/>
      <c r="AJ1" s="200"/>
      <c r="AP1" s="51" t="s">
        <v>99</v>
      </c>
      <c r="AQ1" s="49" t="s">
        <v>100</v>
      </c>
    </row>
    <row r="2" spans="1:52" x14ac:dyDescent="0.25">
      <c r="E2" s="194" t="s">
        <v>194</v>
      </c>
      <c r="F2" s="195"/>
      <c r="G2" s="195"/>
      <c r="H2" s="195"/>
      <c r="I2" s="196"/>
      <c r="J2" s="194" t="s">
        <v>201</v>
      </c>
      <c r="K2" s="195"/>
      <c r="L2" s="195"/>
      <c r="M2" s="195"/>
      <c r="N2" s="195"/>
      <c r="O2" s="196"/>
      <c r="P2" s="194" t="s">
        <v>223</v>
      </c>
      <c r="Q2" s="195"/>
      <c r="R2" s="195"/>
      <c r="S2" s="195"/>
      <c r="T2" s="195"/>
      <c r="U2" s="196"/>
      <c r="V2" s="197" t="s">
        <v>182</v>
      </c>
      <c r="W2" s="197"/>
      <c r="X2" s="197"/>
      <c r="Y2" s="197"/>
      <c r="Z2" s="194"/>
      <c r="AA2" s="197" t="s">
        <v>200</v>
      </c>
      <c r="AB2" s="197"/>
      <c r="AC2" s="197"/>
      <c r="AD2" s="197"/>
      <c r="AE2" s="197"/>
      <c r="AF2" s="196" t="s">
        <v>55</v>
      </c>
      <c r="AG2" s="197"/>
      <c r="AH2" s="197"/>
      <c r="AI2" s="197"/>
      <c r="AJ2" s="197"/>
      <c r="AK2" s="13" t="s">
        <v>349</v>
      </c>
      <c r="AP2" s="51"/>
      <c r="AQ2" s="49"/>
    </row>
    <row r="3" spans="1:52" x14ac:dyDescent="0.25">
      <c r="A3" s="13" t="s">
        <v>15</v>
      </c>
      <c r="B3" s="13" t="s">
        <v>16</v>
      </c>
      <c r="C3" s="13" t="s">
        <v>14</v>
      </c>
      <c r="D3" s="13" t="s">
        <v>26</v>
      </c>
      <c r="E3" s="83" t="s">
        <v>195</v>
      </c>
      <c r="F3" s="13" t="s">
        <v>196</v>
      </c>
      <c r="G3" s="13" t="s">
        <v>199</v>
      </c>
      <c r="H3" s="13" t="s">
        <v>197</v>
      </c>
      <c r="I3" s="84" t="s">
        <v>198</v>
      </c>
      <c r="J3" s="83" t="s">
        <v>175</v>
      </c>
      <c r="K3" s="13" t="s">
        <v>102</v>
      </c>
      <c r="L3" s="13" t="s">
        <v>183</v>
      </c>
      <c r="M3" s="13" t="s">
        <v>184</v>
      </c>
      <c r="N3" s="13" t="s">
        <v>185</v>
      </c>
      <c r="O3" s="84" t="s">
        <v>202</v>
      </c>
      <c r="P3" s="83" t="s">
        <v>186</v>
      </c>
      <c r="Q3" s="13" t="s">
        <v>187</v>
      </c>
      <c r="R3" s="13" t="s">
        <v>188</v>
      </c>
      <c r="S3" s="13" t="s">
        <v>189</v>
      </c>
      <c r="T3" s="13" t="s">
        <v>190</v>
      </c>
      <c r="U3" s="84" t="s">
        <v>222</v>
      </c>
      <c r="V3" s="83" t="s">
        <v>7</v>
      </c>
      <c r="W3" s="13" t="s">
        <v>5</v>
      </c>
      <c r="X3" s="13" t="s">
        <v>193</v>
      </c>
      <c r="Y3" s="13" t="s">
        <v>147</v>
      </c>
      <c r="Z3" s="13" t="s">
        <v>148</v>
      </c>
      <c r="AA3" s="83" t="s">
        <v>7</v>
      </c>
      <c r="AB3" s="13" t="s">
        <v>5</v>
      </c>
      <c r="AC3" s="13" t="s">
        <v>193</v>
      </c>
      <c r="AD3" s="13" t="s">
        <v>147</v>
      </c>
      <c r="AE3" s="84" t="s">
        <v>148</v>
      </c>
      <c r="AF3" s="13" t="s">
        <v>7</v>
      </c>
      <c r="AG3" s="13" t="s">
        <v>5</v>
      </c>
      <c r="AH3" s="13" t="s">
        <v>193</v>
      </c>
      <c r="AI3" s="13" t="s">
        <v>147</v>
      </c>
      <c r="AJ3" s="84" t="s">
        <v>148</v>
      </c>
      <c r="AL3" s="13" t="s">
        <v>392</v>
      </c>
      <c r="AN3" s="13" t="s">
        <v>291</v>
      </c>
      <c r="AO3" s="13" t="s">
        <v>103</v>
      </c>
      <c r="AQ3" s="50" t="s">
        <v>101</v>
      </c>
    </row>
    <row r="4" spans="1:52" x14ac:dyDescent="0.25">
      <c r="A4" s="46">
        <v>0</v>
      </c>
      <c r="B4" s="46"/>
      <c r="C4" s="46">
        <v>0</v>
      </c>
      <c r="D4" s="85" t="s">
        <v>27</v>
      </c>
      <c r="E4" s="86">
        <v>0</v>
      </c>
      <c r="F4" s="46">
        <v>0</v>
      </c>
      <c r="G4" s="46">
        <v>0</v>
      </c>
      <c r="H4" s="46">
        <v>0</v>
      </c>
      <c r="I4" s="89">
        <v>0</v>
      </c>
      <c r="J4" s="86">
        <v>0</v>
      </c>
      <c r="K4" s="46">
        <v>0</v>
      </c>
      <c r="L4" s="46"/>
      <c r="M4" s="46"/>
      <c r="N4" s="46"/>
      <c r="O4" s="85"/>
      <c r="P4" s="86"/>
      <c r="Q4" s="46"/>
      <c r="R4" s="46"/>
      <c r="S4" s="46"/>
      <c r="T4" s="85"/>
      <c r="U4" s="85"/>
      <c r="V4" s="86"/>
      <c r="W4" s="46"/>
      <c r="X4" s="46"/>
      <c r="Y4" s="46"/>
      <c r="Z4" s="85"/>
      <c r="AA4" s="86"/>
      <c r="AB4" s="46"/>
      <c r="AC4" s="46"/>
      <c r="AD4" s="46"/>
      <c r="AE4" s="85"/>
      <c r="AF4" s="86"/>
      <c r="AG4" s="46"/>
      <c r="AH4" s="46"/>
      <c r="AI4" s="46"/>
      <c r="AJ4" s="89"/>
      <c r="AK4" s="80"/>
      <c r="AL4" s="80"/>
      <c r="AO4" s="1"/>
    </row>
    <row r="5" spans="1:52" x14ac:dyDescent="0.25">
      <c r="A5" s="46" t="s">
        <v>322</v>
      </c>
      <c r="B5" s="46" t="s">
        <v>168</v>
      </c>
      <c r="C5" s="46">
        <v>700</v>
      </c>
      <c r="D5" s="85" t="s">
        <v>25</v>
      </c>
      <c r="E5" s="86">
        <v>3.7</v>
      </c>
      <c r="F5" s="46">
        <v>5.8</v>
      </c>
      <c r="G5" s="46">
        <v>999999</v>
      </c>
      <c r="H5" s="46">
        <v>999999</v>
      </c>
      <c r="I5" s="89">
        <v>999999</v>
      </c>
      <c r="J5" s="86">
        <v>200</v>
      </c>
      <c r="K5" s="46">
        <v>1500</v>
      </c>
      <c r="L5" s="46" t="s">
        <v>191</v>
      </c>
      <c r="M5" s="46">
        <v>1</v>
      </c>
      <c r="N5" s="46">
        <v>20</v>
      </c>
      <c r="O5" s="85" t="s">
        <v>203</v>
      </c>
      <c r="P5" s="86" t="s">
        <v>192</v>
      </c>
      <c r="Q5" s="46"/>
      <c r="R5" s="46"/>
      <c r="S5" s="46"/>
      <c r="T5" s="85"/>
      <c r="U5" s="85"/>
      <c r="V5" s="86">
        <v>0</v>
      </c>
      <c r="W5" s="46">
        <v>60</v>
      </c>
      <c r="X5" s="46">
        <v>0</v>
      </c>
      <c r="Y5" s="46">
        <v>60</v>
      </c>
      <c r="Z5" s="85">
        <v>0</v>
      </c>
      <c r="AA5" s="86">
        <v>0</v>
      </c>
      <c r="AB5" s="46">
        <v>180</v>
      </c>
      <c r="AC5" s="46">
        <v>0</v>
      </c>
      <c r="AD5" s="46">
        <v>180</v>
      </c>
      <c r="AE5" s="85">
        <v>0</v>
      </c>
      <c r="AF5" s="86">
        <v>0</v>
      </c>
      <c r="AG5" s="46">
        <v>130</v>
      </c>
      <c r="AH5" s="46">
        <v>0</v>
      </c>
      <c r="AI5" s="46">
        <v>120</v>
      </c>
      <c r="AJ5" s="89">
        <v>0</v>
      </c>
      <c r="AK5" s="80" t="s">
        <v>203</v>
      </c>
      <c r="AL5" s="80">
        <v>1</v>
      </c>
      <c r="AN5" s="13" t="s">
        <v>278</v>
      </c>
      <c r="AO5" s="13" t="s">
        <v>109</v>
      </c>
      <c r="AZ5" s="13" t="s">
        <v>167</v>
      </c>
    </row>
    <row r="6" spans="1:52" x14ac:dyDescent="0.25">
      <c r="A6" s="46" t="s">
        <v>323</v>
      </c>
      <c r="B6" s="46" t="s">
        <v>162</v>
      </c>
      <c r="C6" s="46">
        <v>625</v>
      </c>
      <c r="D6" s="85" t="s">
        <v>25</v>
      </c>
      <c r="E6" s="86">
        <v>3.7</v>
      </c>
      <c r="F6" s="46">
        <v>5.8</v>
      </c>
      <c r="G6" s="46">
        <v>999999</v>
      </c>
      <c r="H6" s="46">
        <v>999999</v>
      </c>
      <c r="I6" s="89">
        <v>999999</v>
      </c>
      <c r="J6" s="86">
        <v>320</v>
      </c>
      <c r="K6" s="46">
        <v>1700</v>
      </c>
      <c r="L6" s="46" t="s">
        <v>191</v>
      </c>
      <c r="M6" s="46">
        <v>1</v>
      </c>
      <c r="N6" s="46">
        <v>20</v>
      </c>
      <c r="O6" s="85" t="s">
        <v>203</v>
      </c>
      <c r="P6" s="86" t="s">
        <v>192</v>
      </c>
      <c r="Q6" s="46"/>
      <c r="R6" s="46"/>
      <c r="S6" s="46"/>
      <c r="T6" s="85"/>
      <c r="U6" s="85"/>
      <c r="V6" s="86">
        <v>0</v>
      </c>
      <c r="W6" s="46">
        <v>60</v>
      </c>
      <c r="X6" s="46">
        <v>0</v>
      </c>
      <c r="Y6" s="46">
        <v>55</v>
      </c>
      <c r="Z6" s="85">
        <v>0</v>
      </c>
      <c r="AA6" s="86">
        <v>0</v>
      </c>
      <c r="AB6" s="46">
        <v>180</v>
      </c>
      <c r="AC6" s="46">
        <v>0</v>
      </c>
      <c r="AD6" s="46">
        <v>180</v>
      </c>
      <c r="AE6" s="85">
        <v>0</v>
      </c>
      <c r="AF6" s="86">
        <v>0</v>
      </c>
      <c r="AG6" s="46">
        <v>130</v>
      </c>
      <c r="AH6" s="46">
        <v>0</v>
      </c>
      <c r="AI6" s="46">
        <v>120</v>
      </c>
      <c r="AJ6" s="89">
        <v>0</v>
      </c>
      <c r="AK6" s="80" t="s">
        <v>203</v>
      </c>
      <c r="AL6" s="80">
        <v>2</v>
      </c>
      <c r="AN6" s="13" t="s">
        <v>278</v>
      </c>
      <c r="AO6" s="1" t="s">
        <v>107</v>
      </c>
      <c r="AZ6" s="13" t="s">
        <v>161</v>
      </c>
    </row>
    <row r="7" spans="1:52" x14ac:dyDescent="0.25">
      <c r="A7" s="46" t="s">
        <v>321</v>
      </c>
      <c r="B7" s="46" t="s">
        <v>152</v>
      </c>
      <c r="C7" s="46">
        <v>680</v>
      </c>
      <c r="D7" s="85" t="s">
        <v>25</v>
      </c>
      <c r="E7" s="86">
        <v>3.7</v>
      </c>
      <c r="F7" s="46">
        <v>3.2</v>
      </c>
      <c r="G7" s="46">
        <v>999999</v>
      </c>
      <c r="H7" s="46">
        <v>999999</v>
      </c>
      <c r="I7" s="89">
        <v>999999</v>
      </c>
      <c r="J7" s="86">
        <v>210</v>
      </c>
      <c r="K7" s="46">
        <v>1700</v>
      </c>
      <c r="L7" s="46" t="s">
        <v>191</v>
      </c>
      <c r="M7" s="46">
        <v>1</v>
      </c>
      <c r="N7" s="46">
        <v>20</v>
      </c>
      <c r="O7" s="85" t="s">
        <v>203</v>
      </c>
      <c r="P7" s="86" t="s">
        <v>192</v>
      </c>
      <c r="Q7" s="46"/>
      <c r="R7" s="46"/>
      <c r="S7" s="46"/>
      <c r="T7" s="85"/>
      <c r="U7" s="85"/>
      <c r="V7" s="86">
        <v>0</v>
      </c>
      <c r="W7" s="46">
        <v>60</v>
      </c>
      <c r="X7" s="46">
        <v>0</v>
      </c>
      <c r="Y7" s="46">
        <v>100</v>
      </c>
      <c r="Z7" s="85">
        <v>0</v>
      </c>
      <c r="AA7" s="86">
        <v>0</v>
      </c>
      <c r="AB7" s="46">
        <v>190</v>
      </c>
      <c r="AC7" s="46">
        <v>0</v>
      </c>
      <c r="AD7" s="46">
        <v>300</v>
      </c>
      <c r="AE7" s="85">
        <v>0</v>
      </c>
      <c r="AF7" s="86">
        <v>0</v>
      </c>
      <c r="AG7" s="46">
        <v>130</v>
      </c>
      <c r="AH7" s="46">
        <v>0</v>
      </c>
      <c r="AI7" s="46">
        <v>190</v>
      </c>
      <c r="AJ7" s="89">
        <v>0</v>
      </c>
      <c r="AK7" s="80" t="s">
        <v>203</v>
      </c>
      <c r="AL7" s="80">
        <v>3</v>
      </c>
      <c r="AN7" s="13" t="s">
        <v>282</v>
      </c>
      <c r="AO7" s="1" t="s">
        <v>104</v>
      </c>
      <c r="AZ7" s="13" t="s">
        <v>151</v>
      </c>
    </row>
    <row r="8" spans="1:52" x14ac:dyDescent="0.25">
      <c r="A8" s="46" t="s">
        <v>324</v>
      </c>
      <c r="B8" s="46" t="s">
        <v>125</v>
      </c>
      <c r="C8" s="46">
        <v>172</v>
      </c>
      <c r="D8" s="85" t="s">
        <v>25</v>
      </c>
      <c r="E8" s="86">
        <v>7.45</v>
      </c>
      <c r="F8" s="46">
        <v>0.9</v>
      </c>
      <c r="G8" s="46">
        <v>999999</v>
      </c>
      <c r="H8" s="46">
        <v>2302</v>
      </c>
      <c r="I8" s="89">
        <v>6.72</v>
      </c>
      <c r="J8" s="86">
        <v>2000</v>
      </c>
      <c r="K8" s="46">
        <v>2000</v>
      </c>
      <c r="L8" s="46" t="s">
        <v>210</v>
      </c>
      <c r="M8" s="46">
        <v>1</v>
      </c>
      <c r="N8" s="46">
        <v>20</v>
      </c>
      <c r="O8" s="85" t="s">
        <v>203</v>
      </c>
      <c r="P8" s="86" t="s">
        <v>192</v>
      </c>
      <c r="Q8" s="46"/>
      <c r="R8" s="46"/>
      <c r="S8" s="46"/>
      <c r="T8" s="85"/>
      <c r="U8" s="85"/>
      <c r="V8" s="86">
        <v>0</v>
      </c>
      <c r="W8" s="46">
        <v>20</v>
      </c>
      <c r="X8" s="46">
        <v>0</v>
      </c>
      <c r="Y8" s="46">
        <v>140</v>
      </c>
      <c r="Z8" s="85">
        <v>0</v>
      </c>
      <c r="AA8" s="86">
        <v>0</v>
      </c>
      <c r="AB8" s="46">
        <v>80</v>
      </c>
      <c r="AC8" s="46">
        <v>0</v>
      </c>
      <c r="AD8" s="46">
        <v>600</v>
      </c>
      <c r="AE8" s="85">
        <v>15</v>
      </c>
      <c r="AF8" s="86">
        <v>0</v>
      </c>
      <c r="AG8" s="46">
        <v>60</v>
      </c>
      <c r="AH8" s="46">
        <v>0</v>
      </c>
      <c r="AI8" s="46">
        <v>300</v>
      </c>
      <c r="AJ8" s="89">
        <v>15</v>
      </c>
      <c r="AK8" s="80" t="s">
        <v>203</v>
      </c>
      <c r="AL8" s="80">
        <v>4</v>
      </c>
      <c r="AN8" s="13" t="s">
        <v>279</v>
      </c>
      <c r="AO8" s="13" t="s">
        <v>117</v>
      </c>
      <c r="AX8" s="13">
        <v>87030</v>
      </c>
      <c r="AZ8" s="13" t="s">
        <v>137</v>
      </c>
    </row>
    <row r="9" spans="1:52" x14ac:dyDescent="0.25">
      <c r="A9" s="46" t="s">
        <v>325</v>
      </c>
      <c r="B9" s="46" t="s">
        <v>86</v>
      </c>
      <c r="C9" s="46">
        <v>350</v>
      </c>
      <c r="D9" s="85" t="s">
        <v>27</v>
      </c>
      <c r="E9" s="86">
        <v>0.71</v>
      </c>
      <c r="F9" s="46">
        <v>999999</v>
      </c>
      <c r="G9" s="46">
        <v>999999</v>
      </c>
      <c r="H9" s="46">
        <v>93843</v>
      </c>
      <c r="I9" s="89">
        <v>3</v>
      </c>
      <c r="J9" s="86">
        <v>70</v>
      </c>
      <c r="K9" s="46">
        <v>150</v>
      </c>
      <c r="L9" s="46" t="s">
        <v>216</v>
      </c>
      <c r="M9" s="46">
        <v>1</v>
      </c>
      <c r="N9" s="46">
        <v>20</v>
      </c>
      <c r="O9" s="85" t="s">
        <v>203</v>
      </c>
      <c r="P9" s="86" t="s">
        <v>192</v>
      </c>
      <c r="Q9" s="46"/>
      <c r="R9" s="46"/>
      <c r="S9" s="46"/>
      <c r="T9" s="85"/>
      <c r="U9" s="85"/>
      <c r="V9" s="86">
        <v>0</v>
      </c>
      <c r="W9" s="46">
        <v>20</v>
      </c>
      <c r="X9" s="46">
        <v>0</v>
      </c>
      <c r="Y9" s="46">
        <v>0</v>
      </c>
      <c r="Z9" s="85">
        <v>0</v>
      </c>
      <c r="AA9" s="86">
        <v>0</v>
      </c>
      <c r="AB9" s="46">
        <v>400</v>
      </c>
      <c r="AC9" s="46">
        <v>0</v>
      </c>
      <c r="AD9" s="46">
        <v>0</v>
      </c>
      <c r="AE9" s="85">
        <v>0</v>
      </c>
      <c r="AF9" s="86">
        <v>0</v>
      </c>
      <c r="AG9" s="46">
        <v>400</v>
      </c>
      <c r="AH9" s="46">
        <v>0</v>
      </c>
      <c r="AI9" s="46">
        <v>0</v>
      </c>
      <c r="AJ9" s="89">
        <v>0</v>
      </c>
      <c r="AK9" s="80" t="s">
        <v>192</v>
      </c>
      <c r="AL9" s="80">
        <v>5</v>
      </c>
      <c r="AN9" s="13" t="s">
        <v>281</v>
      </c>
      <c r="AO9" s="13" t="s">
        <v>105</v>
      </c>
      <c r="AX9" s="13">
        <v>61824</v>
      </c>
      <c r="AZ9" s="13" t="s">
        <v>126</v>
      </c>
    </row>
    <row r="10" spans="1:52" x14ac:dyDescent="0.25">
      <c r="A10" s="46" t="s">
        <v>326</v>
      </c>
      <c r="B10" s="46" t="s">
        <v>159</v>
      </c>
      <c r="C10" s="46">
        <v>680</v>
      </c>
      <c r="D10" s="85" t="s">
        <v>25</v>
      </c>
      <c r="E10" s="86">
        <v>3.7</v>
      </c>
      <c r="F10" s="46">
        <v>3.2</v>
      </c>
      <c r="G10" s="46">
        <v>999999</v>
      </c>
      <c r="H10" s="46">
        <v>999999</v>
      </c>
      <c r="I10" s="89">
        <v>999999</v>
      </c>
      <c r="J10" s="86">
        <v>210</v>
      </c>
      <c r="K10" s="46">
        <v>1700</v>
      </c>
      <c r="L10" s="46" t="s">
        <v>191</v>
      </c>
      <c r="M10" s="46">
        <v>1</v>
      </c>
      <c r="N10" s="46">
        <v>20</v>
      </c>
      <c r="O10" s="85" t="s">
        <v>203</v>
      </c>
      <c r="P10" s="86" t="s">
        <v>192</v>
      </c>
      <c r="Q10" s="46"/>
      <c r="R10" s="46"/>
      <c r="S10" s="46"/>
      <c r="T10" s="85"/>
      <c r="U10" s="85"/>
      <c r="V10" s="86">
        <v>0</v>
      </c>
      <c r="W10" s="46">
        <v>60</v>
      </c>
      <c r="X10" s="46">
        <v>0</v>
      </c>
      <c r="Y10" s="46">
        <v>100</v>
      </c>
      <c r="Z10" s="85">
        <v>0</v>
      </c>
      <c r="AA10" s="86">
        <v>0</v>
      </c>
      <c r="AB10" s="46">
        <v>190</v>
      </c>
      <c r="AC10" s="46">
        <v>0</v>
      </c>
      <c r="AD10" s="46">
        <v>300</v>
      </c>
      <c r="AE10" s="85">
        <v>0</v>
      </c>
      <c r="AF10" s="86">
        <v>0</v>
      </c>
      <c r="AG10" s="46">
        <v>130</v>
      </c>
      <c r="AH10" s="46">
        <v>0</v>
      </c>
      <c r="AI10" s="46">
        <v>190</v>
      </c>
      <c r="AJ10" s="89">
        <v>0</v>
      </c>
      <c r="AK10" s="80" t="s">
        <v>203</v>
      </c>
      <c r="AL10" s="80">
        <v>6</v>
      </c>
      <c r="AN10" s="13" t="s">
        <v>286</v>
      </c>
      <c r="AO10" s="1" t="s">
        <v>104</v>
      </c>
      <c r="AZ10" s="13" t="s">
        <v>158</v>
      </c>
    </row>
    <row r="11" spans="1:52" x14ac:dyDescent="0.25">
      <c r="A11" s="46" t="s">
        <v>327</v>
      </c>
      <c r="B11" s="46" t="s">
        <v>170</v>
      </c>
      <c r="C11" s="46">
        <v>700</v>
      </c>
      <c r="D11" s="85" t="s">
        <v>25</v>
      </c>
      <c r="E11" s="86">
        <v>3.7</v>
      </c>
      <c r="F11" s="46">
        <v>5.8</v>
      </c>
      <c r="G11" s="46">
        <v>999999</v>
      </c>
      <c r="H11" s="46">
        <v>999999</v>
      </c>
      <c r="I11" s="89">
        <v>999999</v>
      </c>
      <c r="J11" s="86">
        <v>200</v>
      </c>
      <c r="K11" s="46">
        <v>1500</v>
      </c>
      <c r="L11" s="46" t="s">
        <v>191</v>
      </c>
      <c r="M11" s="46">
        <v>1</v>
      </c>
      <c r="N11" s="46">
        <v>20</v>
      </c>
      <c r="O11" s="85" t="s">
        <v>203</v>
      </c>
      <c r="P11" s="86" t="s">
        <v>192</v>
      </c>
      <c r="Q11" s="46"/>
      <c r="R11" s="46"/>
      <c r="S11" s="46"/>
      <c r="T11" s="85"/>
      <c r="U11" s="85"/>
      <c r="V11" s="86">
        <v>0</v>
      </c>
      <c r="W11" s="46">
        <v>60</v>
      </c>
      <c r="X11" s="46">
        <v>0</v>
      </c>
      <c r="Y11" s="46">
        <v>60</v>
      </c>
      <c r="Z11" s="85">
        <v>0</v>
      </c>
      <c r="AA11" s="86">
        <v>0</v>
      </c>
      <c r="AB11" s="46">
        <v>180</v>
      </c>
      <c r="AC11" s="46">
        <v>0</v>
      </c>
      <c r="AD11" s="46">
        <v>180</v>
      </c>
      <c r="AE11" s="85">
        <v>0</v>
      </c>
      <c r="AF11" s="86">
        <v>0</v>
      </c>
      <c r="AG11" s="46">
        <v>130</v>
      </c>
      <c r="AH11" s="46">
        <v>0</v>
      </c>
      <c r="AI11" s="46">
        <v>120</v>
      </c>
      <c r="AJ11" s="89">
        <v>0</v>
      </c>
      <c r="AK11" s="80" t="s">
        <v>203</v>
      </c>
      <c r="AL11" s="80">
        <v>7</v>
      </c>
      <c r="AN11" s="13" t="s">
        <v>286</v>
      </c>
      <c r="AO11" s="13" t="s">
        <v>109</v>
      </c>
      <c r="AZ11" s="13" t="s">
        <v>169</v>
      </c>
    </row>
    <row r="12" spans="1:52" x14ac:dyDescent="0.25">
      <c r="A12" s="46" t="s">
        <v>328</v>
      </c>
      <c r="B12" s="46" t="s">
        <v>97</v>
      </c>
      <c r="C12" s="46">
        <v>480</v>
      </c>
      <c r="D12" s="85" t="s">
        <v>25</v>
      </c>
      <c r="E12" s="86">
        <v>0.21</v>
      </c>
      <c r="F12" s="46">
        <v>0.22</v>
      </c>
      <c r="G12" s="46">
        <v>999999</v>
      </c>
      <c r="H12" s="46">
        <v>27251</v>
      </c>
      <c r="I12" s="89">
        <v>5</v>
      </c>
      <c r="J12" s="86">
        <v>100</v>
      </c>
      <c r="K12" s="46">
        <v>200</v>
      </c>
      <c r="L12" s="46" t="s">
        <v>216</v>
      </c>
      <c r="M12" s="46">
        <v>1</v>
      </c>
      <c r="N12" s="46">
        <v>20</v>
      </c>
      <c r="O12" s="85" t="s">
        <v>192</v>
      </c>
      <c r="P12" s="86" t="s">
        <v>192</v>
      </c>
      <c r="Q12" s="46"/>
      <c r="R12" s="46"/>
      <c r="S12" s="46"/>
      <c r="T12" s="85"/>
      <c r="U12" s="85"/>
      <c r="V12" s="86">
        <v>0</v>
      </c>
      <c r="W12" s="46">
        <v>200</v>
      </c>
      <c r="X12" s="46">
        <v>0</v>
      </c>
      <c r="Y12" s="46">
        <v>325</v>
      </c>
      <c r="Z12" s="85">
        <v>0</v>
      </c>
      <c r="AA12" s="86" t="s">
        <v>305</v>
      </c>
      <c r="AB12" s="46"/>
      <c r="AC12" s="46"/>
      <c r="AD12" s="46"/>
      <c r="AE12" s="85"/>
      <c r="AF12" s="86" t="s">
        <v>305</v>
      </c>
      <c r="AG12" s="46"/>
      <c r="AH12" s="46"/>
      <c r="AI12" s="46"/>
      <c r="AJ12" s="89"/>
      <c r="AK12" s="80" t="s">
        <v>203</v>
      </c>
      <c r="AL12" s="80">
        <v>8</v>
      </c>
      <c r="AN12" s="13" t="s">
        <v>290</v>
      </c>
      <c r="AO12" s="13" t="s">
        <v>119</v>
      </c>
      <c r="AX12" s="13">
        <v>87588</v>
      </c>
      <c r="AZ12" s="13" t="s">
        <v>139</v>
      </c>
    </row>
    <row r="13" spans="1:52" x14ac:dyDescent="0.25">
      <c r="A13" s="46" t="s">
        <v>329</v>
      </c>
      <c r="B13" s="46" t="s">
        <v>124</v>
      </c>
      <c r="C13" s="46">
        <v>385</v>
      </c>
      <c r="D13" s="85" t="s">
        <v>25</v>
      </c>
      <c r="E13" s="86">
        <v>1.08</v>
      </c>
      <c r="F13" s="46">
        <v>1.3</v>
      </c>
      <c r="G13" s="46">
        <v>999999</v>
      </c>
      <c r="H13" s="46">
        <v>32</v>
      </c>
      <c r="I13" s="89">
        <v>223</v>
      </c>
      <c r="J13" s="86">
        <v>800</v>
      </c>
      <c r="K13" s="46">
        <v>1600</v>
      </c>
      <c r="L13" s="46" t="s">
        <v>216</v>
      </c>
      <c r="M13" s="46">
        <v>1</v>
      </c>
      <c r="N13" s="46">
        <v>20</v>
      </c>
      <c r="O13" s="85" t="s">
        <v>192</v>
      </c>
      <c r="P13" s="86" t="s">
        <v>192</v>
      </c>
      <c r="Q13" s="46"/>
      <c r="R13" s="46"/>
      <c r="S13" s="46"/>
      <c r="T13" s="85"/>
      <c r="U13" s="85"/>
      <c r="V13" s="86">
        <v>0</v>
      </c>
      <c r="W13" s="46">
        <v>100</v>
      </c>
      <c r="X13" s="46">
        <v>0</v>
      </c>
      <c r="Y13" s="46">
        <v>140</v>
      </c>
      <c r="Z13" s="85">
        <v>0</v>
      </c>
      <c r="AA13" s="86" t="s">
        <v>305</v>
      </c>
      <c r="AB13" s="46"/>
      <c r="AC13" s="46"/>
      <c r="AD13" s="46"/>
      <c r="AE13" s="85"/>
      <c r="AF13" s="86" t="s">
        <v>305</v>
      </c>
      <c r="AG13" s="46"/>
      <c r="AH13" s="46"/>
      <c r="AI13" s="46"/>
      <c r="AJ13" s="89"/>
      <c r="AK13" s="80" t="s">
        <v>192</v>
      </c>
      <c r="AL13" s="80">
        <v>9</v>
      </c>
      <c r="AN13" s="13" t="s">
        <v>289</v>
      </c>
      <c r="AO13" s="13" t="s">
        <v>116</v>
      </c>
      <c r="AX13" s="13">
        <v>86923</v>
      </c>
      <c r="AZ13" s="13" t="s">
        <v>136</v>
      </c>
    </row>
    <row r="14" spans="1:52" x14ac:dyDescent="0.25">
      <c r="A14" s="46" t="s">
        <v>330</v>
      </c>
      <c r="B14" s="46" t="s">
        <v>95</v>
      </c>
      <c r="C14" s="46">
        <v>120</v>
      </c>
      <c r="D14" s="85" t="s">
        <v>25</v>
      </c>
      <c r="E14" s="86">
        <v>9.3000000000000007</v>
      </c>
      <c r="F14" s="46">
        <v>0.56000000000000005</v>
      </c>
      <c r="G14" s="46">
        <v>999999</v>
      </c>
      <c r="H14" s="46">
        <v>306</v>
      </c>
      <c r="I14" s="89">
        <v>1.2E-2</v>
      </c>
      <c r="J14" s="86">
        <v>200</v>
      </c>
      <c r="K14" s="46">
        <v>200</v>
      </c>
      <c r="L14" s="46" t="s">
        <v>216</v>
      </c>
      <c r="M14" s="46">
        <v>1</v>
      </c>
      <c r="N14" s="46">
        <v>20</v>
      </c>
      <c r="O14" s="85" t="s">
        <v>192</v>
      </c>
      <c r="P14" s="86" t="s">
        <v>203</v>
      </c>
      <c r="Q14" s="46" t="s">
        <v>292</v>
      </c>
      <c r="R14" s="46" t="s">
        <v>205</v>
      </c>
      <c r="S14" s="46"/>
      <c r="T14" s="85"/>
      <c r="U14" s="85"/>
      <c r="V14" s="86">
        <v>0</v>
      </c>
      <c r="W14" s="46">
        <v>0</v>
      </c>
      <c r="X14" s="46">
        <v>0</v>
      </c>
      <c r="Y14" s="46">
        <v>20</v>
      </c>
      <c r="Z14" s="85">
        <v>120</v>
      </c>
      <c r="AA14" s="86" t="s">
        <v>305</v>
      </c>
      <c r="AB14" s="46"/>
      <c r="AC14" s="46"/>
      <c r="AD14" s="46"/>
      <c r="AE14" s="85"/>
      <c r="AF14" s="86" t="s">
        <v>305</v>
      </c>
      <c r="AG14" s="46"/>
      <c r="AH14" s="46"/>
      <c r="AI14" s="46"/>
      <c r="AJ14" s="89"/>
      <c r="AK14" s="80" t="s">
        <v>192</v>
      </c>
      <c r="AL14" s="80">
        <v>10</v>
      </c>
      <c r="AN14" s="13" t="s">
        <v>285</v>
      </c>
      <c r="AO14" s="13" t="s">
        <v>114</v>
      </c>
      <c r="AX14" s="13">
        <v>86267</v>
      </c>
      <c r="AZ14" s="13" t="s">
        <v>134</v>
      </c>
    </row>
    <row r="15" spans="1:52" x14ac:dyDescent="0.25">
      <c r="A15" s="46" t="s">
        <v>331</v>
      </c>
      <c r="B15" s="46" t="s">
        <v>88</v>
      </c>
      <c r="C15" s="46">
        <v>625</v>
      </c>
      <c r="D15" s="85" t="s">
        <v>25</v>
      </c>
      <c r="E15" s="86">
        <v>3.7</v>
      </c>
      <c r="F15" s="46">
        <v>5.8</v>
      </c>
      <c r="G15" s="46">
        <v>999999</v>
      </c>
      <c r="H15" s="46">
        <v>999999</v>
      </c>
      <c r="I15" s="89">
        <v>999999</v>
      </c>
      <c r="J15" s="86">
        <v>320</v>
      </c>
      <c r="K15" s="46">
        <v>1700</v>
      </c>
      <c r="L15" s="46" t="s">
        <v>191</v>
      </c>
      <c r="M15" s="46">
        <v>1</v>
      </c>
      <c r="N15" s="46">
        <v>20</v>
      </c>
      <c r="O15" s="85" t="s">
        <v>203</v>
      </c>
      <c r="P15" s="86" t="s">
        <v>192</v>
      </c>
      <c r="Q15" s="46"/>
      <c r="R15" s="46"/>
      <c r="S15" s="46"/>
      <c r="T15" s="85"/>
      <c r="U15" s="85"/>
      <c r="V15" s="86">
        <v>0</v>
      </c>
      <c r="W15" s="46">
        <v>60</v>
      </c>
      <c r="X15" s="46">
        <v>0</v>
      </c>
      <c r="Y15" s="46">
        <v>55</v>
      </c>
      <c r="Z15" s="85">
        <v>0</v>
      </c>
      <c r="AA15" s="86">
        <v>0</v>
      </c>
      <c r="AB15" s="46">
        <v>180</v>
      </c>
      <c r="AC15" s="46">
        <v>0</v>
      </c>
      <c r="AD15" s="46">
        <v>180</v>
      </c>
      <c r="AE15" s="85">
        <v>0</v>
      </c>
      <c r="AF15" s="86">
        <v>0</v>
      </c>
      <c r="AG15" s="46">
        <v>130</v>
      </c>
      <c r="AH15" s="46">
        <v>0</v>
      </c>
      <c r="AI15" s="46">
        <v>120</v>
      </c>
      <c r="AJ15" s="89">
        <v>0</v>
      </c>
      <c r="AK15" s="80" t="s">
        <v>203</v>
      </c>
      <c r="AL15" s="80">
        <v>11</v>
      </c>
      <c r="AN15" s="13" t="s">
        <v>284</v>
      </c>
      <c r="AO15" s="13" t="s">
        <v>107</v>
      </c>
      <c r="AX15" s="13">
        <v>63271</v>
      </c>
      <c r="AZ15" s="13" t="s">
        <v>128</v>
      </c>
    </row>
    <row r="16" spans="1:52" x14ac:dyDescent="0.25">
      <c r="A16" s="108" t="s">
        <v>359</v>
      </c>
      <c r="B16" s="46" t="s">
        <v>368</v>
      </c>
      <c r="C16" s="46">
        <v>625</v>
      </c>
      <c r="D16" s="85" t="s">
        <v>25</v>
      </c>
      <c r="E16" s="86">
        <v>3.7</v>
      </c>
      <c r="F16" s="46">
        <v>5.8</v>
      </c>
      <c r="G16" s="46">
        <v>999999</v>
      </c>
      <c r="H16" s="46">
        <v>999999</v>
      </c>
      <c r="I16" s="89">
        <v>999999</v>
      </c>
      <c r="J16" s="86">
        <v>225</v>
      </c>
      <c r="K16" s="46">
        <v>1700</v>
      </c>
      <c r="L16" s="46" t="s">
        <v>191</v>
      </c>
      <c r="M16" s="46">
        <v>1</v>
      </c>
      <c r="N16" s="46">
        <v>20</v>
      </c>
      <c r="O16" s="85" t="s">
        <v>203</v>
      </c>
      <c r="P16" s="86" t="s">
        <v>192</v>
      </c>
      <c r="Q16" s="46"/>
      <c r="R16" s="46"/>
      <c r="S16" s="46"/>
      <c r="T16" s="85"/>
      <c r="U16" s="85"/>
      <c r="V16" s="86">
        <v>0</v>
      </c>
      <c r="W16" s="46">
        <v>60</v>
      </c>
      <c r="X16" s="46">
        <v>0</v>
      </c>
      <c r="Y16" s="46">
        <v>55</v>
      </c>
      <c r="Z16" s="85">
        <v>0</v>
      </c>
      <c r="AA16" s="86">
        <v>0</v>
      </c>
      <c r="AB16" s="46">
        <v>180</v>
      </c>
      <c r="AC16" s="46">
        <v>0</v>
      </c>
      <c r="AD16" s="46">
        <v>180</v>
      </c>
      <c r="AE16" s="85">
        <v>0</v>
      </c>
      <c r="AF16" s="86">
        <v>0</v>
      </c>
      <c r="AG16" s="46">
        <v>130</v>
      </c>
      <c r="AH16" s="46">
        <v>0</v>
      </c>
      <c r="AI16" s="46">
        <v>120</v>
      </c>
      <c r="AJ16" s="89">
        <v>0</v>
      </c>
      <c r="AK16" s="80" t="s">
        <v>203</v>
      </c>
      <c r="AL16" s="80">
        <v>12</v>
      </c>
      <c r="AN16" s="13" t="s">
        <v>284</v>
      </c>
      <c r="AO16" s="13" t="s">
        <v>377</v>
      </c>
    </row>
    <row r="17" spans="1:52" x14ac:dyDescent="0.25">
      <c r="A17" s="108" t="s">
        <v>360</v>
      </c>
      <c r="B17" s="46" t="s">
        <v>376</v>
      </c>
      <c r="C17" s="46">
        <v>720</v>
      </c>
      <c r="D17" s="85" t="s">
        <v>25</v>
      </c>
      <c r="E17" s="86">
        <v>3.7</v>
      </c>
      <c r="F17" s="46">
        <v>5.8</v>
      </c>
      <c r="G17" s="46">
        <v>999999</v>
      </c>
      <c r="H17" s="46">
        <v>999999</v>
      </c>
      <c r="I17" s="89">
        <v>999999</v>
      </c>
      <c r="J17" s="86">
        <v>190</v>
      </c>
      <c r="K17" s="46">
        <v>1500</v>
      </c>
      <c r="L17" s="46" t="s">
        <v>191</v>
      </c>
      <c r="M17" s="46">
        <v>1</v>
      </c>
      <c r="N17" s="46">
        <v>20</v>
      </c>
      <c r="O17" s="85" t="s">
        <v>203</v>
      </c>
      <c r="P17" s="86" t="s">
        <v>192</v>
      </c>
      <c r="Q17" s="46"/>
      <c r="R17" s="46"/>
      <c r="S17" s="46"/>
      <c r="T17" s="85"/>
      <c r="U17" s="85"/>
      <c r="V17" s="86">
        <v>0</v>
      </c>
      <c r="W17" s="46">
        <v>60</v>
      </c>
      <c r="X17" s="46">
        <v>0</v>
      </c>
      <c r="Y17" s="46">
        <v>60</v>
      </c>
      <c r="Z17" s="85">
        <v>0</v>
      </c>
      <c r="AA17" s="86">
        <v>0</v>
      </c>
      <c r="AB17" s="46">
        <v>180</v>
      </c>
      <c r="AC17" s="46">
        <v>0</v>
      </c>
      <c r="AD17" s="46">
        <v>180</v>
      </c>
      <c r="AE17" s="85">
        <v>0</v>
      </c>
      <c r="AF17" s="86">
        <v>0</v>
      </c>
      <c r="AG17" s="46">
        <v>130</v>
      </c>
      <c r="AH17" s="46">
        <v>0</v>
      </c>
      <c r="AI17" s="46">
        <v>120</v>
      </c>
      <c r="AJ17" s="89">
        <v>0</v>
      </c>
      <c r="AK17" s="80" t="s">
        <v>203</v>
      </c>
      <c r="AL17" s="80">
        <v>13</v>
      </c>
      <c r="AN17" s="13" t="s">
        <v>284</v>
      </c>
      <c r="AO17" s="1" t="s">
        <v>378</v>
      </c>
    </row>
    <row r="18" spans="1:52" x14ac:dyDescent="0.25">
      <c r="A18" s="46" t="s">
        <v>332</v>
      </c>
      <c r="B18" s="46" t="s">
        <v>160</v>
      </c>
      <c r="C18" s="46">
        <v>680</v>
      </c>
      <c r="D18" s="85" t="s">
        <v>25</v>
      </c>
      <c r="E18" s="86">
        <v>3.7</v>
      </c>
      <c r="F18" s="46">
        <v>3.2</v>
      </c>
      <c r="G18" s="46">
        <v>999999</v>
      </c>
      <c r="H18" s="46">
        <v>999999</v>
      </c>
      <c r="I18" s="89">
        <v>999999</v>
      </c>
      <c r="J18" s="86">
        <v>210</v>
      </c>
      <c r="K18" s="46">
        <v>1700</v>
      </c>
      <c r="L18" s="46" t="s">
        <v>191</v>
      </c>
      <c r="M18" s="46">
        <v>1</v>
      </c>
      <c r="N18" s="46">
        <v>20</v>
      </c>
      <c r="O18" s="85" t="s">
        <v>203</v>
      </c>
      <c r="P18" s="86" t="s">
        <v>192</v>
      </c>
      <c r="Q18" s="46"/>
      <c r="R18" s="46"/>
      <c r="S18" s="46"/>
      <c r="T18" s="85"/>
      <c r="U18" s="85"/>
      <c r="V18" s="86">
        <v>0</v>
      </c>
      <c r="W18" s="46">
        <v>60</v>
      </c>
      <c r="X18" s="46">
        <v>0</v>
      </c>
      <c r="Y18" s="46">
        <v>100</v>
      </c>
      <c r="Z18" s="85">
        <v>0</v>
      </c>
      <c r="AA18" s="86">
        <v>0</v>
      </c>
      <c r="AB18" s="46">
        <v>190</v>
      </c>
      <c r="AC18" s="46">
        <v>0</v>
      </c>
      <c r="AD18" s="46">
        <v>300</v>
      </c>
      <c r="AE18" s="85">
        <v>0</v>
      </c>
      <c r="AF18" s="86">
        <v>0</v>
      </c>
      <c r="AG18" s="46">
        <v>130</v>
      </c>
      <c r="AH18" s="46">
        <v>0</v>
      </c>
      <c r="AI18" s="46">
        <v>190</v>
      </c>
      <c r="AJ18" s="89">
        <v>0</v>
      </c>
      <c r="AK18" s="80" t="s">
        <v>203</v>
      </c>
      <c r="AL18" s="80">
        <v>14</v>
      </c>
      <c r="AN18" s="13" t="s">
        <v>284</v>
      </c>
      <c r="AO18" s="1" t="s">
        <v>104</v>
      </c>
      <c r="AZ18" s="13" t="s">
        <v>176</v>
      </c>
    </row>
    <row r="19" spans="1:52" x14ac:dyDescent="0.25">
      <c r="A19" s="108" t="s">
        <v>361</v>
      </c>
      <c r="B19" s="46" t="s">
        <v>369</v>
      </c>
      <c r="C19" s="46">
        <v>680</v>
      </c>
      <c r="D19" s="85" t="s">
        <v>25</v>
      </c>
      <c r="E19" s="86">
        <v>3.7</v>
      </c>
      <c r="F19" s="46">
        <v>3.2</v>
      </c>
      <c r="G19" s="46">
        <v>999999</v>
      </c>
      <c r="H19" s="46">
        <v>999999</v>
      </c>
      <c r="I19" s="89">
        <v>999999</v>
      </c>
      <c r="J19" s="86">
        <v>210</v>
      </c>
      <c r="K19" s="46">
        <v>1700</v>
      </c>
      <c r="L19" s="46" t="s">
        <v>191</v>
      </c>
      <c r="M19" s="46">
        <v>1</v>
      </c>
      <c r="N19" s="46">
        <v>20</v>
      </c>
      <c r="O19" s="85" t="s">
        <v>203</v>
      </c>
      <c r="P19" s="86" t="s">
        <v>192</v>
      </c>
      <c r="Q19" s="46"/>
      <c r="R19" s="46"/>
      <c r="S19" s="46"/>
      <c r="T19" s="85"/>
      <c r="U19" s="85"/>
      <c r="V19" s="86">
        <v>0</v>
      </c>
      <c r="W19" s="46">
        <v>60</v>
      </c>
      <c r="X19" s="46">
        <v>0</v>
      </c>
      <c r="Y19" s="46">
        <v>100</v>
      </c>
      <c r="Z19" s="85">
        <v>0</v>
      </c>
      <c r="AA19" s="86">
        <v>0</v>
      </c>
      <c r="AB19" s="46">
        <v>190</v>
      </c>
      <c r="AC19" s="46">
        <v>0</v>
      </c>
      <c r="AD19" s="46">
        <v>300</v>
      </c>
      <c r="AE19" s="85">
        <v>0</v>
      </c>
      <c r="AF19" s="86">
        <v>0</v>
      </c>
      <c r="AG19" s="46">
        <v>130</v>
      </c>
      <c r="AH19" s="46">
        <v>0</v>
      </c>
      <c r="AI19" s="46">
        <v>190</v>
      </c>
      <c r="AJ19" s="89">
        <v>0</v>
      </c>
      <c r="AK19" s="80" t="s">
        <v>203</v>
      </c>
      <c r="AL19" s="80">
        <v>15</v>
      </c>
      <c r="AN19" s="13" t="s">
        <v>284</v>
      </c>
      <c r="AO19" s="1" t="s">
        <v>379</v>
      </c>
    </row>
    <row r="20" spans="1:52" x14ac:dyDescent="0.25">
      <c r="A20" s="108" t="s">
        <v>362</v>
      </c>
      <c r="B20" s="46" t="s">
        <v>370</v>
      </c>
      <c r="C20" s="46">
        <v>625</v>
      </c>
      <c r="D20" s="85" t="s">
        <v>25</v>
      </c>
      <c r="E20" s="86">
        <v>3.7</v>
      </c>
      <c r="F20" s="46">
        <v>5.8</v>
      </c>
      <c r="G20" s="46">
        <v>999999</v>
      </c>
      <c r="H20" s="46">
        <v>999999</v>
      </c>
      <c r="I20" s="89">
        <v>999999</v>
      </c>
      <c r="J20" s="86">
        <v>320</v>
      </c>
      <c r="K20" s="46">
        <v>1700</v>
      </c>
      <c r="L20" s="46" t="s">
        <v>191</v>
      </c>
      <c r="M20" s="46">
        <v>1</v>
      </c>
      <c r="N20" s="46">
        <v>20</v>
      </c>
      <c r="O20" s="85" t="s">
        <v>203</v>
      </c>
      <c r="P20" s="86" t="s">
        <v>192</v>
      </c>
      <c r="Q20" s="46"/>
      <c r="R20" s="46"/>
      <c r="S20" s="46"/>
      <c r="T20" s="85"/>
      <c r="U20" s="85"/>
      <c r="V20" s="86">
        <v>0</v>
      </c>
      <c r="W20" s="46">
        <v>60</v>
      </c>
      <c r="X20" s="46">
        <v>0</v>
      </c>
      <c r="Y20" s="46">
        <v>55</v>
      </c>
      <c r="Z20" s="85">
        <v>0</v>
      </c>
      <c r="AA20" s="86">
        <v>0</v>
      </c>
      <c r="AB20" s="46">
        <v>180</v>
      </c>
      <c r="AC20" s="46">
        <v>0</v>
      </c>
      <c r="AD20" s="46">
        <v>180</v>
      </c>
      <c r="AE20" s="85">
        <v>0</v>
      </c>
      <c r="AF20" s="86">
        <v>0</v>
      </c>
      <c r="AG20" s="46">
        <v>130</v>
      </c>
      <c r="AH20" s="46">
        <v>0</v>
      </c>
      <c r="AI20" s="46">
        <v>120</v>
      </c>
      <c r="AJ20" s="89">
        <v>0</v>
      </c>
      <c r="AK20" s="80" t="s">
        <v>203</v>
      </c>
      <c r="AL20" s="80">
        <v>16</v>
      </c>
      <c r="AN20" s="13" t="s">
        <v>284</v>
      </c>
      <c r="AO20" s="1" t="s">
        <v>377</v>
      </c>
    </row>
    <row r="21" spans="1:52" x14ac:dyDescent="0.25">
      <c r="A21" s="46" t="s">
        <v>333</v>
      </c>
      <c r="B21" s="46" t="s">
        <v>155</v>
      </c>
      <c r="C21" s="46">
        <v>680</v>
      </c>
      <c r="D21" s="85" t="s">
        <v>25</v>
      </c>
      <c r="E21" s="86">
        <v>3.7</v>
      </c>
      <c r="F21" s="46">
        <v>3.2</v>
      </c>
      <c r="G21" s="46">
        <v>999999</v>
      </c>
      <c r="H21" s="46">
        <v>999999</v>
      </c>
      <c r="I21" s="89">
        <v>999999</v>
      </c>
      <c r="J21" s="86">
        <v>210</v>
      </c>
      <c r="K21" s="46">
        <v>1700</v>
      </c>
      <c r="L21" s="46" t="s">
        <v>191</v>
      </c>
      <c r="M21" s="46">
        <v>1</v>
      </c>
      <c r="N21" s="46">
        <v>20</v>
      </c>
      <c r="O21" s="85" t="s">
        <v>203</v>
      </c>
      <c r="P21" s="86" t="s">
        <v>192</v>
      </c>
      <c r="Q21" s="46"/>
      <c r="R21" s="46"/>
      <c r="S21" s="46"/>
      <c r="T21" s="85"/>
      <c r="U21" s="85"/>
      <c r="V21" s="86">
        <v>0</v>
      </c>
      <c r="W21" s="46">
        <v>60</v>
      </c>
      <c r="X21" s="46">
        <v>0</v>
      </c>
      <c r="Y21" s="46">
        <v>100</v>
      </c>
      <c r="Z21" s="85">
        <v>0</v>
      </c>
      <c r="AA21" s="86">
        <v>0</v>
      </c>
      <c r="AB21" s="46">
        <v>190</v>
      </c>
      <c r="AC21" s="46">
        <v>0</v>
      </c>
      <c r="AD21" s="46">
        <v>300</v>
      </c>
      <c r="AE21" s="85">
        <v>0</v>
      </c>
      <c r="AF21" s="86">
        <v>0</v>
      </c>
      <c r="AG21" s="46">
        <v>130</v>
      </c>
      <c r="AH21" s="46">
        <v>0</v>
      </c>
      <c r="AI21" s="46">
        <v>190</v>
      </c>
      <c r="AJ21" s="89">
        <v>0</v>
      </c>
      <c r="AK21" s="80" t="s">
        <v>203</v>
      </c>
      <c r="AL21" s="80">
        <v>17</v>
      </c>
      <c r="AN21" s="13" t="s">
        <v>284</v>
      </c>
      <c r="AO21" s="1" t="s">
        <v>104</v>
      </c>
      <c r="AZ21" s="13" t="s">
        <v>177</v>
      </c>
    </row>
    <row r="22" spans="1:52" x14ac:dyDescent="0.25">
      <c r="A22" s="46" t="s">
        <v>334</v>
      </c>
      <c r="B22" s="46" t="s">
        <v>89</v>
      </c>
      <c r="C22" s="46">
        <v>720</v>
      </c>
      <c r="D22" s="85" t="s">
        <v>25</v>
      </c>
      <c r="E22" s="86">
        <v>3.7</v>
      </c>
      <c r="F22" s="46">
        <v>5.8</v>
      </c>
      <c r="G22" s="46">
        <v>999999</v>
      </c>
      <c r="H22" s="46">
        <v>999999</v>
      </c>
      <c r="I22" s="89">
        <v>999999</v>
      </c>
      <c r="J22" s="86">
        <v>190</v>
      </c>
      <c r="K22" s="46">
        <v>1500</v>
      </c>
      <c r="L22" s="46" t="s">
        <v>191</v>
      </c>
      <c r="M22" s="46">
        <v>1</v>
      </c>
      <c r="N22" s="46">
        <v>20</v>
      </c>
      <c r="O22" s="85" t="s">
        <v>203</v>
      </c>
      <c r="P22" s="86" t="s">
        <v>192</v>
      </c>
      <c r="Q22" s="46"/>
      <c r="R22" s="46"/>
      <c r="S22" s="46"/>
      <c r="T22" s="85"/>
      <c r="U22" s="85"/>
      <c r="V22" s="86">
        <v>0</v>
      </c>
      <c r="W22" s="46">
        <v>60</v>
      </c>
      <c r="X22" s="46">
        <v>0</v>
      </c>
      <c r="Y22" s="46">
        <v>60</v>
      </c>
      <c r="Z22" s="85">
        <v>0</v>
      </c>
      <c r="AA22" s="86">
        <v>0</v>
      </c>
      <c r="AB22" s="46">
        <v>180</v>
      </c>
      <c r="AC22" s="46">
        <v>0</v>
      </c>
      <c r="AD22" s="46">
        <v>180</v>
      </c>
      <c r="AE22" s="85">
        <v>0</v>
      </c>
      <c r="AF22" s="86">
        <v>0</v>
      </c>
      <c r="AG22" s="46">
        <v>130</v>
      </c>
      <c r="AH22" s="46">
        <v>0</v>
      </c>
      <c r="AI22" s="46">
        <v>120</v>
      </c>
      <c r="AJ22" s="89">
        <v>0</v>
      </c>
      <c r="AK22" s="80" t="s">
        <v>203</v>
      </c>
      <c r="AL22" s="80">
        <v>18</v>
      </c>
      <c r="AN22" s="13" t="s">
        <v>287</v>
      </c>
      <c r="AO22" s="13" t="s">
        <v>108</v>
      </c>
      <c r="AX22" s="13">
        <v>65638</v>
      </c>
      <c r="AZ22" s="13" t="s">
        <v>129</v>
      </c>
    </row>
    <row r="23" spans="1:52" x14ac:dyDescent="0.25">
      <c r="A23" s="46" t="s">
        <v>335</v>
      </c>
      <c r="B23" s="46" t="s">
        <v>90</v>
      </c>
      <c r="C23" s="46">
        <v>700</v>
      </c>
      <c r="D23" s="85" t="s">
        <v>25</v>
      </c>
      <c r="E23" s="86">
        <v>3.7</v>
      </c>
      <c r="F23" s="46">
        <v>5.8</v>
      </c>
      <c r="G23" s="46">
        <v>999999</v>
      </c>
      <c r="H23" s="46">
        <v>999999</v>
      </c>
      <c r="I23" s="89">
        <v>999999</v>
      </c>
      <c r="J23" s="86">
        <v>200</v>
      </c>
      <c r="K23" s="46">
        <v>1500</v>
      </c>
      <c r="L23" s="46" t="s">
        <v>191</v>
      </c>
      <c r="M23" s="46">
        <v>1</v>
      </c>
      <c r="N23" s="46">
        <v>20</v>
      </c>
      <c r="O23" s="85" t="s">
        <v>203</v>
      </c>
      <c r="P23" s="86" t="s">
        <v>192</v>
      </c>
      <c r="Q23" s="46"/>
      <c r="R23" s="46"/>
      <c r="S23" s="46"/>
      <c r="T23" s="85"/>
      <c r="U23" s="85"/>
      <c r="V23" s="86">
        <v>0</v>
      </c>
      <c r="W23" s="46">
        <v>60</v>
      </c>
      <c r="X23" s="46">
        <v>0</v>
      </c>
      <c r="Y23" s="46">
        <v>60</v>
      </c>
      <c r="Z23" s="85">
        <v>0</v>
      </c>
      <c r="AA23" s="86">
        <v>0</v>
      </c>
      <c r="AB23" s="46">
        <v>180</v>
      </c>
      <c r="AC23" s="46">
        <v>0</v>
      </c>
      <c r="AD23" s="46">
        <v>180</v>
      </c>
      <c r="AE23" s="85">
        <v>0</v>
      </c>
      <c r="AF23" s="86">
        <v>0</v>
      </c>
      <c r="AG23" s="46">
        <v>130</v>
      </c>
      <c r="AH23" s="46">
        <v>0</v>
      </c>
      <c r="AI23" s="46">
        <v>120</v>
      </c>
      <c r="AJ23" s="89">
        <v>0</v>
      </c>
      <c r="AK23" s="80" t="s">
        <v>203</v>
      </c>
      <c r="AL23" s="80">
        <v>19</v>
      </c>
      <c r="AN23" s="13" t="s">
        <v>280</v>
      </c>
      <c r="AO23" s="13" t="s">
        <v>109</v>
      </c>
      <c r="AX23" s="13">
        <v>66167</v>
      </c>
      <c r="AZ23" s="13" t="s">
        <v>130</v>
      </c>
    </row>
    <row r="24" spans="1:52" x14ac:dyDescent="0.25">
      <c r="A24" s="46" t="s">
        <v>336</v>
      </c>
      <c r="B24" s="46" t="s">
        <v>150</v>
      </c>
      <c r="C24" s="46">
        <v>680</v>
      </c>
      <c r="D24" s="85" t="s">
        <v>25</v>
      </c>
      <c r="E24" s="86">
        <v>3.7</v>
      </c>
      <c r="F24" s="46">
        <v>3.2</v>
      </c>
      <c r="G24" s="46">
        <v>999999</v>
      </c>
      <c r="H24" s="46">
        <v>999999</v>
      </c>
      <c r="I24" s="89">
        <v>999999</v>
      </c>
      <c r="J24" s="86">
        <v>210</v>
      </c>
      <c r="K24" s="46">
        <v>1700</v>
      </c>
      <c r="L24" s="46" t="s">
        <v>191</v>
      </c>
      <c r="M24" s="46">
        <v>1</v>
      </c>
      <c r="N24" s="46">
        <v>20</v>
      </c>
      <c r="O24" s="85" t="s">
        <v>203</v>
      </c>
      <c r="P24" s="86" t="s">
        <v>192</v>
      </c>
      <c r="Q24" s="46"/>
      <c r="R24" s="46"/>
      <c r="S24" s="46"/>
      <c r="T24" s="85"/>
      <c r="U24" s="85"/>
      <c r="V24" s="86">
        <v>0</v>
      </c>
      <c r="W24" s="46">
        <v>60</v>
      </c>
      <c r="X24" s="46">
        <v>0</v>
      </c>
      <c r="Y24" s="46">
        <v>100</v>
      </c>
      <c r="Z24" s="85">
        <v>0</v>
      </c>
      <c r="AA24" s="86">
        <v>0</v>
      </c>
      <c r="AB24" s="46">
        <v>190</v>
      </c>
      <c r="AC24" s="46">
        <v>0</v>
      </c>
      <c r="AD24" s="46">
        <v>300</v>
      </c>
      <c r="AE24" s="85">
        <v>0</v>
      </c>
      <c r="AF24" s="86">
        <v>0</v>
      </c>
      <c r="AG24" s="46">
        <v>130</v>
      </c>
      <c r="AH24" s="46">
        <v>0</v>
      </c>
      <c r="AI24" s="46">
        <v>190</v>
      </c>
      <c r="AJ24" s="89">
        <v>0</v>
      </c>
      <c r="AK24" s="80" t="s">
        <v>203</v>
      </c>
      <c r="AL24" s="80">
        <v>20</v>
      </c>
      <c r="AN24" s="13" t="s">
        <v>280</v>
      </c>
      <c r="AO24" s="1" t="s">
        <v>104</v>
      </c>
      <c r="AZ24" s="13" t="s">
        <v>149</v>
      </c>
    </row>
    <row r="25" spans="1:52" x14ac:dyDescent="0.25">
      <c r="A25" s="46" t="s">
        <v>337</v>
      </c>
      <c r="B25" s="46" t="s">
        <v>91</v>
      </c>
      <c r="C25" s="46">
        <v>400</v>
      </c>
      <c r="D25" s="85" t="s">
        <v>27</v>
      </c>
      <c r="E25" s="86">
        <v>0.14000000000000001</v>
      </c>
      <c r="F25" s="46">
        <v>5.6000000000000001E-2</v>
      </c>
      <c r="G25" s="46">
        <v>999999</v>
      </c>
      <c r="H25" s="46">
        <v>54502</v>
      </c>
      <c r="I25" s="89">
        <v>1.7</v>
      </c>
      <c r="J25" s="86">
        <v>25</v>
      </c>
      <c r="K25" s="46">
        <v>25</v>
      </c>
      <c r="L25" s="46" t="s">
        <v>210</v>
      </c>
      <c r="M25" s="46">
        <v>1</v>
      </c>
      <c r="N25" s="46">
        <v>20</v>
      </c>
      <c r="O25" s="85" t="s">
        <v>203</v>
      </c>
      <c r="P25" s="86" t="s">
        <v>203</v>
      </c>
      <c r="Q25" s="46" t="s">
        <v>204</v>
      </c>
      <c r="R25" s="46" t="s">
        <v>205</v>
      </c>
      <c r="S25" s="46"/>
      <c r="T25" s="85"/>
      <c r="U25" s="85"/>
      <c r="V25" s="86">
        <v>0</v>
      </c>
      <c r="W25" s="46">
        <v>30</v>
      </c>
      <c r="X25" s="46">
        <v>0</v>
      </c>
      <c r="Y25" s="46">
        <v>80</v>
      </c>
      <c r="Z25" s="85">
        <v>0</v>
      </c>
      <c r="AA25" s="86">
        <v>0</v>
      </c>
      <c r="AB25" s="46">
        <v>110</v>
      </c>
      <c r="AC25" s="46">
        <v>0</v>
      </c>
      <c r="AD25" s="46">
        <v>275</v>
      </c>
      <c r="AE25" s="85">
        <v>0</v>
      </c>
      <c r="AF25" s="86">
        <v>0</v>
      </c>
      <c r="AG25" s="46">
        <v>80</v>
      </c>
      <c r="AH25" s="46">
        <v>0</v>
      </c>
      <c r="AI25" s="46">
        <v>180</v>
      </c>
      <c r="AJ25" s="89">
        <v>0</v>
      </c>
      <c r="AK25" s="80" t="s">
        <v>203</v>
      </c>
      <c r="AL25" s="80">
        <v>21</v>
      </c>
      <c r="AN25" s="13" t="s">
        <v>279</v>
      </c>
      <c r="AO25" s="13" t="s">
        <v>110</v>
      </c>
      <c r="AX25" s="13">
        <v>68248</v>
      </c>
      <c r="AZ25" s="13" t="s">
        <v>131</v>
      </c>
    </row>
    <row r="26" spans="1:52" x14ac:dyDescent="0.25">
      <c r="A26" s="46" t="s">
        <v>338</v>
      </c>
      <c r="B26" s="46" t="s">
        <v>92</v>
      </c>
      <c r="C26" s="46">
        <v>282.5</v>
      </c>
      <c r="D26" s="85" t="s">
        <v>25</v>
      </c>
      <c r="E26" s="86">
        <v>1.8</v>
      </c>
      <c r="F26" s="46">
        <v>3.7</v>
      </c>
      <c r="G26" s="46">
        <v>999999</v>
      </c>
      <c r="H26" s="46">
        <v>2660</v>
      </c>
      <c r="I26" s="89">
        <v>15.3</v>
      </c>
      <c r="J26" s="86">
        <v>200</v>
      </c>
      <c r="K26" s="46">
        <v>600</v>
      </c>
      <c r="L26" s="46" t="s">
        <v>210</v>
      </c>
      <c r="M26" s="46">
        <v>1</v>
      </c>
      <c r="N26" s="46">
        <v>20</v>
      </c>
      <c r="O26" s="85" t="s">
        <v>192</v>
      </c>
      <c r="P26" s="86" t="s">
        <v>192</v>
      </c>
      <c r="Q26" s="46"/>
      <c r="R26" s="46"/>
      <c r="S26" s="46"/>
      <c r="T26" s="85"/>
      <c r="U26" s="85"/>
      <c r="V26" s="86">
        <v>0</v>
      </c>
      <c r="W26" s="46">
        <v>10</v>
      </c>
      <c r="X26" s="46">
        <v>0</v>
      </c>
      <c r="Y26" s="46">
        <v>10</v>
      </c>
      <c r="Z26" s="85">
        <v>0</v>
      </c>
      <c r="AA26" s="86" t="s">
        <v>305</v>
      </c>
      <c r="AB26" s="46"/>
      <c r="AC26" s="46"/>
      <c r="AD26" s="46"/>
      <c r="AE26" s="85"/>
      <c r="AF26" s="86" t="s">
        <v>305</v>
      </c>
      <c r="AG26" s="46"/>
      <c r="AH26" s="46"/>
      <c r="AI26" s="46"/>
      <c r="AJ26" s="89"/>
      <c r="AK26" s="80" t="s">
        <v>192</v>
      </c>
      <c r="AL26" s="80">
        <v>22</v>
      </c>
      <c r="AN26" s="13" t="s">
        <v>279</v>
      </c>
      <c r="AO26" s="13" t="s">
        <v>111</v>
      </c>
      <c r="AX26" s="13">
        <v>82839</v>
      </c>
      <c r="AZ26" s="13" t="s">
        <v>132</v>
      </c>
    </row>
    <row r="27" spans="1:52" x14ac:dyDescent="0.25">
      <c r="A27" s="108" t="s">
        <v>363</v>
      </c>
      <c r="B27" s="46" t="s">
        <v>371</v>
      </c>
      <c r="C27" s="46">
        <v>625</v>
      </c>
      <c r="D27" s="85" t="s">
        <v>25</v>
      </c>
      <c r="E27" s="86">
        <v>3.7</v>
      </c>
      <c r="F27" s="46">
        <v>5.8</v>
      </c>
      <c r="G27" s="46">
        <v>999999</v>
      </c>
      <c r="H27" s="46">
        <v>999999</v>
      </c>
      <c r="I27" s="89">
        <v>999999</v>
      </c>
      <c r="J27" s="86">
        <v>320</v>
      </c>
      <c r="K27" s="46">
        <v>1700</v>
      </c>
      <c r="L27" s="46" t="s">
        <v>191</v>
      </c>
      <c r="M27" s="46">
        <v>1</v>
      </c>
      <c r="N27" s="46">
        <v>20</v>
      </c>
      <c r="O27" s="85" t="s">
        <v>203</v>
      </c>
      <c r="P27" s="86" t="s">
        <v>192</v>
      </c>
      <c r="Q27" s="46"/>
      <c r="R27" s="46"/>
      <c r="S27" s="46"/>
      <c r="T27" s="85"/>
      <c r="U27" s="85"/>
      <c r="V27" s="86">
        <v>0</v>
      </c>
      <c r="W27" s="46">
        <v>60</v>
      </c>
      <c r="X27" s="46">
        <v>0</v>
      </c>
      <c r="Y27" s="46">
        <v>55</v>
      </c>
      <c r="Z27" s="85">
        <v>0</v>
      </c>
      <c r="AA27" s="86">
        <v>0</v>
      </c>
      <c r="AB27" s="46">
        <v>180</v>
      </c>
      <c r="AC27" s="46">
        <v>0</v>
      </c>
      <c r="AD27" s="46">
        <v>180</v>
      </c>
      <c r="AE27" s="85">
        <v>0</v>
      </c>
      <c r="AF27" s="86">
        <v>0</v>
      </c>
      <c r="AG27" s="46">
        <v>130</v>
      </c>
      <c r="AH27" s="46">
        <v>0</v>
      </c>
      <c r="AI27" s="46">
        <v>120</v>
      </c>
      <c r="AJ27" s="89">
        <v>0</v>
      </c>
      <c r="AK27" s="80" t="s">
        <v>203</v>
      </c>
      <c r="AL27" s="80">
        <v>23</v>
      </c>
      <c r="AN27" s="13" t="s">
        <v>284</v>
      </c>
      <c r="AO27" s="13" t="s">
        <v>377</v>
      </c>
    </row>
    <row r="28" spans="1:52" x14ac:dyDescent="0.25">
      <c r="A28" s="108" t="s">
        <v>364</v>
      </c>
      <c r="B28" s="46" t="s">
        <v>372</v>
      </c>
      <c r="C28" s="46">
        <v>720</v>
      </c>
      <c r="D28" s="85" t="s">
        <v>25</v>
      </c>
      <c r="E28" s="86">
        <v>3.7</v>
      </c>
      <c r="F28" s="46">
        <v>5.8</v>
      </c>
      <c r="G28" s="46">
        <v>999999</v>
      </c>
      <c r="H28" s="46">
        <v>999999</v>
      </c>
      <c r="I28" s="89">
        <v>999999</v>
      </c>
      <c r="J28" s="86">
        <v>190</v>
      </c>
      <c r="K28" s="46">
        <v>1500</v>
      </c>
      <c r="L28" s="46" t="s">
        <v>191</v>
      </c>
      <c r="M28" s="46">
        <v>1</v>
      </c>
      <c r="N28" s="46">
        <v>20</v>
      </c>
      <c r="O28" s="85" t="s">
        <v>203</v>
      </c>
      <c r="P28" s="86" t="s">
        <v>192</v>
      </c>
      <c r="Q28" s="46"/>
      <c r="R28" s="46"/>
      <c r="S28" s="46"/>
      <c r="T28" s="85"/>
      <c r="U28" s="85"/>
      <c r="V28" s="86">
        <v>0</v>
      </c>
      <c r="W28" s="46">
        <v>60</v>
      </c>
      <c r="X28" s="46">
        <v>0</v>
      </c>
      <c r="Y28" s="46">
        <v>60</v>
      </c>
      <c r="Z28" s="85">
        <v>0</v>
      </c>
      <c r="AA28" s="86">
        <v>0</v>
      </c>
      <c r="AB28" s="46">
        <v>180</v>
      </c>
      <c r="AC28" s="46">
        <v>0</v>
      </c>
      <c r="AD28" s="46">
        <v>180</v>
      </c>
      <c r="AE28" s="85">
        <v>0</v>
      </c>
      <c r="AF28" s="86">
        <v>0</v>
      </c>
      <c r="AG28" s="46">
        <v>130</v>
      </c>
      <c r="AH28" s="46">
        <v>0</v>
      </c>
      <c r="AI28" s="46">
        <v>120</v>
      </c>
      <c r="AJ28" s="89">
        <v>0</v>
      </c>
      <c r="AK28" s="80" t="s">
        <v>203</v>
      </c>
      <c r="AL28" s="80">
        <v>24</v>
      </c>
      <c r="AN28" s="13" t="s">
        <v>284</v>
      </c>
      <c r="AO28" s="13" t="s">
        <v>378</v>
      </c>
    </row>
    <row r="29" spans="1:52" x14ac:dyDescent="0.25">
      <c r="A29" s="108" t="s">
        <v>365</v>
      </c>
      <c r="B29" s="46" t="s">
        <v>373</v>
      </c>
      <c r="C29" s="46">
        <v>680</v>
      </c>
      <c r="D29" s="85" t="s">
        <v>25</v>
      </c>
      <c r="E29" s="86">
        <v>3.7</v>
      </c>
      <c r="F29" s="46">
        <v>3.2</v>
      </c>
      <c r="G29" s="46">
        <v>999999</v>
      </c>
      <c r="H29" s="46">
        <v>999999</v>
      </c>
      <c r="I29" s="89">
        <v>999999</v>
      </c>
      <c r="J29" s="86">
        <v>210</v>
      </c>
      <c r="K29" s="46">
        <v>1700</v>
      </c>
      <c r="L29" s="46" t="s">
        <v>191</v>
      </c>
      <c r="M29" s="46">
        <v>1</v>
      </c>
      <c r="N29" s="46">
        <v>20</v>
      </c>
      <c r="O29" s="85" t="s">
        <v>203</v>
      </c>
      <c r="P29" s="86" t="s">
        <v>192</v>
      </c>
      <c r="Q29" s="46"/>
      <c r="R29" s="46"/>
      <c r="S29" s="46"/>
      <c r="T29" s="85"/>
      <c r="U29" s="85"/>
      <c r="V29" s="86">
        <v>0</v>
      </c>
      <c r="W29" s="46">
        <v>60</v>
      </c>
      <c r="X29" s="46">
        <v>0</v>
      </c>
      <c r="Y29" s="46">
        <v>100</v>
      </c>
      <c r="Z29" s="85">
        <v>0</v>
      </c>
      <c r="AA29" s="86">
        <v>0</v>
      </c>
      <c r="AB29" s="46">
        <v>190</v>
      </c>
      <c r="AC29" s="46">
        <v>0</v>
      </c>
      <c r="AD29" s="46">
        <v>300</v>
      </c>
      <c r="AE29" s="85">
        <v>0</v>
      </c>
      <c r="AF29" s="86">
        <v>0</v>
      </c>
      <c r="AG29" s="46">
        <v>130</v>
      </c>
      <c r="AH29" s="46">
        <v>0</v>
      </c>
      <c r="AI29" s="46">
        <v>190</v>
      </c>
      <c r="AJ29" s="89">
        <v>0</v>
      </c>
      <c r="AK29" s="80" t="s">
        <v>203</v>
      </c>
      <c r="AL29" s="80">
        <v>25</v>
      </c>
      <c r="AN29" s="13" t="s">
        <v>284</v>
      </c>
      <c r="AO29" s="13" t="s">
        <v>379</v>
      </c>
    </row>
    <row r="30" spans="1:52" x14ac:dyDescent="0.25">
      <c r="A30" s="108" t="s">
        <v>366</v>
      </c>
      <c r="B30" s="46" t="s">
        <v>374</v>
      </c>
      <c r="C30" s="46">
        <v>680</v>
      </c>
      <c r="D30" s="85" t="s">
        <v>25</v>
      </c>
      <c r="E30" s="86">
        <v>3.7</v>
      </c>
      <c r="F30" s="46">
        <v>3.2</v>
      </c>
      <c r="G30" s="46">
        <v>999999</v>
      </c>
      <c r="H30" s="46">
        <v>999999</v>
      </c>
      <c r="I30" s="89">
        <v>999999</v>
      </c>
      <c r="J30" s="86">
        <v>210</v>
      </c>
      <c r="K30" s="46">
        <v>1700</v>
      </c>
      <c r="L30" s="46" t="s">
        <v>191</v>
      </c>
      <c r="M30" s="46">
        <v>1</v>
      </c>
      <c r="N30" s="46">
        <v>20</v>
      </c>
      <c r="O30" s="85" t="s">
        <v>203</v>
      </c>
      <c r="P30" s="86" t="s">
        <v>192</v>
      </c>
      <c r="Q30" s="46"/>
      <c r="R30" s="46"/>
      <c r="S30" s="46"/>
      <c r="T30" s="85"/>
      <c r="U30" s="85"/>
      <c r="V30" s="86">
        <v>0</v>
      </c>
      <c r="W30" s="46">
        <v>60</v>
      </c>
      <c r="X30" s="46">
        <v>0</v>
      </c>
      <c r="Y30" s="46">
        <v>100</v>
      </c>
      <c r="Z30" s="85">
        <v>0</v>
      </c>
      <c r="AA30" s="86">
        <v>0</v>
      </c>
      <c r="AB30" s="46">
        <v>190</v>
      </c>
      <c r="AC30" s="46">
        <v>0</v>
      </c>
      <c r="AD30" s="46">
        <v>300</v>
      </c>
      <c r="AE30" s="85">
        <v>0</v>
      </c>
      <c r="AF30" s="86">
        <v>0</v>
      </c>
      <c r="AG30" s="46">
        <v>130</v>
      </c>
      <c r="AH30" s="46">
        <v>0</v>
      </c>
      <c r="AI30" s="46">
        <v>190</v>
      </c>
      <c r="AJ30" s="89">
        <v>0</v>
      </c>
      <c r="AK30" s="80" t="s">
        <v>203</v>
      </c>
      <c r="AL30" s="80">
        <v>26</v>
      </c>
      <c r="AN30" s="13" t="s">
        <v>284</v>
      </c>
      <c r="AO30" s="13" t="s">
        <v>379</v>
      </c>
    </row>
    <row r="31" spans="1:52" x14ac:dyDescent="0.25">
      <c r="A31" s="108" t="s">
        <v>367</v>
      </c>
      <c r="B31" s="46" t="s">
        <v>375</v>
      </c>
      <c r="C31" s="46">
        <v>680</v>
      </c>
      <c r="D31" s="85" t="s">
        <v>25</v>
      </c>
      <c r="E31" s="86">
        <v>3.7</v>
      </c>
      <c r="F31" s="46">
        <v>3.2</v>
      </c>
      <c r="G31" s="46">
        <v>999999</v>
      </c>
      <c r="H31" s="46">
        <v>999999</v>
      </c>
      <c r="I31" s="89">
        <v>999999</v>
      </c>
      <c r="J31" s="86">
        <v>210</v>
      </c>
      <c r="K31" s="46">
        <v>1700</v>
      </c>
      <c r="L31" s="46" t="s">
        <v>191</v>
      </c>
      <c r="M31" s="46">
        <v>1</v>
      </c>
      <c r="N31" s="46">
        <v>20</v>
      </c>
      <c r="O31" s="85" t="s">
        <v>203</v>
      </c>
      <c r="P31" s="86" t="s">
        <v>192</v>
      </c>
      <c r="Q31" s="46"/>
      <c r="R31" s="46"/>
      <c r="S31" s="46"/>
      <c r="T31" s="85"/>
      <c r="U31" s="85"/>
      <c r="V31" s="86">
        <v>0</v>
      </c>
      <c r="W31" s="46">
        <v>60</v>
      </c>
      <c r="X31" s="46">
        <v>0</v>
      </c>
      <c r="Y31" s="46">
        <v>100</v>
      </c>
      <c r="Z31" s="85">
        <v>0</v>
      </c>
      <c r="AA31" s="86">
        <v>0</v>
      </c>
      <c r="AB31" s="46">
        <v>190</v>
      </c>
      <c r="AC31" s="46">
        <v>0</v>
      </c>
      <c r="AD31" s="46">
        <v>300</v>
      </c>
      <c r="AE31" s="85">
        <v>0</v>
      </c>
      <c r="AF31" s="86">
        <v>0</v>
      </c>
      <c r="AG31" s="46">
        <v>130</v>
      </c>
      <c r="AH31" s="46">
        <v>0</v>
      </c>
      <c r="AI31" s="46">
        <v>190</v>
      </c>
      <c r="AJ31" s="89">
        <v>0</v>
      </c>
      <c r="AK31" s="80" t="s">
        <v>203</v>
      </c>
      <c r="AL31" s="80">
        <v>27</v>
      </c>
      <c r="AN31" s="13" t="s">
        <v>284</v>
      </c>
      <c r="AO31" s="13" t="s">
        <v>379</v>
      </c>
    </row>
    <row r="32" spans="1:52" x14ac:dyDescent="0.25">
      <c r="A32" s="46" t="s">
        <v>339</v>
      </c>
      <c r="B32" s="46" t="s">
        <v>93</v>
      </c>
      <c r="C32" s="46">
        <v>518.6</v>
      </c>
      <c r="D32" s="85" t="s">
        <v>27</v>
      </c>
      <c r="E32" s="86">
        <v>0.44</v>
      </c>
      <c r="F32" s="46">
        <v>0.1</v>
      </c>
      <c r="G32" s="46">
        <v>999999</v>
      </c>
      <c r="H32" s="46">
        <v>249</v>
      </c>
      <c r="I32" s="89">
        <v>0.35</v>
      </c>
      <c r="J32" s="86">
        <v>100</v>
      </c>
      <c r="K32" s="46">
        <v>100</v>
      </c>
      <c r="L32" s="46" t="s">
        <v>210</v>
      </c>
      <c r="M32" s="46">
        <v>1</v>
      </c>
      <c r="N32" s="46">
        <v>20</v>
      </c>
      <c r="O32" s="85" t="s">
        <v>192</v>
      </c>
      <c r="P32" s="86" t="s">
        <v>192</v>
      </c>
      <c r="Q32" s="46"/>
      <c r="R32" s="46"/>
      <c r="S32" s="46"/>
      <c r="T32" s="85"/>
      <c r="U32" s="85"/>
      <c r="V32" s="86">
        <v>0</v>
      </c>
      <c r="W32" s="46">
        <v>10</v>
      </c>
      <c r="X32" s="46">
        <v>0</v>
      </c>
      <c r="Y32" s="46">
        <v>100</v>
      </c>
      <c r="Z32" s="85">
        <v>0</v>
      </c>
      <c r="AA32" s="86" t="s">
        <v>305</v>
      </c>
      <c r="AB32" s="46"/>
      <c r="AC32" s="46"/>
      <c r="AD32" s="46"/>
      <c r="AE32" s="85"/>
      <c r="AF32" s="86" t="s">
        <v>305</v>
      </c>
      <c r="AG32" s="46"/>
      <c r="AH32" s="46"/>
      <c r="AI32" s="46"/>
      <c r="AJ32" s="89"/>
      <c r="AK32" s="80" t="s">
        <v>192</v>
      </c>
      <c r="AL32" s="80">
        <v>28</v>
      </c>
      <c r="AN32" s="13" t="s">
        <v>279</v>
      </c>
      <c r="AO32" s="13" t="s">
        <v>112</v>
      </c>
      <c r="AX32" s="13">
        <v>82842</v>
      </c>
      <c r="AZ32" s="13" t="s">
        <v>133</v>
      </c>
    </row>
    <row r="33" spans="1:52" x14ac:dyDescent="0.25">
      <c r="A33" s="46" t="s">
        <v>340</v>
      </c>
      <c r="B33" s="46" t="s">
        <v>94</v>
      </c>
      <c r="C33" s="46">
        <v>480</v>
      </c>
      <c r="D33" s="85" t="s">
        <v>25</v>
      </c>
      <c r="E33" s="87">
        <v>1.4</v>
      </c>
      <c r="F33" s="48">
        <v>999999</v>
      </c>
      <c r="G33" s="48">
        <v>999999</v>
      </c>
      <c r="H33" s="48">
        <v>999999</v>
      </c>
      <c r="I33" s="90">
        <v>9</v>
      </c>
      <c r="J33" s="87">
        <v>210</v>
      </c>
      <c r="K33" s="47">
        <v>210</v>
      </c>
      <c r="L33" s="46" t="s">
        <v>210</v>
      </c>
      <c r="M33" s="46">
        <v>1</v>
      </c>
      <c r="N33" s="46">
        <v>20</v>
      </c>
      <c r="O33" s="85" t="s">
        <v>192</v>
      </c>
      <c r="P33" s="88" t="s">
        <v>192</v>
      </c>
      <c r="Q33" s="46"/>
      <c r="R33" s="46"/>
      <c r="S33" s="46"/>
      <c r="T33" s="85"/>
      <c r="U33" s="85"/>
      <c r="V33" s="87">
        <v>0</v>
      </c>
      <c r="W33" s="46">
        <v>80</v>
      </c>
      <c r="X33" s="46">
        <v>0</v>
      </c>
      <c r="Y33" s="46">
        <v>0</v>
      </c>
      <c r="Z33" s="85">
        <v>0</v>
      </c>
      <c r="AA33" s="87" t="s">
        <v>305</v>
      </c>
      <c r="AB33" s="46"/>
      <c r="AC33" s="46"/>
      <c r="AD33" s="46"/>
      <c r="AE33" s="85"/>
      <c r="AF33" s="87" t="s">
        <v>305</v>
      </c>
      <c r="AG33" s="46"/>
      <c r="AH33" s="46"/>
      <c r="AI33" s="46"/>
      <c r="AJ33" s="89"/>
      <c r="AK33" s="81" t="s">
        <v>192</v>
      </c>
      <c r="AL33" s="80">
        <v>29</v>
      </c>
      <c r="AN33" s="13" t="s">
        <v>288</v>
      </c>
      <c r="AO33" s="13" t="s">
        <v>113</v>
      </c>
      <c r="AX33" s="13">
        <v>82979</v>
      </c>
      <c r="AZ33" s="13" t="s">
        <v>273</v>
      </c>
    </row>
    <row r="34" spans="1:52" x14ac:dyDescent="0.25">
      <c r="A34" s="46" t="s">
        <v>341</v>
      </c>
      <c r="B34" s="46" t="s">
        <v>87</v>
      </c>
      <c r="C34" s="46">
        <v>700</v>
      </c>
      <c r="D34" s="85" t="s">
        <v>27</v>
      </c>
      <c r="E34" s="86">
        <v>8.6999999999999993</v>
      </c>
      <c r="F34" s="46">
        <v>0.44</v>
      </c>
      <c r="G34" s="46">
        <v>999999</v>
      </c>
      <c r="H34" s="46">
        <v>3318</v>
      </c>
      <c r="I34" s="89">
        <v>0.1</v>
      </c>
      <c r="J34" s="86">
        <v>17</v>
      </c>
      <c r="K34" s="46">
        <v>34</v>
      </c>
      <c r="L34" s="46" t="s">
        <v>210</v>
      </c>
      <c r="M34" s="46">
        <v>1</v>
      </c>
      <c r="N34" s="46">
        <v>20</v>
      </c>
      <c r="O34" s="85" t="s">
        <v>203</v>
      </c>
      <c r="P34" s="86" t="s">
        <v>203</v>
      </c>
      <c r="Q34" s="46" t="s">
        <v>204</v>
      </c>
      <c r="R34" s="46" t="s">
        <v>217</v>
      </c>
      <c r="S34" s="46" t="s">
        <v>218</v>
      </c>
      <c r="T34" s="85"/>
      <c r="U34" s="85"/>
      <c r="V34" s="86">
        <v>0</v>
      </c>
      <c r="W34" s="46">
        <v>0</v>
      </c>
      <c r="X34" s="46">
        <v>0</v>
      </c>
      <c r="Y34" s="46">
        <v>35</v>
      </c>
      <c r="Z34" s="85">
        <v>15</v>
      </c>
      <c r="AA34" s="86">
        <v>0</v>
      </c>
      <c r="AB34" s="46">
        <v>0</v>
      </c>
      <c r="AC34" s="46">
        <v>0</v>
      </c>
      <c r="AD34" s="46">
        <v>120</v>
      </c>
      <c r="AE34" s="85">
        <v>110</v>
      </c>
      <c r="AF34" s="86">
        <v>0</v>
      </c>
      <c r="AG34" s="46">
        <v>10</v>
      </c>
      <c r="AH34" s="46">
        <v>0</v>
      </c>
      <c r="AI34" s="46">
        <v>85</v>
      </c>
      <c r="AJ34" s="89">
        <v>70</v>
      </c>
      <c r="AK34" s="80" t="s">
        <v>203</v>
      </c>
      <c r="AL34" s="80">
        <v>30</v>
      </c>
      <c r="AN34" s="13" t="s">
        <v>285</v>
      </c>
      <c r="AO34" s="13" t="s">
        <v>106</v>
      </c>
      <c r="AX34" s="13">
        <v>62853</v>
      </c>
      <c r="AZ34" s="13" t="s">
        <v>127</v>
      </c>
    </row>
    <row r="35" spans="1:52" x14ac:dyDescent="0.25">
      <c r="A35" s="46" t="s">
        <v>342</v>
      </c>
      <c r="B35" s="46" t="s">
        <v>154</v>
      </c>
      <c r="C35" s="46">
        <v>680</v>
      </c>
      <c r="D35" s="85" t="s">
        <v>25</v>
      </c>
      <c r="E35" s="86">
        <v>3.7</v>
      </c>
      <c r="F35" s="46">
        <v>3.2</v>
      </c>
      <c r="G35" s="46">
        <v>999999</v>
      </c>
      <c r="H35" s="46">
        <v>999999</v>
      </c>
      <c r="I35" s="89">
        <v>999999</v>
      </c>
      <c r="J35" s="86">
        <v>210</v>
      </c>
      <c r="K35" s="46">
        <v>1700</v>
      </c>
      <c r="L35" s="46" t="s">
        <v>191</v>
      </c>
      <c r="M35" s="46">
        <v>1</v>
      </c>
      <c r="N35" s="46">
        <v>20</v>
      </c>
      <c r="O35" s="85" t="s">
        <v>203</v>
      </c>
      <c r="P35" s="86" t="s">
        <v>192</v>
      </c>
      <c r="Q35" s="46"/>
      <c r="R35" s="46"/>
      <c r="S35" s="46"/>
      <c r="T35" s="85"/>
      <c r="U35" s="85"/>
      <c r="V35" s="86">
        <v>0</v>
      </c>
      <c r="W35" s="46">
        <v>60</v>
      </c>
      <c r="X35" s="46">
        <v>0</v>
      </c>
      <c r="Y35" s="46">
        <v>100</v>
      </c>
      <c r="Z35" s="85">
        <v>0</v>
      </c>
      <c r="AA35" s="86">
        <v>0</v>
      </c>
      <c r="AB35" s="46">
        <v>190</v>
      </c>
      <c r="AC35" s="46">
        <v>0</v>
      </c>
      <c r="AD35" s="46">
        <v>300</v>
      </c>
      <c r="AE35" s="85">
        <v>0</v>
      </c>
      <c r="AF35" s="86">
        <v>0</v>
      </c>
      <c r="AG35" s="46">
        <v>130</v>
      </c>
      <c r="AH35" s="46">
        <v>0</v>
      </c>
      <c r="AI35" s="46">
        <v>190</v>
      </c>
      <c r="AJ35" s="89">
        <v>0</v>
      </c>
      <c r="AK35" s="80" t="s">
        <v>203</v>
      </c>
      <c r="AL35" s="80">
        <v>31</v>
      </c>
      <c r="AN35" s="13" t="s">
        <v>283</v>
      </c>
      <c r="AO35" s="1" t="s">
        <v>104</v>
      </c>
      <c r="AZ35" s="13" t="s">
        <v>153</v>
      </c>
    </row>
    <row r="36" spans="1:52" x14ac:dyDescent="0.25">
      <c r="A36" s="46" t="s">
        <v>348</v>
      </c>
      <c r="B36" s="46" t="s">
        <v>85</v>
      </c>
      <c r="C36" s="46">
        <v>330</v>
      </c>
      <c r="D36" s="85" t="s">
        <v>25</v>
      </c>
      <c r="E36" s="86">
        <v>10</v>
      </c>
      <c r="F36" s="46">
        <v>1.2</v>
      </c>
      <c r="G36" s="46">
        <v>999999</v>
      </c>
      <c r="H36" s="46">
        <v>111111</v>
      </c>
      <c r="I36" s="89">
        <v>111111</v>
      </c>
      <c r="J36" s="86">
        <v>2000</v>
      </c>
      <c r="K36" s="46">
        <v>4000</v>
      </c>
      <c r="L36" s="46" t="s">
        <v>210</v>
      </c>
      <c r="M36" s="46">
        <v>1</v>
      </c>
      <c r="N36" s="46">
        <v>20</v>
      </c>
      <c r="O36" s="85" t="s">
        <v>304</v>
      </c>
      <c r="P36" s="86" t="s">
        <v>192</v>
      </c>
      <c r="Q36" s="46"/>
      <c r="R36" s="46"/>
      <c r="S36" s="46"/>
      <c r="T36" s="85"/>
      <c r="U36" s="85"/>
      <c r="V36" s="86">
        <v>0</v>
      </c>
      <c r="W36" s="46">
        <v>30</v>
      </c>
      <c r="X36" s="46">
        <v>0</v>
      </c>
      <c r="Y36" s="46">
        <v>220</v>
      </c>
      <c r="Z36" s="85">
        <v>0</v>
      </c>
      <c r="AA36" s="86" t="s">
        <v>306</v>
      </c>
      <c r="AB36" s="46"/>
      <c r="AC36" s="46"/>
      <c r="AD36" s="46"/>
      <c r="AE36" s="85"/>
      <c r="AF36" s="86">
        <v>0</v>
      </c>
      <c r="AG36" s="46">
        <v>120</v>
      </c>
      <c r="AH36" s="46">
        <v>0</v>
      </c>
      <c r="AI36" s="46">
        <v>800</v>
      </c>
      <c r="AJ36" s="89">
        <v>0</v>
      </c>
      <c r="AK36" s="80" t="s">
        <v>203</v>
      </c>
      <c r="AL36" s="80">
        <v>32</v>
      </c>
      <c r="AN36" s="13" t="s">
        <v>280</v>
      </c>
      <c r="AO36" s="13" t="s">
        <v>118</v>
      </c>
      <c r="AX36" s="13">
        <v>87300</v>
      </c>
      <c r="AZ36" s="13" t="s">
        <v>138</v>
      </c>
    </row>
    <row r="37" spans="1:52" x14ac:dyDescent="0.25">
      <c r="A37" s="46" t="s">
        <v>343</v>
      </c>
      <c r="B37" s="46" t="s">
        <v>157</v>
      </c>
      <c r="C37" s="46">
        <v>680</v>
      </c>
      <c r="D37" s="85" t="s">
        <v>25</v>
      </c>
      <c r="E37" s="86">
        <v>3.7</v>
      </c>
      <c r="F37" s="46">
        <v>3.2</v>
      </c>
      <c r="G37" s="46">
        <v>999999</v>
      </c>
      <c r="H37" s="46">
        <v>999999</v>
      </c>
      <c r="I37" s="89">
        <v>999999</v>
      </c>
      <c r="J37" s="86">
        <v>210</v>
      </c>
      <c r="K37" s="46">
        <v>1700</v>
      </c>
      <c r="L37" s="46" t="s">
        <v>191</v>
      </c>
      <c r="M37" s="46">
        <v>1</v>
      </c>
      <c r="N37" s="46">
        <v>20</v>
      </c>
      <c r="O37" s="85" t="s">
        <v>203</v>
      </c>
      <c r="P37" s="86" t="s">
        <v>192</v>
      </c>
      <c r="Q37" s="46"/>
      <c r="R37" s="46"/>
      <c r="S37" s="46"/>
      <c r="T37" s="85"/>
      <c r="U37" s="85"/>
      <c r="V37" s="86">
        <v>0</v>
      </c>
      <c r="W37" s="46">
        <v>60</v>
      </c>
      <c r="X37" s="46">
        <v>0</v>
      </c>
      <c r="Y37" s="46">
        <v>100</v>
      </c>
      <c r="Z37" s="85">
        <v>0</v>
      </c>
      <c r="AA37" s="86">
        <v>0</v>
      </c>
      <c r="AB37" s="46">
        <v>190</v>
      </c>
      <c r="AC37" s="46">
        <v>0</v>
      </c>
      <c r="AD37" s="46">
        <v>300</v>
      </c>
      <c r="AE37" s="85">
        <v>0</v>
      </c>
      <c r="AF37" s="86">
        <v>0</v>
      </c>
      <c r="AG37" s="46">
        <v>130</v>
      </c>
      <c r="AH37" s="46">
        <v>0</v>
      </c>
      <c r="AI37" s="46">
        <v>190</v>
      </c>
      <c r="AJ37" s="89">
        <v>0</v>
      </c>
      <c r="AK37" s="80" t="s">
        <v>203</v>
      </c>
      <c r="AL37" s="80">
        <v>33</v>
      </c>
      <c r="AN37" s="13" t="s">
        <v>286</v>
      </c>
      <c r="AO37" s="1" t="s">
        <v>104</v>
      </c>
      <c r="AZ37" s="13" t="s">
        <v>156</v>
      </c>
    </row>
    <row r="38" spans="1:52" x14ac:dyDescent="0.25">
      <c r="A38" s="46" t="s">
        <v>344</v>
      </c>
      <c r="B38" s="46" t="s">
        <v>98</v>
      </c>
      <c r="C38" s="46">
        <v>85</v>
      </c>
      <c r="D38" s="85" t="s">
        <v>25</v>
      </c>
      <c r="E38" s="86">
        <v>7.1999999999999995E-2</v>
      </c>
      <c r="F38" s="46">
        <v>3.5999999999999997E-2</v>
      </c>
      <c r="G38" s="48">
        <v>1333.3333333333335</v>
      </c>
      <c r="H38" s="46">
        <v>433</v>
      </c>
      <c r="I38" s="89">
        <v>2.5</v>
      </c>
      <c r="J38" s="86">
        <v>200</v>
      </c>
      <c r="K38" s="46">
        <v>200</v>
      </c>
      <c r="L38" s="46" t="s">
        <v>210</v>
      </c>
      <c r="M38" s="46">
        <v>1</v>
      </c>
      <c r="N38" s="46">
        <v>20</v>
      </c>
      <c r="O38" s="85" t="s">
        <v>192</v>
      </c>
      <c r="P38" s="86" t="s">
        <v>203</v>
      </c>
      <c r="Q38" s="46" t="s">
        <v>204</v>
      </c>
      <c r="R38" s="46" t="str">
        <f>IF('Use Details'!E10="No","","MCPA")</f>
        <v>MCPA</v>
      </c>
      <c r="S38" s="46" t="str">
        <f>IF('Use Details'!E10="No","","No other active")</f>
        <v>No other active</v>
      </c>
      <c r="T38" s="85"/>
      <c r="U38" s="85"/>
      <c r="V38" s="86">
        <v>0</v>
      </c>
      <c r="W38" s="46">
        <v>70</v>
      </c>
      <c r="X38" s="46">
        <v>0</v>
      </c>
      <c r="Y38" s="46">
        <v>180</v>
      </c>
      <c r="Z38" s="85">
        <v>0</v>
      </c>
      <c r="AA38" s="86" t="s">
        <v>305</v>
      </c>
      <c r="AB38" s="46"/>
      <c r="AC38" s="46"/>
      <c r="AD38" s="46"/>
      <c r="AE38" s="85"/>
      <c r="AF38" s="86" t="s">
        <v>305</v>
      </c>
      <c r="AG38" s="46"/>
      <c r="AH38" s="46"/>
      <c r="AI38" s="46"/>
      <c r="AJ38" s="89"/>
      <c r="AK38" s="80" t="s">
        <v>203</v>
      </c>
      <c r="AL38" s="80">
        <v>34</v>
      </c>
      <c r="AN38" s="13" t="s">
        <v>279</v>
      </c>
      <c r="AO38" s="13" t="s">
        <v>120</v>
      </c>
      <c r="AX38" s="13">
        <v>88180</v>
      </c>
      <c r="AZ38" s="13" t="s">
        <v>140</v>
      </c>
    </row>
    <row r="39" spans="1:52" x14ac:dyDescent="0.25">
      <c r="A39" s="46" t="s">
        <v>345</v>
      </c>
      <c r="B39" s="46" t="s">
        <v>96</v>
      </c>
      <c r="C39" s="46">
        <v>375</v>
      </c>
      <c r="D39" s="85" t="s">
        <v>25</v>
      </c>
      <c r="E39" s="86">
        <v>0.126</v>
      </c>
      <c r="F39" s="46">
        <v>6.9000000000000006E-2</v>
      </c>
      <c r="G39" s="46">
        <v>999999</v>
      </c>
      <c r="H39" s="46">
        <v>4977</v>
      </c>
      <c r="I39" s="89">
        <v>0.15</v>
      </c>
      <c r="J39" s="86">
        <v>100</v>
      </c>
      <c r="K39" s="46">
        <v>240</v>
      </c>
      <c r="L39" s="46" t="s">
        <v>210</v>
      </c>
      <c r="M39" s="46">
        <v>1</v>
      </c>
      <c r="N39" s="46">
        <v>20</v>
      </c>
      <c r="O39" s="85" t="s">
        <v>192</v>
      </c>
      <c r="P39" s="86" t="s">
        <v>203</v>
      </c>
      <c r="Q39" s="46" t="s">
        <v>204</v>
      </c>
      <c r="R39" s="46" t="s">
        <v>217</v>
      </c>
      <c r="S39" s="46"/>
      <c r="T39" s="85"/>
      <c r="U39" s="85"/>
      <c r="V39" s="86">
        <v>0</v>
      </c>
      <c r="W39" s="46">
        <v>85</v>
      </c>
      <c r="X39" s="46">
        <v>0</v>
      </c>
      <c r="Y39" s="46">
        <v>220</v>
      </c>
      <c r="Z39" s="85">
        <v>15</v>
      </c>
      <c r="AA39" s="86" t="s">
        <v>305</v>
      </c>
      <c r="AB39" s="46"/>
      <c r="AC39" s="46"/>
      <c r="AD39" s="46"/>
      <c r="AE39" s="85"/>
      <c r="AF39" s="86" t="s">
        <v>305</v>
      </c>
      <c r="AG39" s="46"/>
      <c r="AH39" s="46"/>
      <c r="AI39" s="46"/>
      <c r="AJ39" s="89"/>
      <c r="AK39" s="80" t="s">
        <v>203</v>
      </c>
      <c r="AL39" s="80">
        <v>35</v>
      </c>
      <c r="AN39" s="13" t="s">
        <v>285</v>
      </c>
      <c r="AO39" s="13" t="s">
        <v>115</v>
      </c>
      <c r="AX39" s="13">
        <v>86452</v>
      </c>
      <c r="AZ39" s="13" t="s">
        <v>135</v>
      </c>
    </row>
    <row r="40" spans="1:52" x14ac:dyDescent="0.25">
      <c r="A40" s="46" t="s">
        <v>346</v>
      </c>
      <c r="B40" s="46" t="s">
        <v>164</v>
      </c>
      <c r="C40" s="46">
        <v>720</v>
      </c>
      <c r="D40" s="85" t="s">
        <v>25</v>
      </c>
      <c r="E40" s="86">
        <v>3.7</v>
      </c>
      <c r="F40" s="46">
        <v>5.8</v>
      </c>
      <c r="G40" s="46">
        <v>999999</v>
      </c>
      <c r="H40" s="46">
        <v>999999</v>
      </c>
      <c r="I40" s="89">
        <v>999999</v>
      </c>
      <c r="J40" s="86">
        <v>190</v>
      </c>
      <c r="K40" s="46">
        <v>1500</v>
      </c>
      <c r="L40" s="46" t="s">
        <v>191</v>
      </c>
      <c r="M40" s="46">
        <v>1</v>
      </c>
      <c r="N40" s="46">
        <v>20</v>
      </c>
      <c r="O40" s="85" t="s">
        <v>203</v>
      </c>
      <c r="P40" s="86" t="s">
        <v>192</v>
      </c>
      <c r="Q40" s="46"/>
      <c r="R40" s="46"/>
      <c r="S40" s="46"/>
      <c r="T40" s="85"/>
      <c r="U40" s="85"/>
      <c r="V40" s="86">
        <v>0</v>
      </c>
      <c r="W40" s="46">
        <v>60</v>
      </c>
      <c r="X40" s="46">
        <v>0</v>
      </c>
      <c r="Y40" s="46">
        <v>60</v>
      </c>
      <c r="Z40" s="85">
        <v>0</v>
      </c>
      <c r="AA40" s="86">
        <v>0</v>
      </c>
      <c r="AB40" s="46">
        <v>180</v>
      </c>
      <c r="AC40" s="46">
        <v>0</v>
      </c>
      <c r="AD40" s="46">
        <v>180</v>
      </c>
      <c r="AE40" s="85">
        <v>0</v>
      </c>
      <c r="AF40" s="86">
        <v>0</v>
      </c>
      <c r="AG40" s="46">
        <v>130</v>
      </c>
      <c r="AH40" s="46">
        <v>0</v>
      </c>
      <c r="AI40" s="46">
        <v>120</v>
      </c>
      <c r="AJ40" s="89">
        <v>0</v>
      </c>
      <c r="AK40" s="80" t="s">
        <v>203</v>
      </c>
      <c r="AL40" s="80">
        <v>36</v>
      </c>
      <c r="AN40" s="13" t="s">
        <v>282</v>
      </c>
      <c r="AO40" s="13" t="s">
        <v>108</v>
      </c>
      <c r="AZ40" s="13" t="s">
        <v>163</v>
      </c>
    </row>
    <row r="41" spans="1:52" x14ac:dyDescent="0.25">
      <c r="A41" s="46" t="s">
        <v>347</v>
      </c>
      <c r="B41" s="46" t="s">
        <v>166</v>
      </c>
      <c r="C41" s="46">
        <v>720</v>
      </c>
      <c r="D41" s="85" t="s">
        <v>25</v>
      </c>
      <c r="E41" s="87">
        <v>3.7</v>
      </c>
      <c r="F41" s="47">
        <v>5.8</v>
      </c>
      <c r="G41" s="48">
        <v>999999</v>
      </c>
      <c r="H41" s="48">
        <v>999999</v>
      </c>
      <c r="I41" s="91">
        <v>999999</v>
      </c>
      <c r="J41" s="88">
        <v>190</v>
      </c>
      <c r="K41" s="48">
        <v>1500</v>
      </c>
      <c r="L41" s="46" t="s">
        <v>191</v>
      </c>
      <c r="M41" s="46">
        <v>1</v>
      </c>
      <c r="N41" s="46">
        <v>20</v>
      </c>
      <c r="O41" s="85" t="s">
        <v>203</v>
      </c>
      <c r="P41" s="88" t="s">
        <v>192</v>
      </c>
      <c r="Q41" s="46"/>
      <c r="R41" s="46"/>
      <c r="S41" s="85"/>
      <c r="T41" s="85"/>
      <c r="U41" s="85"/>
      <c r="V41" s="88">
        <v>0</v>
      </c>
      <c r="W41" s="46">
        <v>60</v>
      </c>
      <c r="X41" s="46">
        <v>0</v>
      </c>
      <c r="Y41" s="46">
        <v>60</v>
      </c>
      <c r="Z41" s="85">
        <v>0</v>
      </c>
      <c r="AA41" s="88">
        <v>0</v>
      </c>
      <c r="AB41" s="46">
        <v>180</v>
      </c>
      <c r="AC41" s="46">
        <v>0</v>
      </c>
      <c r="AD41" s="46">
        <v>180</v>
      </c>
      <c r="AE41" s="85">
        <v>0</v>
      </c>
      <c r="AF41" s="88">
        <v>0</v>
      </c>
      <c r="AG41" s="46">
        <v>130</v>
      </c>
      <c r="AH41" s="46">
        <v>0</v>
      </c>
      <c r="AI41" s="46">
        <v>120</v>
      </c>
      <c r="AJ41" s="89">
        <v>0</v>
      </c>
      <c r="AK41" s="82" t="s">
        <v>203</v>
      </c>
      <c r="AL41" s="80">
        <v>37</v>
      </c>
      <c r="AN41" s="13" t="s">
        <v>282</v>
      </c>
      <c r="AO41" s="13" t="s">
        <v>108</v>
      </c>
      <c r="AZ41" s="13" t="s">
        <v>165</v>
      </c>
    </row>
    <row r="42" spans="1:52" x14ac:dyDescent="0.25">
      <c r="A42" s="46"/>
      <c r="B42" s="46"/>
      <c r="C42" s="46"/>
      <c r="D42" s="85"/>
      <c r="E42" s="86"/>
      <c r="F42" s="46"/>
      <c r="G42" s="46"/>
      <c r="H42" s="46"/>
      <c r="I42" s="89"/>
      <c r="J42" s="86"/>
      <c r="K42" s="46"/>
      <c r="L42" s="46"/>
      <c r="M42" s="46"/>
      <c r="N42" s="46"/>
      <c r="O42" s="85"/>
      <c r="P42" s="86"/>
      <c r="Q42" s="46"/>
      <c r="R42" s="46"/>
      <c r="S42" s="46"/>
      <c r="T42" s="85"/>
      <c r="U42" s="85"/>
      <c r="V42" s="86"/>
      <c r="W42" s="46"/>
      <c r="X42" s="46"/>
      <c r="Y42" s="46"/>
      <c r="Z42" s="85"/>
      <c r="AA42" s="86"/>
      <c r="AB42" s="46"/>
      <c r="AC42" s="46"/>
      <c r="AD42" s="46"/>
      <c r="AE42" s="85"/>
      <c r="AF42" s="86"/>
      <c r="AG42" s="46"/>
      <c r="AH42" s="46"/>
      <c r="AI42" s="46"/>
      <c r="AJ42" s="89"/>
      <c r="AK42" s="80"/>
      <c r="AL42" s="80">
        <v>38</v>
      </c>
    </row>
    <row r="43" spans="1:52" x14ac:dyDescent="0.25">
      <c r="A43" s="46"/>
      <c r="B43" s="46"/>
      <c r="C43" s="46"/>
      <c r="D43" s="85"/>
      <c r="E43" s="86"/>
      <c r="F43" s="46"/>
      <c r="G43" s="46"/>
      <c r="H43" s="46"/>
      <c r="I43" s="89"/>
      <c r="J43" s="86"/>
      <c r="K43" s="46"/>
      <c r="L43" s="46"/>
      <c r="M43" s="46"/>
      <c r="N43" s="46"/>
      <c r="O43" s="85"/>
      <c r="P43" s="86"/>
      <c r="Q43" s="46"/>
      <c r="R43" s="46"/>
      <c r="S43" s="46"/>
      <c r="T43" s="85"/>
      <c r="U43" s="85"/>
      <c r="V43" s="86"/>
      <c r="W43" s="46"/>
      <c r="X43" s="46"/>
      <c r="Y43" s="46"/>
      <c r="Z43" s="85"/>
      <c r="AA43" s="86"/>
      <c r="AB43" s="46"/>
      <c r="AC43" s="46"/>
      <c r="AD43" s="46"/>
      <c r="AE43" s="85"/>
      <c r="AF43" s="86"/>
      <c r="AG43" s="46"/>
      <c r="AH43" s="46"/>
      <c r="AI43" s="46"/>
      <c r="AJ43" s="89"/>
      <c r="AK43" s="80"/>
      <c r="AL43" s="80">
        <v>39</v>
      </c>
    </row>
    <row r="44" spans="1:52" x14ac:dyDescent="0.25">
      <c r="A44" s="46"/>
      <c r="B44" s="46"/>
      <c r="C44" s="46"/>
      <c r="D44" s="85"/>
      <c r="E44" s="86"/>
      <c r="F44" s="46"/>
      <c r="G44" s="46"/>
      <c r="H44" s="46"/>
      <c r="I44" s="89"/>
      <c r="J44" s="86"/>
      <c r="K44" s="46"/>
      <c r="L44" s="46"/>
      <c r="M44" s="46"/>
      <c r="N44" s="46"/>
      <c r="O44" s="85"/>
      <c r="P44" s="86"/>
      <c r="Q44" s="46"/>
      <c r="R44" s="46"/>
      <c r="S44" s="46"/>
      <c r="T44" s="85"/>
      <c r="U44" s="85"/>
      <c r="V44" s="86"/>
      <c r="W44" s="46"/>
      <c r="X44" s="46"/>
      <c r="Y44" s="46"/>
      <c r="Z44" s="85"/>
      <c r="AA44" s="86"/>
      <c r="AB44" s="46"/>
      <c r="AC44" s="46"/>
      <c r="AD44" s="46"/>
      <c r="AE44" s="85"/>
      <c r="AF44" s="86"/>
      <c r="AG44" s="46"/>
      <c r="AH44" s="46"/>
      <c r="AI44" s="46"/>
      <c r="AJ44" s="89"/>
      <c r="AK44" s="80"/>
      <c r="AL44" s="80">
        <v>40</v>
      </c>
    </row>
    <row r="45" spans="1:52" x14ac:dyDescent="0.25">
      <c r="A45" s="46"/>
      <c r="B45" s="46"/>
      <c r="C45" s="46"/>
      <c r="D45" s="85"/>
      <c r="E45" s="86"/>
      <c r="F45" s="46"/>
      <c r="G45" s="46"/>
      <c r="H45" s="46"/>
      <c r="I45" s="89"/>
      <c r="J45" s="86"/>
      <c r="K45" s="46"/>
      <c r="L45" s="46"/>
      <c r="M45" s="46"/>
      <c r="N45" s="46"/>
      <c r="O45" s="85"/>
      <c r="P45" s="86"/>
      <c r="Q45" s="46"/>
      <c r="R45" s="46"/>
      <c r="S45" s="46"/>
      <c r="T45" s="85"/>
      <c r="U45" s="85"/>
      <c r="V45" s="86"/>
      <c r="W45" s="46"/>
      <c r="X45" s="46"/>
      <c r="Y45" s="46"/>
      <c r="Z45" s="85"/>
      <c r="AA45" s="86"/>
      <c r="AB45" s="46"/>
      <c r="AC45" s="46"/>
      <c r="AD45" s="46"/>
      <c r="AE45" s="85"/>
      <c r="AF45" s="86"/>
      <c r="AG45" s="46"/>
      <c r="AH45" s="46"/>
      <c r="AI45" s="46"/>
      <c r="AJ45" s="89"/>
      <c r="AK45" s="80"/>
      <c r="AL45" s="80">
        <v>41</v>
      </c>
    </row>
    <row r="46" spans="1:52" x14ac:dyDescent="0.25">
      <c r="A46" s="46"/>
      <c r="B46" s="46"/>
      <c r="C46" s="46"/>
      <c r="D46" s="85"/>
      <c r="E46" s="86"/>
      <c r="F46" s="46"/>
      <c r="G46" s="46"/>
      <c r="H46" s="46"/>
      <c r="I46" s="89"/>
      <c r="J46" s="86"/>
      <c r="K46" s="46"/>
      <c r="L46" s="46"/>
      <c r="M46" s="46"/>
      <c r="N46" s="46"/>
      <c r="O46" s="85"/>
      <c r="P46" s="86"/>
      <c r="Q46" s="46"/>
      <c r="R46" s="46"/>
      <c r="S46" s="46"/>
      <c r="T46" s="85"/>
      <c r="U46" s="85"/>
      <c r="V46" s="86"/>
      <c r="W46" s="46"/>
      <c r="X46" s="46"/>
      <c r="Y46" s="46"/>
      <c r="Z46" s="85"/>
      <c r="AA46" s="86"/>
      <c r="AB46" s="46"/>
      <c r="AC46" s="46"/>
      <c r="AD46" s="46"/>
      <c r="AE46" s="85"/>
      <c r="AF46" s="86"/>
      <c r="AG46" s="46"/>
      <c r="AH46" s="46"/>
      <c r="AI46" s="46"/>
      <c r="AJ46" s="89"/>
      <c r="AK46" s="80"/>
      <c r="AL46" s="80">
        <v>42</v>
      </c>
    </row>
    <row r="47" spans="1:52" x14ac:dyDescent="0.25">
      <c r="A47" s="46"/>
      <c r="B47" s="46"/>
      <c r="C47" s="46"/>
      <c r="D47" s="85"/>
      <c r="E47" s="86"/>
      <c r="F47" s="46"/>
      <c r="G47" s="46"/>
      <c r="H47" s="46"/>
      <c r="I47" s="89"/>
      <c r="J47" s="86"/>
      <c r="K47" s="46"/>
      <c r="L47" s="46"/>
      <c r="M47" s="46"/>
      <c r="N47" s="46"/>
      <c r="O47" s="85"/>
      <c r="P47" s="86"/>
      <c r="Q47" s="46"/>
      <c r="R47" s="46"/>
      <c r="S47" s="46"/>
      <c r="T47" s="85"/>
      <c r="U47" s="85"/>
      <c r="V47" s="86"/>
      <c r="W47" s="46"/>
      <c r="X47" s="46"/>
      <c r="Y47" s="46"/>
      <c r="Z47" s="85"/>
      <c r="AA47" s="86"/>
      <c r="AB47" s="46"/>
      <c r="AC47" s="46"/>
      <c r="AD47" s="46"/>
      <c r="AE47" s="85"/>
      <c r="AF47" s="86"/>
      <c r="AG47" s="46"/>
      <c r="AH47" s="46"/>
      <c r="AI47" s="46"/>
      <c r="AJ47" s="89"/>
      <c r="AK47" s="80"/>
      <c r="AL47" s="80">
        <v>43</v>
      </c>
    </row>
    <row r="48" spans="1:52" x14ac:dyDescent="0.25">
      <c r="A48" s="46"/>
      <c r="B48" s="46"/>
      <c r="C48" s="46"/>
      <c r="D48" s="85"/>
      <c r="E48" s="86"/>
      <c r="F48" s="46"/>
      <c r="G48" s="46"/>
      <c r="H48" s="46"/>
      <c r="I48" s="89"/>
      <c r="J48" s="86"/>
      <c r="K48" s="46"/>
      <c r="L48" s="46"/>
      <c r="M48" s="46"/>
      <c r="N48" s="46"/>
      <c r="O48" s="85"/>
      <c r="P48" s="86"/>
      <c r="Q48" s="46"/>
      <c r="R48" s="46"/>
      <c r="S48" s="46"/>
      <c r="T48" s="85"/>
      <c r="U48" s="85"/>
      <c r="V48" s="86"/>
      <c r="W48" s="46"/>
      <c r="X48" s="46"/>
      <c r="Y48" s="46"/>
      <c r="Z48" s="85"/>
      <c r="AA48" s="86"/>
      <c r="AB48" s="46"/>
      <c r="AC48" s="46"/>
      <c r="AD48" s="46"/>
      <c r="AE48" s="85"/>
      <c r="AF48" s="86"/>
      <c r="AG48" s="46"/>
      <c r="AH48" s="46"/>
      <c r="AI48" s="46"/>
      <c r="AJ48" s="89"/>
      <c r="AK48" s="80"/>
      <c r="AL48" s="80">
        <v>44</v>
      </c>
    </row>
    <row r="49" spans="1:38" x14ac:dyDescent="0.25">
      <c r="A49" s="46"/>
      <c r="B49" s="46"/>
      <c r="C49" s="46"/>
      <c r="D49" s="85"/>
      <c r="E49" s="86"/>
      <c r="F49" s="46"/>
      <c r="G49" s="46"/>
      <c r="H49" s="46"/>
      <c r="I49" s="89"/>
      <c r="J49" s="86"/>
      <c r="K49" s="46"/>
      <c r="L49" s="46"/>
      <c r="M49" s="46"/>
      <c r="N49" s="46"/>
      <c r="O49" s="85"/>
      <c r="P49" s="86"/>
      <c r="Q49" s="46"/>
      <c r="R49" s="46"/>
      <c r="S49" s="46"/>
      <c r="T49" s="85"/>
      <c r="U49" s="85"/>
      <c r="V49" s="86"/>
      <c r="W49" s="46"/>
      <c r="X49" s="46"/>
      <c r="Y49" s="46"/>
      <c r="Z49" s="85"/>
      <c r="AA49" s="86"/>
      <c r="AB49" s="46"/>
      <c r="AC49" s="46"/>
      <c r="AD49" s="46"/>
      <c r="AE49" s="85"/>
      <c r="AF49" s="86"/>
      <c r="AG49" s="46"/>
      <c r="AH49" s="46"/>
      <c r="AI49" s="46"/>
      <c r="AJ49" s="89"/>
      <c r="AK49" s="80"/>
      <c r="AL49" s="80">
        <v>45</v>
      </c>
    </row>
    <row r="50" spans="1:38" x14ac:dyDescent="0.25">
      <c r="A50" s="46"/>
      <c r="B50" s="46"/>
      <c r="C50" s="46"/>
      <c r="D50" s="85"/>
      <c r="E50" s="86"/>
      <c r="F50" s="46"/>
      <c r="G50" s="46"/>
      <c r="H50" s="46"/>
      <c r="I50" s="89"/>
      <c r="J50" s="86"/>
      <c r="K50" s="46"/>
      <c r="L50" s="46"/>
      <c r="M50" s="46"/>
      <c r="N50" s="46"/>
      <c r="O50" s="85"/>
      <c r="P50" s="86"/>
      <c r="Q50" s="46"/>
      <c r="R50" s="46"/>
      <c r="S50" s="46"/>
      <c r="T50" s="85"/>
      <c r="U50" s="85"/>
      <c r="V50" s="86"/>
      <c r="W50" s="46"/>
      <c r="X50" s="46"/>
      <c r="Y50" s="46"/>
      <c r="Z50" s="85"/>
      <c r="AA50" s="86"/>
      <c r="AB50" s="46"/>
      <c r="AC50" s="46"/>
      <c r="AD50" s="46"/>
      <c r="AE50" s="85"/>
      <c r="AF50" s="86"/>
      <c r="AG50" s="46"/>
      <c r="AH50" s="46"/>
      <c r="AI50" s="46"/>
      <c r="AJ50" s="89"/>
      <c r="AK50" s="80"/>
      <c r="AL50" s="80">
        <v>46</v>
      </c>
    </row>
    <row r="51" spans="1:38" x14ac:dyDescent="0.25">
      <c r="A51" s="46"/>
      <c r="B51" s="46"/>
      <c r="C51" s="46"/>
      <c r="D51" s="85"/>
      <c r="E51" s="86"/>
      <c r="F51" s="46"/>
      <c r="G51" s="46"/>
      <c r="H51" s="46"/>
      <c r="I51" s="89"/>
      <c r="J51" s="86"/>
      <c r="K51" s="46"/>
      <c r="L51" s="46"/>
      <c r="M51" s="46"/>
      <c r="N51" s="46"/>
      <c r="O51" s="85"/>
      <c r="P51" s="86"/>
      <c r="Q51" s="46"/>
      <c r="R51" s="46"/>
      <c r="S51" s="46"/>
      <c r="T51" s="85"/>
      <c r="U51" s="85"/>
      <c r="V51" s="86"/>
      <c r="W51" s="46"/>
      <c r="X51" s="46"/>
      <c r="Y51" s="46"/>
      <c r="Z51" s="85"/>
      <c r="AA51" s="86"/>
      <c r="AB51" s="46"/>
      <c r="AC51" s="46"/>
      <c r="AD51" s="46"/>
      <c r="AE51" s="85"/>
      <c r="AF51" s="86"/>
      <c r="AG51" s="46"/>
      <c r="AH51" s="46"/>
      <c r="AI51" s="46"/>
      <c r="AJ51" s="89"/>
      <c r="AK51" s="80"/>
      <c r="AL51" s="80">
        <v>47</v>
      </c>
    </row>
    <row r="52" spans="1:38" x14ac:dyDescent="0.25">
      <c r="A52" s="46"/>
      <c r="B52" s="46"/>
      <c r="C52" s="46"/>
      <c r="D52" s="85"/>
      <c r="E52" s="86"/>
      <c r="F52" s="46"/>
      <c r="G52" s="46"/>
      <c r="H52" s="46"/>
      <c r="I52" s="89"/>
      <c r="J52" s="86"/>
      <c r="K52" s="46"/>
      <c r="L52" s="46"/>
      <c r="M52" s="46"/>
      <c r="N52" s="46"/>
      <c r="O52" s="85"/>
      <c r="P52" s="86"/>
      <c r="Q52" s="46"/>
      <c r="R52" s="46"/>
      <c r="S52" s="46"/>
      <c r="T52" s="85"/>
      <c r="U52" s="85"/>
      <c r="V52" s="86"/>
      <c r="W52" s="46"/>
      <c r="X52" s="46"/>
      <c r="Y52" s="46"/>
      <c r="Z52" s="85"/>
      <c r="AA52" s="86"/>
      <c r="AB52" s="46"/>
      <c r="AC52" s="46"/>
      <c r="AD52" s="46"/>
      <c r="AE52" s="85"/>
      <c r="AF52" s="86"/>
      <c r="AG52" s="46"/>
      <c r="AH52" s="46"/>
      <c r="AI52" s="46"/>
      <c r="AJ52" s="89"/>
      <c r="AK52" s="80"/>
      <c r="AL52" s="80">
        <v>48</v>
      </c>
    </row>
    <row r="53" spans="1:38" x14ac:dyDescent="0.25">
      <c r="A53" s="46"/>
      <c r="B53" s="46"/>
      <c r="C53" s="46"/>
      <c r="D53" s="85"/>
      <c r="E53" s="86"/>
      <c r="F53" s="46"/>
      <c r="G53" s="46"/>
      <c r="H53" s="46"/>
      <c r="I53" s="89"/>
      <c r="J53" s="86"/>
      <c r="K53" s="46"/>
      <c r="L53" s="46"/>
      <c r="M53" s="46"/>
      <c r="N53" s="46"/>
      <c r="O53" s="85"/>
      <c r="P53" s="86"/>
      <c r="Q53" s="46"/>
      <c r="R53" s="46"/>
      <c r="S53" s="46"/>
      <c r="T53" s="85"/>
      <c r="U53" s="85"/>
      <c r="V53" s="86"/>
      <c r="W53" s="46"/>
      <c r="X53" s="46"/>
      <c r="Y53" s="46"/>
      <c r="Z53" s="85"/>
      <c r="AA53" s="86"/>
      <c r="AB53" s="46"/>
      <c r="AC53" s="46"/>
      <c r="AD53" s="46"/>
      <c r="AE53" s="85"/>
      <c r="AF53" s="86"/>
      <c r="AG53" s="46"/>
      <c r="AH53" s="46"/>
      <c r="AI53" s="46"/>
      <c r="AJ53" s="89"/>
      <c r="AK53" s="80"/>
      <c r="AL53" s="80">
        <v>49</v>
      </c>
    </row>
    <row r="54" spans="1:38" x14ac:dyDescent="0.25">
      <c r="A54" s="46"/>
      <c r="B54" s="46"/>
      <c r="C54" s="46"/>
      <c r="D54" s="85"/>
      <c r="E54" s="86"/>
      <c r="F54" s="46"/>
      <c r="G54" s="46"/>
      <c r="H54" s="46"/>
      <c r="I54" s="89"/>
      <c r="J54" s="86"/>
      <c r="K54" s="46"/>
      <c r="L54" s="46"/>
      <c r="M54" s="46"/>
      <c r="N54" s="46"/>
      <c r="O54" s="85"/>
      <c r="P54" s="86"/>
      <c r="Q54" s="46"/>
      <c r="R54" s="46"/>
      <c r="S54" s="46"/>
      <c r="T54" s="85"/>
      <c r="U54" s="85"/>
      <c r="V54" s="86"/>
      <c r="W54" s="46"/>
      <c r="X54" s="46"/>
      <c r="Y54" s="46"/>
      <c r="Z54" s="85"/>
      <c r="AA54" s="86"/>
      <c r="AB54" s="46"/>
      <c r="AC54" s="46"/>
      <c r="AD54" s="46"/>
      <c r="AE54" s="85"/>
      <c r="AF54" s="86"/>
      <c r="AG54" s="46"/>
      <c r="AH54" s="46"/>
      <c r="AI54" s="46"/>
      <c r="AJ54" s="89"/>
      <c r="AK54" s="80"/>
      <c r="AL54" s="80"/>
    </row>
    <row r="55" spans="1:38" x14ac:dyDescent="0.25">
      <c r="A55" s="46"/>
      <c r="B55" s="46"/>
      <c r="C55" s="46"/>
      <c r="D55" s="85"/>
      <c r="E55" s="86"/>
      <c r="F55" s="46"/>
      <c r="G55" s="46"/>
      <c r="H55" s="46"/>
      <c r="I55" s="89"/>
      <c r="J55" s="86"/>
      <c r="K55" s="46"/>
      <c r="L55" s="46"/>
      <c r="M55" s="46"/>
      <c r="N55" s="46"/>
      <c r="O55" s="85"/>
      <c r="P55" s="86"/>
      <c r="Q55" s="46"/>
      <c r="R55" s="46"/>
      <c r="S55" s="46"/>
      <c r="T55" s="85"/>
      <c r="U55" s="85"/>
      <c r="V55" s="86"/>
      <c r="W55" s="46"/>
      <c r="X55" s="46"/>
      <c r="Y55" s="46"/>
      <c r="Z55" s="85"/>
      <c r="AA55" s="86"/>
      <c r="AB55" s="46"/>
      <c r="AC55" s="46"/>
      <c r="AD55" s="46"/>
      <c r="AE55" s="85"/>
      <c r="AF55" s="86"/>
      <c r="AG55" s="46"/>
      <c r="AH55" s="46"/>
      <c r="AI55" s="46"/>
      <c r="AJ55" s="89"/>
      <c r="AK55" s="80"/>
      <c r="AL55" s="80"/>
    </row>
    <row r="56" spans="1:38" x14ac:dyDescent="0.2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80"/>
      <c r="AL56" s="80"/>
    </row>
    <row r="57" spans="1:38" x14ac:dyDescent="0.2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80"/>
      <c r="AL57" s="80"/>
    </row>
    <row r="58" spans="1:38" x14ac:dyDescent="0.2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80"/>
      <c r="AL58" s="80"/>
    </row>
    <row r="59" spans="1:38" x14ac:dyDescent="0.2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80"/>
      <c r="AL59" s="80"/>
    </row>
    <row r="60" spans="1:38" x14ac:dyDescent="0.2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80"/>
      <c r="AL60" s="80"/>
    </row>
    <row r="61" spans="1:38" x14ac:dyDescent="0.2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80"/>
      <c r="AL61" s="80"/>
    </row>
    <row r="62" spans="1:38" x14ac:dyDescent="0.2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80"/>
      <c r="AL62" s="80"/>
    </row>
    <row r="63" spans="1:38" x14ac:dyDescent="0.2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80"/>
      <c r="AL63" s="80"/>
    </row>
    <row r="64" spans="1:38" x14ac:dyDescent="0.2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80"/>
      <c r="AL64" s="80"/>
    </row>
    <row r="65" spans="1:38" x14ac:dyDescent="0.2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80"/>
      <c r="AL65" s="80"/>
    </row>
    <row r="66" spans="1:38" x14ac:dyDescent="0.2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80"/>
      <c r="AL66" s="80"/>
    </row>
    <row r="67" spans="1:38" x14ac:dyDescent="0.2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80"/>
      <c r="AL67" s="80"/>
    </row>
    <row r="68" spans="1:38" x14ac:dyDescent="0.2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80"/>
      <c r="AL68" s="80"/>
    </row>
    <row r="69" spans="1:38" x14ac:dyDescent="0.2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80"/>
      <c r="AL69" s="80"/>
    </row>
    <row r="70" spans="1:38" x14ac:dyDescent="0.2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80"/>
      <c r="AL70" s="80"/>
    </row>
    <row r="71" spans="1:38" x14ac:dyDescent="0.2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80"/>
      <c r="AL71" s="80"/>
    </row>
    <row r="72" spans="1:38" x14ac:dyDescent="0.2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80"/>
      <c r="AL72" s="80"/>
    </row>
    <row r="73" spans="1:38" x14ac:dyDescent="0.2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80"/>
      <c r="AL73" s="80"/>
    </row>
    <row r="74" spans="1:38" x14ac:dyDescent="0.2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80"/>
      <c r="AL74" s="80"/>
    </row>
    <row r="75" spans="1:38" x14ac:dyDescent="0.2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80"/>
      <c r="AL75" s="80"/>
    </row>
    <row r="76" spans="1:38" x14ac:dyDescent="0.2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80"/>
      <c r="AL76" s="80"/>
    </row>
    <row r="77" spans="1:38" x14ac:dyDescent="0.2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80"/>
      <c r="AL77" s="80"/>
    </row>
    <row r="78" spans="1:38" x14ac:dyDescent="0.2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80"/>
      <c r="AL78" s="80"/>
    </row>
    <row r="79" spans="1:38" x14ac:dyDescent="0.2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80"/>
      <c r="AL79" s="80"/>
    </row>
    <row r="80" spans="1:38" x14ac:dyDescent="0.2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80"/>
      <c r="AL80" s="80"/>
    </row>
    <row r="81" spans="1:38" x14ac:dyDescent="0.2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80"/>
      <c r="AL81" s="80"/>
    </row>
    <row r="82" spans="1:38" x14ac:dyDescent="0.2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80"/>
      <c r="AL82" s="80"/>
    </row>
    <row r="83" spans="1:38" x14ac:dyDescent="0.2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80"/>
      <c r="AL83" s="80"/>
    </row>
    <row r="84" spans="1:38" x14ac:dyDescent="0.2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80"/>
      <c r="AL84" s="80"/>
    </row>
    <row r="85" spans="1:38" x14ac:dyDescent="0.2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80"/>
      <c r="AL85" s="80"/>
    </row>
    <row r="86" spans="1:38" x14ac:dyDescent="0.2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80"/>
      <c r="AL86" s="80"/>
    </row>
    <row r="87" spans="1:38" x14ac:dyDescent="0.2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80"/>
      <c r="AL87" s="80"/>
    </row>
    <row r="88" spans="1:38" x14ac:dyDescent="0.2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80"/>
      <c r="AL88" s="80"/>
    </row>
    <row r="89" spans="1:38" x14ac:dyDescent="0.2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80"/>
      <c r="AL89" s="80"/>
    </row>
    <row r="90" spans="1:38" x14ac:dyDescent="0.2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80"/>
      <c r="AL90" s="80"/>
    </row>
    <row r="91" spans="1:38" x14ac:dyDescent="0.2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80"/>
      <c r="AL91" s="80"/>
    </row>
    <row r="92" spans="1:38" x14ac:dyDescent="0.2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80"/>
      <c r="AL92" s="80"/>
    </row>
    <row r="93" spans="1:38" x14ac:dyDescent="0.2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80"/>
      <c r="AL93" s="80"/>
    </row>
    <row r="94" spans="1:38" x14ac:dyDescent="0.2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80"/>
      <c r="AL94" s="80"/>
    </row>
    <row r="95" spans="1:38" x14ac:dyDescent="0.2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80"/>
      <c r="AL95" s="80"/>
    </row>
    <row r="96" spans="1:38" x14ac:dyDescent="0.2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80"/>
      <c r="AL96" s="80"/>
    </row>
    <row r="97" spans="1:38" x14ac:dyDescent="0.2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80"/>
      <c r="AL97" s="80"/>
    </row>
    <row r="98" spans="1:38" x14ac:dyDescent="0.2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80"/>
      <c r="AL98" s="80"/>
    </row>
    <row r="99" spans="1:38" x14ac:dyDescent="0.2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80"/>
      <c r="AL99" s="80"/>
    </row>
    <row r="100" spans="1:38" x14ac:dyDescent="0.2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80"/>
      <c r="AL100" s="80"/>
    </row>
    <row r="101" spans="1:38" x14ac:dyDescent="0.2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80"/>
      <c r="AL101" s="80"/>
    </row>
    <row r="102" spans="1:38" x14ac:dyDescent="0.2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80"/>
      <c r="AL102" s="80"/>
    </row>
    <row r="103" spans="1:38" x14ac:dyDescent="0.2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80"/>
      <c r="AL103" s="80"/>
    </row>
    <row r="104" spans="1:38" x14ac:dyDescent="0.2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80"/>
      <c r="AL104" s="80"/>
    </row>
    <row r="105" spans="1:38" x14ac:dyDescent="0.2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80"/>
      <c r="AL105" s="80"/>
    </row>
    <row r="106" spans="1:38" x14ac:dyDescent="0.2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80"/>
      <c r="AL106" s="80"/>
    </row>
    <row r="107" spans="1:38" x14ac:dyDescent="0.2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80"/>
      <c r="AL107" s="80"/>
    </row>
    <row r="108" spans="1:38" x14ac:dyDescent="0.2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80"/>
      <c r="AL108" s="80"/>
    </row>
    <row r="109" spans="1:38" x14ac:dyDescent="0.2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80"/>
      <c r="AL109" s="80"/>
    </row>
    <row r="110" spans="1:38" x14ac:dyDescent="0.2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80"/>
      <c r="AL110" s="80"/>
    </row>
    <row r="111" spans="1:38" x14ac:dyDescent="0.2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80"/>
      <c r="AL111" s="80"/>
    </row>
    <row r="112" spans="1:38" x14ac:dyDescent="0.2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80"/>
      <c r="AL112" s="80"/>
    </row>
    <row r="113" spans="1:38" x14ac:dyDescent="0.2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80"/>
      <c r="AL113" s="80"/>
    </row>
    <row r="114" spans="1:38" x14ac:dyDescent="0.2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80"/>
      <c r="AL114" s="80"/>
    </row>
    <row r="115" spans="1:38" x14ac:dyDescent="0.2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80"/>
      <c r="AL115" s="80"/>
    </row>
    <row r="116" spans="1:38" x14ac:dyDescent="0.2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80"/>
      <c r="AL116" s="80"/>
    </row>
    <row r="117" spans="1:38" x14ac:dyDescent="0.2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80"/>
      <c r="AL117" s="80"/>
    </row>
    <row r="118" spans="1:38" x14ac:dyDescent="0.2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80"/>
      <c r="AL118" s="80"/>
    </row>
    <row r="119" spans="1:38" x14ac:dyDescent="0.2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80"/>
      <c r="AL119" s="80"/>
    </row>
    <row r="120" spans="1:38" x14ac:dyDescent="0.2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80"/>
      <c r="AL120" s="80"/>
    </row>
    <row r="121" spans="1:38" x14ac:dyDescent="0.2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80"/>
      <c r="AL121" s="80"/>
    </row>
    <row r="122" spans="1:38" x14ac:dyDescent="0.2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80"/>
      <c r="AL122" s="80"/>
    </row>
    <row r="123" spans="1:38" x14ac:dyDescent="0.2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80"/>
      <c r="AL123" s="80"/>
    </row>
    <row r="124" spans="1:38" x14ac:dyDescent="0.2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80"/>
      <c r="AL124" s="80"/>
    </row>
    <row r="125" spans="1:38" x14ac:dyDescent="0.2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80"/>
      <c r="AL125" s="80"/>
    </row>
    <row r="126" spans="1:38" x14ac:dyDescent="0.2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80"/>
      <c r="AL126" s="80"/>
    </row>
    <row r="127" spans="1:38" x14ac:dyDescent="0.2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80"/>
      <c r="AL127" s="80"/>
    </row>
    <row r="128" spans="1:38" x14ac:dyDescent="0.2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80"/>
      <c r="AL128" s="80"/>
    </row>
    <row r="129" spans="1:38" x14ac:dyDescent="0.2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80"/>
      <c r="AL129" s="80"/>
    </row>
    <row r="130" spans="1:38" x14ac:dyDescent="0.2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80"/>
      <c r="AL130" s="80"/>
    </row>
    <row r="131" spans="1:38" x14ac:dyDescent="0.2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80"/>
      <c r="AL131" s="80"/>
    </row>
    <row r="132" spans="1:38"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80"/>
      <c r="AL132" s="80"/>
    </row>
    <row r="133" spans="1:38" x14ac:dyDescent="0.2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80"/>
      <c r="AL133" s="80"/>
    </row>
    <row r="134" spans="1:38" x14ac:dyDescent="0.2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80"/>
      <c r="AL134" s="80"/>
    </row>
    <row r="135" spans="1:38" x14ac:dyDescent="0.2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80"/>
      <c r="AL135" s="80"/>
    </row>
    <row r="136" spans="1:38" x14ac:dyDescent="0.2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80"/>
      <c r="AL136" s="80"/>
    </row>
    <row r="137" spans="1:38" x14ac:dyDescent="0.2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80"/>
      <c r="AL137" s="80"/>
    </row>
    <row r="138" spans="1:38" x14ac:dyDescent="0.2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80"/>
      <c r="AL138" s="80"/>
    </row>
    <row r="139" spans="1:38" x14ac:dyDescent="0.2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80"/>
      <c r="AL139" s="80"/>
    </row>
    <row r="140" spans="1:38"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80"/>
      <c r="AL140" s="80"/>
    </row>
    <row r="141" spans="1:38" x14ac:dyDescent="0.2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80"/>
      <c r="AL141" s="80"/>
    </row>
    <row r="142" spans="1:38" x14ac:dyDescent="0.2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80"/>
      <c r="AL142" s="80"/>
    </row>
    <row r="143" spans="1:38" x14ac:dyDescent="0.2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80"/>
      <c r="AL143" s="80"/>
    </row>
    <row r="144" spans="1:38" x14ac:dyDescent="0.2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80"/>
      <c r="AL144" s="80"/>
    </row>
    <row r="145" spans="1:38" x14ac:dyDescent="0.2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80"/>
      <c r="AL145" s="80"/>
    </row>
    <row r="146" spans="1:38" x14ac:dyDescent="0.2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80"/>
      <c r="AL146" s="80"/>
    </row>
    <row r="147" spans="1:38" x14ac:dyDescent="0.2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80"/>
      <c r="AL147" s="80"/>
    </row>
    <row r="148" spans="1:38" x14ac:dyDescent="0.2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80"/>
      <c r="AL148" s="80"/>
    </row>
    <row r="149" spans="1:38" x14ac:dyDescent="0.2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80"/>
      <c r="AL149" s="80"/>
    </row>
    <row r="150" spans="1:38" x14ac:dyDescent="0.2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80"/>
      <c r="AL150" s="80"/>
    </row>
    <row r="151" spans="1:38" x14ac:dyDescent="0.2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80"/>
      <c r="AL151" s="80"/>
    </row>
    <row r="152" spans="1:38" x14ac:dyDescent="0.2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80"/>
      <c r="AL152" s="80"/>
    </row>
    <row r="153" spans="1:38" x14ac:dyDescent="0.2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80"/>
      <c r="AL153" s="80"/>
    </row>
    <row r="154" spans="1:38"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80"/>
      <c r="AL154" s="80"/>
    </row>
    <row r="155" spans="1:38" x14ac:dyDescent="0.2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80"/>
      <c r="AL155" s="80"/>
    </row>
    <row r="156" spans="1:38" x14ac:dyDescent="0.2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80"/>
      <c r="AL156" s="80"/>
    </row>
    <row r="157" spans="1:38" x14ac:dyDescent="0.2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80"/>
      <c r="AL157" s="80"/>
    </row>
    <row r="158" spans="1:38" x14ac:dyDescent="0.2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80"/>
      <c r="AL158" s="80"/>
    </row>
    <row r="159" spans="1:38" x14ac:dyDescent="0.2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80"/>
      <c r="AL159" s="80"/>
    </row>
    <row r="160" spans="1:38" x14ac:dyDescent="0.2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80"/>
      <c r="AL160" s="80"/>
    </row>
    <row r="161" spans="1:38" x14ac:dyDescent="0.2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80"/>
      <c r="AL161" s="80"/>
    </row>
    <row r="162" spans="1:38"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80"/>
      <c r="AL162" s="80"/>
    </row>
    <row r="163" spans="1:38" x14ac:dyDescent="0.2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80"/>
      <c r="AL163" s="80"/>
    </row>
    <row r="164" spans="1:38" x14ac:dyDescent="0.2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80"/>
      <c r="AL164" s="80"/>
    </row>
    <row r="165" spans="1:38" x14ac:dyDescent="0.2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80"/>
      <c r="AL165" s="80"/>
    </row>
    <row r="166" spans="1:38" x14ac:dyDescent="0.2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80"/>
      <c r="AL166" s="80"/>
    </row>
    <row r="167" spans="1:38" x14ac:dyDescent="0.2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80"/>
      <c r="AL167" s="80"/>
    </row>
    <row r="168" spans="1:38" x14ac:dyDescent="0.2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80"/>
      <c r="AL168" s="80"/>
    </row>
    <row r="169" spans="1:38" x14ac:dyDescent="0.2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80"/>
      <c r="AL169" s="80"/>
    </row>
    <row r="170" spans="1:38" x14ac:dyDescent="0.2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80"/>
      <c r="AL170" s="80"/>
    </row>
    <row r="171" spans="1:38" x14ac:dyDescent="0.2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80"/>
      <c r="AL171" s="80"/>
    </row>
    <row r="172" spans="1:38"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80"/>
      <c r="AL172" s="80"/>
    </row>
    <row r="173" spans="1:38" x14ac:dyDescent="0.2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80"/>
      <c r="AL173" s="80"/>
    </row>
    <row r="174" spans="1:38" x14ac:dyDescent="0.2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80"/>
      <c r="AL174" s="80"/>
    </row>
    <row r="175" spans="1:38" x14ac:dyDescent="0.2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80"/>
      <c r="AL175" s="80"/>
    </row>
    <row r="176" spans="1:38" x14ac:dyDescent="0.2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80"/>
      <c r="AL176" s="80"/>
    </row>
    <row r="177" spans="1:38" x14ac:dyDescent="0.2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80"/>
      <c r="AL177" s="80"/>
    </row>
    <row r="178" spans="1:38" x14ac:dyDescent="0.2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80"/>
      <c r="AL178" s="80"/>
    </row>
    <row r="179" spans="1:38" x14ac:dyDescent="0.2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80"/>
      <c r="AL179" s="80"/>
    </row>
    <row r="180" spans="1:38" x14ac:dyDescent="0.2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80"/>
      <c r="AL180" s="80"/>
    </row>
    <row r="181" spans="1:38" x14ac:dyDescent="0.2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80"/>
      <c r="AL181" s="80"/>
    </row>
    <row r="182" spans="1:38"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80"/>
      <c r="AL182" s="80"/>
    </row>
    <row r="183" spans="1:38" x14ac:dyDescent="0.2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80"/>
      <c r="AL183" s="80"/>
    </row>
    <row r="184" spans="1:38" x14ac:dyDescent="0.2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80"/>
      <c r="AL184" s="80"/>
    </row>
    <row r="185" spans="1:38" x14ac:dyDescent="0.2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80"/>
      <c r="AL185" s="80"/>
    </row>
    <row r="186" spans="1:38" x14ac:dyDescent="0.2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80"/>
      <c r="AL186" s="80"/>
    </row>
    <row r="187" spans="1:38" x14ac:dyDescent="0.2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80"/>
      <c r="AL187" s="80"/>
    </row>
    <row r="188" spans="1:38" x14ac:dyDescent="0.2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80"/>
      <c r="AL188" s="80"/>
    </row>
    <row r="189" spans="1:38" x14ac:dyDescent="0.2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80"/>
      <c r="AL189" s="80"/>
    </row>
    <row r="190" spans="1:38" x14ac:dyDescent="0.2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80"/>
      <c r="AL190" s="80"/>
    </row>
    <row r="191" spans="1:38" x14ac:dyDescent="0.2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80"/>
      <c r="AL191" s="80"/>
    </row>
    <row r="192" spans="1:38" x14ac:dyDescent="0.2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80"/>
      <c r="AL192" s="80"/>
    </row>
    <row r="193" spans="1:38" x14ac:dyDescent="0.2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80"/>
      <c r="AL193" s="80"/>
    </row>
    <row r="194" spans="1:38" x14ac:dyDescent="0.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80"/>
      <c r="AL194" s="80"/>
    </row>
    <row r="195" spans="1:38"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80"/>
      <c r="AL195" s="80"/>
    </row>
    <row r="196" spans="1:38" x14ac:dyDescent="0.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80"/>
      <c r="AL196" s="80"/>
    </row>
    <row r="197" spans="1:38" x14ac:dyDescent="0.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80"/>
      <c r="AL197" s="80"/>
    </row>
    <row r="198" spans="1:38" x14ac:dyDescent="0.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80"/>
      <c r="AL198" s="80"/>
    </row>
    <row r="199" spans="1:38" x14ac:dyDescent="0.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80"/>
      <c r="AL199" s="80"/>
    </row>
    <row r="200" spans="1:38" x14ac:dyDescent="0.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80"/>
      <c r="AL200" s="80"/>
    </row>
    <row r="201" spans="1:38" x14ac:dyDescent="0.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80"/>
      <c r="AL201" s="80"/>
    </row>
    <row r="202" spans="1:38" x14ac:dyDescent="0.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80"/>
      <c r="AL202" s="80"/>
    </row>
    <row r="203" spans="1:38" x14ac:dyDescent="0.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80"/>
      <c r="AL203" s="80"/>
    </row>
    <row r="204" spans="1:38" x14ac:dyDescent="0.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80"/>
      <c r="AL204" s="80"/>
    </row>
    <row r="205" spans="1:38" x14ac:dyDescent="0.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80"/>
      <c r="AL205" s="80"/>
    </row>
    <row r="206" spans="1:38" x14ac:dyDescent="0.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80"/>
      <c r="AL206" s="80"/>
    </row>
    <row r="207" spans="1:38" x14ac:dyDescent="0.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80"/>
      <c r="AL207" s="80"/>
    </row>
    <row r="208" spans="1:38" x14ac:dyDescent="0.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80"/>
      <c r="AL208" s="80"/>
    </row>
    <row r="209" spans="1:38" x14ac:dyDescent="0.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80"/>
      <c r="AL209" s="80"/>
    </row>
    <row r="210" spans="1:38" x14ac:dyDescent="0.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80"/>
      <c r="AL210" s="80"/>
    </row>
    <row r="211" spans="1:38" x14ac:dyDescent="0.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80"/>
      <c r="AL211" s="80"/>
    </row>
    <row r="212" spans="1:38" x14ac:dyDescent="0.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80"/>
      <c r="AL212" s="80"/>
    </row>
    <row r="213" spans="1:38" x14ac:dyDescent="0.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80"/>
      <c r="AL213" s="80"/>
    </row>
    <row r="214" spans="1:38" x14ac:dyDescent="0.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80"/>
      <c r="AL214" s="80"/>
    </row>
    <row r="215" spans="1:38" x14ac:dyDescent="0.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80"/>
      <c r="AL215" s="80"/>
    </row>
    <row r="216" spans="1:38" x14ac:dyDescent="0.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80"/>
      <c r="AL216" s="80"/>
    </row>
    <row r="217" spans="1:38" x14ac:dyDescent="0.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80"/>
      <c r="AL217" s="80"/>
    </row>
    <row r="218" spans="1:38" x14ac:dyDescent="0.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80"/>
      <c r="AL218" s="80"/>
    </row>
    <row r="219" spans="1:38" x14ac:dyDescent="0.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80"/>
      <c r="AL219" s="80"/>
    </row>
    <row r="220" spans="1:38" x14ac:dyDescent="0.2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80"/>
      <c r="AL220" s="80"/>
    </row>
    <row r="221" spans="1:38" x14ac:dyDescent="0.2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80"/>
      <c r="AL221" s="80"/>
    </row>
    <row r="222" spans="1:38" x14ac:dyDescent="0.2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80"/>
      <c r="AL222" s="80"/>
    </row>
    <row r="223" spans="1:38" x14ac:dyDescent="0.2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80"/>
      <c r="AL223" s="80"/>
    </row>
    <row r="224" spans="1:38"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80"/>
      <c r="AL224" s="80"/>
    </row>
    <row r="225" spans="1:38" x14ac:dyDescent="0.2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80"/>
      <c r="AL225" s="80"/>
    </row>
    <row r="226" spans="1:38" x14ac:dyDescent="0.2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80"/>
      <c r="AL226" s="80"/>
    </row>
    <row r="227" spans="1:38" x14ac:dyDescent="0.2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80"/>
      <c r="AL227" s="80"/>
    </row>
    <row r="228" spans="1:38" x14ac:dyDescent="0.2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80"/>
      <c r="AL228" s="80"/>
    </row>
    <row r="229" spans="1:38" x14ac:dyDescent="0.2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80"/>
      <c r="AL229" s="80"/>
    </row>
    <row r="230" spans="1:38" x14ac:dyDescent="0.2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80"/>
      <c r="AL230" s="80"/>
    </row>
    <row r="231" spans="1:38" x14ac:dyDescent="0.2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80"/>
      <c r="AL231" s="80"/>
    </row>
    <row r="232" spans="1:38" x14ac:dyDescent="0.2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80"/>
      <c r="AL232" s="80"/>
    </row>
    <row r="233" spans="1:38" x14ac:dyDescent="0.2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80"/>
      <c r="AL233" s="80"/>
    </row>
    <row r="234" spans="1:38" x14ac:dyDescent="0.2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80"/>
      <c r="AL234" s="80"/>
    </row>
    <row r="235" spans="1:38" x14ac:dyDescent="0.2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80"/>
      <c r="AL235" s="80"/>
    </row>
    <row r="236" spans="1:38" x14ac:dyDescent="0.2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80"/>
      <c r="AL236" s="80"/>
    </row>
    <row r="237" spans="1:38" x14ac:dyDescent="0.2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80"/>
      <c r="AL237" s="80"/>
    </row>
    <row r="238" spans="1:38" x14ac:dyDescent="0.2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80"/>
      <c r="AL238" s="80"/>
    </row>
    <row r="239" spans="1:38" x14ac:dyDescent="0.2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80"/>
      <c r="AL239" s="80"/>
    </row>
    <row r="240" spans="1:38" x14ac:dyDescent="0.2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80"/>
      <c r="AL240" s="80"/>
    </row>
    <row r="241" spans="1:38" x14ac:dyDescent="0.2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80"/>
      <c r="AL241" s="80"/>
    </row>
    <row r="242" spans="1:38" x14ac:dyDescent="0.2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80"/>
      <c r="AL242" s="80"/>
    </row>
    <row r="243" spans="1:38" x14ac:dyDescent="0.2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80"/>
      <c r="AL243" s="80"/>
    </row>
    <row r="244" spans="1:38" x14ac:dyDescent="0.2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80"/>
      <c r="AL244" s="80"/>
    </row>
    <row r="245" spans="1:38" x14ac:dyDescent="0.2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80"/>
      <c r="AL245" s="80"/>
    </row>
    <row r="246" spans="1:38" x14ac:dyDescent="0.2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80"/>
      <c r="AL246" s="80"/>
    </row>
    <row r="247" spans="1:38" x14ac:dyDescent="0.2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80"/>
      <c r="AL247" s="80"/>
    </row>
    <row r="248" spans="1:38" x14ac:dyDescent="0.2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80"/>
      <c r="AL248" s="80"/>
    </row>
    <row r="249" spans="1:38" x14ac:dyDescent="0.2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80"/>
      <c r="AL249" s="80"/>
    </row>
    <row r="250" spans="1:38" x14ac:dyDescent="0.2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80"/>
      <c r="AL250" s="80"/>
    </row>
    <row r="251" spans="1:38" x14ac:dyDescent="0.2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80"/>
      <c r="AL251" s="80"/>
    </row>
    <row r="252" spans="1:38" x14ac:dyDescent="0.2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80"/>
      <c r="AL252" s="80"/>
    </row>
    <row r="253" spans="1:38" x14ac:dyDescent="0.2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80"/>
      <c r="AL253" s="80"/>
    </row>
    <row r="254" spans="1:38" x14ac:dyDescent="0.2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80"/>
      <c r="AL254" s="80"/>
    </row>
    <row r="255" spans="1:38" x14ac:dyDescent="0.2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80"/>
      <c r="AL255" s="80"/>
    </row>
    <row r="256" spans="1:38" x14ac:dyDescent="0.2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80"/>
      <c r="AL256" s="80"/>
    </row>
    <row r="257" spans="1:38" x14ac:dyDescent="0.2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80"/>
      <c r="AL257" s="80"/>
    </row>
    <row r="258" spans="1:38" x14ac:dyDescent="0.2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80"/>
      <c r="AL258" s="80"/>
    </row>
    <row r="259" spans="1:38" x14ac:dyDescent="0.2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80"/>
      <c r="AL259" s="80"/>
    </row>
    <row r="260" spans="1:38" x14ac:dyDescent="0.2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80"/>
      <c r="AL260" s="80"/>
    </row>
    <row r="261" spans="1:38" x14ac:dyDescent="0.2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80"/>
      <c r="AL261" s="80"/>
    </row>
    <row r="262" spans="1:38" x14ac:dyDescent="0.2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80"/>
      <c r="AL262" s="80"/>
    </row>
    <row r="263" spans="1:38" x14ac:dyDescent="0.2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80"/>
      <c r="AL263" s="80"/>
    </row>
    <row r="264" spans="1:38" x14ac:dyDescent="0.2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80"/>
      <c r="AL264" s="80"/>
    </row>
    <row r="265" spans="1:38" x14ac:dyDescent="0.2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80"/>
      <c r="AL265" s="80"/>
    </row>
    <row r="266" spans="1:38" x14ac:dyDescent="0.2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80"/>
      <c r="AL266" s="80"/>
    </row>
    <row r="267" spans="1:38" x14ac:dyDescent="0.2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80"/>
      <c r="AL267" s="80"/>
    </row>
    <row r="268" spans="1:38" x14ac:dyDescent="0.2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80"/>
      <c r="AL268" s="80"/>
    </row>
    <row r="269" spans="1:38" x14ac:dyDescent="0.2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80"/>
      <c r="AL269" s="80"/>
    </row>
    <row r="270" spans="1:38" x14ac:dyDescent="0.2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80"/>
      <c r="AL270" s="80"/>
    </row>
    <row r="271" spans="1:38" x14ac:dyDescent="0.2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80"/>
      <c r="AL271" s="80"/>
    </row>
    <row r="272" spans="1:38" x14ac:dyDescent="0.2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80"/>
      <c r="AL272" s="80"/>
    </row>
    <row r="273" spans="1:38" x14ac:dyDescent="0.2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80"/>
      <c r="AL273" s="80"/>
    </row>
    <row r="274" spans="1:38" x14ac:dyDescent="0.2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80"/>
      <c r="AL274" s="80"/>
    </row>
    <row r="275" spans="1:38" x14ac:dyDescent="0.2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80"/>
      <c r="AL275" s="80"/>
    </row>
    <row r="276" spans="1:38" x14ac:dyDescent="0.2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80"/>
      <c r="AL276" s="80"/>
    </row>
    <row r="277" spans="1:38" x14ac:dyDescent="0.2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80"/>
      <c r="AL277" s="80"/>
    </row>
    <row r="278" spans="1:38" x14ac:dyDescent="0.2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80"/>
      <c r="AL278" s="80"/>
    </row>
    <row r="279" spans="1:38" x14ac:dyDescent="0.2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80"/>
      <c r="AL279" s="80"/>
    </row>
    <row r="280" spans="1:38" x14ac:dyDescent="0.2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80"/>
      <c r="AL280" s="80"/>
    </row>
    <row r="281" spans="1:38" x14ac:dyDescent="0.2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80"/>
      <c r="AL281" s="80"/>
    </row>
    <row r="282" spans="1:38" x14ac:dyDescent="0.2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80"/>
      <c r="AL282" s="80"/>
    </row>
    <row r="283" spans="1:38" x14ac:dyDescent="0.2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80"/>
      <c r="AL283" s="80"/>
    </row>
    <row r="284" spans="1:38" x14ac:dyDescent="0.2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80"/>
      <c r="AL284" s="80"/>
    </row>
    <row r="285" spans="1:38" x14ac:dyDescent="0.2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80"/>
      <c r="AL285" s="80"/>
    </row>
    <row r="286" spans="1:38" x14ac:dyDescent="0.2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80"/>
      <c r="AL286" s="80"/>
    </row>
    <row r="287" spans="1:38" x14ac:dyDescent="0.2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80"/>
      <c r="AL287" s="80"/>
    </row>
    <row r="288" spans="1:38" x14ac:dyDescent="0.2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80"/>
      <c r="AL288" s="80"/>
    </row>
    <row r="289" spans="1:38" x14ac:dyDescent="0.2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80"/>
      <c r="AL289" s="80"/>
    </row>
    <row r="290" spans="1:38" x14ac:dyDescent="0.2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80"/>
      <c r="AL290" s="80"/>
    </row>
    <row r="291" spans="1:38" x14ac:dyDescent="0.2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80"/>
      <c r="AL291" s="80"/>
    </row>
    <row r="292" spans="1:38" x14ac:dyDescent="0.2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80"/>
      <c r="AL292" s="80"/>
    </row>
    <row r="293" spans="1:38" x14ac:dyDescent="0.2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80"/>
      <c r="AL293" s="80"/>
    </row>
    <row r="294" spans="1:38" x14ac:dyDescent="0.2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80"/>
      <c r="AL294" s="80"/>
    </row>
    <row r="295" spans="1:38" x14ac:dyDescent="0.2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80"/>
      <c r="AL295" s="80"/>
    </row>
    <row r="296" spans="1:38" x14ac:dyDescent="0.2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80"/>
      <c r="AL296" s="80"/>
    </row>
    <row r="297" spans="1:38" x14ac:dyDescent="0.2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80"/>
      <c r="AL297" s="80"/>
    </row>
    <row r="298" spans="1:38" x14ac:dyDescent="0.2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80"/>
      <c r="AL298" s="80"/>
    </row>
    <row r="299" spans="1:38" x14ac:dyDescent="0.2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80"/>
      <c r="AL299" s="80"/>
    </row>
    <row r="300" spans="1:38" x14ac:dyDescent="0.2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80"/>
      <c r="AL300" s="80"/>
    </row>
    <row r="301" spans="1:38" x14ac:dyDescent="0.2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80"/>
      <c r="AL301" s="80"/>
    </row>
    <row r="302" spans="1:38" x14ac:dyDescent="0.2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80"/>
      <c r="AL302" s="80"/>
    </row>
    <row r="303" spans="1:38" x14ac:dyDescent="0.2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80"/>
      <c r="AL303" s="80"/>
    </row>
    <row r="304" spans="1:38" x14ac:dyDescent="0.2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80"/>
      <c r="AL304" s="80"/>
    </row>
    <row r="305" spans="1:38"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80"/>
      <c r="AL305" s="80"/>
    </row>
    <row r="306" spans="1:38"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80"/>
      <c r="AL306" s="80"/>
    </row>
    <row r="307" spans="1:38"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80"/>
      <c r="AL307" s="80"/>
    </row>
    <row r="308" spans="1:38"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80"/>
      <c r="AL308" s="80"/>
    </row>
    <row r="309" spans="1:38"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80"/>
      <c r="AL309" s="80"/>
    </row>
    <row r="310" spans="1:38"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80"/>
      <c r="AL310" s="80"/>
    </row>
    <row r="311" spans="1:38"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80"/>
      <c r="AL311" s="80"/>
    </row>
    <row r="312" spans="1:38"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80"/>
      <c r="AL312" s="80"/>
    </row>
    <row r="313" spans="1:38"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80"/>
      <c r="AL313" s="80"/>
    </row>
    <row r="314" spans="1:38"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80"/>
      <c r="AL314" s="80"/>
    </row>
    <row r="315" spans="1:38"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80"/>
      <c r="AL315" s="80"/>
    </row>
    <row r="316" spans="1:38"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80"/>
      <c r="AL316" s="80"/>
    </row>
    <row r="317" spans="1:38"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80"/>
      <c r="AL317" s="80"/>
    </row>
    <row r="318" spans="1:38"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80"/>
      <c r="AL318" s="80"/>
    </row>
    <row r="319" spans="1:38"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80"/>
      <c r="AL319" s="80"/>
    </row>
    <row r="320" spans="1:38"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80"/>
      <c r="AL320" s="80"/>
    </row>
    <row r="321" spans="1:38"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80"/>
      <c r="AL321" s="80"/>
    </row>
    <row r="322" spans="1:38"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80"/>
      <c r="AL322" s="80"/>
    </row>
    <row r="323" spans="1:38"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80"/>
      <c r="AL323" s="80"/>
    </row>
    <row r="324" spans="1:38"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80"/>
      <c r="AL324" s="80"/>
    </row>
    <row r="325" spans="1:38"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80"/>
      <c r="AL325" s="80"/>
    </row>
    <row r="326" spans="1:38"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80"/>
      <c r="AL326" s="80"/>
    </row>
    <row r="327" spans="1:38"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80"/>
      <c r="AL327" s="80"/>
    </row>
    <row r="328" spans="1:38"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80"/>
      <c r="AL328" s="80"/>
    </row>
    <row r="329" spans="1:38"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80"/>
      <c r="AL329" s="80"/>
    </row>
    <row r="330" spans="1:38"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80"/>
      <c r="AL330" s="80"/>
    </row>
    <row r="331" spans="1:38"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80"/>
      <c r="AL331" s="80"/>
    </row>
    <row r="332" spans="1:38"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80"/>
      <c r="AL332" s="80"/>
    </row>
    <row r="333" spans="1:38"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80"/>
      <c r="AL333" s="80"/>
    </row>
    <row r="334" spans="1:38"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80"/>
      <c r="AL334" s="80"/>
    </row>
    <row r="335" spans="1:38"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80"/>
      <c r="AL335" s="80"/>
    </row>
    <row r="336" spans="1:38"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80"/>
      <c r="AL336" s="80"/>
    </row>
    <row r="337" spans="1:38"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80"/>
      <c r="AL337" s="80"/>
    </row>
    <row r="338" spans="1:38"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80"/>
      <c r="AL338" s="80"/>
    </row>
    <row r="339" spans="1:38"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80"/>
      <c r="AL339" s="80"/>
    </row>
    <row r="340" spans="1:38"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80"/>
      <c r="AL340" s="80"/>
    </row>
    <row r="341" spans="1:38"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80"/>
      <c r="AL341" s="80"/>
    </row>
    <row r="342" spans="1:38"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80"/>
      <c r="AL342" s="80"/>
    </row>
    <row r="343" spans="1:38"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80"/>
      <c r="AL343" s="80"/>
    </row>
    <row r="344" spans="1:38"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80"/>
      <c r="AL344" s="80"/>
    </row>
    <row r="345" spans="1:38"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80"/>
      <c r="AL345" s="80"/>
    </row>
    <row r="346" spans="1:38"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80"/>
      <c r="AL346" s="80"/>
    </row>
    <row r="347" spans="1:38"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80"/>
      <c r="AL347" s="80"/>
    </row>
    <row r="348" spans="1:38"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80"/>
      <c r="AL348" s="80"/>
    </row>
    <row r="349" spans="1:38"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80"/>
      <c r="AL349" s="80"/>
    </row>
    <row r="350" spans="1:38"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80"/>
      <c r="AL350" s="80"/>
    </row>
    <row r="351" spans="1:38"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80"/>
      <c r="AL351" s="80"/>
    </row>
    <row r="352" spans="1:38"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80"/>
      <c r="AL352" s="80"/>
    </row>
    <row r="353" spans="1:38"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80"/>
      <c r="AL353" s="80"/>
    </row>
    <row r="354" spans="1:38"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80"/>
      <c r="AL354" s="80"/>
    </row>
    <row r="355" spans="1:38"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80"/>
      <c r="AL355" s="80"/>
    </row>
    <row r="356" spans="1:38"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80"/>
      <c r="AL356" s="80"/>
    </row>
    <row r="357" spans="1:38"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80"/>
      <c r="AL357" s="80"/>
    </row>
    <row r="358" spans="1:38"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80"/>
      <c r="AL358" s="80"/>
    </row>
    <row r="359" spans="1:38"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80"/>
      <c r="AL359" s="80"/>
    </row>
    <row r="360" spans="1:38"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80"/>
      <c r="AL360" s="80"/>
    </row>
    <row r="361" spans="1:38"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80"/>
      <c r="AL361" s="80"/>
    </row>
    <row r="362" spans="1:38"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80"/>
      <c r="AL362" s="80"/>
    </row>
    <row r="363" spans="1:38"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80"/>
      <c r="AL363" s="80"/>
    </row>
    <row r="364" spans="1:38"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80"/>
      <c r="AL364" s="80"/>
    </row>
    <row r="365" spans="1:38"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80"/>
      <c r="AL365" s="80"/>
    </row>
    <row r="366" spans="1:38"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80"/>
      <c r="AL366" s="80"/>
    </row>
    <row r="367" spans="1:38"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80"/>
      <c r="AL367" s="80"/>
    </row>
    <row r="368" spans="1:38"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80"/>
      <c r="AL368" s="80"/>
    </row>
    <row r="369" spans="1:38"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80"/>
      <c r="AL369" s="80"/>
    </row>
    <row r="370" spans="1:38"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80"/>
      <c r="AL370" s="80"/>
    </row>
    <row r="371" spans="1:38"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80"/>
      <c r="AL371" s="80"/>
    </row>
    <row r="372" spans="1:38"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80"/>
      <c r="AL372" s="80"/>
    </row>
    <row r="373" spans="1:38"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80"/>
      <c r="AL373" s="80"/>
    </row>
    <row r="374" spans="1:38"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80"/>
      <c r="AL374" s="80"/>
    </row>
    <row r="375" spans="1:38"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80"/>
      <c r="AL375" s="80"/>
    </row>
    <row r="376" spans="1:38"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80"/>
      <c r="AL376" s="80"/>
    </row>
    <row r="377" spans="1:38"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80"/>
      <c r="AL377" s="80"/>
    </row>
    <row r="378" spans="1:38"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80"/>
      <c r="AL378" s="80"/>
    </row>
    <row r="379" spans="1:38"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80"/>
      <c r="AL379" s="80"/>
    </row>
    <row r="380" spans="1:38"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80"/>
      <c r="AL380" s="80"/>
    </row>
    <row r="381" spans="1:38"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80"/>
      <c r="AL381" s="80"/>
    </row>
    <row r="382" spans="1:38"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80"/>
      <c r="AL382" s="80"/>
    </row>
    <row r="383" spans="1:38"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80"/>
      <c r="AL383" s="80"/>
    </row>
    <row r="384" spans="1:38"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80"/>
      <c r="AL384" s="80"/>
    </row>
    <row r="385" spans="1:38"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80"/>
      <c r="AL385" s="80"/>
    </row>
    <row r="386" spans="1:38"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80"/>
      <c r="AL386" s="80"/>
    </row>
    <row r="387" spans="1:38"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80"/>
      <c r="AL387" s="80"/>
    </row>
    <row r="388" spans="1:38"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80"/>
      <c r="AL388" s="80"/>
    </row>
    <row r="389" spans="1:38"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80"/>
      <c r="AL389" s="80"/>
    </row>
    <row r="390" spans="1:38"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80"/>
      <c r="AL390" s="80"/>
    </row>
    <row r="391" spans="1:38"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80"/>
      <c r="AL391" s="80"/>
    </row>
    <row r="392" spans="1:38"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80"/>
      <c r="AL392" s="80"/>
    </row>
    <row r="393" spans="1:38"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80"/>
      <c r="AL393" s="80"/>
    </row>
    <row r="394" spans="1:38"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80"/>
      <c r="AL394" s="80"/>
    </row>
    <row r="395" spans="1:38"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80"/>
      <c r="AL395" s="80"/>
    </row>
    <row r="396" spans="1:38"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80"/>
      <c r="AL396" s="80"/>
    </row>
    <row r="397" spans="1:38"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80"/>
      <c r="AL397" s="80"/>
    </row>
    <row r="398" spans="1:38"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80"/>
      <c r="AL398" s="80"/>
    </row>
    <row r="399" spans="1:38"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80"/>
      <c r="AL399" s="80"/>
    </row>
    <row r="400" spans="1:38"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80"/>
      <c r="AL400" s="80"/>
    </row>
    <row r="401" spans="1:38"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80"/>
      <c r="AL401" s="80"/>
    </row>
    <row r="402" spans="1:38"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80"/>
      <c r="AL402" s="80"/>
    </row>
    <row r="403" spans="1:38"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80"/>
      <c r="AL403" s="80"/>
    </row>
    <row r="404" spans="1:38"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80"/>
      <c r="AL404" s="80"/>
    </row>
    <row r="405" spans="1:38"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80"/>
      <c r="AL405" s="80"/>
    </row>
    <row r="406" spans="1:38"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80"/>
      <c r="AL406" s="80"/>
    </row>
    <row r="407" spans="1:38"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80"/>
      <c r="AL407" s="80"/>
    </row>
    <row r="408" spans="1:38"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80"/>
      <c r="AL408" s="80"/>
    </row>
    <row r="409" spans="1:38"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80"/>
      <c r="AL409" s="80"/>
    </row>
    <row r="410" spans="1:38"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80"/>
      <c r="AL410" s="80"/>
    </row>
    <row r="411" spans="1:38"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80"/>
      <c r="AL411" s="80"/>
    </row>
    <row r="412" spans="1:38"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80"/>
      <c r="AL412" s="80"/>
    </row>
    <row r="413" spans="1:38"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80"/>
      <c r="AL413" s="80"/>
    </row>
    <row r="414" spans="1:38"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80"/>
      <c r="AL414" s="80"/>
    </row>
    <row r="415" spans="1:38"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80"/>
      <c r="AL415" s="80"/>
    </row>
    <row r="416" spans="1:38"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80"/>
      <c r="AL416" s="80"/>
    </row>
    <row r="417" spans="1:38"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80"/>
      <c r="AL417" s="80"/>
    </row>
    <row r="418" spans="1:38"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80"/>
      <c r="AL418" s="80"/>
    </row>
    <row r="419" spans="1:38"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80"/>
      <c r="AL419" s="80"/>
    </row>
    <row r="420" spans="1:38"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80"/>
      <c r="AL420" s="80"/>
    </row>
    <row r="421" spans="1:38"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80"/>
      <c r="AL421" s="80"/>
    </row>
    <row r="422" spans="1:38"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80"/>
      <c r="AL422" s="80"/>
    </row>
    <row r="423" spans="1:38"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80"/>
      <c r="AL423" s="80"/>
    </row>
    <row r="424" spans="1:38"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80"/>
      <c r="AL424" s="80"/>
    </row>
    <row r="425" spans="1:38"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80"/>
      <c r="AL425" s="80"/>
    </row>
    <row r="426" spans="1:38"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80"/>
      <c r="AL426" s="80"/>
    </row>
    <row r="427" spans="1:38"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80"/>
      <c r="AL427" s="80"/>
    </row>
    <row r="428" spans="1:38"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80"/>
      <c r="AL428" s="80"/>
    </row>
    <row r="429" spans="1:38"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80"/>
      <c r="AL429" s="80"/>
    </row>
    <row r="430" spans="1:38"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80"/>
      <c r="AL430" s="80"/>
    </row>
    <row r="431" spans="1:38"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80"/>
      <c r="AL431" s="80"/>
    </row>
    <row r="432" spans="1:38"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80"/>
      <c r="AL432" s="80"/>
    </row>
    <row r="433" spans="1:38"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80"/>
      <c r="AL433" s="80"/>
    </row>
    <row r="434" spans="1:38"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80"/>
      <c r="AL434" s="80"/>
    </row>
    <row r="435" spans="1:38"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80"/>
      <c r="AL435" s="80"/>
    </row>
    <row r="436" spans="1:38"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80"/>
      <c r="AL436" s="80"/>
    </row>
    <row r="437" spans="1:38"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80"/>
      <c r="AL437" s="80"/>
    </row>
    <row r="438" spans="1:38"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80"/>
      <c r="AL438" s="80"/>
    </row>
    <row r="439" spans="1:38"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80"/>
      <c r="AL439" s="80"/>
    </row>
    <row r="440" spans="1:38"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80"/>
      <c r="AL440" s="80"/>
    </row>
    <row r="441" spans="1:38"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80"/>
      <c r="AL441" s="80"/>
    </row>
    <row r="442" spans="1:38"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80"/>
      <c r="AL442" s="80"/>
    </row>
    <row r="443" spans="1:38"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80"/>
      <c r="AL443" s="80"/>
    </row>
    <row r="444" spans="1:38"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80"/>
      <c r="AL444" s="80"/>
    </row>
    <row r="445" spans="1:38"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80"/>
      <c r="AL445" s="80"/>
    </row>
    <row r="446" spans="1:38"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80"/>
      <c r="AL446" s="80"/>
    </row>
    <row r="447" spans="1:38"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80"/>
      <c r="AL447" s="80"/>
    </row>
    <row r="448" spans="1:38"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80"/>
      <c r="AL448" s="80"/>
    </row>
    <row r="449" spans="1:38"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80"/>
      <c r="AL449" s="80"/>
    </row>
    <row r="450" spans="1:38"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80"/>
      <c r="AL450" s="80"/>
    </row>
    <row r="451" spans="1:38"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80"/>
      <c r="AL451" s="80"/>
    </row>
    <row r="452" spans="1:38"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80"/>
      <c r="AL452" s="80"/>
    </row>
    <row r="453" spans="1:38"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80"/>
      <c r="AL453" s="80"/>
    </row>
    <row r="454" spans="1:38" x14ac:dyDescent="0.2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80"/>
      <c r="AL454" s="80"/>
    </row>
    <row r="455" spans="1:38" x14ac:dyDescent="0.2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80"/>
      <c r="AL455" s="80"/>
    </row>
    <row r="456" spans="1:38" x14ac:dyDescent="0.2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80"/>
      <c r="AL456" s="80"/>
    </row>
    <row r="457" spans="1:38" x14ac:dyDescent="0.2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80"/>
      <c r="AL457" s="80"/>
    </row>
    <row r="458" spans="1:38" x14ac:dyDescent="0.2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80"/>
      <c r="AL458" s="80"/>
    </row>
    <row r="459" spans="1:38" x14ac:dyDescent="0.2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80"/>
      <c r="AL459" s="80"/>
    </row>
    <row r="460" spans="1:38" x14ac:dyDescent="0.2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80"/>
      <c r="AL460" s="80"/>
    </row>
    <row r="461" spans="1:38" x14ac:dyDescent="0.2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80"/>
      <c r="AL461" s="80"/>
    </row>
    <row r="462" spans="1:38" x14ac:dyDescent="0.2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80"/>
      <c r="AL462" s="80"/>
    </row>
    <row r="463" spans="1:38" x14ac:dyDescent="0.2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80"/>
      <c r="AL463" s="80"/>
    </row>
    <row r="464" spans="1:38" x14ac:dyDescent="0.2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80"/>
      <c r="AL464" s="80"/>
    </row>
    <row r="465" spans="1:38"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80"/>
      <c r="AL465" s="80"/>
    </row>
    <row r="466" spans="1:38"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80"/>
      <c r="AL466" s="80"/>
    </row>
    <row r="467" spans="1:38"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80"/>
      <c r="AL467" s="80"/>
    </row>
    <row r="468" spans="1:38"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80"/>
      <c r="AL468" s="80"/>
    </row>
    <row r="469" spans="1:38"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80"/>
      <c r="AL469" s="80"/>
    </row>
    <row r="470" spans="1:38"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80"/>
      <c r="AL470" s="80"/>
    </row>
    <row r="471" spans="1:38"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80"/>
      <c r="AL471" s="80"/>
    </row>
    <row r="472" spans="1:38"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80"/>
      <c r="AL472" s="80"/>
    </row>
    <row r="473" spans="1:38"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80"/>
      <c r="AL473" s="80"/>
    </row>
    <row r="474" spans="1:38"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80"/>
      <c r="AL474" s="80"/>
    </row>
    <row r="475" spans="1:38"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80"/>
      <c r="AL475" s="80"/>
    </row>
    <row r="476" spans="1:38"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80"/>
      <c r="AL476" s="80"/>
    </row>
    <row r="477" spans="1:38"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80"/>
      <c r="AL477" s="80"/>
    </row>
    <row r="478" spans="1:38"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80"/>
      <c r="AL478" s="80"/>
    </row>
    <row r="479" spans="1:38"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80"/>
      <c r="AL479" s="80"/>
    </row>
    <row r="480" spans="1:38"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80"/>
      <c r="AL480" s="80"/>
    </row>
    <row r="481" spans="1:38"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80"/>
      <c r="AL481" s="80"/>
    </row>
    <row r="482" spans="1:38"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80"/>
      <c r="AL482" s="80"/>
    </row>
    <row r="483" spans="1:38"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80"/>
      <c r="AL483" s="80"/>
    </row>
    <row r="484" spans="1:38"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80"/>
      <c r="AL484" s="80"/>
    </row>
    <row r="485" spans="1:38"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80"/>
      <c r="AL485" s="80"/>
    </row>
    <row r="486" spans="1:38"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80"/>
      <c r="AL486" s="80"/>
    </row>
    <row r="487" spans="1:38"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80"/>
      <c r="AL487" s="80"/>
    </row>
    <row r="488" spans="1:38"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80"/>
      <c r="AL488" s="80"/>
    </row>
    <row r="489" spans="1:38"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80"/>
      <c r="AL489" s="80"/>
    </row>
    <row r="490" spans="1:38"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80"/>
      <c r="AL490" s="80"/>
    </row>
    <row r="491" spans="1:38"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80"/>
      <c r="AL491" s="80"/>
    </row>
    <row r="492" spans="1:38"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80"/>
      <c r="AL492" s="80"/>
    </row>
    <row r="493" spans="1:38"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80"/>
      <c r="AL493" s="80"/>
    </row>
    <row r="494" spans="1:38"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80"/>
      <c r="AL494" s="80"/>
    </row>
    <row r="495" spans="1:38"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80"/>
      <c r="AL495" s="80"/>
    </row>
    <row r="496" spans="1:38"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80"/>
      <c r="AL496" s="80"/>
    </row>
    <row r="497" spans="1:38"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80"/>
      <c r="AL497" s="80"/>
    </row>
    <row r="498" spans="1:38"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80"/>
      <c r="AL498" s="80"/>
    </row>
    <row r="499" spans="1:38"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80"/>
      <c r="AL499" s="80"/>
    </row>
    <row r="500" spans="1:38"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80"/>
      <c r="AL500" s="80"/>
    </row>
    <row r="501" spans="1:38"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80"/>
      <c r="AL501" s="80"/>
    </row>
    <row r="502" spans="1:38"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80"/>
      <c r="AL502" s="80"/>
    </row>
    <row r="503" spans="1:38"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80"/>
      <c r="AL503" s="80"/>
    </row>
    <row r="504" spans="1:38"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80"/>
      <c r="AL504" s="80"/>
    </row>
    <row r="505" spans="1:38"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80"/>
      <c r="AL505" s="80"/>
    </row>
    <row r="506" spans="1:38"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80"/>
      <c r="AL506" s="80"/>
    </row>
    <row r="507" spans="1:38"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80"/>
      <c r="AL507" s="80"/>
    </row>
    <row r="508" spans="1:38"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80"/>
      <c r="AL508" s="80"/>
    </row>
    <row r="509" spans="1:38"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80"/>
      <c r="AL509" s="80"/>
    </row>
    <row r="510" spans="1:38"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80"/>
      <c r="AL510" s="80"/>
    </row>
    <row r="511" spans="1:38"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80"/>
      <c r="AL511" s="80"/>
    </row>
    <row r="512" spans="1:38"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80"/>
      <c r="AL512" s="80"/>
    </row>
    <row r="513" spans="1:38"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80"/>
      <c r="AL513" s="80"/>
    </row>
    <row r="514" spans="1:38"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80"/>
      <c r="AL514" s="80"/>
    </row>
    <row r="515" spans="1:38"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80"/>
      <c r="AL515" s="80"/>
    </row>
    <row r="516" spans="1:38"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80"/>
      <c r="AL516" s="80"/>
    </row>
    <row r="517" spans="1:38"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80"/>
      <c r="AL517" s="80"/>
    </row>
    <row r="518" spans="1:38"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80"/>
      <c r="AL518" s="80"/>
    </row>
    <row r="519" spans="1:38"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80"/>
      <c r="AL519" s="80"/>
    </row>
    <row r="520" spans="1:38"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80"/>
      <c r="AL520" s="80"/>
    </row>
    <row r="521" spans="1:38"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80"/>
      <c r="AL521" s="80"/>
    </row>
    <row r="522" spans="1:38"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80"/>
      <c r="AL522" s="80"/>
    </row>
    <row r="523" spans="1:38"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80"/>
      <c r="AL523" s="80"/>
    </row>
    <row r="524" spans="1:38"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80"/>
      <c r="AL524" s="80"/>
    </row>
    <row r="525" spans="1:38"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80"/>
      <c r="AL525" s="80"/>
    </row>
    <row r="526" spans="1:38"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80"/>
      <c r="AL526" s="80"/>
    </row>
    <row r="527" spans="1:38"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80"/>
      <c r="AL527" s="80"/>
    </row>
    <row r="528" spans="1:38"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80"/>
      <c r="AL528" s="80"/>
    </row>
    <row r="529" spans="1:38"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80"/>
      <c r="AL529" s="80"/>
    </row>
    <row r="530" spans="1:38"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80"/>
      <c r="AL530" s="80"/>
    </row>
    <row r="531" spans="1:38"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80"/>
      <c r="AL531" s="80"/>
    </row>
    <row r="532" spans="1:38"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80"/>
      <c r="AL532" s="80"/>
    </row>
    <row r="533" spans="1:38"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80"/>
      <c r="AL533" s="80"/>
    </row>
    <row r="534" spans="1:38"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80"/>
      <c r="AL534" s="80"/>
    </row>
    <row r="535" spans="1:38"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80"/>
      <c r="AL535" s="80"/>
    </row>
    <row r="536" spans="1:38"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80"/>
      <c r="AL536" s="80"/>
    </row>
    <row r="537" spans="1:38"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80"/>
      <c r="AL537" s="80"/>
    </row>
    <row r="538" spans="1:38"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80"/>
      <c r="AL538" s="80"/>
    </row>
    <row r="539" spans="1:38"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80"/>
      <c r="AL539" s="80"/>
    </row>
    <row r="540" spans="1:38"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80"/>
      <c r="AL540" s="80"/>
    </row>
    <row r="541" spans="1:38"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80"/>
      <c r="AL541" s="80"/>
    </row>
    <row r="542" spans="1:38"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80"/>
      <c r="AL542" s="80"/>
    </row>
    <row r="543" spans="1:38"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80"/>
      <c r="AL543" s="80"/>
    </row>
    <row r="544" spans="1:38"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80"/>
      <c r="AL544" s="80"/>
    </row>
    <row r="545" spans="1:38"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80"/>
      <c r="AL545" s="80"/>
    </row>
    <row r="546" spans="1:38"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80"/>
      <c r="AL546" s="80"/>
    </row>
    <row r="547" spans="1:38"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80"/>
      <c r="AL547" s="80"/>
    </row>
    <row r="548" spans="1:38"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80"/>
      <c r="AL548" s="80"/>
    </row>
    <row r="549" spans="1:38"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80"/>
      <c r="AL549" s="80"/>
    </row>
    <row r="550" spans="1:38"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80"/>
      <c r="AL550" s="80"/>
    </row>
    <row r="551" spans="1:38"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80"/>
      <c r="AL551" s="80"/>
    </row>
    <row r="552" spans="1:38"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80"/>
      <c r="AL552" s="80"/>
    </row>
    <row r="553" spans="1:38"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80"/>
      <c r="AL553" s="80"/>
    </row>
    <row r="554" spans="1:38"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80"/>
      <c r="AL554" s="80"/>
    </row>
    <row r="555" spans="1:38"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80"/>
      <c r="AL555" s="80"/>
    </row>
    <row r="556" spans="1:38"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80"/>
      <c r="AL556" s="80"/>
    </row>
    <row r="557" spans="1:38"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80"/>
      <c r="AL557" s="80"/>
    </row>
    <row r="558" spans="1:38"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80"/>
      <c r="AL558" s="80"/>
    </row>
    <row r="559" spans="1:38"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80"/>
      <c r="AL559" s="80"/>
    </row>
    <row r="560" spans="1:38"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80"/>
      <c r="AL560" s="80"/>
    </row>
    <row r="561" spans="1:38"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80"/>
      <c r="AL561" s="80"/>
    </row>
    <row r="562" spans="1:38"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80"/>
      <c r="AL562" s="80"/>
    </row>
    <row r="563" spans="1:38"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80"/>
      <c r="AL563" s="80"/>
    </row>
    <row r="564" spans="1:38"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80"/>
      <c r="AL564" s="80"/>
    </row>
    <row r="565" spans="1:38"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80"/>
      <c r="AL565" s="80"/>
    </row>
    <row r="566" spans="1:38"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80"/>
      <c r="AL566" s="80"/>
    </row>
    <row r="567" spans="1:38"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80"/>
      <c r="AL567" s="80"/>
    </row>
    <row r="568" spans="1:38"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80"/>
      <c r="AL568" s="80"/>
    </row>
    <row r="569" spans="1:38"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80"/>
      <c r="AL569" s="80"/>
    </row>
    <row r="570" spans="1:38"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80"/>
      <c r="AL570" s="80"/>
    </row>
    <row r="571" spans="1:38"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80"/>
      <c r="AL571" s="80"/>
    </row>
    <row r="572" spans="1:38"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80"/>
      <c r="AL572" s="80"/>
    </row>
    <row r="573" spans="1:38"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80"/>
      <c r="AL573" s="80"/>
    </row>
    <row r="574" spans="1:38"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80"/>
      <c r="AL574" s="80"/>
    </row>
    <row r="575" spans="1:38"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80"/>
      <c r="AL575" s="80"/>
    </row>
    <row r="576" spans="1:38"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80"/>
      <c r="AL576" s="80"/>
    </row>
    <row r="577" spans="1:38"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80"/>
      <c r="AL577" s="80"/>
    </row>
    <row r="578" spans="1:38"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80"/>
      <c r="AL578" s="80"/>
    </row>
    <row r="579" spans="1:38"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80"/>
      <c r="AL579" s="80"/>
    </row>
    <row r="580" spans="1:38"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80"/>
      <c r="AL580" s="80"/>
    </row>
    <row r="581" spans="1:38"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80"/>
      <c r="AL581" s="80"/>
    </row>
    <row r="582" spans="1:38"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80"/>
      <c r="AL582" s="80"/>
    </row>
    <row r="583" spans="1:38"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80"/>
      <c r="AL583" s="80"/>
    </row>
    <row r="584" spans="1:38"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80"/>
      <c r="AL584" s="80"/>
    </row>
    <row r="585" spans="1:38"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80"/>
      <c r="AL585" s="80"/>
    </row>
    <row r="586" spans="1:38"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80"/>
      <c r="AL586" s="80"/>
    </row>
    <row r="587" spans="1:38"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80"/>
      <c r="AL587" s="80"/>
    </row>
    <row r="588" spans="1:38"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80"/>
      <c r="AL588" s="80"/>
    </row>
    <row r="589" spans="1:38"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80"/>
      <c r="AL589" s="80"/>
    </row>
    <row r="590" spans="1:38"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80"/>
      <c r="AL590" s="80"/>
    </row>
    <row r="591" spans="1:38"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80"/>
      <c r="AL591" s="80"/>
    </row>
    <row r="592" spans="1:38"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80"/>
      <c r="AL592" s="80"/>
    </row>
    <row r="593" spans="1:38"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80"/>
      <c r="AL593" s="80"/>
    </row>
    <row r="594" spans="1:38"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80"/>
      <c r="AL594" s="80"/>
    </row>
    <row r="595" spans="1:38"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80"/>
      <c r="AL595" s="80"/>
    </row>
    <row r="596" spans="1:38"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80"/>
      <c r="AL596" s="80"/>
    </row>
    <row r="597" spans="1:38"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80"/>
      <c r="AL597" s="80"/>
    </row>
    <row r="598" spans="1:38"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80"/>
      <c r="AL598" s="80"/>
    </row>
    <row r="599" spans="1:38"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80"/>
      <c r="AL599" s="80"/>
    </row>
    <row r="600" spans="1:38"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80"/>
      <c r="AL600" s="80"/>
    </row>
    <row r="601" spans="1:38"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80"/>
      <c r="AL601" s="80"/>
    </row>
    <row r="602" spans="1:38"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80"/>
      <c r="AL602" s="80"/>
    </row>
    <row r="603" spans="1:38"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80"/>
      <c r="AL603" s="80"/>
    </row>
    <row r="604" spans="1:38"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80"/>
      <c r="AL604" s="80"/>
    </row>
    <row r="605" spans="1:38"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80"/>
      <c r="AL605" s="80"/>
    </row>
    <row r="606" spans="1:38"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80"/>
      <c r="AL606" s="80"/>
    </row>
  </sheetData>
  <sheetProtection algorithmName="SHA-512" hashValue="abMLKwyaTJwt8HdvVPQ0rrkyqrgCb0uM4NP4d64K/947QRlm9ArSwTUlccLjAeteVynuay14B+TA2o95xWTg2g==" saltValue="b5wgpRo96JkJHQnDmIRz3g==" spinCount="100000" sheet="1" objects="1" scenarios="1" selectLockedCells="1" selectUnlockedCells="1"/>
  <sortState xmlns:xlrd2="http://schemas.microsoft.com/office/spreadsheetml/2017/richdata2" ref="A5:AZ42">
    <sortCondition ref="A5:A42"/>
  </sortState>
  <mergeCells count="8">
    <mergeCell ref="E2:I2"/>
    <mergeCell ref="V2:Z2"/>
    <mergeCell ref="AA2:AE2"/>
    <mergeCell ref="AF2:AJ2"/>
    <mergeCell ref="V1:AJ1"/>
    <mergeCell ref="P2:U2"/>
    <mergeCell ref="J2:O2"/>
    <mergeCell ref="K1:O1"/>
  </mergeCells>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44"/>
  <sheetViews>
    <sheetView workbookViewId="0">
      <selection activeCell="N6" sqref="N6"/>
    </sheetView>
  </sheetViews>
  <sheetFormatPr defaultRowHeight="15" x14ac:dyDescent="0.25"/>
  <cols>
    <col min="1" max="1" width="54" customWidth="1"/>
    <col min="4" max="4" width="25.140625" customWidth="1"/>
    <col min="5" max="7" width="11.5703125" customWidth="1"/>
    <col min="8" max="8" width="14" customWidth="1"/>
    <col min="9" max="9" width="14.5703125" customWidth="1"/>
  </cols>
  <sheetData>
    <row r="1" spans="1:42" x14ac:dyDescent="0.25">
      <c r="A1" s="13"/>
      <c r="B1" s="13"/>
      <c r="C1" s="13"/>
      <c r="D1" s="13"/>
      <c r="E1" s="13"/>
      <c r="F1" s="13"/>
      <c r="G1" s="13"/>
      <c r="H1" s="13"/>
      <c r="I1" s="13"/>
      <c r="J1" s="13"/>
      <c r="K1" s="13"/>
      <c r="L1" s="13"/>
      <c r="M1" s="13"/>
      <c r="N1" s="13"/>
      <c r="O1" s="13"/>
      <c r="P1" s="201"/>
      <c r="Q1" s="201"/>
      <c r="R1" s="201"/>
      <c r="S1" s="201"/>
      <c r="T1" s="198" t="s">
        <v>213</v>
      </c>
      <c r="U1" s="199"/>
      <c r="V1" s="199"/>
      <c r="W1" s="199"/>
      <c r="X1" s="199"/>
      <c r="Y1" s="199"/>
      <c r="Z1" s="199"/>
      <c r="AA1" s="199"/>
      <c r="AB1" s="199"/>
      <c r="AC1" s="199"/>
      <c r="AD1" s="199"/>
      <c r="AE1" s="199"/>
      <c r="AF1" s="199"/>
      <c r="AG1" s="199"/>
      <c r="AH1" s="200"/>
      <c r="AI1" s="13"/>
    </row>
    <row r="2" spans="1:42" x14ac:dyDescent="0.25">
      <c r="A2" s="195" t="s">
        <v>207</v>
      </c>
      <c r="B2" s="195"/>
      <c r="C2" s="195"/>
      <c r="D2" s="194" t="s">
        <v>206</v>
      </c>
      <c r="E2" s="195"/>
      <c r="F2" s="195"/>
      <c r="G2" s="195"/>
      <c r="H2" s="195"/>
      <c r="I2" s="196"/>
      <c r="J2" s="194" t="s">
        <v>208</v>
      </c>
      <c r="K2" s="195"/>
      <c r="L2" s="195"/>
      <c r="M2" s="195"/>
      <c r="N2" s="196"/>
      <c r="O2" s="194" t="s">
        <v>209</v>
      </c>
      <c r="P2" s="195"/>
      <c r="Q2" s="195"/>
      <c r="R2" s="195"/>
      <c r="S2" s="195"/>
      <c r="T2" s="197" t="s">
        <v>182</v>
      </c>
      <c r="U2" s="197"/>
      <c r="V2" s="197"/>
      <c r="W2" s="197"/>
      <c r="X2" s="194"/>
      <c r="Y2" s="197" t="s">
        <v>200</v>
      </c>
      <c r="Z2" s="197"/>
      <c r="AA2" s="197"/>
      <c r="AB2" s="197"/>
      <c r="AC2" s="197"/>
      <c r="AD2" s="196" t="s">
        <v>55</v>
      </c>
      <c r="AE2" s="197"/>
      <c r="AF2" s="197"/>
      <c r="AG2" s="197"/>
      <c r="AH2" s="197"/>
      <c r="AI2" s="13"/>
    </row>
    <row r="3" spans="1:42" x14ac:dyDescent="0.25">
      <c r="A3" s="13" t="s">
        <v>245</v>
      </c>
      <c r="B3" s="13" t="s">
        <v>14</v>
      </c>
      <c r="C3" s="13" t="s">
        <v>26</v>
      </c>
      <c r="D3" s="83" t="s">
        <v>103</v>
      </c>
      <c r="E3" s="13" t="s">
        <v>26</v>
      </c>
      <c r="F3" s="13" t="s">
        <v>219</v>
      </c>
      <c r="G3" s="13" t="s">
        <v>220</v>
      </c>
      <c r="H3" s="13" t="s">
        <v>211</v>
      </c>
      <c r="I3" s="93" t="s">
        <v>212</v>
      </c>
      <c r="J3" s="83" t="s">
        <v>195</v>
      </c>
      <c r="K3" s="13" t="s">
        <v>196</v>
      </c>
      <c r="L3" s="13" t="s">
        <v>199</v>
      </c>
      <c r="M3" s="13" t="s">
        <v>197</v>
      </c>
      <c r="N3" s="84" t="s">
        <v>198</v>
      </c>
      <c r="O3" s="83" t="s">
        <v>195</v>
      </c>
      <c r="P3" s="13" t="s">
        <v>196</v>
      </c>
      <c r="Q3" s="13" t="s">
        <v>199</v>
      </c>
      <c r="R3" s="13" t="s">
        <v>197</v>
      </c>
      <c r="S3" s="13" t="s">
        <v>198</v>
      </c>
      <c r="T3" s="83" t="s">
        <v>7</v>
      </c>
      <c r="U3" s="13" t="s">
        <v>5</v>
      </c>
      <c r="V3" s="13" t="s">
        <v>193</v>
      </c>
      <c r="W3" s="13" t="s">
        <v>147</v>
      </c>
      <c r="X3" s="13" t="s">
        <v>148</v>
      </c>
      <c r="Y3" s="83" t="s">
        <v>7</v>
      </c>
      <c r="Z3" s="13" t="s">
        <v>5</v>
      </c>
      <c r="AA3" s="13" t="s">
        <v>193</v>
      </c>
      <c r="AB3" s="13" t="s">
        <v>147</v>
      </c>
      <c r="AC3" s="84" t="s">
        <v>148</v>
      </c>
      <c r="AD3" s="13" t="s">
        <v>7</v>
      </c>
      <c r="AE3" s="13" t="s">
        <v>5</v>
      </c>
      <c r="AF3" s="13" t="s">
        <v>193</v>
      </c>
      <c r="AG3" s="13" t="s">
        <v>147</v>
      </c>
      <c r="AH3" s="84" t="s">
        <v>148</v>
      </c>
      <c r="AI3" s="13" t="s">
        <v>393</v>
      </c>
    </row>
    <row r="4" spans="1:42" x14ac:dyDescent="0.25">
      <c r="A4" s="46">
        <v>0</v>
      </c>
      <c r="B4" s="46">
        <v>0</v>
      </c>
      <c r="C4" s="85" t="s">
        <v>27</v>
      </c>
      <c r="D4" s="92"/>
      <c r="E4" s="85" t="s">
        <v>27</v>
      </c>
      <c r="F4" s="85"/>
      <c r="G4" s="85"/>
      <c r="H4" s="85">
        <v>0</v>
      </c>
      <c r="I4" s="89">
        <v>0</v>
      </c>
      <c r="J4" s="86">
        <v>0</v>
      </c>
      <c r="K4" s="46">
        <v>0</v>
      </c>
      <c r="L4" s="46">
        <v>0</v>
      </c>
      <c r="M4" s="46">
        <v>0</v>
      </c>
      <c r="N4" s="89">
        <v>0</v>
      </c>
      <c r="O4" s="86">
        <v>0</v>
      </c>
      <c r="P4" s="46">
        <v>0</v>
      </c>
      <c r="Q4" s="46"/>
      <c r="R4" s="46"/>
      <c r="S4" s="85"/>
      <c r="T4" s="86"/>
      <c r="U4" s="46"/>
      <c r="V4" s="46"/>
      <c r="W4" s="46"/>
      <c r="X4" s="85"/>
      <c r="Y4" s="86"/>
      <c r="Z4" s="46"/>
      <c r="AA4" s="46"/>
      <c r="AB4" s="46"/>
      <c r="AC4" s="85"/>
      <c r="AD4" s="86"/>
      <c r="AE4" s="46"/>
      <c r="AF4" s="46"/>
      <c r="AG4" s="46"/>
      <c r="AH4" s="89"/>
      <c r="AI4" s="80">
        <v>1</v>
      </c>
    </row>
    <row r="5" spans="1:42" x14ac:dyDescent="0.25">
      <c r="A5" s="46" t="s">
        <v>319</v>
      </c>
      <c r="B5" s="46">
        <v>120</v>
      </c>
      <c r="C5" s="85" t="s">
        <v>25</v>
      </c>
      <c r="D5" s="92" t="s">
        <v>221</v>
      </c>
      <c r="E5" s="85" t="s">
        <v>25</v>
      </c>
      <c r="F5" s="85">
        <v>200</v>
      </c>
      <c r="G5" s="85">
        <v>200</v>
      </c>
      <c r="H5" s="85">
        <v>180</v>
      </c>
      <c r="I5" s="89">
        <v>240</v>
      </c>
      <c r="J5" s="86">
        <v>9.3000000000000007</v>
      </c>
      <c r="K5" s="46">
        <v>1.05</v>
      </c>
      <c r="L5" s="46">
        <v>999999</v>
      </c>
      <c r="M5" s="46">
        <v>306</v>
      </c>
      <c r="N5" s="89">
        <v>1.2E-2</v>
      </c>
      <c r="O5" s="86"/>
      <c r="P5" s="46">
        <v>46</v>
      </c>
      <c r="Q5" s="46"/>
      <c r="R5" s="46"/>
      <c r="S5" s="85"/>
      <c r="T5" s="86">
        <v>0</v>
      </c>
      <c r="U5" s="46">
        <v>0</v>
      </c>
      <c r="V5" s="46">
        <v>0</v>
      </c>
      <c r="W5" s="46">
        <v>10</v>
      </c>
      <c r="X5" s="85">
        <v>120</v>
      </c>
      <c r="Y5" s="86" t="s">
        <v>305</v>
      </c>
      <c r="Z5" s="46"/>
      <c r="AA5" s="46"/>
      <c r="AB5" s="46"/>
      <c r="AC5" s="85"/>
      <c r="AD5" s="86" t="s">
        <v>305</v>
      </c>
      <c r="AE5" s="46"/>
      <c r="AF5" s="46"/>
      <c r="AG5" s="46"/>
      <c r="AH5" s="89"/>
      <c r="AI5" s="80">
        <v>2</v>
      </c>
      <c r="AP5" t="s">
        <v>251</v>
      </c>
    </row>
    <row r="6" spans="1:42" x14ac:dyDescent="0.25">
      <c r="A6" s="46" t="s">
        <v>313</v>
      </c>
      <c r="B6" s="46">
        <v>120</v>
      </c>
      <c r="C6" s="85" t="s">
        <v>25</v>
      </c>
      <c r="D6" s="92" t="s">
        <v>205</v>
      </c>
      <c r="E6" s="85" t="s">
        <v>25</v>
      </c>
      <c r="F6" s="85">
        <v>570</v>
      </c>
      <c r="G6" s="85">
        <v>570</v>
      </c>
      <c r="H6" s="85">
        <v>251</v>
      </c>
      <c r="I6" s="89">
        <v>342</v>
      </c>
      <c r="J6" s="86">
        <v>9.3000000000000007</v>
      </c>
      <c r="K6" s="46">
        <v>1.05</v>
      </c>
      <c r="L6" s="46">
        <v>999999</v>
      </c>
      <c r="M6" s="46">
        <v>306</v>
      </c>
      <c r="N6" s="89">
        <v>1.2E-2</v>
      </c>
      <c r="O6" s="86"/>
      <c r="P6" s="46">
        <v>5.5</v>
      </c>
      <c r="Q6" s="46"/>
      <c r="R6" s="46"/>
      <c r="S6" s="85"/>
      <c r="T6" s="86">
        <v>0</v>
      </c>
      <c r="U6" s="46">
        <v>0</v>
      </c>
      <c r="V6" s="46">
        <v>0</v>
      </c>
      <c r="W6" s="46">
        <v>20</v>
      </c>
      <c r="X6" s="85">
        <v>120</v>
      </c>
      <c r="Y6" s="86" t="s">
        <v>305</v>
      </c>
      <c r="Z6" s="46"/>
      <c r="AA6" s="46"/>
      <c r="AB6" s="46"/>
      <c r="AC6" s="85"/>
      <c r="AD6" s="86" t="s">
        <v>305</v>
      </c>
      <c r="AE6" s="46"/>
      <c r="AF6" s="46"/>
      <c r="AG6" s="46"/>
      <c r="AH6" s="89"/>
      <c r="AI6" s="80">
        <v>3</v>
      </c>
      <c r="AP6" t="s">
        <v>252</v>
      </c>
    </row>
    <row r="7" spans="1:42" x14ac:dyDescent="0.25">
      <c r="A7" s="46" t="s">
        <v>311</v>
      </c>
      <c r="B7" s="46">
        <v>625</v>
      </c>
      <c r="C7" s="85" t="s">
        <v>25</v>
      </c>
      <c r="D7" s="92" t="s">
        <v>204</v>
      </c>
      <c r="E7" s="85" t="s">
        <v>25</v>
      </c>
      <c r="F7" s="85">
        <v>450</v>
      </c>
      <c r="G7" s="85">
        <v>450</v>
      </c>
      <c r="H7" s="85">
        <v>630</v>
      </c>
      <c r="I7" s="89">
        <v>1080</v>
      </c>
      <c r="J7" s="86">
        <v>0.14000000000000001</v>
      </c>
      <c r="K7" s="46">
        <v>5.6000000000000001E-2</v>
      </c>
      <c r="L7" s="46">
        <v>999999</v>
      </c>
      <c r="M7" s="46">
        <v>27251</v>
      </c>
      <c r="N7" s="89">
        <v>1.7</v>
      </c>
      <c r="O7" s="86"/>
      <c r="P7" s="46">
        <v>3.1</v>
      </c>
      <c r="Q7" s="46"/>
      <c r="R7" s="46"/>
      <c r="S7" s="85"/>
      <c r="T7" s="86">
        <v>0</v>
      </c>
      <c r="U7" s="46">
        <v>30</v>
      </c>
      <c r="V7" s="46">
        <v>0</v>
      </c>
      <c r="W7" s="46">
        <v>200</v>
      </c>
      <c r="X7" s="85">
        <v>0</v>
      </c>
      <c r="Y7" s="86" t="s">
        <v>302</v>
      </c>
      <c r="Z7" s="46"/>
      <c r="AA7" s="46"/>
      <c r="AB7" s="46"/>
      <c r="AC7" s="85"/>
      <c r="AD7" s="86">
        <v>0</v>
      </c>
      <c r="AE7" s="46">
        <v>80</v>
      </c>
      <c r="AF7" s="46">
        <v>0</v>
      </c>
      <c r="AG7" s="46">
        <v>375</v>
      </c>
      <c r="AH7" s="89">
        <v>0</v>
      </c>
      <c r="AI7" s="80">
        <v>4</v>
      </c>
      <c r="AJ7" t="s">
        <v>239</v>
      </c>
      <c r="AP7" t="s">
        <v>247</v>
      </c>
    </row>
    <row r="8" spans="1:42" x14ac:dyDescent="0.25">
      <c r="A8" s="46" t="s">
        <v>312</v>
      </c>
      <c r="B8" s="46">
        <v>625</v>
      </c>
      <c r="C8" s="85" t="s">
        <v>25</v>
      </c>
      <c r="D8" s="92" t="s">
        <v>205</v>
      </c>
      <c r="E8" s="85" t="s">
        <v>25</v>
      </c>
      <c r="F8" s="85">
        <v>600</v>
      </c>
      <c r="G8" s="85">
        <v>600</v>
      </c>
      <c r="H8" s="85">
        <v>180</v>
      </c>
      <c r="I8" s="89">
        <v>360</v>
      </c>
      <c r="J8" s="86">
        <v>0.14000000000000001</v>
      </c>
      <c r="K8" s="46">
        <v>5.6000000000000001E-2</v>
      </c>
      <c r="L8" s="46">
        <v>999999</v>
      </c>
      <c r="M8" s="46">
        <v>27251</v>
      </c>
      <c r="N8" s="89">
        <v>1.7</v>
      </c>
      <c r="O8" s="86"/>
      <c r="P8" s="46"/>
      <c r="Q8" s="46"/>
      <c r="R8" s="46"/>
      <c r="S8" s="85"/>
      <c r="T8" s="86">
        <v>0</v>
      </c>
      <c r="U8" s="46">
        <v>30</v>
      </c>
      <c r="V8" s="46">
        <v>0</v>
      </c>
      <c r="W8" s="46">
        <v>80</v>
      </c>
      <c r="X8" s="85">
        <v>0</v>
      </c>
      <c r="Y8" s="86">
        <v>0</v>
      </c>
      <c r="Z8" s="46">
        <v>110</v>
      </c>
      <c r="AA8" s="46">
        <v>0</v>
      </c>
      <c r="AB8" s="46">
        <v>275</v>
      </c>
      <c r="AC8" s="85">
        <v>0</v>
      </c>
      <c r="AD8" s="86">
        <v>0</v>
      </c>
      <c r="AE8" s="46">
        <v>80</v>
      </c>
      <c r="AF8" s="46">
        <v>0</v>
      </c>
      <c r="AG8" s="46">
        <v>180</v>
      </c>
      <c r="AH8" s="89">
        <v>0</v>
      </c>
      <c r="AI8" s="80">
        <v>5</v>
      </c>
      <c r="AP8" t="s">
        <v>246</v>
      </c>
    </row>
    <row r="9" spans="1:42" x14ac:dyDescent="0.25">
      <c r="A9" s="46" t="s">
        <v>308</v>
      </c>
      <c r="B9" s="46">
        <v>700</v>
      </c>
      <c r="C9" s="85" t="s">
        <v>27</v>
      </c>
      <c r="D9" s="92" t="s">
        <v>218</v>
      </c>
      <c r="E9" s="85" t="s">
        <v>25</v>
      </c>
      <c r="F9" s="85">
        <v>200</v>
      </c>
      <c r="G9" s="85">
        <v>200</v>
      </c>
      <c r="H9" s="85">
        <v>400</v>
      </c>
      <c r="I9" s="89">
        <v>600</v>
      </c>
      <c r="J9" s="86">
        <v>8.6999999999999993</v>
      </c>
      <c r="K9" s="46">
        <v>5.0999999999999997E-2</v>
      </c>
      <c r="L9" s="46">
        <v>999999</v>
      </c>
      <c r="M9" s="46">
        <v>3318</v>
      </c>
      <c r="N9" s="89">
        <v>0.1</v>
      </c>
      <c r="O9" s="86"/>
      <c r="P9" s="46">
        <v>1.5</v>
      </c>
      <c r="Q9" s="46"/>
      <c r="R9" s="46"/>
      <c r="S9" s="85"/>
      <c r="T9" s="86">
        <v>0</v>
      </c>
      <c r="U9" s="46">
        <v>0</v>
      </c>
      <c r="V9" s="46">
        <v>0</v>
      </c>
      <c r="W9" s="46">
        <v>120</v>
      </c>
      <c r="X9" s="85">
        <v>0</v>
      </c>
      <c r="Y9" s="86" t="s">
        <v>302</v>
      </c>
      <c r="Z9" s="46"/>
      <c r="AA9" s="46"/>
      <c r="AB9" s="46"/>
      <c r="AC9" s="85"/>
      <c r="AD9" s="86">
        <v>0</v>
      </c>
      <c r="AE9" s="46">
        <v>10</v>
      </c>
      <c r="AF9" s="46">
        <v>0</v>
      </c>
      <c r="AG9" s="46">
        <v>675</v>
      </c>
      <c r="AH9" s="89">
        <v>70</v>
      </c>
      <c r="AI9" s="80">
        <v>6</v>
      </c>
      <c r="AP9" t="s">
        <v>250</v>
      </c>
    </row>
    <row r="10" spans="1:42" x14ac:dyDescent="0.25">
      <c r="A10" s="46" t="s">
        <v>309</v>
      </c>
      <c r="B10" s="46">
        <v>700</v>
      </c>
      <c r="C10" s="85" t="s">
        <v>27</v>
      </c>
      <c r="D10" s="92" t="s">
        <v>204</v>
      </c>
      <c r="E10" s="85" t="s">
        <v>25</v>
      </c>
      <c r="F10" s="85">
        <v>360</v>
      </c>
      <c r="G10" s="85">
        <v>900</v>
      </c>
      <c r="H10" s="85">
        <v>108</v>
      </c>
      <c r="I10" s="89">
        <v>1080</v>
      </c>
      <c r="J10" s="86">
        <v>8.6999999999999993</v>
      </c>
      <c r="K10" s="46">
        <v>0.56999999999999995</v>
      </c>
      <c r="L10" s="46">
        <v>999999</v>
      </c>
      <c r="M10" s="46">
        <v>3318</v>
      </c>
      <c r="N10" s="89">
        <v>0.1</v>
      </c>
      <c r="O10" s="86">
        <v>440</v>
      </c>
      <c r="P10" s="46">
        <v>12</v>
      </c>
      <c r="Q10" s="46"/>
      <c r="R10" s="46"/>
      <c r="S10" s="85"/>
      <c r="T10" s="86">
        <v>0</v>
      </c>
      <c r="U10" s="46">
        <v>0</v>
      </c>
      <c r="V10" s="46">
        <v>0</v>
      </c>
      <c r="W10" s="46">
        <v>80</v>
      </c>
      <c r="X10" s="85">
        <v>15</v>
      </c>
      <c r="Y10" s="86">
        <v>0</v>
      </c>
      <c r="Z10" s="46">
        <v>15</v>
      </c>
      <c r="AA10" s="46">
        <v>0</v>
      </c>
      <c r="AB10" s="46">
        <v>275</v>
      </c>
      <c r="AC10" s="85">
        <v>110</v>
      </c>
      <c r="AD10" s="86">
        <v>0</v>
      </c>
      <c r="AE10" s="46">
        <v>20</v>
      </c>
      <c r="AF10" s="46">
        <v>0</v>
      </c>
      <c r="AG10" s="46">
        <v>180</v>
      </c>
      <c r="AH10" s="89">
        <v>70</v>
      </c>
      <c r="AI10" s="80">
        <v>7</v>
      </c>
      <c r="AP10" t="s">
        <v>248</v>
      </c>
    </row>
    <row r="11" spans="1:42" x14ac:dyDescent="0.25">
      <c r="A11" s="46" t="s">
        <v>310</v>
      </c>
      <c r="B11" s="46">
        <v>700</v>
      </c>
      <c r="C11" s="85" t="s">
        <v>27</v>
      </c>
      <c r="D11" s="92" t="s">
        <v>217</v>
      </c>
      <c r="E11" s="109" t="s">
        <v>25</v>
      </c>
      <c r="F11" s="85">
        <v>250</v>
      </c>
      <c r="G11" s="85">
        <v>360</v>
      </c>
      <c r="H11" s="85">
        <v>100</v>
      </c>
      <c r="I11" s="89">
        <v>600</v>
      </c>
      <c r="J11" s="86">
        <v>8.6999999999999993</v>
      </c>
      <c r="K11" s="46">
        <v>0.51</v>
      </c>
      <c r="L11" s="46">
        <v>999999</v>
      </c>
      <c r="M11" s="46">
        <v>3318</v>
      </c>
      <c r="N11" s="89">
        <v>0.1</v>
      </c>
      <c r="O11" s="86"/>
      <c r="P11" s="46">
        <v>3.1</v>
      </c>
      <c r="Q11" s="46"/>
      <c r="R11" s="46"/>
      <c r="S11" s="85"/>
      <c r="T11" s="86">
        <v>0</v>
      </c>
      <c r="U11" s="46">
        <v>0</v>
      </c>
      <c r="V11" s="46">
        <v>0</v>
      </c>
      <c r="W11" s="46">
        <v>85</v>
      </c>
      <c r="X11" s="85">
        <v>15</v>
      </c>
      <c r="Y11" s="86" t="s">
        <v>305</v>
      </c>
      <c r="Z11" s="46"/>
      <c r="AA11" s="46"/>
      <c r="AB11" s="46"/>
      <c r="AC11" s="85"/>
      <c r="AD11" s="86" t="s">
        <v>305</v>
      </c>
      <c r="AE11" s="46"/>
      <c r="AF11" s="46"/>
      <c r="AG11" s="46"/>
      <c r="AH11" s="89"/>
      <c r="AI11" s="80">
        <v>8</v>
      </c>
      <c r="AP11" t="s">
        <v>249</v>
      </c>
    </row>
    <row r="12" spans="1:42" x14ac:dyDescent="0.25">
      <c r="A12" s="46" t="s">
        <v>315</v>
      </c>
      <c r="B12" s="46">
        <v>55</v>
      </c>
      <c r="C12" s="85" t="s">
        <v>25</v>
      </c>
      <c r="D12" s="92" t="s">
        <v>293</v>
      </c>
      <c r="E12" s="109" t="s">
        <v>25</v>
      </c>
      <c r="F12" s="85">
        <v>210</v>
      </c>
      <c r="G12" s="85">
        <v>300</v>
      </c>
      <c r="H12" s="85">
        <v>70</v>
      </c>
      <c r="I12" s="89">
        <v>100</v>
      </c>
      <c r="J12" s="86">
        <v>7.1999999999999995E-2</v>
      </c>
      <c r="K12" s="46">
        <v>3.5999999999999997E-2</v>
      </c>
      <c r="L12" s="46">
        <v>1333.3333333333335</v>
      </c>
      <c r="M12" s="46">
        <v>375</v>
      </c>
      <c r="N12" s="89">
        <v>2.0299999999999998</v>
      </c>
      <c r="O12" s="86"/>
      <c r="P12" s="46"/>
      <c r="Q12" s="46"/>
      <c r="R12" s="46"/>
      <c r="S12" s="85"/>
      <c r="T12" s="86"/>
      <c r="U12" s="46"/>
      <c r="V12" s="46"/>
      <c r="W12" s="46"/>
      <c r="X12" s="85"/>
      <c r="Y12" s="86" t="s">
        <v>305</v>
      </c>
      <c r="Z12" s="46"/>
      <c r="AA12" s="46"/>
      <c r="AB12" s="46"/>
      <c r="AC12" s="85"/>
      <c r="AD12" s="86" t="s">
        <v>305</v>
      </c>
      <c r="AE12" s="46"/>
      <c r="AF12" s="46"/>
      <c r="AG12" s="46"/>
      <c r="AH12" s="89"/>
      <c r="AI12" s="80">
        <v>9</v>
      </c>
      <c r="AP12" t="s">
        <v>294</v>
      </c>
    </row>
    <row r="13" spans="1:42" x14ac:dyDescent="0.25">
      <c r="A13" s="46" t="s">
        <v>316</v>
      </c>
      <c r="B13" s="46">
        <v>55</v>
      </c>
      <c r="C13" s="85" t="s">
        <v>25</v>
      </c>
      <c r="D13" s="92" t="s">
        <v>204</v>
      </c>
      <c r="E13" s="109" t="s">
        <v>25</v>
      </c>
      <c r="F13" s="85">
        <v>450</v>
      </c>
      <c r="G13" s="85">
        <v>450</v>
      </c>
      <c r="H13" s="85">
        <v>630</v>
      </c>
      <c r="I13" s="89">
        <v>630</v>
      </c>
      <c r="J13" s="86">
        <v>7.1999999999999995E-2</v>
      </c>
      <c r="K13" s="46">
        <v>3.5999999999999997E-2</v>
      </c>
      <c r="L13" s="46">
        <v>1333.3333333333335</v>
      </c>
      <c r="M13" s="46">
        <v>375</v>
      </c>
      <c r="N13" s="89">
        <v>2.0299999999999998</v>
      </c>
      <c r="O13" s="86"/>
      <c r="P13" s="46">
        <v>2.8</v>
      </c>
      <c r="Q13" s="46"/>
      <c r="R13" s="46"/>
      <c r="S13" s="85"/>
      <c r="T13" s="86">
        <v>0</v>
      </c>
      <c r="U13" s="46">
        <v>70</v>
      </c>
      <c r="V13" s="46">
        <v>0</v>
      </c>
      <c r="W13" s="46">
        <v>350</v>
      </c>
      <c r="X13" s="85">
        <v>0</v>
      </c>
      <c r="Y13" s="86" t="s">
        <v>305</v>
      </c>
      <c r="Z13" s="46"/>
      <c r="AA13" s="46"/>
      <c r="AB13" s="46"/>
      <c r="AC13" s="85"/>
      <c r="AD13" s="86" t="s">
        <v>305</v>
      </c>
      <c r="AE13" s="46"/>
      <c r="AF13" s="46"/>
      <c r="AG13" s="46"/>
      <c r="AH13" s="89"/>
      <c r="AI13" s="80">
        <v>10</v>
      </c>
      <c r="AP13" t="s">
        <v>295</v>
      </c>
    </row>
    <row r="14" spans="1:42" x14ac:dyDescent="0.25">
      <c r="A14" s="46" t="s">
        <v>317</v>
      </c>
      <c r="B14" s="46">
        <v>55</v>
      </c>
      <c r="C14" s="89" t="s">
        <v>25</v>
      </c>
      <c r="D14" s="92" t="s">
        <v>298</v>
      </c>
      <c r="E14" s="109" t="s">
        <v>25</v>
      </c>
      <c r="F14" s="85">
        <v>450</v>
      </c>
      <c r="G14" s="85">
        <v>450</v>
      </c>
      <c r="H14" s="85">
        <v>630</v>
      </c>
      <c r="I14" s="89">
        <v>630</v>
      </c>
      <c r="J14" s="86">
        <v>7.1999999999999995E-2</v>
      </c>
      <c r="K14" s="46">
        <v>3.3000000000000002E-2</v>
      </c>
      <c r="L14" s="46">
        <v>1333.3333333333335</v>
      </c>
      <c r="M14" s="46">
        <v>375</v>
      </c>
      <c r="N14" s="89">
        <v>2.0299999999999998</v>
      </c>
      <c r="O14" s="86"/>
      <c r="P14" s="46">
        <v>2.8</v>
      </c>
      <c r="Q14" s="46"/>
      <c r="R14" s="46"/>
      <c r="S14" s="85"/>
      <c r="T14" s="86">
        <v>0</v>
      </c>
      <c r="U14" s="46">
        <v>70</v>
      </c>
      <c r="V14" s="46">
        <v>0</v>
      </c>
      <c r="W14" s="46">
        <v>375</v>
      </c>
      <c r="X14" s="85">
        <v>0</v>
      </c>
      <c r="Y14" s="86" t="s">
        <v>305</v>
      </c>
      <c r="Z14" s="46"/>
      <c r="AA14" s="46"/>
      <c r="AB14" s="46"/>
      <c r="AC14" s="85"/>
      <c r="AD14" s="86" t="s">
        <v>305</v>
      </c>
      <c r="AE14" s="46"/>
      <c r="AF14" s="46"/>
      <c r="AG14" s="46"/>
      <c r="AH14" s="89"/>
      <c r="AI14" s="80">
        <v>11</v>
      </c>
      <c r="AP14" t="s">
        <v>296</v>
      </c>
    </row>
    <row r="15" spans="1:42" x14ac:dyDescent="0.25">
      <c r="A15" s="46" t="s">
        <v>318</v>
      </c>
      <c r="B15" s="46">
        <v>55</v>
      </c>
      <c r="C15" s="89" t="s">
        <v>25</v>
      </c>
      <c r="D15" s="92" t="s">
        <v>224</v>
      </c>
      <c r="E15" s="109" t="s">
        <v>25</v>
      </c>
      <c r="F15" s="85">
        <v>600</v>
      </c>
      <c r="G15" s="85">
        <v>600</v>
      </c>
      <c r="H15" s="85">
        <v>348</v>
      </c>
      <c r="I15" s="89">
        <v>348</v>
      </c>
      <c r="J15" s="86">
        <v>7.1999999999999995E-2</v>
      </c>
      <c r="K15" s="46">
        <v>3.5999999999999997E-2</v>
      </c>
      <c r="L15" s="46">
        <v>1333.3333333333335</v>
      </c>
      <c r="M15" s="46">
        <v>375</v>
      </c>
      <c r="N15" s="89">
        <v>2.0299999999999998</v>
      </c>
      <c r="O15" s="86">
        <v>2</v>
      </c>
      <c r="P15" s="46">
        <v>0.43</v>
      </c>
      <c r="Q15" s="46"/>
      <c r="R15" s="46"/>
      <c r="S15" s="85"/>
      <c r="T15" s="86">
        <v>0</v>
      </c>
      <c r="U15" s="46">
        <v>40</v>
      </c>
      <c r="V15" s="46">
        <v>0</v>
      </c>
      <c r="W15" s="46">
        <v>210</v>
      </c>
      <c r="X15" s="85">
        <v>0</v>
      </c>
      <c r="Y15" s="86" t="s">
        <v>305</v>
      </c>
      <c r="Z15" s="46"/>
      <c r="AA15" s="46"/>
      <c r="AB15" s="46"/>
      <c r="AC15" s="85"/>
      <c r="AD15" s="86" t="s">
        <v>305</v>
      </c>
      <c r="AE15" s="46"/>
      <c r="AF15" s="46"/>
      <c r="AG15" s="46"/>
      <c r="AH15" s="89"/>
      <c r="AI15" s="80">
        <v>12</v>
      </c>
      <c r="AP15" t="s">
        <v>297</v>
      </c>
    </row>
    <row r="16" spans="1:42" x14ac:dyDescent="0.25">
      <c r="A16" s="46" t="s">
        <v>320</v>
      </c>
      <c r="B16" s="46">
        <v>375</v>
      </c>
      <c r="C16" s="89" t="s">
        <v>25</v>
      </c>
      <c r="D16" s="92" t="s">
        <v>204</v>
      </c>
      <c r="E16" s="109" t="s">
        <v>25</v>
      </c>
      <c r="F16" s="85">
        <v>360</v>
      </c>
      <c r="G16" s="85">
        <v>900</v>
      </c>
      <c r="H16" s="85">
        <v>108</v>
      </c>
      <c r="I16" s="89">
        <v>1080</v>
      </c>
      <c r="J16" s="86">
        <v>0.126</v>
      </c>
      <c r="K16" s="46">
        <v>2.5000000000000001E-2</v>
      </c>
      <c r="L16" s="46">
        <v>999999</v>
      </c>
      <c r="M16" s="46">
        <v>4970</v>
      </c>
      <c r="N16" s="89">
        <v>0.15</v>
      </c>
      <c r="O16" s="86"/>
      <c r="P16" s="46">
        <v>2.8</v>
      </c>
      <c r="Q16" s="46"/>
      <c r="R16" s="46"/>
      <c r="S16" s="85"/>
      <c r="T16" s="86">
        <v>0</v>
      </c>
      <c r="U16" s="46">
        <v>30</v>
      </c>
      <c r="V16" s="46">
        <v>0</v>
      </c>
      <c r="W16" s="46">
        <v>325</v>
      </c>
      <c r="X16" s="85">
        <v>0</v>
      </c>
      <c r="Y16" s="86" t="s">
        <v>305</v>
      </c>
      <c r="Z16" s="46"/>
      <c r="AA16" s="46"/>
      <c r="AB16" s="46"/>
      <c r="AC16" s="85"/>
      <c r="AD16" s="86" t="s">
        <v>305</v>
      </c>
      <c r="AE16" s="46"/>
      <c r="AF16" s="46"/>
      <c r="AG16" s="46"/>
      <c r="AH16" s="89"/>
      <c r="AI16" s="80">
        <v>13</v>
      </c>
      <c r="AP16" t="s">
        <v>253</v>
      </c>
    </row>
    <row r="17" spans="1:42" x14ac:dyDescent="0.25">
      <c r="A17" s="46" t="s">
        <v>314</v>
      </c>
      <c r="B17" s="46">
        <v>375</v>
      </c>
      <c r="C17" s="89" t="s">
        <v>25</v>
      </c>
      <c r="D17" s="92" t="s">
        <v>217</v>
      </c>
      <c r="E17" s="109" t="s">
        <v>25</v>
      </c>
      <c r="F17" s="85">
        <v>250</v>
      </c>
      <c r="G17" s="85">
        <v>360</v>
      </c>
      <c r="H17" s="85">
        <v>100</v>
      </c>
      <c r="I17" s="89">
        <v>600</v>
      </c>
      <c r="J17" s="86">
        <v>0.126</v>
      </c>
      <c r="K17" s="46">
        <v>6.9000000000000006E-2</v>
      </c>
      <c r="L17" s="46">
        <v>999999</v>
      </c>
      <c r="M17" s="46">
        <v>4970</v>
      </c>
      <c r="N17" s="89">
        <v>0.15</v>
      </c>
      <c r="O17" s="86"/>
      <c r="P17" s="46"/>
      <c r="Q17" s="46"/>
      <c r="R17" s="46"/>
      <c r="S17" s="85"/>
      <c r="T17" s="86">
        <v>0</v>
      </c>
      <c r="U17" s="46">
        <v>85</v>
      </c>
      <c r="V17" s="46">
        <v>0</v>
      </c>
      <c r="W17" s="46">
        <v>220</v>
      </c>
      <c r="X17" s="85">
        <v>15</v>
      </c>
      <c r="Y17" s="86" t="s">
        <v>305</v>
      </c>
      <c r="Z17" s="46"/>
      <c r="AA17" s="46"/>
      <c r="AB17" s="46"/>
      <c r="AC17" s="85"/>
      <c r="AD17" s="86" t="s">
        <v>305</v>
      </c>
      <c r="AE17" s="46"/>
      <c r="AF17" s="46"/>
      <c r="AG17" s="46"/>
      <c r="AH17" s="89"/>
      <c r="AI17" s="80">
        <v>14</v>
      </c>
      <c r="AP17" t="s">
        <v>254</v>
      </c>
    </row>
    <row r="18" spans="1:42" x14ac:dyDescent="0.25">
      <c r="A18" s="46"/>
      <c r="B18" s="46"/>
      <c r="C18" s="85"/>
      <c r="D18" s="92"/>
      <c r="E18" s="109"/>
      <c r="F18" s="85"/>
      <c r="G18" s="85"/>
      <c r="H18" s="85"/>
      <c r="I18" s="89"/>
      <c r="J18" s="86"/>
      <c r="K18" s="46"/>
      <c r="L18" s="46"/>
      <c r="M18" s="46"/>
      <c r="N18" s="89"/>
      <c r="O18" s="86"/>
      <c r="P18" s="46"/>
      <c r="Q18" s="46"/>
      <c r="R18" s="46"/>
      <c r="S18" s="85"/>
      <c r="T18" s="86"/>
      <c r="U18" s="46"/>
      <c r="V18" s="46"/>
      <c r="W18" s="46"/>
      <c r="X18" s="85"/>
      <c r="Y18" s="86"/>
      <c r="Z18" s="46"/>
      <c r="AA18" s="46"/>
      <c r="AB18" s="46"/>
      <c r="AC18" s="85"/>
      <c r="AD18" s="86"/>
      <c r="AE18" s="46"/>
      <c r="AF18" s="46"/>
      <c r="AG18" s="46"/>
      <c r="AH18" s="89"/>
      <c r="AI18" s="80">
        <v>15</v>
      </c>
    </row>
    <row r="19" spans="1:42" x14ac:dyDescent="0.25">
      <c r="A19" s="46"/>
      <c r="B19" s="46"/>
      <c r="C19" s="85"/>
      <c r="D19" s="92"/>
      <c r="E19" s="85"/>
      <c r="F19" s="85"/>
      <c r="G19" s="85"/>
      <c r="H19" s="85"/>
      <c r="I19" s="89"/>
      <c r="J19" s="86"/>
      <c r="K19" s="46"/>
      <c r="L19" s="46"/>
      <c r="M19" s="46"/>
      <c r="N19" s="89"/>
      <c r="O19" s="86"/>
      <c r="P19" s="46"/>
      <c r="Q19" s="46"/>
      <c r="R19" s="46"/>
      <c r="S19" s="85"/>
      <c r="T19" s="86"/>
      <c r="U19" s="46"/>
      <c r="V19" s="46"/>
      <c r="W19" s="46"/>
      <c r="X19" s="85"/>
      <c r="Y19" s="86"/>
      <c r="Z19" s="46"/>
      <c r="AA19" s="46"/>
      <c r="AB19" s="46"/>
      <c r="AC19" s="85"/>
      <c r="AD19" s="86"/>
      <c r="AE19" s="46"/>
      <c r="AF19" s="46"/>
      <c r="AG19" s="46"/>
      <c r="AH19" s="89"/>
      <c r="AI19" s="80">
        <v>16</v>
      </c>
    </row>
    <row r="20" spans="1:42" x14ac:dyDescent="0.25">
      <c r="A20" s="46"/>
      <c r="B20" s="46"/>
      <c r="C20" s="85"/>
      <c r="D20" s="92"/>
      <c r="E20" s="85"/>
      <c r="F20" s="85"/>
      <c r="G20" s="85"/>
      <c r="H20" s="85"/>
      <c r="I20" s="89"/>
      <c r="J20" s="86"/>
      <c r="K20" s="46"/>
      <c r="L20" s="46"/>
      <c r="M20" s="46"/>
      <c r="N20" s="89"/>
      <c r="O20" s="86"/>
      <c r="P20" s="46"/>
      <c r="Q20" s="46"/>
      <c r="R20" s="46"/>
      <c r="S20" s="85"/>
      <c r="T20" s="86"/>
      <c r="U20" s="46"/>
      <c r="V20" s="46"/>
      <c r="W20" s="46"/>
      <c r="X20" s="85"/>
      <c r="Y20" s="86"/>
      <c r="Z20" s="46"/>
      <c r="AA20" s="46"/>
      <c r="AB20" s="46"/>
      <c r="AC20" s="85"/>
      <c r="AD20" s="86"/>
      <c r="AE20" s="46"/>
      <c r="AF20" s="46"/>
      <c r="AG20" s="46"/>
      <c r="AH20" s="89"/>
      <c r="AI20" s="80">
        <v>17</v>
      </c>
    </row>
    <row r="21" spans="1:42" x14ac:dyDescent="0.25">
      <c r="A21" s="46"/>
      <c r="B21" s="46"/>
      <c r="C21" s="85"/>
      <c r="D21" s="92"/>
      <c r="E21" s="85"/>
      <c r="F21" s="85"/>
      <c r="G21" s="85"/>
      <c r="H21" s="85"/>
      <c r="I21" s="89"/>
      <c r="J21" s="86"/>
      <c r="K21" s="46"/>
      <c r="L21" s="46"/>
      <c r="M21" s="46"/>
      <c r="N21" s="89"/>
      <c r="O21" s="86"/>
      <c r="P21" s="46"/>
      <c r="Q21" s="46"/>
      <c r="R21" s="46"/>
      <c r="S21" s="85"/>
      <c r="T21" s="86"/>
      <c r="U21" s="46"/>
      <c r="V21" s="46"/>
      <c r="W21" s="46"/>
      <c r="X21" s="85"/>
      <c r="Y21" s="86"/>
      <c r="Z21" s="46"/>
      <c r="AA21" s="46"/>
      <c r="AB21" s="46"/>
      <c r="AC21" s="85"/>
      <c r="AD21" s="86"/>
      <c r="AE21" s="46"/>
      <c r="AF21" s="46"/>
      <c r="AG21" s="46"/>
      <c r="AH21" s="89"/>
      <c r="AI21" s="80">
        <v>18</v>
      </c>
    </row>
    <row r="22" spans="1:42" x14ac:dyDescent="0.25">
      <c r="A22" s="46"/>
      <c r="B22" s="46"/>
      <c r="C22" s="85"/>
      <c r="D22" s="92"/>
      <c r="E22" s="85"/>
      <c r="F22" s="85"/>
      <c r="G22" s="85"/>
      <c r="H22" s="85"/>
      <c r="I22" s="89"/>
      <c r="J22" s="86"/>
      <c r="K22" s="46"/>
      <c r="L22" s="46"/>
      <c r="M22" s="46"/>
      <c r="N22" s="89"/>
      <c r="O22" s="86"/>
      <c r="P22" s="46"/>
      <c r="Q22" s="46"/>
      <c r="R22" s="46"/>
      <c r="S22" s="85"/>
      <c r="T22" s="86"/>
      <c r="U22" s="46"/>
      <c r="V22" s="46"/>
      <c r="W22" s="46"/>
      <c r="X22" s="85"/>
      <c r="Y22" s="86"/>
      <c r="Z22" s="46"/>
      <c r="AA22" s="46"/>
      <c r="AB22" s="46"/>
      <c r="AC22" s="85"/>
      <c r="AD22" s="86"/>
      <c r="AE22" s="46"/>
      <c r="AF22" s="46"/>
      <c r="AG22" s="46"/>
      <c r="AH22" s="89"/>
      <c r="AI22" s="80">
        <v>19</v>
      </c>
    </row>
    <row r="23" spans="1:42" x14ac:dyDescent="0.25">
      <c r="A23" s="46"/>
      <c r="B23" s="46"/>
      <c r="C23" s="85"/>
      <c r="D23" s="92"/>
      <c r="E23" s="85"/>
      <c r="F23" s="85"/>
      <c r="G23" s="85"/>
      <c r="H23" s="85"/>
      <c r="I23" s="89"/>
      <c r="J23" s="86"/>
      <c r="K23" s="46"/>
      <c r="L23" s="46"/>
      <c r="M23" s="46"/>
      <c r="N23" s="89"/>
      <c r="O23" s="86"/>
      <c r="P23" s="46"/>
      <c r="Q23" s="46"/>
      <c r="R23" s="46"/>
      <c r="S23" s="85"/>
      <c r="T23" s="86"/>
      <c r="U23" s="46"/>
      <c r="V23" s="46"/>
      <c r="W23" s="46"/>
      <c r="X23" s="85"/>
      <c r="Y23" s="86"/>
      <c r="Z23" s="46"/>
      <c r="AA23" s="46"/>
      <c r="AB23" s="46"/>
      <c r="AC23" s="85"/>
      <c r="AD23" s="86"/>
      <c r="AE23" s="46"/>
      <c r="AF23" s="46"/>
      <c r="AG23" s="46"/>
      <c r="AH23" s="89"/>
      <c r="AI23" s="80">
        <v>20</v>
      </c>
    </row>
    <row r="24" spans="1:42" x14ac:dyDescent="0.25">
      <c r="A24" s="46"/>
      <c r="B24" s="46"/>
      <c r="C24" s="85"/>
      <c r="D24" s="92"/>
      <c r="E24" s="85"/>
      <c r="F24" s="85"/>
      <c r="G24" s="85"/>
      <c r="H24" s="85"/>
      <c r="I24" s="89"/>
      <c r="J24" s="86"/>
      <c r="K24" s="46"/>
      <c r="L24" s="46"/>
      <c r="M24" s="46"/>
      <c r="N24" s="89"/>
      <c r="O24" s="86"/>
      <c r="P24" s="46"/>
      <c r="Q24" s="46"/>
      <c r="R24" s="46"/>
      <c r="S24" s="85"/>
      <c r="T24" s="86"/>
      <c r="U24" s="46"/>
      <c r="V24" s="46"/>
      <c r="W24" s="46"/>
      <c r="X24" s="85"/>
      <c r="Y24" s="86"/>
      <c r="Z24" s="46"/>
      <c r="AA24" s="46"/>
      <c r="AB24" s="46"/>
      <c r="AC24" s="85"/>
      <c r="AD24" s="86"/>
      <c r="AE24" s="46"/>
      <c r="AF24" s="46"/>
      <c r="AG24" s="46"/>
      <c r="AH24" s="89"/>
      <c r="AI24" s="80">
        <v>21</v>
      </c>
    </row>
    <row r="25" spans="1:42" x14ac:dyDescent="0.25">
      <c r="A25" s="46"/>
      <c r="B25" s="46"/>
      <c r="C25" s="85"/>
      <c r="D25" s="92"/>
      <c r="E25" s="85"/>
      <c r="F25" s="85"/>
      <c r="G25" s="85"/>
      <c r="H25" s="85"/>
      <c r="I25" s="89"/>
      <c r="J25" s="86"/>
      <c r="K25" s="46"/>
      <c r="L25" s="46"/>
      <c r="M25" s="46"/>
      <c r="N25" s="89"/>
      <c r="O25" s="86"/>
      <c r="P25" s="46"/>
      <c r="Q25" s="46"/>
      <c r="R25" s="46"/>
      <c r="S25" s="85"/>
      <c r="T25" s="86"/>
      <c r="U25" s="46"/>
      <c r="V25" s="46"/>
      <c r="W25" s="46"/>
      <c r="X25" s="85"/>
      <c r="Y25" s="86"/>
      <c r="Z25" s="46"/>
      <c r="AA25" s="46"/>
      <c r="AB25" s="46"/>
      <c r="AC25" s="85"/>
      <c r="AD25" s="86"/>
      <c r="AE25" s="46"/>
      <c r="AF25" s="46"/>
      <c r="AG25" s="46"/>
      <c r="AH25" s="89"/>
      <c r="AI25" s="80">
        <v>22</v>
      </c>
    </row>
    <row r="26" spans="1:42" x14ac:dyDescent="0.25">
      <c r="A26" s="46"/>
      <c r="B26" s="46"/>
      <c r="C26" s="85"/>
      <c r="D26" s="92"/>
      <c r="E26" s="85"/>
      <c r="F26" s="85"/>
      <c r="G26" s="85"/>
      <c r="H26" s="85"/>
      <c r="I26" s="89"/>
      <c r="J26" s="86"/>
      <c r="K26" s="46"/>
      <c r="L26" s="46"/>
      <c r="M26" s="46"/>
      <c r="N26" s="89"/>
      <c r="O26" s="86"/>
      <c r="P26" s="46"/>
      <c r="Q26" s="46"/>
      <c r="R26" s="46"/>
      <c r="S26" s="85"/>
      <c r="T26" s="86"/>
      <c r="U26" s="46"/>
      <c r="V26" s="46"/>
      <c r="W26" s="46"/>
      <c r="X26" s="85"/>
      <c r="Y26" s="86"/>
      <c r="Z26" s="46"/>
      <c r="AA26" s="46"/>
      <c r="AB26" s="46"/>
      <c r="AC26" s="85"/>
      <c r="AD26" s="86"/>
      <c r="AE26" s="46"/>
      <c r="AF26" s="46"/>
      <c r="AG26" s="46"/>
      <c r="AH26" s="89"/>
      <c r="AI26" s="80">
        <v>23</v>
      </c>
    </row>
    <row r="27" spans="1:42" x14ac:dyDescent="0.25">
      <c r="A27" s="46"/>
      <c r="B27" s="46"/>
      <c r="C27" s="85"/>
      <c r="D27" s="92"/>
      <c r="E27" s="85"/>
      <c r="F27" s="85"/>
      <c r="G27" s="85"/>
      <c r="H27" s="85"/>
      <c r="I27" s="89"/>
      <c r="J27" s="86"/>
      <c r="K27" s="46"/>
      <c r="L27" s="46"/>
      <c r="M27" s="46"/>
      <c r="N27" s="89"/>
      <c r="O27" s="86"/>
      <c r="P27" s="46"/>
      <c r="Q27" s="46"/>
      <c r="R27" s="46"/>
      <c r="S27" s="85"/>
      <c r="T27" s="86"/>
      <c r="U27" s="46"/>
      <c r="V27" s="46"/>
      <c r="W27" s="46"/>
      <c r="X27" s="85"/>
      <c r="Y27" s="86"/>
      <c r="Z27" s="46"/>
      <c r="AA27" s="46"/>
      <c r="AB27" s="46"/>
      <c r="AC27" s="85"/>
      <c r="AD27" s="86"/>
      <c r="AE27" s="46"/>
      <c r="AF27" s="46"/>
      <c r="AG27" s="46"/>
      <c r="AH27" s="89"/>
      <c r="AI27" s="80">
        <v>24</v>
      </c>
    </row>
    <row r="28" spans="1:42" x14ac:dyDescent="0.25">
      <c r="A28" s="46"/>
      <c r="B28" s="46"/>
      <c r="C28" s="85"/>
      <c r="D28" s="92"/>
      <c r="E28" s="85"/>
      <c r="F28" s="85"/>
      <c r="G28" s="85"/>
      <c r="H28" s="85"/>
      <c r="I28" s="89"/>
      <c r="J28" s="86"/>
      <c r="K28" s="46"/>
      <c r="L28" s="46"/>
      <c r="M28" s="46"/>
      <c r="N28" s="89"/>
      <c r="O28" s="86"/>
      <c r="P28" s="46"/>
      <c r="Q28" s="46"/>
      <c r="R28" s="46"/>
      <c r="S28" s="85"/>
      <c r="T28" s="86"/>
      <c r="U28" s="46"/>
      <c r="V28" s="46"/>
      <c r="W28" s="46"/>
      <c r="X28" s="85"/>
      <c r="Y28" s="86"/>
      <c r="Z28" s="46"/>
      <c r="AA28" s="46"/>
      <c r="AB28" s="46"/>
      <c r="AC28" s="85"/>
      <c r="AD28" s="86"/>
      <c r="AE28" s="46"/>
      <c r="AF28" s="46"/>
      <c r="AG28" s="46"/>
      <c r="AH28" s="89"/>
      <c r="AI28" s="80">
        <v>25</v>
      </c>
    </row>
    <row r="29" spans="1:42" x14ac:dyDescent="0.25">
      <c r="A29" s="46"/>
      <c r="B29" s="46"/>
      <c r="C29" s="85"/>
      <c r="D29" s="92"/>
      <c r="E29" s="85"/>
      <c r="F29" s="85"/>
      <c r="G29" s="85"/>
      <c r="H29" s="85"/>
      <c r="I29" s="89"/>
      <c r="J29" s="86"/>
      <c r="K29" s="46"/>
      <c r="L29" s="46"/>
      <c r="M29" s="46"/>
      <c r="N29" s="89"/>
      <c r="O29" s="86"/>
      <c r="P29" s="46"/>
      <c r="Q29" s="46"/>
      <c r="R29" s="46"/>
      <c r="S29" s="85"/>
      <c r="T29" s="86"/>
      <c r="U29" s="46"/>
      <c r="V29" s="46"/>
      <c r="W29" s="46"/>
      <c r="X29" s="85"/>
      <c r="Y29" s="86"/>
      <c r="Z29" s="46"/>
      <c r="AA29" s="46"/>
      <c r="AB29" s="46"/>
      <c r="AC29" s="85"/>
      <c r="AD29" s="86"/>
      <c r="AE29" s="46"/>
      <c r="AF29" s="46"/>
      <c r="AG29" s="46"/>
      <c r="AH29" s="89"/>
      <c r="AI29" s="80">
        <v>26</v>
      </c>
    </row>
    <row r="30" spans="1:42" x14ac:dyDescent="0.25">
      <c r="A30" s="46"/>
      <c r="B30" s="46"/>
      <c r="C30" s="85"/>
      <c r="D30" s="92"/>
      <c r="E30" s="85"/>
      <c r="F30" s="85"/>
      <c r="G30" s="85"/>
      <c r="H30" s="85"/>
      <c r="I30" s="89"/>
      <c r="J30" s="86"/>
      <c r="K30" s="46"/>
      <c r="L30" s="46"/>
      <c r="M30" s="46"/>
      <c r="N30" s="89"/>
      <c r="O30" s="86"/>
      <c r="P30" s="46"/>
      <c r="Q30" s="46"/>
      <c r="R30" s="46"/>
      <c r="S30" s="85"/>
      <c r="T30" s="86"/>
      <c r="U30" s="46"/>
      <c r="V30" s="46"/>
      <c r="W30" s="46"/>
      <c r="X30" s="85"/>
      <c r="Y30" s="86"/>
      <c r="Z30" s="46"/>
      <c r="AA30" s="46"/>
      <c r="AB30" s="46"/>
      <c r="AC30" s="85"/>
      <c r="AD30" s="86"/>
      <c r="AE30" s="46"/>
      <c r="AF30" s="46"/>
      <c r="AG30" s="46"/>
      <c r="AH30" s="89"/>
      <c r="AI30" s="80">
        <v>27</v>
      </c>
    </row>
    <row r="31" spans="1:42" x14ac:dyDescent="0.25">
      <c r="A31" s="46"/>
      <c r="B31" s="46"/>
      <c r="C31" s="85"/>
      <c r="D31" s="92"/>
      <c r="E31" s="85"/>
      <c r="F31" s="85"/>
      <c r="G31" s="85"/>
      <c r="H31" s="85"/>
      <c r="I31" s="89"/>
      <c r="J31" s="86"/>
      <c r="K31" s="46"/>
      <c r="L31" s="46"/>
      <c r="M31" s="46"/>
      <c r="N31" s="89"/>
      <c r="O31" s="86"/>
      <c r="P31" s="46"/>
      <c r="Q31" s="46"/>
      <c r="R31" s="46"/>
      <c r="S31" s="85"/>
      <c r="T31" s="86"/>
      <c r="U31" s="46"/>
      <c r="V31" s="46"/>
      <c r="W31" s="46"/>
      <c r="X31" s="85"/>
      <c r="Y31" s="86"/>
      <c r="Z31" s="46"/>
      <c r="AA31" s="46"/>
      <c r="AB31" s="46"/>
      <c r="AC31" s="85"/>
      <c r="AD31" s="86"/>
      <c r="AE31" s="46"/>
      <c r="AF31" s="46"/>
      <c r="AG31" s="46"/>
      <c r="AH31" s="89"/>
      <c r="AI31" s="80">
        <v>28</v>
      </c>
    </row>
    <row r="32" spans="1:42" x14ac:dyDescent="0.25">
      <c r="A32" s="46"/>
      <c r="B32" s="46"/>
      <c r="C32" s="85"/>
      <c r="D32" s="92"/>
      <c r="E32" s="85"/>
      <c r="F32" s="85"/>
      <c r="G32" s="85"/>
      <c r="H32" s="85"/>
      <c r="I32" s="89"/>
      <c r="J32" s="86"/>
      <c r="K32" s="46"/>
      <c r="L32" s="46"/>
      <c r="M32" s="46"/>
      <c r="N32" s="89"/>
      <c r="O32" s="86"/>
      <c r="P32" s="46"/>
      <c r="Q32" s="46"/>
      <c r="R32" s="46"/>
      <c r="S32" s="85"/>
      <c r="T32" s="86"/>
      <c r="U32" s="46"/>
      <c r="V32" s="46"/>
      <c r="W32" s="46"/>
      <c r="X32" s="85"/>
      <c r="Y32" s="86"/>
      <c r="Z32" s="46"/>
      <c r="AA32" s="46"/>
      <c r="AB32" s="46"/>
      <c r="AC32" s="85"/>
      <c r="AD32" s="86"/>
      <c r="AE32" s="46"/>
      <c r="AF32" s="46"/>
      <c r="AG32" s="46"/>
      <c r="AH32" s="89"/>
      <c r="AI32" s="80">
        <v>29</v>
      </c>
    </row>
    <row r="33" spans="1:35" x14ac:dyDescent="0.25">
      <c r="A33" s="46"/>
      <c r="B33" s="46"/>
      <c r="C33" s="85"/>
      <c r="D33" s="92"/>
      <c r="E33" s="85"/>
      <c r="F33" s="85"/>
      <c r="G33" s="85"/>
      <c r="H33" s="85"/>
      <c r="I33" s="89"/>
      <c r="J33" s="86"/>
      <c r="K33" s="46"/>
      <c r="L33" s="46"/>
      <c r="M33" s="46"/>
      <c r="N33" s="89"/>
      <c r="O33" s="86"/>
      <c r="P33" s="46"/>
      <c r="Q33" s="46"/>
      <c r="R33" s="46"/>
      <c r="S33" s="85"/>
      <c r="T33" s="86"/>
      <c r="U33" s="46"/>
      <c r="V33" s="46"/>
      <c r="W33" s="46"/>
      <c r="X33" s="85"/>
      <c r="Y33" s="86"/>
      <c r="Z33" s="46"/>
      <c r="AA33" s="46"/>
      <c r="AB33" s="46"/>
      <c r="AC33" s="85"/>
      <c r="AD33" s="86"/>
      <c r="AE33" s="46"/>
      <c r="AF33" s="46"/>
      <c r="AG33" s="46"/>
      <c r="AH33" s="89"/>
      <c r="AI33" s="80">
        <v>30</v>
      </c>
    </row>
    <row r="34" spans="1:35" x14ac:dyDescent="0.25">
      <c r="A34" s="46"/>
      <c r="B34" s="46"/>
      <c r="C34" s="85"/>
      <c r="D34" s="92"/>
      <c r="E34" s="85"/>
      <c r="F34" s="85"/>
      <c r="G34" s="85"/>
      <c r="H34" s="85"/>
      <c r="I34" s="89"/>
      <c r="J34" s="86"/>
      <c r="K34" s="46"/>
      <c r="L34" s="46"/>
      <c r="M34" s="46"/>
      <c r="N34" s="89"/>
      <c r="O34" s="86"/>
      <c r="P34" s="46"/>
      <c r="Q34" s="46"/>
      <c r="R34" s="46"/>
      <c r="S34" s="85"/>
      <c r="T34" s="86"/>
      <c r="U34" s="46"/>
      <c r="V34" s="46"/>
      <c r="W34" s="46"/>
      <c r="X34" s="85"/>
      <c r="Y34" s="86"/>
      <c r="Z34" s="46"/>
      <c r="AA34" s="46"/>
      <c r="AB34" s="46"/>
      <c r="AC34" s="85"/>
      <c r="AD34" s="86"/>
      <c r="AE34" s="46"/>
      <c r="AF34" s="46"/>
      <c r="AG34" s="46"/>
      <c r="AH34" s="89"/>
      <c r="AI34" s="80">
        <v>31</v>
      </c>
    </row>
    <row r="35" spans="1:35" x14ac:dyDescent="0.25">
      <c r="A35" s="46"/>
      <c r="B35" s="46"/>
      <c r="C35" s="85"/>
      <c r="D35" s="92"/>
      <c r="E35" s="85"/>
      <c r="F35" s="85"/>
      <c r="G35" s="85"/>
      <c r="H35" s="85"/>
      <c r="I35" s="89"/>
      <c r="J35" s="86"/>
      <c r="K35" s="46"/>
      <c r="L35" s="46"/>
      <c r="M35" s="46"/>
      <c r="N35" s="89"/>
      <c r="O35" s="86"/>
      <c r="P35" s="46"/>
      <c r="Q35" s="46"/>
      <c r="R35" s="46"/>
      <c r="S35" s="85"/>
      <c r="T35" s="86"/>
      <c r="U35" s="46"/>
      <c r="V35" s="46"/>
      <c r="W35" s="46"/>
      <c r="X35" s="85"/>
      <c r="Y35" s="86"/>
      <c r="Z35" s="46"/>
      <c r="AA35" s="46"/>
      <c r="AB35" s="46"/>
      <c r="AC35" s="85"/>
      <c r="AD35" s="86"/>
      <c r="AE35" s="46"/>
      <c r="AF35" s="46"/>
      <c r="AG35" s="46"/>
      <c r="AH35" s="89"/>
      <c r="AI35" s="80">
        <v>32</v>
      </c>
    </row>
    <row r="36" spans="1:35" x14ac:dyDescent="0.25">
      <c r="A36" s="46"/>
      <c r="B36" s="46"/>
      <c r="C36" s="85"/>
      <c r="D36" s="92"/>
      <c r="E36" s="85"/>
      <c r="F36" s="85"/>
      <c r="G36" s="85"/>
      <c r="H36" s="85"/>
      <c r="I36" s="89"/>
      <c r="J36" s="86"/>
      <c r="K36" s="46"/>
      <c r="L36" s="46"/>
      <c r="M36" s="46"/>
      <c r="N36" s="89"/>
      <c r="O36" s="86"/>
      <c r="P36" s="46"/>
      <c r="Q36" s="46"/>
      <c r="R36" s="46"/>
      <c r="S36" s="85"/>
      <c r="T36" s="86"/>
      <c r="U36" s="46"/>
      <c r="V36" s="46"/>
      <c r="W36" s="46"/>
      <c r="X36" s="85"/>
      <c r="Y36" s="86"/>
      <c r="Z36" s="46"/>
      <c r="AA36" s="46"/>
      <c r="AB36" s="46"/>
      <c r="AC36" s="85"/>
      <c r="AD36" s="86"/>
      <c r="AE36" s="46"/>
      <c r="AF36" s="46"/>
      <c r="AG36" s="46"/>
      <c r="AH36" s="89"/>
      <c r="AI36" s="80"/>
    </row>
    <row r="37" spans="1:35" x14ac:dyDescent="0.25">
      <c r="A37" s="46"/>
      <c r="B37" s="46"/>
      <c r="C37" s="85"/>
      <c r="D37" s="92"/>
      <c r="E37" s="85"/>
      <c r="F37" s="85"/>
      <c r="G37" s="85"/>
      <c r="H37" s="85"/>
      <c r="I37" s="89"/>
      <c r="J37" s="86"/>
      <c r="K37" s="46"/>
      <c r="L37" s="46"/>
      <c r="M37" s="46"/>
      <c r="N37" s="89"/>
      <c r="O37" s="86"/>
      <c r="P37" s="46"/>
      <c r="Q37" s="46"/>
      <c r="R37" s="46"/>
      <c r="S37" s="85"/>
      <c r="T37" s="86"/>
      <c r="U37" s="46"/>
      <c r="V37" s="46"/>
      <c r="W37" s="46"/>
      <c r="X37" s="85"/>
      <c r="Y37" s="86"/>
      <c r="Z37" s="46"/>
      <c r="AA37" s="46"/>
      <c r="AB37" s="46"/>
      <c r="AC37" s="85"/>
      <c r="AD37" s="86"/>
      <c r="AE37" s="46"/>
      <c r="AF37" s="46"/>
      <c r="AG37" s="46"/>
      <c r="AH37" s="89"/>
      <c r="AI37" s="80"/>
    </row>
    <row r="38" spans="1:35" x14ac:dyDescent="0.25">
      <c r="A38" s="46"/>
      <c r="B38" s="46"/>
      <c r="C38" s="85"/>
      <c r="D38" s="92"/>
      <c r="E38" s="85"/>
      <c r="F38" s="85"/>
      <c r="G38" s="85"/>
      <c r="H38" s="85"/>
      <c r="I38" s="89"/>
      <c r="J38" s="86"/>
      <c r="K38" s="46"/>
      <c r="L38" s="46"/>
      <c r="M38" s="46"/>
      <c r="N38" s="89"/>
      <c r="O38" s="86"/>
      <c r="P38" s="46"/>
      <c r="Q38" s="46"/>
      <c r="R38" s="46"/>
      <c r="S38" s="85"/>
      <c r="T38" s="86"/>
      <c r="U38" s="46"/>
      <c r="V38" s="46"/>
      <c r="W38" s="46"/>
      <c r="X38" s="85"/>
      <c r="Y38" s="86"/>
      <c r="Z38" s="46"/>
      <c r="AA38" s="46"/>
      <c r="AB38" s="46"/>
      <c r="AC38" s="85"/>
      <c r="AD38" s="86"/>
      <c r="AE38" s="46"/>
      <c r="AF38" s="46"/>
      <c r="AG38" s="46"/>
      <c r="AH38" s="89"/>
      <c r="AI38" s="80"/>
    </row>
    <row r="39" spans="1:35" x14ac:dyDescent="0.25">
      <c r="A39" s="46"/>
      <c r="B39" s="46"/>
      <c r="C39" s="85"/>
      <c r="D39" s="92"/>
      <c r="E39" s="85"/>
      <c r="F39" s="85"/>
      <c r="G39" s="85"/>
      <c r="H39" s="85"/>
      <c r="I39" s="89"/>
      <c r="J39" s="86"/>
      <c r="K39" s="46"/>
      <c r="L39" s="46"/>
      <c r="M39" s="46"/>
      <c r="N39" s="89"/>
      <c r="O39" s="86"/>
      <c r="P39" s="46"/>
      <c r="Q39" s="46"/>
      <c r="R39" s="46"/>
      <c r="S39" s="85"/>
      <c r="T39" s="86"/>
      <c r="U39" s="46"/>
      <c r="V39" s="46"/>
      <c r="W39" s="46"/>
      <c r="X39" s="85"/>
      <c r="Y39" s="86"/>
      <c r="Z39" s="46"/>
      <c r="AA39" s="46"/>
      <c r="AB39" s="46"/>
      <c r="AC39" s="85"/>
      <c r="AD39" s="86"/>
      <c r="AE39" s="46"/>
      <c r="AF39" s="46"/>
      <c r="AG39" s="46"/>
      <c r="AH39" s="89"/>
      <c r="AI39" s="80"/>
    </row>
    <row r="40" spans="1:35" x14ac:dyDescent="0.25">
      <c r="A40" s="46"/>
      <c r="B40" s="46"/>
      <c r="C40" s="85"/>
      <c r="D40" s="92"/>
      <c r="E40" s="85"/>
      <c r="F40" s="85"/>
      <c r="G40" s="85"/>
      <c r="H40" s="85"/>
      <c r="I40" s="89"/>
      <c r="J40" s="86"/>
      <c r="K40" s="46"/>
      <c r="L40" s="46"/>
      <c r="M40" s="46"/>
      <c r="N40" s="89"/>
      <c r="O40" s="86"/>
      <c r="P40" s="46"/>
      <c r="Q40" s="46"/>
      <c r="R40" s="46"/>
      <c r="S40" s="85"/>
      <c r="T40" s="86"/>
      <c r="U40" s="46"/>
      <c r="V40" s="46"/>
      <c r="W40" s="46"/>
      <c r="X40" s="85"/>
      <c r="Y40" s="86"/>
      <c r="Z40" s="46"/>
      <c r="AA40" s="46"/>
      <c r="AB40" s="46"/>
      <c r="AC40" s="85"/>
      <c r="AD40" s="86"/>
      <c r="AE40" s="46"/>
      <c r="AF40" s="46"/>
      <c r="AG40" s="46"/>
      <c r="AH40" s="89"/>
      <c r="AI40" s="80"/>
    </row>
    <row r="41" spans="1:35" x14ac:dyDescent="0.25">
      <c r="A41" s="46"/>
      <c r="B41" s="46"/>
      <c r="C41" s="85"/>
      <c r="D41" s="92"/>
      <c r="E41" s="85"/>
      <c r="F41" s="85"/>
      <c r="G41" s="85"/>
      <c r="H41" s="85"/>
      <c r="I41" s="89"/>
      <c r="J41" s="86"/>
      <c r="K41" s="46"/>
      <c r="L41" s="46"/>
      <c r="M41" s="46"/>
      <c r="N41" s="89"/>
      <c r="O41" s="86"/>
      <c r="P41" s="46"/>
      <c r="Q41" s="46"/>
      <c r="R41" s="46"/>
      <c r="S41" s="85"/>
      <c r="T41" s="86"/>
      <c r="U41" s="46"/>
      <c r="V41" s="46"/>
      <c r="W41" s="46"/>
      <c r="X41" s="85"/>
      <c r="Y41" s="86"/>
      <c r="Z41" s="46"/>
      <c r="AA41" s="46"/>
      <c r="AB41" s="46"/>
      <c r="AC41" s="85"/>
      <c r="AD41" s="86"/>
      <c r="AE41" s="46"/>
      <c r="AF41" s="46"/>
      <c r="AG41" s="46"/>
      <c r="AH41" s="89"/>
      <c r="AI41" s="80"/>
    </row>
    <row r="42" spans="1:35" x14ac:dyDescent="0.25">
      <c r="A42" s="46"/>
      <c r="B42" s="46"/>
      <c r="C42" s="85"/>
      <c r="D42" s="92"/>
      <c r="E42" s="85"/>
      <c r="F42" s="85"/>
      <c r="G42" s="85"/>
      <c r="H42" s="85"/>
      <c r="I42" s="89"/>
      <c r="J42" s="86"/>
      <c r="K42" s="46"/>
      <c r="L42" s="46"/>
      <c r="M42" s="46"/>
      <c r="N42" s="89"/>
      <c r="O42" s="86"/>
      <c r="P42" s="46"/>
      <c r="Q42" s="46"/>
      <c r="R42" s="46"/>
      <c r="S42" s="85"/>
      <c r="T42" s="86"/>
      <c r="U42" s="46"/>
      <c r="V42" s="46"/>
      <c r="W42" s="46"/>
      <c r="X42" s="85"/>
      <c r="Y42" s="86"/>
      <c r="Z42" s="46"/>
      <c r="AA42" s="46"/>
      <c r="AB42" s="46"/>
      <c r="AC42" s="85"/>
      <c r="AD42" s="86"/>
      <c r="AE42" s="46"/>
      <c r="AF42" s="46"/>
      <c r="AG42" s="46"/>
      <c r="AH42" s="89"/>
      <c r="AI42" s="80"/>
    </row>
    <row r="43" spans="1:35" x14ac:dyDescent="0.25">
      <c r="A43" s="46"/>
      <c r="B43" s="46"/>
      <c r="C43" s="85"/>
      <c r="D43" s="92"/>
      <c r="E43" s="85"/>
      <c r="F43" s="85"/>
      <c r="G43" s="85"/>
      <c r="H43" s="85"/>
      <c r="I43" s="89"/>
      <c r="J43" s="86"/>
      <c r="K43" s="46"/>
      <c r="L43" s="46"/>
      <c r="M43" s="46"/>
      <c r="N43" s="89"/>
      <c r="O43" s="86"/>
      <c r="P43" s="46"/>
      <c r="Q43" s="80"/>
      <c r="R43" s="80"/>
      <c r="S43" s="85"/>
      <c r="T43" s="86"/>
      <c r="U43" s="46"/>
      <c r="V43" s="46"/>
      <c r="W43" s="46"/>
      <c r="X43" s="85"/>
      <c r="Y43" s="86"/>
      <c r="Z43" s="46"/>
      <c r="AA43" s="46"/>
      <c r="AB43" s="46"/>
      <c r="AC43" s="85"/>
      <c r="AD43" s="86"/>
      <c r="AE43" s="46"/>
      <c r="AF43" s="46"/>
      <c r="AG43" s="46"/>
      <c r="AH43" s="89"/>
      <c r="AI43" s="80"/>
    </row>
    <row r="44" spans="1:35" x14ac:dyDescent="0.25">
      <c r="A44" s="46"/>
      <c r="B44" s="46"/>
      <c r="C44" s="85"/>
      <c r="D44" s="92"/>
      <c r="E44" s="85"/>
      <c r="F44" s="85"/>
      <c r="G44" s="85"/>
      <c r="H44" s="85"/>
      <c r="I44" s="89"/>
      <c r="J44" s="86"/>
      <c r="K44" s="46"/>
      <c r="L44" s="46"/>
      <c r="M44" s="46"/>
      <c r="N44" s="89"/>
      <c r="O44" s="86"/>
      <c r="P44" s="46"/>
      <c r="Q44" s="80"/>
      <c r="R44" s="80"/>
      <c r="S44" s="85"/>
      <c r="T44" s="86"/>
      <c r="U44" s="46"/>
      <c r="V44" s="46"/>
      <c r="W44" s="46"/>
      <c r="X44" s="85"/>
      <c r="Y44" s="86"/>
      <c r="Z44" s="46"/>
      <c r="AA44" s="46"/>
      <c r="AB44" s="46"/>
      <c r="AC44" s="85"/>
      <c r="AD44" s="86"/>
      <c r="AE44" s="46"/>
      <c r="AF44" s="46"/>
      <c r="AG44" s="46"/>
      <c r="AH44" s="89"/>
      <c r="AI44" s="80"/>
    </row>
  </sheetData>
  <sheetProtection algorithmName="SHA-512" hashValue="R0JembdHIXsdyVA725JLFGuRNKWn3lGkYeqFa+3cyRoiPCpQY/hQoIERhayX9l4wWKGr4pCU6HJIXpMVBmL9wg==" saltValue="gU46O1G5X0IRvlvFF2ZJ4w==" spinCount="100000" sheet="1" objects="1" scenarios="1" selectLockedCells="1" selectUnlockedCells="1"/>
  <sortState xmlns:xlrd2="http://schemas.microsoft.com/office/spreadsheetml/2017/richdata2" ref="A5:AP17">
    <sortCondition ref="A5:A17"/>
  </sortState>
  <mergeCells count="9">
    <mergeCell ref="D2:I2"/>
    <mergeCell ref="A2:C2"/>
    <mergeCell ref="P1:S1"/>
    <mergeCell ref="T1:AH1"/>
    <mergeCell ref="J2:N2"/>
    <mergeCell ref="O2:S2"/>
    <mergeCell ref="T2:X2"/>
    <mergeCell ref="Y2:AC2"/>
    <mergeCell ref="AD2:AH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SU512"/>
  <sheetViews>
    <sheetView workbookViewId="0"/>
  </sheetViews>
  <sheetFormatPr defaultRowHeight="15" x14ac:dyDescent="0.25"/>
  <cols>
    <col min="1" max="1" width="43.5703125" style="13" customWidth="1"/>
    <col min="2" max="2" width="13.5703125" style="13" customWidth="1"/>
    <col min="3" max="3" width="20.7109375" style="13" bestFit="1" customWidth="1"/>
    <col min="4" max="4" width="17.140625" style="23" customWidth="1"/>
    <col min="5" max="5" width="17.85546875" style="23" customWidth="1"/>
    <col min="6" max="6" width="20.7109375" style="23" customWidth="1"/>
    <col min="7" max="7" width="12" style="13" customWidth="1"/>
    <col min="8" max="8" width="10.7109375" style="13" customWidth="1"/>
    <col min="9" max="16384" width="9.140625" style="13"/>
  </cols>
  <sheetData>
    <row r="1" spans="1:407" x14ac:dyDescent="0.25">
      <c r="A1" s="24" t="s">
        <v>81</v>
      </c>
      <c r="B1" s="24" t="s">
        <v>60</v>
      </c>
      <c r="C1" s="24" t="s">
        <v>62</v>
      </c>
      <c r="D1" s="25" t="s">
        <v>64</v>
      </c>
      <c r="E1" s="25" t="s">
        <v>66</v>
      </c>
      <c r="F1" s="26" t="s">
        <v>68</v>
      </c>
      <c r="G1" s="202" t="s">
        <v>0</v>
      </c>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3"/>
      <c r="EM1" s="203"/>
      <c r="EN1" s="203"/>
      <c r="EO1" s="203"/>
      <c r="EP1" s="203"/>
      <c r="EQ1" s="203"/>
      <c r="ER1" s="203"/>
      <c r="ES1" s="203"/>
      <c r="ET1" s="203"/>
      <c r="EU1" s="203"/>
      <c r="EV1" s="203"/>
      <c r="EW1" s="203"/>
      <c r="EX1" s="203"/>
      <c r="EY1" s="203"/>
      <c r="EZ1" s="203"/>
      <c r="FA1" s="203"/>
      <c r="FB1" s="203"/>
      <c r="FC1" s="203"/>
      <c r="FD1" s="203"/>
      <c r="FE1" s="203"/>
      <c r="FF1" s="203"/>
      <c r="FG1" s="203"/>
      <c r="FH1" s="203"/>
      <c r="FI1" s="203"/>
      <c r="FJ1" s="203"/>
      <c r="FK1" s="203"/>
      <c r="FL1" s="203"/>
      <c r="FM1" s="203"/>
      <c r="FN1" s="203"/>
      <c r="FO1" s="203"/>
      <c r="FP1" s="203"/>
      <c r="FQ1" s="203"/>
      <c r="FR1" s="203"/>
      <c r="FS1" s="203"/>
      <c r="FT1" s="203"/>
      <c r="FU1" s="203"/>
      <c r="FV1" s="203"/>
      <c r="FW1" s="203"/>
      <c r="FX1" s="203"/>
      <c r="FY1" s="203"/>
      <c r="FZ1" s="203"/>
      <c r="GA1" s="203"/>
      <c r="GB1" s="203"/>
      <c r="GC1" s="203"/>
      <c r="GD1" s="203"/>
      <c r="GE1" s="203"/>
      <c r="GF1" s="203"/>
      <c r="GG1" s="203"/>
      <c r="GH1" s="203"/>
      <c r="GI1" s="203"/>
      <c r="GJ1" s="203"/>
      <c r="GK1" s="203"/>
      <c r="GL1" s="203"/>
      <c r="GM1" s="203"/>
      <c r="GN1" s="203"/>
      <c r="GO1" s="203"/>
      <c r="GP1" s="203"/>
      <c r="GQ1" s="203"/>
      <c r="GR1" s="203"/>
      <c r="GS1" s="203"/>
      <c r="GT1" s="203"/>
      <c r="GU1" s="203"/>
      <c r="GV1" s="203"/>
      <c r="GW1" s="203"/>
      <c r="GX1" s="203"/>
      <c r="GY1" s="203"/>
      <c r="GZ1" s="203"/>
      <c r="HA1" s="203"/>
      <c r="HB1" s="203"/>
      <c r="HC1" s="203"/>
      <c r="HD1" s="203"/>
      <c r="HE1" s="203"/>
      <c r="HF1" s="203"/>
      <c r="HG1" s="203"/>
      <c r="HH1" s="203"/>
      <c r="HI1" s="203"/>
      <c r="HJ1" s="203"/>
      <c r="HK1" s="203"/>
      <c r="HL1" s="203"/>
      <c r="HM1" s="203"/>
      <c r="HN1" s="203"/>
      <c r="HO1" s="203"/>
      <c r="HP1" s="203"/>
      <c r="HQ1" s="203"/>
      <c r="HR1" s="203"/>
      <c r="HS1" s="203"/>
      <c r="HT1" s="203"/>
      <c r="HU1" s="203"/>
      <c r="HV1" s="203"/>
      <c r="HW1" s="203"/>
      <c r="HX1" s="203"/>
      <c r="HY1" s="203"/>
      <c r="HZ1" s="203"/>
      <c r="IA1" s="203"/>
      <c r="IB1" s="203"/>
      <c r="IC1" s="203"/>
      <c r="ID1" s="203"/>
      <c r="IE1" s="203"/>
      <c r="IF1" s="203"/>
      <c r="IG1" s="203"/>
      <c r="IH1" s="203"/>
      <c r="II1" s="203"/>
      <c r="IJ1" s="203"/>
      <c r="IK1" s="203"/>
      <c r="IL1" s="203"/>
      <c r="IM1" s="203"/>
      <c r="IN1" s="203"/>
      <c r="IO1" s="203"/>
      <c r="IP1" s="203"/>
      <c r="IQ1" s="203"/>
      <c r="IR1" s="203"/>
      <c r="IS1" s="203"/>
      <c r="IT1" s="203"/>
      <c r="IU1" s="203"/>
      <c r="IV1" s="203"/>
      <c r="IW1" s="203"/>
      <c r="IX1" s="203"/>
      <c r="IY1" s="203"/>
      <c r="IZ1" s="203"/>
      <c r="JA1" s="203"/>
      <c r="JB1" s="203"/>
      <c r="JC1" s="203"/>
      <c r="JD1" s="203"/>
      <c r="JE1" s="203"/>
      <c r="JF1" s="203"/>
      <c r="JG1" s="203"/>
      <c r="JH1" s="203"/>
      <c r="JI1" s="203"/>
      <c r="JJ1" s="203"/>
      <c r="JK1" s="203"/>
      <c r="JL1" s="203"/>
      <c r="JM1" s="203"/>
      <c r="JN1" s="203"/>
      <c r="JO1" s="203"/>
      <c r="JP1" s="203"/>
      <c r="JQ1" s="203"/>
      <c r="JR1" s="203"/>
      <c r="JS1" s="203"/>
      <c r="JT1" s="203"/>
      <c r="JU1" s="203"/>
      <c r="JV1" s="203"/>
      <c r="JW1" s="203"/>
      <c r="JX1" s="203"/>
      <c r="JY1" s="203"/>
      <c r="JZ1" s="203"/>
      <c r="KA1" s="203"/>
      <c r="KB1" s="203"/>
      <c r="KC1" s="203"/>
      <c r="KD1" s="203"/>
      <c r="KE1" s="203"/>
      <c r="KF1" s="203"/>
      <c r="KG1" s="203"/>
      <c r="KH1" s="203"/>
      <c r="KI1" s="203"/>
      <c r="KJ1" s="203"/>
      <c r="KK1" s="203"/>
      <c r="KL1" s="203"/>
      <c r="KM1" s="203"/>
      <c r="KN1" s="203"/>
      <c r="KO1" s="203"/>
      <c r="KP1" s="203"/>
      <c r="KQ1" s="203"/>
      <c r="KR1" s="203"/>
      <c r="KS1" s="203"/>
      <c r="KT1" s="203"/>
      <c r="KU1" s="203"/>
      <c r="KV1" s="203"/>
      <c r="KW1" s="203"/>
      <c r="KX1" s="203"/>
      <c r="KY1" s="203"/>
      <c r="KZ1" s="203"/>
      <c r="LA1" s="203"/>
      <c r="LB1" s="203"/>
      <c r="LC1" s="203"/>
      <c r="LD1" s="203"/>
      <c r="LE1" s="203"/>
      <c r="LF1" s="203"/>
      <c r="LG1" s="203"/>
      <c r="LH1" s="203"/>
      <c r="LI1" s="203"/>
      <c r="LJ1" s="203"/>
      <c r="LK1" s="203"/>
      <c r="LL1" s="203"/>
      <c r="LM1" s="203"/>
      <c r="LN1" s="203"/>
      <c r="LO1" s="203"/>
      <c r="LP1" s="203"/>
      <c r="LQ1" s="203"/>
      <c r="LR1" s="203"/>
      <c r="LS1" s="203"/>
      <c r="LT1" s="203"/>
      <c r="LU1" s="203"/>
      <c r="LV1" s="203"/>
      <c r="LW1" s="203"/>
      <c r="LX1" s="203"/>
      <c r="LY1" s="203"/>
      <c r="LZ1" s="203"/>
      <c r="MA1" s="203"/>
      <c r="MB1" s="203"/>
      <c r="MC1" s="203"/>
      <c r="MD1" s="203"/>
      <c r="ME1" s="203"/>
      <c r="MF1" s="203"/>
      <c r="MG1" s="203"/>
      <c r="MH1" s="203"/>
      <c r="MI1" s="203"/>
      <c r="MJ1" s="203"/>
      <c r="MK1" s="203"/>
      <c r="ML1" s="203"/>
      <c r="MM1" s="203"/>
      <c r="MN1" s="203"/>
      <c r="MO1" s="203"/>
      <c r="MP1" s="203"/>
      <c r="MQ1" s="203"/>
      <c r="MR1" s="203"/>
      <c r="MS1" s="203"/>
      <c r="MT1" s="203"/>
      <c r="MU1" s="203"/>
      <c r="MV1" s="203"/>
      <c r="MW1" s="203"/>
      <c r="MX1" s="203"/>
      <c r="MY1" s="203"/>
      <c r="MZ1" s="203"/>
      <c r="NA1" s="203"/>
      <c r="NB1" s="203"/>
      <c r="NC1" s="203"/>
      <c r="ND1" s="203"/>
      <c r="NE1" s="203"/>
      <c r="NF1" s="203"/>
      <c r="NG1" s="203"/>
      <c r="NH1" s="203"/>
      <c r="NI1" s="203"/>
      <c r="NJ1" s="203"/>
      <c r="NK1" s="203"/>
      <c r="NL1" s="203"/>
      <c r="NM1" s="203"/>
      <c r="NN1" s="203"/>
      <c r="NO1" s="203"/>
      <c r="NP1" s="203"/>
      <c r="NQ1" s="203"/>
      <c r="NR1" s="203"/>
      <c r="NS1" s="203"/>
      <c r="NT1" s="203"/>
      <c r="NU1" s="203"/>
      <c r="NV1" s="203"/>
      <c r="NW1" s="203"/>
      <c r="NX1" s="203"/>
      <c r="NY1" s="203"/>
      <c r="NZ1" s="203"/>
      <c r="OA1" s="203"/>
      <c r="OB1" s="203"/>
      <c r="OC1" s="203"/>
      <c r="OD1" s="203"/>
      <c r="OE1" s="203"/>
      <c r="OF1" s="203"/>
      <c r="OG1" s="203"/>
      <c r="OH1" s="203"/>
      <c r="OI1" s="203"/>
      <c r="OJ1" s="203"/>
      <c r="OK1" s="203"/>
      <c r="OL1" s="203"/>
      <c r="OM1" s="203"/>
      <c r="ON1" s="203"/>
      <c r="OO1" s="203"/>
      <c r="OP1" s="203"/>
    </row>
    <row r="2" spans="1:407" s="24" customFormat="1" ht="15" customHeight="1" thickBot="1" x14ac:dyDescent="0.3">
      <c r="A2" s="27" t="s">
        <v>44</v>
      </c>
      <c r="B2" s="28" t="s">
        <v>61</v>
      </c>
      <c r="C2" s="27" t="s">
        <v>63</v>
      </c>
      <c r="D2" s="29" t="s">
        <v>65</v>
      </c>
      <c r="E2" s="29" t="s">
        <v>67</v>
      </c>
      <c r="F2" s="30" t="s">
        <v>69</v>
      </c>
      <c r="G2" s="27">
        <v>2</v>
      </c>
      <c r="H2" s="27">
        <v>4</v>
      </c>
      <c r="I2" s="27">
        <v>6</v>
      </c>
      <c r="J2" s="27">
        <v>8</v>
      </c>
      <c r="K2" s="27">
        <v>10</v>
      </c>
      <c r="L2" s="27">
        <v>12</v>
      </c>
      <c r="M2" s="27">
        <v>14</v>
      </c>
      <c r="N2" s="27">
        <v>16</v>
      </c>
      <c r="O2" s="27">
        <v>18</v>
      </c>
      <c r="P2" s="27">
        <v>20</v>
      </c>
      <c r="Q2" s="27">
        <v>22</v>
      </c>
      <c r="R2" s="27">
        <v>24</v>
      </c>
      <c r="S2" s="27">
        <v>26</v>
      </c>
      <c r="T2" s="27">
        <v>28</v>
      </c>
      <c r="U2" s="27">
        <v>30</v>
      </c>
      <c r="V2" s="27">
        <v>32</v>
      </c>
      <c r="W2" s="27">
        <v>34</v>
      </c>
      <c r="X2" s="27">
        <v>36</v>
      </c>
      <c r="Y2" s="27">
        <v>38</v>
      </c>
      <c r="Z2" s="27">
        <v>40</v>
      </c>
      <c r="AA2" s="27">
        <v>42</v>
      </c>
      <c r="AB2" s="27">
        <v>44</v>
      </c>
      <c r="AC2" s="27">
        <v>46</v>
      </c>
      <c r="AD2" s="27">
        <v>48</v>
      </c>
      <c r="AE2" s="27">
        <v>50</v>
      </c>
      <c r="AF2" s="27">
        <v>52</v>
      </c>
      <c r="AG2" s="27">
        <v>54</v>
      </c>
      <c r="AH2" s="27">
        <v>56</v>
      </c>
      <c r="AI2" s="27">
        <v>58</v>
      </c>
      <c r="AJ2" s="27">
        <v>60</v>
      </c>
      <c r="AK2" s="27">
        <v>62</v>
      </c>
      <c r="AL2" s="27">
        <v>64</v>
      </c>
      <c r="AM2" s="27">
        <v>66</v>
      </c>
      <c r="AN2" s="27">
        <v>68</v>
      </c>
      <c r="AO2" s="27">
        <v>70</v>
      </c>
      <c r="AP2" s="27">
        <v>72</v>
      </c>
      <c r="AQ2" s="27">
        <v>74</v>
      </c>
      <c r="AR2" s="27">
        <v>76</v>
      </c>
      <c r="AS2" s="27">
        <v>78</v>
      </c>
      <c r="AT2" s="27">
        <v>80</v>
      </c>
      <c r="AU2" s="27">
        <v>82</v>
      </c>
      <c r="AV2" s="27">
        <v>84</v>
      </c>
      <c r="AW2" s="27">
        <v>86</v>
      </c>
      <c r="AX2" s="27">
        <v>88</v>
      </c>
      <c r="AY2" s="27">
        <v>90</v>
      </c>
      <c r="AZ2" s="27">
        <v>92</v>
      </c>
      <c r="BA2" s="27">
        <v>94</v>
      </c>
      <c r="BB2" s="27">
        <v>96</v>
      </c>
      <c r="BC2" s="27">
        <v>98</v>
      </c>
      <c r="BD2" s="27">
        <v>100</v>
      </c>
      <c r="BE2" s="27">
        <v>102</v>
      </c>
      <c r="BF2" s="27">
        <v>104</v>
      </c>
      <c r="BG2" s="27">
        <v>106</v>
      </c>
      <c r="BH2" s="27">
        <v>108</v>
      </c>
      <c r="BI2" s="27">
        <v>110</v>
      </c>
      <c r="BJ2" s="27">
        <v>112</v>
      </c>
      <c r="BK2" s="27">
        <v>114</v>
      </c>
      <c r="BL2" s="27">
        <v>116</v>
      </c>
      <c r="BM2" s="27">
        <v>118</v>
      </c>
      <c r="BN2" s="27">
        <v>120</v>
      </c>
      <c r="BO2" s="27">
        <v>122</v>
      </c>
      <c r="BP2" s="27">
        <v>124</v>
      </c>
      <c r="BQ2" s="27">
        <v>126</v>
      </c>
      <c r="BR2" s="27">
        <v>128</v>
      </c>
      <c r="BS2" s="27">
        <v>130</v>
      </c>
      <c r="BT2" s="27">
        <v>132</v>
      </c>
      <c r="BU2" s="27">
        <v>134</v>
      </c>
      <c r="BV2" s="27">
        <v>136</v>
      </c>
      <c r="BW2" s="27">
        <v>138</v>
      </c>
      <c r="BX2" s="27">
        <v>140</v>
      </c>
      <c r="BY2" s="27">
        <v>142</v>
      </c>
      <c r="BZ2" s="27">
        <v>144</v>
      </c>
      <c r="CA2" s="27">
        <v>146</v>
      </c>
      <c r="CB2" s="27">
        <v>148</v>
      </c>
      <c r="CC2" s="27">
        <v>150</v>
      </c>
      <c r="CD2" s="27">
        <v>152</v>
      </c>
      <c r="CE2" s="27">
        <v>154</v>
      </c>
      <c r="CF2" s="27">
        <v>156</v>
      </c>
      <c r="CG2" s="27">
        <v>158</v>
      </c>
      <c r="CH2" s="27">
        <v>160</v>
      </c>
      <c r="CI2" s="27">
        <v>162</v>
      </c>
      <c r="CJ2" s="27">
        <v>164</v>
      </c>
      <c r="CK2" s="27">
        <v>166</v>
      </c>
      <c r="CL2" s="27">
        <v>168</v>
      </c>
      <c r="CM2" s="27">
        <v>170</v>
      </c>
      <c r="CN2" s="27">
        <v>172</v>
      </c>
      <c r="CO2" s="27">
        <v>174</v>
      </c>
      <c r="CP2" s="27">
        <v>176</v>
      </c>
      <c r="CQ2" s="27">
        <v>178</v>
      </c>
      <c r="CR2" s="27">
        <v>180</v>
      </c>
      <c r="CS2" s="27">
        <v>182</v>
      </c>
      <c r="CT2" s="27">
        <v>184</v>
      </c>
      <c r="CU2" s="27">
        <v>186</v>
      </c>
      <c r="CV2" s="27">
        <v>188</v>
      </c>
      <c r="CW2" s="27">
        <v>190</v>
      </c>
      <c r="CX2" s="27">
        <v>192</v>
      </c>
      <c r="CY2" s="27">
        <v>194</v>
      </c>
      <c r="CZ2" s="27">
        <v>196</v>
      </c>
      <c r="DA2" s="27">
        <v>198</v>
      </c>
      <c r="DB2" s="27">
        <v>200</v>
      </c>
      <c r="DC2" s="27">
        <v>202</v>
      </c>
      <c r="DD2" s="27">
        <v>204</v>
      </c>
      <c r="DE2" s="27">
        <v>206</v>
      </c>
      <c r="DF2" s="27">
        <v>208</v>
      </c>
      <c r="DG2" s="27">
        <v>210</v>
      </c>
      <c r="DH2" s="27">
        <v>212</v>
      </c>
      <c r="DI2" s="27">
        <v>214</v>
      </c>
      <c r="DJ2" s="27">
        <v>216</v>
      </c>
      <c r="DK2" s="27">
        <v>218</v>
      </c>
      <c r="DL2" s="27">
        <v>220</v>
      </c>
      <c r="DM2" s="27">
        <v>222</v>
      </c>
      <c r="DN2" s="27">
        <v>224</v>
      </c>
      <c r="DO2" s="27">
        <v>226</v>
      </c>
      <c r="DP2" s="27">
        <v>228</v>
      </c>
      <c r="DQ2" s="27">
        <v>230</v>
      </c>
      <c r="DR2" s="27">
        <v>232</v>
      </c>
      <c r="DS2" s="27">
        <v>234</v>
      </c>
      <c r="DT2" s="27">
        <v>236</v>
      </c>
      <c r="DU2" s="27">
        <v>238</v>
      </c>
      <c r="DV2" s="27">
        <v>240</v>
      </c>
      <c r="DW2" s="27">
        <v>242</v>
      </c>
      <c r="DX2" s="27">
        <v>244</v>
      </c>
      <c r="DY2" s="27">
        <v>246</v>
      </c>
      <c r="DZ2" s="27">
        <v>248</v>
      </c>
      <c r="EA2" s="27">
        <v>250</v>
      </c>
      <c r="EB2" s="27">
        <v>252</v>
      </c>
      <c r="EC2" s="27">
        <v>254</v>
      </c>
      <c r="ED2" s="27">
        <v>256</v>
      </c>
      <c r="EE2" s="27">
        <v>258</v>
      </c>
      <c r="EF2" s="27">
        <v>260</v>
      </c>
      <c r="EG2" s="27">
        <v>262</v>
      </c>
      <c r="EH2" s="27">
        <v>264</v>
      </c>
      <c r="EI2" s="27">
        <v>266</v>
      </c>
      <c r="EJ2" s="27">
        <v>268</v>
      </c>
      <c r="EK2" s="27">
        <v>270</v>
      </c>
      <c r="EL2" s="27">
        <v>272</v>
      </c>
      <c r="EM2" s="27">
        <v>274</v>
      </c>
      <c r="EN2" s="27">
        <v>276</v>
      </c>
      <c r="EO2" s="27">
        <v>278</v>
      </c>
      <c r="EP2" s="27">
        <v>280</v>
      </c>
      <c r="EQ2" s="27">
        <v>282</v>
      </c>
      <c r="ER2" s="27">
        <v>284</v>
      </c>
      <c r="ES2" s="27">
        <v>286</v>
      </c>
      <c r="ET2" s="27">
        <v>288</v>
      </c>
      <c r="EU2" s="27">
        <v>290</v>
      </c>
      <c r="EV2" s="27">
        <v>292</v>
      </c>
      <c r="EW2" s="27">
        <v>294</v>
      </c>
      <c r="EX2" s="27">
        <v>296</v>
      </c>
      <c r="EY2" s="27">
        <v>298</v>
      </c>
      <c r="EZ2" s="27">
        <v>300</v>
      </c>
      <c r="FA2" s="27">
        <v>302</v>
      </c>
      <c r="FB2" s="27">
        <v>304</v>
      </c>
      <c r="FC2" s="27">
        <v>306</v>
      </c>
      <c r="FD2" s="27">
        <v>308</v>
      </c>
      <c r="FE2" s="27">
        <v>310</v>
      </c>
      <c r="FF2" s="27">
        <v>312</v>
      </c>
      <c r="FG2" s="27">
        <v>314</v>
      </c>
      <c r="FH2" s="27">
        <v>316</v>
      </c>
      <c r="FI2" s="27">
        <v>318</v>
      </c>
      <c r="FJ2" s="27">
        <v>320</v>
      </c>
      <c r="FK2" s="27">
        <v>322</v>
      </c>
      <c r="FL2" s="27">
        <v>324</v>
      </c>
      <c r="FM2" s="27">
        <v>326</v>
      </c>
      <c r="FN2" s="27">
        <v>328</v>
      </c>
      <c r="FO2" s="27">
        <v>330</v>
      </c>
      <c r="FP2" s="27">
        <v>332</v>
      </c>
      <c r="FQ2" s="27">
        <v>334</v>
      </c>
      <c r="FR2" s="27">
        <v>336</v>
      </c>
      <c r="FS2" s="27">
        <v>338</v>
      </c>
      <c r="FT2" s="27">
        <v>340</v>
      </c>
      <c r="FU2" s="27">
        <v>342</v>
      </c>
      <c r="FV2" s="27">
        <v>344</v>
      </c>
      <c r="FW2" s="27">
        <v>346</v>
      </c>
      <c r="FX2" s="27">
        <v>348</v>
      </c>
      <c r="FY2" s="27">
        <v>350</v>
      </c>
      <c r="FZ2" s="27">
        <v>352</v>
      </c>
      <c r="GA2" s="27">
        <v>354</v>
      </c>
      <c r="GB2" s="27">
        <v>356</v>
      </c>
      <c r="GC2" s="27">
        <v>358</v>
      </c>
      <c r="GD2" s="27">
        <v>360</v>
      </c>
      <c r="GE2" s="27">
        <v>362</v>
      </c>
      <c r="GF2" s="27">
        <v>364</v>
      </c>
      <c r="GG2" s="27">
        <v>366</v>
      </c>
      <c r="GH2" s="27">
        <v>368</v>
      </c>
      <c r="GI2" s="27">
        <v>370</v>
      </c>
      <c r="GJ2" s="27">
        <v>372</v>
      </c>
      <c r="GK2" s="27">
        <v>374</v>
      </c>
      <c r="GL2" s="27">
        <v>376</v>
      </c>
      <c r="GM2" s="27">
        <v>378</v>
      </c>
      <c r="GN2" s="27">
        <v>380</v>
      </c>
      <c r="GO2" s="27">
        <v>382</v>
      </c>
      <c r="GP2" s="27">
        <v>384</v>
      </c>
      <c r="GQ2" s="27">
        <v>386</v>
      </c>
      <c r="GR2" s="27">
        <v>388</v>
      </c>
      <c r="GS2" s="27">
        <v>390</v>
      </c>
      <c r="GT2" s="27">
        <v>392</v>
      </c>
      <c r="GU2" s="27">
        <v>394</v>
      </c>
      <c r="GV2" s="27">
        <v>396</v>
      </c>
      <c r="GW2" s="27">
        <v>398</v>
      </c>
      <c r="GX2" s="27">
        <v>400</v>
      </c>
      <c r="GY2" s="27">
        <v>402</v>
      </c>
      <c r="GZ2" s="27">
        <v>404</v>
      </c>
      <c r="HA2" s="27">
        <v>406</v>
      </c>
      <c r="HB2" s="27">
        <v>408</v>
      </c>
      <c r="HC2" s="27">
        <v>410</v>
      </c>
      <c r="HD2" s="27">
        <v>412</v>
      </c>
      <c r="HE2" s="27">
        <v>414</v>
      </c>
      <c r="HF2" s="27">
        <v>416</v>
      </c>
      <c r="HG2" s="27">
        <v>418</v>
      </c>
      <c r="HH2" s="27">
        <v>420</v>
      </c>
      <c r="HI2" s="27">
        <v>422</v>
      </c>
      <c r="HJ2" s="27">
        <v>424</v>
      </c>
      <c r="HK2" s="27">
        <v>426</v>
      </c>
      <c r="HL2" s="27">
        <v>428</v>
      </c>
      <c r="HM2" s="27">
        <v>430</v>
      </c>
      <c r="HN2" s="27">
        <v>432</v>
      </c>
      <c r="HO2" s="27">
        <v>434</v>
      </c>
      <c r="HP2" s="27">
        <v>436</v>
      </c>
      <c r="HQ2" s="27">
        <v>438</v>
      </c>
      <c r="HR2" s="27">
        <v>440</v>
      </c>
      <c r="HS2" s="27">
        <v>442</v>
      </c>
      <c r="HT2" s="27">
        <v>444</v>
      </c>
      <c r="HU2" s="27">
        <v>446</v>
      </c>
      <c r="HV2" s="27">
        <v>448</v>
      </c>
      <c r="HW2" s="27">
        <v>450</v>
      </c>
      <c r="HX2" s="27">
        <v>452</v>
      </c>
      <c r="HY2" s="27">
        <v>454</v>
      </c>
      <c r="HZ2" s="27">
        <v>456</v>
      </c>
      <c r="IA2" s="27">
        <v>458</v>
      </c>
      <c r="IB2" s="27">
        <v>460</v>
      </c>
      <c r="IC2" s="27">
        <v>462</v>
      </c>
      <c r="ID2" s="27">
        <v>464</v>
      </c>
      <c r="IE2" s="27">
        <v>466</v>
      </c>
      <c r="IF2" s="27">
        <v>468</v>
      </c>
      <c r="IG2" s="27">
        <v>470</v>
      </c>
      <c r="IH2" s="27">
        <v>472</v>
      </c>
      <c r="II2" s="27">
        <v>474</v>
      </c>
      <c r="IJ2" s="27">
        <v>476</v>
      </c>
      <c r="IK2" s="27">
        <v>478</v>
      </c>
      <c r="IL2" s="27">
        <v>480</v>
      </c>
      <c r="IM2" s="27">
        <v>482</v>
      </c>
      <c r="IN2" s="27">
        <v>484</v>
      </c>
      <c r="IO2" s="27">
        <v>486</v>
      </c>
      <c r="IP2" s="27">
        <v>488</v>
      </c>
      <c r="IQ2" s="27">
        <v>490</v>
      </c>
      <c r="IR2" s="27">
        <v>492</v>
      </c>
      <c r="IS2" s="27">
        <v>494</v>
      </c>
      <c r="IT2" s="27">
        <v>496</v>
      </c>
      <c r="IU2" s="27">
        <v>498</v>
      </c>
      <c r="IV2" s="27">
        <v>500</v>
      </c>
      <c r="IW2" s="27">
        <v>502</v>
      </c>
      <c r="IX2" s="27">
        <v>504</v>
      </c>
      <c r="IY2" s="27">
        <v>506</v>
      </c>
      <c r="IZ2" s="27">
        <v>508</v>
      </c>
      <c r="JA2" s="27">
        <v>510</v>
      </c>
      <c r="JB2" s="27">
        <v>512</v>
      </c>
      <c r="JC2" s="27">
        <v>514</v>
      </c>
      <c r="JD2" s="27">
        <v>516</v>
      </c>
      <c r="JE2" s="27">
        <v>518</v>
      </c>
      <c r="JF2" s="27">
        <v>520</v>
      </c>
      <c r="JG2" s="27">
        <v>522</v>
      </c>
      <c r="JH2" s="27">
        <v>524</v>
      </c>
      <c r="JI2" s="27">
        <v>526</v>
      </c>
      <c r="JJ2" s="27">
        <v>528</v>
      </c>
      <c r="JK2" s="27">
        <v>530</v>
      </c>
      <c r="JL2" s="27">
        <v>532</v>
      </c>
      <c r="JM2" s="27">
        <v>534</v>
      </c>
      <c r="JN2" s="27">
        <v>536</v>
      </c>
      <c r="JO2" s="27">
        <v>538</v>
      </c>
      <c r="JP2" s="27">
        <v>540</v>
      </c>
      <c r="JQ2" s="27">
        <v>542</v>
      </c>
      <c r="JR2" s="27">
        <v>544</v>
      </c>
      <c r="JS2" s="27">
        <v>546</v>
      </c>
      <c r="JT2" s="27">
        <v>548</v>
      </c>
      <c r="JU2" s="27">
        <v>550</v>
      </c>
      <c r="JV2" s="27">
        <v>552</v>
      </c>
      <c r="JW2" s="27">
        <v>554</v>
      </c>
      <c r="JX2" s="27">
        <v>556</v>
      </c>
      <c r="JY2" s="27">
        <v>558</v>
      </c>
      <c r="JZ2" s="27">
        <v>560</v>
      </c>
      <c r="KA2" s="27">
        <v>562</v>
      </c>
      <c r="KB2" s="27">
        <v>564</v>
      </c>
      <c r="KC2" s="27">
        <v>566</v>
      </c>
      <c r="KD2" s="27">
        <v>568</v>
      </c>
      <c r="KE2" s="27">
        <v>570</v>
      </c>
      <c r="KF2" s="27">
        <v>572</v>
      </c>
      <c r="KG2" s="27">
        <v>574</v>
      </c>
      <c r="KH2" s="27">
        <v>576</v>
      </c>
      <c r="KI2" s="27">
        <v>578</v>
      </c>
      <c r="KJ2" s="27">
        <v>580</v>
      </c>
      <c r="KK2" s="27">
        <v>582</v>
      </c>
      <c r="KL2" s="27">
        <v>584</v>
      </c>
      <c r="KM2" s="27">
        <v>586</v>
      </c>
      <c r="KN2" s="27">
        <v>588</v>
      </c>
      <c r="KO2" s="27">
        <v>590</v>
      </c>
      <c r="KP2" s="27">
        <v>592</v>
      </c>
      <c r="KQ2" s="27">
        <v>594</v>
      </c>
      <c r="KR2" s="27">
        <v>596</v>
      </c>
      <c r="KS2" s="27">
        <v>598</v>
      </c>
      <c r="KT2" s="27">
        <v>600</v>
      </c>
      <c r="KU2" s="27">
        <v>602</v>
      </c>
      <c r="KV2" s="27">
        <v>604</v>
      </c>
      <c r="KW2" s="27">
        <v>606</v>
      </c>
      <c r="KX2" s="27">
        <v>608</v>
      </c>
      <c r="KY2" s="27">
        <v>610</v>
      </c>
      <c r="KZ2" s="27">
        <v>612</v>
      </c>
      <c r="LA2" s="27">
        <v>614</v>
      </c>
      <c r="LB2" s="27">
        <v>616</v>
      </c>
      <c r="LC2" s="27">
        <v>618</v>
      </c>
      <c r="LD2" s="27">
        <v>620</v>
      </c>
      <c r="LE2" s="27">
        <v>622</v>
      </c>
      <c r="LF2" s="27">
        <v>624</v>
      </c>
      <c r="LG2" s="27">
        <v>626</v>
      </c>
      <c r="LH2" s="27">
        <v>628</v>
      </c>
      <c r="LI2" s="27">
        <v>630</v>
      </c>
      <c r="LJ2" s="27">
        <v>632</v>
      </c>
      <c r="LK2" s="27">
        <v>634</v>
      </c>
      <c r="LL2" s="27">
        <v>636</v>
      </c>
      <c r="LM2" s="27">
        <v>638</v>
      </c>
      <c r="LN2" s="27">
        <v>640</v>
      </c>
      <c r="LO2" s="27">
        <v>642</v>
      </c>
      <c r="LP2" s="27">
        <v>644</v>
      </c>
      <c r="LQ2" s="27">
        <v>646</v>
      </c>
      <c r="LR2" s="27">
        <v>648</v>
      </c>
      <c r="LS2" s="27">
        <v>650</v>
      </c>
      <c r="LT2" s="27">
        <v>652</v>
      </c>
      <c r="LU2" s="27">
        <v>654</v>
      </c>
      <c r="LV2" s="27">
        <v>656</v>
      </c>
      <c r="LW2" s="27">
        <v>658</v>
      </c>
      <c r="LX2" s="27">
        <v>660</v>
      </c>
      <c r="LY2" s="27">
        <v>662</v>
      </c>
      <c r="LZ2" s="27">
        <v>664</v>
      </c>
      <c r="MA2" s="27">
        <v>666</v>
      </c>
      <c r="MB2" s="27">
        <v>668</v>
      </c>
      <c r="MC2" s="27">
        <v>670</v>
      </c>
      <c r="MD2" s="27">
        <v>672</v>
      </c>
      <c r="ME2" s="27">
        <v>674</v>
      </c>
      <c r="MF2" s="27">
        <v>676</v>
      </c>
      <c r="MG2" s="27">
        <v>678</v>
      </c>
      <c r="MH2" s="27">
        <v>680</v>
      </c>
      <c r="MI2" s="27">
        <v>682</v>
      </c>
      <c r="MJ2" s="27">
        <v>684</v>
      </c>
      <c r="MK2" s="27">
        <v>686</v>
      </c>
      <c r="ML2" s="27">
        <v>688</v>
      </c>
      <c r="MM2" s="27">
        <v>690</v>
      </c>
      <c r="MN2" s="27">
        <v>692</v>
      </c>
      <c r="MO2" s="27">
        <v>694</v>
      </c>
      <c r="MP2" s="27">
        <v>696</v>
      </c>
      <c r="MQ2" s="27">
        <v>698</v>
      </c>
      <c r="MR2" s="27">
        <v>700</v>
      </c>
      <c r="MS2" s="27">
        <v>702</v>
      </c>
      <c r="MT2" s="27">
        <v>704</v>
      </c>
      <c r="MU2" s="27">
        <v>706</v>
      </c>
      <c r="MV2" s="27">
        <v>708</v>
      </c>
      <c r="MW2" s="27">
        <v>710</v>
      </c>
      <c r="MX2" s="27">
        <v>712</v>
      </c>
      <c r="MY2" s="27">
        <v>714</v>
      </c>
      <c r="MZ2" s="27">
        <v>716</v>
      </c>
      <c r="NA2" s="27">
        <v>718</v>
      </c>
      <c r="NB2" s="27">
        <v>720</v>
      </c>
      <c r="NC2" s="27">
        <v>722</v>
      </c>
      <c r="ND2" s="27">
        <v>724</v>
      </c>
      <c r="NE2" s="27">
        <v>726</v>
      </c>
      <c r="NF2" s="27">
        <v>728</v>
      </c>
      <c r="NG2" s="27">
        <v>730</v>
      </c>
      <c r="NH2" s="27">
        <v>732</v>
      </c>
      <c r="NI2" s="27">
        <v>734</v>
      </c>
      <c r="NJ2" s="27">
        <v>736</v>
      </c>
      <c r="NK2" s="27">
        <v>738</v>
      </c>
      <c r="NL2" s="27">
        <v>740</v>
      </c>
      <c r="NM2" s="27">
        <v>742</v>
      </c>
      <c r="NN2" s="27">
        <v>744</v>
      </c>
      <c r="NO2" s="27">
        <v>746</v>
      </c>
      <c r="NP2" s="27">
        <v>748</v>
      </c>
      <c r="NQ2" s="27">
        <v>750</v>
      </c>
      <c r="NR2" s="27">
        <v>752</v>
      </c>
      <c r="NS2" s="27">
        <v>754</v>
      </c>
      <c r="NT2" s="27">
        <v>756</v>
      </c>
      <c r="NU2" s="27">
        <v>758</v>
      </c>
      <c r="NV2" s="27">
        <v>760</v>
      </c>
      <c r="NW2" s="27">
        <v>762</v>
      </c>
      <c r="NX2" s="27">
        <v>764</v>
      </c>
      <c r="NY2" s="27">
        <v>766</v>
      </c>
      <c r="NZ2" s="27">
        <v>768</v>
      </c>
      <c r="OA2" s="27">
        <v>770</v>
      </c>
      <c r="OB2" s="27">
        <v>772</v>
      </c>
      <c r="OC2" s="27">
        <v>774</v>
      </c>
      <c r="OD2" s="27">
        <v>776</v>
      </c>
      <c r="OE2" s="27">
        <v>778</v>
      </c>
      <c r="OF2" s="27">
        <v>780</v>
      </c>
      <c r="OG2" s="27">
        <v>782</v>
      </c>
      <c r="OH2" s="27">
        <v>784</v>
      </c>
      <c r="OI2" s="27">
        <v>786</v>
      </c>
      <c r="OJ2" s="27">
        <v>788</v>
      </c>
      <c r="OK2" s="27">
        <v>790</v>
      </c>
      <c r="OL2" s="27">
        <v>792</v>
      </c>
      <c r="OM2" s="27">
        <v>794</v>
      </c>
      <c r="ON2" s="27">
        <v>796</v>
      </c>
      <c r="OO2" s="27">
        <v>798</v>
      </c>
      <c r="OP2" s="27">
        <v>800</v>
      </c>
      <c r="OQ2" s="27"/>
    </row>
    <row r="3" spans="1:407" ht="15.75" thickTop="1" x14ac:dyDescent="0.25">
      <c r="A3" s="13" t="str">
        <f>IF(F3="","",CONCATENATE(B3,"-",C3,"-",D3,"-",E3,"-",F3))</f>
        <v>FixedWing-FINE-3-20-Any</v>
      </c>
      <c r="B3" s="13" t="s">
        <v>56</v>
      </c>
      <c r="C3" s="23" t="s">
        <v>30</v>
      </c>
      <c r="D3" s="31">
        <v>3</v>
      </c>
      <c r="E3" s="23">
        <v>20</v>
      </c>
      <c r="F3" s="32" t="s">
        <v>48</v>
      </c>
      <c r="G3" s="13">
        <v>0.73713930000000005</v>
      </c>
      <c r="H3" s="13">
        <v>0.65923169999999998</v>
      </c>
      <c r="I3" s="13">
        <v>0.59270199999999995</v>
      </c>
      <c r="J3" s="13">
        <v>0.53700800000000004</v>
      </c>
      <c r="K3" s="13">
        <v>0.49186400000000002</v>
      </c>
      <c r="L3" s="13">
        <v>0.45618049999999999</v>
      </c>
      <c r="M3" s="13">
        <v>0.42754690000000001</v>
      </c>
      <c r="N3" s="13">
        <v>0.40328019999999998</v>
      </c>
      <c r="O3" s="13">
        <v>0.38236110000000001</v>
      </c>
      <c r="P3" s="13">
        <v>0.36415140000000001</v>
      </c>
      <c r="Q3" s="13">
        <v>0.34788069999999999</v>
      </c>
      <c r="R3" s="13">
        <v>0.33299020000000001</v>
      </c>
      <c r="S3" s="13">
        <v>0.31951289999999999</v>
      </c>
      <c r="T3" s="13">
        <v>0.30726949999999997</v>
      </c>
      <c r="U3" s="13">
        <v>0.29596499999999998</v>
      </c>
      <c r="V3" s="13">
        <v>0.28529919999999998</v>
      </c>
      <c r="W3" s="13">
        <v>0.27523720000000002</v>
      </c>
      <c r="X3" s="13">
        <v>0.26551809999999998</v>
      </c>
      <c r="Y3" s="13">
        <v>0.25630059999999999</v>
      </c>
      <c r="Z3" s="13">
        <v>0.24777370000000001</v>
      </c>
      <c r="AA3" s="13">
        <v>0.2397292</v>
      </c>
      <c r="AB3" s="13">
        <v>0.23199059999999999</v>
      </c>
      <c r="AC3" s="13">
        <v>0.2245896</v>
      </c>
      <c r="AD3" s="13">
        <v>0.21755140000000001</v>
      </c>
      <c r="AE3" s="13">
        <v>0.21078040000000001</v>
      </c>
      <c r="AF3" s="13">
        <v>0.2042069</v>
      </c>
      <c r="AG3" s="13">
        <v>0.1978984</v>
      </c>
      <c r="AH3" s="13">
        <v>0.1917498</v>
      </c>
      <c r="AI3" s="13">
        <v>0.18583910000000001</v>
      </c>
      <c r="AJ3" s="13">
        <v>0.18026539999999999</v>
      </c>
      <c r="AK3" s="13">
        <v>0.17499229999999999</v>
      </c>
      <c r="AL3" s="13">
        <v>0.16992650000000001</v>
      </c>
      <c r="AM3" s="13">
        <v>0.1650797</v>
      </c>
      <c r="AN3" s="13">
        <v>0.1604756</v>
      </c>
      <c r="AO3" s="13">
        <v>0.15604770000000001</v>
      </c>
      <c r="AP3" s="13">
        <v>0.1517879</v>
      </c>
      <c r="AQ3" s="13">
        <v>0.1477975</v>
      </c>
      <c r="AR3" s="13">
        <v>0.14390330000000001</v>
      </c>
      <c r="AS3" s="13">
        <v>0.1401869</v>
      </c>
      <c r="AT3" s="13">
        <v>0.13669290000000001</v>
      </c>
      <c r="AU3" s="13">
        <v>0.13335820000000001</v>
      </c>
      <c r="AV3" s="13">
        <v>0.1301071</v>
      </c>
      <c r="AW3" s="13">
        <v>0.12704309999999999</v>
      </c>
      <c r="AX3" s="13">
        <v>0.1241351</v>
      </c>
      <c r="AY3" s="13">
        <v>0.1213188</v>
      </c>
      <c r="AZ3" s="13">
        <v>0.1185911</v>
      </c>
      <c r="BA3" s="13">
        <v>0.1160122</v>
      </c>
      <c r="BB3" s="13">
        <v>0.1134539</v>
      </c>
      <c r="BC3" s="13">
        <v>0.11104070000000001</v>
      </c>
      <c r="BD3" s="13">
        <v>0.10879850000000001</v>
      </c>
      <c r="BE3" s="13">
        <v>0.10664999999999999</v>
      </c>
      <c r="BF3" s="13">
        <v>0.1045379</v>
      </c>
      <c r="BG3" s="13">
        <v>0.1025242</v>
      </c>
      <c r="BH3" s="13">
        <v>0.10059369999999999</v>
      </c>
      <c r="BI3" s="33">
        <v>9.8697789999999994E-2</v>
      </c>
      <c r="BJ3" s="33">
        <v>9.6846219999999997E-2</v>
      </c>
      <c r="BK3" s="33">
        <v>9.509753E-2</v>
      </c>
      <c r="BL3" s="33">
        <v>9.3318470000000001E-2</v>
      </c>
      <c r="BM3" s="33">
        <v>9.1646420000000006E-2</v>
      </c>
      <c r="BN3" s="33">
        <v>9.009818E-2</v>
      </c>
      <c r="BO3" s="33">
        <v>8.8618939999999993E-2</v>
      </c>
      <c r="BP3" s="13">
        <v>8.7132799999999996E-2</v>
      </c>
      <c r="BQ3" s="33">
        <v>8.5744539999999994E-2</v>
      </c>
      <c r="BR3" s="33">
        <v>8.4395940000000003E-2</v>
      </c>
      <c r="BS3" s="33">
        <v>8.3069920000000005E-2</v>
      </c>
      <c r="BT3" s="33">
        <v>8.1778959999999998E-2</v>
      </c>
      <c r="BU3" s="33">
        <v>8.0505930000000003E-2</v>
      </c>
      <c r="BV3" s="33">
        <v>7.9209089999999996E-2</v>
      </c>
      <c r="BW3" s="13">
        <v>7.8010899999999994E-2</v>
      </c>
      <c r="BX3" s="33">
        <v>7.6882850000000003E-2</v>
      </c>
      <c r="BY3" s="33">
        <v>7.5804739999999995E-2</v>
      </c>
      <c r="BZ3" s="33">
        <v>7.4748519999999999E-2</v>
      </c>
      <c r="CA3" s="33">
        <v>7.3739059999999995E-2</v>
      </c>
      <c r="CB3" s="33">
        <v>7.2739650000000003E-2</v>
      </c>
      <c r="CC3" s="33">
        <v>7.1768970000000001E-2</v>
      </c>
      <c r="CD3" s="33">
        <v>7.0792569999999999E-2</v>
      </c>
      <c r="CE3" s="33">
        <v>6.9818350000000001E-2</v>
      </c>
      <c r="CF3" s="33">
        <v>6.8852319999999995E-2</v>
      </c>
      <c r="CG3" s="33">
        <v>6.7957980000000001E-2</v>
      </c>
      <c r="CH3" s="33">
        <v>6.7108360000000006E-2</v>
      </c>
      <c r="CI3" s="13">
        <v>6.6299800000000006E-2</v>
      </c>
      <c r="CJ3" s="33">
        <v>6.5526050000000002E-2</v>
      </c>
      <c r="CK3" s="33">
        <v>6.4767839999999993E-2</v>
      </c>
      <c r="CL3" s="33">
        <v>6.4023070000000001E-2</v>
      </c>
      <c r="CM3" s="33">
        <v>6.3299820000000007E-2</v>
      </c>
      <c r="CN3" s="33">
        <v>6.254622E-2</v>
      </c>
      <c r="CO3" s="33">
        <v>6.1797869999999998E-2</v>
      </c>
      <c r="CP3" s="33">
        <v>6.1057510000000002E-2</v>
      </c>
      <c r="CQ3" s="33">
        <v>6.0367919999999999E-2</v>
      </c>
      <c r="CR3" s="33">
        <v>5.9700740000000002E-2</v>
      </c>
      <c r="CS3" s="33">
        <v>5.9061179999999998E-2</v>
      </c>
      <c r="CT3" s="33">
        <v>5.8460310000000001E-2</v>
      </c>
      <c r="CU3" s="33">
        <v>5.7860450000000001E-2</v>
      </c>
      <c r="CV3" s="33">
        <v>5.7267859999999997E-2</v>
      </c>
      <c r="CW3" s="33">
        <v>5.6680059999999997E-2</v>
      </c>
      <c r="CX3" s="33">
        <v>5.6073390000000001E-2</v>
      </c>
      <c r="CY3" s="33">
        <v>5.548169E-2</v>
      </c>
      <c r="CZ3" s="33">
        <v>5.4892620000000003E-2</v>
      </c>
      <c r="DA3" s="33">
        <v>5.4351820000000002E-2</v>
      </c>
      <c r="DB3" s="33">
        <v>5.3825310000000001E-2</v>
      </c>
      <c r="DC3" s="33">
        <v>5.3320880000000001E-2</v>
      </c>
      <c r="DD3" s="33">
        <v>5.2851790000000003E-2</v>
      </c>
      <c r="DE3" s="33">
        <v>5.2372160000000001E-2</v>
      </c>
      <c r="DF3" s="33">
        <v>5.1895410000000003E-2</v>
      </c>
      <c r="DG3" s="33">
        <v>5.141859E-2</v>
      </c>
      <c r="DH3" s="33">
        <v>5.0914920000000002E-2</v>
      </c>
      <c r="DI3" s="33">
        <v>5.0422549999999997E-2</v>
      </c>
      <c r="DJ3" s="33">
        <v>4.995492E-2</v>
      </c>
      <c r="DK3" s="33">
        <v>4.953362E-2</v>
      </c>
      <c r="DL3" s="33">
        <v>4.9114890000000001E-2</v>
      </c>
      <c r="DM3" s="13">
        <v>4.8712999999999999E-2</v>
      </c>
      <c r="DN3" s="33">
        <v>4.8343160000000003E-2</v>
      </c>
      <c r="DO3" s="33">
        <v>4.7980769999999999E-2</v>
      </c>
      <c r="DP3" s="33">
        <v>4.7611130000000002E-2</v>
      </c>
      <c r="DQ3" s="33">
        <v>4.7238309999999999E-2</v>
      </c>
      <c r="DR3" s="33">
        <v>4.6857450000000002E-2</v>
      </c>
      <c r="DS3" s="33">
        <v>4.6486149999999997E-2</v>
      </c>
      <c r="DT3" s="33">
        <v>4.6126630000000002E-2</v>
      </c>
      <c r="DU3" s="33">
        <v>4.5779140000000003E-2</v>
      </c>
      <c r="DV3" s="33">
        <v>4.5437020000000002E-2</v>
      </c>
      <c r="DW3" s="33">
        <v>4.5102719999999999E-2</v>
      </c>
      <c r="DX3" s="33">
        <v>4.4778440000000003E-2</v>
      </c>
      <c r="DY3" s="33">
        <v>4.4458610000000003E-2</v>
      </c>
      <c r="DZ3" s="33">
        <v>4.4139409999999997E-2</v>
      </c>
      <c r="EA3" s="33">
        <v>4.3817879999999997E-2</v>
      </c>
      <c r="EB3" s="33">
        <v>4.3502779999999998E-2</v>
      </c>
      <c r="EC3" s="33">
        <v>4.3195289999999997E-2</v>
      </c>
      <c r="ED3" s="33">
        <v>4.2894149999999999E-2</v>
      </c>
      <c r="EE3" s="33">
        <v>4.2597679999999999E-2</v>
      </c>
      <c r="EF3" s="33">
        <v>4.2304969999999997E-2</v>
      </c>
      <c r="EG3" s="13">
        <v>4.2015999999999998E-2</v>
      </c>
      <c r="EH3" s="33">
        <v>4.1731119999999997E-2</v>
      </c>
      <c r="EI3" s="33">
        <v>4.1451839999999997E-2</v>
      </c>
      <c r="EJ3" s="33">
        <v>4.1177430000000001E-2</v>
      </c>
      <c r="EK3" s="13">
        <v>4.0908199999999999E-2</v>
      </c>
      <c r="EL3" s="33">
        <v>4.0644060000000003E-2</v>
      </c>
      <c r="EM3" s="33">
        <v>4.0385829999999998E-2</v>
      </c>
      <c r="EN3" s="33">
        <v>4.0132470000000003E-2</v>
      </c>
      <c r="EO3" s="33">
        <v>3.988274E-2</v>
      </c>
      <c r="EP3" s="33">
        <v>3.9635759999999999E-2</v>
      </c>
      <c r="EQ3" s="33">
        <v>3.9391580000000002E-2</v>
      </c>
      <c r="ER3" s="33">
        <v>3.915101E-2</v>
      </c>
      <c r="ES3" s="33">
        <v>3.8915079999999998E-2</v>
      </c>
      <c r="ET3" s="13">
        <v>3.8682899999999999E-2</v>
      </c>
      <c r="EU3" s="33">
        <v>3.8454809999999999E-2</v>
      </c>
      <c r="EV3" s="33">
        <v>3.823062E-2</v>
      </c>
      <c r="EW3" s="33">
        <v>3.8011139999999999E-2</v>
      </c>
      <c r="EX3" s="33">
        <v>3.7795830000000002E-2</v>
      </c>
      <c r="EY3" s="33">
        <v>3.7583659999999998E-2</v>
      </c>
      <c r="EZ3" s="33">
        <v>3.7373389999999999E-2</v>
      </c>
      <c r="FA3" s="33">
        <v>3.716535E-2</v>
      </c>
      <c r="FB3" s="33">
        <v>3.696021E-2</v>
      </c>
      <c r="FC3" s="33">
        <v>3.6758850000000003E-2</v>
      </c>
      <c r="FD3" s="33">
        <v>3.6560330000000002E-2</v>
      </c>
      <c r="FE3" s="33">
        <v>3.6365120000000001E-2</v>
      </c>
      <c r="FF3" s="13">
        <v>3.6172700000000002E-2</v>
      </c>
      <c r="FG3" s="33">
        <v>3.5983660000000001E-2</v>
      </c>
      <c r="FH3" s="33">
        <v>3.5797540000000003E-2</v>
      </c>
      <c r="FI3" s="33">
        <v>3.5614319999999998E-2</v>
      </c>
      <c r="FJ3" s="13">
        <v>3.5432400000000003E-2</v>
      </c>
      <c r="FK3" s="33">
        <v>3.5252489999999997E-2</v>
      </c>
      <c r="FL3" s="33">
        <v>3.5075160000000001E-2</v>
      </c>
      <c r="FM3" s="33">
        <v>3.4900649999999998E-2</v>
      </c>
      <c r="FN3" s="33">
        <v>3.4728290000000002E-2</v>
      </c>
      <c r="FO3" s="33">
        <v>3.4558869999999998E-2</v>
      </c>
      <c r="FP3" s="33">
        <v>3.439184E-2</v>
      </c>
      <c r="FQ3" s="33">
        <v>3.422791E-2</v>
      </c>
      <c r="FR3" s="33">
        <v>3.4066449999999998E-2</v>
      </c>
      <c r="FS3" s="33">
        <v>3.3907390000000003E-2</v>
      </c>
      <c r="FT3" s="33">
        <v>3.374945E-2</v>
      </c>
      <c r="FU3" s="33">
        <v>3.3593360000000003E-2</v>
      </c>
      <c r="FV3" s="13">
        <v>3.3439400000000001E-2</v>
      </c>
      <c r="FW3" s="33">
        <v>3.3287459999999998E-2</v>
      </c>
      <c r="FX3" s="33">
        <v>3.3136829999999999E-2</v>
      </c>
      <c r="FY3" s="33">
        <v>3.298802E-2</v>
      </c>
      <c r="FZ3" s="33">
        <v>3.2840910000000001E-2</v>
      </c>
      <c r="GA3" s="13">
        <v>3.2696500000000003E-2</v>
      </c>
      <c r="GB3" s="33">
        <v>3.2554310000000003E-2</v>
      </c>
      <c r="GC3" s="33">
        <v>3.2414140000000001E-2</v>
      </c>
      <c r="GD3" s="33">
        <v>3.2274839999999999E-2</v>
      </c>
      <c r="GE3" s="33">
        <v>3.2136810000000002E-2</v>
      </c>
      <c r="GF3" s="33">
        <v>3.2000269999999997E-2</v>
      </c>
      <c r="GG3" s="33">
        <v>3.1865440000000002E-2</v>
      </c>
      <c r="GH3" s="13">
        <v>3.1731700000000002E-2</v>
      </c>
      <c r="GI3" s="33">
        <v>3.1599339999999997E-2</v>
      </c>
      <c r="GJ3" s="33">
        <v>3.1468410000000002E-2</v>
      </c>
      <c r="GK3" s="33">
        <v>3.1339890000000002E-2</v>
      </c>
      <c r="GL3" s="33">
        <v>3.121324E-2</v>
      </c>
      <c r="GM3" s="33">
        <v>3.1088609999999999E-2</v>
      </c>
      <c r="GN3" s="33">
        <v>3.0965050000000001E-2</v>
      </c>
      <c r="GO3" s="33">
        <v>3.084288E-2</v>
      </c>
      <c r="GP3" s="33">
        <v>3.0721539999999999E-2</v>
      </c>
      <c r="GQ3" s="33">
        <v>3.0601360000000001E-2</v>
      </c>
      <c r="GR3" s="33">
        <v>3.048172E-2</v>
      </c>
      <c r="GS3" s="33">
        <v>3.036326E-2</v>
      </c>
      <c r="GT3" s="33">
        <v>3.024638E-2</v>
      </c>
      <c r="GU3" s="33">
        <v>3.0131740000000001E-2</v>
      </c>
      <c r="GV3" s="33">
        <v>3.0018550000000001E-2</v>
      </c>
      <c r="GW3" s="13">
        <v>2.9906599999999998E-2</v>
      </c>
      <c r="GX3" s="33">
        <v>2.9795350000000002E-2</v>
      </c>
      <c r="GY3" s="33">
        <v>2.9684970000000001E-2</v>
      </c>
      <c r="GZ3" s="33">
        <v>2.957518E-2</v>
      </c>
      <c r="HA3" s="33">
        <v>2.946648E-2</v>
      </c>
      <c r="HB3" s="33">
        <v>2.935803E-2</v>
      </c>
      <c r="HC3" s="33">
        <v>2.925034E-2</v>
      </c>
      <c r="HD3" s="33">
        <v>2.9143860000000001E-2</v>
      </c>
      <c r="HE3" s="33">
        <v>2.9039280000000001E-2</v>
      </c>
      <c r="HF3" s="33">
        <v>2.8936110000000001E-2</v>
      </c>
      <c r="HG3" s="33">
        <v>2.8834169999999999E-2</v>
      </c>
      <c r="HH3" s="33">
        <v>2.8732919999999999E-2</v>
      </c>
      <c r="HI3" s="33">
        <v>2.863226E-2</v>
      </c>
      <c r="HJ3" s="33">
        <v>2.8532080000000001E-2</v>
      </c>
      <c r="HK3" s="33">
        <v>2.8433090000000001E-2</v>
      </c>
      <c r="HL3" s="33">
        <v>2.8334519999999998E-2</v>
      </c>
      <c r="HM3" s="33">
        <v>2.823672E-2</v>
      </c>
      <c r="HN3" s="33">
        <v>2.8140229999999999E-2</v>
      </c>
      <c r="HO3" s="33">
        <v>2.8045420000000001E-2</v>
      </c>
      <c r="HP3" s="33">
        <v>2.7951610000000002E-2</v>
      </c>
      <c r="HQ3" s="13">
        <v>2.7858600000000001E-2</v>
      </c>
      <c r="HR3" s="33">
        <v>2.7766030000000001E-2</v>
      </c>
      <c r="HS3" s="33">
        <v>2.7673840000000002E-2</v>
      </c>
      <c r="HT3" s="33">
        <v>2.7581959999999999E-2</v>
      </c>
      <c r="HU3" s="33">
        <v>2.749128E-2</v>
      </c>
      <c r="HV3" s="33">
        <v>2.7401149999999999E-2</v>
      </c>
      <c r="HW3" s="33">
        <v>2.7312309999999999E-2</v>
      </c>
      <c r="HX3" s="33">
        <v>2.7225039999999999E-2</v>
      </c>
      <c r="HY3" s="33">
        <v>2.7139369999999999E-2</v>
      </c>
      <c r="HZ3" s="13">
        <v>2.7054100000000001E-2</v>
      </c>
      <c r="IA3" s="33">
        <v>2.6968889999999999E-2</v>
      </c>
      <c r="IB3" s="33">
        <v>2.688362E-2</v>
      </c>
      <c r="IC3" s="33">
        <v>2.6798530000000001E-2</v>
      </c>
      <c r="ID3" s="13">
        <v>2.6713600000000001E-2</v>
      </c>
      <c r="IE3" s="33">
        <v>2.662933E-2</v>
      </c>
      <c r="IF3" s="33">
        <v>2.6545240000000001E-2</v>
      </c>
      <c r="IG3" s="33">
        <v>2.6462159999999998E-2</v>
      </c>
      <c r="IH3" s="33">
        <v>2.6380480000000001E-2</v>
      </c>
      <c r="II3" s="33">
        <v>2.6300730000000001E-2</v>
      </c>
      <c r="IJ3" s="33">
        <v>2.6221879999999999E-2</v>
      </c>
      <c r="IK3" s="13">
        <v>2.61435E-2</v>
      </c>
      <c r="IL3" s="33">
        <v>2.6065330000000001E-2</v>
      </c>
      <c r="IM3" s="33">
        <v>2.598748E-2</v>
      </c>
      <c r="IN3" s="33">
        <v>2.5909890000000001E-2</v>
      </c>
      <c r="IO3" s="33">
        <v>2.583305E-2</v>
      </c>
      <c r="IP3" s="33">
        <v>2.5756680000000001E-2</v>
      </c>
      <c r="IQ3" s="33">
        <v>2.5681389999999998E-2</v>
      </c>
      <c r="IR3" s="33">
        <v>2.5607040000000001E-2</v>
      </c>
      <c r="IS3" s="33">
        <v>2.5533920000000002E-2</v>
      </c>
      <c r="IT3" s="33">
        <v>2.5460989999999999E-2</v>
      </c>
      <c r="IU3" s="13">
        <v>2.5387900000000001E-2</v>
      </c>
      <c r="IV3" s="33">
        <v>2.5314650000000001E-2</v>
      </c>
      <c r="IW3" s="33">
        <v>2.5241650000000001E-2</v>
      </c>
      <c r="IX3" s="33">
        <v>2.5169130000000001E-2</v>
      </c>
      <c r="IY3" s="33">
        <v>2.5097660000000001E-2</v>
      </c>
      <c r="IZ3" s="13">
        <v>2.5027000000000001E-2</v>
      </c>
      <c r="JA3" s="33">
        <v>2.4957480000000001E-2</v>
      </c>
      <c r="JB3" s="33">
        <v>2.4888779999999999E-2</v>
      </c>
      <c r="JC3" s="13">
        <v>2.4820999999999999E-2</v>
      </c>
      <c r="JD3" s="33">
        <v>2.4753020000000001E-2</v>
      </c>
      <c r="JE3" s="13">
        <v>2.4684500000000002E-2</v>
      </c>
      <c r="JF3" s="33">
        <v>2.4615649999999999E-2</v>
      </c>
      <c r="JG3" s="33">
        <v>2.454711E-2</v>
      </c>
      <c r="JH3" s="33">
        <v>2.447914E-2</v>
      </c>
      <c r="JI3" s="33">
        <v>2.441227E-2</v>
      </c>
      <c r="JJ3" s="13">
        <v>2.4346099999999999E-2</v>
      </c>
      <c r="JK3" s="33">
        <v>2.4281270000000001E-2</v>
      </c>
      <c r="JL3" s="33">
        <v>2.421765E-2</v>
      </c>
      <c r="JM3" s="33">
        <v>2.4155289999999999E-2</v>
      </c>
      <c r="JN3" s="33">
        <v>2.409294E-2</v>
      </c>
      <c r="JO3" s="33">
        <v>2.4030159999999998E-2</v>
      </c>
      <c r="JP3" s="33">
        <v>2.396676E-2</v>
      </c>
      <c r="JQ3" s="33">
        <v>2.3903420000000002E-2</v>
      </c>
      <c r="JR3" s="33">
        <v>2.3840429999999999E-2</v>
      </c>
      <c r="JS3" s="33">
        <v>2.377831E-2</v>
      </c>
      <c r="JT3" s="33">
        <v>2.3716640000000001E-2</v>
      </c>
      <c r="JU3" s="33">
        <v>2.3655929999999999E-2</v>
      </c>
      <c r="JV3" s="33">
        <v>2.3595990000000001E-2</v>
      </c>
      <c r="JW3" s="33">
        <v>2.353682E-2</v>
      </c>
      <c r="JX3" s="33">
        <v>2.3477290000000001E-2</v>
      </c>
      <c r="JY3" s="33">
        <v>2.341733E-2</v>
      </c>
      <c r="JZ3" s="33">
        <v>2.3357059999999999E-2</v>
      </c>
      <c r="KA3" s="33">
        <v>2.3297310000000002E-2</v>
      </c>
      <c r="KB3" s="33">
        <v>2.3238189999999999E-2</v>
      </c>
      <c r="KC3" s="33">
        <v>2.3180119999999999E-2</v>
      </c>
      <c r="KD3" s="33">
        <v>2.3122980000000001E-2</v>
      </c>
      <c r="KE3" s="33">
        <v>2.3067069999999999E-2</v>
      </c>
      <c r="KF3" s="33">
        <v>2.3011839999999999E-2</v>
      </c>
      <c r="KG3" s="33">
        <v>2.2957020000000002E-2</v>
      </c>
      <c r="KH3" s="33">
        <v>2.290157E-2</v>
      </c>
      <c r="KI3" s="33">
        <v>2.284533E-2</v>
      </c>
      <c r="KJ3" s="33">
        <v>2.2788619999999999E-2</v>
      </c>
      <c r="KK3" s="33">
        <v>2.2732140000000001E-2</v>
      </c>
      <c r="KL3" s="33">
        <v>2.2676109999999999E-2</v>
      </c>
      <c r="KM3" s="33">
        <v>2.2620959999999999E-2</v>
      </c>
      <c r="KN3" s="13">
        <v>2.2566599999999999E-2</v>
      </c>
      <c r="KO3" s="33">
        <v>2.2513450000000001E-2</v>
      </c>
      <c r="KP3" s="33">
        <v>2.2461129999999999E-2</v>
      </c>
      <c r="KQ3" s="33">
        <v>2.2409430000000001E-2</v>
      </c>
      <c r="KR3" s="33">
        <v>2.235732E-2</v>
      </c>
      <c r="KS3" s="33">
        <v>2.2304529999999999E-2</v>
      </c>
      <c r="KT3" s="33">
        <v>2.225133E-2</v>
      </c>
      <c r="KU3" s="33">
        <v>2.2198309999999999E-2</v>
      </c>
      <c r="KV3" s="33">
        <v>2.214553E-2</v>
      </c>
      <c r="KW3" s="33">
        <v>2.209347E-2</v>
      </c>
      <c r="KX3" s="33">
        <v>2.204186E-2</v>
      </c>
      <c r="KY3" s="33">
        <v>2.1991150000000001E-2</v>
      </c>
      <c r="KZ3" s="33">
        <v>2.1941169999999999E-2</v>
      </c>
      <c r="LA3" s="33">
        <v>2.1891730000000002E-2</v>
      </c>
      <c r="LB3" s="33">
        <v>2.184198E-2</v>
      </c>
      <c r="LC3" s="33">
        <v>2.1791810000000002E-2</v>
      </c>
      <c r="LD3" s="33">
        <v>2.1741590000000002E-2</v>
      </c>
      <c r="LE3" s="33">
        <v>2.1691789999999999E-2</v>
      </c>
      <c r="LF3" s="33">
        <v>2.164228E-2</v>
      </c>
      <c r="LG3" s="33">
        <v>2.1593459999999998E-2</v>
      </c>
      <c r="LH3" s="33">
        <v>2.1544939999999999E-2</v>
      </c>
      <c r="LI3" s="33">
        <v>2.1497260000000001E-2</v>
      </c>
      <c r="LJ3" s="33">
        <v>2.1450219999999999E-2</v>
      </c>
      <c r="LK3" s="33">
        <v>2.1403330000000002E-2</v>
      </c>
      <c r="LL3" s="33">
        <v>2.1355720000000002E-2</v>
      </c>
      <c r="LM3" s="13">
        <v>2.1307400000000001E-2</v>
      </c>
      <c r="LN3" s="33">
        <v>2.1258849999999999E-2</v>
      </c>
      <c r="LO3" s="33">
        <v>2.121058E-2</v>
      </c>
      <c r="LP3" s="33">
        <v>2.1162719999999999E-2</v>
      </c>
      <c r="LQ3" s="33">
        <v>2.1115539999999999E-2</v>
      </c>
      <c r="LR3" s="33">
        <v>2.1068920000000001E-2</v>
      </c>
      <c r="LS3" s="33">
        <v>2.1023610000000002E-2</v>
      </c>
      <c r="LT3" s="33">
        <v>2.097945E-2</v>
      </c>
      <c r="LU3" s="33">
        <v>2.093594E-2</v>
      </c>
      <c r="LV3" s="13">
        <v>2.0892000000000001E-2</v>
      </c>
      <c r="LW3" s="33">
        <v>2.0847379999999999E-2</v>
      </c>
      <c r="LX3" s="33">
        <v>2.0802370000000001E-2</v>
      </c>
      <c r="LY3" s="33">
        <v>2.0757290000000001E-2</v>
      </c>
      <c r="LZ3" s="33">
        <v>2.071216E-2</v>
      </c>
      <c r="MA3" s="33">
        <v>2.066726E-2</v>
      </c>
      <c r="MB3" s="33">
        <v>2.0622450000000001E-2</v>
      </c>
      <c r="MC3" s="33">
        <v>2.0578530000000001E-2</v>
      </c>
      <c r="MD3" s="33">
        <v>2.0535330000000001E-2</v>
      </c>
      <c r="ME3" s="33">
        <v>2.0492679999999999E-2</v>
      </c>
      <c r="MF3" s="33">
        <v>2.044969E-2</v>
      </c>
      <c r="MG3" s="33">
        <v>2.0406259999999999E-2</v>
      </c>
      <c r="MH3" s="33">
        <v>2.036294E-2</v>
      </c>
      <c r="MI3" s="33">
        <v>2.0319980000000001E-2</v>
      </c>
      <c r="MJ3" s="33">
        <v>2.0277170000000001E-2</v>
      </c>
      <c r="MK3" s="33">
        <v>2.0234680000000001E-2</v>
      </c>
      <c r="ML3" s="33">
        <v>2.0192390000000001E-2</v>
      </c>
      <c r="MM3" s="33">
        <v>2.015109E-2</v>
      </c>
      <c r="MN3" s="13">
        <v>2.01105E-2</v>
      </c>
      <c r="MO3" s="33">
        <v>2.007043E-2</v>
      </c>
      <c r="MP3" s="13">
        <v>2.00298E-2</v>
      </c>
      <c r="MQ3" s="33">
        <v>1.9988470000000001E-2</v>
      </c>
      <c r="MR3" s="33">
        <v>1.9947110000000001E-2</v>
      </c>
      <c r="MS3" s="33">
        <v>1.990606E-2</v>
      </c>
      <c r="MT3" s="33">
        <v>1.986535E-2</v>
      </c>
      <c r="MU3" s="33">
        <v>1.9825059999999999E-2</v>
      </c>
      <c r="MV3" s="33">
        <v>1.9785130000000001E-2</v>
      </c>
      <c r="MW3" s="33">
        <v>1.974625E-2</v>
      </c>
      <c r="MX3" s="33">
        <v>1.9708059999999999E-2</v>
      </c>
      <c r="MY3" s="33">
        <v>1.967021E-2</v>
      </c>
      <c r="MZ3" s="33">
        <v>1.963142E-2</v>
      </c>
      <c r="NA3" s="33">
        <v>1.9591560000000001E-2</v>
      </c>
      <c r="NB3" s="33">
        <v>1.9551369999999998E-2</v>
      </c>
      <c r="NC3" s="33">
        <v>1.951133E-2</v>
      </c>
      <c r="ND3" s="33">
        <v>1.9471579999999999E-2</v>
      </c>
      <c r="NE3" s="33">
        <v>1.9432230000000002E-2</v>
      </c>
      <c r="NF3" s="33">
        <v>1.9393359999999998E-2</v>
      </c>
      <c r="NG3" s="13">
        <v>1.9355799999999999E-2</v>
      </c>
      <c r="NH3" s="33">
        <v>1.9319289999999999E-2</v>
      </c>
      <c r="NI3" s="13">
        <v>1.9283600000000001E-2</v>
      </c>
      <c r="NJ3" s="33">
        <v>1.9247589999999998E-2</v>
      </c>
      <c r="NK3" s="33">
        <v>1.921111E-2</v>
      </c>
      <c r="NL3" s="33">
        <v>1.9174549999999999E-2</v>
      </c>
      <c r="NM3" s="33">
        <v>1.9138169999999999E-2</v>
      </c>
      <c r="NN3" s="33">
        <v>1.9101880000000002E-2</v>
      </c>
      <c r="NO3" s="33">
        <v>1.9065309999999999E-2</v>
      </c>
      <c r="NP3" s="33">
        <v>1.9028570000000002E-2</v>
      </c>
      <c r="NQ3" s="33">
        <v>1.8992539999999999E-2</v>
      </c>
      <c r="NR3" s="33">
        <v>1.8957040000000001E-2</v>
      </c>
      <c r="NS3" s="33">
        <v>1.892185E-2</v>
      </c>
      <c r="NT3" s="33">
        <v>1.8886070000000001E-2</v>
      </c>
      <c r="NU3" s="33">
        <v>1.8849749999999998E-2</v>
      </c>
      <c r="NV3" s="33">
        <v>1.8813340000000001E-2</v>
      </c>
      <c r="NW3" s="33">
        <v>1.8777249999999999E-2</v>
      </c>
      <c r="NX3" s="33">
        <v>1.874145E-2</v>
      </c>
      <c r="NY3" s="33">
        <v>1.8705630000000001E-2</v>
      </c>
      <c r="NZ3" s="33">
        <v>1.8669930000000001E-2</v>
      </c>
      <c r="OA3" s="33">
        <v>1.8635079999999998E-2</v>
      </c>
      <c r="OB3" s="33">
        <v>1.8600990000000001E-2</v>
      </c>
      <c r="OC3" s="33">
        <v>1.8567469999999999E-2</v>
      </c>
      <c r="OD3" s="33">
        <v>1.8533560000000001E-2</v>
      </c>
      <c r="OE3" s="33">
        <v>1.849934E-2</v>
      </c>
      <c r="OF3" s="33">
        <v>1.846532E-2</v>
      </c>
      <c r="OG3" s="33">
        <v>1.843173E-2</v>
      </c>
      <c r="OH3" s="33">
        <v>1.8398419999999999E-2</v>
      </c>
      <c r="OI3" s="33">
        <v>1.836494E-2</v>
      </c>
      <c r="OJ3" s="13">
        <v>1.8331400000000001E-2</v>
      </c>
      <c r="OK3" s="33">
        <v>1.8298439999999999E-2</v>
      </c>
      <c r="OL3" s="33">
        <v>1.826614E-2</v>
      </c>
      <c r="OM3" s="33">
        <v>1.823433E-2</v>
      </c>
      <c r="ON3" s="13">
        <v>1.8201999999999999E-2</v>
      </c>
      <c r="OO3" s="33">
        <v>1.8169089999999999E-2</v>
      </c>
      <c r="OP3" s="33">
        <v>1.8136039999999999E-2</v>
      </c>
      <c r="OQ3" s="33"/>
    </row>
    <row r="4" spans="1:407" x14ac:dyDescent="0.25">
      <c r="A4" s="13" t="str">
        <f t="shared" ref="A4:A67" si="0">IF(F4="","",CONCATENATE(B4,"-",C4,"-",D4,"-",E4,"-",F4))</f>
        <v>FixedWing-FINE-3-14-Any</v>
      </c>
      <c r="B4" s="13" t="s">
        <v>56</v>
      </c>
      <c r="C4" s="23" t="s">
        <v>30</v>
      </c>
      <c r="D4" s="31">
        <v>3</v>
      </c>
      <c r="E4" s="23">
        <v>14</v>
      </c>
      <c r="F4" s="32" t="s">
        <v>48</v>
      </c>
      <c r="G4" s="13">
        <v>0.52373040000000004</v>
      </c>
      <c r="H4" s="13">
        <v>0.46539950000000002</v>
      </c>
      <c r="I4" s="13">
        <v>0.42203439999999998</v>
      </c>
      <c r="J4" s="13">
        <v>0.38908280000000001</v>
      </c>
      <c r="K4" s="13">
        <v>0.36307030000000001</v>
      </c>
      <c r="L4" s="13">
        <v>0.34110570000000001</v>
      </c>
      <c r="M4" s="13">
        <v>0.32176310000000002</v>
      </c>
      <c r="N4" s="13">
        <v>0.30460369999999998</v>
      </c>
      <c r="O4" s="13">
        <v>0.28945270000000001</v>
      </c>
      <c r="P4" s="13">
        <v>0.27615089999999998</v>
      </c>
      <c r="Q4" s="13">
        <v>0.26439679999999999</v>
      </c>
      <c r="R4" s="13">
        <v>0.25365729999999997</v>
      </c>
      <c r="S4" s="13">
        <v>0.24362629999999999</v>
      </c>
      <c r="T4" s="13">
        <v>0.23414509999999999</v>
      </c>
      <c r="U4" s="13">
        <v>0.22483919999999999</v>
      </c>
      <c r="V4" s="13">
        <v>0.2157482</v>
      </c>
      <c r="W4" s="13">
        <v>0.2070623</v>
      </c>
      <c r="X4" s="13">
        <v>0.1989197</v>
      </c>
      <c r="Y4" s="13">
        <v>0.1913154</v>
      </c>
      <c r="Z4" s="13">
        <v>0.1841341</v>
      </c>
      <c r="AA4" s="13">
        <v>0.177374</v>
      </c>
      <c r="AB4" s="13">
        <v>0.1709619</v>
      </c>
      <c r="AC4" s="13">
        <v>0.16486690000000001</v>
      </c>
      <c r="AD4" s="13">
        <v>0.1591101</v>
      </c>
      <c r="AE4" s="13">
        <v>0.1536487</v>
      </c>
      <c r="AF4" s="13">
        <v>0.14846699999999999</v>
      </c>
      <c r="AG4" s="13">
        <v>0.14352419999999999</v>
      </c>
      <c r="AH4" s="13">
        <v>0.1388798</v>
      </c>
      <c r="AI4" s="13">
        <v>0.13455329999999999</v>
      </c>
      <c r="AJ4" s="13">
        <v>0.1304681</v>
      </c>
      <c r="AK4" s="13">
        <v>0.12665380000000001</v>
      </c>
      <c r="AL4" s="13">
        <v>0.1230652</v>
      </c>
      <c r="AM4" s="13">
        <v>0.1196535</v>
      </c>
      <c r="AN4" s="13">
        <v>0.1164226</v>
      </c>
      <c r="AO4" s="13">
        <v>0.1133364</v>
      </c>
      <c r="AP4" s="13">
        <v>0.11036650000000001</v>
      </c>
      <c r="AQ4" s="13">
        <v>0.1074756</v>
      </c>
      <c r="AR4" s="13">
        <v>0.1047269</v>
      </c>
      <c r="AS4" s="13">
        <v>0.1021498</v>
      </c>
      <c r="AT4" s="13">
        <v>9.9694099999999994E-2</v>
      </c>
      <c r="AU4" s="33">
        <v>9.7396529999999995E-2</v>
      </c>
      <c r="AV4" s="33">
        <v>9.5234650000000004E-2</v>
      </c>
      <c r="AW4" s="33">
        <v>9.3159469999999994E-2</v>
      </c>
      <c r="AX4" s="33">
        <v>9.1190729999999998E-2</v>
      </c>
      <c r="AY4" s="33">
        <v>8.9334460000000004E-2</v>
      </c>
      <c r="AZ4" s="33">
        <v>8.7520219999999996E-2</v>
      </c>
      <c r="BA4" s="33">
        <v>8.5737569999999999E-2</v>
      </c>
      <c r="BB4" s="33">
        <v>8.4028569999999997E-2</v>
      </c>
      <c r="BC4" s="33">
        <v>8.2442379999999996E-2</v>
      </c>
      <c r="BD4" s="33">
        <v>8.0901150000000005E-2</v>
      </c>
      <c r="BE4" s="33">
        <v>7.9437549999999996E-2</v>
      </c>
      <c r="BF4" s="33">
        <v>7.8058660000000002E-2</v>
      </c>
      <c r="BG4" s="33">
        <v>7.6706419999999997E-2</v>
      </c>
      <c r="BH4" s="33">
        <v>7.5407840000000004E-2</v>
      </c>
      <c r="BI4" s="33">
        <v>7.418951E-2</v>
      </c>
      <c r="BJ4" s="33">
        <v>7.2993710000000003E-2</v>
      </c>
      <c r="BK4" s="33">
        <v>7.1796390000000002E-2</v>
      </c>
      <c r="BL4" s="33">
        <v>7.0646719999999996E-2</v>
      </c>
      <c r="BM4" s="33">
        <v>6.9589680000000001E-2</v>
      </c>
      <c r="BN4" s="33">
        <v>6.85669E-2</v>
      </c>
      <c r="BO4" s="33">
        <v>6.7570500000000006E-2</v>
      </c>
      <c r="BP4" s="33">
        <v>6.6652160000000002E-2</v>
      </c>
      <c r="BQ4" s="33">
        <v>6.5749119999999994E-2</v>
      </c>
      <c r="BR4" s="33">
        <v>6.4871200000000004E-2</v>
      </c>
      <c r="BS4" s="33">
        <v>6.4044870000000004E-2</v>
      </c>
      <c r="BT4" s="33">
        <v>6.3224840000000004E-2</v>
      </c>
      <c r="BU4" s="33">
        <v>6.2388190000000003E-2</v>
      </c>
      <c r="BV4" s="33">
        <v>6.1579149999999999E-2</v>
      </c>
      <c r="BW4" s="33">
        <v>6.0853709999999998E-2</v>
      </c>
      <c r="BX4" s="33">
        <v>6.0163179999999997E-2</v>
      </c>
      <c r="BY4" s="33">
        <v>5.948121E-2</v>
      </c>
      <c r="BZ4" s="33">
        <v>5.8843960000000001E-2</v>
      </c>
      <c r="CA4" s="33">
        <v>5.8215950000000002E-2</v>
      </c>
      <c r="CB4" s="33">
        <v>5.7609569999999999E-2</v>
      </c>
      <c r="CC4" s="33">
        <v>5.7010390000000001E-2</v>
      </c>
      <c r="CD4" s="33">
        <v>5.6415109999999997E-2</v>
      </c>
      <c r="CE4" s="33">
        <v>5.5814919999999997E-2</v>
      </c>
      <c r="CF4" s="33">
        <v>5.5223330000000001E-2</v>
      </c>
      <c r="CG4" s="33">
        <v>5.4692780000000003E-2</v>
      </c>
      <c r="CH4" s="33">
        <v>5.4193459999999999E-2</v>
      </c>
      <c r="CI4" s="33">
        <v>5.3700199999999997E-2</v>
      </c>
      <c r="CJ4" s="33">
        <v>5.3237350000000003E-2</v>
      </c>
      <c r="CK4" s="33">
        <v>5.2772359999999997E-2</v>
      </c>
      <c r="CL4" s="33">
        <v>5.2334789999999999E-2</v>
      </c>
      <c r="CM4" s="33">
        <v>5.1899399999999998E-2</v>
      </c>
      <c r="CN4" s="33">
        <v>5.1447060000000003E-2</v>
      </c>
      <c r="CO4" s="33">
        <v>5.0994209999999998E-2</v>
      </c>
      <c r="CP4" s="33">
        <v>5.0550900000000003E-2</v>
      </c>
      <c r="CQ4" s="33">
        <v>5.0170050000000001E-2</v>
      </c>
      <c r="CR4" s="33">
        <v>4.980383E-2</v>
      </c>
      <c r="CS4" s="33">
        <v>4.9459650000000001E-2</v>
      </c>
      <c r="CT4" s="33">
        <v>4.9134690000000002E-2</v>
      </c>
      <c r="CU4" s="33">
        <v>4.8798050000000003E-2</v>
      </c>
      <c r="CV4" s="33">
        <v>4.847423E-2</v>
      </c>
      <c r="CW4" s="33">
        <v>4.8146210000000002E-2</v>
      </c>
      <c r="CX4" s="33">
        <v>4.7806429999999997E-2</v>
      </c>
      <c r="CY4" s="33">
        <v>4.7472E-2</v>
      </c>
      <c r="CZ4" s="33">
        <v>4.7143200000000003E-2</v>
      </c>
      <c r="DA4" s="33">
        <v>4.6842780000000001E-2</v>
      </c>
      <c r="DB4" s="33">
        <v>4.6548039999999999E-2</v>
      </c>
      <c r="DC4" s="33">
        <v>4.625626E-2</v>
      </c>
      <c r="DD4" s="33">
        <v>4.5973310000000003E-2</v>
      </c>
      <c r="DE4" s="33">
        <v>4.5688960000000001E-2</v>
      </c>
      <c r="DF4" s="33">
        <v>4.5408110000000002E-2</v>
      </c>
      <c r="DG4" s="33">
        <v>4.5130959999999998E-2</v>
      </c>
      <c r="DH4" s="33">
        <v>4.4857370000000001E-2</v>
      </c>
      <c r="DI4" s="33">
        <v>4.458256E-2</v>
      </c>
      <c r="DJ4" s="33">
        <v>4.4313180000000001E-2</v>
      </c>
      <c r="DK4" s="33">
        <v>4.4048480000000001E-2</v>
      </c>
      <c r="DL4" s="33">
        <v>4.3787949999999999E-2</v>
      </c>
      <c r="DM4" s="33">
        <v>4.3530239999999998E-2</v>
      </c>
      <c r="DN4" s="33">
        <v>4.3275279999999999E-2</v>
      </c>
      <c r="DO4" s="33">
        <v>4.3024739999999999E-2</v>
      </c>
      <c r="DP4" s="33">
        <v>4.2779159999999997E-2</v>
      </c>
      <c r="DQ4" s="33">
        <v>4.2538979999999997E-2</v>
      </c>
      <c r="DR4" s="33">
        <v>4.2303569999999999E-2</v>
      </c>
      <c r="DS4" s="33">
        <v>4.2072110000000003E-2</v>
      </c>
      <c r="DT4" s="33">
        <v>4.1844600000000003E-2</v>
      </c>
      <c r="DU4" s="33">
        <v>4.1620020000000001E-2</v>
      </c>
      <c r="DV4" s="33">
        <v>4.13981E-2</v>
      </c>
      <c r="DW4" s="33">
        <v>4.1178300000000001E-2</v>
      </c>
      <c r="DX4" s="33">
        <v>4.0960509999999999E-2</v>
      </c>
      <c r="DY4" s="33">
        <v>4.0746150000000002E-2</v>
      </c>
      <c r="DZ4" s="33">
        <v>4.0535700000000001E-2</v>
      </c>
      <c r="EA4" s="33">
        <v>4.032939E-2</v>
      </c>
      <c r="EB4" s="33">
        <v>4.0127000000000003E-2</v>
      </c>
      <c r="EC4" s="33">
        <v>3.9927820000000003E-2</v>
      </c>
      <c r="ED4" s="33">
        <v>3.9731860000000001E-2</v>
      </c>
      <c r="EE4" s="33">
        <v>3.9538129999999998E-2</v>
      </c>
      <c r="EF4" s="33">
        <v>3.9345940000000003E-2</v>
      </c>
      <c r="EG4" s="33">
        <v>3.9154840000000003E-2</v>
      </c>
      <c r="EH4" s="33">
        <v>3.8964970000000002E-2</v>
      </c>
      <c r="EI4" s="33">
        <v>3.8777810000000003E-2</v>
      </c>
      <c r="EJ4" s="33">
        <v>3.8594499999999997E-2</v>
      </c>
      <c r="EK4" s="33">
        <v>3.8414810000000001E-2</v>
      </c>
      <c r="EL4" s="33">
        <v>3.8238340000000003E-2</v>
      </c>
      <c r="EM4" s="33">
        <v>3.806441E-2</v>
      </c>
      <c r="EN4" s="33">
        <v>3.7893110000000001E-2</v>
      </c>
      <c r="EO4" s="33">
        <v>3.7723720000000002E-2</v>
      </c>
      <c r="EP4" s="33">
        <v>3.7555690000000003E-2</v>
      </c>
      <c r="EQ4" s="33">
        <v>3.7388270000000001E-2</v>
      </c>
      <c r="ER4" s="33">
        <v>3.7221360000000002E-2</v>
      </c>
      <c r="ES4" s="33">
        <v>3.70563E-2</v>
      </c>
      <c r="ET4" s="33">
        <v>3.6894549999999998E-2</v>
      </c>
      <c r="EU4" s="33">
        <v>3.6736339999999999E-2</v>
      </c>
      <c r="EV4" s="33">
        <v>3.6581019999999999E-2</v>
      </c>
      <c r="EW4" s="33">
        <v>3.6427670000000002E-2</v>
      </c>
      <c r="EX4" s="33">
        <v>3.627619E-2</v>
      </c>
      <c r="EY4" s="33">
        <v>3.6125940000000002E-2</v>
      </c>
      <c r="EZ4" s="33">
        <v>3.5976859999999999E-2</v>
      </c>
      <c r="FA4" s="33">
        <v>3.5828390000000002E-2</v>
      </c>
      <c r="FB4" s="33">
        <v>3.568023E-2</v>
      </c>
      <c r="FC4" s="33">
        <v>3.5533380000000003E-2</v>
      </c>
      <c r="FD4" s="33">
        <v>3.5389120000000003E-2</v>
      </c>
      <c r="FE4" s="33">
        <v>3.5247720000000003E-2</v>
      </c>
      <c r="FF4" s="33">
        <v>3.5108720000000003E-2</v>
      </c>
      <c r="FG4" s="33">
        <v>3.4971250000000002E-2</v>
      </c>
      <c r="FH4" s="33">
        <v>3.4835310000000001E-2</v>
      </c>
      <c r="FI4" s="33">
        <v>3.4700410000000001E-2</v>
      </c>
      <c r="FJ4" s="33">
        <v>3.4566220000000002E-2</v>
      </c>
      <c r="FK4" s="33">
        <v>3.4432280000000003E-2</v>
      </c>
      <c r="FL4" s="33">
        <v>3.42984E-2</v>
      </c>
      <c r="FM4" s="33">
        <v>3.4165649999999999E-2</v>
      </c>
      <c r="FN4" s="33">
        <v>3.4035330000000003E-2</v>
      </c>
      <c r="FO4" s="33">
        <v>3.3907630000000001E-2</v>
      </c>
      <c r="FP4" s="33">
        <v>3.3782090000000001E-2</v>
      </c>
      <c r="FQ4" s="33">
        <v>3.3657769999999997E-2</v>
      </c>
      <c r="FR4" s="33">
        <v>3.3534910000000001E-2</v>
      </c>
      <c r="FS4" s="33">
        <v>3.3413199999999997E-2</v>
      </c>
      <c r="FT4" s="33">
        <v>3.329215E-2</v>
      </c>
      <c r="FU4" s="33">
        <v>3.3171180000000001E-2</v>
      </c>
      <c r="FV4" s="33">
        <v>3.3050000000000003E-2</v>
      </c>
      <c r="FW4" s="33">
        <v>3.292962E-2</v>
      </c>
      <c r="FX4" s="33">
        <v>3.2811220000000002E-2</v>
      </c>
      <c r="FY4" s="33">
        <v>3.2695080000000001E-2</v>
      </c>
      <c r="FZ4" s="33">
        <v>3.2580770000000002E-2</v>
      </c>
      <c r="GA4" s="33">
        <v>3.2467269999999999E-2</v>
      </c>
      <c r="GB4" s="33">
        <v>3.2354630000000002E-2</v>
      </c>
      <c r="GC4" s="33">
        <v>3.2242989999999999E-2</v>
      </c>
      <c r="GD4" s="33">
        <v>3.2131939999999998E-2</v>
      </c>
      <c r="GE4" s="33">
        <v>3.202083E-2</v>
      </c>
      <c r="GF4" s="33">
        <v>3.1909340000000001E-2</v>
      </c>
      <c r="GG4" s="33">
        <v>3.1798409999999999E-2</v>
      </c>
      <c r="GH4" s="33">
        <v>3.1689149999999999E-2</v>
      </c>
      <c r="GI4" s="13">
        <v>3.1582199999999998E-2</v>
      </c>
      <c r="GJ4" s="33">
        <v>3.1477049999999999E-2</v>
      </c>
      <c r="GK4" s="33">
        <v>3.1372549999999999E-2</v>
      </c>
      <c r="GL4" s="33">
        <v>3.1268789999999998E-2</v>
      </c>
      <c r="GM4" s="33">
        <v>3.1165740000000001E-2</v>
      </c>
      <c r="GN4" s="33">
        <v>3.1063190000000001E-2</v>
      </c>
      <c r="GO4" s="33">
        <v>3.0960629999999999E-2</v>
      </c>
      <c r="GP4" s="33">
        <v>3.0857720000000002E-2</v>
      </c>
      <c r="GQ4" s="33">
        <v>3.0755589999999999E-2</v>
      </c>
      <c r="GR4" s="33">
        <v>3.0655000000000002E-2</v>
      </c>
      <c r="GS4" s="33">
        <v>3.055627E-2</v>
      </c>
      <c r="GT4" s="33">
        <v>3.045906E-2</v>
      </c>
      <c r="GU4" s="33">
        <v>3.0362239999999999E-2</v>
      </c>
      <c r="GV4" s="33">
        <v>3.0265980000000001E-2</v>
      </c>
      <c r="GW4" s="33">
        <v>3.0170329999999999E-2</v>
      </c>
      <c r="GX4" s="13">
        <v>3.0075000000000001E-2</v>
      </c>
      <c r="GY4" s="33">
        <v>2.9979499999999999E-2</v>
      </c>
      <c r="GZ4" s="33">
        <v>2.9883300000000002E-2</v>
      </c>
      <c r="HA4" s="33">
        <v>2.9787560000000001E-2</v>
      </c>
      <c r="HB4" s="33">
        <v>2.9693190000000001E-2</v>
      </c>
      <c r="HC4" s="33">
        <v>2.960088E-2</v>
      </c>
      <c r="HD4" s="33">
        <v>2.951026E-2</v>
      </c>
      <c r="HE4" s="33">
        <v>2.942026E-2</v>
      </c>
      <c r="HF4" s="33">
        <v>2.933086E-2</v>
      </c>
      <c r="HG4" s="33">
        <v>2.9241909999999999E-2</v>
      </c>
      <c r="HH4" s="33">
        <v>2.9153060000000001E-2</v>
      </c>
      <c r="HI4" s="33">
        <v>2.9064E-2</v>
      </c>
      <c r="HJ4" s="33">
        <v>2.8974150000000001E-2</v>
      </c>
      <c r="HK4" s="33">
        <v>2.8884739999999999E-2</v>
      </c>
      <c r="HL4" s="33">
        <v>2.879663E-2</v>
      </c>
      <c r="HM4" s="33">
        <v>2.8710400000000001E-2</v>
      </c>
      <c r="HN4" s="33">
        <v>2.8625669999999999E-2</v>
      </c>
      <c r="HO4" s="33">
        <v>2.8541500000000001E-2</v>
      </c>
      <c r="HP4" s="33">
        <v>2.845775E-2</v>
      </c>
      <c r="HQ4" s="33">
        <v>2.8374420000000001E-2</v>
      </c>
      <c r="HR4" s="33">
        <v>2.8291360000000002E-2</v>
      </c>
      <c r="HS4" s="33">
        <v>2.82081E-2</v>
      </c>
      <c r="HT4" s="33">
        <v>2.812421E-2</v>
      </c>
      <c r="HU4" s="33">
        <v>2.8040519999999999E-2</v>
      </c>
      <c r="HV4" s="33">
        <v>2.7957679999999999E-2</v>
      </c>
      <c r="HW4" s="33">
        <v>2.7876209999999998E-2</v>
      </c>
      <c r="HX4" s="33">
        <v>2.7795799999999999E-2</v>
      </c>
      <c r="HY4" s="33">
        <v>2.7715799999999999E-2</v>
      </c>
      <c r="HZ4" s="33">
        <v>2.763651E-2</v>
      </c>
      <c r="IA4" s="33">
        <v>2.7557990000000001E-2</v>
      </c>
      <c r="IB4" s="33">
        <v>2.7480149999999998E-2</v>
      </c>
      <c r="IC4" s="33">
        <v>2.7402470000000002E-2</v>
      </c>
      <c r="ID4" s="33">
        <v>2.7324439999999998E-2</v>
      </c>
      <c r="IE4" s="33">
        <v>2.7246610000000001E-2</v>
      </c>
      <c r="IF4" s="33">
        <v>2.7169459999999999E-2</v>
      </c>
      <c r="IG4" s="33">
        <v>2.7093450000000002E-2</v>
      </c>
      <c r="IH4" s="33">
        <v>2.7018259999999999E-2</v>
      </c>
      <c r="II4" s="33">
        <v>2.694322E-2</v>
      </c>
      <c r="IJ4" s="33">
        <v>2.686829E-2</v>
      </c>
      <c r="IK4" s="33">
        <v>2.679378E-2</v>
      </c>
      <c r="IL4" s="33">
        <v>2.6719570000000002E-2</v>
      </c>
      <c r="IM4" s="33">
        <v>2.6645439999999999E-2</v>
      </c>
      <c r="IN4" s="33">
        <v>2.6571089999999999E-2</v>
      </c>
      <c r="IO4" s="33">
        <v>2.6497130000000001E-2</v>
      </c>
      <c r="IP4" s="33">
        <v>2.6424030000000001E-2</v>
      </c>
      <c r="IQ4" s="33">
        <v>2.6352130000000001E-2</v>
      </c>
      <c r="IR4" s="33">
        <v>2.6280919999999999E-2</v>
      </c>
      <c r="IS4" s="33">
        <v>2.6209690000000001E-2</v>
      </c>
      <c r="IT4" s="33">
        <v>2.6138430000000001E-2</v>
      </c>
      <c r="IU4" s="33">
        <v>2.6067449999999999E-2</v>
      </c>
      <c r="IV4" s="33">
        <v>2.5996689999999999E-2</v>
      </c>
      <c r="IW4" s="33">
        <v>2.5926080000000001E-2</v>
      </c>
      <c r="IX4" s="33">
        <v>2.5855429999999999E-2</v>
      </c>
      <c r="IY4" s="33">
        <v>2.578517E-2</v>
      </c>
      <c r="IZ4" s="33">
        <v>2.571567E-2</v>
      </c>
      <c r="JA4" s="33">
        <v>2.5647360000000001E-2</v>
      </c>
      <c r="JB4" s="33">
        <v>2.5579910000000001E-2</v>
      </c>
      <c r="JC4" s="33">
        <v>2.551281E-2</v>
      </c>
      <c r="JD4" s="33">
        <v>2.5445909999999999E-2</v>
      </c>
      <c r="JE4" s="33">
        <v>2.5379410000000002E-2</v>
      </c>
      <c r="JF4" s="33">
        <v>2.5313180000000001E-2</v>
      </c>
      <c r="JG4" s="33">
        <v>2.5247019999999998E-2</v>
      </c>
      <c r="JH4" s="33">
        <v>2.5180589999999999E-2</v>
      </c>
      <c r="JI4" s="33">
        <v>2.5114259999999999E-2</v>
      </c>
      <c r="JJ4" s="33">
        <v>2.5048310000000001E-2</v>
      </c>
      <c r="JK4" s="13">
        <v>2.4983200000000001E-2</v>
      </c>
      <c r="JL4" s="33">
        <v>2.491879E-2</v>
      </c>
      <c r="JM4" s="33">
        <v>2.4854589999999999E-2</v>
      </c>
      <c r="JN4" s="33">
        <v>2.479044E-2</v>
      </c>
      <c r="JO4" s="33">
        <v>2.4726640000000001E-2</v>
      </c>
      <c r="JP4" s="33">
        <v>2.466322E-2</v>
      </c>
      <c r="JQ4" s="33">
        <v>2.460002E-2</v>
      </c>
      <c r="JR4" s="33">
        <v>2.453665E-2</v>
      </c>
      <c r="JS4" s="33">
        <v>2.4473479999999999E-2</v>
      </c>
      <c r="JT4" s="33">
        <v>2.4410520000000002E-2</v>
      </c>
      <c r="JU4" s="33">
        <v>2.4348189999999999E-2</v>
      </c>
      <c r="JV4" s="33">
        <v>2.428634E-2</v>
      </c>
      <c r="JW4" s="33">
        <v>2.4224760000000001E-2</v>
      </c>
      <c r="JX4" s="33">
        <v>2.4163440000000001E-2</v>
      </c>
      <c r="JY4" s="33">
        <v>2.4102800000000001E-2</v>
      </c>
      <c r="JZ4" s="33">
        <v>2.4042930000000001E-2</v>
      </c>
      <c r="KA4" s="33">
        <v>2.3983580000000001E-2</v>
      </c>
      <c r="KB4" s="33">
        <v>2.392418E-2</v>
      </c>
      <c r="KC4" s="33">
        <v>2.3864920000000001E-2</v>
      </c>
      <c r="KD4" s="33">
        <v>2.3805750000000001E-2</v>
      </c>
      <c r="KE4" s="33">
        <v>2.3746819999999998E-2</v>
      </c>
      <c r="KF4" s="33">
        <v>2.368808E-2</v>
      </c>
      <c r="KG4" s="33">
        <v>2.3629299999999999E-2</v>
      </c>
      <c r="KH4" s="33">
        <v>2.3570609999999999E-2</v>
      </c>
      <c r="KI4" s="33">
        <v>2.3512450000000001E-2</v>
      </c>
      <c r="KJ4" s="33">
        <v>2.3454880000000001E-2</v>
      </c>
      <c r="KK4" s="33">
        <v>2.3397810000000002E-2</v>
      </c>
      <c r="KL4" s="33">
        <v>2.3340730000000001E-2</v>
      </c>
      <c r="KM4" s="33">
        <v>2.328386E-2</v>
      </c>
      <c r="KN4" s="33">
        <v>2.3226940000000001E-2</v>
      </c>
      <c r="KO4" s="33">
        <v>2.3170139999999999E-2</v>
      </c>
      <c r="KP4" s="33">
        <v>2.3113410000000001E-2</v>
      </c>
      <c r="KQ4" s="33">
        <v>2.3056569999999998E-2</v>
      </c>
      <c r="KR4" s="33">
        <v>2.299988E-2</v>
      </c>
      <c r="KS4" s="33">
        <v>2.2943809999999999E-2</v>
      </c>
      <c r="KT4" s="33">
        <v>2.288859E-2</v>
      </c>
      <c r="KU4" s="33">
        <v>2.283427E-2</v>
      </c>
      <c r="KV4" s="33">
        <v>2.2780180000000001E-2</v>
      </c>
      <c r="KW4" s="33">
        <v>2.2726329999999999E-2</v>
      </c>
      <c r="KX4" s="33">
        <v>2.2672439999999999E-2</v>
      </c>
      <c r="KY4" s="33">
        <v>2.2618599999999999E-2</v>
      </c>
      <c r="KZ4" s="33">
        <v>2.25647E-2</v>
      </c>
      <c r="LA4" s="33">
        <v>2.251067E-2</v>
      </c>
      <c r="LB4" s="33">
        <v>2.2456779999999999E-2</v>
      </c>
      <c r="LC4" s="33">
        <v>2.2403490000000002E-2</v>
      </c>
      <c r="LD4" s="33">
        <v>2.235088E-2</v>
      </c>
      <c r="LE4" s="33">
        <v>2.229886E-2</v>
      </c>
      <c r="LF4" s="33">
        <v>2.2246769999999999E-2</v>
      </c>
      <c r="LG4" s="33">
        <v>2.2194660000000001E-2</v>
      </c>
      <c r="LH4" s="33">
        <v>2.214232E-2</v>
      </c>
      <c r="LI4" s="33">
        <v>2.2089959999999999E-2</v>
      </c>
      <c r="LJ4" s="33">
        <v>2.2037709999999999E-2</v>
      </c>
      <c r="LK4" s="33">
        <v>2.1985480000000002E-2</v>
      </c>
      <c r="LL4" s="33">
        <v>2.1933649999999999E-2</v>
      </c>
      <c r="LM4" s="33">
        <v>2.1882550000000001E-2</v>
      </c>
      <c r="LN4" s="33">
        <v>2.183243E-2</v>
      </c>
      <c r="LO4" s="33">
        <v>2.1782989999999999E-2</v>
      </c>
      <c r="LP4" s="33">
        <v>2.1733539999999999E-2</v>
      </c>
      <c r="LQ4" s="33">
        <v>2.1683979999999999E-2</v>
      </c>
      <c r="LR4" s="33">
        <v>2.1633940000000001E-2</v>
      </c>
      <c r="LS4" s="33">
        <v>2.1583539999999998E-2</v>
      </c>
      <c r="LT4" s="33">
        <v>2.1532840000000001E-2</v>
      </c>
      <c r="LU4" s="33">
        <v>2.1481980000000001E-2</v>
      </c>
      <c r="LV4" s="33">
        <v>2.143136E-2</v>
      </c>
      <c r="LW4" s="13">
        <v>2.1381500000000001E-2</v>
      </c>
      <c r="LX4" s="33">
        <v>2.13327E-2</v>
      </c>
      <c r="LY4" s="33">
        <v>2.1284609999999999E-2</v>
      </c>
      <c r="LZ4" s="33">
        <v>2.1236629999999999E-2</v>
      </c>
      <c r="MA4" s="33">
        <v>2.1188599999999998E-2</v>
      </c>
      <c r="MB4" s="33">
        <v>2.1140180000000001E-2</v>
      </c>
      <c r="MC4" s="33">
        <v>2.1091499999999999E-2</v>
      </c>
      <c r="MD4" s="33">
        <v>2.104265E-2</v>
      </c>
      <c r="ME4" s="33">
        <v>2.0993810000000002E-2</v>
      </c>
      <c r="MF4" s="33">
        <v>2.094534E-2</v>
      </c>
      <c r="MG4" s="33">
        <v>2.0897720000000002E-2</v>
      </c>
      <c r="MH4" s="33">
        <v>2.08513E-2</v>
      </c>
      <c r="MI4" s="33">
        <v>2.08057E-2</v>
      </c>
      <c r="MJ4" s="33">
        <v>2.0760339999999999E-2</v>
      </c>
      <c r="MK4" s="33">
        <v>2.0714900000000001E-2</v>
      </c>
      <c r="ML4" s="33">
        <v>2.066894E-2</v>
      </c>
      <c r="MM4" s="33">
        <v>2.0622479999999999E-2</v>
      </c>
      <c r="MN4" s="33">
        <v>2.0575570000000001E-2</v>
      </c>
      <c r="MO4" s="33">
        <v>2.0528319999999999E-2</v>
      </c>
      <c r="MP4" s="33">
        <v>2.048113E-2</v>
      </c>
      <c r="MQ4" s="33">
        <v>2.043449E-2</v>
      </c>
      <c r="MR4" s="33">
        <v>2.0388799999999999E-2</v>
      </c>
      <c r="MS4" s="33">
        <v>2.0343719999999999E-2</v>
      </c>
      <c r="MT4" s="33">
        <v>2.029885E-2</v>
      </c>
      <c r="MU4" s="33">
        <v>2.0253790000000001E-2</v>
      </c>
      <c r="MV4" s="33">
        <v>2.0208239999999999E-2</v>
      </c>
      <c r="MW4" s="33">
        <v>2.0162289999999999E-2</v>
      </c>
      <c r="MX4" s="33">
        <v>2.0116120000000001E-2</v>
      </c>
      <c r="MY4" s="33">
        <v>2.0069960000000001E-2</v>
      </c>
      <c r="MZ4" s="33">
        <v>2.0024259999999999E-2</v>
      </c>
      <c r="NA4" s="33">
        <v>1.9979440000000001E-2</v>
      </c>
      <c r="NB4" s="33">
        <v>1.9935850000000001E-2</v>
      </c>
      <c r="NC4" s="33">
        <v>1.9893049999999999E-2</v>
      </c>
      <c r="ND4" s="33">
        <v>1.98505E-2</v>
      </c>
      <c r="NE4" s="33">
        <v>1.98078E-2</v>
      </c>
      <c r="NF4" s="33">
        <v>1.976462E-2</v>
      </c>
      <c r="NG4" s="33">
        <v>1.972109E-2</v>
      </c>
      <c r="NH4" s="33">
        <v>1.9677360000000001E-2</v>
      </c>
      <c r="NI4" s="33">
        <v>1.9633560000000001E-2</v>
      </c>
      <c r="NJ4" s="33">
        <v>1.9590090000000001E-2</v>
      </c>
      <c r="NK4" s="33">
        <v>1.9547330000000002E-2</v>
      </c>
      <c r="NL4" s="33">
        <v>1.9505539999999998E-2</v>
      </c>
      <c r="NM4" s="33">
        <v>1.9464289999999999E-2</v>
      </c>
      <c r="NN4" s="33">
        <v>1.9423030000000001E-2</v>
      </c>
      <c r="NO4" s="33">
        <v>1.9381430000000002E-2</v>
      </c>
      <c r="NP4" s="33">
        <v>1.9339189999999999E-2</v>
      </c>
      <c r="NQ4" s="33">
        <v>1.9296359999999999E-2</v>
      </c>
      <c r="NR4" s="33">
        <v>1.9253320000000001E-2</v>
      </c>
      <c r="NS4" s="33">
        <v>1.9210319999999999E-2</v>
      </c>
      <c r="NT4" s="33">
        <v>1.9167880000000002E-2</v>
      </c>
      <c r="NU4" s="33">
        <v>1.9126310000000001E-2</v>
      </c>
      <c r="NV4" s="33">
        <v>1.9085930000000001E-2</v>
      </c>
      <c r="NW4" s="33">
        <v>1.9046219999999999E-2</v>
      </c>
      <c r="NX4" s="33">
        <v>1.9006640000000002E-2</v>
      </c>
      <c r="NY4" s="33">
        <v>1.896687E-2</v>
      </c>
      <c r="NZ4" s="33">
        <v>1.892661E-2</v>
      </c>
      <c r="OA4" s="33">
        <v>1.8885869999999999E-2</v>
      </c>
      <c r="OB4" s="33">
        <v>1.8845009999999999E-2</v>
      </c>
      <c r="OC4" s="33">
        <v>1.8804319999999999E-2</v>
      </c>
      <c r="OD4" s="33">
        <v>1.8764260000000001E-2</v>
      </c>
      <c r="OE4" s="33">
        <v>1.872499E-2</v>
      </c>
      <c r="OF4" s="33">
        <v>1.868678E-2</v>
      </c>
      <c r="OG4" s="33">
        <v>1.8649059999999999E-2</v>
      </c>
      <c r="OH4" s="33">
        <v>1.8611349999999999E-2</v>
      </c>
      <c r="OI4" s="33">
        <v>1.8573340000000001E-2</v>
      </c>
      <c r="OJ4" s="33">
        <v>1.8534749999999999E-2</v>
      </c>
      <c r="OK4" s="33">
        <v>1.8495549999999999E-2</v>
      </c>
      <c r="OL4" s="33">
        <v>1.84561E-2</v>
      </c>
      <c r="OM4" s="33">
        <v>1.8416680000000001E-2</v>
      </c>
      <c r="ON4" s="33">
        <v>1.8377620000000001E-2</v>
      </c>
      <c r="OO4" s="33">
        <v>1.8339040000000001E-2</v>
      </c>
      <c r="OP4" s="33">
        <v>1.8301250000000002E-2</v>
      </c>
      <c r="OQ4" s="33"/>
    </row>
    <row r="5" spans="1:407" x14ac:dyDescent="0.25">
      <c r="A5" s="13" t="str">
        <f t="shared" si="0"/>
        <v>FixedWing-FINE-3-7-Any</v>
      </c>
      <c r="B5" s="13" t="s">
        <v>56</v>
      </c>
      <c r="C5" s="23" t="s">
        <v>30</v>
      </c>
      <c r="D5" s="31">
        <v>3</v>
      </c>
      <c r="E5" s="23">
        <v>7</v>
      </c>
      <c r="F5" s="32" t="s">
        <v>48</v>
      </c>
      <c r="G5" s="13">
        <v>0.32041059999999999</v>
      </c>
      <c r="H5" s="13">
        <v>0.29737229999999998</v>
      </c>
      <c r="I5" s="13">
        <v>0.27954899999999999</v>
      </c>
      <c r="J5" s="13">
        <v>0.26479570000000002</v>
      </c>
      <c r="K5" s="13">
        <v>0.2505907</v>
      </c>
      <c r="L5" s="13">
        <v>0.23742050000000001</v>
      </c>
      <c r="M5" s="13">
        <v>0.22548840000000001</v>
      </c>
      <c r="N5" s="13">
        <v>0.21450340000000001</v>
      </c>
      <c r="O5" s="13">
        <v>0.2041664</v>
      </c>
      <c r="P5" s="13">
        <v>0.1946098</v>
      </c>
      <c r="Q5" s="13">
        <v>0.1856795</v>
      </c>
      <c r="R5" s="13">
        <v>0.17719389999999999</v>
      </c>
      <c r="S5" s="13">
        <v>0.1691657</v>
      </c>
      <c r="T5" s="13">
        <v>0.16187170000000001</v>
      </c>
      <c r="U5" s="13">
        <v>0.1551749</v>
      </c>
      <c r="V5" s="13">
        <v>0.14895050000000001</v>
      </c>
      <c r="W5" s="13">
        <v>0.1432273</v>
      </c>
      <c r="X5" s="13">
        <v>0.13798469999999999</v>
      </c>
      <c r="Y5" s="13">
        <v>0.1331068</v>
      </c>
      <c r="Z5" s="13">
        <v>0.12868499999999999</v>
      </c>
      <c r="AA5" s="13">
        <v>0.1246473</v>
      </c>
      <c r="AB5" s="13">
        <v>0.12096369999999999</v>
      </c>
      <c r="AC5" s="13">
        <v>0.1175823</v>
      </c>
      <c r="AD5" s="13">
        <v>0.1144148</v>
      </c>
      <c r="AE5" s="13">
        <v>0.111356</v>
      </c>
      <c r="AF5" s="13">
        <v>0.10837620000000001</v>
      </c>
      <c r="AG5" s="13">
        <v>0.1055569</v>
      </c>
      <c r="AH5" s="13">
        <v>0.1029486</v>
      </c>
      <c r="AI5" s="13">
        <v>0.10054539999999999</v>
      </c>
      <c r="AJ5" s="33">
        <v>9.8377560000000003E-2</v>
      </c>
      <c r="AK5" s="33">
        <v>9.639093E-2</v>
      </c>
      <c r="AL5" s="33">
        <v>9.4559320000000002E-2</v>
      </c>
      <c r="AM5" s="33">
        <v>9.2823829999999996E-2</v>
      </c>
      <c r="AN5" s="33">
        <v>9.1189309999999996E-2</v>
      </c>
      <c r="AO5" s="13">
        <v>8.9642600000000003E-2</v>
      </c>
      <c r="AP5" s="33">
        <v>8.8143990000000005E-2</v>
      </c>
      <c r="AQ5" s="13">
        <v>8.6696999999999996E-2</v>
      </c>
      <c r="AR5" s="33">
        <v>8.5342119999999994E-2</v>
      </c>
      <c r="AS5" s="33">
        <v>8.4062059999999994E-2</v>
      </c>
      <c r="AT5" s="33">
        <v>8.2887810000000006E-2</v>
      </c>
      <c r="AU5" s="33">
        <v>8.1765909999999997E-2</v>
      </c>
      <c r="AV5" s="33">
        <v>8.0716919999999998E-2</v>
      </c>
      <c r="AW5" s="33">
        <v>7.9722070000000006E-2</v>
      </c>
      <c r="AX5" s="33">
        <v>7.8811850000000003E-2</v>
      </c>
      <c r="AY5" s="33">
        <v>7.7961089999999997E-2</v>
      </c>
      <c r="AZ5" s="33">
        <v>7.7105389999999996E-2</v>
      </c>
      <c r="BA5" s="33">
        <v>7.6227989999999995E-2</v>
      </c>
      <c r="BB5" s="33">
        <v>7.5371350000000004E-2</v>
      </c>
      <c r="BC5" s="33">
        <v>7.4543540000000005E-2</v>
      </c>
      <c r="BD5" s="33">
        <v>7.3781150000000004E-2</v>
      </c>
      <c r="BE5" s="33">
        <v>7.3005329999999993E-2</v>
      </c>
      <c r="BF5" s="33">
        <v>7.2247459999999999E-2</v>
      </c>
      <c r="BG5" s="33">
        <v>7.1521799999999996E-2</v>
      </c>
      <c r="BH5" s="33">
        <v>7.0852410000000005E-2</v>
      </c>
      <c r="BI5" s="33">
        <v>7.0242719999999995E-2</v>
      </c>
      <c r="BJ5" s="33">
        <v>6.9632600000000003E-2</v>
      </c>
      <c r="BK5" s="33">
        <v>6.8994550000000002E-2</v>
      </c>
      <c r="BL5" s="33">
        <v>6.8372580000000002E-2</v>
      </c>
      <c r="BM5" s="33">
        <v>6.7768040000000002E-2</v>
      </c>
      <c r="BN5" s="33">
        <v>6.7217390000000002E-2</v>
      </c>
      <c r="BO5" s="33">
        <v>6.6645040000000003E-2</v>
      </c>
      <c r="BP5" s="33">
        <v>6.6076570000000001E-2</v>
      </c>
      <c r="BQ5" s="33">
        <v>6.5537990000000004E-2</v>
      </c>
      <c r="BR5" s="33">
        <v>6.5029290000000003E-2</v>
      </c>
      <c r="BS5" s="33">
        <v>6.4565990000000004E-2</v>
      </c>
      <c r="BT5" s="33">
        <v>6.408896E-2</v>
      </c>
      <c r="BU5" s="33">
        <v>6.3582330000000006E-2</v>
      </c>
      <c r="BV5" s="33">
        <v>6.3074920000000007E-2</v>
      </c>
      <c r="BW5" s="33">
        <v>6.2587950000000003E-2</v>
      </c>
      <c r="BX5" s="33">
        <v>6.2147920000000002E-2</v>
      </c>
      <c r="BY5" s="33">
        <v>6.1686209999999998E-2</v>
      </c>
      <c r="BZ5" s="33">
        <v>6.1226839999999998E-2</v>
      </c>
      <c r="CA5" s="33">
        <v>6.0789620000000003E-2</v>
      </c>
      <c r="CB5" s="33">
        <v>6.038135E-2</v>
      </c>
      <c r="CC5" s="33">
        <v>6.001447E-2</v>
      </c>
      <c r="CD5" s="33">
        <v>5.963425E-2</v>
      </c>
      <c r="CE5" s="33">
        <v>5.9210409999999998E-2</v>
      </c>
      <c r="CF5" s="33">
        <v>5.8776839999999997E-2</v>
      </c>
      <c r="CG5" s="33">
        <v>5.8355450000000003E-2</v>
      </c>
      <c r="CH5" s="33">
        <v>5.7969699999999999E-2</v>
      </c>
      <c r="CI5" s="33">
        <v>5.7561540000000001E-2</v>
      </c>
      <c r="CJ5" s="33">
        <v>5.714491E-2</v>
      </c>
      <c r="CK5" s="33">
        <v>5.6748720000000002E-2</v>
      </c>
      <c r="CL5" s="33">
        <v>5.6378579999999998E-2</v>
      </c>
      <c r="CM5" s="33">
        <v>5.6052680000000001E-2</v>
      </c>
      <c r="CN5" s="33">
        <v>5.571678E-2</v>
      </c>
      <c r="CO5" s="33">
        <v>5.5339480000000003E-2</v>
      </c>
      <c r="CP5" s="33">
        <v>5.4948900000000002E-2</v>
      </c>
      <c r="CQ5" s="33">
        <v>5.4577210000000001E-2</v>
      </c>
      <c r="CR5" s="33">
        <v>5.4244590000000002E-2</v>
      </c>
      <c r="CS5" s="33">
        <v>5.3889260000000001E-2</v>
      </c>
      <c r="CT5" s="33">
        <v>5.3530689999999999E-2</v>
      </c>
      <c r="CU5" s="33">
        <v>5.3203430000000003E-2</v>
      </c>
      <c r="CV5" s="33">
        <v>5.2896220000000001E-2</v>
      </c>
      <c r="CW5" s="33">
        <v>5.263309E-2</v>
      </c>
      <c r="CX5" s="33">
        <v>5.2354709999999999E-2</v>
      </c>
      <c r="CY5" s="33">
        <v>5.2044750000000001E-2</v>
      </c>
      <c r="CZ5" s="33">
        <v>5.171684E-2</v>
      </c>
      <c r="DA5" s="33">
        <v>5.139225E-2</v>
      </c>
      <c r="DB5" s="33">
        <v>5.1101550000000003E-2</v>
      </c>
      <c r="DC5" s="33">
        <v>5.0778360000000002E-2</v>
      </c>
      <c r="DD5" s="33">
        <v>5.0461840000000001E-2</v>
      </c>
      <c r="DE5" s="33">
        <v>5.0175339999999999E-2</v>
      </c>
      <c r="DF5" s="33">
        <v>4.9896940000000001E-2</v>
      </c>
      <c r="DG5" s="33">
        <v>4.9661480000000001E-2</v>
      </c>
      <c r="DH5" s="33">
        <v>4.9414920000000001E-2</v>
      </c>
      <c r="DI5" s="33">
        <v>4.9148070000000002E-2</v>
      </c>
      <c r="DJ5" s="33">
        <v>4.8871650000000003E-2</v>
      </c>
      <c r="DK5" s="33">
        <v>4.8594909999999998E-2</v>
      </c>
      <c r="DL5" s="33">
        <v>4.8338190000000003E-2</v>
      </c>
      <c r="DM5" s="33">
        <v>4.8069569999999999E-2</v>
      </c>
      <c r="DN5" s="33">
        <v>4.7814160000000001E-2</v>
      </c>
      <c r="DO5" s="33">
        <v>4.7568050000000001E-2</v>
      </c>
      <c r="DP5" s="33">
        <v>4.7324650000000003E-2</v>
      </c>
      <c r="DQ5" s="33">
        <v>4.7095640000000001E-2</v>
      </c>
      <c r="DR5" s="33">
        <v>4.6862670000000002E-2</v>
      </c>
      <c r="DS5" s="33">
        <v>4.6621419999999997E-2</v>
      </c>
      <c r="DT5" s="33">
        <v>4.6378139999999998E-2</v>
      </c>
      <c r="DU5" s="33">
        <v>4.6139579999999999E-2</v>
      </c>
      <c r="DV5" s="33">
        <v>4.5908089999999999E-2</v>
      </c>
      <c r="DW5" s="33">
        <v>4.5676519999999998E-2</v>
      </c>
      <c r="DX5" s="33">
        <v>4.5445659999999999E-2</v>
      </c>
      <c r="DY5" s="33">
        <v>4.5214810000000001E-2</v>
      </c>
      <c r="DZ5" s="33">
        <v>4.4985320000000002E-2</v>
      </c>
      <c r="EA5" s="33">
        <v>4.4757239999999997E-2</v>
      </c>
      <c r="EB5" s="33">
        <v>4.4531939999999999E-2</v>
      </c>
      <c r="EC5" s="33">
        <v>4.4309469999999997E-2</v>
      </c>
      <c r="ED5" s="33">
        <v>4.4090480000000001E-2</v>
      </c>
      <c r="EE5" s="33">
        <v>4.3874950000000003E-2</v>
      </c>
      <c r="EF5" s="33">
        <v>4.3662319999999998E-2</v>
      </c>
      <c r="EG5" s="33">
        <v>4.345185E-2</v>
      </c>
      <c r="EH5" s="33">
        <v>4.3241389999999998E-2</v>
      </c>
      <c r="EI5" s="33">
        <v>4.3030289999999999E-2</v>
      </c>
      <c r="EJ5" s="33">
        <v>4.2820289999999997E-2</v>
      </c>
      <c r="EK5" s="33">
        <v>4.2611459999999997E-2</v>
      </c>
      <c r="EL5" s="33">
        <v>4.2405110000000003E-2</v>
      </c>
      <c r="EM5" s="33">
        <v>4.2201410000000002E-2</v>
      </c>
      <c r="EN5" s="33">
        <v>4.2000969999999999E-2</v>
      </c>
      <c r="EO5" s="33">
        <v>4.180333E-2</v>
      </c>
      <c r="EP5" s="33">
        <v>4.1607760000000001E-2</v>
      </c>
      <c r="EQ5" s="33">
        <v>4.1413800000000001E-2</v>
      </c>
      <c r="ER5" s="33">
        <v>4.1219619999999998E-2</v>
      </c>
      <c r="ES5" s="33">
        <v>4.1024369999999998E-2</v>
      </c>
      <c r="ET5" s="33">
        <v>4.0829629999999999E-2</v>
      </c>
      <c r="EU5" s="33">
        <v>4.0635749999999998E-2</v>
      </c>
      <c r="EV5" s="33">
        <v>4.0444260000000003E-2</v>
      </c>
      <c r="EW5" s="33">
        <v>4.0255560000000003E-2</v>
      </c>
      <c r="EX5" s="33">
        <v>4.0069939999999998E-2</v>
      </c>
      <c r="EY5" s="33">
        <v>3.9887220000000001E-2</v>
      </c>
      <c r="EZ5" s="33">
        <v>3.970663E-2</v>
      </c>
      <c r="FA5" s="33">
        <v>3.9527630000000001E-2</v>
      </c>
      <c r="FB5" s="33">
        <v>3.9348580000000001E-2</v>
      </c>
      <c r="FC5" s="33">
        <v>3.9168559999999998E-2</v>
      </c>
      <c r="FD5" s="33">
        <v>3.8988870000000002E-2</v>
      </c>
      <c r="FE5" s="33">
        <v>3.8810329999999997E-2</v>
      </c>
      <c r="FF5" s="33">
        <v>3.8634700000000001E-2</v>
      </c>
      <c r="FG5" s="33">
        <v>3.8462120000000002E-2</v>
      </c>
      <c r="FH5" s="33">
        <v>3.8292720000000002E-2</v>
      </c>
      <c r="FI5" s="33">
        <v>3.8125739999999998E-2</v>
      </c>
      <c r="FJ5" s="33">
        <v>3.7960359999999999E-2</v>
      </c>
      <c r="FK5" s="33">
        <v>3.7795990000000002E-2</v>
      </c>
      <c r="FL5" s="33">
        <v>3.7631209999999998E-2</v>
      </c>
      <c r="FM5" s="33">
        <v>3.7465249999999999E-2</v>
      </c>
      <c r="FN5" s="33">
        <v>3.729909E-2</v>
      </c>
      <c r="FO5" s="33">
        <v>3.7133810000000003E-2</v>
      </c>
      <c r="FP5" s="33">
        <v>3.6971209999999997E-2</v>
      </c>
      <c r="FQ5" s="33">
        <v>3.6811179999999999E-2</v>
      </c>
      <c r="FR5" s="33">
        <v>3.6654050000000001E-2</v>
      </c>
      <c r="FS5" s="33">
        <v>3.6499219999999999E-2</v>
      </c>
      <c r="FT5" s="33">
        <v>3.6345830000000003E-2</v>
      </c>
      <c r="FU5" s="33">
        <v>3.619294E-2</v>
      </c>
      <c r="FV5" s="33">
        <v>3.6039290000000002E-2</v>
      </c>
      <c r="FW5" s="33">
        <v>3.5884520000000003E-2</v>
      </c>
      <c r="FX5" s="33">
        <v>3.5729780000000003E-2</v>
      </c>
      <c r="FY5" s="33">
        <v>3.5576150000000001E-2</v>
      </c>
      <c r="FZ5" s="33">
        <v>3.5425150000000002E-2</v>
      </c>
      <c r="GA5" s="33">
        <v>3.5276960000000003E-2</v>
      </c>
      <c r="GB5" s="33">
        <v>3.5131509999999998E-2</v>
      </c>
      <c r="GC5" s="33">
        <v>3.4988119999999998E-2</v>
      </c>
      <c r="GD5" s="33">
        <v>3.4845910000000001E-2</v>
      </c>
      <c r="GE5" s="33">
        <v>3.4704020000000002E-2</v>
      </c>
      <c r="GF5" s="33">
        <v>3.4560859999999999E-2</v>
      </c>
      <c r="GG5" s="33">
        <v>3.4416299999999997E-2</v>
      </c>
      <c r="GH5" s="33">
        <v>3.4271339999999997E-2</v>
      </c>
      <c r="GI5" s="33">
        <v>3.412722E-2</v>
      </c>
      <c r="GJ5" s="33">
        <v>3.3985689999999999E-2</v>
      </c>
      <c r="GK5" s="33">
        <v>3.3846979999999999E-2</v>
      </c>
      <c r="GL5" s="33">
        <v>3.3710759999999999E-2</v>
      </c>
      <c r="GM5" s="33">
        <v>3.357628E-2</v>
      </c>
      <c r="GN5" s="33">
        <v>3.3442840000000001E-2</v>
      </c>
      <c r="GO5" s="33">
        <v>3.3309619999999998E-2</v>
      </c>
      <c r="GP5" s="33">
        <v>3.3175040000000003E-2</v>
      </c>
      <c r="GQ5" s="33">
        <v>3.303876E-2</v>
      </c>
      <c r="GR5" s="33">
        <v>3.2901569999999998E-2</v>
      </c>
      <c r="GS5" s="33">
        <v>3.2764660000000001E-2</v>
      </c>
      <c r="GT5" s="33">
        <v>3.2630060000000002E-2</v>
      </c>
      <c r="GU5" s="33">
        <v>3.2498640000000002E-2</v>
      </c>
      <c r="GV5" s="33">
        <v>3.2370040000000003E-2</v>
      </c>
      <c r="GW5" s="33">
        <v>3.2243019999999997E-2</v>
      </c>
      <c r="GX5" s="33">
        <v>3.2116989999999998E-2</v>
      </c>
      <c r="GY5" s="33">
        <v>3.1991159999999998E-2</v>
      </c>
      <c r="GZ5" s="33">
        <v>3.1864009999999998E-2</v>
      </c>
      <c r="HA5" s="33">
        <v>3.1735369999999999E-2</v>
      </c>
      <c r="HB5" s="33">
        <v>3.1605969999999997E-2</v>
      </c>
      <c r="HC5" s="33">
        <v>3.1476829999999997E-2</v>
      </c>
      <c r="HD5" s="33">
        <v>3.134957E-2</v>
      </c>
      <c r="HE5" s="33">
        <v>3.1224720000000001E-2</v>
      </c>
      <c r="HF5" s="33">
        <v>3.110226E-2</v>
      </c>
      <c r="HG5" s="33">
        <v>3.0981290000000002E-2</v>
      </c>
      <c r="HH5" s="33">
        <v>3.0861099999999999E-2</v>
      </c>
      <c r="HI5" s="33">
        <v>3.0741330000000001E-2</v>
      </c>
      <c r="HJ5" s="33">
        <v>3.0620709999999999E-2</v>
      </c>
      <c r="HK5" s="33">
        <v>3.049907E-2</v>
      </c>
      <c r="HL5" s="33">
        <v>3.0376940000000002E-2</v>
      </c>
      <c r="HM5" s="33">
        <v>3.0255290000000001E-2</v>
      </c>
      <c r="HN5" s="33">
        <v>3.0135430000000001E-2</v>
      </c>
      <c r="HO5" s="33">
        <v>3.0017820000000001E-2</v>
      </c>
      <c r="HP5" s="33">
        <v>2.9902330000000001E-2</v>
      </c>
      <c r="HQ5" s="33">
        <v>2.9787830000000001E-2</v>
      </c>
      <c r="HR5" s="33">
        <v>2.967388E-2</v>
      </c>
      <c r="HS5" s="33">
        <v>2.955998E-2</v>
      </c>
      <c r="HT5" s="33">
        <v>2.9444830000000002E-2</v>
      </c>
      <c r="HU5" s="33">
        <v>2.932804E-2</v>
      </c>
      <c r="HV5" s="33">
        <v>2.92105E-2</v>
      </c>
      <c r="HW5" s="33">
        <v>2.9093569999999999E-2</v>
      </c>
      <c r="HX5" s="33">
        <v>2.897887E-2</v>
      </c>
      <c r="HY5" s="33">
        <v>2.886727E-2</v>
      </c>
      <c r="HZ5" s="33">
        <v>2.8758369999999998E-2</v>
      </c>
      <c r="IA5" s="33">
        <v>2.8650849999999999E-2</v>
      </c>
      <c r="IB5" s="33">
        <v>2.8543610000000001E-2</v>
      </c>
      <c r="IC5" s="33">
        <v>2.8435769999999999E-2</v>
      </c>
      <c r="ID5" s="33">
        <v>2.832645E-2</v>
      </c>
      <c r="IE5" s="33">
        <v>2.821514E-2</v>
      </c>
      <c r="IF5" s="33">
        <v>2.8102709999999999E-2</v>
      </c>
      <c r="IG5" s="33">
        <v>2.7990689999999999E-2</v>
      </c>
      <c r="IH5" s="33">
        <v>2.7880439999999999E-2</v>
      </c>
      <c r="II5" s="33">
        <v>2.77729E-2</v>
      </c>
      <c r="IJ5" s="33">
        <v>2.7668080000000001E-2</v>
      </c>
      <c r="IK5" s="33">
        <v>2.756519E-2</v>
      </c>
      <c r="IL5" s="33">
        <v>2.7463230000000002E-2</v>
      </c>
      <c r="IM5" s="33">
        <v>2.7361139999999999E-2</v>
      </c>
      <c r="IN5" s="33">
        <v>2.725781E-2</v>
      </c>
      <c r="IO5" s="33">
        <v>2.71524E-2</v>
      </c>
      <c r="IP5" s="33">
        <v>2.704546E-2</v>
      </c>
      <c r="IQ5" s="33">
        <v>2.693835E-2</v>
      </c>
      <c r="IR5" s="33">
        <v>2.6832399999999999E-2</v>
      </c>
      <c r="IS5" s="33">
        <v>2.6728740000000001E-2</v>
      </c>
      <c r="IT5" s="33">
        <v>2.6627649999999999E-2</v>
      </c>
      <c r="IU5" s="33">
        <v>2.652854E-2</v>
      </c>
      <c r="IV5" s="33">
        <v>2.6430430000000001E-2</v>
      </c>
      <c r="IW5" s="33">
        <v>2.6332350000000001E-2</v>
      </c>
      <c r="IX5" s="33">
        <v>2.623348E-2</v>
      </c>
      <c r="IY5" s="33">
        <v>2.6132840000000001E-2</v>
      </c>
      <c r="IZ5" s="33">
        <v>2.603109E-2</v>
      </c>
      <c r="JA5" s="33">
        <v>2.592966E-2</v>
      </c>
      <c r="JB5" s="33">
        <v>2.5829810000000002E-2</v>
      </c>
      <c r="JC5" s="33">
        <v>2.5732330000000001E-2</v>
      </c>
      <c r="JD5" s="33">
        <v>2.563723E-2</v>
      </c>
      <c r="JE5" s="33">
        <v>2.55436E-2</v>
      </c>
      <c r="JF5" s="33">
        <v>2.545037E-2</v>
      </c>
      <c r="JG5" s="33">
        <v>2.5356690000000001E-2</v>
      </c>
      <c r="JH5" s="33">
        <v>2.5261720000000001E-2</v>
      </c>
      <c r="JI5" s="33">
        <v>2.5164929999999999E-2</v>
      </c>
      <c r="JJ5" s="33">
        <v>2.5067320000000001E-2</v>
      </c>
      <c r="JK5" s="33">
        <v>2.4970280000000001E-2</v>
      </c>
      <c r="JL5" s="33">
        <v>2.4875080000000001E-2</v>
      </c>
      <c r="JM5" s="33">
        <v>2.4782499999999999E-2</v>
      </c>
      <c r="JN5" s="33">
        <v>2.4692200000000001E-2</v>
      </c>
      <c r="JO5" s="33">
        <v>2.460325E-2</v>
      </c>
      <c r="JP5" s="33">
        <v>2.4514640000000001E-2</v>
      </c>
      <c r="JQ5" s="33">
        <v>2.4425530000000001E-2</v>
      </c>
      <c r="JR5" s="33">
        <v>2.433488E-2</v>
      </c>
      <c r="JS5" s="33">
        <v>2.424223E-2</v>
      </c>
      <c r="JT5" s="33">
        <v>2.4148530000000001E-2</v>
      </c>
      <c r="JU5" s="33">
        <v>2.4055279999999998E-2</v>
      </c>
      <c r="JV5" s="33">
        <v>2.3963709999999999E-2</v>
      </c>
      <c r="JW5" s="33">
        <v>2.387479E-2</v>
      </c>
      <c r="JX5" s="33">
        <v>2.3788409999999999E-2</v>
      </c>
      <c r="JY5" s="33">
        <v>2.3703640000000002E-2</v>
      </c>
      <c r="JZ5" s="33">
        <v>2.3619580000000001E-2</v>
      </c>
      <c r="KA5" s="33">
        <v>2.3535380000000002E-2</v>
      </c>
      <c r="KB5" s="33">
        <v>2.3449979999999999E-2</v>
      </c>
      <c r="KC5" s="33">
        <v>2.3362939999999999E-2</v>
      </c>
      <c r="KD5" s="33">
        <v>2.327504E-2</v>
      </c>
      <c r="KE5" s="33">
        <v>2.3187659999999999E-2</v>
      </c>
      <c r="KF5" s="33">
        <v>2.310187E-2</v>
      </c>
      <c r="KG5" s="33">
        <v>2.301827E-2</v>
      </c>
      <c r="KH5" s="33">
        <v>2.293661E-2</v>
      </c>
      <c r="KI5" s="33">
        <v>2.2856120000000001E-2</v>
      </c>
      <c r="KJ5" s="33">
        <v>2.2776109999999999E-2</v>
      </c>
      <c r="KK5" s="33">
        <v>2.2695900000000001E-2</v>
      </c>
      <c r="KL5" s="33">
        <v>2.2614490000000001E-2</v>
      </c>
      <c r="KM5" s="33">
        <v>2.2531530000000001E-2</v>
      </c>
      <c r="KN5" s="33">
        <v>2.244782E-2</v>
      </c>
      <c r="KO5" s="33">
        <v>2.236465E-2</v>
      </c>
      <c r="KP5" s="33">
        <v>2.2282960000000001E-2</v>
      </c>
      <c r="KQ5" s="33">
        <v>2.220335E-2</v>
      </c>
      <c r="KR5" s="33">
        <v>2.2125479999999999E-2</v>
      </c>
      <c r="KS5" s="33">
        <v>2.2048829999999998E-2</v>
      </c>
      <c r="KT5" s="33">
        <v>2.1972709999999999E-2</v>
      </c>
      <c r="KU5" s="33">
        <v>2.1896599999999999E-2</v>
      </c>
      <c r="KV5" s="33">
        <v>2.1819689999999999E-2</v>
      </c>
      <c r="KW5" s="33">
        <v>2.1741710000000001E-2</v>
      </c>
      <c r="KX5" s="33">
        <v>2.166322E-2</v>
      </c>
      <c r="KY5" s="33">
        <v>2.1585239999999999E-2</v>
      </c>
      <c r="KZ5" s="33">
        <v>2.150871E-2</v>
      </c>
      <c r="LA5" s="33">
        <v>2.1434160000000001E-2</v>
      </c>
      <c r="LB5" s="33">
        <v>2.1361040000000001E-2</v>
      </c>
      <c r="LC5" s="33">
        <v>2.12888E-2</v>
      </c>
      <c r="LD5" s="33">
        <v>2.1216519999999999E-2</v>
      </c>
      <c r="LE5" s="33">
        <v>2.1143680000000002E-2</v>
      </c>
      <c r="LF5" s="33">
        <v>2.1069589999999999E-2</v>
      </c>
      <c r="LG5" s="33">
        <v>2.0994039999999999E-2</v>
      </c>
      <c r="LH5" s="33">
        <v>2.0917640000000001E-2</v>
      </c>
      <c r="LI5" s="33">
        <v>2.0841559999999999E-2</v>
      </c>
      <c r="LJ5" s="33">
        <v>2.0766929999999999E-2</v>
      </c>
      <c r="LK5" s="33">
        <v>2.0694460000000001E-2</v>
      </c>
      <c r="LL5" s="33">
        <v>2.062365E-2</v>
      </c>
      <c r="LM5" s="33">
        <v>2.0554059999999999E-2</v>
      </c>
      <c r="LN5" s="33">
        <v>2.048494E-2</v>
      </c>
      <c r="LO5" s="33">
        <v>2.0415719999999998E-2</v>
      </c>
      <c r="LP5" s="33">
        <v>2.0345749999999999E-2</v>
      </c>
      <c r="LQ5" s="33">
        <v>2.0274670000000002E-2</v>
      </c>
      <c r="LR5" s="33">
        <v>2.0202810000000002E-2</v>
      </c>
      <c r="LS5" s="33">
        <v>2.0131199999999998E-2</v>
      </c>
      <c r="LT5" s="33">
        <v>2.006078E-2</v>
      </c>
      <c r="LU5" s="33">
        <v>1.9992300000000001E-2</v>
      </c>
      <c r="LV5" s="33">
        <v>1.99253E-2</v>
      </c>
      <c r="LW5" s="33">
        <v>1.985926E-2</v>
      </c>
      <c r="LX5" s="33">
        <v>1.97933E-2</v>
      </c>
      <c r="LY5" s="33">
        <v>1.9726879999999999E-2</v>
      </c>
      <c r="LZ5" s="33">
        <v>1.9659429999999999E-2</v>
      </c>
      <c r="MA5" s="33">
        <v>1.9590759999999999E-2</v>
      </c>
      <c r="MB5" s="33">
        <v>1.9521239999999999E-2</v>
      </c>
      <c r="MC5" s="33">
        <v>1.9451880000000001E-2</v>
      </c>
      <c r="MD5" s="33">
        <v>1.9383669999999999E-2</v>
      </c>
      <c r="ME5" s="33">
        <v>1.9317480000000001E-2</v>
      </c>
      <c r="MF5" s="33">
        <v>1.9253039999999999E-2</v>
      </c>
      <c r="MG5" s="33">
        <v>1.918972E-2</v>
      </c>
      <c r="MH5" s="33">
        <v>1.9126569999999999E-2</v>
      </c>
      <c r="MI5" s="33">
        <v>1.9063239999999999E-2</v>
      </c>
      <c r="MJ5" s="33">
        <v>1.8999410000000001E-2</v>
      </c>
      <c r="MK5" s="33">
        <v>1.8935009999999999E-2</v>
      </c>
      <c r="ML5" s="33">
        <v>1.887016E-2</v>
      </c>
      <c r="MM5" s="33">
        <v>1.880571E-2</v>
      </c>
      <c r="MN5" s="33">
        <v>1.8742459999999999E-2</v>
      </c>
      <c r="MO5" s="33">
        <v>1.8681110000000001E-2</v>
      </c>
      <c r="MP5" s="33">
        <v>1.8621229999999999E-2</v>
      </c>
      <c r="MQ5" s="33">
        <v>1.8561890000000001E-2</v>
      </c>
      <c r="MR5" s="33">
        <v>1.850197E-2</v>
      </c>
      <c r="MS5" s="33">
        <v>1.8441229999999999E-2</v>
      </c>
      <c r="MT5" s="33">
        <v>1.837948E-2</v>
      </c>
      <c r="MU5" s="33">
        <v>1.8316780000000001E-2</v>
      </c>
      <c r="MV5" s="33">
        <v>1.8253390000000001E-2</v>
      </c>
      <c r="MW5" s="33">
        <v>1.8190250000000002E-2</v>
      </c>
      <c r="MX5" s="33">
        <v>1.8128109999999999E-2</v>
      </c>
      <c r="MY5" s="33">
        <v>1.806779E-2</v>
      </c>
      <c r="MZ5" s="33">
        <v>1.8009000000000001E-2</v>
      </c>
      <c r="NA5" s="33">
        <v>1.7950839999999999E-2</v>
      </c>
      <c r="NB5" s="33">
        <v>1.7892249999999998E-2</v>
      </c>
      <c r="NC5" s="33">
        <v>1.7833189999999999E-2</v>
      </c>
      <c r="ND5" s="33">
        <v>1.7773549999999999E-2</v>
      </c>
      <c r="NE5" s="33">
        <v>1.7713550000000002E-2</v>
      </c>
      <c r="NF5" s="33">
        <v>1.7653459999999999E-2</v>
      </c>
      <c r="NG5" s="33">
        <v>1.7593890000000001E-2</v>
      </c>
      <c r="NH5" s="33">
        <v>1.7535370000000002E-2</v>
      </c>
      <c r="NI5" s="33">
        <v>1.7478649999999998E-2</v>
      </c>
      <c r="NJ5" s="33">
        <v>1.742345E-2</v>
      </c>
      <c r="NK5" s="33">
        <v>1.7368850000000002E-2</v>
      </c>
      <c r="NL5" s="33">
        <v>1.731361E-2</v>
      </c>
      <c r="NM5" s="33">
        <v>1.7257890000000001E-2</v>
      </c>
      <c r="NN5" s="33">
        <v>1.7201709999999999E-2</v>
      </c>
      <c r="NO5" s="33">
        <v>1.7145270000000001E-2</v>
      </c>
      <c r="NP5" s="33">
        <v>1.708875E-2</v>
      </c>
      <c r="NQ5" s="33">
        <v>1.7032680000000001E-2</v>
      </c>
      <c r="NR5" s="33">
        <v>1.697742E-2</v>
      </c>
      <c r="NS5" s="33">
        <v>1.6923669999999998E-2</v>
      </c>
      <c r="NT5" s="33">
        <v>1.6871110000000002E-2</v>
      </c>
      <c r="NU5" s="33">
        <v>1.681881E-2</v>
      </c>
      <c r="NV5" s="33">
        <v>1.676565E-2</v>
      </c>
      <c r="NW5" s="33">
        <v>1.6711940000000002E-2</v>
      </c>
      <c r="NX5" s="33">
        <v>1.6657890000000002E-2</v>
      </c>
      <c r="NY5" s="33">
        <v>1.6603699999999999E-2</v>
      </c>
      <c r="NZ5" s="33">
        <v>1.6549379999999999E-2</v>
      </c>
      <c r="OA5" s="33">
        <v>1.6495340000000001E-2</v>
      </c>
      <c r="OB5" s="33">
        <v>1.644199E-2</v>
      </c>
      <c r="OC5" s="33">
        <v>1.6390149999999999E-2</v>
      </c>
      <c r="OD5" s="33">
        <v>1.6339449999999998E-2</v>
      </c>
      <c r="OE5" s="33">
        <v>1.6289129999999999E-2</v>
      </c>
      <c r="OF5" s="33">
        <v>1.6238269999999999E-2</v>
      </c>
      <c r="OG5" s="33">
        <v>1.6187150000000001E-2</v>
      </c>
      <c r="OH5" s="33">
        <v>1.6135940000000001E-2</v>
      </c>
      <c r="OI5" s="33">
        <v>1.6084830000000001E-2</v>
      </c>
      <c r="OJ5" s="33">
        <v>1.6033720000000001E-2</v>
      </c>
      <c r="OK5" s="33">
        <v>1.598289E-2</v>
      </c>
      <c r="OL5" s="33">
        <v>1.593263E-2</v>
      </c>
      <c r="OM5" s="33">
        <v>1.588372E-2</v>
      </c>
      <c r="ON5" s="33">
        <v>1.5835869999999998E-2</v>
      </c>
      <c r="OO5" s="33">
        <v>1.5788369999999999E-2</v>
      </c>
      <c r="OP5" s="33">
        <v>1.5740279999999999E-2</v>
      </c>
      <c r="OQ5" s="33"/>
    </row>
    <row r="6" spans="1:407" x14ac:dyDescent="0.25">
      <c r="A6" s="13" t="str">
        <f t="shared" si="0"/>
        <v>FixedWing-FINE-4-20-Any</v>
      </c>
      <c r="B6" s="13" t="s">
        <v>56</v>
      </c>
      <c r="C6" s="23" t="s">
        <v>30</v>
      </c>
      <c r="D6" s="31">
        <v>4</v>
      </c>
      <c r="E6" s="23">
        <v>20</v>
      </c>
      <c r="F6" s="32" t="s">
        <v>48</v>
      </c>
      <c r="G6" s="33">
        <v>0.84270639999999997</v>
      </c>
      <c r="H6" s="33">
        <v>0.79443580000000003</v>
      </c>
      <c r="I6" s="33">
        <v>0.7435657</v>
      </c>
      <c r="J6" s="33">
        <v>0.69583629999999996</v>
      </c>
      <c r="K6" s="33">
        <v>0.65164979999999995</v>
      </c>
      <c r="L6" s="33">
        <v>0.6098654</v>
      </c>
      <c r="M6" s="33">
        <v>0.57158540000000002</v>
      </c>
      <c r="N6" s="33">
        <v>0.53771930000000001</v>
      </c>
      <c r="O6" s="33">
        <v>0.50804300000000002</v>
      </c>
      <c r="P6" s="33">
        <v>0.48202899999999999</v>
      </c>
      <c r="Q6" s="33">
        <v>0.45930500000000002</v>
      </c>
      <c r="R6" s="33">
        <v>0.43919140000000001</v>
      </c>
      <c r="S6" s="33">
        <v>0.4207864</v>
      </c>
      <c r="T6" s="33">
        <v>0.40378979999999998</v>
      </c>
      <c r="U6" s="33">
        <v>0.38832270000000002</v>
      </c>
      <c r="V6" s="33">
        <v>0.37412010000000001</v>
      </c>
      <c r="W6" s="33">
        <v>0.36101620000000001</v>
      </c>
      <c r="X6" s="33">
        <v>0.3487557</v>
      </c>
      <c r="Y6" s="33">
        <v>0.3373389</v>
      </c>
      <c r="Z6" s="33">
        <v>0.32672069999999998</v>
      </c>
      <c r="AA6" s="33">
        <v>0.3167835</v>
      </c>
      <c r="AB6" s="33">
        <v>0.30748950000000003</v>
      </c>
      <c r="AC6" s="33">
        <v>0.29844559999999998</v>
      </c>
      <c r="AD6" s="33">
        <v>0.28965679999999999</v>
      </c>
      <c r="AE6" s="33">
        <v>0.28125909999999998</v>
      </c>
      <c r="AF6" s="33">
        <v>0.27330359999999998</v>
      </c>
      <c r="AG6" s="33">
        <v>0.26572810000000002</v>
      </c>
      <c r="AH6" s="33">
        <v>0.25849080000000002</v>
      </c>
      <c r="AI6" s="33">
        <v>0.25151259999999998</v>
      </c>
      <c r="AJ6" s="33">
        <v>0.2447386</v>
      </c>
      <c r="AK6" s="33">
        <v>0.23805999999999999</v>
      </c>
      <c r="AL6" s="33">
        <v>0.2316173</v>
      </c>
      <c r="AM6" s="33">
        <v>0.2253617</v>
      </c>
      <c r="AN6" s="33">
        <v>0.21931829999999999</v>
      </c>
      <c r="AO6" s="33">
        <v>0.21356120000000001</v>
      </c>
      <c r="AP6" s="33">
        <v>0.20807629999999999</v>
      </c>
      <c r="AQ6" s="33">
        <v>0.2027516</v>
      </c>
      <c r="AR6" s="33">
        <v>0.19761500000000001</v>
      </c>
      <c r="AS6" s="33">
        <v>0.19267980000000001</v>
      </c>
      <c r="AT6" s="33">
        <v>0.18796889999999999</v>
      </c>
      <c r="AU6" s="33">
        <v>0.18340029999999999</v>
      </c>
      <c r="AV6" s="33">
        <v>0.17907919999999999</v>
      </c>
      <c r="AW6" s="33">
        <v>0.174897</v>
      </c>
      <c r="AX6" s="33">
        <v>0.17083380000000001</v>
      </c>
      <c r="AY6" s="33">
        <v>0.16694059999999999</v>
      </c>
      <c r="AZ6" s="33">
        <v>0.16324040000000001</v>
      </c>
      <c r="BA6" s="33">
        <v>0.15964400000000001</v>
      </c>
      <c r="BB6" s="33">
        <v>0.15620619999999999</v>
      </c>
      <c r="BC6" s="33">
        <v>0.1529076</v>
      </c>
      <c r="BD6" s="33">
        <v>0.14976039999999999</v>
      </c>
      <c r="BE6" s="33">
        <v>0.14669779999999999</v>
      </c>
      <c r="BF6" s="33">
        <v>0.14377889999999999</v>
      </c>
      <c r="BG6" s="33">
        <v>0.1409503</v>
      </c>
      <c r="BH6" s="33">
        <v>0.13817070000000001</v>
      </c>
      <c r="BI6" s="33">
        <v>0.13549410000000001</v>
      </c>
      <c r="BJ6" s="33">
        <v>0.13297030000000001</v>
      </c>
      <c r="BK6" s="33">
        <v>0.1304951</v>
      </c>
      <c r="BL6" s="33">
        <v>0.12812509999999999</v>
      </c>
      <c r="BM6" s="33">
        <v>0.12585579999999999</v>
      </c>
      <c r="BN6" s="33">
        <v>0.12368990000000001</v>
      </c>
      <c r="BO6" s="33">
        <v>0.12154719999999999</v>
      </c>
      <c r="BP6" s="33">
        <v>0.1195063</v>
      </c>
      <c r="BQ6" s="33">
        <v>0.1175176</v>
      </c>
      <c r="BR6" s="33">
        <v>0.11554200000000001</v>
      </c>
      <c r="BS6" s="33">
        <v>0.1136355</v>
      </c>
      <c r="BT6" s="33">
        <v>0.11183220000000001</v>
      </c>
      <c r="BU6" s="33">
        <v>0.1100439</v>
      </c>
      <c r="BV6" s="33">
        <v>0.108306</v>
      </c>
      <c r="BW6" s="33">
        <v>0.106637</v>
      </c>
      <c r="BX6" s="33">
        <v>0.1050334</v>
      </c>
      <c r="BY6" s="33">
        <v>0.10345219999999999</v>
      </c>
      <c r="BZ6" s="33">
        <v>0.1019492</v>
      </c>
      <c r="CA6" s="33">
        <v>0.1004714</v>
      </c>
      <c r="CB6" s="33">
        <v>9.8997669999999996E-2</v>
      </c>
      <c r="CC6" s="33">
        <v>9.7572000000000006E-2</v>
      </c>
      <c r="CD6" s="33">
        <v>9.6237089999999997E-2</v>
      </c>
      <c r="CE6" s="33">
        <v>9.4907439999999996E-2</v>
      </c>
      <c r="CF6" s="33">
        <v>9.3600959999999997E-2</v>
      </c>
      <c r="CG6" s="33">
        <v>9.2341790000000007E-2</v>
      </c>
      <c r="CH6" s="33">
        <v>9.1149369999999993E-2</v>
      </c>
      <c r="CI6" s="33">
        <v>8.9967759999999994E-2</v>
      </c>
      <c r="CJ6" s="33">
        <v>8.8819590000000004E-2</v>
      </c>
      <c r="CK6" s="33">
        <v>8.7690710000000005E-2</v>
      </c>
      <c r="CL6" s="33">
        <v>8.6562E-2</v>
      </c>
      <c r="CM6" s="33">
        <v>8.5454050000000004E-2</v>
      </c>
      <c r="CN6" s="33">
        <v>8.4404160000000006E-2</v>
      </c>
      <c r="CO6" s="33">
        <v>8.3365809999999999E-2</v>
      </c>
      <c r="CP6" s="33">
        <v>8.233617E-2</v>
      </c>
      <c r="CQ6" s="33">
        <v>8.1322640000000002E-2</v>
      </c>
      <c r="CR6" s="33">
        <v>8.0373890000000003E-2</v>
      </c>
      <c r="CS6" s="33">
        <v>7.9449039999999999E-2</v>
      </c>
      <c r="CT6" s="33">
        <v>7.8531149999999994E-2</v>
      </c>
      <c r="CU6" s="33">
        <v>7.7620289999999995E-2</v>
      </c>
      <c r="CV6" s="33">
        <v>7.6727429999999999E-2</v>
      </c>
      <c r="CW6" s="33">
        <v>7.5866299999999998E-2</v>
      </c>
      <c r="CX6" s="33">
        <v>7.5045120000000007E-2</v>
      </c>
      <c r="CY6" s="33">
        <v>7.4226799999999996E-2</v>
      </c>
      <c r="CZ6" s="33">
        <v>7.3422950000000001E-2</v>
      </c>
      <c r="DA6" s="33">
        <v>7.2639519999999999E-2</v>
      </c>
      <c r="DB6" s="33">
        <v>7.190067E-2</v>
      </c>
      <c r="DC6" s="33">
        <v>7.1161539999999995E-2</v>
      </c>
      <c r="DD6" s="33">
        <v>7.0422860000000004E-2</v>
      </c>
      <c r="DE6" s="33">
        <v>6.9699349999999993E-2</v>
      </c>
      <c r="DF6" s="33">
        <v>6.8995710000000002E-2</v>
      </c>
      <c r="DG6" s="33">
        <v>6.8295419999999996E-2</v>
      </c>
      <c r="DH6" s="33">
        <v>6.7638219999999999E-2</v>
      </c>
      <c r="DI6" s="33">
        <v>6.6999349999999999E-2</v>
      </c>
      <c r="DJ6" s="33">
        <v>6.6380229999999998E-2</v>
      </c>
      <c r="DK6" s="33">
        <v>6.5749909999999995E-2</v>
      </c>
      <c r="DL6" s="33">
        <v>6.516197E-2</v>
      </c>
      <c r="DM6" s="33">
        <v>6.4578609999999995E-2</v>
      </c>
      <c r="DN6" s="33">
        <v>6.3988840000000005E-2</v>
      </c>
      <c r="DO6" s="33">
        <v>6.3394000000000006E-2</v>
      </c>
      <c r="DP6" s="33">
        <v>6.2822779999999995E-2</v>
      </c>
      <c r="DQ6" s="33">
        <v>6.2252160000000001E-2</v>
      </c>
      <c r="DR6" s="33">
        <v>6.172967E-2</v>
      </c>
      <c r="DS6" s="33">
        <v>6.1216369999999999E-2</v>
      </c>
      <c r="DT6" s="33">
        <v>6.0728409999999997E-2</v>
      </c>
      <c r="DU6" s="33">
        <v>6.023775E-2</v>
      </c>
      <c r="DV6" s="33">
        <v>5.9761000000000002E-2</v>
      </c>
      <c r="DW6" s="33">
        <v>5.9288349999999997E-2</v>
      </c>
      <c r="DX6" s="33">
        <v>5.8806669999999998E-2</v>
      </c>
      <c r="DY6" s="33">
        <v>5.8313240000000002E-2</v>
      </c>
      <c r="DZ6" s="33">
        <v>5.7842600000000001E-2</v>
      </c>
      <c r="EA6" s="33">
        <v>5.7355059999999999E-2</v>
      </c>
      <c r="EB6" s="33">
        <v>5.6906949999999998E-2</v>
      </c>
      <c r="EC6" s="33">
        <v>5.6482249999999998E-2</v>
      </c>
      <c r="ED6" s="33">
        <v>5.6073970000000001E-2</v>
      </c>
      <c r="EE6" s="33">
        <v>5.5664709999999999E-2</v>
      </c>
      <c r="EF6" s="33">
        <v>5.5276770000000003E-2</v>
      </c>
      <c r="EG6" s="33">
        <v>5.4890559999999998E-2</v>
      </c>
      <c r="EH6" s="33">
        <v>5.449155E-2</v>
      </c>
      <c r="EI6" s="33">
        <v>5.4080320000000001E-2</v>
      </c>
      <c r="EJ6" s="33">
        <v>5.3692650000000001E-2</v>
      </c>
      <c r="EK6" s="33">
        <v>5.3293109999999998E-2</v>
      </c>
      <c r="EL6" s="33">
        <v>5.2928679999999999E-2</v>
      </c>
      <c r="EM6" s="33">
        <v>5.258388E-2</v>
      </c>
      <c r="EN6" s="33">
        <v>5.2244520000000003E-2</v>
      </c>
      <c r="EO6" s="33">
        <v>5.1913569999999999E-2</v>
      </c>
      <c r="EP6" s="33">
        <v>5.159963E-2</v>
      </c>
      <c r="EQ6" s="33">
        <v>5.1283519999999999E-2</v>
      </c>
      <c r="ER6" s="33">
        <v>5.0948279999999999E-2</v>
      </c>
      <c r="ES6" s="33">
        <v>5.0591009999999999E-2</v>
      </c>
      <c r="ET6" s="33">
        <v>5.0261529999999999E-2</v>
      </c>
      <c r="EU6" s="33">
        <v>4.9928779999999999E-2</v>
      </c>
      <c r="EV6" s="33">
        <v>4.9633940000000001E-2</v>
      </c>
      <c r="EW6" s="33">
        <v>4.9352140000000003E-2</v>
      </c>
      <c r="EX6" s="33">
        <v>4.9070629999999997E-2</v>
      </c>
      <c r="EY6" s="33">
        <v>4.8792750000000003E-2</v>
      </c>
      <c r="EZ6" s="33">
        <v>4.8519569999999998E-2</v>
      </c>
      <c r="FA6" s="33">
        <v>4.824415E-2</v>
      </c>
      <c r="FB6" s="33">
        <v>4.795775E-2</v>
      </c>
      <c r="FC6" s="33">
        <v>4.7666319999999998E-2</v>
      </c>
      <c r="FD6" s="33">
        <v>4.7396969999999997E-2</v>
      </c>
      <c r="FE6" s="33">
        <v>4.7130119999999998E-2</v>
      </c>
      <c r="FF6" s="33">
        <v>4.6874840000000001E-2</v>
      </c>
      <c r="FG6" s="33">
        <v>4.6624390000000002E-2</v>
      </c>
      <c r="FH6" s="33">
        <v>4.6375319999999998E-2</v>
      </c>
      <c r="FI6" s="33">
        <v>4.612749E-2</v>
      </c>
      <c r="FJ6" s="33">
        <v>4.5880990000000003E-2</v>
      </c>
      <c r="FK6" s="33">
        <v>4.5635469999999997E-2</v>
      </c>
      <c r="FL6" s="33">
        <v>4.5391010000000002E-2</v>
      </c>
      <c r="FM6" s="33">
        <v>4.5150599999999999E-2</v>
      </c>
      <c r="FN6" s="33">
        <v>4.4913330000000001E-2</v>
      </c>
      <c r="FO6" s="33">
        <v>4.4679089999999998E-2</v>
      </c>
      <c r="FP6" s="33">
        <v>4.4447430000000003E-2</v>
      </c>
      <c r="FQ6" s="33">
        <v>4.4217439999999997E-2</v>
      </c>
      <c r="FR6" s="33">
        <v>4.3989889999999997E-2</v>
      </c>
      <c r="FS6" s="33">
        <v>4.3765409999999998E-2</v>
      </c>
      <c r="FT6" s="33">
        <v>4.3545019999999997E-2</v>
      </c>
      <c r="FU6" s="33">
        <v>4.3328279999999997E-2</v>
      </c>
      <c r="FV6" s="33">
        <v>4.3115399999999998E-2</v>
      </c>
      <c r="FW6" s="33">
        <v>4.2905869999999999E-2</v>
      </c>
      <c r="FX6" s="33">
        <v>4.2698710000000001E-2</v>
      </c>
      <c r="FY6" s="33">
        <v>4.2493910000000003E-2</v>
      </c>
      <c r="FZ6" s="33">
        <v>4.229107E-2</v>
      </c>
      <c r="GA6" s="33">
        <v>4.2089410000000001E-2</v>
      </c>
      <c r="GB6" s="33">
        <v>4.1889599999999999E-2</v>
      </c>
      <c r="GC6" s="33">
        <v>4.1692229999999997E-2</v>
      </c>
      <c r="GD6" s="33">
        <v>4.149837E-2</v>
      </c>
      <c r="GE6" s="33">
        <v>4.1307650000000001E-2</v>
      </c>
      <c r="GF6" s="33">
        <v>4.1120400000000001E-2</v>
      </c>
      <c r="GG6" s="33">
        <v>4.0936159999999999E-2</v>
      </c>
      <c r="GH6" s="33">
        <v>4.075397E-2</v>
      </c>
      <c r="GI6" s="33">
        <v>4.0573409999999997E-2</v>
      </c>
      <c r="GJ6" s="33">
        <v>4.0394199999999998E-2</v>
      </c>
      <c r="GK6" s="33">
        <v>4.0215870000000001E-2</v>
      </c>
      <c r="GL6" s="33">
        <v>4.0039140000000001E-2</v>
      </c>
      <c r="GM6" s="33">
        <v>3.9864499999999997E-2</v>
      </c>
      <c r="GN6" s="33">
        <v>3.96928E-2</v>
      </c>
      <c r="GO6" s="33">
        <v>3.9523740000000002E-2</v>
      </c>
      <c r="GP6" s="33">
        <v>3.93576E-2</v>
      </c>
      <c r="GQ6" s="33">
        <v>3.9193840000000001E-2</v>
      </c>
      <c r="GR6" s="33">
        <v>3.9031440000000001E-2</v>
      </c>
      <c r="GS6" s="33">
        <v>3.8870420000000003E-2</v>
      </c>
      <c r="GT6" s="33">
        <v>3.871053E-2</v>
      </c>
      <c r="GU6" s="33">
        <v>3.8551380000000003E-2</v>
      </c>
      <c r="GV6" s="33">
        <v>3.8393759999999999E-2</v>
      </c>
      <c r="GW6" s="33">
        <v>3.8238099999999997E-2</v>
      </c>
      <c r="GX6" s="33">
        <v>3.8085260000000003E-2</v>
      </c>
      <c r="GY6" s="33">
        <v>3.7934929999999999E-2</v>
      </c>
      <c r="GZ6" s="33">
        <v>3.7787340000000003E-2</v>
      </c>
      <c r="HA6" s="33">
        <v>3.764203E-2</v>
      </c>
      <c r="HB6" s="33">
        <v>3.7497740000000002E-2</v>
      </c>
      <c r="HC6" s="33">
        <v>3.7354440000000003E-2</v>
      </c>
      <c r="HD6" s="33">
        <v>3.7211599999999997E-2</v>
      </c>
      <c r="HE6" s="33">
        <v>3.7069049999999999E-2</v>
      </c>
      <c r="HF6" s="33">
        <v>3.6927660000000001E-2</v>
      </c>
      <c r="HG6" s="33">
        <v>3.6787859999999999E-2</v>
      </c>
      <c r="HH6" s="33">
        <v>3.6650580000000002E-2</v>
      </c>
      <c r="HI6" s="33">
        <v>3.6515480000000003E-2</v>
      </c>
      <c r="HJ6" s="33">
        <v>3.6382869999999998E-2</v>
      </c>
      <c r="HK6" s="33">
        <v>3.6252159999999999E-2</v>
      </c>
      <c r="HL6" s="33">
        <v>3.612195E-2</v>
      </c>
      <c r="HM6" s="33">
        <v>3.5992150000000001E-2</v>
      </c>
      <c r="HN6" s="33">
        <v>3.5862600000000001E-2</v>
      </c>
      <c r="HO6" s="33">
        <v>3.5733189999999998E-2</v>
      </c>
      <c r="HP6" s="33">
        <v>3.5604919999999998E-2</v>
      </c>
      <c r="HQ6" s="33">
        <v>3.5478320000000001E-2</v>
      </c>
      <c r="HR6" s="33">
        <v>3.5354070000000001E-2</v>
      </c>
      <c r="HS6" s="33">
        <v>3.5231459999999999E-2</v>
      </c>
      <c r="HT6" s="33">
        <v>3.5110769999999999E-2</v>
      </c>
      <c r="HU6" s="33">
        <v>3.4991590000000003E-2</v>
      </c>
      <c r="HV6" s="33">
        <v>3.487291E-2</v>
      </c>
      <c r="HW6" s="33">
        <v>3.4754790000000001E-2</v>
      </c>
      <c r="HX6" s="33">
        <v>3.4637109999999999E-2</v>
      </c>
      <c r="HY6" s="33">
        <v>3.4520040000000002E-2</v>
      </c>
      <c r="HZ6" s="33">
        <v>3.44041E-2</v>
      </c>
      <c r="IA6" s="33">
        <v>3.4289819999999999E-2</v>
      </c>
      <c r="IB6" s="33">
        <v>3.4177800000000001E-2</v>
      </c>
      <c r="IC6" s="33">
        <v>3.4067199999999999E-2</v>
      </c>
      <c r="ID6" s="33">
        <v>3.3958040000000002E-2</v>
      </c>
      <c r="IE6" s="33">
        <v>3.3849610000000002E-2</v>
      </c>
      <c r="IF6" s="33">
        <v>3.3741229999999997E-2</v>
      </c>
      <c r="IG6" s="33">
        <v>3.3632860000000001E-2</v>
      </c>
      <c r="IH6" s="33">
        <v>3.352434E-2</v>
      </c>
      <c r="II6" s="33">
        <v>3.3416120000000001E-2</v>
      </c>
      <c r="IJ6" s="33">
        <v>3.330868E-2</v>
      </c>
      <c r="IK6" s="33">
        <v>3.3202820000000001E-2</v>
      </c>
      <c r="IL6" s="33">
        <v>3.3099179999999999E-2</v>
      </c>
      <c r="IM6" s="33">
        <v>3.2996869999999998E-2</v>
      </c>
      <c r="IN6" s="33">
        <v>3.2895889999999997E-2</v>
      </c>
      <c r="IO6" s="33">
        <v>3.2795650000000003E-2</v>
      </c>
      <c r="IP6" s="33">
        <v>3.2695559999999999E-2</v>
      </c>
      <c r="IQ6" s="33">
        <v>3.2595579999999999E-2</v>
      </c>
      <c r="IR6" s="33">
        <v>3.2495549999999998E-2</v>
      </c>
      <c r="IS6" s="33">
        <v>3.2395939999999998E-2</v>
      </c>
      <c r="IT6" s="33">
        <v>3.2297279999999998E-2</v>
      </c>
      <c r="IU6" s="33">
        <v>3.2200189999999997E-2</v>
      </c>
      <c r="IV6" s="33">
        <v>3.2105130000000003E-2</v>
      </c>
      <c r="IW6" s="33">
        <v>3.201114E-2</v>
      </c>
      <c r="IX6" s="33">
        <v>3.1918009999999997E-2</v>
      </c>
      <c r="IY6" s="33">
        <v>3.182542E-2</v>
      </c>
      <c r="IZ6" s="33">
        <v>3.1733009999999999E-2</v>
      </c>
      <c r="JA6" s="33">
        <v>3.164082E-2</v>
      </c>
      <c r="JB6" s="33">
        <v>3.1548890000000003E-2</v>
      </c>
      <c r="JC6" s="33">
        <v>3.1457609999999997E-2</v>
      </c>
      <c r="JD6" s="33">
        <v>3.1367180000000001E-2</v>
      </c>
      <c r="JE6" s="33">
        <v>3.1278130000000001E-2</v>
      </c>
      <c r="JF6" s="33">
        <v>3.1190559999999999E-2</v>
      </c>
      <c r="JG6" s="33">
        <v>3.1103530000000001E-2</v>
      </c>
      <c r="JH6" s="33">
        <v>3.101663E-2</v>
      </c>
      <c r="JI6" s="33">
        <v>3.092992E-2</v>
      </c>
      <c r="JJ6" s="33">
        <v>3.0843280000000001E-2</v>
      </c>
      <c r="JK6" s="33">
        <v>3.075661E-2</v>
      </c>
      <c r="JL6" s="33">
        <v>3.06704E-2</v>
      </c>
      <c r="JM6" s="33">
        <v>3.0584940000000001E-2</v>
      </c>
      <c r="JN6" s="33">
        <v>3.050046E-2</v>
      </c>
      <c r="JO6" s="33">
        <v>3.041744E-2</v>
      </c>
      <c r="JP6" s="33">
        <v>3.033595E-2</v>
      </c>
      <c r="JQ6" s="33">
        <v>3.0255279999999999E-2</v>
      </c>
      <c r="JR6" s="33">
        <v>3.0174989999999999E-2</v>
      </c>
      <c r="JS6" s="33">
        <v>3.0094829999999999E-2</v>
      </c>
      <c r="JT6" s="33">
        <v>3.0014619999999999E-2</v>
      </c>
      <c r="JU6" s="33">
        <v>2.993415E-2</v>
      </c>
      <c r="JV6" s="33">
        <v>2.9853749999999998E-2</v>
      </c>
      <c r="JW6" s="33">
        <v>2.9773810000000001E-2</v>
      </c>
      <c r="JX6" s="33">
        <v>2.9694680000000001E-2</v>
      </c>
      <c r="JY6" s="33">
        <v>2.9617089999999999E-2</v>
      </c>
      <c r="JZ6" s="33">
        <v>2.9541169999999999E-2</v>
      </c>
      <c r="KA6" s="33">
        <v>2.9466019999999999E-2</v>
      </c>
      <c r="KB6" s="33">
        <v>2.9391190000000001E-2</v>
      </c>
      <c r="KC6" s="33">
        <v>2.9316620000000002E-2</v>
      </c>
      <c r="KD6" s="33">
        <v>2.924204E-2</v>
      </c>
      <c r="KE6" s="33">
        <v>2.916726E-2</v>
      </c>
      <c r="KF6" s="33">
        <v>2.909252E-2</v>
      </c>
      <c r="KG6" s="33">
        <v>2.9018039999999998E-2</v>
      </c>
      <c r="KH6" s="33">
        <v>2.894395E-2</v>
      </c>
      <c r="KI6" s="33">
        <v>2.887087E-2</v>
      </c>
      <c r="KJ6" s="33">
        <v>2.879897E-2</v>
      </c>
      <c r="KK6" s="33">
        <v>2.8727679999999998E-2</v>
      </c>
      <c r="KL6" s="33">
        <v>2.865668E-2</v>
      </c>
      <c r="KM6" s="33">
        <v>2.858612E-2</v>
      </c>
      <c r="KN6" s="33">
        <v>2.8515840000000001E-2</v>
      </c>
      <c r="KO6" s="33">
        <v>2.8445700000000001E-2</v>
      </c>
      <c r="KP6" s="33">
        <v>2.8375649999999999E-2</v>
      </c>
      <c r="KQ6" s="33">
        <v>2.8305819999999999E-2</v>
      </c>
      <c r="KR6" s="33">
        <v>2.8236560000000001E-2</v>
      </c>
      <c r="KS6" s="33">
        <v>2.8168229999999999E-2</v>
      </c>
      <c r="KT6" s="33">
        <v>2.810085E-2</v>
      </c>
      <c r="KU6" s="33">
        <v>2.80339E-2</v>
      </c>
      <c r="KV6" s="33">
        <v>2.7967140000000001E-2</v>
      </c>
      <c r="KW6" s="33">
        <v>2.7900640000000001E-2</v>
      </c>
      <c r="KX6" s="33">
        <v>2.783424E-2</v>
      </c>
      <c r="KY6" s="33">
        <v>2.7767710000000001E-2</v>
      </c>
      <c r="KZ6" s="33">
        <v>2.7701239999999999E-2</v>
      </c>
      <c r="LA6" s="33">
        <v>2.7635110000000001E-2</v>
      </c>
      <c r="LB6" s="33">
        <v>2.7569719999999999E-2</v>
      </c>
      <c r="LC6" s="33">
        <v>2.750551E-2</v>
      </c>
      <c r="LD6" s="33">
        <v>2.744226E-2</v>
      </c>
      <c r="LE6" s="33">
        <v>2.7379460000000001E-2</v>
      </c>
      <c r="LF6" s="33">
        <v>2.7316770000000001E-2</v>
      </c>
      <c r="LG6" s="33">
        <v>2.7254179999999999E-2</v>
      </c>
      <c r="LH6" s="33">
        <v>2.719164E-2</v>
      </c>
      <c r="LI6" s="33">
        <v>2.7128940000000001E-2</v>
      </c>
      <c r="LJ6" s="33">
        <v>2.706623E-2</v>
      </c>
      <c r="LK6" s="33">
        <v>2.7003880000000001E-2</v>
      </c>
      <c r="LL6" s="33">
        <v>2.6942310000000001E-2</v>
      </c>
      <c r="LM6" s="33">
        <v>2.688194E-2</v>
      </c>
      <c r="LN6" s="33">
        <v>2.6822559999999999E-2</v>
      </c>
      <c r="LO6" s="33">
        <v>2.6763660000000002E-2</v>
      </c>
      <c r="LP6" s="33">
        <v>2.6704749999999999E-2</v>
      </c>
      <c r="LQ6" s="33">
        <v>2.6645820000000001E-2</v>
      </c>
      <c r="LR6" s="33">
        <v>2.6586740000000001E-2</v>
      </c>
      <c r="LS6" s="33">
        <v>2.6527240000000001E-2</v>
      </c>
      <c r="LT6" s="33">
        <v>2.6467609999999999E-2</v>
      </c>
      <c r="LU6" s="33">
        <v>2.640818E-2</v>
      </c>
      <c r="LV6" s="33">
        <v>2.6349460000000002E-2</v>
      </c>
      <c r="LW6" s="33">
        <v>2.629194E-2</v>
      </c>
      <c r="LX6" s="33">
        <v>2.6235290000000001E-2</v>
      </c>
      <c r="LY6" s="33">
        <v>2.6178819999999998E-2</v>
      </c>
      <c r="LZ6" s="33">
        <v>2.612227E-2</v>
      </c>
      <c r="MA6" s="33">
        <v>2.6065769999999999E-2</v>
      </c>
      <c r="MB6" s="33">
        <v>2.600916E-2</v>
      </c>
      <c r="MC6" s="33">
        <v>2.5952360000000001E-2</v>
      </c>
      <c r="MD6" s="33">
        <v>2.5895620000000001E-2</v>
      </c>
      <c r="ME6" s="33">
        <v>2.583939E-2</v>
      </c>
      <c r="MF6" s="33">
        <v>2.578418E-2</v>
      </c>
      <c r="MG6" s="33">
        <v>2.5730220000000002E-2</v>
      </c>
      <c r="MH6" s="33">
        <v>2.5676879999999999E-2</v>
      </c>
      <c r="MI6" s="33">
        <v>2.562354E-2</v>
      </c>
      <c r="MJ6" s="33">
        <v>2.55698E-2</v>
      </c>
      <c r="MK6" s="33">
        <v>2.5515880000000001E-2</v>
      </c>
      <c r="ML6" s="33">
        <v>2.5461660000000001E-2</v>
      </c>
      <c r="MM6" s="33">
        <v>2.5407030000000001E-2</v>
      </c>
      <c r="MN6" s="33">
        <v>2.5352300000000001E-2</v>
      </c>
      <c r="MO6" s="33">
        <v>2.5297980000000001E-2</v>
      </c>
      <c r="MP6" s="33">
        <v>2.52445E-2</v>
      </c>
      <c r="MQ6" s="33">
        <v>2.519217E-2</v>
      </c>
      <c r="MR6" s="33">
        <v>2.5140450000000002E-2</v>
      </c>
      <c r="MS6" s="33">
        <v>2.5088889999999999E-2</v>
      </c>
      <c r="MT6" s="33">
        <v>2.503712E-2</v>
      </c>
      <c r="MU6" s="33">
        <v>2.498527E-2</v>
      </c>
      <c r="MV6" s="33">
        <v>2.4933250000000001E-2</v>
      </c>
      <c r="MW6" s="33">
        <v>2.4880920000000001E-2</v>
      </c>
      <c r="MX6" s="33">
        <v>2.482852E-2</v>
      </c>
      <c r="MY6" s="33">
        <v>2.4776510000000002E-2</v>
      </c>
      <c r="MZ6" s="33">
        <v>2.472531E-2</v>
      </c>
      <c r="NA6" s="33">
        <v>2.4675229999999999E-2</v>
      </c>
      <c r="NB6" s="33">
        <v>2.4625939999999999E-2</v>
      </c>
      <c r="NC6" s="33">
        <v>2.4576839999999999E-2</v>
      </c>
      <c r="ND6" s="33">
        <v>2.452756E-2</v>
      </c>
      <c r="NE6" s="33">
        <v>2.4478300000000001E-2</v>
      </c>
      <c r="NF6" s="33">
        <v>2.4429010000000001E-2</v>
      </c>
      <c r="NG6" s="33">
        <v>2.4379439999999999E-2</v>
      </c>
      <c r="NH6" s="33">
        <v>2.4329710000000001E-2</v>
      </c>
      <c r="NI6" s="33">
        <v>2.428019E-2</v>
      </c>
      <c r="NJ6" s="33">
        <v>2.4231180000000001E-2</v>
      </c>
      <c r="NK6" s="33">
        <v>2.4183E-2</v>
      </c>
      <c r="NL6" s="33">
        <v>2.4135319999999998E-2</v>
      </c>
      <c r="NM6" s="33">
        <v>2.4087589999999999E-2</v>
      </c>
      <c r="NN6" s="33">
        <v>2.4039669999999999E-2</v>
      </c>
      <c r="NO6" s="33">
        <v>2.3991829999999999E-2</v>
      </c>
      <c r="NP6" s="33">
        <v>2.3943969999999998E-2</v>
      </c>
      <c r="NQ6" s="33">
        <v>2.3895840000000002E-2</v>
      </c>
      <c r="NR6" s="33">
        <v>2.3847759999999999E-2</v>
      </c>
      <c r="NS6" s="33">
        <v>2.3799979999999998E-2</v>
      </c>
      <c r="NT6" s="33">
        <v>2.3752769999999999E-2</v>
      </c>
      <c r="NU6" s="33">
        <v>2.370626E-2</v>
      </c>
      <c r="NV6" s="33">
        <v>2.3660069999999998E-2</v>
      </c>
      <c r="NW6" s="33">
        <v>2.361388E-2</v>
      </c>
      <c r="NX6" s="33">
        <v>2.356741E-2</v>
      </c>
      <c r="NY6" s="33">
        <v>2.352098E-2</v>
      </c>
      <c r="NZ6" s="33">
        <v>2.347453E-2</v>
      </c>
      <c r="OA6" s="33">
        <v>2.3427880000000002E-2</v>
      </c>
      <c r="OB6" s="33">
        <v>2.33815E-2</v>
      </c>
      <c r="OC6" s="33">
        <v>2.3335729999999999E-2</v>
      </c>
      <c r="OD6" s="33">
        <v>2.3290769999999999E-2</v>
      </c>
      <c r="OE6" s="33">
        <v>2.3246579999999999E-2</v>
      </c>
      <c r="OF6" s="33">
        <v>2.3202799999999999E-2</v>
      </c>
      <c r="OG6" s="33">
        <v>2.3158970000000001E-2</v>
      </c>
      <c r="OH6" s="33">
        <v>2.311469E-2</v>
      </c>
      <c r="OI6" s="33">
        <v>2.3070139999999999E-2</v>
      </c>
      <c r="OJ6" s="33">
        <v>2.3025279999999999E-2</v>
      </c>
      <c r="OK6" s="33">
        <v>2.2980049999999998E-2</v>
      </c>
      <c r="OL6" s="33">
        <v>2.2934960000000001E-2</v>
      </c>
      <c r="OM6" s="33">
        <v>2.289039E-2</v>
      </c>
      <c r="ON6" s="33">
        <v>2.284661E-2</v>
      </c>
      <c r="OO6" s="33">
        <v>2.2803609999999998E-2</v>
      </c>
      <c r="OP6" s="33">
        <v>2.2761159999999999E-2</v>
      </c>
    </row>
    <row r="7" spans="1:407" x14ac:dyDescent="0.25">
      <c r="A7" s="13" t="str">
        <f t="shared" si="0"/>
        <v>FixedWing-FINE-4-14-Any</v>
      </c>
      <c r="B7" s="13" t="s">
        <v>56</v>
      </c>
      <c r="C7" s="23" t="s">
        <v>30</v>
      </c>
      <c r="D7" s="31">
        <v>4</v>
      </c>
      <c r="E7" s="23">
        <v>14</v>
      </c>
      <c r="F7" s="32" t="s">
        <v>48</v>
      </c>
      <c r="G7" s="33">
        <v>0.73749509999999996</v>
      </c>
      <c r="H7" s="33">
        <v>0.65946570000000004</v>
      </c>
      <c r="I7" s="33">
        <v>0.5937521</v>
      </c>
      <c r="J7" s="33">
        <v>0.53923730000000003</v>
      </c>
      <c r="K7" s="33">
        <v>0.49419580000000002</v>
      </c>
      <c r="L7" s="33">
        <v>0.45723589999999997</v>
      </c>
      <c r="M7" s="33">
        <v>0.42698930000000002</v>
      </c>
      <c r="N7" s="33">
        <v>0.4020165</v>
      </c>
      <c r="O7" s="33">
        <v>0.38101109999999999</v>
      </c>
      <c r="P7" s="33">
        <v>0.36291760000000001</v>
      </c>
      <c r="Q7" s="33">
        <v>0.34650550000000002</v>
      </c>
      <c r="R7" s="33">
        <v>0.33143299999999998</v>
      </c>
      <c r="S7" s="33">
        <v>0.31747799999999998</v>
      </c>
      <c r="T7" s="33">
        <v>0.30492049999999998</v>
      </c>
      <c r="U7" s="33">
        <v>0.29372300000000001</v>
      </c>
      <c r="V7" s="33">
        <v>0.2832943</v>
      </c>
      <c r="W7" s="33">
        <v>0.27336969999999999</v>
      </c>
      <c r="X7" s="33">
        <v>0.26412819999999998</v>
      </c>
      <c r="Y7" s="33">
        <v>0.25557380000000002</v>
      </c>
      <c r="Z7" s="33">
        <v>0.24735969999999999</v>
      </c>
      <c r="AA7" s="33">
        <v>0.2392503</v>
      </c>
      <c r="AB7" s="33">
        <v>0.23120689999999999</v>
      </c>
      <c r="AC7" s="33">
        <v>0.2234112</v>
      </c>
      <c r="AD7" s="33">
        <v>0.21599860000000001</v>
      </c>
      <c r="AE7" s="33">
        <v>0.2090033</v>
      </c>
      <c r="AF7" s="33">
        <v>0.2023742</v>
      </c>
      <c r="AG7" s="33">
        <v>0.19608539999999999</v>
      </c>
      <c r="AH7" s="33">
        <v>0.1900984</v>
      </c>
      <c r="AI7" s="33">
        <v>0.1844237</v>
      </c>
      <c r="AJ7" s="33">
        <v>0.17901030000000001</v>
      </c>
      <c r="AK7" s="33">
        <v>0.17388020000000001</v>
      </c>
      <c r="AL7" s="33">
        <v>0.16894120000000001</v>
      </c>
      <c r="AM7" s="33">
        <v>0.1641881</v>
      </c>
      <c r="AN7" s="33">
        <v>0.15964739999999999</v>
      </c>
      <c r="AO7" s="33">
        <v>0.1553504</v>
      </c>
      <c r="AP7" s="33">
        <v>0.1512915</v>
      </c>
      <c r="AQ7" s="33">
        <v>0.14745179999999999</v>
      </c>
      <c r="AR7" s="33">
        <v>0.14380219999999999</v>
      </c>
      <c r="AS7" s="33">
        <v>0.1403489</v>
      </c>
      <c r="AT7" s="33">
        <v>0.13706850000000001</v>
      </c>
      <c r="AU7" s="33">
        <v>0.13397249999999999</v>
      </c>
      <c r="AV7" s="33">
        <v>0.1309988</v>
      </c>
      <c r="AW7" s="33">
        <v>0.1281542</v>
      </c>
      <c r="AX7" s="33">
        <v>0.12542220000000001</v>
      </c>
      <c r="AY7" s="33">
        <v>0.1227973</v>
      </c>
      <c r="AZ7" s="33">
        <v>0.1202881</v>
      </c>
      <c r="BA7" s="33">
        <v>0.1178937</v>
      </c>
      <c r="BB7" s="33">
        <v>0.11557969999999999</v>
      </c>
      <c r="BC7" s="33">
        <v>0.1133617</v>
      </c>
      <c r="BD7" s="33">
        <v>0.11122509999999999</v>
      </c>
      <c r="BE7" s="33">
        <v>0.1092033</v>
      </c>
      <c r="BF7" s="33">
        <v>0.1072514</v>
      </c>
      <c r="BG7" s="33">
        <v>0.1054007</v>
      </c>
      <c r="BH7" s="33">
        <v>0.10363260000000001</v>
      </c>
      <c r="BI7" s="33">
        <v>0.1019138</v>
      </c>
      <c r="BJ7" s="33">
        <v>0.1002589</v>
      </c>
      <c r="BK7" s="33">
        <v>9.8669220000000002E-2</v>
      </c>
      <c r="BL7" s="33">
        <v>9.7113550000000007E-2</v>
      </c>
      <c r="BM7" s="33">
        <v>9.5607579999999998E-2</v>
      </c>
      <c r="BN7" s="33">
        <v>9.4154929999999998E-2</v>
      </c>
      <c r="BO7" s="33">
        <v>9.2767740000000001E-2</v>
      </c>
      <c r="BP7" s="33">
        <v>9.1411389999999995E-2</v>
      </c>
      <c r="BQ7" s="33">
        <v>9.0114650000000004E-2</v>
      </c>
      <c r="BR7" s="33">
        <v>8.8878620000000005E-2</v>
      </c>
      <c r="BS7" s="33">
        <v>8.7671949999999998E-2</v>
      </c>
      <c r="BT7" s="33">
        <v>8.6510329999999996E-2</v>
      </c>
      <c r="BU7" s="33">
        <v>8.5382849999999996E-2</v>
      </c>
      <c r="BV7" s="33">
        <v>8.4282419999999997E-2</v>
      </c>
      <c r="BW7" s="33">
        <v>8.3216380000000006E-2</v>
      </c>
      <c r="BX7" s="33">
        <v>8.2178660000000001E-2</v>
      </c>
      <c r="BY7" s="33">
        <v>8.1189250000000004E-2</v>
      </c>
      <c r="BZ7" s="33">
        <v>8.0220009999999994E-2</v>
      </c>
      <c r="CA7" s="33">
        <v>7.9294290000000003E-2</v>
      </c>
      <c r="CB7" s="33">
        <v>7.8409069999999997E-2</v>
      </c>
      <c r="CC7" s="33">
        <v>7.7541310000000002E-2</v>
      </c>
      <c r="CD7" s="33">
        <v>7.6706140000000006E-2</v>
      </c>
      <c r="CE7" s="33">
        <v>7.5890910000000006E-2</v>
      </c>
      <c r="CF7" s="33">
        <v>7.5085449999999998E-2</v>
      </c>
      <c r="CG7" s="33">
        <v>7.4317499999999995E-2</v>
      </c>
      <c r="CH7" s="33">
        <v>7.357416E-2</v>
      </c>
      <c r="CI7" s="33">
        <v>7.2859999999999994E-2</v>
      </c>
      <c r="CJ7" s="33">
        <v>7.2148030000000002E-2</v>
      </c>
      <c r="CK7" s="33">
        <v>7.1465879999999996E-2</v>
      </c>
      <c r="CL7" s="33">
        <v>7.0811150000000003E-2</v>
      </c>
      <c r="CM7" s="33">
        <v>7.0167629999999995E-2</v>
      </c>
      <c r="CN7" s="33">
        <v>6.9544110000000006E-2</v>
      </c>
      <c r="CO7" s="33">
        <v>6.8930060000000001E-2</v>
      </c>
      <c r="CP7" s="33">
        <v>6.8313799999999994E-2</v>
      </c>
      <c r="CQ7" s="33">
        <v>6.7728689999999994E-2</v>
      </c>
      <c r="CR7" s="33">
        <v>6.7165230000000006E-2</v>
      </c>
      <c r="CS7" s="33">
        <v>6.6621600000000003E-2</v>
      </c>
      <c r="CT7" s="33">
        <v>6.6074720000000003E-2</v>
      </c>
      <c r="CU7" s="33">
        <v>6.5549910000000003E-2</v>
      </c>
      <c r="CV7" s="33">
        <v>6.504472E-2</v>
      </c>
      <c r="CW7" s="33">
        <v>6.4542130000000003E-2</v>
      </c>
      <c r="CX7" s="33">
        <v>6.404667E-2</v>
      </c>
      <c r="CY7" s="33">
        <v>6.3557970000000005E-2</v>
      </c>
      <c r="CZ7" s="33">
        <v>6.3055879999999995E-2</v>
      </c>
      <c r="DA7" s="33">
        <v>6.2575909999999998E-2</v>
      </c>
      <c r="DB7" s="33">
        <v>6.2122589999999998E-2</v>
      </c>
      <c r="DC7" s="33">
        <v>6.1687510000000001E-2</v>
      </c>
      <c r="DD7" s="33">
        <v>6.1252340000000002E-2</v>
      </c>
      <c r="DE7" s="33">
        <v>6.0838589999999998E-2</v>
      </c>
      <c r="DF7" s="33">
        <v>6.0452880000000001E-2</v>
      </c>
      <c r="DG7" s="33">
        <v>6.0065889999999997E-2</v>
      </c>
      <c r="DH7" s="33">
        <v>5.9680230000000001E-2</v>
      </c>
      <c r="DI7" s="33">
        <v>5.928961E-2</v>
      </c>
      <c r="DJ7" s="33">
        <v>5.8887740000000001E-2</v>
      </c>
      <c r="DK7" s="33">
        <v>5.8499839999999997E-2</v>
      </c>
      <c r="DL7" s="33">
        <v>5.8136380000000001E-2</v>
      </c>
      <c r="DM7" s="33">
        <v>5.7787779999999997E-2</v>
      </c>
      <c r="DN7" s="33">
        <v>5.7443840000000003E-2</v>
      </c>
      <c r="DO7" s="33">
        <v>5.712685E-2</v>
      </c>
      <c r="DP7" s="33">
        <v>5.6827719999999998E-2</v>
      </c>
      <c r="DQ7" s="33">
        <v>5.6521969999999998E-2</v>
      </c>
      <c r="DR7" s="33">
        <v>5.6217160000000002E-2</v>
      </c>
      <c r="DS7" s="33">
        <v>5.5908520000000003E-2</v>
      </c>
      <c r="DT7" s="33">
        <v>5.5580289999999997E-2</v>
      </c>
      <c r="DU7" s="33">
        <v>5.5257479999999998E-2</v>
      </c>
      <c r="DV7" s="33">
        <v>5.4957770000000003E-2</v>
      </c>
      <c r="DW7" s="33">
        <v>5.4678860000000003E-2</v>
      </c>
      <c r="DX7" s="33">
        <v>5.440453E-2</v>
      </c>
      <c r="DY7" s="33">
        <v>5.4146220000000002E-2</v>
      </c>
      <c r="DZ7" s="33">
        <v>5.3904430000000003E-2</v>
      </c>
      <c r="EA7" s="33">
        <v>5.3653369999999999E-2</v>
      </c>
      <c r="EB7" s="33">
        <v>5.3396949999999999E-2</v>
      </c>
      <c r="EC7" s="33">
        <v>5.3133189999999997E-2</v>
      </c>
      <c r="ED7" s="33">
        <v>5.284962E-2</v>
      </c>
      <c r="EE7" s="33">
        <v>5.256868E-2</v>
      </c>
      <c r="EF7" s="33">
        <v>5.2305650000000002E-2</v>
      </c>
      <c r="EG7" s="33">
        <v>5.2064520000000003E-2</v>
      </c>
      <c r="EH7" s="33">
        <v>5.1829550000000002E-2</v>
      </c>
      <c r="EI7" s="33">
        <v>5.1615469999999997E-2</v>
      </c>
      <c r="EJ7" s="33">
        <v>5.1414609999999999E-2</v>
      </c>
      <c r="EK7" s="33">
        <v>5.1204239999999998E-2</v>
      </c>
      <c r="EL7" s="33">
        <v>5.0987629999999999E-2</v>
      </c>
      <c r="EM7" s="33">
        <v>5.0761800000000003E-2</v>
      </c>
      <c r="EN7" s="33">
        <v>5.0514799999999999E-2</v>
      </c>
      <c r="EO7" s="33">
        <v>5.027119E-2</v>
      </c>
      <c r="EP7" s="33">
        <v>5.0043079999999997E-2</v>
      </c>
      <c r="EQ7" s="33">
        <v>4.9830300000000001E-2</v>
      </c>
      <c r="ER7" s="33">
        <v>4.9631979999999999E-2</v>
      </c>
      <c r="ES7" s="33">
        <v>4.9451210000000002E-2</v>
      </c>
      <c r="ET7" s="33">
        <v>4.9274459999999999E-2</v>
      </c>
      <c r="EU7" s="33">
        <v>4.9086699999999997E-2</v>
      </c>
      <c r="EV7" s="33">
        <v>4.8891070000000002E-2</v>
      </c>
      <c r="EW7" s="33">
        <v>4.868331E-2</v>
      </c>
      <c r="EX7" s="33">
        <v>4.8465429999999997E-2</v>
      </c>
      <c r="EY7" s="33">
        <v>4.8253650000000002E-2</v>
      </c>
      <c r="EZ7" s="33">
        <v>4.8054930000000003E-2</v>
      </c>
      <c r="FA7" s="33">
        <v>4.7863589999999998E-2</v>
      </c>
      <c r="FB7" s="33">
        <v>4.7678779999999997E-2</v>
      </c>
      <c r="FC7" s="33">
        <v>4.7498560000000002E-2</v>
      </c>
      <c r="FD7" s="33">
        <v>4.7318609999999997E-2</v>
      </c>
      <c r="FE7" s="33">
        <v>4.713618E-2</v>
      </c>
      <c r="FF7" s="33">
        <v>4.6952840000000003E-2</v>
      </c>
      <c r="FG7" s="33">
        <v>4.677013E-2</v>
      </c>
      <c r="FH7" s="33">
        <v>4.658926E-2</v>
      </c>
      <c r="FI7" s="33">
        <v>4.6410470000000002E-2</v>
      </c>
      <c r="FJ7" s="33">
        <v>4.6232879999999997E-2</v>
      </c>
      <c r="FK7" s="33">
        <v>4.6055749999999999E-2</v>
      </c>
      <c r="FL7" s="33">
        <v>4.587865E-2</v>
      </c>
      <c r="FM7" s="33">
        <v>4.5701760000000001E-2</v>
      </c>
      <c r="FN7" s="33">
        <v>4.5526120000000003E-2</v>
      </c>
      <c r="FO7" s="33">
        <v>4.5352719999999999E-2</v>
      </c>
      <c r="FP7" s="33">
        <v>4.5182050000000001E-2</v>
      </c>
      <c r="FQ7" s="33">
        <v>4.5014110000000003E-2</v>
      </c>
      <c r="FR7" s="33">
        <v>4.4848720000000002E-2</v>
      </c>
      <c r="FS7" s="33">
        <v>4.4685610000000001E-2</v>
      </c>
      <c r="FT7" s="33">
        <v>4.4523800000000002E-2</v>
      </c>
      <c r="FU7" s="33">
        <v>4.4362440000000003E-2</v>
      </c>
      <c r="FV7" s="33">
        <v>4.4200919999999998E-2</v>
      </c>
      <c r="FW7" s="33">
        <v>4.4039189999999999E-2</v>
      </c>
      <c r="FX7" s="33">
        <v>4.3878109999999998E-2</v>
      </c>
      <c r="FY7" s="33">
        <v>4.3718670000000001E-2</v>
      </c>
      <c r="FZ7" s="33">
        <v>4.3561349999999999E-2</v>
      </c>
      <c r="GA7" s="33">
        <v>4.340625E-2</v>
      </c>
      <c r="GB7" s="33">
        <v>4.3253239999999998E-2</v>
      </c>
      <c r="GC7" s="33">
        <v>4.3102059999999998E-2</v>
      </c>
      <c r="GD7" s="33">
        <v>4.2951709999999997E-2</v>
      </c>
      <c r="GE7" s="33">
        <v>4.2801369999999998E-2</v>
      </c>
      <c r="GF7" s="33">
        <v>4.2650510000000003E-2</v>
      </c>
      <c r="GG7" s="33">
        <v>4.2499490000000001E-2</v>
      </c>
      <c r="GH7" s="33">
        <v>4.2349199999999997E-2</v>
      </c>
      <c r="GI7" s="33">
        <v>4.2200630000000003E-2</v>
      </c>
      <c r="GJ7" s="33">
        <v>4.205424E-2</v>
      </c>
      <c r="GK7" s="33">
        <v>4.1910040000000003E-2</v>
      </c>
      <c r="GL7" s="33">
        <v>4.1767909999999998E-2</v>
      </c>
      <c r="GM7" s="33">
        <v>4.1627690000000002E-2</v>
      </c>
      <c r="GN7" s="33">
        <v>4.1488560000000001E-2</v>
      </c>
      <c r="GO7" s="33">
        <v>4.1349690000000001E-2</v>
      </c>
      <c r="GP7" s="33">
        <v>4.1210330000000003E-2</v>
      </c>
      <c r="GQ7" s="33">
        <v>4.107061E-2</v>
      </c>
      <c r="GR7" s="33">
        <v>4.093132E-2</v>
      </c>
      <c r="GS7" s="33">
        <v>4.0793370000000002E-2</v>
      </c>
      <c r="GT7" s="33">
        <v>4.0657319999999997E-2</v>
      </c>
      <c r="GU7" s="33">
        <v>4.0523150000000001E-2</v>
      </c>
      <c r="GV7" s="33">
        <v>4.0390669999999997E-2</v>
      </c>
      <c r="GW7" s="33">
        <v>4.0259719999999999E-2</v>
      </c>
      <c r="GX7" s="33">
        <v>4.0129400000000003E-2</v>
      </c>
      <c r="GY7" s="33">
        <v>3.9999090000000001E-2</v>
      </c>
      <c r="GZ7" s="33">
        <v>3.9867949999999999E-2</v>
      </c>
      <c r="HA7" s="33">
        <v>3.9736170000000001E-2</v>
      </c>
      <c r="HB7" s="33">
        <v>3.9604739999999999E-2</v>
      </c>
      <c r="HC7" s="33">
        <v>3.9474639999999998E-2</v>
      </c>
      <c r="HD7" s="33">
        <v>3.9346609999999997E-2</v>
      </c>
      <c r="HE7" s="33">
        <v>3.922059E-2</v>
      </c>
      <c r="HF7" s="33">
        <v>3.9096369999999998E-2</v>
      </c>
      <c r="HG7" s="33">
        <v>3.8973639999999997E-2</v>
      </c>
      <c r="HH7" s="33">
        <v>3.8851629999999998E-2</v>
      </c>
      <c r="HI7" s="33">
        <v>3.8729840000000001E-2</v>
      </c>
      <c r="HJ7" s="33">
        <v>3.8607179999999998E-2</v>
      </c>
      <c r="HK7" s="33">
        <v>3.8483910000000003E-2</v>
      </c>
      <c r="HL7" s="33">
        <v>3.8361050000000001E-2</v>
      </c>
      <c r="HM7" s="33">
        <v>3.8239589999999997E-2</v>
      </c>
      <c r="HN7" s="33">
        <v>3.811995E-2</v>
      </c>
      <c r="HO7" s="33">
        <v>3.8001970000000003E-2</v>
      </c>
      <c r="HP7" s="33">
        <v>3.7885380000000003E-2</v>
      </c>
      <c r="HQ7" s="33">
        <v>3.7770049999999999E-2</v>
      </c>
      <c r="HR7" s="33">
        <v>3.7655330000000001E-2</v>
      </c>
      <c r="HS7" s="33">
        <v>3.7540799999999999E-2</v>
      </c>
      <c r="HT7" s="33">
        <v>3.7425109999999998E-2</v>
      </c>
      <c r="HU7" s="33">
        <v>3.730845E-2</v>
      </c>
      <c r="HV7" s="33">
        <v>3.719194E-2</v>
      </c>
      <c r="HW7" s="33">
        <v>3.7076749999999999E-2</v>
      </c>
      <c r="HX7" s="33">
        <v>3.6963459999999997E-2</v>
      </c>
      <c r="HY7" s="33">
        <v>3.6851950000000001E-2</v>
      </c>
      <c r="HZ7" s="33">
        <v>3.6742039999999997E-2</v>
      </c>
      <c r="IA7" s="33">
        <v>3.6633499999999999E-2</v>
      </c>
      <c r="IB7" s="33">
        <v>3.6525620000000002E-2</v>
      </c>
      <c r="IC7" s="33">
        <v>3.64178E-2</v>
      </c>
      <c r="ID7" s="33">
        <v>3.630883E-2</v>
      </c>
      <c r="IE7" s="33">
        <v>3.6199130000000003E-2</v>
      </c>
      <c r="IF7" s="33">
        <v>3.6089660000000003E-2</v>
      </c>
      <c r="IG7" s="33">
        <v>3.5981489999999998E-2</v>
      </c>
      <c r="IH7" s="33">
        <v>3.5875310000000001E-2</v>
      </c>
      <c r="II7" s="33">
        <v>3.5770870000000003E-2</v>
      </c>
      <c r="IJ7" s="33">
        <v>3.5667989999999997E-2</v>
      </c>
      <c r="IK7" s="33">
        <v>3.5566309999999997E-2</v>
      </c>
      <c r="IL7" s="33">
        <v>3.5465150000000001E-2</v>
      </c>
      <c r="IM7" s="33">
        <v>3.5364050000000001E-2</v>
      </c>
      <c r="IN7" s="33">
        <v>3.5261969999999997E-2</v>
      </c>
      <c r="IO7" s="33">
        <v>3.5159070000000001E-2</v>
      </c>
      <c r="IP7" s="33">
        <v>3.5056129999999998E-2</v>
      </c>
      <c r="IQ7" s="33">
        <v>3.4954249999999999E-2</v>
      </c>
      <c r="IR7" s="33">
        <v>3.4854009999999998E-2</v>
      </c>
      <c r="IS7" s="33">
        <v>3.4755269999999998E-2</v>
      </c>
      <c r="IT7" s="33">
        <v>3.4657779999999999E-2</v>
      </c>
      <c r="IU7" s="33">
        <v>3.4561330000000001E-2</v>
      </c>
      <c r="IV7" s="33">
        <v>3.446536E-2</v>
      </c>
      <c r="IW7" s="33">
        <v>3.4369419999999998E-2</v>
      </c>
      <c r="IX7" s="33">
        <v>3.4272440000000001E-2</v>
      </c>
      <c r="IY7" s="33">
        <v>3.4174540000000003E-2</v>
      </c>
      <c r="IZ7" s="33">
        <v>3.4076509999999997E-2</v>
      </c>
      <c r="JA7" s="33">
        <v>3.3979580000000002E-2</v>
      </c>
      <c r="JB7" s="33">
        <v>3.3884450000000003E-2</v>
      </c>
      <c r="JC7" s="33">
        <v>3.3790939999999998E-2</v>
      </c>
      <c r="JD7" s="33">
        <v>3.3698760000000001E-2</v>
      </c>
      <c r="JE7" s="33">
        <v>3.3607669999999999E-2</v>
      </c>
      <c r="JF7" s="33">
        <v>3.3517180000000001E-2</v>
      </c>
      <c r="JG7" s="33">
        <v>3.3426709999999998E-2</v>
      </c>
      <c r="JH7" s="33">
        <v>3.3335120000000003E-2</v>
      </c>
      <c r="JI7" s="33">
        <v>3.3242580000000001E-2</v>
      </c>
      <c r="JJ7" s="33">
        <v>3.314988E-2</v>
      </c>
      <c r="JK7" s="33">
        <v>3.3058129999999998E-2</v>
      </c>
      <c r="JL7" s="33">
        <v>3.2967990000000003E-2</v>
      </c>
      <c r="JM7" s="33">
        <v>3.2879430000000001E-2</v>
      </c>
      <c r="JN7" s="33">
        <v>3.2792130000000003E-2</v>
      </c>
      <c r="JO7" s="33">
        <v>3.2705860000000003E-2</v>
      </c>
      <c r="JP7" s="33">
        <v>3.2620110000000001E-2</v>
      </c>
      <c r="JQ7" s="33">
        <v>3.2534309999999997E-2</v>
      </c>
      <c r="JR7" s="33">
        <v>3.244735E-2</v>
      </c>
      <c r="JS7" s="33">
        <v>3.2359230000000003E-2</v>
      </c>
      <c r="JT7" s="33">
        <v>3.2270680000000003E-2</v>
      </c>
      <c r="JU7" s="33">
        <v>3.2182849999999999E-2</v>
      </c>
      <c r="JV7" s="33">
        <v>3.2096569999999998E-2</v>
      </c>
      <c r="JW7" s="33">
        <v>3.2011869999999998E-2</v>
      </c>
      <c r="JX7" s="33">
        <v>3.1928459999999999E-2</v>
      </c>
      <c r="JY7" s="33">
        <v>3.1846270000000003E-2</v>
      </c>
      <c r="JZ7" s="33">
        <v>3.1764830000000001E-2</v>
      </c>
      <c r="KA7" s="33">
        <v>3.1683620000000003E-2</v>
      </c>
      <c r="KB7" s="33">
        <v>3.160147E-2</v>
      </c>
      <c r="KC7" s="33">
        <v>3.151818E-2</v>
      </c>
      <c r="KD7" s="33">
        <v>3.143435E-2</v>
      </c>
      <c r="KE7" s="33">
        <v>3.1351080000000003E-2</v>
      </c>
      <c r="KF7" s="33">
        <v>3.126905E-2</v>
      </c>
      <c r="KG7" s="33">
        <v>3.1188440000000001E-2</v>
      </c>
      <c r="KH7" s="33">
        <v>3.1109250000000001E-2</v>
      </c>
      <c r="KI7" s="33">
        <v>3.103127E-2</v>
      </c>
      <c r="KJ7" s="33">
        <v>3.095403E-2</v>
      </c>
      <c r="KK7" s="33">
        <v>3.0876919999999999E-2</v>
      </c>
      <c r="KL7" s="33">
        <v>3.079871E-2</v>
      </c>
      <c r="KM7" s="33">
        <v>3.0719300000000001E-2</v>
      </c>
      <c r="KN7" s="33">
        <v>3.0639199999999998E-2</v>
      </c>
      <c r="KO7" s="33">
        <v>3.0559659999999999E-2</v>
      </c>
      <c r="KP7" s="33">
        <v>3.0481399999999999E-2</v>
      </c>
      <c r="KQ7" s="33">
        <v>3.040462E-2</v>
      </c>
      <c r="KR7" s="33">
        <v>3.0329439999999999E-2</v>
      </c>
      <c r="KS7" s="33">
        <v>3.025543E-2</v>
      </c>
      <c r="KT7" s="33">
        <v>3.0182090000000002E-2</v>
      </c>
      <c r="KU7" s="33">
        <v>3.0108860000000001E-2</v>
      </c>
      <c r="KV7" s="33">
        <v>3.0034519999999999E-2</v>
      </c>
      <c r="KW7" s="33">
        <v>2.9958809999999999E-2</v>
      </c>
      <c r="KX7" s="33">
        <v>2.9882200000000001E-2</v>
      </c>
      <c r="KY7" s="33">
        <v>2.9805999999999999E-2</v>
      </c>
      <c r="KZ7" s="33">
        <v>2.9731110000000002E-2</v>
      </c>
      <c r="LA7" s="33">
        <v>2.9657880000000001E-2</v>
      </c>
      <c r="LB7" s="33">
        <v>2.9586210000000002E-2</v>
      </c>
      <c r="LC7" s="33">
        <v>2.9515699999999999E-2</v>
      </c>
      <c r="LD7" s="33">
        <v>2.9445829999999999E-2</v>
      </c>
      <c r="LE7" s="33">
        <v>2.9375990000000001E-2</v>
      </c>
      <c r="LF7" s="33">
        <v>2.930491E-2</v>
      </c>
      <c r="LG7" s="33">
        <v>2.923239E-2</v>
      </c>
      <c r="LH7" s="33">
        <v>2.9158960000000001E-2</v>
      </c>
      <c r="LI7" s="33">
        <v>2.9086040000000001E-2</v>
      </c>
      <c r="LJ7" s="33">
        <v>2.9014729999999999E-2</v>
      </c>
      <c r="LK7" s="33">
        <v>2.8945390000000001E-2</v>
      </c>
      <c r="LL7" s="33">
        <v>2.8877759999999999E-2</v>
      </c>
      <c r="LM7" s="33">
        <v>2.8811389999999999E-2</v>
      </c>
      <c r="LN7" s="33">
        <v>2.8745610000000001E-2</v>
      </c>
      <c r="LO7" s="33">
        <v>2.867975E-2</v>
      </c>
      <c r="LP7" s="33">
        <v>2.861271E-2</v>
      </c>
      <c r="LQ7" s="33">
        <v>2.8544219999999999E-2</v>
      </c>
      <c r="LR7" s="33">
        <v>2.8474670000000001E-2</v>
      </c>
      <c r="LS7" s="33">
        <v>2.8405449999999999E-2</v>
      </c>
      <c r="LT7" s="33">
        <v>2.8337439999999998E-2</v>
      </c>
      <c r="LU7" s="33">
        <v>2.8271170000000002E-2</v>
      </c>
      <c r="LV7" s="33">
        <v>2.82063E-2</v>
      </c>
      <c r="LW7" s="33">
        <v>2.814241E-2</v>
      </c>
      <c r="LX7" s="33">
        <v>2.8078949999999998E-2</v>
      </c>
      <c r="LY7" s="33">
        <v>2.8015229999999999E-2</v>
      </c>
      <c r="LZ7" s="33">
        <v>2.7950429999999998E-2</v>
      </c>
      <c r="MA7" s="33">
        <v>2.7884409999999998E-2</v>
      </c>
      <c r="MB7" s="33">
        <v>2.7817560000000002E-2</v>
      </c>
      <c r="MC7" s="33">
        <v>2.7751049999999999E-2</v>
      </c>
      <c r="MD7" s="33">
        <v>2.76858E-2</v>
      </c>
      <c r="ME7" s="33">
        <v>2.7622359999999999E-2</v>
      </c>
      <c r="MF7" s="33">
        <v>2.756028E-2</v>
      </c>
      <c r="MG7" s="33">
        <v>2.749909E-2</v>
      </c>
      <c r="MH7" s="33">
        <v>2.7438199999999999E-2</v>
      </c>
      <c r="MI7" s="33">
        <v>2.7377080000000002E-2</v>
      </c>
      <c r="MJ7" s="33">
        <v>2.731511E-2</v>
      </c>
      <c r="MK7" s="33">
        <v>2.7252309999999998E-2</v>
      </c>
      <c r="ML7" s="33">
        <v>2.7189120000000001E-2</v>
      </c>
      <c r="MM7" s="33">
        <v>2.7126529999999999E-2</v>
      </c>
      <c r="MN7" s="33">
        <v>2.7065019999999999E-2</v>
      </c>
      <c r="MO7" s="33">
        <v>2.700493E-2</v>
      </c>
      <c r="MP7" s="33">
        <v>2.6945690000000001E-2</v>
      </c>
      <c r="MQ7" s="33">
        <v>2.688683E-2</v>
      </c>
      <c r="MR7" s="33">
        <v>2.6827859999999999E-2</v>
      </c>
      <c r="MS7" s="33">
        <v>2.676854E-2</v>
      </c>
      <c r="MT7" s="33">
        <v>2.6708450000000002E-2</v>
      </c>
      <c r="MU7" s="33">
        <v>2.66476E-2</v>
      </c>
      <c r="MV7" s="33">
        <v>2.6586289999999999E-2</v>
      </c>
      <c r="MW7" s="33">
        <v>2.652531E-2</v>
      </c>
      <c r="MX7" s="33">
        <v>2.646515E-2</v>
      </c>
      <c r="MY7" s="33">
        <v>2.640632E-2</v>
      </c>
      <c r="MZ7" s="33">
        <v>2.6348409999999999E-2</v>
      </c>
      <c r="NA7" s="33">
        <v>2.6291140000000001E-2</v>
      </c>
      <c r="NB7" s="33">
        <v>2.6234070000000002E-2</v>
      </c>
      <c r="NC7" s="33">
        <v>2.6177039999999999E-2</v>
      </c>
      <c r="ND7" s="33">
        <v>2.611956E-2</v>
      </c>
      <c r="NE7" s="33">
        <v>2.606164E-2</v>
      </c>
      <c r="NF7" s="33">
        <v>2.600353E-2</v>
      </c>
      <c r="NG7" s="33">
        <v>2.594579E-2</v>
      </c>
      <c r="NH7" s="33">
        <v>2.5888729999999999E-2</v>
      </c>
      <c r="NI7" s="33">
        <v>2.583274E-2</v>
      </c>
      <c r="NJ7" s="33">
        <v>2.577751E-2</v>
      </c>
      <c r="NK7" s="33">
        <v>2.572286E-2</v>
      </c>
      <c r="NL7" s="33">
        <v>2.5668389999999999E-2</v>
      </c>
      <c r="NM7" s="33">
        <v>2.561401E-2</v>
      </c>
      <c r="NN7" s="33">
        <v>2.5559160000000001E-2</v>
      </c>
      <c r="NO7" s="33">
        <v>2.5503789999999998E-2</v>
      </c>
      <c r="NP7" s="33">
        <v>2.544801E-2</v>
      </c>
      <c r="NQ7" s="33">
        <v>2.5392120000000001E-2</v>
      </c>
      <c r="NR7" s="33">
        <v>2.5336259999999999E-2</v>
      </c>
      <c r="NS7" s="33">
        <v>2.5280919999999998E-2</v>
      </c>
      <c r="NT7" s="33">
        <v>2.5225919999999999E-2</v>
      </c>
      <c r="NU7" s="33">
        <v>2.517138E-2</v>
      </c>
      <c r="NV7" s="33">
        <v>2.5117029999999999E-2</v>
      </c>
      <c r="NW7" s="33">
        <v>2.5063040000000002E-2</v>
      </c>
      <c r="NX7" s="33">
        <v>2.500904E-2</v>
      </c>
      <c r="NY7" s="33">
        <v>2.4955000000000001E-2</v>
      </c>
      <c r="NZ7" s="33">
        <v>2.4901010000000001E-2</v>
      </c>
      <c r="OA7" s="33">
        <v>2.4847379999999999E-2</v>
      </c>
      <c r="OB7" s="33">
        <v>2.4794219999999999E-2</v>
      </c>
      <c r="OC7" s="33">
        <v>2.474202E-2</v>
      </c>
      <c r="OD7" s="33">
        <v>2.4690489999999999E-2</v>
      </c>
      <c r="OE7" s="33">
        <v>2.4639540000000001E-2</v>
      </c>
      <c r="OF7" s="33">
        <v>2.4588769999999999E-2</v>
      </c>
      <c r="OG7" s="33">
        <v>2.4538150000000002E-2</v>
      </c>
      <c r="OH7" s="33">
        <v>2.448726E-2</v>
      </c>
      <c r="OI7" s="33">
        <v>2.4436039999999999E-2</v>
      </c>
      <c r="OJ7" s="33">
        <v>2.438452E-2</v>
      </c>
      <c r="OK7" s="33">
        <v>2.4332969999999999E-2</v>
      </c>
      <c r="OL7" s="33">
        <v>2.4281400000000002E-2</v>
      </c>
      <c r="OM7" s="33">
        <v>2.423026E-2</v>
      </c>
      <c r="ON7" s="33">
        <v>2.417946E-2</v>
      </c>
      <c r="OO7" s="33">
        <v>2.4128989999999999E-2</v>
      </c>
      <c r="OP7" s="33">
        <v>2.407859E-2</v>
      </c>
    </row>
    <row r="8" spans="1:407" x14ac:dyDescent="0.25">
      <c r="A8" s="13" t="str">
        <f t="shared" si="0"/>
        <v>FixedWing-FINE-4-7-Any</v>
      </c>
      <c r="B8" s="13" t="s">
        <v>56</v>
      </c>
      <c r="C8" s="23" t="s">
        <v>30</v>
      </c>
      <c r="D8" s="31">
        <v>4</v>
      </c>
      <c r="E8" s="23">
        <v>7</v>
      </c>
      <c r="F8" s="32" t="s">
        <v>48</v>
      </c>
      <c r="G8" s="33">
        <v>0.41184120000000002</v>
      </c>
      <c r="H8" s="33">
        <v>0.37815189999999999</v>
      </c>
      <c r="I8" s="33">
        <v>0.35096680000000002</v>
      </c>
      <c r="J8" s="33">
        <v>0.32831450000000001</v>
      </c>
      <c r="K8" s="33">
        <v>0.31130249999999998</v>
      </c>
      <c r="L8" s="33">
        <v>0.29844399999999999</v>
      </c>
      <c r="M8" s="33">
        <v>0.28641329999999998</v>
      </c>
      <c r="N8" s="33">
        <v>0.27417150000000001</v>
      </c>
      <c r="O8" s="33">
        <v>0.26217980000000002</v>
      </c>
      <c r="P8" s="33">
        <v>0.25022070000000002</v>
      </c>
      <c r="Q8" s="33">
        <v>0.23894960000000001</v>
      </c>
      <c r="R8" s="33">
        <v>0.22910469999999999</v>
      </c>
      <c r="S8" s="33">
        <v>0.2203891</v>
      </c>
      <c r="T8" s="33">
        <v>0.21248069999999999</v>
      </c>
      <c r="U8" s="33">
        <v>0.20513890000000001</v>
      </c>
      <c r="V8" s="33">
        <v>0.19797880000000001</v>
      </c>
      <c r="W8" s="33">
        <v>0.1909729</v>
      </c>
      <c r="X8" s="33">
        <v>0.1840495</v>
      </c>
      <c r="Y8" s="33">
        <v>0.1773768</v>
      </c>
      <c r="Z8" s="33">
        <v>0.1711336</v>
      </c>
      <c r="AA8" s="33">
        <v>0.16541420000000001</v>
      </c>
      <c r="AB8" s="33">
        <v>0.16022449999999999</v>
      </c>
      <c r="AC8" s="33">
        <v>0.155554</v>
      </c>
      <c r="AD8" s="33">
        <v>0.15131790000000001</v>
      </c>
      <c r="AE8" s="33">
        <v>0.14736840000000001</v>
      </c>
      <c r="AF8" s="33">
        <v>0.1435969</v>
      </c>
      <c r="AG8" s="33">
        <v>0.14005870000000001</v>
      </c>
      <c r="AH8" s="33">
        <v>0.136793</v>
      </c>
      <c r="AI8" s="33">
        <v>0.1337711</v>
      </c>
      <c r="AJ8" s="33">
        <v>0.13090840000000001</v>
      </c>
      <c r="AK8" s="33">
        <v>0.12823770000000001</v>
      </c>
      <c r="AL8" s="33">
        <v>0.12574460000000001</v>
      </c>
      <c r="AM8" s="33">
        <v>0.1233991</v>
      </c>
      <c r="AN8" s="33">
        <v>0.12118859999999999</v>
      </c>
      <c r="AO8" s="33">
        <v>0.1190671</v>
      </c>
      <c r="AP8" s="33">
        <v>0.11703379999999999</v>
      </c>
      <c r="AQ8" s="33">
        <v>0.1151475</v>
      </c>
      <c r="AR8" s="33">
        <v>0.1134125</v>
      </c>
      <c r="AS8" s="33">
        <v>0.11178879999999999</v>
      </c>
      <c r="AT8" s="33">
        <v>0.1102215</v>
      </c>
      <c r="AU8" s="33">
        <v>0.1087413</v>
      </c>
      <c r="AV8" s="33">
        <v>0.10735699999999999</v>
      </c>
      <c r="AW8" s="33">
        <v>0.1060579</v>
      </c>
      <c r="AX8" s="33">
        <v>0.1048224</v>
      </c>
      <c r="AY8" s="33">
        <v>0.1036213</v>
      </c>
      <c r="AZ8" s="33">
        <v>0.1024443</v>
      </c>
      <c r="BA8" s="33">
        <v>0.1013405</v>
      </c>
      <c r="BB8" s="33">
        <v>0.1003069</v>
      </c>
      <c r="BC8" s="33">
        <v>9.9303199999999994E-2</v>
      </c>
      <c r="BD8" s="33">
        <v>9.8301490000000005E-2</v>
      </c>
      <c r="BE8" s="33">
        <v>9.7334240000000002E-2</v>
      </c>
      <c r="BF8" s="33">
        <v>9.6417680000000006E-2</v>
      </c>
      <c r="BG8" s="33">
        <v>9.5551830000000004E-2</v>
      </c>
      <c r="BH8" s="33">
        <v>9.4711619999999996E-2</v>
      </c>
      <c r="BI8" s="33">
        <v>9.3872200000000003E-2</v>
      </c>
      <c r="BJ8" s="33">
        <v>9.3038819999999994E-2</v>
      </c>
      <c r="BK8" s="33">
        <v>9.2254950000000002E-2</v>
      </c>
      <c r="BL8" s="33">
        <v>9.1523809999999997E-2</v>
      </c>
      <c r="BM8" s="33">
        <v>9.080792E-2</v>
      </c>
      <c r="BN8" s="33">
        <v>9.0076829999999997E-2</v>
      </c>
      <c r="BO8" s="33">
        <v>8.9366870000000001E-2</v>
      </c>
      <c r="BP8" s="33">
        <v>8.8674550000000005E-2</v>
      </c>
      <c r="BQ8" s="33">
        <v>8.8010350000000001E-2</v>
      </c>
      <c r="BR8" s="33">
        <v>8.7360989999999999E-2</v>
      </c>
      <c r="BS8" s="33">
        <v>8.6704110000000001E-2</v>
      </c>
      <c r="BT8" s="33">
        <v>8.6047250000000006E-2</v>
      </c>
      <c r="BU8" s="33">
        <v>8.5423600000000002E-2</v>
      </c>
      <c r="BV8" s="33">
        <v>8.4830950000000002E-2</v>
      </c>
      <c r="BW8" s="33">
        <v>8.4246860000000007E-2</v>
      </c>
      <c r="BX8" s="33">
        <v>8.3642569999999999E-2</v>
      </c>
      <c r="BY8" s="33">
        <v>8.3048819999999995E-2</v>
      </c>
      <c r="BZ8" s="33">
        <v>8.2465049999999998E-2</v>
      </c>
      <c r="CA8" s="33">
        <v>8.1897300000000006E-2</v>
      </c>
      <c r="CB8" s="33">
        <v>8.1337870000000007E-2</v>
      </c>
      <c r="CC8" s="33">
        <v>8.0767160000000005E-2</v>
      </c>
      <c r="CD8" s="33">
        <v>8.0200820000000006E-2</v>
      </c>
      <c r="CE8" s="33">
        <v>7.9663880000000006E-2</v>
      </c>
      <c r="CF8" s="33">
        <v>7.9162120000000002E-2</v>
      </c>
      <c r="CG8" s="33">
        <v>7.8675869999999995E-2</v>
      </c>
      <c r="CH8" s="33">
        <v>7.8164800000000006E-2</v>
      </c>
      <c r="CI8" s="33">
        <v>7.766228E-2</v>
      </c>
      <c r="CJ8" s="33">
        <v>7.7170890000000006E-2</v>
      </c>
      <c r="CK8" s="33">
        <v>7.6694789999999999E-2</v>
      </c>
      <c r="CL8" s="33">
        <v>7.6223520000000003E-2</v>
      </c>
      <c r="CM8" s="33">
        <v>7.5734460000000003E-2</v>
      </c>
      <c r="CN8" s="33">
        <v>7.5243760000000007E-2</v>
      </c>
      <c r="CO8" s="33">
        <v>7.478572E-2</v>
      </c>
      <c r="CP8" s="33">
        <v>7.4350490000000005E-2</v>
      </c>
      <c r="CQ8" s="33">
        <v>7.3927430000000002E-2</v>
      </c>
      <c r="CR8" s="33">
        <v>7.3473049999999998E-2</v>
      </c>
      <c r="CS8" s="33">
        <v>7.301705E-2</v>
      </c>
      <c r="CT8" s="33">
        <v>7.2572070000000002E-2</v>
      </c>
      <c r="CU8" s="33">
        <v>7.2137450000000006E-2</v>
      </c>
      <c r="CV8" s="33">
        <v>7.1710270000000007E-2</v>
      </c>
      <c r="CW8" s="33">
        <v>7.1271399999999999E-2</v>
      </c>
      <c r="CX8" s="33">
        <v>7.0830089999999998E-2</v>
      </c>
      <c r="CY8" s="33">
        <v>7.042822E-2</v>
      </c>
      <c r="CZ8" s="33">
        <v>7.0057359999999999E-2</v>
      </c>
      <c r="DA8" s="33">
        <v>6.9692180000000006E-2</v>
      </c>
      <c r="DB8" s="33">
        <v>6.9294629999999996E-2</v>
      </c>
      <c r="DC8" s="33">
        <v>6.8895590000000007E-2</v>
      </c>
      <c r="DD8" s="33">
        <v>6.849893E-2</v>
      </c>
      <c r="DE8" s="33">
        <v>6.8111110000000002E-2</v>
      </c>
      <c r="DF8" s="33">
        <v>6.7728999999999998E-2</v>
      </c>
      <c r="DG8" s="33">
        <v>6.7331530000000001E-2</v>
      </c>
      <c r="DH8" s="33">
        <v>6.6925529999999997E-2</v>
      </c>
      <c r="DI8" s="33">
        <v>6.6552860000000005E-2</v>
      </c>
      <c r="DJ8" s="33">
        <v>6.6210749999999999E-2</v>
      </c>
      <c r="DK8" s="33">
        <v>6.5873509999999996E-2</v>
      </c>
      <c r="DL8" s="33">
        <v>6.5508189999999994E-2</v>
      </c>
      <c r="DM8" s="33">
        <v>6.5145309999999998E-2</v>
      </c>
      <c r="DN8" s="33">
        <v>6.4777399999999999E-2</v>
      </c>
      <c r="DO8" s="33">
        <v>6.4412730000000001E-2</v>
      </c>
      <c r="DP8" s="33">
        <v>6.4065209999999997E-2</v>
      </c>
      <c r="DQ8" s="33">
        <v>6.3703449999999995E-2</v>
      </c>
      <c r="DR8" s="33">
        <v>6.3332819999999998E-2</v>
      </c>
      <c r="DS8" s="33">
        <v>6.2991270000000002E-2</v>
      </c>
      <c r="DT8" s="33">
        <v>6.2689709999999996E-2</v>
      </c>
      <c r="DU8" s="33">
        <v>6.240337E-2</v>
      </c>
      <c r="DV8" s="33">
        <v>6.2087799999999999E-2</v>
      </c>
      <c r="DW8" s="33">
        <v>6.1766139999999997E-2</v>
      </c>
      <c r="DX8" s="33">
        <v>6.1438180000000002E-2</v>
      </c>
      <c r="DY8" s="33">
        <v>6.1111150000000003E-2</v>
      </c>
      <c r="DZ8" s="33">
        <v>6.0804660000000003E-2</v>
      </c>
      <c r="EA8" s="33">
        <v>6.0477160000000002E-2</v>
      </c>
      <c r="EB8" s="33">
        <v>6.0143530000000001E-2</v>
      </c>
      <c r="EC8" s="33">
        <v>5.9834810000000002E-2</v>
      </c>
      <c r="ED8" s="33">
        <v>5.956152E-2</v>
      </c>
      <c r="EE8" s="33">
        <v>5.9302149999999998E-2</v>
      </c>
      <c r="EF8" s="33">
        <v>5.9022900000000003E-2</v>
      </c>
      <c r="EG8" s="33">
        <v>5.8735589999999997E-2</v>
      </c>
      <c r="EH8" s="33">
        <v>5.843342E-2</v>
      </c>
      <c r="EI8" s="33">
        <v>5.8127560000000002E-2</v>
      </c>
      <c r="EJ8" s="33">
        <v>5.7845830000000001E-2</v>
      </c>
      <c r="EK8" s="33">
        <v>5.7543329999999997E-2</v>
      </c>
      <c r="EL8" s="33">
        <v>5.7247909999999999E-2</v>
      </c>
      <c r="EM8" s="33">
        <v>5.6976409999999998E-2</v>
      </c>
      <c r="EN8" s="33">
        <v>5.672518E-2</v>
      </c>
      <c r="EO8" s="33">
        <v>5.647978E-2</v>
      </c>
      <c r="EP8" s="33">
        <v>5.6217009999999998E-2</v>
      </c>
      <c r="EQ8" s="33">
        <v>5.5947230000000001E-2</v>
      </c>
      <c r="ER8" s="33">
        <v>5.5668960000000003E-2</v>
      </c>
      <c r="ES8" s="33">
        <v>5.5393499999999998E-2</v>
      </c>
      <c r="ET8" s="33">
        <v>5.514206E-2</v>
      </c>
      <c r="EU8" s="33">
        <v>5.4869609999999999E-2</v>
      </c>
      <c r="EV8" s="33">
        <v>5.459249E-2</v>
      </c>
      <c r="EW8" s="33">
        <v>5.4327470000000003E-2</v>
      </c>
      <c r="EX8" s="33">
        <v>5.4076440000000003E-2</v>
      </c>
      <c r="EY8" s="33">
        <v>5.3845549999999999E-2</v>
      </c>
      <c r="EZ8" s="33">
        <v>5.3611930000000002E-2</v>
      </c>
      <c r="FA8" s="33">
        <v>5.3368489999999998E-2</v>
      </c>
      <c r="FB8" s="33">
        <v>5.311134E-2</v>
      </c>
      <c r="FC8" s="33">
        <v>5.2854239999999997E-2</v>
      </c>
      <c r="FD8" s="33">
        <v>5.2611270000000002E-2</v>
      </c>
      <c r="FE8" s="33">
        <v>5.2349600000000003E-2</v>
      </c>
      <c r="FF8" s="33">
        <v>5.209635E-2</v>
      </c>
      <c r="FG8" s="33">
        <v>5.1855739999999997E-2</v>
      </c>
      <c r="FH8" s="33">
        <v>5.1618789999999998E-2</v>
      </c>
      <c r="FI8" s="33">
        <v>5.1401240000000001E-2</v>
      </c>
      <c r="FJ8" s="33">
        <v>5.1188780000000003E-2</v>
      </c>
      <c r="FK8" s="33">
        <v>5.0959270000000001E-2</v>
      </c>
      <c r="FL8" s="33">
        <v>5.0714519999999999E-2</v>
      </c>
      <c r="FM8" s="33">
        <v>5.0472589999999998E-2</v>
      </c>
      <c r="FN8" s="33">
        <v>5.025338E-2</v>
      </c>
      <c r="FO8" s="33">
        <v>5.0011800000000002E-2</v>
      </c>
      <c r="FP8" s="33">
        <v>4.9772740000000003E-2</v>
      </c>
      <c r="FQ8" s="33">
        <v>4.9548460000000003E-2</v>
      </c>
      <c r="FR8" s="33">
        <v>4.9334219999999998E-2</v>
      </c>
      <c r="FS8" s="33">
        <v>4.9128640000000001E-2</v>
      </c>
      <c r="FT8" s="33">
        <v>4.8921819999999998E-2</v>
      </c>
      <c r="FU8" s="33">
        <v>4.8706619999999999E-2</v>
      </c>
      <c r="FV8" s="33">
        <v>4.8483789999999999E-2</v>
      </c>
      <c r="FW8" s="33">
        <v>4.8260289999999997E-2</v>
      </c>
      <c r="FX8" s="33">
        <v>4.8048309999999997E-2</v>
      </c>
      <c r="FY8" s="33">
        <v>4.7828339999999997E-2</v>
      </c>
      <c r="FZ8" s="33">
        <v>4.7612870000000002E-2</v>
      </c>
      <c r="GA8" s="33">
        <v>4.7405460000000003E-2</v>
      </c>
      <c r="GB8" s="33">
        <v>4.7201939999999998E-2</v>
      </c>
      <c r="GC8" s="33">
        <v>4.6999159999999998E-2</v>
      </c>
      <c r="GD8" s="33">
        <v>4.6795349999999999E-2</v>
      </c>
      <c r="GE8" s="33">
        <v>4.6590140000000002E-2</v>
      </c>
      <c r="GF8" s="33">
        <v>4.6386459999999997E-2</v>
      </c>
      <c r="GG8" s="33">
        <v>4.6184290000000003E-2</v>
      </c>
      <c r="GH8" s="33">
        <v>4.5983570000000001E-2</v>
      </c>
      <c r="GI8" s="33">
        <v>4.578405E-2</v>
      </c>
      <c r="GJ8" s="33">
        <v>4.5585380000000002E-2</v>
      </c>
      <c r="GK8" s="33">
        <v>4.5387129999999998E-2</v>
      </c>
      <c r="GL8" s="33">
        <v>4.5190090000000002E-2</v>
      </c>
      <c r="GM8" s="33">
        <v>4.4994260000000001E-2</v>
      </c>
      <c r="GN8" s="33">
        <v>4.4799489999999997E-2</v>
      </c>
      <c r="GO8" s="33">
        <v>4.4605819999999997E-2</v>
      </c>
      <c r="GP8" s="33">
        <v>4.441428E-2</v>
      </c>
      <c r="GQ8" s="33">
        <v>4.4224899999999998E-2</v>
      </c>
      <c r="GR8" s="33">
        <v>4.4036930000000002E-2</v>
      </c>
      <c r="GS8" s="33">
        <v>4.385008E-2</v>
      </c>
      <c r="GT8" s="33">
        <v>4.366391E-2</v>
      </c>
      <c r="GU8" s="33">
        <v>4.3478320000000001E-2</v>
      </c>
      <c r="GV8" s="33">
        <v>4.329388E-2</v>
      </c>
      <c r="GW8" s="33">
        <v>4.311048E-2</v>
      </c>
      <c r="GX8" s="33">
        <v>4.2928029999999999E-2</v>
      </c>
      <c r="GY8" s="33">
        <v>4.2746590000000001E-2</v>
      </c>
      <c r="GZ8" s="33">
        <v>4.2566920000000001E-2</v>
      </c>
      <c r="HA8" s="33">
        <v>4.2388929999999998E-2</v>
      </c>
      <c r="HB8" s="33">
        <v>4.2212010000000001E-2</v>
      </c>
      <c r="HC8" s="33">
        <v>4.2035990000000002E-2</v>
      </c>
      <c r="HD8" s="33">
        <v>4.1860219999999997E-2</v>
      </c>
      <c r="HE8" s="33">
        <v>4.1684529999999997E-2</v>
      </c>
      <c r="HF8" s="33">
        <v>4.150964E-2</v>
      </c>
      <c r="HG8" s="33">
        <v>4.1335419999999998E-2</v>
      </c>
      <c r="HH8" s="33">
        <v>4.1161990000000002E-2</v>
      </c>
      <c r="HI8" s="33">
        <v>4.0989560000000001E-2</v>
      </c>
      <c r="HJ8" s="33">
        <v>4.0818720000000003E-2</v>
      </c>
      <c r="HK8" s="33">
        <v>4.0649820000000003E-2</v>
      </c>
      <c r="HL8" s="33">
        <v>4.0482190000000001E-2</v>
      </c>
      <c r="HM8" s="33">
        <v>4.0315620000000003E-2</v>
      </c>
      <c r="HN8" s="33">
        <v>4.0149619999999997E-2</v>
      </c>
      <c r="HO8" s="33">
        <v>3.9984289999999999E-2</v>
      </c>
      <c r="HP8" s="33">
        <v>3.9820029999999999E-2</v>
      </c>
      <c r="HQ8" s="33">
        <v>3.9656499999999997E-2</v>
      </c>
      <c r="HR8" s="33">
        <v>3.9494019999999998E-2</v>
      </c>
      <c r="HS8" s="33">
        <v>3.933242E-2</v>
      </c>
      <c r="HT8" s="33">
        <v>3.9172220000000001E-2</v>
      </c>
      <c r="HU8" s="33">
        <v>3.9013840000000001E-2</v>
      </c>
      <c r="HV8" s="33">
        <v>3.885657E-2</v>
      </c>
      <c r="HW8" s="33">
        <v>3.8700089999999999E-2</v>
      </c>
      <c r="HX8" s="33">
        <v>3.8543760000000003E-2</v>
      </c>
      <c r="HY8" s="33">
        <v>3.8387839999999999E-2</v>
      </c>
      <c r="HZ8" s="33">
        <v>3.8232719999999998E-2</v>
      </c>
      <c r="IA8" s="33">
        <v>3.8078330000000001E-2</v>
      </c>
      <c r="IB8" s="33">
        <v>3.7924649999999997E-2</v>
      </c>
      <c r="IC8" s="33">
        <v>3.7771720000000002E-2</v>
      </c>
      <c r="ID8" s="33">
        <v>3.7620309999999997E-2</v>
      </c>
      <c r="IE8" s="33">
        <v>3.7470829999999997E-2</v>
      </c>
      <c r="IF8" s="33">
        <v>3.7322479999999998E-2</v>
      </c>
      <c r="IG8" s="33">
        <v>3.717467E-2</v>
      </c>
      <c r="IH8" s="33">
        <v>3.7026770000000001E-2</v>
      </c>
      <c r="II8" s="33">
        <v>3.687903E-2</v>
      </c>
      <c r="IJ8" s="33">
        <v>3.6731939999999998E-2</v>
      </c>
      <c r="IK8" s="33">
        <v>3.6585609999999998E-2</v>
      </c>
      <c r="IL8" s="33">
        <v>3.6440220000000002E-2</v>
      </c>
      <c r="IM8" s="33">
        <v>3.6295880000000003E-2</v>
      </c>
      <c r="IN8" s="33">
        <v>3.6152999999999998E-2</v>
      </c>
      <c r="IO8" s="33">
        <v>3.6011889999999998E-2</v>
      </c>
      <c r="IP8" s="33">
        <v>3.587183E-2</v>
      </c>
      <c r="IQ8" s="33">
        <v>3.5732449999999999E-2</v>
      </c>
      <c r="IR8" s="33">
        <v>3.5592949999999998E-2</v>
      </c>
      <c r="IS8" s="33">
        <v>3.545363E-2</v>
      </c>
      <c r="IT8" s="33">
        <v>3.5314940000000003E-2</v>
      </c>
      <c r="IU8" s="33">
        <v>3.5176979999999997E-2</v>
      </c>
      <c r="IV8" s="33">
        <v>3.503978E-2</v>
      </c>
      <c r="IW8" s="33">
        <v>3.4903429999999999E-2</v>
      </c>
      <c r="IX8" s="33">
        <v>3.4768609999999998E-2</v>
      </c>
      <c r="IY8" s="33">
        <v>3.4635409999999998E-2</v>
      </c>
      <c r="IZ8" s="33">
        <v>3.450334E-2</v>
      </c>
      <c r="JA8" s="33">
        <v>3.4372010000000001E-2</v>
      </c>
      <c r="JB8" s="33">
        <v>3.4240439999999997E-2</v>
      </c>
      <c r="JC8" s="33">
        <v>3.4108800000000002E-2</v>
      </c>
      <c r="JD8" s="33">
        <v>3.3977430000000003E-2</v>
      </c>
      <c r="JE8" s="33">
        <v>3.3846719999999997E-2</v>
      </c>
      <c r="JF8" s="33">
        <v>3.3716929999999999E-2</v>
      </c>
      <c r="JG8" s="33">
        <v>3.3588029999999998E-2</v>
      </c>
      <c r="JH8" s="33">
        <v>3.3460579999999997E-2</v>
      </c>
      <c r="JI8" s="33">
        <v>3.333477E-2</v>
      </c>
      <c r="JJ8" s="33">
        <v>3.3209959999999997E-2</v>
      </c>
      <c r="JK8" s="33">
        <v>3.3085450000000002E-2</v>
      </c>
      <c r="JL8" s="33">
        <v>3.2960200000000002E-2</v>
      </c>
      <c r="JM8" s="33">
        <v>3.2834469999999998E-2</v>
      </c>
      <c r="JN8" s="33">
        <v>3.2709040000000002E-2</v>
      </c>
      <c r="JO8" s="33">
        <v>3.2584660000000001E-2</v>
      </c>
      <c r="JP8" s="33">
        <v>3.2461469999999999E-2</v>
      </c>
      <c r="JQ8" s="33">
        <v>3.2339329999999999E-2</v>
      </c>
      <c r="JR8" s="33">
        <v>3.2218690000000001E-2</v>
      </c>
      <c r="JS8" s="33">
        <v>3.2099700000000002E-2</v>
      </c>
      <c r="JT8" s="33">
        <v>3.1981700000000002E-2</v>
      </c>
      <c r="JU8" s="33">
        <v>3.1864299999999998E-2</v>
      </c>
      <c r="JV8" s="33">
        <v>3.1746499999999997E-2</v>
      </c>
      <c r="JW8" s="33">
        <v>3.1628549999999998E-2</v>
      </c>
      <c r="JX8" s="33">
        <v>3.1511200000000003E-2</v>
      </c>
      <c r="JY8" s="33">
        <v>3.139492E-2</v>
      </c>
      <c r="JZ8" s="33">
        <v>3.1279439999999999E-2</v>
      </c>
      <c r="KA8" s="33">
        <v>3.116447E-2</v>
      </c>
      <c r="KB8" s="33">
        <v>3.1050500000000002E-2</v>
      </c>
      <c r="KC8" s="33">
        <v>3.0937889999999999E-2</v>
      </c>
      <c r="KD8" s="33">
        <v>3.0826059999999999E-2</v>
      </c>
      <c r="KE8" s="33">
        <v>3.0714620000000002E-2</v>
      </c>
      <c r="KF8" s="33">
        <v>3.0602770000000001E-2</v>
      </c>
      <c r="KG8" s="33">
        <v>3.0490980000000001E-2</v>
      </c>
      <c r="KH8" s="33">
        <v>3.0379860000000002E-2</v>
      </c>
      <c r="KI8" s="33">
        <v>3.0269859999999999E-2</v>
      </c>
      <c r="KJ8" s="33">
        <v>3.016073E-2</v>
      </c>
      <c r="KK8" s="33">
        <v>3.0052200000000001E-2</v>
      </c>
      <c r="KL8" s="33">
        <v>2.9944660000000001E-2</v>
      </c>
      <c r="KM8" s="33">
        <v>2.983829E-2</v>
      </c>
      <c r="KN8" s="33">
        <v>2.9732620000000001E-2</v>
      </c>
      <c r="KO8" s="33">
        <v>2.9627259999999999E-2</v>
      </c>
      <c r="KP8" s="33">
        <v>2.9521660000000002E-2</v>
      </c>
      <c r="KQ8" s="33">
        <v>2.9416500000000002E-2</v>
      </c>
      <c r="KR8" s="33">
        <v>2.9312310000000001E-2</v>
      </c>
      <c r="KS8" s="33">
        <v>2.9209430000000002E-2</v>
      </c>
      <c r="KT8" s="33">
        <v>2.910743E-2</v>
      </c>
      <c r="KU8" s="33">
        <v>2.900602E-2</v>
      </c>
      <c r="KV8" s="33">
        <v>2.8905409999999999E-2</v>
      </c>
      <c r="KW8" s="33">
        <v>2.8805750000000001E-2</v>
      </c>
      <c r="KX8" s="33">
        <v>2.8706410000000002E-2</v>
      </c>
      <c r="KY8" s="33">
        <v>2.8607239999999999E-2</v>
      </c>
      <c r="KZ8" s="33">
        <v>2.8507859999999999E-2</v>
      </c>
      <c r="LA8" s="33">
        <v>2.8408920000000001E-2</v>
      </c>
      <c r="LB8" s="33">
        <v>2.8310990000000001E-2</v>
      </c>
      <c r="LC8" s="33">
        <v>2.821446E-2</v>
      </c>
      <c r="LD8" s="33">
        <v>2.811862E-2</v>
      </c>
      <c r="LE8" s="33">
        <v>2.8023220000000001E-2</v>
      </c>
      <c r="LF8" s="33">
        <v>2.7928439999999999E-2</v>
      </c>
      <c r="LG8" s="33">
        <v>2.7834520000000001E-2</v>
      </c>
      <c r="LH8" s="33">
        <v>2.774101E-2</v>
      </c>
      <c r="LI8" s="33">
        <v>2.7647620000000001E-2</v>
      </c>
      <c r="LJ8" s="33">
        <v>2.7553870000000001E-2</v>
      </c>
      <c r="LK8" s="33">
        <v>2.74603E-2</v>
      </c>
      <c r="LL8" s="33">
        <v>2.7367369999999999E-2</v>
      </c>
      <c r="LM8" s="33">
        <v>2.7275509999999999E-2</v>
      </c>
      <c r="LN8" s="33">
        <v>2.7183909999999999E-2</v>
      </c>
      <c r="LO8" s="33">
        <v>2.7092310000000001E-2</v>
      </c>
      <c r="LP8" s="33">
        <v>2.7001270000000001E-2</v>
      </c>
      <c r="LQ8" s="33">
        <v>2.69112E-2</v>
      </c>
      <c r="LR8" s="33">
        <v>2.6821970000000001E-2</v>
      </c>
      <c r="LS8" s="33">
        <v>2.673323E-2</v>
      </c>
      <c r="LT8" s="33">
        <v>2.6644419999999999E-2</v>
      </c>
      <c r="LU8" s="33">
        <v>2.6556219999999998E-2</v>
      </c>
      <c r="LV8" s="33">
        <v>2.646898E-2</v>
      </c>
      <c r="LW8" s="33">
        <v>2.638281E-2</v>
      </c>
      <c r="LX8" s="33">
        <v>2.6296719999999999E-2</v>
      </c>
      <c r="LY8" s="33">
        <v>2.6210420000000002E-2</v>
      </c>
      <c r="LZ8" s="33">
        <v>2.6124319999999999E-2</v>
      </c>
      <c r="MA8" s="33">
        <v>2.603888E-2</v>
      </c>
      <c r="MB8" s="33">
        <v>2.595387E-2</v>
      </c>
      <c r="MC8" s="33">
        <v>2.58689E-2</v>
      </c>
      <c r="MD8" s="33">
        <v>2.5783690000000001E-2</v>
      </c>
      <c r="ME8" s="33">
        <v>2.5699070000000001E-2</v>
      </c>
      <c r="MF8" s="33">
        <v>2.5615240000000001E-2</v>
      </c>
      <c r="MG8" s="33">
        <v>2.553219E-2</v>
      </c>
      <c r="MH8" s="33">
        <v>2.5449059999999999E-2</v>
      </c>
      <c r="MI8" s="33">
        <v>2.5365619999999998E-2</v>
      </c>
      <c r="MJ8" s="33">
        <v>2.528232E-2</v>
      </c>
      <c r="MK8" s="33">
        <v>2.5199860000000001E-2</v>
      </c>
      <c r="ML8" s="33">
        <v>2.5117710000000001E-2</v>
      </c>
      <c r="MM8" s="33">
        <v>2.5035600000000002E-2</v>
      </c>
      <c r="MN8" s="33">
        <v>2.4953590000000001E-2</v>
      </c>
      <c r="MO8" s="33">
        <v>2.4872600000000002E-2</v>
      </c>
      <c r="MP8" s="33">
        <v>2.479276E-2</v>
      </c>
      <c r="MQ8" s="33">
        <v>2.4714099999999999E-2</v>
      </c>
      <c r="MR8" s="33">
        <v>2.4635689999999998E-2</v>
      </c>
      <c r="MS8" s="33">
        <v>2.4557229999999999E-2</v>
      </c>
      <c r="MT8" s="33">
        <v>2.4478799999999998E-2</v>
      </c>
      <c r="MU8" s="33">
        <v>2.44009E-2</v>
      </c>
      <c r="MV8" s="33">
        <v>2.4323000000000001E-2</v>
      </c>
      <c r="MW8" s="33">
        <v>2.4244809999999999E-2</v>
      </c>
      <c r="MX8" s="33">
        <v>2.4166409999999999E-2</v>
      </c>
      <c r="MY8" s="33">
        <v>2.408865E-2</v>
      </c>
      <c r="MZ8" s="33">
        <v>2.4011680000000001E-2</v>
      </c>
      <c r="NA8" s="33">
        <v>2.393553E-2</v>
      </c>
      <c r="NB8" s="33">
        <v>2.385924E-2</v>
      </c>
      <c r="NC8" s="33">
        <v>2.3782729999999998E-2</v>
      </c>
      <c r="ND8" s="33">
        <v>2.3706120000000001E-2</v>
      </c>
      <c r="NE8" s="33">
        <v>2.363005E-2</v>
      </c>
      <c r="NF8" s="33">
        <v>2.3554200000000001E-2</v>
      </c>
      <c r="NG8" s="33">
        <v>2.347846E-2</v>
      </c>
      <c r="NH8" s="33">
        <v>2.3403029999999998E-2</v>
      </c>
      <c r="NI8" s="33">
        <v>2.3328640000000001E-2</v>
      </c>
      <c r="NJ8" s="33">
        <v>2.3255379999999999E-2</v>
      </c>
      <c r="NK8" s="33">
        <v>2.3183169999999999E-2</v>
      </c>
      <c r="NL8" s="33">
        <v>2.311088E-2</v>
      </c>
      <c r="NM8" s="33">
        <v>2.3038579999999999E-2</v>
      </c>
      <c r="NN8" s="33">
        <v>2.2966339999999998E-2</v>
      </c>
      <c r="NO8" s="33">
        <v>2.2894540000000001E-2</v>
      </c>
      <c r="NP8" s="33">
        <v>2.2822809999999999E-2</v>
      </c>
      <c r="NQ8" s="33">
        <v>2.2750940000000001E-2</v>
      </c>
      <c r="NR8" s="33">
        <v>2.267899E-2</v>
      </c>
      <c r="NS8" s="33">
        <v>2.2607809999999999E-2</v>
      </c>
      <c r="NT8" s="33">
        <v>2.253757E-2</v>
      </c>
      <c r="NU8" s="33">
        <v>2.2468189999999999E-2</v>
      </c>
      <c r="NV8" s="33">
        <v>2.2398609999999999E-2</v>
      </c>
      <c r="NW8" s="33">
        <v>2.232899E-2</v>
      </c>
      <c r="NX8" s="33">
        <v>2.225943E-2</v>
      </c>
      <c r="NY8" s="33">
        <v>2.2190330000000001E-2</v>
      </c>
      <c r="NZ8" s="33">
        <v>2.212128E-2</v>
      </c>
      <c r="OA8" s="33">
        <v>2.2052260000000001E-2</v>
      </c>
      <c r="OB8" s="33">
        <v>2.1983320000000001E-2</v>
      </c>
      <c r="OC8" s="33">
        <v>2.1915199999999999E-2</v>
      </c>
      <c r="OD8" s="33">
        <v>2.1848070000000001E-2</v>
      </c>
      <c r="OE8" s="33">
        <v>2.178196E-2</v>
      </c>
      <c r="OF8" s="33">
        <v>2.1715809999999999E-2</v>
      </c>
      <c r="OG8" s="33">
        <v>2.1649829999999998E-2</v>
      </c>
      <c r="OH8" s="33">
        <v>2.1584019999999999E-2</v>
      </c>
      <c r="OI8" s="33">
        <v>2.151875E-2</v>
      </c>
      <c r="OJ8" s="33">
        <v>2.1453509999999999E-2</v>
      </c>
      <c r="OK8" s="33">
        <v>2.1388310000000001E-2</v>
      </c>
      <c r="OL8" s="33">
        <v>2.1323149999999999E-2</v>
      </c>
      <c r="OM8" s="33">
        <v>2.125871E-2</v>
      </c>
      <c r="ON8" s="33">
        <v>2.1195039999999998E-2</v>
      </c>
      <c r="OO8" s="33">
        <v>2.1132080000000001E-2</v>
      </c>
      <c r="OP8" s="33">
        <v>2.1068949999999999E-2</v>
      </c>
    </row>
    <row r="9" spans="1:407" x14ac:dyDescent="0.25">
      <c r="A9" s="13" t="str">
        <f t="shared" si="0"/>
        <v>FixedWing-FINE-5-20-Any</v>
      </c>
      <c r="B9" s="13" t="s">
        <v>56</v>
      </c>
      <c r="C9" s="23" t="s">
        <v>30</v>
      </c>
      <c r="D9" s="31">
        <v>5</v>
      </c>
      <c r="E9" s="23">
        <v>20</v>
      </c>
      <c r="F9" s="32" t="s">
        <v>48</v>
      </c>
      <c r="G9" s="33">
        <v>0.84396340000000003</v>
      </c>
      <c r="H9" s="33">
        <v>0.81574060000000004</v>
      </c>
      <c r="I9" s="33">
        <v>0.78561769999999997</v>
      </c>
      <c r="J9" s="33">
        <v>0.75448899999999997</v>
      </c>
      <c r="K9" s="33">
        <v>0.72370029999999996</v>
      </c>
      <c r="L9" s="33">
        <v>0.69397960000000003</v>
      </c>
      <c r="M9" s="33">
        <v>0.66492960000000001</v>
      </c>
      <c r="N9" s="33">
        <v>0.63627230000000001</v>
      </c>
      <c r="O9" s="33">
        <v>0.60816709999999996</v>
      </c>
      <c r="P9" s="33">
        <v>0.58105209999999996</v>
      </c>
      <c r="Q9" s="33">
        <v>0.55543339999999997</v>
      </c>
      <c r="R9" s="33">
        <v>0.53171939999999995</v>
      </c>
      <c r="S9" s="33">
        <v>0.51003639999999995</v>
      </c>
      <c r="T9" s="33">
        <v>0.49018329999999999</v>
      </c>
      <c r="U9" s="33">
        <v>0.47211049999999999</v>
      </c>
      <c r="V9" s="33">
        <v>0.45552569999999998</v>
      </c>
      <c r="W9" s="33">
        <v>0.44015739999999998</v>
      </c>
      <c r="X9" s="33">
        <v>0.42570439999999998</v>
      </c>
      <c r="Y9" s="33">
        <v>0.41195500000000002</v>
      </c>
      <c r="Z9" s="33">
        <v>0.39882200000000001</v>
      </c>
      <c r="AA9" s="33">
        <v>0.38633909999999999</v>
      </c>
      <c r="AB9" s="33">
        <v>0.37458609999999998</v>
      </c>
      <c r="AC9" s="33">
        <v>0.36366680000000001</v>
      </c>
      <c r="AD9" s="33">
        <v>0.35347400000000001</v>
      </c>
      <c r="AE9" s="33">
        <v>0.34398699999999999</v>
      </c>
      <c r="AF9" s="33">
        <v>0.33503060000000001</v>
      </c>
      <c r="AG9" s="33">
        <v>0.32652360000000002</v>
      </c>
      <c r="AH9" s="33">
        <v>0.31828420000000002</v>
      </c>
      <c r="AI9" s="33">
        <v>0.31017280000000003</v>
      </c>
      <c r="AJ9" s="33">
        <v>0.30215439999999999</v>
      </c>
      <c r="AK9" s="33">
        <v>0.29433550000000003</v>
      </c>
      <c r="AL9" s="33">
        <v>0.28681259999999997</v>
      </c>
      <c r="AM9" s="33">
        <v>0.27972839999999999</v>
      </c>
      <c r="AN9" s="33">
        <v>0.27300000000000002</v>
      </c>
      <c r="AO9" s="33">
        <v>0.26659250000000001</v>
      </c>
      <c r="AP9" s="33">
        <v>0.26029000000000002</v>
      </c>
      <c r="AQ9" s="33">
        <v>0.25408849999999999</v>
      </c>
      <c r="AR9" s="33">
        <v>0.24799089999999999</v>
      </c>
      <c r="AS9" s="33">
        <v>0.24202099999999999</v>
      </c>
      <c r="AT9" s="33">
        <v>0.23619999999999999</v>
      </c>
      <c r="AU9" s="33">
        <v>0.23060169999999999</v>
      </c>
      <c r="AV9" s="33">
        <v>0.2252004</v>
      </c>
      <c r="AW9" s="33">
        <v>0.2200532</v>
      </c>
      <c r="AX9" s="33">
        <v>0.21511369999999999</v>
      </c>
      <c r="AY9" s="33">
        <v>0.21043110000000001</v>
      </c>
      <c r="AZ9" s="33">
        <v>0.2058748</v>
      </c>
      <c r="BA9" s="33">
        <v>0.2014773</v>
      </c>
      <c r="BB9" s="33">
        <v>0.1972227</v>
      </c>
      <c r="BC9" s="33">
        <v>0.1931013</v>
      </c>
      <c r="BD9" s="33">
        <v>0.18910179999999999</v>
      </c>
      <c r="BE9" s="33">
        <v>0.1852568</v>
      </c>
      <c r="BF9" s="33">
        <v>0.18151990000000001</v>
      </c>
      <c r="BG9" s="33">
        <v>0.17793800000000001</v>
      </c>
      <c r="BH9" s="33">
        <v>0.17445920000000001</v>
      </c>
      <c r="BI9" s="33">
        <v>0.1711435</v>
      </c>
      <c r="BJ9" s="33">
        <v>0.16790150000000001</v>
      </c>
      <c r="BK9" s="33">
        <v>0.16477649999999999</v>
      </c>
      <c r="BL9" s="33">
        <v>0.16174230000000001</v>
      </c>
      <c r="BM9" s="33">
        <v>0.15879799999999999</v>
      </c>
      <c r="BN9" s="33">
        <v>0.1559246</v>
      </c>
      <c r="BO9" s="33">
        <v>0.15314800000000001</v>
      </c>
      <c r="BP9" s="33">
        <v>0.15044460000000001</v>
      </c>
      <c r="BQ9" s="33">
        <v>0.1478545</v>
      </c>
      <c r="BR9" s="33">
        <v>0.14534369999999999</v>
      </c>
      <c r="BS9" s="33">
        <v>0.14293929999999999</v>
      </c>
      <c r="BT9" s="33">
        <v>0.14058560000000001</v>
      </c>
      <c r="BU9" s="33">
        <v>0.1383134</v>
      </c>
      <c r="BV9" s="33">
        <v>0.136129</v>
      </c>
      <c r="BW9" s="33">
        <v>0.13399849999999999</v>
      </c>
      <c r="BX9" s="33">
        <v>0.13193060000000001</v>
      </c>
      <c r="BY9" s="33">
        <v>0.12991059999999999</v>
      </c>
      <c r="BZ9" s="33">
        <v>0.1279448</v>
      </c>
      <c r="CA9" s="33">
        <v>0.12606010000000001</v>
      </c>
      <c r="CB9" s="33">
        <v>0.1242209</v>
      </c>
      <c r="CC9" s="33">
        <v>0.12245449999999999</v>
      </c>
      <c r="CD9" s="33">
        <v>0.1206974</v>
      </c>
      <c r="CE9" s="33">
        <v>0.11899220000000001</v>
      </c>
      <c r="CF9" s="33">
        <v>0.11733639999999999</v>
      </c>
      <c r="CG9" s="33">
        <v>0.11570999999999999</v>
      </c>
      <c r="CH9" s="33">
        <v>0.1141282</v>
      </c>
      <c r="CI9" s="33">
        <v>0.1125756</v>
      </c>
      <c r="CJ9" s="33">
        <v>0.1110645</v>
      </c>
      <c r="CK9" s="33">
        <v>0.1096234</v>
      </c>
      <c r="CL9" s="33">
        <v>0.1082111</v>
      </c>
      <c r="CM9" s="33">
        <v>0.1068554</v>
      </c>
      <c r="CN9" s="33">
        <v>0.10551190000000001</v>
      </c>
      <c r="CO9" s="33">
        <v>0.10419580000000001</v>
      </c>
      <c r="CP9" s="33">
        <v>0.1029233</v>
      </c>
      <c r="CQ9" s="33">
        <v>0.1016696</v>
      </c>
      <c r="CR9" s="33">
        <v>0.100449</v>
      </c>
      <c r="CS9" s="33">
        <v>9.9239079999999993E-2</v>
      </c>
      <c r="CT9" s="33">
        <v>9.8056180000000007E-2</v>
      </c>
      <c r="CU9" s="33">
        <v>9.6928360000000005E-2</v>
      </c>
      <c r="CV9" s="33">
        <v>9.5820199999999994E-2</v>
      </c>
      <c r="CW9" s="33">
        <v>9.4745079999999995E-2</v>
      </c>
      <c r="CX9" s="33">
        <v>9.3670790000000004E-2</v>
      </c>
      <c r="CY9" s="33">
        <v>9.2607449999999994E-2</v>
      </c>
      <c r="CZ9" s="33">
        <v>9.1579679999999997E-2</v>
      </c>
      <c r="DA9" s="33">
        <v>9.0567889999999998E-2</v>
      </c>
      <c r="DB9" s="33">
        <v>8.9577069999999995E-2</v>
      </c>
      <c r="DC9" s="33">
        <v>8.8600730000000003E-2</v>
      </c>
      <c r="DD9" s="33">
        <v>8.7650049999999993E-2</v>
      </c>
      <c r="DE9" s="33">
        <v>8.6746920000000005E-2</v>
      </c>
      <c r="DF9" s="33">
        <v>8.5855360000000006E-2</v>
      </c>
      <c r="DG9" s="33">
        <v>8.4991120000000003E-2</v>
      </c>
      <c r="DH9" s="33">
        <v>8.4126809999999996E-2</v>
      </c>
      <c r="DI9" s="33">
        <v>8.3262729999999993E-2</v>
      </c>
      <c r="DJ9" s="33">
        <v>8.2421149999999999E-2</v>
      </c>
      <c r="DK9" s="33">
        <v>8.1585809999999995E-2</v>
      </c>
      <c r="DL9" s="33">
        <v>8.076324E-2</v>
      </c>
      <c r="DM9" s="33">
        <v>7.9961000000000004E-2</v>
      </c>
      <c r="DN9" s="33">
        <v>7.9178559999999995E-2</v>
      </c>
      <c r="DO9" s="33">
        <v>7.84416E-2</v>
      </c>
      <c r="DP9" s="33">
        <v>7.7727409999999997E-2</v>
      </c>
      <c r="DQ9" s="33">
        <v>7.704714E-2</v>
      </c>
      <c r="DR9" s="33">
        <v>7.6364299999999996E-2</v>
      </c>
      <c r="DS9" s="33">
        <v>7.5678780000000001E-2</v>
      </c>
      <c r="DT9" s="33">
        <v>7.5018420000000002E-2</v>
      </c>
      <c r="DU9" s="33">
        <v>7.4347380000000005E-2</v>
      </c>
      <c r="DV9" s="33">
        <v>7.3676060000000002E-2</v>
      </c>
      <c r="DW9" s="33">
        <v>7.3012679999999996E-2</v>
      </c>
      <c r="DX9" s="33">
        <v>7.2363880000000005E-2</v>
      </c>
      <c r="DY9" s="33">
        <v>7.1758009999999997E-2</v>
      </c>
      <c r="DZ9" s="33">
        <v>7.1163519999999994E-2</v>
      </c>
      <c r="EA9" s="33">
        <v>7.0595560000000002E-2</v>
      </c>
      <c r="EB9" s="33">
        <v>7.0028599999999996E-2</v>
      </c>
      <c r="EC9" s="33">
        <v>6.9453840000000003E-2</v>
      </c>
      <c r="ED9" s="33">
        <v>6.8911379999999994E-2</v>
      </c>
      <c r="EE9" s="33">
        <v>6.836035E-2</v>
      </c>
      <c r="EF9" s="33">
        <v>6.7809079999999994E-2</v>
      </c>
      <c r="EG9" s="33">
        <v>6.7267229999999997E-2</v>
      </c>
      <c r="EH9" s="33">
        <v>6.673171E-2</v>
      </c>
      <c r="EI9" s="33">
        <v>6.6242229999999999E-2</v>
      </c>
      <c r="EJ9" s="33">
        <v>6.5765610000000002E-2</v>
      </c>
      <c r="EK9" s="33">
        <v>6.5297670000000002E-2</v>
      </c>
      <c r="EL9" s="33">
        <v>6.4821069999999995E-2</v>
      </c>
      <c r="EM9" s="33">
        <v>6.4334349999999998E-2</v>
      </c>
      <c r="EN9" s="33">
        <v>6.3873239999999998E-2</v>
      </c>
      <c r="EO9" s="33">
        <v>6.3402760000000002E-2</v>
      </c>
      <c r="EP9" s="33">
        <v>6.2925140000000004E-2</v>
      </c>
      <c r="EQ9" s="33">
        <v>6.2453649999999999E-2</v>
      </c>
      <c r="ER9" s="33">
        <v>6.1987649999999998E-2</v>
      </c>
      <c r="ES9" s="33">
        <v>6.1567009999999998E-2</v>
      </c>
      <c r="ET9" s="33">
        <v>6.1159310000000001E-2</v>
      </c>
      <c r="EU9" s="33">
        <v>6.076024E-2</v>
      </c>
      <c r="EV9" s="33">
        <v>6.0351200000000001E-2</v>
      </c>
      <c r="EW9" s="33">
        <v>5.9935790000000003E-2</v>
      </c>
      <c r="EX9" s="33">
        <v>5.9547919999999997E-2</v>
      </c>
      <c r="EY9" s="33">
        <v>5.9155869999999999E-2</v>
      </c>
      <c r="EZ9" s="33">
        <v>5.8758779999999997E-2</v>
      </c>
      <c r="FA9" s="33">
        <v>5.8371689999999997E-2</v>
      </c>
      <c r="FB9" s="33">
        <v>5.7986650000000001E-2</v>
      </c>
      <c r="FC9" s="33">
        <v>5.7641390000000001E-2</v>
      </c>
      <c r="FD9" s="33">
        <v>5.7301619999999998E-2</v>
      </c>
      <c r="FE9" s="33">
        <v>5.6967459999999998E-2</v>
      </c>
      <c r="FF9" s="33">
        <v>5.6623050000000001E-2</v>
      </c>
      <c r="FG9" s="33">
        <v>5.6270790000000001E-2</v>
      </c>
      <c r="FH9" s="33">
        <v>5.5933530000000002E-2</v>
      </c>
      <c r="FI9" s="33">
        <v>5.5581640000000002E-2</v>
      </c>
      <c r="FJ9" s="33">
        <v>5.5227829999999999E-2</v>
      </c>
      <c r="FK9" s="33">
        <v>5.4884549999999997E-2</v>
      </c>
      <c r="FL9" s="33">
        <v>5.4550389999999997E-2</v>
      </c>
      <c r="FM9" s="33">
        <v>5.4251689999999998E-2</v>
      </c>
      <c r="FN9" s="33">
        <v>5.396422E-2</v>
      </c>
      <c r="FO9" s="33">
        <v>5.3675630000000002E-2</v>
      </c>
      <c r="FP9" s="33">
        <v>5.3385179999999997E-2</v>
      </c>
      <c r="FQ9" s="33">
        <v>5.3094450000000001E-2</v>
      </c>
      <c r="FR9" s="33">
        <v>5.2821750000000001E-2</v>
      </c>
      <c r="FS9" s="33">
        <v>5.253087E-2</v>
      </c>
      <c r="FT9" s="33">
        <v>5.2242789999999997E-2</v>
      </c>
      <c r="FU9" s="33">
        <v>5.1969719999999997E-2</v>
      </c>
      <c r="FV9" s="33">
        <v>5.1694589999999999E-2</v>
      </c>
      <c r="FW9" s="33">
        <v>5.1450780000000002E-2</v>
      </c>
      <c r="FX9" s="33">
        <v>5.1215869999999997E-2</v>
      </c>
      <c r="FY9" s="33">
        <v>5.09738E-2</v>
      </c>
      <c r="FZ9" s="33">
        <v>5.0728380000000003E-2</v>
      </c>
      <c r="GA9" s="33">
        <v>5.0475619999999999E-2</v>
      </c>
      <c r="GB9" s="33">
        <v>5.0234319999999999E-2</v>
      </c>
      <c r="GC9" s="33">
        <v>4.9976100000000002E-2</v>
      </c>
      <c r="GD9" s="33">
        <v>4.972679E-2</v>
      </c>
      <c r="GE9" s="33">
        <v>4.948988E-2</v>
      </c>
      <c r="GF9" s="33">
        <v>4.9253999999999999E-2</v>
      </c>
      <c r="GG9" s="33">
        <v>4.9047390000000003E-2</v>
      </c>
      <c r="GH9" s="33">
        <v>4.8846250000000001E-2</v>
      </c>
      <c r="GI9" s="33">
        <v>4.8639399999999999E-2</v>
      </c>
      <c r="GJ9" s="33">
        <v>4.8433860000000002E-2</v>
      </c>
      <c r="GK9" s="33">
        <v>4.8223460000000003E-2</v>
      </c>
      <c r="GL9" s="33">
        <v>4.8017440000000002E-2</v>
      </c>
      <c r="GM9" s="33">
        <v>4.7807679999999998E-2</v>
      </c>
      <c r="GN9" s="33">
        <v>4.7605290000000001E-2</v>
      </c>
      <c r="GO9" s="33">
        <v>4.741041E-2</v>
      </c>
      <c r="GP9" s="33">
        <v>4.7217339999999997E-2</v>
      </c>
      <c r="GQ9" s="33">
        <v>4.7030120000000002E-2</v>
      </c>
      <c r="GR9" s="33">
        <v>4.6842019999999998E-2</v>
      </c>
      <c r="GS9" s="33">
        <v>4.6651810000000002E-2</v>
      </c>
      <c r="GT9" s="33">
        <v>4.6459689999999998E-2</v>
      </c>
      <c r="GU9" s="33">
        <v>4.6270909999999998E-2</v>
      </c>
      <c r="GV9" s="33">
        <v>4.6085580000000001E-2</v>
      </c>
      <c r="GW9" s="33">
        <v>4.5903760000000002E-2</v>
      </c>
      <c r="GX9" s="33">
        <v>4.5724510000000003E-2</v>
      </c>
      <c r="GY9" s="33">
        <v>4.5547020000000001E-2</v>
      </c>
      <c r="GZ9" s="33">
        <v>4.537161E-2</v>
      </c>
      <c r="HA9" s="33">
        <v>4.5197620000000001E-2</v>
      </c>
      <c r="HB9" s="33">
        <v>4.5025460000000003E-2</v>
      </c>
      <c r="HC9" s="33">
        <v>4.4855289999999999E-2</v>
      </c>
      <c r="HD9" s="33">
        <v>4.4687589999999999E-2</v>
      </c>
      <c r="HE9" s="33">
        <v>4.4522550000000001E-2</v>
      </c>
      <c r="HF9" s="33">
        <v>4.4360190000000001E-2</v>
      </c>
      <c r="HG9" s="33">
        <v>4.420052E-2</v>
      </c>
      <c r="HH9" s="33">
        <v>4.4042669999999999E-2</v>
      </c>
      <c r="HI9" s="33">
        <v>4.3885800000000003E-2</v>
      </c>
      <c r="HJ9" s="33">
        <v>4.3729810000000001E-2</v>
      </c>
      <c r="HK9" s="33">
        <v>4.3574330000000001E-2</v>
      </c>
      <c r="HL9" s="33">
        <v>4.3419850000000003E-2</v>
      </c>
      <c r="HM9" s="33">
        <v>4.3266399999999997E-2</v>
      </c>
      <c r="HN9" s="33">
        <v>4.3114710000000001E-2</v>
      </c>
      <c r="HO9" s="33">
        <v>4.2965049999999998E-2</v>
      </c>
      <c r="HP9" s="33">
        <v>4.2817630000000002E-2</v>
      </c>
      <c r="HQ9" s="33">
        <v>4.2672450000000001E-2</v>
      </c>
      <c r="HR9" s="33">
        <v>4.2528870000000003E-2</v>
      </c>
      <c r="HS9" s="33">
        <v>4.2386300000000002E-2</v>
      </c>
      <c r="HT9" s="33">
        <v>4.2244530000000002E-2</v>
      </c>
      <c r="HU9" s="33">
        <v>4.2103210000000002E-2</v>
      </c>
      <c r="HV9" s="33">
        <v>4.1963069999999998E-2</v>
      </c>
      <c r="HW9" s="33">
        <v>4.1824279999999998E-2</v>
      </c>
      <c r="HX9" s="33">
        <v>4.1687689999999999E-2</v>
      </c>
      <c r="HY9" s="33">
        <v>4.1553199999999998E-2</v>
      </c>
      <c r="HZ9" s="33">
        <v>4.1421020000000003E-2</v>
      </c>
      <c r="IA9" s="33">
        <v>4.1291099999999997E-2</v>
      </c>
      <c r="IB9" s="33">
        <v>4.1162940000000002E-2</v>
      </c>
      <c r="IC9" s="33">
        <v>4.1035740000000001E-2</v>
      </c>
      <c r="ID9" s="33">
        <v>4.0908890000000003E-2</v>
      </c>
      <c r="IE9" s="33">
        <v>4.0782039999999999E-2</v>
      </c>
      <c r="IF9" s="33">
        <v>4.0655999999999998E-2</v>
      </c>
      <c r="IG9" s="33">
        <v>4.0530789999999997E-2</v>
      </c>
      <c r="IH9" s="33">
        <v>4.0407150000000003E-2</v>
      </c>
      <c r="II9" s="33">
        <v>4.0285120000000001E-2</v>
      </c>
      <c r="IJ9" s="33">
        <v>4.0164749999999999E-2</v>
      </c>
      <c r="IK9" s="33">
        <v>4.0045940000000002E-2</v>
      </c>
      <c r="IL9" s="33">
        <v>3.9928459999999999E-2</v>
      </c>
      <c r="IM9" s="33">
        <v>3.9811520000000003E-2</v>
      </c>
      <c r="IN9" s="33">
        <v>3.9694479999999997E-2</v>
      </c>
      <c r="IO9" s="33">
        <v>3.957695E-2</v>
      </c>
      <c r="IP9" s="33">
        <v>3.9459969999999997E-2</v>
      </c>
      <c r="IQ9" s="33">
        <v>3.9343980000000001E-2</v>
      </c>
      <c r="IR9" s="33">
        <v>3.9229640000000003E-2</v>
      </c>
      <c r="IS9" s="33">
        <v>3.9116909999999998E-2</v>
      </c>
      <c r="IT9" s="33">
        <v>3.900584E-2</v>
      </c>
      <c r="IU9" s="33">
        <v>3.8896149999999997E-2</v>
      </c>
      <c r="IV9" s="33">
        <v>3.8787549999999997E-2</v>
      </c>
      <c r="IW9" s="33">
        <v>3.8679430000000001E-2</v>
      </c>
      <c r="IX9" s="33">
        <v>3.8571569999999999E-2</v>
      </c>
      <c r="IY9" s="33">
        <v>3.8463509999999999E-2</v>
      </c>
      <c r="IZ9" s="33">
        <v>3.8356139999999997E-2</v>
      </c>
      <c r="JA9" s="33">
        <v>3.8249859999999997E-2</v>
      </c>
      <c r="JB9" s="33">
        <v>3.814526E-2</v>
      </c>
      <c r="JC9" s="33">
        <v>3.8042050000000001E-2</v>
      </c>
      <c r="JD9" s="33">
        <v>3.7940189999999999E-2</v>
      </c>
      <c r="JE9" s="33">
        <v>3.7839379999999999E-2</v>
      </c>
      <c r="JF9" s="33">
        <v>3.7739750000000002E-2</v>
      </c>
      <c r="JG9" s="33">
        <v>3.7640529999999998E-2</v>
      </c>
      <c r="JH9" s="33">
        <v>3.7541459999999999E-2</v>
      </c>
      <c r="JI9" s="33">
        <v>3.7442000000000003E-2</v>
      </c>
      <c r="JJ9" s="33">
        <v>3.734291E-2</v>
      </c>
      <c r="JK9" s="33">
        <v>3.7244800000000002E-2</v>
      </c>
      <c r="JL9" s="33">
        <v>3.7148090000000002E-2</v>
      </c>
      <c r="JM9" s="33">
        <v>3.705249E-2</v>
      </c>
      <c r="JN9" s="33">
        <v>3.695797E-2</v>
      </c>
      <c r="JO9" s="33">
        <v>3.6864130000000002E-2</v>
      </c>
      <c r="JP9" s="33">
        <v>3.6770909999999997E-2</v>
      </c>
      <c r="JQ9" s="33">
        <v>3.667774E-2</v>
      </c>
      <c r="JR9" s="33">
        <v>3.658438E-2</v>
      </c>
      <c r="JS9" s="33">
        <v>3.6490410000000001E-2</v>
      </c>
      <c r="JT9" s="33">
        <v>3.6396600000000001E-2</v>
      </c>
      <c r="JU9" s="33">
        <v>3.6303920000000003E-2</v>
      </c>
      <c r="JV9" s="33">
        <v>3.6212750000000002E-2</v>
      </c>
      <c r="JW9" s="33">
        <v>3.6122769999999998E-2</v>
      </c>
      <c r="JX9" s="33">
        <v>3.6033809999999999E-2</v>
      </c>
      <c r="JY9" s="33">
        <v>3.5945480000000002E-2</v>
      </c>
      <c r="JZ9" s="33">
        <v>3.5857800000000002E-2</v>
      </c>
      <c r="KA9" s="33">
        <v>3.5770379999999997E-2</v>
      </c>
      <c r="KB9" s="33">
        <v>3.5683140000000002E-2</v>
      </c>
      <c r="KC9" s="33">
        <v>3.5595689999999999E-2</v>
      </c>
      <c r="KD9" s="33">
        <v>3.5508610000000003E-2</v>
      </c>
      <c r="KE9" s="33">
        <v>3.5422660000000002E-2</v>
      </c>
      <c r="KF9" s="33">
        <v>3.533828E-2</v>
      </c>
      <c r="KG9" s="33">
        <v>3.5255000000000002E-2</v>
      </c>
      <c r="KH9" s="33">
        <v>3.5172580000000002E-2</v>
      </c>
      <c r="KI9" s="33">
        <v>3.5090389999999999E-2</v>
      </c>
      <c r="KJ9" s="33">
        <v>3.5008480000000002E-2</v>
      </c>
      <c r="KK9" s="33">
        <v>3.4926470000000001E-2</v>
      </c>
      <c r="KL9" s="33">
        <v>3.4844189999999997E-2</v>
      </c>
      <c r="KM9" s="33">
        <v>3.476125E-2</v>
      </c>
      <c r="KN9" s="33">
        <v>3.467837E-2</v>
      </c>
      <c r="KO9" s="33">
        <v>3.4596389999999998E-2</v>
      </c>
      <c r="KP9" s="33">
        <v>3.4515789999999998E-2</v>
      </c>
      <c r="KQ9" s="33">
        <v>3.4436349999999998E-2</v>
      </c>
      <c r="KR9" s="33">
        <v>3.4357819999999997E-2</v>
      </c>
      <c r="KS9" s="33">
        <v>3.4279700000000003E-2</v>
      </c>
      <c r="KT9" s="33">
        <v>3.4201990000000002E-2</v>
      </c>
      <c r="KU9" s="33">
        <v>3.4124380000000003E-2</v>
      </c>
      <c r="KV9" s="33">
        <v>3.4046710000000001E-2</v>
      </c>
      <c r="KW9" s="33">
        <v>3.3968619999999998E-2</v>
      </c>
      <c r="KX9" s="33">
        <v>3.3890629999999998E-2</v>
      </c>
      <c r="KY9" s="33">
        <v>3.3813549999999998E-2</v>
      </c>
      <c r="KZ9" s="33">
        <v>3.3737789999999997E-2</v>
      </c>
      <c r="LA9" s="33">
        <v>3.3663060000000002E-2</v>
      </c>
      <c r="LB9" s="33">
        <v>3.358883E-2</v>
      </c>
      <c r="LC9" s="33">
        <v>3.351473E-2</v>
      </c>
      <c r="LD9" s="33">
        <v>3.3440810000000001E-2</v>
      </c>
      <c r="LE9" s="33">
        <v>3.3367010000000003E-2</v>
      </c>
      <c r="LF9" s="33">
        <v>3.329319E-2</v>
      </c>
      <c r="LG9" s="33">
        <v>3.3219060000000002E-2</v>
      </c>
      <c r="LH9" s="33">
        <v>3.314508E-2</v>
      </c>
      <c r="LI9" s="33">
        <v>3.3072020000000001E-2</v>
      </c>
      <c r="LJ9" s="33">
        <v>3.3000309999999998E-2</v>
      </c>
      <c r="LK9" s="33">
        <v>3.2929550000000002E-2</v>
      </c>
      <c r="LL9" s="33">
        <v>3.2859020000000003E-2</v>
      </c>
      <c r="LM9" s="33">
        <v>3.2788249999999998E-2</v>
      </c>
      <c r="LN9" s="33">
        <v>3.2717400000000001E-2</v>
      </c>
      <c r="LO9" s="33">
        <v>3.2646479999999999E-2</v>
      </c>
      <c r="LP9" s="33">
        <v>3.257554E-2</v>
      </c>
      <c r="LQ9" s="33">
        <v>3.2504379999999999E-2</v>
      </c>
      <c r="LR9" s="33">
        <v>3.2433389999999999E-2</v>
      </c>
      <c r="LS9" s="33">
        <v>3.2363280000000001E-2</v>
      </c>
      <c r="LT9" s="33">
        <v>3.2294400000000001E-2</v>
      </c>
      <c r="LU9" s="33">
        <v>3.2226480000000002E-2</v>
      </c>
      <c r="LV9" s="33">
        <v>3.2158760000000002E-2</v>
      </c>
      <c r="LW9" s="33">
        <v>3.2090849999999997E-2</v>
      </c>
      <c r="LX9" s="33">
        <v>3.2022929999999998E-2</v>
      </c>
      <c r="LY9" s="33">
        <v>3.19551E-2</v>
      </c>
      <c r="LZ9" s="33">
        <v>3.1887329999999998E-2</v>
      </c>
      <c r="MA9" s="33">
        <v>3.1819220000000002E-2</v>
      </c>
      <c r="MB9" s="33">
        <v>3.1751059999999998E-2</v>
      </c>
      <c r="MC9" s="33">
        <v>3.1683459999999997E-2</v>
      </c>
      <c r="MD9" s="33">
        <v>3.1616900000000003E-2</v>
      </c>
      <c r="ME9" s="33">
        <v>3.1551120000000002E-2</v>
      </c>
      <c r="MF9" s="33">
        <v>3.1485609999999997E-2</v>
      </c>
      <c r="MG9" s="33">
        <v>3.1420129999999998E-2</v>
      </c>
      <c r="MH9" s="33">
        <v>3.135491E-2</v>
      </c>
      <c r="MI9" s="33">
        <v>3.1290169999999999E-2</v>
      </c>
      <c r="MJ9" s="33">
        <v>3.1225929999999999E-2</v>
      </c>
      <c r="MK9" s="33">
        <v>3.1161560000000001E-2</v>
      </c>
      <c r="ML9" s="33">
        <v>3.1097280000000001E-2</v>
      </c>
      <c r="MM9" s="33">
        <v>3.1033680000000001E-2</v>
      </c>
      <c r="MN9" s="33">
        <v>3.0971100000000001E-2</v>
      </c>
      <c r="MO9" s="33">
        <v>3.090905E-2</v>
      </c>
      <c r="MP9" s="33">
        <v>3.0846709999999999E-2</v>
      </c>
      <c r="MQ9" s="33">
        <v>3.0783729999999999E-2</v>
      </c>
      <c r="MR9" s="33">
        <v>3.0720379999999999E-2</v>
      </c>
      <c r="MS9" s="33">
        <v>3.065698E-2</v>
      </c>
      <c r="MT9" s="33">
        <v>3.0593599999999999E-2</v>
      </c>
      <c r="MU9" s="33">
        <v>3.0529839999999999E-2</v>
      </c>
      <c r="MV9" s="33">
        <v>3.0466150000000001E-2</v>
      </c>
      <c r="MW9" s="33">
        <v>3.0403369999999999E-2</v>
      </c>
      <c r="MX9" s="33">
        <v>3.03422E-2</v>
      </c>
      <c r="MY9" s="33">
        <v>3.0282239999999998E-2</v>
      </c>
      <c r="MZ9" s="33">
        <v>3.0222880000000001E-2</v>
      </c>
      <c r="NA9" s="33">
        <v>3.0163599999999999E-2</v>
      </c>
      <c r="NB9" s="33">
        <v>3.0104479999999999E-2</v>
      </c>
      <c r="NC9" s="33">
        <v>3.004559E-2</v>
      </c>
      <c r="ND9" s="33">
        <v>2.9986619999999999E-2</v>
      </c>
      <c r="NE9" s="33">
        <v>2.99268E-2</v>
      </c>
      <c r="NF9" s="33">
        <v>2.986627E-2</v>
      </c>
      <c r="NG9" s="33">
        <v>2.9805700000000001E-2</v>
      </c>
      <c r="NH9" s="33">
        <v>2.9745980000000002E-2</v>
      </c>
      <c r="NI9" s="33">
        <v>2.9686879999999999E-2</v>
      </c>
      <c r="NJ9" s="33">
        <v>2.962805E-2</v>
      </c>
      <c r="NK9" s="33">
        <v>2.9569270000000002E-2</v>
      </c>
      <c r="NL9" s="33">
        <v>2.9510939999999999E-2</v>
      </c>
      <c r="NM9" s="33">
        <v>2.9453130000000001E-2</v>
      </c>
      <c r="NN9" s="33">
        <v>2.9395549999999999E-2</v>
      </c>
      <c r="NO9" s="33">
        <v>2.9337479999999999E-2</v>
      </c>
      <c r="NP9" s="33">
        <v>2.9279059999999999E-2</v>
      </c>
      <c r="NQ9" s="33">
        <v>2.9220900000000001E-2</v>
      </c>
      <c r="NR9" s="33">
        <v>2.9163830000000002E-2</v>
      </c>
      <c r="NS9" s="33">
        <v>2.9107460000000002E-2</v>
      </c>
      <c r="NT9" s="33">
        <v>2.9051489999999999E-2</v>
      </c>
      <c r="NU9" s="33">
        <v>2.8995710000000001E-2</v>
      </c>
      <c r="NV9" s="33">
        <v>2.8940549999999999E-2</v>
      </c>
      <c r="NW9" s="33">
        <v>2.888611E-2</v>
      </c>
      <c r="NX9" s="33">
        <v>2.8832010000000002E-2</v>
      </c>
      <c r="NY9" s="33">
        <v>2.8777400000000002E-2</v>
      </c>
      <c r="NZ9" s="33">
        <v>2.872224E-2</v>
      </c>
      <c r="OA9" s="33">
        <v>2.8666939999999998E-2</v>
      </c>
      <c r="OB9" s="33">
        <v>2.8612220000000001E-2</v>
      </c>
      <c r="OC9" s="33">
        <v>2.8557610000000001E-2</v>
      </c>
      <c r="OD9" s="33">
        <v>2.8502929999999999E-2</v>
      </c>
      <c r="OE9" s="33">
        <v>2.844789E-2</v>
      </c>
      <c r="OF9" s="33">
        <v>2.8392959999999998E-2</v>
      </c>
      <c r="OG9" s="33">
        <v>2.833828E-2</v>
      </c>
      <c r="OH9" s="33">
        <v>2.828377E-2</v>
      </c>
      <c r="OI9" s="33">
        <v>2.8228759999999999E-2</v>
      </c>
      <c r="OJ9" s="33">
        <v>2.8173380000000001E-2</v>
      </c>
      <c r="OK9" s="33">
        <v>2.8118239999999999E-2</v>
      </c>
      <c r="OL9" s="33">
        <v>2.8064229999999999E-2</v>
      </c>
      <c r="OM9" s="33">
        <v>2.8011149999999999E-2</v>
      </c>
      <c r="ON9" s="33">
        <v>2.7958980000000001E-2</v>
      </c>
      <c r="OO9" s="33">
        <v>2.7907359999999999E-2</v>
      </c>
      <c r="OP9" s="33">
        <v>2.7856599999999999E-2</v>
      </c>
    </row>
    <row r="10" spans="1:407" x14ac:dyDescent="0.25">
      <c r="A10" s="13" t="str">
        <f t="shared" si="0"/>
        <v>FixedWing-FINE-5-14-Any</v>
      </c>
      <c r="B10" s="13" t="s">
        <v>56</v>
      </c>
      <c r="C10" s="23" t="s">
        <v>30</v>
      </c>
      <c r="D10" s="31">
        <v>5</v>
      </c>
      <c r="E10" s="23">
        <v>14</v>
      </c>
      <c r="F10" s="32" t="s">
        <v>48</v>
      </c>
      <c r="G10" s="33">
        <v>0.8372851</v>
      </c>
      <c r="H10" s="33">
        <v>0.78110979999999997</v>
      </c>
      <c r="I10" s="33">
        <v>0.72567110000000001</v>
      </c>
      <c r="J10" s="33">
        <v>0.67437959999999997</v>
      </c>
      <c r="K10" s="33">
        <v>0.62718470000000004</v>
      </c>
      <c r="L10" s="33">
        <v>0.58426750000000005</v>
      </c>
      <c r="M10" s="33">
        <v>0.54561780000000004</v>
      </c>
      <c r="N10" s="33">
        <v>0.51160760000000005</v>
      </c>
      <c r="O10" s="33">
        <v>0.48223700000000003</v>
      </c>
      <c r="P10" s="33">
        <v>0.4565459</v>
      </c>
      <c r="Q10" s="33">
        <v>0.43386780000000003</v>
      </c>
      <c r="R10" s="33">
        <v>0.41344599999999998</v>
      </c>
      <c r="S10" s="33">
        <v>0.3953295</v>
      </c>
      <c r="T10" s="33">
        <v>0.37917849999999997</v>
      </c>
      <c r="U10" s="33">
        <v>0.36455179999999998</v>
      </c>
      <c r="V10" s="33">
        <v>0.35130840000000002</v>
      </c>
      <c r="W10" s="33">
        <v>0.33885369999999998</v>
      </c>
      <c r="X10" s="33">
        <v>0.32722319999999999</v>
      </c>
      <c r="Y10" s="33">
        <v>0.31648979999999999</v>
      </c>
      <c r="Z10" s="33">
        <v>0.3063939</v>
      </c>
      <c r="AA10" s="33">
        <v>0.29679339999999999</v>
      </c>
      <c r="AB10" s="33">
        <v>0.28758650000000002</v>
      </c>
      <c r="AC10" s="33">
        <v>0.27885919999999997</v>
      </c>
      <c r="AD10" s="33">
        <v>0.27066499999999999</v>
      </c>
      <c r="AE10" s="33">
        <v>0.262903</v>
      </c>
      <c r="AF10" s="33">
        <v>0.25541730000000001</v>
      </c>
      <c r="AG10" s="33">
        <v>0.24804180000000001</v>
      </c>
      <c r="AH10" s="33">
        <v>0.24081559999999999</v>
      </c>
      <c r="AI10" s="33">
        <v>0.23381850000000001</v>
      </c>
      <c r="AJ10" s="33">
        <v>0.22714280000000001</v>
      </c>
      <c r="AK10" s="33">
        <v>0.22084219999999999</v>
      </c>
      <c r="AL10" s="33">
        <v>0.21483550000000001</v>
      </c>
      <c r="AM10" s="33">
        <v>0.20905750000000001</v>
      </c>
      <c r="AN10" s="33">
        <v>0.20347709999999999</v>
      </c>
      <c r="AO10" s="33">
        <v>0.19811860000000001</v>
      </c>
      <c r="AP10" s="33">
        <v>0.19299630000000001</v>
      </c>
      <c r="AQ10" s="33">
        <v>0.1881032</v>
      </c>
      <c r="AR10" s="33">
        <v>0.1834605</v>
      </c>
      <c r="AS10" s="33">
        <v>0.17905499999999999</v>
      </c>
      <c r="AT10" s="33">
        <v>0.17485239999999999</v>
      </c>
      <c r="AU10" s="33">
        <v>0.17083699999999999</v>
      </c>
      <c r="AV10" s="33">
        <v>0.16695979999999999</v>
      </c>
      <c r="AW10" s="33">
        <v>0.16321949999999999</v>
      </c>
      <c r="AX10" s="33">
        <v>0.1596089</v>
      </c>
      <c r="AY10" s="33">
        <v>0.1561632</v>
      </c>
      <c r="AZ10" s="33">
        <v>0.15288270000000001</v>
      </c>
      <c r="BA10" s="33">
        <v>0.14974419999999999</v>
      </c>
      <c r="BB10" s="33">
        <v>0.1467763</v>
      </c>
      <c r="BC10" s="33">
        <v>0.14396339999999999</v>
      </c>
      <c r="BD10" s="33">
        <v>0.1412939</v>
      </c>
      <c r="BE10" s="33">
        <v>0.1387601</v>
      </c>
      <c r="BF10" s="33">
        <v>0.13631190000000001</v>
      </c>
      <c r="BG10" s="33">
        <v>0.13393820000000001</v>
      </c>
      <c r="BH10" s="33">
        <v>0.13163130000000001</v>
      </c>
      <c r="BI10" s="33">
        <v>0.1294053</v>
      </c>
      <c r="BJ10" s="33">
        <v>0.12726460000000001</v>
      </c>
      <c r="BK10" s="33">
        <v>0.12518380000000001</v>
      </c>
      <c r="BL10" s="33">
        <v>0.1231858</v>
      </c>
      <c r="BM10" s="33">
        <v>0.1212584</v>
      </c>
      <c r="BN10" s="33">
        <v>0.119403</v>
      </c>
      <c r="BO10" s="33">
        <v>0.1176156</v>
      </c>
      <c r="BP10" s="33">
        <v>0.1158645</v>
      </c>
      <c r="BQ10" s="33">
        <v>0.11414920000000001</v>
      </c>
      <c r="BR10" s="33">
        <v>0.1124648</v>
      </c>
      <c r="BS10" s="33">
        <v>0.1108348</v>
      </c>
      <c r="BT10" s="33">
        <v>0.1092572</v>
      </c>
      <c r="BU10" s="33">
        <v>0.1077248</v>
      </c>
      <c r="BV10" s="33">
        <v>0.1062625</v>
      </c>
      <c r="BW10" s="33">
        <v>0.1048584</v>
      </c>
      <c r="BX10" s="33">
        <v>0.1035103</v>
      </c>
      <c r="BY10" s="33">
        <v>0.1022117</v>
      </c>
      <c r="BZ10" s="33">
        <v>0.1009417</v>
      </c>
      <c r="CA10" s="33">
        <v>9.9683279999999999E-2</v>
      </c>
      <c r="CB10" s="33">
        <v>9.8437230000000001E-2</v>
      </c>
      <c r="CC10" s="33">
        <v>9.7232890000000002E-2</v>
      </c>
      <c r="CD10" s="33">
        <v>9.6065940000000002E-2</v>
      </c>
      <c r="CE10" s="33">
        <v>9.4928209999999999E-2</v>
      </c>
      <c r="CF10" s="33">
        <v>9.382451E-2</v>
      </c>
      <c r="CG10" s="33">
        <v>9.2759480000000005E-2</v>
      </c>
      <c r="CH10" s="33">
        <v>9.174148E-2</v>
      </c>
      <c r="CI10" s="33">
        <v>9.075867E-2</v>
      </c>
      <c r="CJ10" s="33">
        <v>8.9805220000000005E-2</v>
      </c>
      <c r="CK10" s="33">
        <v>8.8854719999999998E-2</v>
      </c>
      <c r="CL10" s="33">
        <v>8.7928350000000002E-2</v>
      </c>
      <c r="CM10" s="33">
        <v>8.7034379999999995E-2</v>
      </c>
      <c r="CN10" s="33">
        <v>8.6168620000000001E-2</v>
      </c>
      <c r="CO10" s="33">
        <v>8.5328029999999999E-2</v>
      </c>
      <c r="CP10" s="33">
        <v>8.4507440000000003E-2</v>
      </c>
      <c r="CQ10" s="33">
        <v>8.3714780000000003E-2</v>
      </c>
      <c r="CR10" s="33">
        <v>8.294936E-2</v>
      </c>
      <c r="CS10" s="33">
        <v>8.2212339999999995E-2</v>
      </c>
      <c r="CT10" s="33">
        <v>8.149236E-2</v>
      </c>
      <c r="CU10" s="33">
        <v>8.0773570000000003E-2</v>
      </c>
      <c r="CV10" s="33">
        <v>8.0063140000000005E-2</v>
      </c>
      <c r="CW10" s="33">
        <v>7.9380599999999996E-2</v>
      </c>
      <c r="CX10" s="33">
        <v>7.8714889999999996E-2</v>
      </c>
      <c r="CY10" s="33">
        <v>7.8073770000000001E-2</v>
      </c>
      <c r="CZ10" s="33">
        <v>7.7448459999999997E-2</v>
      </c>
      <c r="DA10" s="33">
        <v>7.6841220000000002E-2</v>
      </c>
      <c r="DB10" s="33">
        <v>7.6258640000000003E-2</v>
      </c>
      <c r="DC10" s="33">
        <v>7.5689629999999994E-2</v>
      </c>
      <c r="DD10" s="33">
        <v>7.5132909999999997E-2</v>
      </c>
      <c r="DE10" s="33">
        <v>7.4573189999999998E-2</v>
      </c>
      <c r="DF10" s="33">
        <v>7.4016139999999994E-2</v>
      </c>
      <c r="DG10" s="33">
        <v>7.3480160000000003E-2</v>
      </c>
      <c r="DH10" s="33">
        <v>7.2952539999999996E-2</v>
      </c>
      <c r="DI10" s="33">
        <v>7.2436760000000003E-2</v>
      </c>
      <c r="DJ10" s="33">
        <v>7.1933460000000005E-2</v>
      </c>
      <c r="DK10" s="33">
        <v>7.1447360000000001E-2</v>
      </c>
      <c r="DL10" s="33">
        <v>7.0980619999999994E-2</v>
      </c>
      <c r="DM10" s="33">
        <v>7.0523080000000002E-2</v>
      </c>
      <c r="DN10" s="33">
        <v>7.0077669999999995E-2</v>
      </c>
      <c r="DO10" s="33">
        <v>6.9627380000000003E-2</v>
      </c>
      <c r="DP10" s="33">
        <v>6.9181339999999994E-2</v>
      </c>
      <c r="DQ10" s="33">
        <v>6.8756269999999994E-2</v>
      </c>
      <c r="DR10" s="33">
        <v>6.833351E-2</v>
      </c>
      <c r="DS10" s="33">
        <v>6.7918850000000003E-2</v>
      </c>
      <c r="DT10" s="33">
        <v>6.751654E-2</v>
      </c>
      <c r="DU10" s="33">
        <v>6.7124829999999996E-2</v>
      </c>
      <c r="DV10" s="33">
        <v>6.6749509999999998E-2</v>
      </c>
      <c r="DW10" s="33">
        <v>6.6380209999999995E-2</v>
      </c>
      <c r="DX10" s="33">
        <v>6.6019069999999999E-2</v>
      </c>
      <c r="DY10" s="33">
        <v>6.5658259999999996E-2</v>
      </c>
      <c r="DZ10" s="33">
        <v>6.5299049999999997E-2</v>
      </c>
      <c r="EA10" s="33">
        <v>6.4954219999999993E-2</v>
      </c>
      <c r="EB10" s="33">
        <v>6.460291E-2</v>
      </c>
      <c r="EC10" s="33">
        <v>6.4259360000000001E-2</v>
      </c>
      <c r="ED10" s="33">
        <v>6.392718E-2</v>
      </c>
      <c r="EE10" s="33">
        <v>6.3601389999999994E-2</v>
      </c>
      <c r="EF10" s="33">
        <v>6.3288709999999998E-2</v>
      </c>
      <c r="EG10" s="33">
        <v>6.2974379999999996E-2</v>
      </c>
      <c r="EH10" s="33">
        <v>6.2665990000000005E-2</v>
      </c>
      <c r="EI10" s="33">
        <v>6.235541E-2</v>
      </c>
      <c r="EJ10" s="33">
        <v>6.2045099999999999E-2</v>
      </c>
      <c r="EK10" s="33">
        <v>6.1744460000000001E-2</v>
      </c>
      <c r="EL10" s="33">
        <v>6.143622E-2</v>
      </c>
      <c r="EM10" s="33">
        <v>6.1138310000000001E-2</v>
      </c>
      <c r="EN10" s="33">
        <v>6.0849979999999998E-2</v>
      </c>
      <c r="EO10" s="33">
        <v>6.0565290000000001E-2</v>
      </c>
      <c r="EP10" s="33">
        <v>6.0287920000000002E-2</v>
      </c>
      <c r="EQ10" s="33">
        <v>6.0010559999999998E-2</v>
      </c>
      <c r="ER10" s="33">
        <v>5.9746210000000001E-2</v>
      </c>
      <c r="ES10" s="33">
        <v>5.9476880000000003E-2</v>
      </c>
      <c r="ET10" s="33">
        <v>5.9207000000000003E-2</v>
      </c>
      <c r="EU10" s="33">
        <v>5.894394E-2</v>
      </c>
      <c r="EV10" s="33">
        <v>5.8673530000000002E-2</v>
      </c>
      <c r="EW10" s="33">
        <v>5.8414479999999998E-2</v>
      </c>
      <c r="EX10" s="33">
        <v>5.816698E-2</v>
      </c>
      <c r="EY10" s="33">
        <v>5.7928210000000001E-2</v>
      </c>
      <c r="EZ10" s="33">
        <v>5.7693769999999998E-2</v>
      </c>
      <c r="FA10" s="33">
        <v>5.7455970000000002E-2</v>
      </c>
      <c r="FB10" s="33">
        <v>5.7224690000000002E-2</v>
      </c>
      <c r="FC10" s="33">
        <v>5.699034E-2</v>
      </c>
      <c r="FD10" s="33">
        <v>5.6753900000000003E-2</v>
      </c>
      <c r="FE10" s="33">
        <v>5.6524919999999999E-2</v>
      </c>
      <c r="FF10" s="33">
        <v>5.6284929999999997E-2</v>
      </c>
      <c r="FG10" s="33">
        <v>5.6048809999999998E-2</v>
      </c>
      <c r="FH10" s="33">
        <v>5.5818029999999998E-2</v>
      </c>
      <c r="FI10" s="33">
        <v>5.5598549999999997E-2</v>
      </c>
      <c r="FJ10" s="33">
        <v>5.5384940000000001E-2</v>
      </c>
      <c r="FK10" s="33">
        <v>5.5165239999999997E-2</v>
      </c>
      <c r="FL10" s="33">
        <v>5.495427E-2</v>
      </c>
      <c r="FM10" s="33">
        <v>5.4745420000000003E-2</v>
      </c>
      <c r="FN10" s="33">
        <v>5.4533060000000001E-2</v>
      </c>
      <c r="FO10" s="33">
        <v>5.4322740000000001E-2</v>
      </c>
      <c r="FP10" s="33">
        <v>5.4105790000000001E-2</v>
      </c>
      <c r="FQ10" s="33">
        <v>5.3894959999999999E-2</v>
      </c>
      <c r="FR10" s="33">
        <v>5.36902E-2</v>
      </c>
      <c r="FS10" s="33">
        <v>5.3498469999999999E-2</v>
      </c>
      <c r="FT10" s="33">
        <v>5.3312320000000003E-2</v>
      </c>
      <c r="FU10" s="33">
        <v>5.312178E-2</v>
      </c>
      <c r="FV10" s="33">
        <v>5.2935540000000003E-2</v>
      </c>
      <c r="FW10" s="33">
        <v>5.2750569999999997E-2</v>
      </c>
      <c r="FX10" s="33">
        <v>5.2563659999999998E-2</v>
      </c>
      <c r="FY10" s="33">
        <v>5.2379330000000002E-2</v>
      </c>
      <c r="FZ10" s="33">
        <v>5.2189699999999999E-2</v>
      </c>
      <c r="GA10" s="33">
        <v>5.1999709999999998E-2</v>
      </c>
      <c r="GB10" s="33">
        <v>5.1815779999999999E-2</v>
      </c>
      <c r="GC10" s="33">
        <v>5.1640220000000001E-2</v>
      </c>
      <c r="GD10" s="33">
        <v>5.146419E-2</v>
      </c>
      <c r="GE10" s="33">
        <v>5.127897E-2</v>
      </c>
      <c r="GF10" s="33">
        <v>5.1102399999999999E-2</v>
      </c>
      <c r="GG10" s="33">
        <v>5.0931480000000001E-2</v>
      </c>
      <c r="GH10" s="33">
        <v>5.0758400000000002E-2</v>
      </c>
      <c r="GI10" s="33">
        <v>5.058402E-2</v>
      </c>
      <c r="GJ10" s="33">
        <v>5.0405600000000002E-2</v>
      </c>
      <c r="GK10" s="33">
        <v>5.0224739999999997E-2</v>
      </c>
      <c r="GL10" s="33">
        <v>5.0051190000000002E-2</v>
      </c>
      <c r="GM10" s="33">
        <v>4.9887609999999999E-2</v>
      </c>
      <c r="GN10" s="33">
        <v>4.9734889999999997E-2</v>
      </c>
      <c r="GO10" s="33">
        <v>4.9575830000000001E-2</v>
      </c>
      <c r="GP10" s="33">
        <v>4.9419409999999997E-2</v>
      </c>
      <c r="GQ10" s="33">
        <v>4.926966E-2</v>
      </c>
      <c r="GR10" s="33">
        <v>4.912072E-2</v>
      </c>
      <c r="GS10" s="33">
        <v>4.8969810000000003E-2</v>
      </c>
      <c r="GT10" s="33">
        <v>4.8814009999999998E-2</v>
      </c>
      <c r="GU10" s="33">
        <v>4.8657150000000003E-2</v>
      </c>
      <c r="GV10" s="33">
        <v>4.8506800000000003E-2</v>
      </c>
      <c r="GW10" s="33">
        <v>4.8359869999999999E-2</v>
      </c>
      <c r="GX10" s="33">
        <v>4.8213119999999998E-2</v>
      </c>
      <c r="GY10" s="33">
        <v>4.8064250000000003E-2</v>
      </c>
      <c r="GZ10" s="33">
        <v>4.791687E-2</v>
      </c>
      <c r="HA10" s="33">
        <v>4.7770600000000003E-2</v>
      </c>
      <c r="HB10" s="33">
        <v>4.7624930000000003E-2</v>
      </c>
      <c r="HC10" s="33">
        <v>4.7480370000000001E-2</v>
      </c>
      <c r="HD10" s="33">
        <v>4.733656E-2</v>
      </c>
      <c r="HE10" s="33">
        <v>4.7193859999999997E-2</v>
      </c>
      <c r="HF10" s="33">
        <v>4.7052530000000002E-2</v>
      </c>
      <c r="HG10" s="33">
        <v>4.6912280000000001E-2</v>
      </c>
      <c r="HH10" s="33">
        <v>4.6772460000000002E-2</v>
      </c>
      <c r="HI10" s="33">
        <v>4.663291E-2</v>
      </c>
      <c r="HJ10" s="33">
        <v>4.6494029999999999E-2</v>
      </c>
      <c r="HK10" s="33">
        <v>4.6356380000000003E-2</v>
      </c>
      <c r="HL10" s="33">
        <v>4.6220020000000001E-2</v>
      </c>
      <c r="HM10" s="33">
        <v>4.6084559999999997E-2</v>
      </c>
      <c r="HN10" s="33">
        <v>4.5949860000000002E-2</v>
      </c>
      <c r="HO10" s="33">
        <v>4.5816000000000003E-2</v>
      </c>
      <c r="HP10" s="33">
        <v>4.5683229999999998E-2</v>
      </c>
      <c r="HQ10" s="33">
        <v>4.5551210000000002E-2</v>
      </c>
      <c r="HR10" s="33">
        <v>4.5419479999999998E-2</v>
      </c>
      <c r="HS10" s="33">
        <v>4.5288080000000001E-2</v>
      </c>
      <c r="HT10" s="33">
        <v>4.5157339999999997E-2</v>
      </c>
      <c r="HU10" s="33">
        <v>4.5027520000000001E-2</v>
      </c>
      <c r="HV10" s="33">
        <v>4.4898779999999999E-2</v>
      </c>
      <c r="HW10" s="33">
        <v>4.4770600000000001E-2</v>
      </c>
      <c r="HX10" s="33">
        <v>4.4643059999999998E-2</v>
      </c>
      <c r="HY10" s="33">
        <v>4.4516460000000001E-2</v>
      </c>
      <c r="HZ10" s="33">
        <v>4.439096E-2</v>
      </c>
      <c r="IA10" s="33">
        <v>4.4266239999999998E-2</v>
      </c>
      <c r="IB10" s="33">
        <v>4.4141739999999999E-2</v>
      </c>
      <c r="IC10" s="33">
        <v>4.4017359999999998E-2</v>
      </c>
      <c r="ID10" s="33">
        <v>4.3893540000000002E-2</v>
      </c>
      <c r="IE10" s="33">
        <v>4.3770539999999997E-2</v>
      </c>
      <c r="IF10" s="33">
        <v>4.3648729999999997E-2</v>
      </c>
      <c r="IG10" s="33">
        <v>4.3527639999999999E-2</v>
      </c>
      <c r="IH10" s="33">
        <v>4.340716E-2</v>
      </c>
      <c r="II10" s="33">
        <v>4.3287480000000003E-2</v>
      </c>
      <c r="IJ10" s="33">
        <v>4.3168779999999997E-2</v>
      </c>
      <c r="IK10" s="33">
        <v>4.3050690000000003E-2</v>
      </c>
      <c r="IL10" s="33">
        <v>4.2932690000000003E-2</v>
      </c>
      <c r="IM10" s="33">
        <v>4.2814690000000002E-2</v>
      </c>
      <c r="IN10" s="33">
        <v>4.2696970000000001E-2</v>
      </c>
      <c r="IO10" s="33">
        <v>4.2580020000000003E-2</v>
      </c>
      <c r="IP10" s="33">
        <v>4.2464149999999999E-2</v>
      </c>
      <c r="IQ10" s="33">
        <v>4.2348879999999998E-2</v>
      </c>
      <c r="IR10" s="33">
        <v>4.2234090000000002E-2</v>
      </c>
      <c r="IS10" s="33">
        <v>4.2119990000000003E-2</v>
      </c>
      <c r="IT10" s="33">
        <v>4.200682E-2</v>
      </c>
      <c r="IU10" s="33">
        <v>4.1894210000000001E-2</v>
      </c>
      <c r="IV10" s="33">
        <v>4.178171E-2</v>
      </c>
      <c r="IW10" s="33">
        <v>4.166922E-2</v>
      </c>
      <c r="IX10" s="33">
        <v>4.1556879999999997E-2</v>
      </c>
      <c r="IY10" s="33">
        <v>4.1445240000000001E-2</v>
      </c>
      <c r="IZ10" s="33">
        <v>4.1334589999999997E-2</v>
      </c>
      <c r="JA10" s="33">
        <v>4.1224669999999998E-2</v>
      </c>
      <c r="JB10" s="33">
        <v>4.111567E-2</v>
      </c>
      <c r="JC10" s="33">
        <v>4.1007799999999997E-2</v>
      </c>
      <c r="JD10" s="33">
        <v>4.090125E-2</v>
      </c>
      <c r="JE10" s="33">
        <v>4.0795480000000002E-2</v>
      </c>
      <c r="JF10" s="33">
        <v>4.0689910000000003E-2</v>
      </c>
      <c r="JG10" s="33">
        <v>4.058411E-2</v>
      </c>
      <c r="JH10" s="33">
        <v>4.0478319999999998E-2</v>
      </c>
      <c r="JI10" s="33">
        <v>4.0373060000000002E-2</v>
      </c>
      <c r="JJ10" s="33">
        <v>4.026855E-2</v>
      </c>
      <c r="JK10" s="33">
        <v>4.0164520000000002E-2</v>
      </c>
      <c r="JL10" s="33">
        <v>4.0061220000000002E-2</v>
      </c>
      <c r="JM10" s="33">
        <v>3.995895E-2</v>
      </c>
      <c r="JN10" s="33">
        <v>3.9857959999999998E-2</v>
      </c>
      <c r="JO10" s="33">
        <v>3.9757590000000002E-2</v>
      </c>
      <c r="JP10" s="33">
        <v>3.9657199999999997E-2</v>
      </c>
      <c r="JQ10" s="33">
        <v>3.9556470000000003E-2</v>
      </c>
      <c r="JR10" s="33">
        <v>3.9455780000000003E-2</v>
      </c>
      <c r="JS10" s="33">
        <v>3.9355590000000003E-2</v>
      </c>
      <c r="JT10" s="33">
        <v>3.9256199999999998E-2</v>
      </c>
      <c r="JU10" s="33">
        <v>3.9157409999999997E-2</v>
      </c>
      <c r="JV10" s="33">
        <v>3.9059480000000001E-2</v>
      </c>
      <c r="JW10" s="33">
        <v>3.8962650000000001E-2</v>
      </c>
      <c r="JX10" s="33">
        <v>3.8867150000000003E-2</v>
      </c>
      <c r="JY10" s="33">
        <v>3.8772269999999998E-2</v>
      </c>
      <c r="JZ10" s="33">
        <v>3.8677419999999997E-2</v>
      </c>
      <c r="KA10" s="33">
        <v>3.8582239999999997E-2</v>
      </c>
      <c r="KB10" s="33">
        <v>3.8487140000000003E-2</v>
      </c>
      <c r="KC10" s="33">
        <v>3.839248E-2</v>
      </c>
      <c r="KD10" s="33">
        <v>3.8298550000000001E-2</v>
      </c>
      <c r="KE10" s="33">
        <v>3.8205210000000003E-2</v>
      </c>
      <c r="KF10" s="33">
        <v>3.8112689999999998E-2</v>
      </c>
      <c r="KG10" s="33">
        <v>3.8021079999999999E-2</v>
      </c>
      <c r="KH10" s="33">
        <v>3.7930459999999999E-2</v>
      </c>
      <c r="KI10" s="33">
        <v>3.7840100000000002E-2</v>
      </c>
      <c r="KJ10" s="33">
        <v>3.7749579999999998E-2</v>
      </c>
      <c r="KK10" s="33">
        <v>3.7658740000000003E-2</v>
      </c>
      <c r="KL10" s="33">
        <v>3.75681E-2</v>
      </c>
      <c r="KM10" s="33">
        <v>3.7477990000000003E-2</v>
      </c>
      <c r="KN10" s="33">
        <v>3.738876E-2</v>
      </c>
      <c r="KO10" s="33">
        <v>3.7300119999999999E-2</v>
      </c>
      <c r="KP10" s="33">
        <v>3.7212210000000003E-2</v>
      </c>
      <c r="KQ10" s="33">
        <v>3.7125190000000002E-2</v>
      </c>
      <c r="KR10" s="33">
        <v>3.7039240000000001E-2</v>
      </c>
      <c r="KS10" s="33">
        <v>3.6953569999999998E-2</v>
      </c>
      <c r="KT10" s="33">
        <v>3.6867480000000001E-2</v>
      </c>
      <c r="KU10" s="33">
        <v>3.6780689999999998E-2</v>
      </c>
      <c r="KV10" s="33">
        <v>3.669385E-2</v>
      </c>
      <c r="KW10" s="33">
        <v>3.6607479999999998E-2</v>
      </c>
      <c r="KX10" s="33">
        <v>3.6521970000000001E-2</v>
      </c>
      <c r="KY10" s="33">
        <v>3.6437030000000002E-2</v>
      </c>
      <c r="KZ10" s="33">
        <v>3.63529E-2</v>
      </c>
      <c r="LA10" s="33">
        <v>3.6269820000000001E-2</v>
      </c>
      <c r="LB10" s="33">
        <v>3.6187940000000002E-2</v>
      </c>
      <c r="LC10" s="33">
        <v>3.6106430000000002E-2</v>
      </c>
      <c r="LD10" s="33">
        <v>3.6024500000000001E-2</v>
      </c>
      <c r="LE10" s="33">
        <v>3.5942040000000001E-2</v>
      </c>
      <c r="LF10" s="33">
        <v>3.5859630000000003E-2</v>
      </c>
      <c r="LG10" s="33">
        <v>3.5777650000000001E-2</v>
      </c>
      <c r="LH10" s="33">
        <v>3.5696319999999997E-2</v>
      </c>
      <c r="LI10" s="33">
        <v>3.56152E-2</v>
      </c>
      <c r="LJ10" s="33">
        <v>3.5534610000000001E-2</v>
      </c>
      <c r="LK10" s="33">
        <v>3.5454850000000003E-2</v>
      </c>
      <c r="LL10" s="33">
        <v>3.537618E-2</v>
      </c>
      <c r="LM10" s="33">
        <v>3.5297839999999997E-2</v>
      </c>
      <c r="LN10" s="33">
        <v>3.5219220000000002E-2</v>
      </c>
      <c r="LO10" s="33">
        <v>3.5140159999999997E-2</v>
      </c>
      <c r="LP10" s="33">
        <v>3.5061200000000001E-2</v>
      </c>
      <c r="LQ10" s="33">
        <v>3.4982489999999998E-2</v>
      </c>
      <c r="LR10" s="33">
        <v>3.490418E-2</v>
      </c>
      <c r="LS10" s="33">
        <v>3.4825710000000003E-2</v>
      </c>
      <c r="LT10" s="33">
        <v>3.474754E-2</v>
      </c>
      <c r="LU10" s="33">
        <v>3.4670109999999997E-2</v>
      </c>
      <c r="LV10" s="33">
        <v>3.4593939999999997E-2</v>
      </c>
      <c r="LW10" s="33">
        <v>3.4518350000000003E-2</v>
      </c>
      <c r="LX10" s="33">
        <v>3.4442630000000002E-2</v>
      </c>
      <c r="LY10" s="33">
        <v>3.4366519999999998E-2</v>
      </c>
      <c r="LZ10" s="33">
        <v>3.4290470000000003E-2</v>
      </c>
      <c r="MA10" s="33">
        <v>3.4214609999999999E-2</v>
      </c>
      <c r="MB10" s="33">
        <v>3.413911E-2</v>
      </c>
      <c r="MC10" s="33">
        <v>3.4063530000000002E-2</v>
      </c>
      <c r="MD10" s="33">
        <v>3.398822E-2</v>
      </c>
      <c r="ME10" s="33">
        <v>3.3913520000000003E-2</v>
      </c>
      <c r="MF10" s="33">
        <v>3.383978E-2</v>
      </c>
      <c r="MG10" s="33">
        <v>3.3766339999999999E-2</v>
      </c>
      <c r="MH10" s="33">
        <v>3.3692449999999999E-2</v>
      </c>
      <c r="MI10" s="33">
        <v>3.361807E-2</v>
      </c>
      <c r="MJ10" s="33">
        <v>3.3543610000000001E-2</v>
      </c>
      <c r="MK10" s="33">
        <v>3.3469279999999997E-2</v>
      </c>
      <c r="ML10" s="33">
        <v>3.3395340000000003E-2</v>
      </c>
      <c r="MM10" s="33">
        <v>3.3321429999999999E-2</v>
      </c>
      <c r="MN10" s="33">
        <v>3.3247989999999998E-2</v>
      </c>
      <c r="MO10" s="33">
        <v>3.3175410000000002E-2</v>
      </c>
      <c r="MP10" s="33">
        <v>3.3104019999999998E-2</v>
      </c>
      <c r="MQ10" s="33">
        <v>3.3033109999999997E-2</v>
      </c>
      <c r="MR10" s="33">
        <v>3.2962039999999998E-2</v>
      </c>
      <c r="MS10" s="33">
        <v>3.2890679999999999E-2</v>
      </c>
      <c r="MT10" s="33">
        <v>3.2819290000000001E-2</v>
      </c>
      <c r="MU10" s="33">
        <v>3.2748090000000001E-2</v>
      </c>
      <c r="MV10" s="33">
        <v>3.2677459999999998E-2</v>
      </c>
      <c r="MW10" s="33">
        <v>3.2607049999999999E-2</v>
      </c>
      <c r="MX10" s="33">
        <v>3.2537179999999999E-2</v>
      </c>
      <c r="MY10" s="33">
        <v>3.2468030000000002E-2</v>
      </c>
      <c r="MZ10" s="33">
        <v>3.239997E-2</v>
      </c>
      <c r="NA10" s="33">
        <v>3.233225E-2</v>
      </c>
      <c r="NB10" s="33">
        <v>3.2264220000000003E-2</v>
      </c>
      <c r="NC10" s="33">
        <v>3.2195580000000001E-2</v>
      </c>
      <c r="ND10" s="33">
        <v>3.212661E-2</v>
      </c>
      <c r="NE10" s="33">
        <v>3.2057519999999999E-2</v>
      </c>
      <c r="NF10" s="33">
        <v>3.1988750000000003E-2</v>
      </c>
      <c r="NG10" s="33">
        <v>3.192002E-2</v>
      </c>
      <c r="NH10" s="33">
        <v>3.1851810000000001E-2</v>
      </c>
      <c r="NI10" s="33">
        <v>3.1784380000000001E-2</v>
      </c>
      <c r="NJ10" s="33">
        <v>3.1717919999999997E-2</v>
      </c>
      <c r="NK10" s="33">
        <v>3.1651810000000002E-2</v>
      </c>
      <c r="NL10" s="33">
        <v>3.158557E-2</v>
      </c>
      <c r="NM10" s="33">
        <v>3.1519070000000003E-2</v>
      </c>
      <c r="NN10" s="33">
        <v>3.1452500000000001E-2</v>
      </c>
      <c r="NO10" s="33">
        <v>3.1386120000000003E-2</v>
      </c>
      <c r="NP10" s="33">
        <v>3.1320260000000003E-2</v>
      </c>
      <c r="NQ10" s="33">
        <v>3.1254770000000001E-2</v>
      </c>
      <c r="NR10" s="33">
        <v>3.1189950000000001E-2</v>
      </c>
      <c r="NS10" s="33">
        <v>3.1125860000000002E-2</v>
      </c>
      <c r="NT10" s="33">
        <v>3.106252E-2</v>
      </c>
      <c r="NU10" s="33">
        <v>3.0999289999999999E-2</v>
      </c>
      <c r="NV10" s="33">
        <v>3.0935730000000002E-2</v>
      </c>
      <c r="NW10" s="33">
        <v>3.0871840000000001E-2</v>
      </c>
      <c r="NX10" s="33">
        <v>3.0807910000000001E-2</v>
      </c>
      <c r="NY10" s="33">
        <v>3.0743920000000001E-2</v>
      </c>
      <c r="NZ10" s="33">
        <v>3.0680160000000001E-2</v>
      </c>
      <c r="OA10" s="33">
        <v>3.0616569999999999E-2</v>
      </c>
      <c r="OB10" s="33">
        <v>3.0553509999999999E-2</v>
      </c>
      <c r="OC10" s="33">
        <v>3.0490929999999999E-2</v>
      </c>
      <c r="OD10" s="33">
        <v>3.0428839999999999E-2</v>
      </c>
      <c r="OE10" s="33">
        <v>3.0366750000000001E-2</v>
      </c>
      <c r="OF10" s="33">
        <v>3.0304480000000002E-2</v>
      </c>
      <c r="OG10" s="33">
        <v>3.024203E-2</v>
      </c>
      <c r="OH10" s="33">
        <v>3.0179790000000001E-2</v>
      </c>
      <c r="OI10" s="33">
        <v>3.011782E-2</v>
      </c>
      <c r="OJ10" s="33">
        <v>3.005642E-2</v>
      </c>
      <c r="OK10" s="33">
        <v>2.9995580000000001E-2</v>
      </c>
      <c r="OL10" s="33">
        <v>2.9935710000000001E-2</v>
      </c>
      <c r="OM10" s="33">
        <v>2.9876690000000001E-2</v>
      </c>
      <c r="ON10" s="33">
        <v>2.9818399999999998E-2</v>
      </c>
      <c r="OO10" s="33">
        <v>2.9760249999999999E-2</v>
      </c>
      <c r="OP10" s="33">
        <v>2.9701999999999999E-2</v>
      </c>
    </row>
    <row r="11" spans="1:407" x14ac:dyDescent="0.25">
      <c r="A11" s="13" t="str">
        <f t="shared" si="0"/>
        <v>FixedWing-FINE-5-7-Any</v>
      </c>
      <c r="B11" s="13" t="s">
        <v>56</v>
      </c>
      <c r="C11" s="23" t="s">
        <v>30</v>
      </c>
      <c r="D11" s="31">
        <v>5</v>
      </c>
      <c r="E11" s="23">
        <v>7</v>
      </c>
      <c r="F11" s="32" t="s">
        <v>48</v>
      </c>
      <c r="G11" s="33">
        <v>0.52767310000000001</v>
      </c>
      <c r="H11" s="33">
        <v>0.47458270000000002</v>
      </c>
      <c r="I11" s="33">
        <v>0.43406270000000002</v>
      </c>
      <c r="J11" s="43">
        <v>0.40315479999999998</v>
      </c>
      <c r="K11" s="33">
        <v>0.37860169999999999</v>
      </c>
      <c r="L11" s="33">
        <v>0.35783369999999998</v>
      </c>
      <c r="M11" s="33">
        <v>0.3395089</v>
      </c>
      <c r="N11" s="33">
        <v>0.32450679999999998</v>
      </c>
      <c r="O11" s="33">
        <v>0.31152839999999998</v>
      </c>
      <c r="P11" s="33">
        <v>0.29950569999999999</v>
      </c>
      <c r="Q11" s="33">
        <v>0.28905979999999998</v>
      </c>
      <c r="R11" s="33">
        <v>0.27956730000000002</v>
      </c>
      <c r="S11" s="33">
        <v>0.26953630000000001</v>
      </c>
      <c r="T11" s="33">
        <v>0.25931100000000001</v>
      </c>
      <c r="U11" s="33">
        <v>0.2499314</v>
      </c>
      <c r="V11" s="33">
        <v>0.24139289999999999</v>
      </c>
      <c r="W11" s="33">
        <v>0.2331684</v>
      </c>
      <c r="X11" s="33">
        <v>0.22535359999999999</v>
      </c>
      <c r="Y11" s="33">
        <v>0.21817639999999999</v>
      </c>
      <c r="Z11" s="33">
        <v>0.21154809999999999</v>
      </c>
      <c r="AA11" s="33">
        <v>0.20530580000000001</v>
      </c>
      <c r="AB11" s="33">
        <v>0.19930619999999999</v>
      </c>
      <c r="AC11" s="33">
        <v>0.19343050000000001</v>
      </c>
      <c r="AD11" s="33">
        <v>0.1878253</v>
      </c>
      <c r="AE11" s="33">
        <v>0.1826216</v>
      </c>
      <c r="AF11" s="33">
        <v>0.17773610000000001</v>
      </c>
      <c r="AG11" s="33">
        <v>0.17312759999999999</v>
      </c>
      <c r="AH11" s="33">
        <v>0.1688277</v>
      </c>
      <c r="AI11" s="33">
        <v>0.16488520000000001</v>
      </c>
      <c r="AJ11" s="33">
        <v>0.16121279999999999</v>
      </c>
      <c r="AK11" s="33">
        <v>0.15773100000000001</v>
      </c>
      <c r="AL11" s="33">
        <v>0.1544605</v>
      </c>
      <c r="AM11" s="33">
        <v>0.1514065</v>
      </c>
      <c r="AN11" s="33">
        <v>0.14862300000000001</v>
      </c>
      <c r="AO11" s="33">
        <v>0.14611160000000001</v>
      </c>
      <c r="AP11" s="33">
        <v>0.14375270000000001</v>
      </c>
      <c r="AQ11" s="33">
        <v>0.1414907</v>
      </c>
      <c r="AR11" s="33">
        <v>0.13928660000000001</v>
      </c>
      <c r="AS11" s="33">
        <v>0.1371656</v>
      </c>
      <c r="AT11" s="33">
        <v>0.13512379999999999</v>
      </c>
      <c r="AU11" s="33">
        <v>0.1331657</v>
      </c>
      <c r="AV11" s="33">
        <v>0.13130629999999999</v>
      </c>
      <c r="AW11" s="33">
        <v>0.12950990000000001</v>
      </c>
      <c r="AX11" s="33">
        <v>0.1278262</v>
      </c>
      <c r="AY11" s="33">
        <v>0.12628519999999999</v>
      </c>
      <c r="AZ11" s="33">
        <v>0.1248023</v>
      </c>
      <c r="BA11" s="33">
        <v>0.123393</v>
      </c>
      <c r="BB11" s="33">
        <v>0.12204719999999999</v>
      </c>
      <c r="BC11" s="33">
        <v>0.1207662</v>
      </c>
      <c r="BD11" s="33">
        <v>0.1195235</v>
      </c>
      <c r="BE11" s="33">
        <v>0.1183139</v>
      </c>
      <c r="BF11" s="33">
        <v>0.1171436</v>
      </c>
      <c r="BG11" s="33">
        <v>0.1159998</v>
      </c>
      <c r="BH11" s="33">
        <v>0.1149187</v>
      </c>
      <c r="BI11" s="33">
        <v>0.1139129</v>
      </c>
      <c r="BJ11" s="33">
        <v>0.1129015</v>
      </c>
      <c r="BK11" s="33">
        <v>0.1119183</v>
      </c>
      <c r="BL11" s="33">
        <v>0.11097650000000001</v>
      </c>
      <c r="BM11" s="33">
        <v>0.11008419999999999</v>
      </c>
      <c r="BN11" s="33">
        <v>0.1092048</v>
      </c>
      <c r="BO11" s="33">
        <v>0.108334</v>
      </c>
      <c r="BP11" s="33">
        <v>0.1074703</v>
      </c>
      <c r="BQ11" s="33">
        <v>0.10660600000000001</v>
      </c>
      <c r="BR11" s="33">
        <v>0.10578360000000001</v>
      </c>
      <c r="BS11" s="33">
        <v>0.1050205</v>
      </c>
      <c r="BT11" s="33">
        <v>0.1042218</v>
      </c>
      <c r="BU11" s="33">
        <v>0.1034407</v>
      </c>
      <c r="BV11" s="33">
        <v>0.1026879</v>
      </c>
      <c r="BW11" s="33">
        <v>0.1019716</v>
      </c>
      <c r="BX11" s="33">
        <v>0.10125489999999999</v>
      </c>
      <c r="BY11" s="33">
        <v>0.10053670000000001</v>
      </c>
      <c r="BZ11" s="33">
        <v>9.9819610000000003E-2</v>
      </c>
      <c r="CA11" s="33">
        <v>9.9094109999999999E-2</v>
      </c>
      <c r="CB11" s="33">
        <v>9.8407099999999997E-2</v>
      </c>
      <c r="CC11" s="33">
        <v>9.7776260000000004E-2</v>
      </c>
      <c r="CD11" s="33">
        <v>9.7105730000000001E-2</v>
      </c>
      <c r="CE11" s="33">
        <v>9.6443509999999996E-2</v>
      </c>
      <c r="CF11" s="33">
        <v>9.580901E-2</v>
      </c>
      <c r="CG11" s="33">
        <v>9.5206100000000002E-2</v>
      </c>
      <c r="CH11" s="33">
        <v>9.4602699999999998E-2</v>
      </c>
      <c r="CI11" s="33">
        <v>9.4001080000000001E-2</v>
      </c>
      <c r="CJ11" s="33">
        <v>9.339915E-2</v>
      </c>
      <c r="CK11" s="33">
        <v>9.2787300000000003E-2</v>
      </c>
      <c r="CL11" s="33">
        <v>9.2209189999999996E-2</v>
      </c>
      <c r="CM11" s="33">
        <v>9.1674980000000003E-2</v>
      </c>
      <c r="CN11" s="33">
        <v>9.1089749999999997E-2</v>
      </c>
      <c r="CO11" s="33">
        <v>9.0510640000000003E-2</v>
      </c>
      <c r="CP11" s="33">
        <v>8.9952270000000001E-2</v>
      </c>
      <c r="CQ11" s="33">
        <v>8.9420990000000006E-2</v>
      </c>
      <c r="CR11" s="33">
        <v>8.8883710000000005E-2</v>
      </c>
      <c r="CS11" s="33">
        <v>8.8349689999999995E-2</v>
      </c>
      <c r="CT11" s="33">
        <v>8.7814000000000003E-2</v>
      </c>
      <c r="CU11" s="33">
        <v>8.7263049999999995E-2</v>
      </c>
      <c r="CV11" s="33">
        <v>8.6747900000000003E-2</v>
      </c>
      <c r="CW11" s="33">
        <v>8.6274429999999999E-2</v>
      </c>
      <c r="CX11" s="33">
        <v>8.5753309999999999E-2</v>
      </c>
      <c r="CY11" s="33">
        <v>8.5238170000000002E-2</v>
      </c>
      <c r="CZ11" s="33">
        <v>8.4749939999999996E-2</v>
      </c>
      <c r="DA11" s="33">
        <v>8.4288699999999994E-2</v>
      </c>
      <c r="DB11" s="33">
        <v>8.3823599999999998E-2</v>
      </c>
      <c r="DC11" s="33">
        <v>8.3361900000000003E-2</v>
      </c>
      <c r="DD11" s="33">
        <v>8.2900280000000007E-2</v>
      </c>
      <c r="DE11" s="33">
        <v>8.2419519999999996E-2</v>
      </c>
      <c r="DF11" s="33">
        <v>8.1972299999999998E-2</v>
      </c>
      <c r="DG11" s="33">
        <v>8.1561220000000004E-2</v>
      </c>
      <c r="DH11" s="33">
        <v>8.1102339999999995E-2</v>
      </c>
      <c r="DI11" s="33">
        <v>8.0646869999999996E-2</v>
      </c>
      <c r="DJ11" s="33">
        <v>8.0216010000000004E-2</v>
      </c>
      <c r="DK11" s="33">
        <v>7.9804550000000002E-2</v>
      </c>
      <c r="DL11" s="33">
        <v>7.9394699999999999E-2</v>
      </c>
      <c r="DM11" s="33">
        <v>7.898521E-2</v>
      </c>
      <c r="DN11" s="33">
        <v>7.8569239999999999E-2</v>
      </c>
      <c r="DO11" s="33">
        <v>7.813022E-2</v>
      </c>
      <c r="DP11" s="33">
        <v>7.7733399999999994E-2</v>
      </c>
      <c r="DQ11" s="33">
        <v>7.7368969999999995E-2</v>
      </c>
      <c r="DR11" s="33">
        <v>7.6960879999999995E-2</v>
      </c>
      <c r="DS11" s="33">
        <v>7.6553880000000005E-2</v>
      </c>
      <c r="DT11" s="33">
        <v>7.6162809999999997E-2</v>
      </c>
      <c r="DU11" s="33">
        <v>7.5787279999999999E-2</v>
      </c>
      <c r="DV11" s="33">
        <v>7.5409779999999996E-2</v>
      </c>
      <c r="DW11" s="33">
        <v>7.5035669999999999E-2</v>
      </c>
      <c r="DX11" s="33">
        <v>7.4655879999999994E-2</v>
      </c>
      <c r="DY11" s="33">
        <v>7.4250679999999999E-2</v>
      </c>
      <c r="DZ11" s="33">
        <v>7.3890750000000005E-2</v>
      </c>
      <c r="EA11" s="33">
        <v>7.3559819999999998E-2</v>
      </c>
      <c r="EB11" s="33">
        <v>7.3188149999999993E-2</v>
      </c>
      <c r="EC11" s="33">
        <v>7.2818040000000001E-2</v>
      </c>
      <c r="ED11" s="33">
        <v>7.2458419999999996E-2</v>
      </c>
      <c r="EE11" s="33">
        <v>7.211468E-2</v>
      </c>
      <c r="EF11" s="33">
        <v>7.1764990000000001E-2</v>
      </c>
      <c r="EG11" s="33">
        <v>7.1421380000000007E-2</v>
      </c>
      <c r="EH11" s="33">
        <v>7.1074330000000005E-2</v>
      </c>
      <c r="EI11" s="33">
        <v>7.070717E-2</v>
      </c>
      <c r="EJ11" s="33">
        <v>7.0377830000000002E-2</v>
      </c>
      <c r="EK11" s="33">
        <v>7.0067870000000004E-2</v>
      </c>
      <c r="EL11" s="33">
        <v>6.9724729999999999E-2</v>
      </c>
      <c r="EM11" s="33">
        <v>6.9386100000000006E-2</v>
      </c>
      <c r="EN11" s="33">
        <v>6.9054110000000002E-2</v>
      </c>
      <c r="EO11" s="33">
        <v>6.8734799999999999E-2</v>
      </c>
      <c r="EP11" s="33">
        <v>6.8410429999999994E-2</v>
      </c>
      <c r="EQ11" s="33">
        <v>6.8093870000000001E-2</v>
      </c>
      <c r="ER11" s="33">
        <v>6.7769659999999995E-2</v>
      </c>
      <c r="ES11" s="33">
        <v>6.742194E-2</v>
      </c>
      <c r="ET11" s="33">
        <v>6.7100030000000005E-2</v>
      </c>
      <c r="EU11" s="33">
        <v>6.6807599999999995E-2</v>
      </c>
      <c r="EV11" s="33">
        <v>6.6492270000000006E-2</v>
      </c>
      <c r="EW11" s="33">
        <v>6.6180669999999997E-2</v>
      </c>
      <c r="EX11" s="33">
        <v>6.5866279999999999E-2</v>
      </c>
      <c r="EY11" s="33">
        <v>6.5565590000000007E-2</v>
      </c>
      <c r="EZ11" s="33">
        <v>6.5267370000000005E-2</v>
      </c>
      <c r="FA11" s="33">
        <v>6.4976660000000006E-2</v>
      </c>
      <c r="FB11" s="33">
        <v>6.4680959999999996E-2</v>
      </c>
      <c r="FC11" s="33">
        <v>6.435362E-2</v>
      </c>
      <c r="FD11" s="33">
        <v>6.4042870000000002E-2</v>
      </c>
      <c r="FE11" s="33">
        <v>6.3753599999999994E-2</v>
      </c>
      <c r="FF11" s="33">
        <v>6.3449340000000007E-2</v>
      </c>
      <c r="FG11" s="33">
        <v>6.3168260000000004E-2</v>
      </c>
      <c r="FH11" s="33">
        <v>6.2888009999999994E-2</v>
      </c>
      <c r="FI11" s="33">
        <v>6.2603179999999994E-2</v>
      </c>
      <c r="FJ11" s="33">
        <v>6.2303089999999998E-2</v>
      </c>
      <c r="FK11" s="33">
        <v>6.2018339999999998E-2</v>
      </c>
      <c r="FL11" s="33">
        <v>6.173915E-2</v>
      </c>
      <c r="FM11" s="33">
        <v>6.1433910000000001E-2</v>
      </c>
      <c r="FN11" s="33">
        <v>6.115313E-2</v>
      </c>
      <c r="FO11" s="33">
        <v>6.0892080000000001E-2</v>
      </c>
      <c r="FP11" s="33">
        <v>6.0605560000000003E-2</v>
      </c>
      <c r="FQ11" s="33">
        <v>6.0331959999999997E-2</v>
      </c>
      <c r="FR11" s="33">
        <v>6.0061040000000003E-2</v>
      </c>
      <c r="FS11" s="33">
        <v>5.9801449999999999E-2</v>
      </c>
      <c r="FT11" s="33">
        <v>5.9531979999999998E-2</v>
      </c>
      <c r="FU11" s="33">
        <v>5.927325E-2</v>
      </c>
      <c r="FV11" s="33">
        <v>5.90187E-2</v>
      </c>
      <c r="FW11" s="33">
        <v>5.8733680000000003E-2</v>
      </c>
      <c r="FX11" s="33">
        <v>5.8463540000000001E-2</v>
      </c>
      <c r="FY11" s="33">
        <v>5.8212920000000001E-2</v>
      </c>
      <c r="FZ11" s="33">
        <v>5.7938320000000001E-2</v>
      </c>
      <c r="GA11" s="33">
        <v>5.767506E-2</v>
      </c>
      <c r="GB11" s="33">
        <v>5.7411240000000002E-2</v>
      </c>
      <c r="GC11" s="33">
        <v>5.7157640000000003E-2</v>
      </c>
      <c r="GD11" s="33">
        <v>5.6899850000000002E-2</v>
      </c>
      <c r="GE11" s="33">
        <v>5.6648549999999999E-2</v>
      </c>
      <c r="GF11" s="33">
        <v>5.6394350000000003E-2</v>
      </c>
      <c r="GG11" s="33">
        <v>5.6116539999999999E-2</v>
      </c>
      <c r="GH11" s="33">
        <v>5.5861510000000003E-2</v>
      </c>
      <c r="GI11" s="33">
        <v>5.5626189999999999E-2</v>
      </c>
      <c r="GJ11" s="33">
        <v>5.5370849999999999E-2</v>
      </c>
      <c r="GK11" s="33">
        <v>5.5133830000000002E-2</v>
      </c>
      <c r="GL11" s="33">
        <v>5.489807E-2</v>
      </c>
      <c r="GM11" s="33">
        <v>5.4672529999999997E-2</v>
      </c>
      <c r="GN11" s="33">
        <v>5.4432620000000001E-2</v>
      </c>
      <c r="GO11" s="33">
        <v>5.4197380000000003E-2</v>
      </c>
      <c r="GP11" s="33">
        <v>5.3962660000000003E-2</v>
      </c>
      <c r="GQ11" s="33">
        <v>5.370254E-2</v>
      </c>
      <c r="GR11" s="33">
        <v>5.3465209999999999E-2</v>
      </c>
      <c r="GS11" s="33">
        <v>5.3250350000000002E-2</v>
      </c>
      <c r="GT11" s="33">
        <v>5.3019419999999998E-2</v>
      </c>
      <c r="GU11" s="33">
        <v>5.2802300000000003E-2</v>
      </c>
      <c r="GV11" s="33">
        <v>5.2581589999999997E-2</v>
      </c>
      <c r="GW11" s="33">
        <v>5.2365460000000003E-2</v>
      </c>
      <c r="GX11" s="33">
        <v>5.2129920000000003E-2</v>
      </c>
      <c r="GY11" s="33">
        <v>5.1900689999999999E-2</v>
      </c>
      <c r="GZ11" s="33">
        <v>5.1675350000000002E-2</v>
      </c>
      <c r="HA11" s="33">
        <v>5.1430160000000003E-2</v>
      </c>
      <c r="HB11" s="33">
        <v>5.1209730000000002E-2</v>
      </c>
      <c r="HC11" s="33">
        <v>5.1012750000000003E-2</v>
      </c>
      <c r="HD11" s="33">
        <v>5.0798959999999997E-2</v>
      </c>
      <c r="HE11" s="33">
        <v>5.0593060000000002E-2</v>
      </c>
      <c r="HF11" s="33">
        <v>5.0382990000000002E-2</v>
      </c>
      <c r="HG11" s="33">
        <v>5.0184390000000002E-2</v>
      </c>
      <c r="HH11" s="33">
        <v>4.9967570000000003E-2</v>
      </c>
      <c r="HI11" s="33">
        <v>4.9754659999999999E-2</v>
      </c>
      <c r="HJ11" s="33">
        <v>4.9548769999999999E-2</v>
      </c>
      <c r="HK11" s="33">
        <v>4.9329659999999997E-2</v>
      </c>
      <c r="HL11" s="33">
        <v>4.9128730000000002E-2</v>
      </c>
      <c r="HM11" s="33">
        <v>4.8946829999999997E-2</v>
      </c>
      <c r="HN11" s="33">
        <v>4.8753360000000003E-2</v>
      </c>
      <c r="HO11" s="33">
        <v>4.8564120000000002E-2</v>
      </c>
      <c r="HP11" s="33">
        <v>4.8373090000000001E-2</v>
      </c>
      <c r="HQ11" s="33">
        <v>4.8187460000000001E-2</v>
      </c>
      <c r="HR11" s="33">
        <v>4.7992819999999999E-2</v>
      </c>
      <c r="HS11" s="33">
        <v>4.7800000000000002E-2</v>
      </c>
      <c r="HT11" s="33">
        <v>4.7607610000000002E-2</v>
      </c>
      <c r="HU11" s="33">
        <v>4.7412599999999999E-2</v>
      </c>
      <c r="HV11" s="33">
        <v>4.7223349999999997E-2</v>
      </c>
      <c r="HW11" s="33">
        <v>4.703864E-2</v>
      </c>
      <c r="HX11" s="33">
        <v>4.6853289999999999E-2</v>
      </c>
      <c r="HY11" s="33">
        <v>4.666733E-2</v>
      </c>
      <c r="HZ11" s="33">
        <v>4.6482639999999999E-2</v>
      </c>
      <c r="IA11" s="33">
        <v>4.6299899999999998E-2</v>
      </c>
      <c r="IB11" s="33">
        <v>4.6119269999999997E-2</v>
      </c>
      <c r="IC11" s="33">
        <v>4.5940090000000003E-2</v>
      </c>
      <c r="ID11" s="33">
        <v>4.5761580000000003E-2</v>
      </c>
      <c r="IE11" s="33">
        <v>4.5584430000000002E-2</v>
      </c>
      <c r="IF11" s="33">
        <v>4.5407599999999999E-2</v>
      </c>
      <c r="IG11" s="33">
        <v>4.5231269999999997E-2</v>
      </c>
      <c r="IH11" s="33">
        <v>4.5055060000000001E-2</v>
      </c>
      <c r="II11" s="33">
        <v>4.487907E-2</v>
      </c>
      <c r="IJ11" s="33">
        <v>4.4703699999999999E-2</v>
      </c>
      <c r="IK11" s="33">
        <v>4.4529979999999997E-2</v>
      </c>
      <c r="IL11" s="33">
        <v>4.4358500000000002E-2</v>
      </c>
      <c r="IM11" s="33">
        <v>4.4188959999999999E-2</v>
      </c>
      <c r="IN11" s="33">
        <v>4.4020440000000001E-2</v>
      </c>
      <c r="IO11" s="33">
        <v>4.3853679999999999E-2</v>
      </c>
      <c r="IP11" s="33">
        <v>4.3687539999999997E-2</v>
      </c>
      <c r="IQ11" s="33">
        <v>4.3521780000000003E-2</v>
      </c>
      <c r="IR11" s="33">
        <v>4.3355879999999999E-2</v>
      </c>
      <c r="IS11" s="33">
        <v>4.3190239999999998E-2</v>
      </c>
      <c r="IT11" s="33">
        <v>4.3025269999999997E-2</v>
      </c>
      <c r="IU11" s="33">
        <v>4.2861879999999998E-2</v>
      </c>
      <c r="IV11" s="33">
        <v>4.270057E-2</v>
      </c>
      <c r="IW11" s="33">
        <v>4.2540849999999998E-2</v>
      </c>
      <c r="IX11" s="33">
        <v>4.2381759999999997E-2</v>
      </c>
      <c r="IY11" s="33">
        <v>4.2223879999999998E-2</v>
      </c>
      <c r="IZ11" s="33">
        <v>4.2066529999999998E-2</v>
      </c>
      <c r="JA11" s="33">
        <v>4.1909790000000002E-2</v>
      </c>
      <c r="JB11" s="33">
        <v>4.175326E-2</v>
      </c>
      <c r="JC11" s="33">
        <v>4.1597200000000001E-2</v>
      </c>
      <c r="JD11" s="33">
        <v>4.1441470000000001E-2</v>
      </c>
      <c r="JE11" s="33">
        <v>4.1286900000000001E-2</v>
      </c>
      <c r="JF11" s="33">
        <v>4.1133950000000002E-2</v>
      </c>
      <c r="JG11" s="33">
        <v>4.098214E-2</v>
      </c>
      <c r="JH11" s="33">
        <v>4.0830789999999999E-2</v>
      </c>
      <c r="JI11" s="33">
        <v>4.0680609999999999E-2</v>
      </c>
      <c r="JJ11" s="33">
        <v>4.05311E-2</v>
      </c>
      <c r="JK11" s="33">
        <v>4.038224E-2</v>
      </c>
      <c r="JL11" s="33">
        <v>4.023359E-2</v>
      </c>
      <c r="JM11" s="33">
        <v>4.0085540000000003E-2</v>
      </c>
      <c r="JN11" s="33">
        <v>3.993824E-2</v>
      </c>
      <c r="JO11" s="33">
        <v>3.9792269999999998E-2</v>
      </c>
      <c r="JP11" s="33">
        <v>3.9647889999999998E-2</v>
      </c>
      <c r="JQ11" s="33">
        <v>3.9504619999999997E-2</v>
      </c>
      <c r="JR11" s="33">
        <v>3.9361790000000001E-2</v>
      </c>
      <c r="JS11" s="33">
        <v>3.9219959999999998E-2</v>
      </c>
      <c r="JT11" s="33">
        <v>3.9078460000000002E-2</v>
      </c>
      <c r="JU11" s="33">
        <v>3.8937340000000001E-2</v>
      </c>
      <c r="JV11" s="33">
        <v>3.8796039999999997E-2</v>
      </c>
      <c r="JW11" s="33">
        <v>3.8655210000000002E-2</v>
      </c>
      <c r="JX11" s="33">
        <v>3.8515210000000001E-2</v>
      </c>
      <c r="JY11" s="33">
        <v>3.83767E-2</v>
      </c>
      <c r="JZ11" s="33">
        <v>3.8239889999999999E-2</v>
      </c>
      <c r="KA11" s="33">
        <v>3.8104209999999999E-2</v>
      </c>
      <c r="KB11" s="33">
        <v>3.7969030000000001E-2</v>
      </c>
      <c r="KC11" s="33">
        <v>3.7834819999999998E-2</v>
      </c>
      <c r="KD11" s="33">
        <v>3.7701060000000002E-2</v>
      </c>
      <c r="KE11" s="33">
        <v>3.7567839999999998E-2</v>
      </c>
      <c r="KF11" s="33">
        <v>3.7434639999999998E-2</v>
      </c>
      <c r="KG11" s="33">
        <v>3.7301830000000001E-2</v>
      </c>
      <c r="KH11" s="33">
        <v>3.7169479999999998E-2</v>
      </c>
      <c r="KI11" s="33">
        <v>3.7038370000000001E-2</v>
      </c>
      <c r="KJ11" s="33">
        <v>3.6909110000000002E-2</v>
      </c>
      <c r="KK11" s="33">
        <v>3.6781189999999998E-2</v>
      </c>
      <c r="KL11" s="33">
        <v>3.6653570000000003E-2</v>
      </c>
      <c r="KM11" s="33">
        <v>3.6526530000000001E-2</v>
      </c>
      <c r="KN11" s="33">
        <v>3.6399750000000002E-2</v>
      </c>
      <c r="KO11" s="33">
        <v>3.6273069999999998E-2</v>
      </c>
      <c r="KP11" s="33">
        <v>3.6145879999999998E-2</v>
      </c>
      <c r="KQ11" s="33">
        <v>3.601886E-2</v>
      </c>
      <c r="KR11" s="33">
        <v>3.5892229999999997E-2</v>
      </c>
      <c r="KS11" s="33">
        <v>3.5766869999999999E-2</v>
      </c>
      <c r="KT11" s="33">
        <v>3.5643359999999999E-2</v>
      </c>
      <c r="KU11" s="33">
        <v>3.5521169999999998E-2</v>
      </c>
      <c r="KV11" s="33">
        <v>3.5399460000000001E-2</v>
      </c>
      <c r="KW11" s="33">
        <v>3.5278480000000001E-2</v>
      </c>
      <c r="KX11" s="33">
        <v>3.515795E-2</v>
      </c>
      <c r="KY11" s="33">
        <v>3.5037569999999997E-2</v>
      </c>
      <c r="KZ11" s="33">
        <v>3.4916799999999998E-2</v>
      </c>
      <c r="LA11" s="33">
        <v>3.4796390000000003E-2</v>
      </c>
      <c r="LB11" s="33">
        <v>3.4676499999999999E-2</v>
      </c>
      <c r="LC11" s="33">
        <v>3.4557959999999999E-2</v>
      </c>
      <c r="LD11" s="33">
        <v>3.4441260000000001E-2</v>
      </c>
      <c r="LE11" s="33">
        <v>3.4325969999999997E-2</v>
      </c>
      <c r="LF11" s="33">
        <v>3.4211110000000003E-2</v>
      </c>
      <c r="LG11" s="33">
        <v>3.4096729999999999E-2</v>
      </c>
      <c r="LH11" s="33">
        <v>3.3982430000000001E-2</v>
      </c>
      <c r="LI11" s="33">
        <v>3.3867880000000003E-2</v>
      </c>
      <c r="LJ11" s="33">
        <v>3.3752659999999997E-2</v>
      </c>
      <c r="LK11" s="33">
        <v>3.363737E-2</v>
      </c>
      <c r="LL11" s="33">
        <v>3.352219E-2</v>
      </c>
      <c r="LM11" s="33">
        <v>3.3408109999999998E-2</v>
      </c>
      <c r="LN11" s="33">
        <v>3.3295699999999998E-2</v>
      </c>
      <c r="LO11" s="33">
        <v>3.3184680000000001E-2</v>
      </c>
      <c r="LP11" s="33">
        <v>3.3073930000000001E-2</v>
      </c>
      <c r="LQ11" s="33">
        <v>3.2963600000000003E-2</v>
      </c>
      <c r="LR11" s="33">
        <v>3.2853430000000003E-2</v>
      </c>
      <c r="LS11" s="33">
        <v>3.2743330000000001E-2</v>
      </c>
      <c r="LT11" s="33">
        <v>3.2632990000000001E-2</v>
      </c>
      <c r="LU11" s="33">
        <v>3.2523080000000003E-2</v>
      </c>
      <c r="LV11" s="33">
        <v>3.2413869999999997E-2</v>
      </c>
      <c r="LW11" s="33">
        <v>3.2306109999999999E-2</v>
      </c>
      <c r="LX11" s="33">
        <v>3.2200020000000003E-2</v>
      </c>
      <c r="LY11" s="33">
        <v>3.209526E-2</v>
      </c>
      <c r="LZ11" s="33">
        <v>3.1990640000000001E-2</v>
      </c>
      <c r="MA11" s="33">
        <v>3.1886089999999999E-2</v>
      </c>
      <c r="MB11" s="33">
        <v>3.1781320000000002E-2</v>
      </c>
      <c r="MC11" s="33">
        <v>3.1676210000000003E-2</v>
      </c>
      <c r="MD11" s="33">
        <v>3.1570479999999998E-2</v>
      </c>
      <c r="ME11" s="33">
        <v>3.1464789999999999E-2</v>
      </c>
      <c r="MF11" s="33">
        <v>3.1359520000000002E-2</v>
      </c>
      <c r="MG11" s="33">
        <v>3.1255350000000001E-2</v>
      </c>
      <c r="MH11" s="33">
        <v>3.1152450000000002E-2</v>
      </c>
      <c r="MI11" s="33">
        <v>3.105074E-2</v>
      </c>
      <c r="MJ11" s="33">
        <v>3.0949319999999999E-2</v>
      </c>
      <c r="MK11" s="33">
        <v>3.084814E-2</v>
      </c>
      <c r="ML11" s="33">
        <v>3.0746829999999999E-2</v>
      </c>
      <c r="MM11" s="33">
        <v>3.0645450000000001E-2</v>
      </c>
      <c r="MN11" s="33">
        <v>3.054378E-2</v>
      </c>
      <c r="MO11" s="33">
        <v>3.0442540000000001E-2</v>
      </c>
      <c r="MP11" s="33">
        <v>3.0342060000000001E-2</v>
      </c>
      <c r="MQ11" s="33">
        <v>3.024288E-2</v>
      </c>
      <c r="MR11" s="33">
        <v>3.014503E-2</v>
      </c>
      <c r="MS11" s="33">
        <v>3.0048370000000001E-2</v>
      </c>
      <c r="MT11" s="33">
        <v>2.995192E-2</v>
      </c>
      <c r="MU11" s="33">
        <v>2.9855710000000001E-2</v>
      </c>
      <c r="MV11" s="33">
        <v>2.9759549999999999E-2</v>
      </c>
      <c r="MW11" s="33">
        <v>2.966336E-2</v>
      </c>
      <c r="MX11" s="33">
        <v>2.9566749999999999E-2</v>
      </c>
      <c r="MY11" s="33">
        <v>2.9470400000000001E-2</v>
      </c>
      <c r="MZ11" s="33">
        <v>2.9374549999999999E-2</v>
      </c>
      <c r="NA11" s="33">
        <v>2.9279639999999999E-2</v>
      </c>
      <c r="NB11" s="33">
        <v>2.9185590000000001E-2</v>
      </c>
      <c r="NC11" s="33">
        <v>2.909229E-2</v>
      </c>
      <c r="ND11" s="33">
        <v>2.8998889999999999E-2</v>
      </c>
      <c r="NE11" s="33">
        <v>2.8905500000000001E-2</v>
      </c>
      <c r="NF11" s="33">
        <v>2.881206E-2</v>
      </c>
      <c r="NG11" s="33">
        <v>2.8718770000000001E-2</v>
      </c>
      <c r="NH11" s="33">
        <v>2.8625290000000001E-2</v>
      </c>
      <c r="NI11" s="33">
        <v>2.8532390000000001E-2</v>
      </c>
      <c r="NJ11" s="33">
        <v>2.844033E-2</v>
      </c>
      <c r="NK11" s="33">
        <v>2.8349610000000001E-2</v>
      </c>
      <c r="NL11" s="33">
        <v>2.8260090000000002E-2</v>
      </c>
      <c r="NM11" s="33">
        <v>2.8171559999999998E-2</v>
      </c>
      <c r="NN11" s="33">
        <v>2.808304E-2</v>
      </c>
      <c r="NO11" s="33">
        <v>2.799449E-2</v>
      </c>
      <c r="NP11" s="33">
        <v>2.7905650000000001E-2</v>
      </c>
      <c r="NQ11" s="33">
        <v>2.7816589999999999E-2</v>
      </c>
      <c r="NR11" s="33">
        <v>2.772703E-2</v>
      </c>
      <c r="NS11" s="33">
        <v>2.763794E-2</v>
      </c>
      <c r="NT11" s="33">
        <v>2.7549589999999999E-2</v>
      </c>
      <c r="NU11" s="33">
        <v>2.7462460000000001E-2</v>
      </c>
      <c r="NV11" s="33">
        <v>2.7376270000000001E-2</v>
      </c>
      <c r="NW11" s="33">
        <v>2.7291010000000001E-2</v>
      </c>
      <c r="NX11" s="33">
        <v>2.720581E-2</v>
      </c>
      <c r="NY11" s="33">
        <v>2.7120559999999998E-2</v>
      </c>
      <c r="NZ11" s="33">
        <v>2.7034989999999998E-2</v>
      </c>
      <c r="OA11" s="33">
        <v>2.6949299999999999E-2</v>
      </c>
      <c r="OB11" s="33">
        <v>2.686299E-2</v>
      </c>
      <c r="OC11" s="33">
        <v>2.6777039999999998E-2</v>
      </c>
      <c r="OD11" s="33">
        <v>2.6691980000000001E-2</v>
      </c>
      <c r="OE11" s="33">
        <v>2.6608300000000001E-2</v>
      </c>
      <c r="OF11" s="33">
        <v>2.6525759999999999E-2</v>
      </c>
      <c r="OG11" s="33">
        <v>2.6444369999999998E-2</v>
      </c>
      <c r="OH11" s="33">
        <v>2.6363339999999999E-2</v>
      </c>
      <c r="OI11" s="33">
        <v>2.6282449999999999E-2</v>
      </c>
      <c r="OJ11" s="33">
        <v>2.6201430000000001E-2</v>
      </c>
      <c r="OK11" s="33">
        <v>2.6120379999999999E-2</v>
      </c>
      <c r="OL11" s="33">
        <v>2.6038800000000001E-2</v>
      </c>
      <c r="OM11" s="33">
        <v>2.5957520000000001E-2</v>
      </c>
      <c r="ON11" s="33">
        <v>2.5876989999999999E-2</v>
      </c>
      <c r="OO11" s="33">
        <v>2.5797670000000002E-2</v>
      </c>
      <c r="OP11" s="33">
        <v>2.5719309999999999E-2</v>
      </c>
    </row>
    <row r="12" spans="1:407" x14ac:dyDescent="0.25">
      <c r="A12" s="13" t="str">
        <f t="shared" si="0"/>
        <v>FixedWing-FINE-6-20-Any</v>
      </c>
      <c r="B12" s="13" t="s">
        <v>56</v>
      </c>
      <c r="C12" s="23" t="s">
        <v>30</v>
      </c>
      <c r="D12" s="31">
        <v>6</v>
      </c>
      <c r="E12" s="23">
        <v>20</v>
      </c>
      <c r="F12" s="32" t="s">
        <v>48</v>
      </c>
      <c r="G12" s="33">
        <v>0.83206119999999995</v>
      </c>
      <c r="H12" s="33">
        <v>0.81683669999999997</v>
      </c>
      <c r="I12" s="33">
        <v>0.79629760000000005</v>
      </c>
      <c r="J12" s="33">
        <v>0.77316779999999996</v>
      </c>
      <c r="K12" s="33">
        <v>0.74932220000000005</v>
      </c>
      <c r="L12" s="33">
        <v>0.725858</v>
      </c>
      <c r="M12" s="33">
        <v>0.70322309999999999</v>
      </c>
      <c r="N12" s="33">
        <v>0.68148059999999999</v>
      </c>
      <c r="O12" s="33">
        <v>0.66050640000000005</v>
      </c>
      <c r="P12" s="33">
        <v>0.63993999999999995</v>
      </c>
      <c r="Q12" s="33">
        <v>0.61970259999999999</v>
      </c>
      <c r="R12" s="33">
        <v>0.59986309999999998</v>
      </c>
      <c r="S12" s="33">
        <v>0.58050570000000001</v>
      </c>
      <c r="T12" s="33">
        <v>0.56170580000000003</v>
      </c>
      <c r="U12" s="33">
        <v>0.54348180000000001</v>
      </c>
      <c r="V12" s="33">
        <v>0.52591520000000003</v>
      </c>
      <c r="W12" s="33">
        <v>0.50913770000000003</v>
      </c>
      <c r="X12" s="33">
        <v>0.49319220000000003</v>
      </c>
      <c r="Y12" s="33">
        <v>0.47812320000000003</v>
      </c>
      <c r="Z12" s="33">
        <v>0.46397519999999998</v>
      </c>
      <c r="AA12" s="33">
        <v>0.45079609999999998</v>
      </c>
      <c r="AB12" s="33">
        <v>0.43845770000000001</v>
      </c>
      <c r="AC12" s="33">
        <v>0.42672710000000003</v>
      </c>
      <c r="AD12" s="33">
        <v>0.41541810000000001</v>
      </c>
      <c r="AE12" s="33">
        <v>0.4044121</v>
      </c>
      <c r="AF12" s="33">
        <v>0.3936887</v>
      </c>
      <c r="AG12" s="33">
        <v>0.38334119999999999</v>
      </c>
      <c r="AH12" s="33">
        <v>0.37342419999999998</v>
      </c>
      <c r="AI12" s="33">
        <v>0.36399330000000002</v>
      </c>
      <c r="AJ12" s="33">
        <v>0.35510510000000001</v>
      </c>
      <c r="AK12" s="33">
        <v>0.34681830000000002</v>
      </c>
      <c r="AL12" s="33">
        <v>0.33904519999999999</v>
      </c>
      <c r="AM12" s="33">
        <v>0.33157550000000002</v>
      </c>
      <c r="AN12" s="33">
        <v>0.32423960000000002</v>
      </c>
      <c r="AO12" s="33">
        <v>0.31694939999999999</v>
      </c>
      <c r="AP12" s="33">
        <v>0.30968380000000001</v>
      </c>
      <c r="AQ12" s="33">
        <v>0.30254180000000003</v>
      </c>
      <c r="AR12" s="33">
        <v>0.29560500000000001</v>
      </c>
      <c r="AS12" s="33">
        <v>0.28893619999999998</v>
      </c>
      <c r="AT12" s="33">
        <v>0.28256829999999999</v>
      </c>
      <c r="AU12" s="33">
        <v>0.27650999999999998</v>
      </c>
      <c r="AV12" s="33">
        <v>0.27069700000000002</v>
      </c>
      <c r="AW12" s="33">
        <v>0.26503019999999999</v>
      </c>
      <c r="AX12" s="33">
        <v>0.25946010000000003</v>
      </c>
      <c r="AY12" s="33">
        <v>0.25398510000000002</v>
      </c>
      <c r="AZ12" s="33">
        <v>0.24859319999999999</v>
      </c>
      <c r="BA12" s="33">
        <v>0.2433418</v>
      </c>
      <c r="BB12" s="33">
        <v>0.23825089999999999</v>
      </c>
      <c r="BC12" s="33">
        <v>0.23331950000000001</v>
      </c>
      <c r="BD12" s="33">
        <v>0.22855739999999999</v>
      </c>
      <c r="BE12" s="33">
        <v>0.22398090000000001</v>
      </c>
      <c r="BF12" s="33">
        <v>0.2195965</v>
      </c>
      <c r="BG12" s="33">
        <v>0.2153745</v>
      </c>
      <c r="BH12" s="33">
        <v>0.2112793</v>
      </c>
      <c r="BI12" s="33">
        <v>0.20730860000000001</v>
      </c>
      <c r="BJ12" s="33">
        <v>0.20342009999999999</v>
      </c>
      <c r="BK12" s="33">
        <v>0.19966210000000001</v>
      </c>
      <c r="BL12" s="33">
        <v>0.19603709999999999</v>
      </c>
      <c r="BM12" s="33">
        <v>0.19251760000000001</v>
      </c>
      <c r="BN12" s="33">
        <v>0.18909860000000001</v>
      </c>
      <c r="BO12" s="33">
        <v>0.18578710000000001</v>
      </c>
      <c r="BP12" s="33">
        <v>0.18258579999999999</v>
      </c>
      <c r="BQ12" s="33">
        <v>0.1794896</v>
      </c>
      <c r="BR12" s="33">
        <v>0.1764628</v>
      </c>
      <c r="BS12" s="33">
        <v>0.17353260000000001</v>
      </c>
      <c r="BT12" s="33">
        <v>0.17065720000000001</v>
      </c>
      <c r="BU12" s="33">
        <v>0.1678848</v>
      </c>
      <c r="BV12" s="33">
        <v>0.1652013</v>
      </c>
      <c r="BW12" s="33">
        <v>0.1625789</v>
      </c>
      <c r="BX12" s="33">
        <v>0.1600162</v>
      </c>
      <c r="BY12" s="33">
        <v>0.15750649999999999</v>
      </c>
      <c r="BZ12" s="33">
        <v>0.1550803</v>
      </c>
      <c r="CA12" s="33">
        <v>0.1527337</v>
      </c>
      <c r="CB12" s="33">
        <v>0.15043129999999999</v>
      </c>
      <c r="CC12" s="33">
        <v>0.14820320000000001</v>
      </c>
      <c r="CD12" s="33">
        <v>0.14601810000000001</v>
      </c>
      <c r="CE12" s="33">
        <v>0.1439143</v>
      </c>
      <c r="CF12" s="33">
        <v>0.14187730000000001</v>
      </c>
      <c r="CG12" s="33">
        <v>0.13988929999999999</v>
      </c>
      <c r="CH12" s="33">
        <v>0.13794229999999999</v>
      </c>
      <c r="CI12" s="33">
        <v>0.13603879999999999</v>
      </c>
      <c r="CJ12" s="33">
        <v>0.1341996</v>
      </c>
      <c r="CK12" s="33">
        <v>0.1324217</v>
      </c>
      <c r="CL12" s="33">
        <v>0.13067590000000001</v>
      </c>
      <c r="CM12" s="33">
        <v>0.12898670000000001</v>
      </c>
      <c r="CN12" s="33">
        <v>0.12731680000000001</v>
      </c>
      <c r="CO12" s="33">
        <v>0.1256999</v>
      </c>
      <c r="CP12" s="33">
        <v>0.124129</v>
      </c>
      <c r="CQ12" s="33">
        <v>0.122581</v>
      </c>
      <c r="CR12" s="33">
        <v>0.12106409999999999</v>
      </c>
      <c r="CS12" s="33">
        <v>0.1195653</v>
      </c>
      <c r="CT12" s="33">
        <v>0.11811580000000001</v>
      </c>
      <c r="CU12" s="33">
        <v>0.1167084</v>
      </c>
      <c r="CV12" s="33">
        <v>0.11532340000000001</v>
      </c>
      <c r="CW12" s="33">
        <v>0.1139824</v>
      </c>
      <c r="CX12" s="33">
        <v>0.1126492</v>
      </c>
      <c r="CY12" s="33">
        <v>0.111361</v>
      </c>
      <c r="CZ12" s="33">
        <v>0.1101027</v>
      </c>
      <c r="DA12" s="33">
        <v>0.1088567</v>
      </c>
      <c r="DB12" s="33">
        <v>0.1076392</v>
      </c>
      <c r="DC12" s="33">
        <v>0.1064271</v>
      </c>
      <c r="DD12" s="33">
        <v>0.10525619999999999</v>
      </c>
      <c r="DE12" s="33">
        <v>0.1041242</v>
      </c>
      <c r="DF12" s="33">
        <v>0.1030161</v>
      </c>
      <c r="DG12" s="33">
        <v>0.1019404</v>
      </c>
      <c r="DH12" s="33">
        <v>0.1008652</v>
      </c>
      <c r="DI12" s="33">
        <v>9.98198E-2</v>
      </c>
      <c r="DJ12" s="33">
        <v>9.8802899999999999E-2</v>
      </c>
      <c r="DK12" s="33">
        <v>9.7787910000000006E-2</v>
      </c>
      <c r="DL12" s="33">
        <v>9.6795859999999997E-2</v>
      </c>
      <c r="DM12" s="33">
        <v>9.5800960000000004E-2</v>
      </c>
      <c r="DN12" s="33">
        <v>9.4846659999999999E-2</v>
      </c>
      <c r="DO12" s="33">
        <v>9.39218E-2</v>
      </c>
      <c r="DP12" s="33">
        <v>9.3009359999999999E-2</v>
      </c>
      <c r="DQ12" s="33">
        <v>9.2125750000000006E-2</v>
      </c>
      <c r="DR12" s="33">
        <v>9.1239829999999994E-2</v>
      </c>
      <c r="DS12" s="33">
        <v>9.0377529999999998E-2</v>
      </c>
      <c r="DT12" s="33">
        <v>8.9535530000000002E-2</v>
      </c>
      <c r="DU12" s="33">
        <v>8.8690210000000005E-2</v>
      </c>
      <c r="DV12" s="33">
        <v>8.7866890000000003E-2</v>
      </c>
      <c r="DW12" s="33">
        <v>8.7040010000000001E-2</v>
      </c>
      <c r="DX12" s="33">
        <v>8.6248950000000005E-2</v>
      </c>
      <c r="DY12" s="33">
        <v>8.5481699999999994E-2</v>
      </c>
      <c r="DZ12" s="33">
        <v>8.4725159999999994E-2</v>
      </c>
      <c r="EA12" s="33">
        <v>8.3997539999999996E-2</v>
      </c>
      <c r="EB12" s="33">
        <v>8.3268759999999997E-2</v>
      </c>
      <c r="EC12" s="33">
        <v>8.255933E-2</v>
      </c>
      <c r="ED12" s="33">
        <v>8.1858109999999998E-2</v>
      </c>
      <c r="EE12" s="33">
        <v>8.1159140000000005E-2</v>
      </c>
      <c r="EF12" s="33">
        <v>8.0481499999999997E-2</v>
      </c>
      <c r="EG12" s="33">
        <v>7.9805409999999993E-2</v>
      </c>
      <c r="EH12" s="33">
        <v>7.9156889999999994E-2</v>
      </c>
      <c r="EI12" s="33">
        <v>7.8530169999999996E-2</v>
      </c>
      <c r="EJ12" s="33">
        <v>7.7907030000000002E-2</v>
      </c>
      <c r="EK12" s="33">
        <v>7.7311740000000004E-2</v>
      </c>
      <c r="EL12" s="33">
        <v>7.6713539999999997E-2</v>
      </c>
      <c r="EM12" s="33">
        <v>7.6132829999999999E-2</v>
      </c>
      <c r="EN12" s="33">
        <v>7.555009E-2</v>
      </c>
      <c r="EO12" s="33">
        <v>7.4960009999999994E-2</v>
      </c>
      <c r="EP12" s="33">
        <v>7.437705E-2</v>
      </c>
      <c r="EQ12" s="33">
        <v>7.3799909999999996E-2</v>
      </c>
      <c r="ER12" s="33">
        <v>7.3246649999999996E-2</v>
      </c>
      <c r="ES12" s="33">
        <v>7.2711209999999998E-2</v>
      </c>
      <c r="ET12" s="33">
        <v>7.2179160000000006E-2</v>
      </c>
      <c r="EU12" s="33">
        <v>7.1681110000000006E-2</v>
      </c>
      <c r="EV12" s="33">
        <v>7.1174299999999996E-2</v>
      </c>
      <c r="EW12" s="33">
        <v>7.0689539999999995E-2</v>
      </c>
      <c r="EX12" s="33">
        <v>7.0204649999999993E-2</v>
      </c>
      <c r="EY12" s="33">
        <v>6.9716929999999996E-2</v>
      </c>
      <c r="EZ12" s="33">
        <v>6.9232279999999993E-2</v>
      </c>
      <c r="FA12" s="33">
        <v>6.8748249999999997E-2</v>
      </c>
      <c r="FB12" s="33">
        <v>6.8294560000000004E-2</v>
      </c>
      <c r="FC12" s="33">
        <v>6.7849549999999995E-2</v>
      </c>
      <c r="FD12" s="33">
        <v>6.7404049999999993E-2</v>
      </c>
      <c r="FE12" s="33">
        <v>6.6987550000000007E-2</v>
      </c>
      <c r="FF12" s="33">
        <v>6.6559859999999998E-2</v>
      </c>
      <c r="FG12" s="33">
        <v>6.6146150000000001E-2</v>
      </c>
      <c r="FH12" s="33">
        <v>6.5724469999999993E-2</v>
      </c>
      <c r="FI12" s="33">
        <v>6.5299170000000004E-2</v>
      </c>
      <c r="FJ12" s="33">
        <v>6.4885029999999996E-2</v>
      </c>
      <c r="FK12" s="33">
        <v>6.4471799999999996E-2</v>
      </c>
      <c r="FL12" s="33">
        <v>6.4087140000000001E-2</v>
      </c>
      <c r="FM12" s="33">
        <v>6.3716659999999994E-2</v>
      </c>
      <c r="FN12" s="33">
        <v>6.3346200000000005E-2</v>
      </c>
      <c r="FO12" s="33">
        <v>6.3007969999999996E-2</v>
      </c>
      <c r="FP12" s="33">
        <v>6.2657329999999997E-2</v>
      </c>
      <c r="FQ12" s="33">
        <v>6.2317450000000003E-2</v>
      </c>
      <c r="FR12" s="33">
        <v>6.1961530000000001E-2</v>
      </c>
      <c r="FS12" s="33">
        <v>6.1600920000000003E-2</v>
      </c>
      <c r="FT12" s="33">
        <v>6.1247990000000002E-2</v>
      </c>
      <c r="FU12" s="33">
        <v>6.0896480000000003E-2</v>
      </c>
      <c r="FV12" s="33">
        <v>6.0569060000000001E-2</v>
      </c>
      <c r="FW12" s="33">
        <v>6.0256509999999999E-2</v>
      </c>
      <c r="FX12" s="33">
        <v>5.9938180000000001E-2</v>
      </c>
      <c r="FY12" s="33">
        <v>5.9651870000000003E-2</v>
      </c>
      <c r="FZ12" s="33">
        <v>5.93529E-2</v>
      </c>
      <c r="GA12" s="33">
        <v>5.9063930000000001E-2</v>
      </c>
      <c r="GB12" s="33">
        <v>5.8756059999999999E-2</v>
      </c>
      <c r="GC12" s="33">
        <v>5.8439739999999997E-2</v>
      </c>
      <c r="GD12" s="33">
        <v>5.8131389999999998E-2</v>
      </c>
      <c r="GE12" s="33">
        <v>5.7825269999999998E-2</v>
      </c>
      <c r="GF12" s="33">
        <v>5.7546159999999999E-2</v>
      </c>
      <c r="GG12" s="33">
        <v>5.7282109999999997E-2</v>
      </c>
      <c r="GH12" s="33">
        <v>5.7015429999999999E-2</v>
      </c>
      <c r="GI12" s="33">
        <v>5.6783739999999999E-2</v>
      </c>
      <c r="GJ12" s="33">
        <v>5.6537799999999999E-2</v>
      </c>
      <c r="GK12" s="33">
        <v>5.6298429999999997E-2</v>
      </c>
      <c r="GL12" s="33">
        <v>5.6040039999999999E-2</v>
      </c>
      <c r="GM12" s="33">
        <v>5.577054E-2</v>
      </c>
      <c r="GN12" s="33">
        <v>5.5502139999999998E-2</v>
      </c>
      <c r="GO12" s="33">
        <v>5.5229E-2</v>
      </c>
      <c r="GP12" s="33">
        <v>5.4981740000000001E-2</v>
      </c>
      <c r="GQ12" s="33">
        <v>5.4749369999999999E-2</v>
      </c>
      <c r="GR12" s="33">
        <v>5.4514519999999997E-2</v>
      </c>
      <c r="GS12" s="33">
        <v>5.4313550000000002E-2</v>
      </c>
      <c r="GT12" s="33">
        <v>5.4097550000000001E-2</v>
      </c>
      <c r="GU12" s="33">
        <v>5.3889479999999997E-2</v>
      </c>
      <c r="GV12" s="33">
        <v>5.3663370000000002E-2</v>
      </c>
      <c r="GW12" s="33">
        <v>5.3424659999999999E-2</v>
      </c>
      <c r="GX12" s="33">
        <v>5.3187789999999999E-2</v>
      </c>
      <c r="GY12" s="33">
        <v>5.294948E-2</v>
      </c>
      <c r="GZ12" s="33">
        <v>5.2732340000000003E-2</v>
      </c>
      <c r="HA12" s="33">
        <v>5.2533749999999997E-2</v>
      </c>
      <c r="HB12" s="33">
        <v>5.2334159999999998E-2</v>
      </c>
      <c r="HC12" s="33">
        <v>5.2172839999999998E-2</v>
      </c>
      <c r="HD12" s="33">
        <v>5.1992919999999998E-2</v>
      </c>
      <c r="HE12" s="33">
        <v>5.1823080000000001E-2</v>
      </c>
      <c r="HF12" s="33">
        <v>5.1633560000000002E-2</v>
      </c>
      <c r="HG12" s="33">
        <v>5.142302E-2</v>
      </c>
      <c r="HH12" s="33">
        <v>5.1212710000000002E-2</v>
      </c>
      <c r="HI12" s="33">
        <v>5.0996310000000003E-2</v>
      </c>
      <c r="HJ12" s="33">
        <v>5.0801029999999997E-2</v>
      </c>
      <c r="HK12" s="33">
        <v>5.0625690000000001E-2</v>
      </c>
      <c r="HL12" s="33">
        <v>5.0444549999999998E-2</v>
      </c>
      <c r="HM12" s="33">
        <v>5.0293789999999998E-2</v>
      </c>
      <c r="HN12" s="33">
        <v>5.0128430000000002E-2</v>
      </c>
      <c r="HO12" s="33">
        <v>4.9975470000000001E-2</v>
      </c>
      <c r="HP12" s="33">
        <v>4.9811969999999997E-2</v>
      </c>
      <c r="HQ12" s="33">
        <v>4.9630300000000002E-2</v>
      </c>
      <c r="HR12" s="33">
        <v>4.944784E-2</v>
      </c>
      <c r="HS12" s="33">
        <v>4.9265089999999997E-2</v>
      </c>
      <c r="HT12" s="33">
        <v>4.9095399999999997E-2</v>
      </c>
      <c r="HU12" s="33">
        <v>4.8941320000000003E-2</v>
      </c>
      <c r="HV12" s="33">
        <v>4.8784389999999997E-2</v>
      </c>
      <c r="HW12" s="33">
        <v>4.8639929999999998E-2</v>
      </c>
      <c r="HX12" s="33">
        <v>4.8486750000000002E-2</v>
      </c>
      <c r="HY12" s="33">
        <v>4.8338409999999998E-2</v>
      </c>
      <c r="HZ12" s="33">
        <v>4.8185329999999998E-2</v>
      </c>
      <c r="IA12" s="33">
        <v>4.8027840000000002E-2</v>
      </c>
      <c r="IB12" s="33">
        <v>4.7873400000000003E-2</v>
      </c>
      <c r="IC12" s="33">
        <v>4.7722510000000003E-2</v>
      </c>
      <c r="ID12" s="33">
        <v>4.7576340000000002E-2</v>
      </c>
      <c r="IE12" s="33">
        <v>4.7432120000000001E-2</v>
      </c>
      <c r="IF12" s="33">
        <v>4.728359E-2</v>
      </c>
      <c r="IG12" s="33">
        <v>4.7135419999999997E-2</v>
      </c>
      <c r="IH12" s="33">
        <v>4.6988580000000002E-2</v>
      </c>
      <c r="II12" s="33">
        <v>4.6843700000000002E-2</v>
      </c>
      <c r="IJ12" s="33">
        <v>4.670088E-2</v>
      </c>
      <c r="IK12" s="33">
        <v>4.6560570000000003E-2</v>
      </c>
      <c r="IL12" s="33">
        <v>4.6421730000000001E-2</v>
      </c>
      <c r="IM12" s="33">
        <v>4.6284539999999999E-2</v>
      </c>
      <c r="IN12" s="33">
        <v>4.614803E-2</v>
      </c>
      <c r="IO12" s="33">
        <v>4.6011879999999998E-2</v>
      </c>
      <c r="IP12" s="33">
        <v>4.587546E-2</v>
      </c>
      <c r="IQ12" s="33">
        <v>4.5739080000000001E-2</v>
      </c>
      <c r="IR12" s="33">
        <v>4.5603789999999998E-2</v>
      </c>
      <c r="IS12" s="33">
        <v>4.5470110000000001E-2</v>
      </c>
      <c r="IT12" s="33">
        <v>4.5338139999999999E-2</v>
      </c>
      <c r="IU12" s="33">
        <v>4.5208379999999999E-2</v>
      </c>
      <c r="IV12" s="33">
        <v>4.5080130000000003E-2</v>
      </c>
      <c r="IW12" s="33">
        <v>4.4953659999999999E-2</v>
      </c>
      <c r="IX12" s="33">
        <v>4.4827980000000003E-2</v>
      </c>
      <c r="IY12" s="33">
        <v>4.4702739999999998E-2</v>
      </c>
      <c r="IZ12" s="33">
        <v>4.4577249999999999E-2</v>
      </c>
      <c r="JA12" s="33">
        <v>4.445151E-2</v>
      </c>
      <c r="JB12" s="33">
        <v>4.4326520000000001E-2</v>
      </c>
      <c r="JC12" s="33">
        <v>4.4203050000000001E-2</v>
      </c>
      <c r="JD12" s="33">
        <v>4.4081240000000001E-2</v>
      </c>
      <c r="JE12" s="33">
        <v>4.3961390000000003E-2</v>
      </c>
      <c r="JF12" s="33">
        <v>4.384279E-2</v>
      </c>
      <c r="JG12" s="33">
        <v>4.3725680000000003E-2</v>
      </c>
      <c r="JH12" s="33">
        <v>4.3608809999999998E-2</v>
      </c>
      <c r="JI12" s="33">
        <v>4.3491589999999997E-2</v>
      </c>
      <c r="JJ12" s="33">
        <v>4.3373740000000001E-2</v>
      </c>
      <c r="JK12" s="33">
        <v>4.3255689999999999E-2</v>
      </c>
      <c r="JL12" s="33">
        <v>4.3138620000000003E-2</v>
      </c>
      <c r="JM12" s="33">
        <v>4.3023270000000002E-2</v>
      </c>
      <c r="JN12" s="33">
        <v>4.2909610000000001E-2</v>
      </c>
      <c r="JO12" s="33">
        <v>4.2797929999999998E-2</v>
      </c>
      <c r="JP12" s="33">
        <v>4.2687259999999998E-2</v>
      </c>
      <c r="JQ12" s="33">
        <v>4.257768E-2</v>
      </c>
      <c r="JR12" s="33">
        <v>4.246809E-2</v>
      </c>
      <c r="JS12" s="33">
        <v>4.2358199999999999E-2</v>
      </c>
      <c r="JT12" s="33">
        <v>4.2247930000000003E-2</v>
      </c>
      <c r="JU12" s="33">
        <v>4.213766E-2</v>
      </c>
      <c r="JV12" s="33">
        <v>4.202873E-2</v>
      </c>
      <c r="JW12" s="33">
        <v>4.1921600000000003E-2</v>
      </c>
      <c r="JX12" s="33">
        <v>4.1815959999999999E-2</v>
      </c>
      <c r="JY12" s="33">
        <v>4.171188E-2</v>
      </c>
      <c r="JZ12" s="33">
        <v>4.1608520000000003E-2</v>
      </c>
      <c r="KA12" s="33">
        <v>4.1506040000000001E-2</v>
      </c>
      <c r="KB12" s="33">
        <v>4.1403410000000002E-2</v>
      </c>
      <c r="KC12" s="33">
        <v>4.130027E-2</v>
      </c>
      <c r="KD12" s="33">
        <v>4.1196509999999999E-2</v>
      </c>
      <c r="KE12" s="33">
        <v>4.1092719999999999E-2</v>
      </c>
      <c r="KF12" s="33">
        <v>4.0990150000000003E-2</v>
      </c>
      <c r="KG12" s="33">
        <v>4.0889349999999998E-2</v>
      </c>
      <c r="KH12" s="33">
        <v>4.0790050000000001E-2</v>
      </c>
      <c r="KI12" s="33">
        <v>4.0692399999999997E-2</v>
      </c>
      <c r="KJ12" s="33">
        <v>4.0595510000000001E-2</v>
      </c>
      <c r="KK12" s="33">
        <v>4.0499300000000002E-2</v>
      </c>
      <c r="KL12" s="33">
        <v>4.0402760000000003E-2</v>
      </c>
      <c r="KM12" s="33">
        <v>4.0305590000000002E-2</v>
      </c>
      <c r="KN12" s="33">
        <v>4.0207699999999999E-2</v>
      </c>
      <c r="KO12" s="33">
        <v>4.0109789999999999E-2</v>
      </c>
      <c r="KP12" s="33">
        <v>4.0013340000000001E-2</v>
      </c>
      <c r="KQ12" s="33">
        <v>3.9918710000000003E-2</v>
      </c>
      <c r="KR12" s="33">
        <v>3.9825579999999999E-2</v>
      </c>
      <c r="KS12" s="33">
        <v>3.9733919999999999E-2</v>
      </c>
      <c r="KT12" s="33">
        <v>3.964293E-2</v>
      </c>
      <c r="KU12" s="33">
        <v>3.9552570000000002E-2</v>
      </c>
      <c r="KV12" s="33">
        <v>3.946185E-2</v>
      </c>
      <c r="KW12" s="33">
        <v>3.9370540000000002E-2</v>
      </c>
      <c r="KX12" s="33">
        <v>3.9278680000000003E-2</v>
      </c>
      <c r="KY12" s="33">
        <v>3.918692E-2</v>
      </c>
      <c r="KZ12" s="33">
        <v>3.9096430000000001E-2</v>
      </c>
      <c r="LA12" s="33">
        <v>3.900754E-2</v>
      </c>
      <c r="LB12" s="33">
        <v>3.8919960000000003E-2</v>
      </c>
      <c r="LC12" s="33">
        <v>3.8833510000000002E-2</v>
      </c>
      <c r="LD12" s="33">
        <v>3.8747480000000001E-2</v>
      </c>
      <c r="LE12" s="33">
        <v>3.8662080000000001E-2</v>
      </c>
      <c r="LF12" s="33">
        <v>3.8576350000000002E-2</v>
      </c>
      <c r="LG12" s="33">
        <v>3.8490150000000001E-2</v>
      </c>
      <c r="LH12" s="33">
        <v>3.8403439999999997E-2</v>
      </c>
      <c r="LI12" s="33">
        <v>3.8316749999999997E-2</v>
      </c>
      <c r="LJ12" s="33">
        <v>3.8231309999999998E-2</v>
      </c>
      <c r="LK12" s="33">
        <v>3.814741E-2</v>
      </c>
      <c r="LL12" s="33">
        <v>3.8064569999999999E-2</v>
      </c>
      <c r="LM12" s="33">
        <v>3.7982759999999997E-2</v>
      </c>
      <c r="LN12" s="33">
        <v>3.7901450000000003E-2</v>
      </c>
      <c r="LO12" s="33">
        <v>3.7820689999999997E-2</v>
      </c>
      <c r="LP12" s="33">
        <v>3.7739399999999999E-2</v>
      </c>
      <c r="LQ12" s="33">
        <v>3.7657299999999998E-2</v>
      </c>
      <c r="LR12" s="33">
        <v>3.7574290000000003E-2</v>
      </c>
      <c r="LS12" s="33">
        <v>3.7491120000000003E-2</v>
      </c>
      <c r="LT12" s="33">
        <v>3.7409079999999997E-2</v>
      </c>
      <c r="LU12" s="33">
        <v>3.732862E-2</v>
      </c>
      <c r="LV12" s="33">
        <v>3.7249329999999997E-2</v>
      </c>
      <c r="LW12" s="33">
        <v>3.7171080000000002E-2</v>
      </c>
      <c r="LX12" s="33">
        <v>3.7093340000000002E-2</v>
      </c>
      <c r="LY12" s="33">
        <v>3.701608E-2</v>
      </c>
      <c r="LZ12" s="33">
        <v>3.6938440000000003E-2</v>
      </c>
      <c r="MA12" s="33">
        <v>3.6860160000000003E-2</v>
      </c>
      <c r="MB12" s="33">
        <v>3.6781189999999998E-2</v>
      </c>
      <c r="MC12" s="33">
        <v>3.6702129999999999E-2</v>
      </c>
      <c r="MD12" s="33">
        <v>3.6624219999999999E-2</v>
      </c>
      <c r="ME12" s="33">
        <v>3.654777E-2</v>
      </c>
      <c r="MF12" s="33">
        <v>3.6472150000000002E-2</v>
      </c>
      <c r="MG12" s="33">
        <v>3.6397279999999997E-2</v>
      </c>
      <c r="MH12" s="33">
        <v>3.6322790000000001E-2</v>
      </c>
      <c r="MI12" s="33">
        <v>3.6248750000000003E-2</v>
      </c>
      <c r="MJ12" s="33">
        <v>3.6174409999999997E-2</v>
      </c>
      <c r="MK12" s="33">
        <v>3.6099539999999999E-2</v>
      </c>
      <c r="ML12" s="33">
        <v>3.6024019999999997E-2</v>
      </c>
      <c r="MM12" s="33">
        <v>3.5948630000000002E-2</v>
      </c>
      <c r="MN12" s="33">
        <v>3.5874490000000002E-2</v>
      </c>
      <c r="MO12" s="33">
        <v>3.5801739999999999E-2</v>
      </c>
      <c r="MP12" s="33">
        <v>3.5729789999999997E-2</v>
      </c>
      <c r="MQ12" s="33">
        <v>3.5658370000000002E-2</v>
      </c>
      <c r="MR12" s="33">
        <v>3.5586859999999998E-2</v>
      </c>
      <c r="MS12" s="33">
        <v>3.5515409999999997E-2</v>
      </c>
      <c r="MT12" s="33">
        <v>3.5443460000000003E-2</v>
      </c>
      <c r="MU12" s="33">
        <v>3.5370800000000001E-2</v>
      </c>
      <c r="MV12" s="33">
        <v>3.5297429999999998E-2</v>
      </c>
      <c r="MW12" s="33">
        <v>3.5224209999999999E-2</v>
      </c>
      <c r="MX12" s="33">
        <v>3.5152389999999999E-2</v>
      </c>
      <c r="MY12" s="33">
        <v>3.50824E-2</v>
      </c>
      <c r="MZ12" s="33">
        <v>3.5013710000000003E-2</v>
      </c>
      <c r="NA12" s="33">
        <v>3.4945879999999999E-2</v>
      </c>
      <c r="NB12" s="33">
        <v>3.487813E-2</v>
      </c>
      <c r="NC12" s="33">
        <v>3.4810670000000002E-2</v>
      </c>
      <c r="ND12" s="33">
        <v>3.4742809999999999E-2</v>
      </c>
      <c r="NE12" s="33">
        <v>3.4674179999999999E-2</v>
      </c>
      <c r="NF12" s="33">
        <v>3.4604610000000001E-2</v>
      </c>
      <c r="NG12" s="33">
        <v>3.4534740000000001E-2</v>
      </c>
      <c r="NH12" s="33">
        <v>3.4465790000000003E-2</v>
      </c>
      <c r="NI12" s="33">
        <v>3.4398159999999997E-2</v>
      </c>
      <c r="NJ12" s="33">
        <v>3.433133E-2</v>
      </c>
      <c r="NK12" s="33">
        <v>3.4264929999999999E-2</v>
      </c>
      <c r="NL12" s="33">
        <v>3.419838E-2</v>
      </c>
      <c r="NM12" s="33">
        <v>3.4132089999999997E-2</v>
      </c>
      <c r="NN12" s="33">
        <v>3.406547E-2</v>
      </c>
      <c r="NO12" s="33">
        <v>3.3998220000000003E-2</v>
      </c>
      <c r="NP12" s="33">
        <v>3.3930399999999999E-2</v>
      </c>
      <c r="NQ12" s="33">
        <v>3.3862639999999999E-2</v>
      </c>
      <c r="NR12" s="33">
        <v>3.379625E-2</v>
      </c>
      <c r="NS12" s="33">
        <v>3.3731570000000002E-2</v>
      </c>
      <c r="NT12" s="33">
        <v>3.366794E-2</v>
      </c>
      <c r="NU12" s="33">
        <v>3.3604870000000002E-2</v>
      </c>
      <c r="NV12" s="33">
        <v>3.3541710000000002E-2</v>
      </c>
      <c r="NW12" s="33">
        <v>3.3478599999999997E-2</v>
      </c>
      <c r="NX12" s="33">
        <v>3.341496E-2</v>
      </c>
      <c r="NY12" s="33">
        <v>3.335051E-2</v>
      </c>
      <c r="NZ12" s="33">
        <v>3.3285349999999998E-2</v>
      </c>
      <c r="OA12" s="33">
        <v>3.3219850000000002E-2</v>
      </c>
      <c r="OB12" s="33">
        <v>3.3155200000000003E-2</v>
      </c>
      <c r="OC12" s="33">
        <v>3.3091879999999997E-2</v>
      </c>
      <c r="OD12" s="33">
        <v>3.3029339999999997E-2</v>
      </c>
      <c r="OE12" s="33">
        <v>3.296727E-2</v>
      </c>
      <c r="OF12" s="33">
        <v>3.2905080000000003E-2</v>
      </c>
      <c r="OG12" s="33">
        <v>3.2842940000000001E-2</v>
      </c>
      <c r="OH12" s="33">
        <v>3.278056E-2</v>
      </c>
      <c r="OI12" s="33">
        <v>3.2717749999999997E-2</v>
      </c>
      <c r="OJ12" s="33">
        <v>3.2654530000000001E-2</v>
      </c>
      <c r="OK12" s="33">
        <v>3.2591200000000001E-2</v>
      </c>
      <c r="OL12" s="33">
        <v>3.2528910000000001E-2</v>
      </c>
      <c r="OM12" s="33">
        <v>3.2468030000000002E-2</v>
      </c>
      <c r="ON12" s="33">
        <v>3.2408029999999997E-2</v>
      </c>
      <c r="OO12" s="33">
        <v>3.234836E-2</v>
      </c>
      <c r="OP12" s="33">
        <v>3.2288530000000003E-2</v>
      </c>
    </row>
    <row r="13" spans="1:407" x14ac:dyDescent="0.25">
      <c r="A13" s="13" t="str">
        <f t="shared" si="0"/>
        <v>FixedWing-FINE-6-14-Any</v>
      </c>
      <c r="B13" s="13" t="s">
        <v>56</v>
      </c>
      <c r="C13" s="23" t="s">
        <v>30</v>
      </c>
      <c r="D13" s="31">
        <v>6</v>
      </c>
      <c r="E13" s="23">
        <v>14</v>
      </c>
      <c r="F13" s="32" t="s">
        <v>48</v>
      </c>
      <c r="G13" s="33">
        <v>0.84095900000000001</v>
      </c>
      <c r="H13" s="33">
        <v>0.8138978</v>
      </c>
      <c r="I13" s="33">
        <v>0.78194240000000004</v>
      </c>
      <c r="J13" s="33">
        <v>0.74675239999999998</v>
      </c>
      <c r="K13" s="33">
        <v>0.70987599999999995</v>
      </c>
      <c r="L13" s="33">
        <v>0.67299050000000005</v>
      </c>
      <c r="M13" s="33">
        <v>0.63758519999999996</v>
      </c>
      <c r="N13" s="33">
        <v>0.60433009999999998</v>
      </c>
      <c r="O13" s="33">
        <v>0.57352899999999996</v>
      </c>
      <c r="P13" s="33">
        <v>0.54531039999999997</v>
      </c>
      <c r="Q13" s="33">
        <v>0.51959789999999995</v>
      </c>
      <c r="R13" s="33">
        <v>0.49618519999999999</v>
      </c>
      <c r="S13" s="33">
        <v>0.47478959999999998</v>
      </c>
      <c r="T13" s="33">
        <v>0.4551077</v>
      </c>
      <c r="U13" s="33">
        <v>0.43682359999999998</v>
      </c>
      <c r="V13" s="33">
        <v>0.41972500000000001</v>
      </c>
      <c r="W13" s="33">
        <v>0.40389829999999999</v>
      </c>
      <c r="X13" s="33">
        <v>0.38943630000000001</v>
      </c>
      <c r="Y13" s="33">
        <v>0.37633640000000002</v>
      </c>
      <c r="Z13" s="33">
        <v>0.36442790000000003</v>
      </c>
      <c r="AA13" s="33">
        <v>0.35342020000000002</v>
      </c>
      <c r="AB13" s="33">
        <v>0.34306639999999999</v>
      </c>
      <c r="AC13" s="33">
        <v>0.33321050000000002</v>
      </c>
      <c r="AD13" s="33">
        <v>0.32369490000000001</v>
      </c>
      <c r="AE13" s="33">
        <v>0.31436399999999998</v>
      </c>
      <c r="AF13" s="33">
        <v>0.30520930000000002</v>
      </c>
      <c r="AG13" s="33">
        <v>0.2963674</v>
      </c>
      <c r="AH13" s="33">
        <v>0.28803099999999998</v>
      </c>
      <c r="AI13" s="33">
        <v>0.28033580000000002</v>
      </c>
      <c r="AJ13" s="33">
        <v>0.27322950000000001</v>
      </c>
      <c r="AK13" s="33">
        <v>0.26651419999999998</v>
      </c>
      <c r="AL13" s="33">
        <v>0.2599399</v>
      </c>
      <c r="AM13" s="33">
        <v>0.25336940000000002</v>
      </c>
      <c r="AN13" s="33">
        <v>0.24685019999999999</v>
      </c>
      <c r="AO13" s="33">
        <v>0.24048140000000001</v>
      </c>
      <c r="AP13" s="33">
        <v>0.23430770000000001</v>
      </c>
      <c r="AQ13" s="33">
        <v>0.22837779999999999</v>
      </c>
      <c r="AR13" s="33">
        <v>0.22273119999999999</v>
      </c>
      <c r="AS13" s="33">
        <v>0.21737709999999999</v>
      </c>
      <c r="AT13" s="33">
        <v>0.21229200000000001</v>
      </c>
      <c r="AU13" s="33">
        <v>0.2074404</v>
      </c>
      <c r="AV13" s="33">
        <v>0.20279510000000001</v>
      </c>
      <c r="AW13" s="33">
        <v>0.19830819999999999</v>
      </c>
      <c r="AX13" s="33">
        <v>0.19400510000000001</v>
      </c>
      <c r="AY13" s="33">
        <v>0.18988459999999999</v>
      </c>
      <c r="AZ13" s="33">
        <v>0.18592040000000001</v>
      </c>
      <c r="BA13" s="33">
        <v>0.18209529999999999</v>
      </c>
      <c r="BB13" s="33">
        <v>0.17840049999999999</v>
      </c>
      <c r="BC13" s="33">
        <v>0.17483360000000001</v>
      </c>
      <c r="BD13" s="33">
        <v>0.17139109999999999</v>
      </c>
      <c r="BE13" s="33">
        <v>0.16808039999999999</v>
      </c>
      <c r="BF13" s="33">
        <v>0.16489860000000001</v>
      </c>
      <c r="BG13" s="33">
        <v>0.1618166</v>
      </c>
      <c r="BH13" s="33">
        <v>0.15885469999999999</v>
      </c>
      <c r="BI13" s="33">
        <v>0.15602150000000001</v>
      </c>
      <c r="BJ13" s="33">
        <v>0.1533098</v>
      </c>
      <c r="BK13" s="33">
        <v>0.15070800000000001</v>
      </c>
      <c r="BL13" s="33">
        <v>0.1482108</v>
      </c>
      <c r="BM13" s="33">
        <v>0.1458131</v>
      </c>
      <c r="BN13" s="33">
        <v>0.14350660000000001</v>
      </c>
      <c r="BO13" s="33">
        <v>0.14128830000000001</v>
      </c>
      <c r="BP13" s="33">
        <v>0.1391502</v>
      </c>
      <c r="BQ13" s="33">
        <v>0.1370556</v>
      </c>
      <c r="BR13" s="33">
        <v>0.13502349999999999</v>
      </c>
      <c r="BS13" s="33">
        <v>0.13306380000000001</v>
      </c>
      <c r="BT13" s="33">
        <v>0.13116620000000001</v>
      </c>
      <c r="BU13" s="33">
        <v>0.12932830000000001</v>
      </c>
      <c r="BV13" s="33">
        <v>0.12754499999999999</v>
      </c>
      <c r="BW13" s="33">
        <v>0.12580450000000001</v>
      </c>
      <c r="BX13" s="33">
        <v>0.12411179999999999</v>
      </c>
      <c r="BY13" s="33">
        <v>0.1224629</v>
      </c>
      <c r="BZ13" s="33">
        <v>0.1208636</v>
      </c>
      <c r="CA13" s="33">
        <v>0.11928850000000001</v>
      </c>
      <c r="CB13" s="33">
        <v>0.11775770000000001</v>
      </c>
      <c r="CC13" s="33">
        <v>0.116286</v>
      </c>
      <c r="CD13" s="33">
        <v>0.1148684</v>
      </c>
      <c r="CE13" s="33">
        <v>0.1134907</v>
      </c>
      <c r="CF13" s="33">
        <v>0.1121524</v>
      </c>
      <c r="CG13" s="33">
        <v>0.1108394</v>
      </c>
      <c r="CH13" s="33">
        <v>0.1095576</v>
      </c>
      <c r="CI13" s="33">
        <v>0.1082993</v>
      </c>
      <c r="CJ13" s="33">
        <v>0.1070696</v>
      </c>
      <c r="CK13" s="33">
        <v>0.1058481</v>
      </c>
      <c r="CL13" s="33">
        <v>0.1046594</v>
      </c>
      <c r="CM13" s="33">
        <v>0.10352219999999999</v>
      </c>
      <c r="CN13" s="33">
        <v>0.1024262</v>
      </c>
      <c r="CO13" s="33">
        <v>0.1013573</v>
      </c>
      <c r="CP13" s="33">
        <v>0.100325</v>
      </c>
      <c r="CQ13" s="33">
        <v>9.9314529999999998E-2</v>
      </c>
      <c r="CR13" s="33">
        <v>9.8327289999999998E-2</v>
      </c>
      <c r="CS13" s="33">
        <v>9.735278E-2</v>
      </c>
      <c r="CT13" s="33">
        <v>9.6399929999999995E-2</v>
      </c>
      <c r="CU13" s="33">
        <v>9.5449129999999993E-2</v>
      </c>
      <c r="CV13" s="33">
        <v>9.4525890000000001E-2</v>
      </c>
      <c r="CW13" s="33">
        <v>9.3646489999999999E-2</v>
      </c>
      <c r="CX13" s="33">
        <v>9.2796980000000001E-2</v>
      </c>
      <c r="CY13" s="33">
        <v>9.197371E-2</v>
      </c>
      <c r="CZ13" s="33">
        <v>9.1179449999999995E-2</v>
      </c>
      <c r="DA13" s="33">
        <v>9.0396610000000002E-2</v>
      </c>
      <c r="DB13" s="33">
        <v>8.9638259999999997E-2</v>
      </c>
      <c r="DC13" s="33">
        <v>8.8884260000000007E-2</v>
      </c>
      <c r="DD13" s="33">
        <v>8.8145429999999997E-2</v>
      </c>
      <c r="DE13" s="33">
        <v>8.7408920000000001E-2</v>
      </c>
      <c r="DF13" s="33">
        <v>8.6689169999999996E-2</v>
      </c>
      <c r="DG13" s="33">
        <v>8.6004460000000005E-2</v>
      </c>
      <c r="DH13" s="33">
        <v>8.5345939999999995E-2</v>
      </c>
      <c r="DI13" s="33">
        <v>8.4702899999999998E-2</v>
      </c>
      <c r="DJ13" s="33">
        <v>8.4085279999999998E-2</v>
      </c>
      <c r="DK13" s="33">
        <v>8.3474069999999997E-2</v>
      </c>
      <c r="DL13" s="33">
        <v>8.2875279999999996E-2</v>
      </c>
      <c r="DM13" s="33">
        <v>8.2280969999999995E-2</v>
      </c>
      <c r="DN13" s="33">
        <v>8.1702949999999996E-2</v>
      </c>
      <c r="DO13" s="33">
        <v>8.1124920000000003E-2</v>
      </c>
      <c r="DP13" s="33">
        <v>8.0558240000000003E-2</v>
      </c>
      <c r="DQ13" s="33">
        <v>8.0017480000000002E-2</v>
      </c>
      <c r="DR13" s="33">
        <v>7.9490850000000002E-2</v>
      </c>
      <c r="DS13" s="33">
        <v>7.8976309999999994E-2</v>
      </c>
      <c r="DT13" s="33">
        <v>7.8478220000000001E-2</v>
      </c>
      <c r="DU13" s="33">
        <v>7.7980859999999999E-2</v>
      </c>
      <c r="DV13" s="33">
        <v>7.7495499999999995E-2</v>
      </c>
      <c r="DW13" s="33">
        <v>7.7007839999999994E-2</v>
      </c>
      <c r="DX13" s="33">
        <v>7.6536750000000001E-2</v>
      </c>
      <c r="DY13" s="33">
        <v>7.6065820000000006E-2</v>
      </c>
      <c r="DZ13" s="33">
        <v>7.5605270000000002E-2</v>
      </c>
      <c r="EA13" s="33">
        <v>7.5165380000000004E-2</v>
      </c>
      <c r="EB13" s="33">
        <v>7.4734350000000005E-2</v>
      </c>
      <c r="EC13" s="33">
        <v>7.4308979999999997E-2</v>
      </c>
      <c r="ED13" s="33">
        <v>7.3897829999999998E-2</v>
      </c>
      <c r="EE13" s="33">
        <v>7.3483900000000005E-2</v>
      </c>
      <c r="EF13" s="33">
        <v>7.3082919999999996E-2</v>
      </c>
      <c r="EG13" s="33">
        <v>7.2682860000000002E-2</v>
      </c>
      <c r="EH13" s="33">
        <v>7.2297249999999993E-2</v>
      </c>
      <c r="EI13" s="33">
        <v>7.1905109999999994E-2</v>
      </c>
      <c r="EJ13" s="33">
        <v>7.1521680000000004E-2</v>
      </c>
      <c r="EK13" s="33">
        <v>7.1153400000000006E-2</v>
      </c>
      <c r="EL13" s="33">
        <v>7.0787180000000005E-2</v>
      </c>
      <c r="EM13" s="33">
        <v>7.0421540000000005E-2</v>
      </c>
      <c r="EN13" s="33">
        <v>7.0067560000000001E-2</v>
      </c>
      <c r="EO13" s="33">
        <v>6.9712090000000004E-2</v>
      </c>
      <c r="EP13" s="33">
        <v>6.9368299999999994E-2</v>
      </c>
      <c r="EQ13" s="33">
        <v>6.9026690000000002E-2</v>
      </c>
      <c r="ER13" s="33">
        <v>6.8700890000000001E-2</v>
      </c>
      <c r="ES13" s="33">
        <v>6.8369170000000007E-2</v>
      </c>
      <c r="ET13" s="33">
        <v>6.8046250000000003E-2</v>
      </c>
      <c r="EU13" s="33">
        <v>6.7736019999999994E-2</v>
      </c>
      <c r="EV13" s="33">
        <v>6.7423440000000001E-2</v>
      </c>
      <c r="EW13" s="33">
        <v>6.7106219999999994E-2</v>
      </c>
      <c r="EX13" s="33">
        <v>6.6797720000000005E-2</v>
      </c>
      <c r="EY13" s="33">
        <v>6.6489859999999998E-2</v>
      </c>
      <c r="EZ13" s="33">
        <v>6.6196140000000001E-2</v>
      </c>
      <c r="FA13" s="33">
        <v>6.5904439999999995E-2</v>
      </c>
      <c r="FB13" s="33">
        <v>6.5631060000000005E-2</v>
      </c>
      <c r="FC13" s="33">
        <v>6.5352560000000004E-2</v>
      </c>
      <c r="FD13" s="33">
        <v>6.5077640000000006E-2</v>
      </c>
      <c r="FE13" s="33">
        <v>6.4818589999999995E-2</v>
      </c>
      <c r="FF13" s="33">
        <v>6.4558110000000002E-2</v>
      </c>
      <c r="FG13" s="33">
        <v>6.4285289999999995E-2</v>
      </c>
      <c r="FH13" s="33">
        <v>6.4014349999999998E-2</v>
      </c>
      <c r="FI13" s="33">
        <v>6.3739660000000004E-2</v>
      </c>
      <c r="FJ13" s="33">
        <v>6.3478489999999999E-2</v>
      </c>
      <c r="FK13" s="33">
        <v>6.3215729999999998E-2</v>
      </c>
      <c r="FL13" s="33">
        <v>6.2971739999999998E-2</v>
      </c>
      <c r="FM13" s="33">
        <v>6.2724089999999996E-2</v>
      </c>
      <c r="FN13" s="33">
        <v>6.2486590000000002E-2</v>
      </c>
      <c r="FO13" s="33">
        <v>6.2264720000000003E-2</v>
      </c>
      <c r="FP13" s="33">
        <v>6.2045919999999997E-2</v>
      </c>
      <c r="FQ13" s="33">
        <v>6.1810919999999998E-2</v>
      </c>
      <c r="FR13" s="33">
        <v>6.157874E-2</v>
      </c>
      <c r="FS13" s="33">
        <v>6.1341029999999998E-2</v>
      </c>
      <c r="FT13" s="33">
        <v>6.111842E-2</v>
      </c>
      <c r="FU13" s="33">
        <v>6.0890819999999998E-2</v>
      </c>
      <c r="FV13" s="33">
        <v>6.0678759999999998E-2</v>
      </c>
      <c r="FW13" s="33">
        <v>6.0461040000000001E-2</v>
      </c>
      <c r="FX13" s="33">
        <v>6.0247729999999999E-2</v>
      </c>
      <c r="FY13" s="33">
        <v>6.005245E-2</v>
      </c>
      <c r="FZ13" s="33">
        <v>5.986619E-2</v>
      </c>
      <c r="GA13" s="33">
        <v>5.9664700000000001E-2</v>
      </c>
      <c r="GB13" s="33">
        <v>5.9466020000000001E-2</v>
      </c>
      <c r="GC13" s="33">
        <v>5.9255599999999999E-2</v>
      </c>
      <c r="GD13" s="33">
        <v>5.9054290000000002E-2</v>
      </c>
      <c r="GE13" s="33">
        <v>5.8846099999999998E-2</v>
      </c>
      <c r="GF13" s="33">
        <v>5.8655489999999998E-2</v>
      </c>
      <c r="GG13" s="33">
        <v>5.8459369999999997E-2</v>
      </c>
      <c r="GH13" s="33">
        <v>5.826721E-2</v>
      </c>
      <c r="GI13" s="33">
        <v>5.8084579999999997E-2</v>
      </c>
      <c r="GJ13" s="33">
        <v>5.7911440000000002E-2</v>
      </c>
      <c r="GK13" s="33">
        <v>5.7724039999999997E-2</v>
      </c>
      <c r="GL13" s="33">
        <v>5.7542690000000001E-2</v>
      </c>
      <c r="GM13" s="33">
        <v>5.7355049999999998E-2</v>
      </c>
      <c r="GN13" s="33">
        <v>5.7175730000000001E-2</v>
      </c>
      <c r="GO13" s="33">
        <v>5.698508E-2</v>
      </c>
      <c r="GP13" s="33">
        <v>5.6808320000000002E-2</v>
      </c>
      <c r="GQ13" s="33">
        <v>5.66293E-2</v>
      </c>
      <c r="GR13" s="33">
        <v>5.6455819999999997E-2</v>
      </c>
      <c r="GS13" s="33">
        <v>5.6292559999999998E-2</v>
      </c>
      <c r="GT13" s="33">
        <v>5.6138779999999999E-2</v>
      </c>
      <c r="GU13" s="33">
        <v>5.5964479999999997E-2</v>
      </c>
      <c r="GV13" s="33">
        <v>5.5792700000000001E-2</v>
      </c>
      <c r="GW13" s="33">
        <v>5.5616190000000003E-2</v>
      </c>
      <c r="GX13" s="33">
        <v>5.5448890000000001E-2</v>
      </c>
      <c r="GY13" s="33">
        <v>5.5276359999999997E-2</v>
      </c>
      <c r="GZ13" s="33">
        <v>5.5119069999999999E-2</v>
      </c>
      <c r="HA13" s="33">
        <v>5.4958750000000001E-2</v>
      </c>
      <c r="HB13" s="33">
        <v>5.4799500000000001E-2</v>
      </c>
      <c r="HC13" s="33">
        <v>5.4646340000000002E-2</v>
      </c>
      <c r="HD13" s="33">
        <v>5.4504249999999997E-2</v>
      </c>
      <c r="HE13" s="33">
        <v>5.4343389999999998E-2</v>
      </c>
      <c r="HF13" s="33">
        <v>5.4181340000000001E-2</v>
      </c>
      <c r="HG13" s="33">
        <v>5.4015510000000003E-2</v>
      </c>
      <c r="HH13" s="33">
        <v>5.3862559999999997E-2</v>
      </c>
      <c r="HI13" s="33">
        <v>5.3698009999999997E-2</v>
      </c>
      <c r="HJ13" s="33">
        <v>5.3543889999999997E-2</v>
      </c>
      <c r="HK13" s="33">
        <v>5.3387610000000002E-2</v>
      </c>
      <c r="HL13" s="33">
        <v>5.3232410000000001E-2</v>
      </c>
      <c r="HM13" s="33">
        <v>5.3085390000000003E-2</v>
      </c>
      <c r="HN13" s="33">
        <v>5.2949999999999997E-2</v>
      </c>
      <c r="HO13" s="33">
        <v>5.2797789999999997E-2</v>
      </c>
      <c r="HP13" s="33">
        <v>5.2649500000000002E-2</v>
      </c>
      <c r="HQ13" s="33">
        <v>5.2498110000000001E-2</v>
      </c>
      <c r="HR13" s="33">
        <v>5.2353990000000003E-2</v>
      </c>
      <c r="HS13" s="33">
        <v>5.2197519999999997E-2</v>
      </c>
      <c r="HT13" s="33">
        <v>5.2054200000000002E-2</v>
      </c>
      <c r="HU13" s="33">
        <v>5.1910280000000003E-2</v>
      </c>
      <c r="HV13" s="33">
        <v>5.1764539999999998E-2</v>
      </c>
      <c r="HW13" s="33">
        <v>5.1628510000000002E-2</v>
      </c>
      <c r="HX13" s="33">
        <v>5.1504809999999998E-2</v>
      </c>
      <c r="HY13" s="33">
        <v>5.1364920000000001E-2</v>
      </c>
      <c r="HZ13" s="33">
        <v>5.1229339999999998E-2</v>
      </c>
      <c r="IA13" s="33">
        <v>5.1091169999999998E-2</v>
      </c>
      <c r="IB13" s="33">
        <v>5.0958530000000002E-2</v>
      </c>
      <c r="IC13" s="33">
        <v>5.0815300000000001E-2</v>
      </c>
      <c r="ID13" s="33">
        <v>5.068015E-2</v>
      </c>
      <c r="IE13" s="33">
        <v>5.054053E-2</v>
      </c>
      <c r="IF13" s="33">
        <v>5.0396459999999997E-2</v>
      </c>
      <c r="IG13" s="33">
        <v>5.02622E-2</v>
      </c>
      <c r="IH13" s="33">
        <v>5.0141909999999998E-2</v>
      </c>
      <c r="II13" s="33">
        <v>5.0007790000000003E-2</v>
      </c>
      <c r="IJ13" s="33">
        <v>4.9880910000000001E-2</v>
      </c>
      <c r="IK13" s="33">
        <v>4.975342E-2</v>
      </c>
      <c r="IL13" s="33">
        <v>4.9627270000000001E-2</v>
      </c>
      <c r="IM13" s="33">
        <v>4.9488610000000002E-2</v>
      </c>
      <c r="IN13" s="33">
        <v>4.9359559999999997E-2</v>
      </c>
      <c r="IO13" s="33">
        <v>4.9227140000000003E-2</v>
      </c>
      <c r="IP13" s="33">
        <v>4.9096830000000001E-2</v>
      </c>
      <c r="IQ13" s="33">
        <v>4.8977319999999998E-2</v>
      </c>
      <c r="IR13" s="33">
        <v>4.8865039999999998E-2</v>
      </c>
      <c r="IS13" s="33">
        <v>4.874585E-2</v>
      </c>
      <c r="IT13" s="33">
        <v>4.8628150000000002E-2</v>
      </c>
      <c r="IU13" s="33">
        <v>4.8506319999999999E-2</v>
      </c>
      <c r="IV13" s="33">
        <v>4.8383599999999999E-2</v>
      </c>
      <c r="IW13" s="33">
        <v>4.8258240000000001E-2</v>
      </c>
      <c r="IX13" s="33">
        <v>4.8137409999999999E-2</v>
      </c>
      <c r="IY13" s="33">
        <v>4.8018230000000002E-2</v>
      </c>
      <c r="IZ13" s="33">
        <v>4.7900999999999999E-2</v>
      </c>
      <c r="JA13" s="33">
        <v>4.7781610000000002E-2</v>
      </c>
      <c r="JB13" s="33">
        <v>4.7662570000000001E-2</v>
      </c>
      <c r="JC13" s="33">
        <v>4.7543929999999998E-2</v>
      </c>
      <c r="JD13" s="33">
        <v>4.7426280000000001E-2</v>
      </c>
      <c r="JE13" s="33">
        <v>4.7309400000000001E-2</v>
      </c>
      <c r="JF13" s="33">
        <v>4.7193800000000001E-2</v>
      </c>
      <c r="JG13" s="33">
        <v>4.7079200000000002E-2</v>
      </c>
      <c r="JH13" s="33">
        <v>4.6965170000000001E-2</v>
      </c>
      <c r="JI13" s="33">
        <v>4.6850950000000002E-2</v>
      </c>
      <c r="JJ13" s="33">
        <v>4.6736779999999999E-2</v>
      </c>
      <c r="JK13" s="33">
        <v>4.6622200000000003E-2</v>
      </c>
      <c r="JL13" s="33">
        <v>4.6507859999999998E-2</v>
      </c>
      <c r="JM13" s="33">
        <v>4.6394060000000001E-2</v>
      </c>
      <c r="JN13" s="33">
        <v>4.6281460000000003E-2</v>
      </c>
      <c r="JO13" s="33">
        <v>4.6169809999999999E-2</v>
      </c>
      <c r="JP13" s="33">
        <v>4.6059339999999997E-2</v>
      </c>
      <c r="JQ13" s="33">
        <v>4.5949740000000003E-2</v>
      </c>
      <c r="JR13" s="33">
        <v>4.5840480000000003E-2</v>
      </c>
      <c r="JS13" s="33">
        <v>4.5730689999999997E-2</v>
      </c>
      <c r="JT13" s="33">
        <v>4.5620710000000002E-2</v>
      </c>
      <c r="JU13" s="33">
        <v>4.5510389999999998E-2</v>
      </c>
      <c r="JV13" s="33">
        <v>4.5400540000000003E-2</v>
      </c>
      <c r="JW13" s="33">
        <v>4.5291530000000003E-2</v>
      </c>
      <c r="JX13" s="33">
        <v>4.518374E-2</v>
      </c>
      <c r="JY13" s="33">
        <v>4.5076690000000003E-2</v>
      </c>
      <c r="JZ13" s="33">
        <v>4.4970459999999997E-2</v>
      </c>
      <c r="KA13" s="33">
        <v>4.4864429999999997E-2</v>
      </c>
      <c r="KB13" s="33">
        <v>4.4758300000000001E-2</v>
      </c>
      <c r="KC13" s="33">
        <v>4.4651459999999997E-2</v>
      </c>
      <c r="KD13" s="33">
        <v>4.4544319999999998E-2</v>
      </c>
      <c r="KE13" s="33">
        <v>4.4436799999999999E-2</v>
      </c>
      <c r="KF13" s="33">
        <v>4.4329840000000002E-2</v>
      </c>
      <c r="KG13" s="33">
        <v>4.422367E-2</v>
      </c>
      <c r="KH13" s="33">
        <v>4.4118699999999997E-2</v>
      </c>
      <c r="KI13" s="33">
        <v>4.4014589999999999E-2</v>
      </c>
      <c r="KJ13" s="33">
        <v>4.3911369999999998E-2</v>
      </c>
      <c r="KK13" s="33">
        <v>4.3808479999999997E-2</v>
      </c>
      <c r="KL13" s="33">
        <v>4.370578E-2</v>
      </c>
      <c r="KM13" s="33">
        <v>4.3602589999999997E-2</v>
      </c>
      <c r="KN13" s="33">
        <v>4.3499129999999997E-2</v>
      </c>
      <c r="KO13" s="33">
        <v>4.3395360000000001E-2</v>
      </c>
      <c r="KP13" s="33">
        <v>4.3292120000000003E-2</v>
      </c>
      <c r="KQ13" s="33">
        <v>4.3189470000000001E-2</v>
      </c>
      <c r="KR13" s="33">
        <v>4.3087739999999999E-2</v>
      </c>
      <c r="KS13" s="33">
        <v>4.29866E-2</v>
      </c>
      <c r="KT13" s="33">
        <v>4.2886069999999998E-2</v>
      </c>
      <c r="KU13" s="33">
        <v>4.2785860000000002E-2</v>
      </c>
      <c r="KV13" s="33">
        <v>4.2685889999999997E-2</v>
      </c>
      <c r="KW13" s="33">
        <v>4.2585539999999998E-2</v>
      </c>
      <c r="KX13" s="33">
        <v>4.2485040000000002E-2</v>
      </c>
      <c r="KY13" s="33">
        <v>4.2384369999999998E-2</v>
      </c>
      <c r="KZ13" s="33">
        <v>4.2284420000000003E-2</v>
      </c>
      <c r="LA13" s="33">
        <v>4.2185269999999997E-2</v>
      </c>
      <c r="LB13" s="33">
        <v>4.2087100000000002E-2</v>
      </c>
      <c r="LC13" s="33">
        <v>4.1989579999999999E-2</v>
      </c>
      <c r="LD13" s="33">
        <v>4.1892499999999999E-2</v>
      </c>
      <c r="LE13" s="33">
        <v>4.1795550000000001E-2</v>
      </c>
      <c r="LF13" s="33">
        <v>4.1698760000000001E-2</v>
      </c>
      <c r="LG13" s="33">
        <v>4.1601550000000001E-2</v>
      </c>
      <c r="LH13" s="33">
        <v>4.1504289999999999E-2</v>
      </c>
      <c r="LI13" s="33">
        <v>4.1407060000000002E-2</v>
      </c>
      <c r="LJ13" s="33">
        <v>4.1310659999999999E-2</v>
      </c>
      <c r="LK13" s="33">
        <v>4.1215160000000001E-2</v>
      </c>
      <c r="LL13" s="33">
        <v>4.1120719999999999E-2</v>
      </c>
      <c r="LM13" s="33">
        <v>4.1026899999999998E-2</v>
      </c>
      <c r="LN13" s="33">
        <v>4.0933530000000003E-2</v>
      </c>
      <c r="LO13" s="33">
        <v>4.0840179999999997E-2</v>
      </c>
      <c r="LP13" s="33">
        <v>4.074676E-2</v>
      </c>
      <c r="LQ13" s="33">
        <v>4.0652760000000003E-2</v>
      </c>
      <c r="LR13" s="33">
        <v>4.0558570000000002E-2</v>
      </c>
      <c r="LS13" s="33">
        <v>4.0464420000000001E-2</v>
      </c>
      <c r="LT13" s="33">
        <v>4.0371219999999999E-2</v>
      </c>
      <c r="LU13" s="33">
        <v>4.027903E-2</v>
      </c>
      <c r="LV13" s="33">
        <v>4.0187830000000001E-2</v>
      </c>
      <c r="LW13" s="33">
        <v>4.0097210000000001E-2</v>
      </c>
      <c r="LX13" s="33">
        <v>4.0007260000000003E-2</v>
      </c>
      <c r="LY13" s="33">
        <v>3.9917689999999999E-2</v>
      </c>
      <c r="LZ13" s="33">
        <v>3.9828420000000003E-2</v>
      </c>
      <c r="MA13" s="33">
        <v>3.9738990000000002E-2</v>
      </c>
      <c r="MB13" s="33">
        <v>3.9649530000000002E-2</v>
      </c>
      <c r="MC13" s="33">
        <v>3.9560249999999998E-2</v>
      </c>
      <c r="MD13" s="33">
        <v>3.9471909999999999E-2</v>
      </c>
      <c r="ME13" s="33">
        <v>3.9384549999999997E-2</v>
      </c>
      <c r="MF13" s="33">
        <v>3.9298020000000003E-2</v>
      </c>
      <c r="MG13" s="33">
        <v>3.921177E-2</v>
      </c>
      <c r="MH13" s="33">
        <v>3.912591E-2</v>
      </c>
      <c r="MI13" s="33">
        <v>3.9040140000000001E-2</v>
      </c>
      <c r="MJ13" s="33">
        <v>3.8954410000000002E-2</v>
      </c>
      <c r="MK13" s="33">
        <v>3.8868510000000002E-2</v>
      </c>
      <c r="ML13" s="33">
        <v>3.8782650000000002E-2</v>
      </c>
      <c r="MM13" s="33">
        <v>3.8697040000000002E-2</v>
      </c>
      <c r="MN13" s="33">
        <v>3.8612340000000002E-2</v>
      </c>
      <c r="MO13" s="33">
        <v>3.8528569999999998E-2</v>
      </c>
      <c r="MP13" s="33">
        <v>3.8445609999999998E-2</v>
      </c>
      <c r="MQ13" s="33">
        <v>3.8362960000000002E-2</v>
      </c>
      <c r="MR13" s="33">
        <v>3.8280799999999997E-2</v>
      </c>
      <c r="MS13" s="33">
        <v>3.8198900000000001E-2</v>
      </c>
      <c r="MT13" s="33">
        <v>3.8117239999999997E-2</v>
      </c>
      <c r="MU13" s="33">
        <v>3.8035720000000002E-2</v>
      </c>
      <c r="MV13" s="33">
        <v>3.7954460000000002E-2</v>
      </c>
      <c r="MW13" s="33">
        <v>3.78736E-2</v>
      </c>
      <c r="MX13" s="33">
        <v>3.7793599999999997E-2</v>
      </c>
      <c r="MY13" s="33">
        <v>3.7714320000000003E-2</v>
      </c>
      <c r="MZ13" s="33">
        <v>3.7635559999999998E-2</v>
      </c>
      <c r="NA13" s="33">
        <v>3.7556770000000003E-2</v>
      </c>
      <c r="NB13" s="33">
        <v>3.7478230000000001E-2</v>
      </c>
      <c r="NC13" s="33">
        <v>3.739994E-2</v>
      </c>
      <c r="ND13" s="33">
        <v>3.732195E-2</v>
      </c>
      <c r="NE13" s="33">
        <v>3.7243970000000001E-2</v>
      </c>
      <c r="NF13" s="33">
        <v>3.7165999999999998E-2</v>
      </c>
      <c r="NG13" s="33">
        <v>3.7088070000000001E-2</v>
      </c>
      <c r="NH13" s="33">
        <v>3.7010479999999998E-2</v>
      </c>
      <c r="NI13" s="33">
        <v>3.6933239999999999E-2</v>
      </c>
      <c r="NJ13" s="33">
        <v>3.6856279999999998E-2</v>
      </c>
      <c r="NK13" s="33">
        <v>3.6779310000000003E-2</v>
      </c>
      <c r="NL13" s="33">
        <v>3.6702720000000001E-2</v>
      </c>
      <c r="NM13" s="33">
        <v>3.6626680000000002E-2</v>
      </c>
      <c r="NN13" s="33">
        <v>3.6551390000000003E-2</v>
      </c>
      <c r="NO13" s="33">
        <v>3.647653E-2</v>
      </c>
      <c r="NP13" s="33">
        <v>3.6402120000000003E-2</v>
      </c>
      <c r="NQ13" s="33">
        <v>3.6328039999999999E-2</v>
      </c>
      <c r="NR13" s="33">
        <v>3.6254340000000003E-2</v>
      </c>
      <c r="NS13" s="33">
        <v>3.6180850000000001E-2</v>
      </c>
      <c r="NT13" s="33">
        <v>3.6107479999999997E-2</v>
      </c>
      <c r="NU13" s="33">
        <v>3.6034089999999998E-2</v>
      </c>
      <c r="NV13" s="33">
        <v>3.5961140000000003E-2</v>
      </c>
      <c r="NW13" s="33">
        <v>3.5888879999999998E-2</v>
      </c>
      <c r="NX13" s="33">
        <v>3.5817500000000002E-2</v>
      </c>
      <c r="NY13" s="33">
        <v>3.57465E-2</v>
      </c>
      <c r="NZ13" s="33">
        <v>3.5675789999999999E-2</v>
      </c>
      <c r="OA13" s="33">
        <v>3.5605110000000002E-2</v>
      </c>
      <c r="OB13" s="33">
        <v>3.5534259999999998E-2</v>
      </c>
      <c r="OC13" s="33">
        <v>3.5463149999999999E-2</v>
      </c>
      <c r="OD13" s="33">
        <v>3.5391770000000003E-2</v>
      </c>
      <c r="OE13" s="33">
        <v>3.532018E-2</v>
      </c>
      <c r="OF13" s="33">
        <v>3.52489E-2</v>
      </c>
      <c r="OG13" s="33">
        <v>3.5178359999999999E-2</v>
      </c>
      <c r="OH13" s="33">
        <v>3.5108840000000002E-2</v>
      </c>
      <c r="OI13" s="33">
        <v>3.5039939999999999E-2</v>
      </c>
      <c r="OJ13" s="33">
        <v>3.4971509999999997E-2</v>
      </c>
      <c r="OK13" s="33">
        <v>3.4903330000000003E-2</v>
      </c>
      <c r="OL13" s="33">
        <v>3.4835280000000003E-2</v>
      </c>
      <c r="OM13" s="33">
        <v>3.4767279999999998E-2</v>
      </c>
      <c r="ON13" s="33">
        <v>3.4699199999999999E-2</v>
      </c>
      <c r="OO13" s="33">
        <v>3.463099E-2</v>
      </c>
      <c r="OP13" s="33">
        <v>3.4563049999999998E-2</v>
      </c>
    </row>
    <row r="14" spans="1:407" x14ac:dyDescent="0.25">
      <c r="A14" s="13" t="str">
        <f t="shared" si="0"/>
        <v>FixedWing-FINE-6-7-Any</v>
      </c>
      <c r="B14" s="13" t="s">
        <v>56</v>
      </c>
      <c r="C14" s="23" t="s">
        <v>30</v>
      </c>
      <c r="D14" s="31">
        <v>6</v>
      </c>
      <c r="E14" s="23">
        <v>7</v>
      </c>
      <c r="F14" s="32" t="s">
        <v>48</v>
      </c>
      <c r="G14" s="33">
        <v>0.66025149999999999</v>
      </c>
      <c r="H14" s="33">
        <v>0.59014200000000006</v>
      </c>
      <c r="I14" s="33">
        <v>0.53475209999999995</v>
      </c>
      <c r="J14" s="33">
        <v>0.49042400000000003</v>
      </c>
      <c r="K14" s="33">
        <v>0.45514719999999997</v>
      </c>
      <c r="L14" s="33">
        <v>0.4267319</v>
      </c>
      <c r="M14" s="33">
        <v>0.40340959999999998</v>
      </c>
      <c r="N14" s="33">
        <v>0.38409080000000001</v>
      </c>
      <c r="O14" s="33">
        <v>0.367643</v>
      </c>
      <c r="P14" s="33">
        <v>0.35300389999999998</v>
      </c>
      <c r="Q14" s="33">
        <v>0.33861649999999999</v>
      </c>
      <c r="R14" s="33">
        <v>0.32459969999999999</v>
      </c>
      <c r="S14" s="33">
        <v>0.31220290000000001</v>
      </c>
      <c r="T14" s="33">
        <v>0.30214360000000001</v>
      </c>
      <c r="U14" s="33">
        <v>0.29345860000000001</v>
      </c>
      <c r="V14" s="33">
        <v>0.2847153</v>
      </c>
      <c r="W14" s="33">
        <v>0.2757252</v>
      </c>
      <c r="X14" s="33">
        <v>0.26704719999999998</v>
      </c>
      <c r="Y14" s="33">
        <v>0.25902219999999998</v>
      </c>
      <c r="Z14" s="33">
        <v>0.2514228</v>
      </c>
      <c r="AA14" s="33">
        <v>0.24381610000000001</v>
      </c>
      <c r="AB14" s="33">
        <v>0.23632130000000001</v>
      </c>
      <c r="AC14" s="33">
        <v>0.2291793</v>
      </c>
      <c r="AD14" s="33">
        <v>0.2226921</v>
      </c>
      <c r="AE14" s="33">
        <v>0.21698120000000001</v>
      </c>
      <c r="AF14" s="33">
        <v>0.2119057</v>
      </c>
      <c r="AG14" s="33">
        <v>0.2071472</v>
      </c>
      <c r="AH14" s="33">
        <v>0.20247370000000001</v>
      </c>
      <c r="AI14" s="33">
        <v>0.1977893</v>
      </c>
      <c r="AJ14" s="33">
        <v>0.1931949</v>
      </c>
      <c r="AK14" s="33">
        <v>0.1886902</v>
      </c>
      <c r="AL14" s="33">
        <v>0.18437700000000001</v>
      </c>
      <c r="AM14" s="33">
        <v>0.18030740000000001</v>
      </c>
      <c r="AN14" s="33">
        <v>0.17654639999999999</v>
      </c>
      <c r="AO14" s="33">
        <v>0.17311299999999999</v>
      </c>
      <c r="AP14" s="33">
        <v>0.1699832</v>
      </c>
      <c r="AQ14" s="33">
        <v>0.16707050000000001</v>
      </c>
      <c r="AR14" s="33">
        <v>0.1643579</v>
      </c>
      <c r="AS14" s="33">
        <v>0.16178790000000001</v>
      </c>
      <c r="AT14" s="33">
        <v>0.1593725</v>
      </c>
      <c r="AU14" s="33">
        <v>0.15705189999999999</v>
      </c>
      <c r="AV14" s="33">
        <v>0.1548563</v>
      </c>
      <c r="AW14" s="33">
        <v>0.15276410000000001</v>
      </c>
      <c r="AX14" s="33">
        <v>0.1507944</v>
      </c>
      <c r="AY14" s="33">
        <v>0.14894540000000001</v>
      </c>
      <c r="AZ14" s="33">
        <v>0.14719599999999999</v>
      </c>
      <c r="BA14" s="33">
        <v>0.1455005</v>
      </c>
      <c r="BB14" s="33">
        <v>0.14386460000000001</v>
      </c>
      <c r="BC14" s="33">
        <v>0.14225099999999999</v>
      </c>
      <c r="BD14" s="33">
        <v>0.140685</v>
      </c>
      <c r="BE14" s="33">
        <v>0.13913990000000001</v>
      </c>
      <c r="BF14" s="33">
        <v>0.13766049999999999</v>
      </c>
      <c r="BG14" s="33">
        <v>0.13623399999999999</v>
      </c>
      <c r="BH14" s="33">
        <v>0.13487859999999999</v>
      </c>
      <c r="BI14" s="33">
        <v>0.13359550000000001</v>
      </c>
      <c r="BJ14" s="33">
        <v>0.1323733</v>
      </c>
      <c r="BK14" s="33">
        <v>0.1311813</v>
      </c>
      <c r="BL14" s="33">
        <v>0.13002839999999999</v>
      </c>
      <c r="BM14" s="33">
        <v>0.1288822</v>
      </c>
      <c r="BN14" s="33">
        <v>0.12778890000000001</v>
      </c>
      <c r="BO14" s="33">
        <v>0.12670770000000001</v>
      </c>
      <c r="BP14" s="33">
        <v>0.12567</v>
      </c>
      <c r="BQ14" s="33">
        <v>0.1246565</v>
      </c>
      <c r="BR14" s="33">
        <v>0.1236809</v>
      </c>
      <c r="BS14" s="33">
        <v>0.1227314</v>
      </c>
      <c r="BT14" s="33">
        <v>0.12181450000000001</v>
      </c>
      <c r="BU14" s="33">
        <v>0.12090380000000001</v>
      </c>
      <c r="BV14" s="33">
        <v>0.120009</v>
      </c>
      <c r="BW14" s="33">
        <v>0.11910419999999999</v>
      </c>
      <c r="BX14" s="33">
        <v>0.1182318</v>
      </c>
      <c r="BY14" s="33">
        <v>0.1173602</v>
      </c>
      <c r="BZ14" s="33">
        <v>0.116523</v>
      </c>
      <c r="CA14" s="33">
        <v>0.1156976</v>
      </c>
      <c r="CB14" s="33">
        <v>0.1149032</v>
      </c>
      <c r="CC14" s="33">
        <v>0.1141306</v>
      </c>
      <c r="CD14" s="33">
        <v>0.11338189999999999</v>
      </c>
      <c r="CE14" s="33">
        <v>0.1126297</v>
      </c>
      <c r="CF14" s="33">
        <v>0.11188240000000001</v>
      </c>
      <c r="CG14" s="33">
        <v>0.11111799999999999</v>
      </c>
      <c r="CH14" s="33">
        <v>0.1103874</v>
      </c>
      <c r="CI14" s="33">
        <v>0.1096615</v>
      </c>
      <c r="CJ14" s="33">
        <v>0.10895970000000001</v>
      </c>
      <c r="CK14" s="33">
        <v>0.10826429999999999</v>
      </c>
      <c r="CL14" s="33">
        <v>0.1075984</v>
      </c>
      <c r="CM14" s="33">
        <v>0.10694960000000001</v>
      </c>
      <c r="CN14" s="33">
        <v>0.1063211</v>
      </c>
      <c r="CO14" s="33">
        <v>0.1056858</v>
      </c>
      <c r="CP14" s="33">
        <v>0.1050508</v>
      </c>
      <c r="CQ14" s="33">
        <v>0.1043965</v>
      </c>
      <c r="CR14" s="33">
        <v>0.1037694</v>
      </c>
      <c r="CS14" s="33">
        <v>0.10314619999999999</v>
      </c>
      <c r="CT14" s="33">
        <v>0.10253669999999999</v>
      </c>
      <c r="CU14" s="33">
        <v>0.10191939999999999</v>
      </c>
      <c r="CV14" s="33">
        <v>0.10132090000000001</v>
      </c>
      <c r="CW14" s="33">
        <v>0.100742</v>
      </c>
      <c r="CX14" s="33">
        <v>0.1001865</v>
      </c>
      <c r="CY14" s="33">
        <v>9.9615629999999997E-2</v>
      </c>
      <c r="CZ14" s="33">
        <v>9.90452E-2</v>
      </c>
      <c r="DA14" s="33">
        <v>9.8464079999999995E-2</v>
      </c>
      <c r="DB14" s="33">
        <v>9.7910849999999994E-2</v>
      </c>
      <c r="DC14" s="33">
        <v>9.7366190000000005E-2</v>
      </c>
      <c r="DD14" s="33">
        <v>9.6832489999999993E-2</v>
      </c>
      <c r="DE14" s="33">
        <v>9.6283919999999995E-2</v>
      </c>
      <c r="DF14" s="33">
        <v>9.5754210000000006E-2</v>
      </c>
      <c r="DG14" s="33">
        <v>9.5235009999999995E-2</v>
      </c>
      <c r="DH14" s="33">
        <v>9.4738100000000006E-2</v>
      </c>
      <c r="DI14" s="33">
        <v>9.4225680000000006E-2</v>
      </c>
      <c r="DJ14" s="33">
        <v>9.3704419999999997E-2</v>
      </c>
      <c r="DK14" s="33">
        <v>9.3173240000000004E-2</v>
      </c>
      <c r="DL14" s="33">
        <v>9.2663430000000005E-2</v>
      </c>
      <c r="DM14" s="33">
        <v>9.2156810000000006E-2</v>
      </c>
      <c r="DN14" s="33">
        <v>9.1660309999999995E-2</v>
      </c>
      <c r="DO14" s="33">
        <v>9.1159710000000005E-2</v>
      </c>
      <c r="DP14" s="33">
        <v>9.0671550000000004E-2</v>
      </c>
      <c r="DQ14" s="33">
        <v>9.0189560000000002E-2</v>
      </c>
      <c r="DR14" s="33">
        <v>8.973072E-2</v>
      </c>
      <c r="DS14" s="33">
        <v>8.9253949999999999E-2</v>
      </c>
      <c r="DT14" s="33">
        <v>8.8772100000000007E-2</v>
      </c>
      <c r="DU14" s="33">
        <v>8.827575E-2</v>
      </c>
      <c r="DV14" s="33">
        <v>8.7802829999999998E-2</v>
      </c>
      <c r="DW14" s="33">
        <v>8.7328119999999995E-2</v>
      </c>
      <c r="DX14" s="33">
        <v>8.6862850000000005E-2</v>
      </c>
      <c r="DY14" s="33">
        <v>8.6401989999999998E-2</v>
      </c>
      <c r="DZ14" s="33">
        <v>8.5957640000000002E-2</v>
      </c>
      <c r="EA14" s="33">
        <v>8.5519159999999997E-2</v>
      </c>
      <c r="EB14" s="33">
        <v>8.5100490000000001E-2</v>
      </c>
      <c r="EC14" s="33">
        <v>8.4658120000000003E-2</v>
      </c>
      <c r="ED14" s="33">
        <v>8.4215499999999999E-2</v>
      </c>
      <c r="EE14" s="33">
        <v>8.3763599999999994E-2</v>
      </c>
      <c r="EF14" s="33">
        <v>8.3331760000000005E-2</v>
      </c>
      <c r="EG14" s="33">
        <v>8.2891670000000001E-2</v>
      </c>
      <c r="EH14" s="33">
        <v>8.2458959999999998E-2</v>
      </c>
      <c r="EI14" s="33">
        <v>8.2043130000000006E-2</v>
      </c>
      <c r="EJ14" s="33">
        <v>8.1642560000000003E-2</v>
      </c>
      <c r="EK14" s="33">
        <v>8.1242969999999998E-2</v>
      </c>
      <c r="EL14" s="33">
        <v>8.0857650000000003E-2</v>
      </c>
      <c r="EM14" s="33">
        <v>8.0459039999999996E-2</v>
      </c>
      <c r="EN14" s="33">
        <v>8.0058850000000001E-2</v>
      </c>
      <c r="EO14" s="33">
        <v>7.9647679999999998E-2</v>
      </c>
      <c r="EP14" s="33">
        <v>7.9254720000000001E-2</v>
      </c>
      <c r="EQ14" s="33">
        <v>7.8847329999999993E-2</v>
      </c>
      <c r="ER14" s="33">
        <v>7.8457200000000005E-2</v>
      </c>
      <c r="ES14" s="33">
        <v>7.8089220000000001E-2</v>
      </c>
      <c r="ET14" s="33">
        <v>7.7730720000000003E-2</v>
      </c>
      <c r="EU14" s="33">
        <v>7.7363829999999995E-2</v>
      </c>
      <c r="EV14" s="33">
        <v>7.7002459999999995E-2</v>
      </c>
      <c r="EW14" s="33">
        <v>7.6630879999999998E-2</v>
      </c>
      <c r="EX14" s="33">
        <v>7.6263150000000002E-2</v>
      </c>
      <c r="EY14" s="33">
        <v>7.5895439999999995E-2</v>
      </c>
      <c r="EZ14" s="33">
        <v>7.5531639999999997E-2</v>
      </c>
      <c r="FA14" s="33">
        <v>7.5149560000000004E-2</v>
      </c>
      <c r="FB14" s="33">
        <v>7.4772489999999997E-2</v>
      </c>
      <c r="FC14" s="33">
        <v>7.44224E-2</v>
      </c>
      <c r="FD14" s="33">
        <v>7.4089089999999996E-2</v>
      </c>
      <c r="FE14" s="33">
        <v>7.3763430000000005E-2</v>
      </c>
      <c r="FF14" s="33">
        <v>7.3442370000000007E-2</v>
      </c>
      <c r="FG14" s="33">
        <v>7.3106389999999993E-2</v>
      </c>
      <c r="FH14" s="33">
        <v>7.2762729999999998E-2</v>
      </c>
      <c r="FI14" s="33">
        <v>7.2410669999999996E-2</v>
      </c>
      <c r="FJ14" s="33">
        <v>7.2070330000000002E-2</v>
      </c>
      <c r="FK14" s="33">
        <v>7.1729619999999994E-2</v>
      </c>
      <c r="FL14" s="33">
        <v>7.1394159999999998E-2</v>
      </c>
      <c r="FM14" s="33">
        <v>7.1069199999999999E-2</v>
      </c>
      <c r="FN14" s="33">
        <v>7.0753789999999997E-2</v>
      </c>
      <c r="FO14" s="33">
        <v>7.0434529999999995E-2</v>
      </c>
      <c r="FP14" s="33">
        <v>7.0128369999999995E-2</v>
      </c>
      <c r="FQ14" s="33">
        <v>6.9818190000000002E-2</v>
      </c>
      <c r="FR14" s="33">
        <v>6.9502599999999998E-2</v>
      </c>
      <c r="FS14" s="33">
        <v>6.917152E-2</v>
      </c>
      <c r="FT14" s="33">
        <v>6.8848359999999997E-2</v>
      </c>
      <c r="FU14" s="33">
        <v>6.8528850000000002E-2</v>
      </c>
      <c r="FV14" s="33">
        <v>6.8212750000000003E-2</v>
      </c>
      <c r="FW14" s="33">
        <v>6.7912009999999995E-2</v>
      </c>
      <c r="FX14" s="33">
        <v>6.7617849999999993E-2</v>
      </c>
      <c r="FY14" s="33">
        <v>6.7317849999999999E-2</v>
      </c>
      <c r="FZ14" s="33">
        <v>6.702698E-2</v>
      </c>
      <c r="GA14" s="33">
        <v>6.6732669999999994E-2</v>
      </c>
      <c r="GB14" s="33">
        <v>6.6433530000000005E-2</v>
      </c>
      <c r="GC14" s="33">
        <v>6.612345E-2</v>
      </c>
      <c r="GD14" s="33">
        <v>6.5818790000000002E-2</v>
      </c>
      <c r="GE14" s="33">
        <v>6.551506E-2</v>
      </c>
      <c r="GF14" s="33">
        <v>6.5223390000000006E-2</v>
      </c>
      <c r="GG14" s="33">
        <v>6.495049E-2</v>
      </c>
      <c r="GH14" s="33">
        <v>6.4683729999999995E-2</v>
      </c>
      <c r="GI14" s="33">
        <v>6.4405080000000003E-2</v>
      </c>
      <c r="GJ14" s="33">
        <v>6.4126569999999994E-2</v>
      </c>
      <c r="GK14" s="33">
        <v>6.3843440000000001E-2</v>
      </c>
      <c r="GL14" s="33">
        <v>6.3549820000000007E-2</v>
      </c>
      <c r="GM14" s="33">
        <v>6.3249799999999995E-2</v>
      </c>
      <c r="GN14" s="33">
        <v>6.2961039999999996E-2</v>
      </c>
      <c r="GO14" s="33">
        <v>6.2672530000000004E-2</v>
      </c>
      <c r="GP14" s="33">
        <v>6.2404389999999997E-2</v>
      </c>
      <c r="GQ14" s="33">
        <v>6.2151919999999999E-2</v>
      </c>
      <c r="GR14" s="33">
        <v>6.1903189999999997E-2</v>
      </c>
      <c r="GS14" s="33">
        <v>6.1642450000000001E-2</v>
      </c>
      <c r="GT14" s="33">
        <v>6.1383510000000002E-2</v>
      </c>
      <c r="GU14" s="33">
        <v>6.1117240000000003E-2</v>
      </c>
      <c r="GV14" s="33">
        <v>6.084316E-2</v>
      </c>
      <c r="GW14" s="33">
        <v>6.0559700000000001E-2</v>
      </c>
      <c r="GX14" s="33">
        <v>6.028679E-2</v>
      </c>
      <c r="GY14" s="33">
        <v>6.0014730000000002E-2</v>
      </c>
      <c r="GZ14" s="33">
        <v>5.9768809999999999E-2</v>
      </c>
      <c r="HA14" s="33">
        <v>5.9542150000000002E-2</v>
      </c>
      <c r="HB14" s="33">
        <v>5.9314760000000001E-2</v>
      </c>
      <c r="HC14" s="33">
        <v>5.9075620000000002E-2</v>
      </c>
      <c r="HD14" s="33">
        <v>5.8840870000000003E-2</v>
      </c>
      <c r="HE14" s="33">
        <v>5.8589919999999997E-2</v>
      </c>
      <c r="HF14" s="33">
        <v>5.8328640000000001E-2</v>
      </c>
      <c r="HG14" s="33">
        <v>5.8063829999999997E-2</v>
      </c>
      <c r="HH14" s="33">
        <v>5.7805410000000002E-2</v>
      </c>
      <c r="HI14" s="33">
        <v>5.7550589999999999E-2</v>
      </c>
      <c r="HJ14" s="33">
        <v>5.7315100000000001E-2</v>
      </c>
      <c r="HK14" s="33">
        <v>5.7101010000000001E-2</v>
      </c>
      <c r="HL14" s="33">
        <v>5.6880979999999998E-2</v>
      </c>
      <c r="HM14" s="33">
        <v>5.6643350000000002E-2</v>
      </c>
      <c r="HN14" s="33">
        <v>5.6422399999999998E-2</v>
      </c>
      <c r="HO14" s="33">
        <v>5.6190959999999998E-2</v>
      </c>
      <c r="HP14" s="33">
        <v>5.5948159999999997E-2</v>
      </c>
      <c r="HQ14" s="33">
        <v>5.570373E-2</v>
      </c>
      <c r="HR14" s="33">
        <v>5.5466719999999997E-2</v>
      </c>
      <c r="HS14" s="33">
        <v>5.5233310000000001E-2</v>
      </c>
      <c r="HT14" s="33">
        <v>5.5010959999999998E-2</v>
      </c>
      <c r="HU14" s="33">
        <v>5.4805220000000002E-2</v>
      </c>
      <c r="HV14" s="33">
        <v>5.4595530000000003E-2</v>
      </c>
      <c r="HW14" s="33">
        <v>5.4373879999999999E-2</v>
      </c>
      <c r="HX14" s="33">
        <v>5.4165289999999998E-2</v>
      </c>
      <c r="HY14" s="33">
        <v>5.3949909999999997E-2</v>
      </c>
      <c r="HZ14" s="33">
        <v>5.3733660000000003E-2</v>
      </c>
      <c r="IA14" s="33">
        <v>5.3511139999999999E-2</v>
      </c>
      <c r="IB14" s="33">
        <v>5.3287660000000001E-2</v>
      </c>
      <c r="IC14" s="33">
        <v>5.3069989999999997E-2</v>
      </c>
      <c r="ID14" s="33">
        <v>5.2864660000000001E-2</v>
      </c>
      <c r="IE14" s="33">
        <v>5.2678200000000001E-2</v>
      </c>
      <c r="IF14" s="33">
        <v>5.2486989999999997E-2</v>
      </c>
      <c r="IG14" s="33">
        <v>5.227565E-2</v>
      </c>
      <c r="IH14" s="33">
        <v>5.2077900000000003E-2</v>
      </c>
      <c r="II14" s="33">
        <v>5.1877600000000003E-2</v>
      </c>
      <c r="IJ14" s="33">
        <v>5.1674119999999997E-2</v>
      </c>
      <c r="IK14" s="33">
        <v>5.146121E-2</v>
      </c>
      <c r="IL14" s="33">
        <v>5.1247840000000003E-2</v>
      </c>
      <c r="IM14" s="33">
        <v>5.1038149999999997E-2</v>
      </c>
      <c r="IN14" s="33">
        <v>5.0846710000000003E-2</v>
      </c>
      <c r="IO14" s="33">
        <v>5.0672120000000001E-2</v>
      </c>
      <c r="IP14" s="33">
        <v>5.0494789999999998E-2</v>
      </c>
      <c r="IQ14" s="33">
        <v>5.0291599999999999E-2</v>
      </c>
      <c r="IR14" s="33">
        <v>5.0098669999999998E-2</v>
      </c>
      <c r="IS14" s="33">
        <v>4.9917099999999999E-2</v>
      </c>
      <c r="IT14" s="33">
        <v>4.9723950000000003E-2</v>
      </c>
      <c r="IU14" s="33">
        <v>4.9517270000000002E-2</v>
      </c>
      <c r="IV14" s="33">
        <v>4.9305849999999998E-2</v>
      </c>
      <c r="IW14" s="33">
        <v>4.9101150000000003E-2</v>
      </c>
      <c r="IX14" s="33">
        <v>4.8914190000000003E-2</v>
      </c>
      <c r="IY14" s="33">
        <v>4.8736160000000001E-2</v>
      </c>
      <c r="IZ14" s="33">
        <v>4.8558450000000003E-2</v>
      </c>
      <c r="JA14" s="33">
        <v>4.8371259999999999E-2</v>
      </c>
      <c r="JB14" s="33">
        <v>4.8190150000000001E-2</v>
      </c>
      <c r="JC14" s="33">
        <v>4.8011020000000001E-2</v>
      </c>
      <c r="JD14" s="33">
        <v>4.7828229999999999E-2</v>
      </c>
      <c r="JE14" s="33">
        <v>4.7643339999999999E-2</v>
      </c>
      <c r="JF14" s="33">
        <v>4.7460820000000001E-2</v>
      </c>
      <c r="JG14" s="33">
        <v>4.7282699999999997E-2</v>
      </c>
      <c r="JH14" s="33">
        <v>4.7107700000000002E-2</v>
      </c>
      <c r="JI14" s="33">
        <v>4.6932139999999997E-2</v>
      </c>
      <c r="JJ14" s="33">
        <v>4.6754209999999997E-2</v>
      </c>
      <c r="JK14" s="33">
        <v>4.6576949999999999E-2</v>
      </c>
      <c r="JL14" s="33">
        <v>4.6401079999999997E-2</v>
      </c>
      <c r="JM14" s="33">
        <v>4.622689E-2</v>
      </c>
      <c r="JN14" s="33">
        <v>4.605443E-2</v>
      </c>
      <c r="JO14" s="33">
        <v>4.5882649999999997E-2</v>
      </c>
      <c r="JP14" s="33">
        <v>4.5711639999999998E-2</v>
      </c>
      <c r="JQ14" s="33">
        <v>4.5541470000000001E-2</v>
      </c>
      <c r="JR14" s="33">
        <v>4.5372389999999999E-2</v>
      </c>
      <c r="JS14" s="33">
        <v>4.5203769999999997E-2</v>
      </c>
      <c r="JT14" s="33">
        <v>4.5035550000000001E-2</v>
      </c>
      <c r="JU14" s="33">
        <v>4.4868419999999999E-2</v>
      </c>
      <c r="JV14" s="33">
        <v>4.4702869999999999E-2</v>
      </c>
      <c r="JW14" s="33">
        <v>4.4538910000000001E-2</v>
      </c>
      <c r="JX14" s="33">
        <v>4.4376440000000003E-2</v>
      </c>
      <c r="JY14" s="33">
        <v>4.4214709999999997E-2</v>
      </c>
      <c r="JZ14" s="33">
        <v>4.40539E-2</v>
      </c>
      <c r="KA14" s="33">
        <v>4.3893790000000002E-2</v>
      </c>
      <c r="KB14" s="33">
        <v>4.3734620000000002E-2</v>
      </c>
      <c r="KC14" s="33">
        <v>4.357569E-2</v>
      </c>
      <c r="KD14" s="33">
        <v>4.3417079999999997E-2</v>
      </c>
      <c r="KE14" s="33">
        <v>4.3259359999999997E-2</v>
      </c>
      <c r="KF14" s="33">
        <v>4.3103059999999999E-2</v>
      </c>
      <c r="KG14" s="33">
        <v>4.2947930000000002E-2</v>
      </c>
      <c r="KH14" s="33">
        <v>4.2793940000000003E-2</v>
      </c>
      <c r="KI14" s="33">
        <v>4.2640839999999999E-2</v>
      </c>
      <c r="KJ14" s="33">
        <v>4.2488770000000002E-2</v>
      </c>
      <c r="KK14" s="33">
        <v>4.2337380000000001E-2</v>
      </c>
      <c r="KL14" s="33">
        <v>4.2186660000000001E-2</v>
      </c>
      <c r="KM14" s="33">
        <v>4.2036289999999997E-2</v>
      </c>
      <c r="KN14" s="33">
        <v>4.1886270000000003E-2</v>
      </c>
      <c r="KO14" s="33">
        <v>4.1737110000000001E-2</v>
      </c>
      <c r="KP14" s="33">
        <v>4.1589340000000002E-2</v>
      </c>
      <c r="KQ14" s="33">
        <v>4.1443029999999999E-2</v>
      </c>
      <c r="KR14" s="33">
        <v>4.129799E-2</v>
      </c>
      <c r="KS14" s="33">
        <v>4.11539E-2</v>
      </c>
      <c r="KT14" s="33">
        <v>4.1010789999999998E-2</v>
      </c>
      <c r="KU14" s="33">
        <v>4.0868479999999999E-2</v>
      </c>
      <c r="KV14" s="33">
        <v>4.0726859999999997E-2</v>
      </c>
      <c r="KW14" s="33">
        <v>4.0585370000000003E-2</v>
      </c>
      <c r="KX14" s="33">
        <v>4.0444000000000001E-2</v>
      </c>
      <c r="KY14" s="33">
        <v>4.0303220000000001E-2</v>
      </c>
      <c r="KZ14" s="33">
        <v>4.0163520000000001E-2</v>
      </c>
      <c r="LA14" s="33">
        <v>4.0024869999999997E-2</v>
      </c>
      <c r="LB14" s="33">
        <v>3.9887060000000002E-2</v>
      </c>
      <c r="LC14" s="33">
        <v>3.9749949999999999E-2</v>
      </c>
      <c r="LD14" s="33">
        <v>3.9613679999999998E-2</v>
      </c>
      <c r="LE14" s="33">
        <v>3.947813E-2</v>
      </c>
      <c r="LF14" s="33">
        <v>3.9343250000000003E-2</v>
      </c>
      <c r="LG14" s="33">
        <v>3.920858E-2</v>
      </c>
      <c r="LH14" s="33">
        <v>3.907418E-2</v>
      </c>
      <c r="LI14" s="33">
        <v>3.8940460000000003E-2</v>
      </c>
      <c r="LJ14" s="33">
        <v>3.8807920000000003E-2</v>
      </c>
      <c r="LK14" s="33">
        <v>3.8676370000000002E-2</v>
      </c>
      <c r="LL14" s="33">
        <v>3.8545509999999998E-2</v>
      </c>
      <c r="LM14" s="33">
        <v>3.8415079999999997E-2</v>
      </c>
      <c r="LN14" s="33">
        <v>3.8285399999999997E-2</v>
      </c>
      <c r="LO14" s="33">
        <v>3.8156240000000001E-2</v>
      </c>
      <c r="LP14" s="33">
        <v>3.8027329999999998E-2</v>
      </c>
      <c r="LQ14" s="33">
        <v>3.7898250000000001E-2</v>
      </c>
      <c r="LR14" s="33">
        <v>3.7769150000000001E-2</v>
      </c>
      <c r="LS14" s="33">
        <v>3.7640399999999997E-2</v>
      </c>
      <c r="LT14" s="33">
        <v>3.75126E-2</v>
      </c>
      <c r="LU14" s="33">
        <v>3.7386030000000001E-2</v>
      </c>
      <c r="LV14" s="33">
        <v>3.7260679999999997E-2</v>
      </c>
      <c r="LW14" s="33">
        <v>3.7136089999999997E-2</v>
      </c>
      <c r="LX14" s="33">
        <v>3.7012429999999999E-2</v>
      </c>
      <c r="LY14" s="33">
        <v>3.688963E-2</v>
      </c>
      <c r="LZ14" s="33">
        <v>3.676741E-2</v>
      </c>
      <c r="MA14" s="33">
        <v>3.6645299999999999E-2</v>
      </c>
      <c r="MB14" s="33">
        <v>3.6523199999999999E-2</v>
      </c>
      <c r="MC14" s="33">
        <v>3.64014E-2</v>
      </c>
      <c r="MD14" s="33">
        <v>3.6280470000000002E-2</v>
      </c>
      <c r="ME14" s="33">
        <v>3.6160739999999997E-2</v>
      </c>
      <c r="MF14" s="33">
        <v>3.604226E-2</v>
      </c>
      <c r="MG14" s="33">
        <v>3.5924579999999998E-2</v>
      </c>
      <c r="MH14" s="33">
        <v>3.5807650000000003E-2</v>
      </c>
      <c r="MI14" s="33">
        <v>3.5691439999999998E-2</v>
      </c>
      <c r="MJ14" s="33">
        <v>3.5575669999999997E-2</v>
      </c>
      <c r="MK14" s="33">
        <v>3.5459780000000003E-2</v>
      </c>
      <c r="ML14" s="33">
        <v>3.5343630000000001E-2</v>
      </c>
      <c r="MM14" s="33">
        <v>3.5227399999999999E-2</v>
      </c>
      <c r="MN14" s="33">
        <v>3.5111629999999998E-2</v>
      </c>
      <c r="MO14" s="33">
        <v>3.4996649999999997E-2</v>
      </c>
      <c r="MP14" s="33">
        <v>3.4882679999999999E-2</v>
      </c>
      <c r="MQ14" s="33">
        <v>3.4769429999999997E-2</v>
      </c>
      <c r="MR14" s="33">
        <v>3.4656739999999998E-2</v>
      </c>
      <c r="MS14" s="33">
        <v>3.4544739999999997E-2</v>
      </c>
      <c r="MT14" s="33">
        <v>3.4433320000000003E-2</v>
      </c>
      <c r="MU14" s="33">
        <v>3.4322070000000003E-2</v>
      </c>
      <c r="MV14" s="33">
        <v>3.421101E-2</v>
      </c>
      <c r="MW14" s="33">
        <v>3.4100350000000001E-2</v>
      </c>
      <c r="MX14" s="33">
        <v>3.3990560000000003E-2</v>
      </c>
      <c r="MY14" s="33">
        <v>3.3881809999999998E-2</v>
      </c>
      <c r="MZ14" s="33">
        <v>3.3774360000000003E-2</v>
      </c>
      <c r="NA14" s="33">
        <v>3.3667599999999999E-2</v>
      </c>
      <c r="NB14" s="33">
        <v>3.3561019999999997E-2</v>
      </c>
      <c r="NC14" s="33">
        <v>3.3454669999999999E-2</v>
      </c>
      <c r="ND14" s="33">
        <v>3.3348639999999999E-2</v>
      </c>
      <c r="NE14" s="33">
        <v>3.3242639999999997E-2</v>
      </c>
      <c r="NF14" s="33">
        <v>3.3136579999999999E-2</v>
      </c>
      <c r="NG14" s="33">
        <v>3.3030740000000003E-2</v>
      </c>
      <c r="NH14" s="33">
        <v>3.2925639999999999E-2</v>
      </c>
      <c r="NI14" s="33">
        <v>3.2821450000000002E-2</v>
      </c>
      <c r="NJ14" s="33">
        <v>3.2718530000000003E-2</v>
      </c>
      <c r="NK14" s="33">
        <v>3.2616489999999998E-2</v>
      </c>
      <c r="NL14" s="33">
        <v>3.2514809999999998E-2</v>
      </c>
      <c r="NM14" s="33">
        <v>3.2413339999999999E-2</v>
      </c>
      <c r="NN14" s="33">
        <v>3.2312159999999999E-2</v>
      </c>
      <c r="NO14" s="33">
        <v>3.221102E-2</v>
      </c>
      <c r="NP14" s="33">
        <v>3.2109779999999997E-2</v>
      </c>
      <c r="NQ14" s="33">
        <v>3.2008710000000003E-2</v>
      </c>
      <c r="NR14" s="33">
        <v>3.1908489999999998E-2</v>
      </c>
      <c r="NS14" s="33">
        <v>3.1809230000000001E-2</v>
      </c>
      <c r="NT14" s="33">
        <v>3.1711290000000003E-2</v>
      </c>
      <c r="NU14" s="33">
        <v>3.1614150000000001E-2</v>
      </c>
      <c r="NV14" s="33">
        <v>3.1517450000000002E-2</v>
      </c>
      <c r="NW14" s="33">
        <v>3.1421049999999999E-2</v>
      </c>
      <c r="NX14" s="33">
        <v>3.1324890000000001E-2</v>
      </c>
      <c r="NY14" s="33">
        <v>3.1228829999999999E-2</v>
      </c>
      <c r="NZ14" s="33">
        <v>3.113281E-2</v>
      </c>
      <c r="OA14" s="33">
        <v>3.103709E-2</v>
      </c>
      <c r="OB14" s="33">
        <v>3.0942130000000002E-2</v>
      </c>
      <c r="OC14" s="33">
        <v>3.0847960000000001E-2</v>
      </c>
      <c r="OD14" s="33">
        <v>3.0754799999999999E-2</v>
      </c>
      <c r="OE14" s="33">
        <v>3.0662249999999999E-2</v>
      </c>
      <c r="OF14" s="33">
        <v>3.0569989999999998E-2</v>
      </c>
      <c r="OG14" s="33">
        <v>3.0477750000000001E-2</v>
      </c>
      <c r="OH14" s="33">
        <v>3.0385499999999999E-2</v>
      </c>
      <c r="OI14" s="33">
        <v>3.02931E-2</v>
      </c>
      <c r="OJ14" s="33">
        <v>3.0200580000000001E-2</v>
      </c>
      <c r="OK14" s="33">
        <v>3.0108159999999998E-2</v>
      </c>
      <c r="OL14" s="33">
        <v>3.0016310000000001E-2</v>
      </c>
      <c r="OM14" s="33">
        <v>2.9925119999999999E-2</v>
      </c>
      <c r="ON14" s="33">
        <v>2.9834880000000001E-2</v>
      </c>
      <c r="OO14" s="33">
        <v>2.974535E-2</v>
      </c>
      <c r="OP14" s="33">
        <v>2.9656330000000002E-2</v>
      </c>
    </row>
    <row r="15" spans="1:407" x14ac:dyDescent="0.25">
      <c r="A15" s="13" t="str">
        <f t="shared" si="0"/>
        <v>FixedWing-MEDIUM-3-20-Any</v>
      </c>
      <c r="B15" s="13" t="s">
        <v>56</v>
      </c>
      <c r="C15" s="23" t="s">
        <v>31</v>
      </c>
      <c r="D15" s="31">
        <v>3</v>
      </c>
      <c r="E15" s="23">
        <v>20</v>
      </c>
      <c r="F15" s="32" t="s">
        <v>48</v>
      </c>
      <c r="G15" s="13">
        <v>0.491815</v>
      </c>
      <c r="H15" s="13">
        <v>0.4017288</v>
      </c>
      <c r="I15" s="13">
        <v>0.3371131</v>
      </c>
      <c r="J15" s="13">
        <v>0.28803450000000003</v>
      </c>
      <c r="K15" s="13">
        <v>0.25263350000000001</v>
      </c>
      <c r="L15" s="13">
        <v>0.2263619</v>
      </c>
      <c r="M15" s="13">
        <v>0.2058149</v>
      </c>
      <c r="N15" s="13">
        <v>0.1890616</v>
      </c>
      <c r="O15" s="13">
        <v>0.17523369999999999</v>
      </c>
      <c r="P15" s="13">
        <v>0.16366639999999999</v>
      </c>
      <c r="Q15" s="13">
        <v>0.1538023</v>
      </c>
      <c r="R15" s="13">
        <v>0.14532329999999999</v>
      </c>
      <c r="S15" s="13">
        <v>0.137932</v>
      </c>
      <c r="T15" s="13">
        <v>0.13147449999999999</v>
      </c>
      <c r="U15" s="13">
        <v>0.1254739</v>
      </c>
      <c r="V15" s="13">
        <v>0.1197709</v>
      </c>
      <c r="W15" s="13">
        <v>0.114467</v>
      </c>
      <c r="X15" s="13">
        <v>0.1094686</v>
      </c>
      <c r="Y15" s="13">
        <v>0.1046199</v>
      </c>
      <c r="Z15" s="13">
        <v>0.1001312</v>
      </c>
      <c r="AA15" s="33">
        <v>9.5916589999999996E-2</v>
      </c>
      <c r="AB15" s="33">
        <v>9.1927889999999998E-2</v>
      </c>
      <c r="AC15" s="13">
        <v>8.8051299999999999E-2</v>
      </c>
      <c r="AD15" s="33">
        <v>8.4439749999999994E-2</v>
      </c>
      <c r="AE15" s="33">
        <v>8.0934549999999994E-2</v>
      </c>
      <c r="AF15" s="33">
        <v>7.7490489999999995E-2</v>
      </c>
      <c r="AG15" s="33">
        <v>7.4269429999999997E-2</v>
      </c>
      <c r="AH15" s="33">
        <v>7.1194510000000003E-2</v>
      </c>
      <c r="AI15" s="33">
        <v>6.8170560000000005E-2</v>
      </c>
      <c r="AJ15" s="33">
        <v>6.5360639999999998E-2</v>
      </c>
      <c r="AK15" s="33">
        <v>6.2686229999999996E-2</v>
      </c>
      <c r="AL15" s="33">
        <v>6.0159530000000003E-2</v>
      </c>
      <c r="AM15" s="33">
        <v>5.771983E-2</v>
      </c>
      <c r="AN15" s="33">
        <v>5.551478E-2</v>
      </c>
      <c r="AO15" s="33">
        <v>5.3429570000000003E-2</v>
      </c>
      <c r="AP15" s="33">
        <v>5.1369329999999998E-2</v>
      </c>
      <c r="AQ15" s="33">
        <v>4.951651E-2</v>
      </c>
      <c r="AR15" s="33">
        <v>4.7835000000000003E-2</v>
      </c>
      <c r="AS15" s="33">
        <v>4.6140309999999997E-2</v>
      </c>
      <c r="AT15" s="33">
        <v>4.4609339999999997E-2</v>
      </c>
      <c r="AU15" s="33">
        <v>4.3159059999999999E-2</v>
      </c>
      <c r="AV15" s="33">
        <v>4.1767449999999998E-2</v>
      </c>
      <c r="AW15" s="33">
        <v>4.0438469999999997E-2</v>
      </c>
      <c r="AX15" s="33">
        <v>3.9233740000000003E-2</v>
      </c>
      <c r="AY15" s="33">
        <v>3.8074230000000001E-2</v>
      </c>
      <c r="AZ15" s="33">
        <v>3.693544E-2</v>
      </c>
      <c r="BA15" s="33">
        <v>3.5881419999999997E-2</v>
      </c>
      <c r="BB15" s="33">
        <v>3.4870569999999997E-2</v>
      </c>
      <c r="BC15" s="33">
        <v>3.3875160000000001E-2</v>
      </c>
      <c r="BD15" s="33">
        <v>3.29488E-2</v>
      </c>
      <c r="BE15" s="33">
        <v>3.2062050000000002E-2</v>
      </c>
      <c r="BF15" s="33">
        <v>3.1215440000000001E-2</v>
      </c>
      <c r="BG15" s="33">
        <v>3.041015E-2</v>
      </c>
      <c r="BH15" s="33">
        <v>2.959171E-2</v>
      </c>
      <c r="BI15" s="33">
        <v>2.881061E-2</v>
      </c>
      <c r="BJ15" s="33">
        <v>2.8066750000000001E-2</v>
      </c>
      <c r="BK15" s="33">
        <v>2.7356459999999999E-2</v>
      </c>
      <c r="BL15" s="33">
        <v>2.6679069999999999E-2</v>
      </c>
      <c r="BM15" s="33">
        <v>2.6033359999999998E-2</v>
      </c>
      <c r="BN15" s="33">
        <v>2.5416109999999999E-2</v>
      </c>
      <c r="BO15" s="33">
        <v>2.482386E-2</v>
      </c>
      <c r="BP15" s="33">
        <v>2.4256139999999999E-2</v>
      </c>
      <c r="BQ15" s="33">
        <v>2.371212E-2</v>
      </c>
      <c r="BR15" s="33">
        <v>2.3189479999999998E-2</v>
      </c>
      <c r="BS15" s="33">
        <v>2.2687079999999998E-2</v>
      </c>
      <c r="BT15" s="33">
        <v>2.2206360000000001E-2</v>
      </c>
      <c r="BU15" s="33">
        <v>2.1744960000000001E-2</v>
      </c>
      <c r="BV15" s="33">
        <v>2.1302399999999999E-2</v>
      </c>
      <c r="BW15" s="33">
        <v>2.087789E-2</v>
      </c>
      <c r="BX15" s="33">
        <v>2.0469569999999999E-2</v>
      </c>
      <c r="BY15" s="33">
        <v>2.007515E-2</v>
      </c>
      <c r="BZ15" s="33">
        <v>1.969483E-2</v>
      </c>
      <c r="CA15" s="33">
        <v>1.9328290000000001E-2</v>
      </c>
      <c r="CB15" s="33">
        <v>1.8973710000000001E-2</v>
      </c>
      <c r="CC15" s="33">
        <v>1.8630830000000001E-2</v>
      </c>
      <c r="CD15" s="33">
        <v>1.8302289999999999E-2</v>
      </c>
      <c r="CE15" s="33">
        <v>1.7985069999999999E-2</v>
      </c>
      <c r="CF15" s="33">
        <v>1.76784E-2</v>
      </c>
      <c r="CG15" s="33">
        <v>1.738317E-2</v>
      </c>
      <c r="CH15" s="33">
        <v>1.709801E-2</v>
      </c>
      <c r="CI15" s="33">
        <v>1.6821249999999999E-2</v>
      </c>
      <c r="CJ15" s="33">
        <v>1.6552919999999999E-2</v>
      </c>
      <c r="CK15" s="33">
        <v>1.6292919999999999E-2</v>
      </c>
      <c r="CL15" s="33">
        <v>1.6040800000000001E-2</v>
      </c>
      <c r="CM15" s="33">
        <v>1.5796649999999999E-2</v>
      </c>
      <c r="CN15" s="33">
        <v>1.5561480000000001E-2</v>
      </c>
      <c r="CO15" s="33">
        <v>1.533342E-2</v>
      </c>
      <c r="CP15" s="33">
        <v>1.511182E-2</v>
      </c>
      <c r="CQ15" s="33">
        <v>1.489707E-2</v>
      </c>
      <c r="CR15" s="33">
        <v>1.4688629999999999E-2</v>
      </c>
      <c r="CS15" s="33">
        <v>1.448515E-2</v>
      </c>
      <c r="CT15" s="33">
        <v>1.4287060000000001E-2</v>
      </c>
      <c r="CU15" s="33">
        <v>1.409443E-2</v>
      </c>
      <c r="CV15" s="33">
        <v>1.3907070000000001E-2</v>
      </c>
      <c r="CW15" s="33">
        <v>1.372546E-2</v>
      </c>
      <c r="CX15" s="33">
        <v>1.3550120000000001E-2</v>
      </c>
      <c r="CY15" s="33">
        <v>1.3380090000000001E-2</v>
      </c>
      <c r="CZ15" s="33">
        <v>1.321467E-2</v>
      </c>
      <c r="DA15" s="33">
        <v>1.305395E-2</v>
      </c>
      <c r="DB15" s="33">
        <v>1.289731E-2</v>
      </c>
      <c r="DC15" s="33">
        <v>1.2744149999999999E-2</v>
      </c>
      <c r="DD15" s="33">
        <v>1.259505E-2</v>
      </c>
      <c r="DE15" s="33">
        <v>1.244987E-2</v>
      </c>
      <c r="DF15" s="33">
        <v>1.230856E-2</v>
      </c>
      <c r="DG15" s="33">
        <v>1.2171410000000001E-2</v>
      </c>
      <c r="DH15" s="33">
        <v>1.2039009999999999E-2</v>
      </c>
      <c r="DI15" s="33">
        <v>1.19106E-2</v>
      </c>
      <c r="DJ15" s="33">
        <v>1.1785439999999999E-2</v>
      </c>
      <c r="DK15" s="33">
        <v>1.166303E-2</v>
      </c>
      <c r="DL15" s="33">
        <v>1.1543299999999999E-2</v>
      </c>
      <c r="DM15" s="33">
        <v>1.142634E-2</v>
      </c>
      <c r="DN15" s="33">
        <v>1.131215E-2</v>
      </c>
      <c r="DO15" s="33">
        <v>1.120054E-2</v>
      </c>
      <c r="DP15" s="33">
        <v>1.1091800000000001E-2</v>
      </c>
      <c r="DQ15" s="33">
        <v>1.0986020000000001E-2</v>
      </c>
      <c r="DR15" s="33">
        <v>1.0883729999999999E-2</v>
      </c>
      <c r="DS15" s="33">
        <v>1.0784119999999999E-2</v>
      </c>
      <c r="DT15" s="33">
        <v>1.068617E-2</v>
      </c>
      <c r="DU15" s="33">
        <v>1.059003E-2</v>
      </c>
      <c r="DV15" s="33">
        <v>1.049571E-2</v>
      </c>
      <c r="DW15" s="33">
        <v>1.0403320000000001E-2</v>
      </c>
      <c r="DX15" s="33">
        <v>1.0312979999999999E-2</v>
      </c>
      <c r="DY15" s="33">
        <v>1.022443E-2</v>
      </c>
      <c r="DZ15" s="33">
        <v>1.013799E-2</v>
      </c>
      <c r="EA15" s="33">
        <v>1.005345E-2</v>
      </c>
      <c r="EB15" s="33">
        <v>9.9715029999999996E-3</v>
      </c>
      <c r="EC15" s="33">
        <v>9.8919690000000005E-3</v>
      </c>
      <c r="ED15" s="33">
        <v>9.813581E-3</v>
      </c>
      <c r="EE15" s="33">
        <v>9.7365609999999995E-3</v>
      </c>
      <c r="EF15" s="33">
        <v>9.6607370000000008E-3</v>
      </c>
      <c r="EG15" s="33">
        <v>9.5862780000000002E-3</v>
      </c>
      <c r="EH15" s="33">
        <v>9.5132570000000007E-3</v>
      </c>
      <c r="EI15" s="33">
        <v>9.4415179999999994E-3</v>
      </c>
      <c r="EJ15" s="33">
        <v>9.3712569999999992E-3</v>
      </c>
      <c r="EK15" s="33">
        <v>9.3024000000000006E-3</v>
      </c>
      <c r="EL15" s="33">
        <v>9.2355289999999993E-3</v>
      </c>
      <c r="EM15" s="33">
        <v>9.1703500000000007E-3</v>
      </c>
      <c r="EN15" s="33">
        <v>9.1058230000000007E-3</v>
      </c>
      <c r="EO15" s="33">
        <v>9.0423229999999997E-3</v>
      </c>
      <c r="EP15" s="33">
        <v>8.9794850000000006E-3</v>
      </c>
      <c r="EQ15" s="33">
        <v>8.9175490000000003E-3</v>
      </c>
      <c r="ER15" s="33">
        <v>8.8566500000000006E-3</v>
      </c>
      <c r="ES15" s="33">
        <v>8.7966950000000002E-3</v>
      </c>
      <c r="ET15" s="33">
        <v>8.7378990000000004E-3</v>
      </c>
      <c r="EU15" s="33">
        <v>8.6802149999999998E-3</v>
      </c>
      <c r="EV15" s="33">
        <v>8.6241370000000005E-3</v>
      </c>
      <c r="EW15" s="33">
        <v>8.5695589999999992E-3</v>
      </c>
      <c r="EX15" s="33">
        <v>8.5156399999999997E-3</v>
      </c>
      <c r="EY15" s="33">
        <v>8.4625039999999992E-3</v>
      </c>
      <c r="EZ15" s="33">
        <v>8.4100279999999999E-3</v>
      </c>
      <c r="FA15" s="33">
        <v>8.3584720000000005E-3</v>
      </c>
      <c r="FB15" s="33">
        <v>8.307722E-3</v>
      </c>
      <c r="FC15" s="33">
        <v>8.2577589999999999E-3</v>
      </c>
      <c r="FD15" s="33">
        <v>8.2087080000000003E-3</v>
      </c>
      <c r="FE15" s="33">
        <v>8.1604360000000001E-3</v>
      </c>
      <c r="FF15" s="33">
        <v>8.1133139999999999E-3</v>
      </c>
      <c r="FG15" s="33">
        <v>8.0673580000000002E-3</v>
      </c>
      <c r="FH15" s="33">
        <v>8.02193E-3</v>
      </c>
      <c r="FI15" s="33">
        <v>7.9771819999999993E-3</v>
      </c>
      <c r="FJ15" s="33">
        <v>7.9327559999999991E-3</v>
      </c>
      <c r="FK15" s="33">
        <v>7.8890550000000007E-3</v>
      </c>
      <c r="FL15" s="33">
        <v>7.8458239999999995E-3</v>
      </c>
      <c r="FM15" s="33">
        <v>7.8030820000000002E-3</v>
      </c>
      <c r="FN15" s="33">
        <v>7.760917E-3</v>
      </c>
      <c r="FO15" s="33">
        <v>7.7193050000000001E-3</v>
      </c>
      <c r="FP15" s="33">
        <v>7.6784799999999997E-3</v>
      </c>
      <c r="FQ15" s="33">
        <v>7.6385769999999997E-3</v>
      </c>
      <c r="FR15" s="33">
        <v>7.599003E-3</v>
      </c>
      <c r="FS15" s="33">
        <v>7.5600140000000003E-3</v>
      </c>
      <c r="FT15" s="33">
        <v>7.5213529999999997E-3</v>
      </c>
      <c r="FU15" s="33">
        <v>7.4835839999999997E-3</v>
      </c>
      <c r="FV15" s="33">
        <v>7.4463580000000001E-3</v>
      </c>
      <c r="FW15" s="33">
        <v>7.4096919999999998E-3</v>
      </c>
      <c r="FX15" s="33">
        <v>7.3736180000000002E-3</v>
      </c>
      <c r="FY15" s="33">
        <v>7.3380920000000001E-3</v>
      </c>
      <c r="FZ15" s="33">
        <v>7.3033339999999999E-3</v>
      </c>
      <c r="GA15" s="33">
        <v>7.2694159999999999E-3</v>
      </c>
      <c r="GB15" s="33">
        <v>7.2357430000000002E-3</v>
      </c>
      <c r="GC15" s="33">
        <v>7.2024080000000004E-3</v>
      </c>
      <c r="GD15" s="33">
        <v>7.1690219999999997E-3</v>
      </c>
      <c r="GE15" s="33">
        <v>7.1363290000000003E-3</v>
      </c>
      <c r="GF15" s="33">
        <v>7.1040260000000003E-3</v>
      </c>
      <c r="GG15" s="33">
        <v>7.0721220000000001E-3</v>
      </c>
      <c r="GH15" s="33">
        <v>7.0406569999999996E-3</v>
      </c>
      <c r="GI15" s="33">
        <v>7.0096139999999999E-3</v>
      </c>
      <c r="GJ15" s="33">
        <v>6.9790720000000002E-3</v>
      </c>
      <c r="GK15" s="33">
        <v>6.9491550000000003E-3</v>
      </c>
      <c r="GL15" s="33">
        <v>6.9193529999999996E-3</v>
      </c>
      <c r="GM15" s="33">
        <v>6.8897560000000004E-3</v>
      </c>
      <c r="GN15" s="33">
        <v>6.8601519999999996E-3</v>
      </c>
      <c r="GO15" s="33">
        <v>6.8312579999999998E-3</v>
      </c>
      <c r="GP15" s="33">
        <v>6.8027000000000001E-3</v>
      </c>
      <c r="GQ15" s="33">
        <v>6.7744989999999998E-3</v>
      </c>
      <c r="GR15" s="33">
        <v>6.7466180000000002E-3</v>
      </c>
      <c r="GS15" s="33">
        <v>6.7190870000000003E-3</v>
      </c>
      <c r="GT15" s="33">
        <v>6.692033E-3</v>
      </c>
      <c r="GU15" s="33">
        <v>6.6655530000000003E-3</v>
      </c>
      <c r="GV15" s="33">
        <v>6.6391510000000003E-3</v>
      </c>
      <c r="GW15" s="33">
        <v>6.612962E-3</v>
      </c>
      <c r="GX15" s="33">
        <v>6.5868000000000003E-3</v>
      </c>
      <c r="GY15" s="33">
        <v>6.5614030000000004E-3</v>
      </c>
      <c r="GZ15" s="33">
        <v>6.5364580000000002E-3</v>
      </c>
      <c r="HA15" s="33">
        <v>6.5118570000000002E-3</v>
      </c>
      <c r="HB15" s="33">
        <v>6.4872949999999997E-3</v>
      </c>
      <c r="HC15" s="33">
        <v>6.4627310000000002E-3</v>
      </c>
      <c r="HD15" s="33">
        <v>6.4384189999999999E-3</v>
      </c>
      <c r="HE15" s="33">
        <v>6.4145199999999999E-3</v>
      </c>
      <c r="HF15" s="33">
        <v>6.3906029999999999E-3</v>
      </c>
      <c r="HG15" s="33">
        <v>6.3668559999999997E-3</v>
      </c>
      <c r="HH15" s="33">
        <v>6.3431360000000001E-3</v>
      </c>
      <c r="HI15" s="33">
        <v>6.3201209999999997E-3</v>
      </c>
      <c r="HJ15" s="33">
        <v>6.29752E-3</v>
      </c>
      <c r="HK15" s="33">
        <v>6.2752679999999996E-3</v>
      </c>
      <c r="HL15" s="33">
        <v>6.2528360000000003E-3</v>
      </c>
      <c r="HM15" s="33">
        <v>6.2303610000000002E-3</v>
      </c>
      <c r="HN15" s="33">
        <v>6.2080529999999998E-3</v>
      </c>
      <c r="HO15" s="33">
        <v>6.1860750000000001E-3</v>
      </c>
      <c r="HP15" s="33">
        <v>6.1640949999999996E-3</v>
      </c>
      <c r="HQ15" s="33">
        <v>6.1424169999999998E-3</v>
      </c>
      <c r="HR15" s="33">
        <v>6.1208779999999997E-3</v>
      </c>
      <c r="HS15" s="33">
        <v>6.1000239999999999E-3</v>
      </c>
      <c r="HT15" s="33">
        <v>6.0795679999999996E-3</v>
      </c>
      <c r="HU15" s="33">
        <v>6.0593579999999999E-3</v>
      </c>
      <c r="HV15" s="33">
        <v>6.0387899999999996E-3</v>
      </c>
      <c r="HW15" s="33">
        <v>6.0180040000000004E-3</v>
      </c>
      <c r="HX15" s="33">
        <v>5.9972300000000001E-3</v>
      </c>
      <c r="HY15" s="33">
        <v>5.9766009999999998E-3</v>
      </c>
      <c r="HZ15" s="33">
        <v>5.9559499999999998E-3</v>
      </c>
      <c r="IA15" s="33">
        <v>5.9357359999999996E-3</v>
      </c>
      <c r="IB15" s="33">
        <v>5.9158980000000002E-3</v>
      </c>
      <c r="IC15" s="33">
        <v>5.8968850000000001E-3</v>
      </c>
      <c r="ID15" s="33">
        <v>5.8783910000000002E-3</v>
      </c>
      <c r="IE15" s="33">
        <v>5.8601879999999997E-3</v>
      </c>
      <c r="IF15" s="33">
        <v>5.8415710000000003E-3</v>
      </c>
      <c r="IG15" s="33">
        <v>5.8225270000000001E-3</v>
      </c>
      <c r="IH15" s="33">
        <v>5.8033540000000002E-3</v>
      </c>
      <c r="II15" s="33">
        <v>5.7842980000000002E-3</v>
      </c>
      <c r="IJ15" s="33">
        <v>5.7652470000000003E-3</v>
      </c>
      <c r="IK15" s="33">
        <v>5.7464600000000001E-3</v>
      </c>
      <c r="IL15" s="33">
        <v>5.7278770000000001E-3</v>
      </c>
      <c r="IM15" s="33">
        <v>5.7099179999999996E-3</v>
      </c>
      <c r="IN15" s="33">
        <v>5.692374E-3</v>
      </c>
      <c r="IO15" s="33">
        <v>5.6751780000000003E-3</v>
      </c>
      <c r="IP15" s="33">
        <v>5.657769E-3</v>
      </c>
      <c r="IQ15" s="33">
        <v>5.6401680000000001E-3</v>
      </c>
      <c r="IR15" s="33">
        <v>5.6226080000000003E-3</v>
      </c>
      <c r="IS15" s="33">
        <v>5.6053730000000003E-3</v>
      </c>
      <c r="IT15" s="33">
        <v>5.5881689999999996E-3</v>
      </c>
      <c r="IU15" s="33">
        <v>5.571154E-3</v>
      </c>
      <c r="IV15" s="33">
        <v>5.5542600000000001E-3</v>
      </c>
      <c r="IW15" s="33">
        <v>5.5378739999999999E-3</v>
      </c>
      <c r="IX15" s="33">
        <v>5.5217679999999998E-3</v>
      </c>
      <c r="IY15" s="33">
        <v>5.5059150000000001E-3</v>
      </c>
      <c r="IZ15" s="33">
        <v>5.4897139999999997E-3</v>
      </c>
      <c r="JA15" s="33">
        <v>5.4732390000000004E-3</v>
      </c>
      <c r="JB15" s="33">
        <v>5.4566980000000003E-3</v>
      </c>
      <c r="JC15" s="33">
        <v>5.4404950000000001E-3</v>
      </c>
      <c r="JD15" s="33">
        <v>5.4245059999999999E-3</v>
      </c>
      <c r="JE15" s="33">
        <v>5.4089129999999996E-3</v>
      </c>
      <c r="JF15" s="33">
        <v>5.3936319999999998E-3</v>
      </c>
      <c r="JG15" s="33">
        <v>5.3789470000000002E-3</v>
      </c>
      <c r="JH15" s="33">
        <v>5.364405E-3</v>
      </c>
      <c r="JI15" s="33">
        <v>5.3498319999999997E-3</v>
      </c>
      <c r="JJ15" s="33">
        <v>5.3347309999999997E-3</v>
      </c>
      <c r="JK15" s="33">
        <v>5.3192090000000001E-3</v>
      </c>
      <c r="JL15" s="33">
        <v>5.303566E-3</v>
      </c>
      <c r="JM15" s="33">
        <v>5.2882900000000002E-3</v>
      </c>
      <c r="JN15" s="33">
        <v>5.2733149999999998E-3</v>
      </c>
      <c r="JO15" s="33">
        <v>5.2587520000000002E-3</v>
      </c>
      <c r="JP15" s="33">
        <v>5.2445149999999999E-3</v>
      </c>
      <c r="JQ15" s="33">
        <v>5.2308429999999998E-3</v>
      </c>
      <c r="JR15" s="33">
        <v>5.217452E-3</v>
      </c>
      <c r="JS15" s="33">
        <v>5.2041609999999997E-3</v>
      </c>
      <c r="JT15" s="33">
        <v>5.1904810000000003E-3</v>
      </c>
      <c r="JU15" s="33">
        <v>5.1763929999999996E-3</v>
      </c>
      <c r="JV15" s="33">
        <v>5.162046E-3</v>
      </c>
      <c r="JW15" s="33">
        <v>5.1478130000000002E-3</v>
      </c>
      <c r="JX15" s="33">
        <v>5.133711E-3</v>
      </c>
      <c r="JY15" s="33">
        <v>5.1198980000000003E-3</v>
      </c>
      <c r="JZ15" s="33">
        <v>5.1063510000000003E-3</v>
      </c>
      <c r="KA15" s="33">
        <v>5.0934149999999996E-3</v>
      </c>
      <c r="KB15" s="33">
        <v>5.0808549999999996E-3</v>
      </c>
      <c r="KC15" s="33">
        <v>5.0683730000000001E-3</v>
      </c>
      <c r="KD15" s="33">
        <v>5.0554459999999999E-3</v>
      </c>
      <c r="KE15" s="33">
        <v>5.0421279999999999E-3</v>
      </c>
      <c r="KF15" s="33">
        <v>5.0285699999999996E-3</v>
      </c>
      <c r="KG15" s="33">
        <v>5.0152E-3</v>
      </c>
      <c r="KH15" s="33">
        <v>5.0021029999999999E-3</v>
      </c>
      <c r="KI15" s="33">
        <v>4.9893819999999997E-3</v>
      </c>
      <c r="KJ15" s="33">
        <v>4.9769439999999996E-3</v>
      </c>
      <c r="KK15" s="33">
        <v>4.9649430000000003E-3</v>
      </c>
      <c r="KL15" s="33">
        <v>4.9531230000000002E-3</v>
      </c>
      <c r="KM15" s="33">
        <v>4.9413030000000002E-3</v>
      </c>
      <c r="KN15" s="33">
        <v>4.929035E-3</v>
      </c>
      <c r="KO15" s="33">
        <v>4.9164150000000004E-3</v>
      </c>
      <c r="KP15" s="33">
        <v>4.9036410000000002E-3</v>
      </c>
      <c r="KQ15" s="33">
        <v>4.8911359999999999E-3</v>
      </c>
      <c r="KR15" s="33">
        <v>4.8789640000000004E-3</v>
      </c>
      <c r="KS15" s="33">
        <v>4.8671310000000002E-3</v>
      </c>
      <c r="KT15" s="33">
        <v>4.8554970000000003E-3</v>
      </c>
      <c r="KU15" s="33">
        <v>4.8442329999999999E-3</v>
      </c>
      <c r="KV15" s="33">
        <v>4.8331249999999997E-3</v>
      </c>
      <c r="KW15" s="33">
        <v>4.8219619999999999E-3</v>
      </c>
      <c r="KX15" s="33">
        <v>4.8103900000000003E-3</v>
      </c>
      <c r="KY15" s="33">
        <v>4.7984630000000002E-3</v>
      </c>
      <c r="KZ15" s="33">
        <v>4.7862929999999996E-3</v>
      </c>
      <c r="LA15" s="33">
        <v>4.7742829999999998E-3</v>
      </c>
      <c r="LB15" s="33">
        <v>4.762517E-3</v>
      </c>
      <c r="LC15" s="33">
        <v>4.7510479999999999E-3</v>
      </c>
      <c r="LD15" s="33">
        <v>4.7398450000000003E-3</v>
      </c>
      <c r="LE15" s="33">
        <v>4.7290270000000002E-3</v>
      </c>
      <c r="LF15" s="33">
        <v>4.7183779999999996E-3</v>
      </c>
      <c r="LG15" s="33">
        <v>4.7076499999999999E-3</v>
      </c>
      <c r="LH15" s="33">
        <v>4.696548E-3</v>
      </c>
      <c r="LI15" s="33">
        <v>4.6851319999999998E-3</v>
      </c>
      <c r="LJ15" s="33">
        <v>4.6735600000000002E-3</v>
      </c>
      <c r="LK15" s="33">
        <v>4.6622549999999997E-3</v>
      </c>
      <c r="LL15" s="33">
        <v>4.6512300000000001E-3</v>
      </c>
      <c r="LM15" s="33">
        <v>4.6405040000000002E-3</v>
      </c>
      <c r="LN15" s="33">
        <v>4.630014E-3</v>
      </c>
      <c r="LO15" s="33">
        <v>4.619817E-3</v>
      </c>
      <c r="LP15" s="33">
        <v>4.609709E-3</v>
      </c>
      <c r="LQ15" s="33">
        <v>4.5994260000000002E-3</v>
      </c>
      <c r="LR15" s="33">
        <v>4.5887000000000002E-3</v>
      </c>
      <c r="LS15" s="33">
        <v>4.5775989999999999E-3</v>
      </c>
      <c r="LT15" s="33">
        <v>4.5662089999999999E-3</v>
      </c>
      <c r="LU15" s="33">
        <v>4.554921E-3</v>
      </c>
      <c r="LV15" s="33">
        <v>4.5438900000000001E-3</v>
      </c>
      <c r="LW15" s="33">
        <v>4.5332189999999998E-3</v>
      </c>
      <c r="LX15" s="33">
        <v>4.5228689999999997E-3</v>
      </c>
      <c r="LY15" s="33">
        <v>4.5129599999999999E-3</v>
      </c>
      <c r="LZ15" s="33">
        <v>4.503249E-3</v>
      </c>
      <c r="MA15" s="33">
        <v>4.493431E-3</v>
      </c>
      <c r="MB15" s="33">
        <v>4.4832170000000003E-3</v>
      </c>
      <c r="MC15" s="33">
        <v>4.4726109999999996E-3</v>
      </c>
      <c r="MD15" s="33">
        <v>4.4616689999999997E-3</v>
      </c>
      <c r="ME15" s="33">
        <v>4.4508159999999998E-3</v>
      </c>
      <c r="MF15" s="33">
        <v>4.4402139999999996E-3</v>
      </c>
      <c r="MG15" s="33">
        <v>4.4300140000000003E-3</v>
      </c>
      <c r="MH15" s="33">
        <v>4.4202160000000002E-3</v>
      </c>
      <c r="MI15" s="33">
        <v>4.4109049999999997E-3</v>
      </c>
      <c r="MJ15" s="33">
        <v>4.4017409999999998E-3</v>
      </c>
      <c r="MK15" s="33">
        <v>4.3923920000000002E-3</v>
      </c>
      <c r="ML15" s="33">
        <v>4.3826239999999999E-3</v>
      </c>
      <c r="MM15" s="33">
        <v>4.3724100000000002E-3</v>
      </c>
      <c r="MN15" s="33">
        <v>4.3618390000000002E-3</v>
      </c>
      <c r="MO15" s="33">
        <v>4.351288E-3</v>
      </c>
      <c r="MP15" s="33">
        <v>4.3409570000000003E-3</v>
      </c>
      <c r="MQ15" s="33">
        <v>4.3310070000000004E-3</v>
      </c>
      <c r="MR15" s="33">
        <v>4.3213879999999998E-3</v>
      </c>
      <c r="MS15" s="33">
        <v>4.312237E-3</v>
      </c>
      <c r="MT15" s="33">
        <v>4.30322E-3</v>
      </c>
      <c r="MU15" s="33">
        <v>4.2941020000000002E-3</v>
      </c>
      <c r="MV15" s="33">
        <v>4.2846239999999999E-3</v>
      </c>
      <c r="MW15" s="33">
        <v>4.2747790000000003E-3</v>
      </c>
      <c r="MX15" s="33">
        <v>4.2646840000000004E-3</v>
      </c>
      <c r="MY15" s="33">
        <v>4.2547189999999997E-3</v>
      </c>
      <c r="MZ15" s="33">
        <v>4.2451219999999996E-3</v>
      </c>
      <c r="NA15" s="33">
        <v>4.23603E-3</v>
      </c>
      <c r="NB15" s="33">
        <v>4.227331E-3</v>
      </c>
      <c r="NC15" s="33">
        <v>4.2190279999999997E-3</v>
      </c>
      <c r="ND15" s="33">
        <v>4.2107109999999998E-3</v>
      </c>
      <c r="NE15" s="33">
        <v>4.2021269999999999E-3</v>
      </c>
      <c r="NF15" s="33">
        <v>4.193029E-3</v>
      </c>
      <c r="NG15" s="33">
        <v>4.1835079999999998E-3</v>
      </c>
      <c r="NH15" s="33">
        <v>4.173731E-3</v>
      </c>
      <c r="NI15" s="33">
        <v>4.1640970000000003E-3</v>
      </c>
      <c r="NJ15" s="33">
        <v>4.1549000000000004E-3</v>
      </c>
      <c r="NK15" s="33">
        <v>4.1462809999999999E-3</v>
      </c>
      <c r="NL15" s="33">
        <v>4.138063E-3</v>
      </c>
      <c r="NM15" s="33">
        <v>4.1302090000000001E-3</v>
      </c>
      <c r="NN15" s="33">
        <v>4.1222919999999996E-3</v>
      </c>
      <c r="NO15" s="33">
        <v>4.1140289999999999E-3</v>
      </c>
      <c r="NP15" s="33">
        <v>4.1052249999999997E-3</v>
      </c>
      <c r="NQ15" s="33">
        <v>4.0960520000000002E-3</v>
      </c>
      <c r="NR15" s="33">
        <v>4.0866380000000001E-3</v>
      </c>
      <c r="NS15" s="33">
        <v>4.0773249999999997E-3</v>
      </c>
      <c r="NT15" s="33">
        <v>4.0684509999999998E-3</v>
      </c>
      <c r="NU15" s="33">
        <v>4.0601270000000002E-3</v>
      </c>
      <c r="NV15" s="33">
        <v>4.0521619999999998E-3</v>
      </c>
      <c r="NW15" s="33">
        <v>4.0444809999999999E-3</v>
      </c>
      <c r="NX15" s="33">
        <v>4.036726E-3</v>
      </c>
      <c r="NY15" s="33">
        <v>4.0286929999999999E-3</v>
      </c>
      <c r="NZ15" s="33">
        <v>4.0201480000000003E-3</v>
      </c>
      <c r="OA15" s="33">
        <v>4.0112480000000002E-3</v>
      </c>
      <c r="OB15" s="33">
        <v>4.0021129999999999E-3</v>
      </c>
      <c r="OC15" s="33">
        <v>3.9931059999999997E-3</v>
      </c>
      <c r="OD15" s="33">
        <v>3.9845480000000001E-3</v>
      </c>
      <c r="OE15" s="33">
        <v>3.9765649999999996E-3</v>
      </c>
      <c r="OF15" s="33">
        <v>3.9689690000000001E-3</v>
      </c>
      <c r="OG15" s="33">
        <v>3.9615989999999997E-3</v>
      </c>
      <c r="OH15" s="33">
        <v>3.9541669999999998E-3</v>
      </c>
      <c r="OI15" s="33">
        <v>3.946509E-3</v>
      </c>
      <c r="OJ15" s="33">
        <v>3.9384349999999997E-3</v>
      </c>
      <c r="OK15" s="33">
        <v>3.9301020000000004E-3</v>
      </c>
      <c r="OL15" s="33">
        <v>3.9215839999999997E-3</v>
      </c>
      <c r="OM15" s="33">
        <v>3.9131540000000003E-3</v>
      </c>
      <c r="ON15" s="33">
        <v>3.9050460000000001E-3</v>
      </c>
      <c r="OO15" s="33">
        <v>3.8973950000000001E-3</v>
      </c>
      <c r="OP15" s="33">
        <v>3.8899899999999999E-3</v>
      </c>
      <c r="OQ15" s="33"/>
    </row>
    <row r="16" spans="1:407" x14ac:dyDescent="0.25">
      <c r="A16" s="13" t="str">
        <f t="shared" si="0"/>
        <v>FixedWing-MEDIUM-3-14-Any</v>
      </c>
      <c r="B16" s="13" t="s">
        <v>56</v>
      </c>
      <c r="C16" s="23" t="s">
        <v>31</v>
      </c>
      <c r="D16" s="31">
        <v>3</v>
      </c>
      <c r="E16" s="23">
        <v>14</v>
      </c>
      <c r="F16" s="32" t="s">
        <v>48</v>
      </c>
      <c r="G16" s="13">
        <v>0.27253699999999997</v>
      </c>
      <c r="H16" s="13">
        <v>0.23012189999999999</v>
      </c>
      <c r="I16" s="13">
        <v>0.2006365</v>
      </c>
      <c r="J16" s="13">
        <v>0.17951310000000001</v>
      </c>
      <c r="K16" s="13">
        <v>0.16406290000000001</v>
      </c>
      <c r="L16" s="13">
        <v>0.1520194</v>
      </c>
      <c r="M16" s="13">
        <v>0.141593</v>
      </c>
      <c r="N16" s="13">
        <v>0.13201089999999999</v>
      </c>
      <c r="O16" s="13">
        <v>0.123198</v>
      </c>
      <c r="P16" s="13">
        <v>0.1154019</v>
      </c>
      <c r="Q16" s="13">
        <v>0.10874540000000001</v>
      </c>
      <c r="R16" s="13">
        <v>0.103022</v>
      </c>
      <c r="S16" s="33">
        <v>9.7975049999999994E-2</v>
      </c>
      <c r="T16" s="33">
        <v>9.3263209999999999E-2</v>
      </c>
      <c r="U16" s="33">
        <v>8.8648240000000003E-2</v>
      </c>
      <c r="V16" s="33">
        <v>8.4088090000000004E-2</v>
      </c>
      <c r="W16" s="33">
        <v>7.9660560000000005E-2</v>
      </c>
      <c r="X16" s="33">
        <v>7.5376559999999995E-2</v>
      </c>
      <c r="Y16" s="33">
        <v>7.1261939999999996E-2</v>
      </c>
      <c r="Z16" s="33">
        <v>6.7366430000000005E-2</v>
      </c>
      <c r="AA16" s="33">
        <v>6.3734429999999995E-2</v>
      </c>
      <c r="AB16" s="33">
        <v>6.0408419999999997E-2</v>
      </c>
      <c r="AC16" s="33">
        <v>5.7384549999999999E-2</v>
      </c>
      <c r="AD16" s="33">
        <v>5.4606429999999997E-2</v>
      </c>
      <c r="AE16" s="33">
        <v>5.2032219999999997E-2</v>
      </c>
      <c r="AF16" s="33">
        <v>4.9610939999999999E-2</v>
      </c>
      <c r="AG16" s="33">
        <v>4.7467740000000001E-2</v>
      </c>
      <c r="AH16" s="33">
        <v>4.5436230000000001E-2</v>
      </c>
      <c r="AI16" s="33">
        <v>4.3523819999999998E-2</v>
      </c>
      <c r="AJ16" s="33">
        <v>4.174837E-2</v>
      </c>
      <c r="AK16" s="33">
        <v>4.0113210000000003E-2</v>
      </c>
      <c r="AL16" s="33">
        <v>3.8616820000000003E-2</v>
      </c>
      <c r="AM16" s="33">
        <v>3.7240599999999999E-2</v>
      </c>
      <c r="AN16" s="33">
        <v>3.5930410000000003E-2</v>
      </c>
      <c r="AO16" s="33">
        <v>3.4681509999999999E-2</v>
      </c>
      <c r="AP16" s="33">
        <v>3.3478010000000002E-2</v>
      </c>
      <c r="AQ16" s="33">
        <v>3.2323159999999997E-2</v>
      </c>
      <c r="AR16" s="33">
        <v>3.123076E-2</v>
      </c>
      <c r="AS16" s="33">
        <v>3.0211089999999999E-2</v>
      </c>
      <c r="AT16" s="33">
        <v>2.9258599999999999E-2</v>
      </c>
      <c r="AU16" s="33">
        <v>2.836603E-2</v>
      </c>
      <c r="AV16" s="33">
        <v>2.7520050000000001E-2</v>
      </c>
      <c r="AW16" s="33">
        <v>2.6648890000000001E-2</v>
      </c>
      <c r="AX16" s="33">
        <v>2.5826470000000001E-2</v>
      </c>
      <c r="AY16" s="33">
        <v>2.5050039999999999E-2</v>
      </c>
      <c r="AZ16" s="33">
        <v>2.4318329999999999E-2</v>
      </c>
      <c r="BA16" s="33">
        <v>2.3627749999999999E-2</v>
      </c>
      <c r="BB16" s="33">
        <v>2.2974970000000001E-2</v>
      </c>
      <c r="BC16" s="33">
        <v>2.235699E-2</v>
      </c>
      <c r="BD16" s="33">
        <v>2.1770000000000001E-2</v>
      </c>
      <c r="BE16" s="33">
        <v>2.121145E-2</v>
      </c>
      <c r="BF16" s="33">
        <v>2.0679779999999998E-2</v>
      </c>
      <c r="BG16" s="33">
        <v>2.0174350000000001E-2</v>
      </c>
      <c r="BH16" s="33">
        <v>1.9695480000000001E-2</v>
      </c>
      <c r="BI16" s="33">
        <v>1.9241930000000001E-2</v>
      </c>
      <c r="BJ16" s="33">
        <v>1.8812200000000001E-2</v>
      </c>
      <c r="BK16" s="33">
        <v>1.840406E-2</v>
      </c>
      <c r="BL16" s="33">
        <v>1.8015429999999999E-2</v>
      </c>
      <c r="BM16" s="33">
        <v>1.7644219999999999E-2</v>
      </c>
      <c r="BN16" s="33">
        <v>1.7288910000000001E-2</v>
      </c>
      <c r="BO16" s="33">
        <v>1.6948100000000001E-2</v>
      </c>
      <c r="BP16" s="33">
        <v>1.662054E-2</v>
      </c>
      <c r="BQ16" s="33">
        <v>1.6306370000000001E-2</v>
      </c>
      <c r="BR16" s="33">
        <v>1.6006659999999999E-2</v>
      </c>
      <c r="BS16" s="33">
        <v>1.5721059999999999E-2</v>
      </c>
      <c r="BT16" s="33">
        <v>1.544889E-2</v>
      </c>
      <c r="BU16" s="33">
        <v>1.518883E-2</v>
      </c>
      <c r="BV16" s="33">
        <v>1.4940180000000001E-2</v>
      </c>
      <c r="BW16" s="33">
        <v>1.47014E-2</v>
      </c>
      <c r="BX16" s="33">
        <v>1.4472179999999999E-2</v>
      </c>
      <c r="BY16" s="33">
        <v>1.425133E-2</v>
      </c>
      <c r="BZ16" s="33">
        <v>1.4038159999999999E-2</v>
      </c>
      <c r="CA16" s="33">
        <v>1.383296E-2</v>
      </c>
      <c r="CB16" s="33">
        <v>1.363601E-2</v>
      </c>
      <c r="CC16" s="33">
        <v>1.3447280000000001E-2</v>
      </c>
      <c r="CD16" s="33">
        <v>1.326655E-2</v>
      </c>
      <c r="CE16" s="33">
        <v>1.3092690000000001E-2</v>
      </c>
      <c r="CF16" s="33">
        <v>1.2925559999999999E-2</v>
      </c>
      <c r="CG16" s="33">
        <v>1.2764009999999999E-2</v>
      </c>
      <c r="CH16" s="33">
        <v>1.260821E-2</v>
      </c>
      <c r="CI16" s="33">
        <v>1.2457309999999999E-2</v>
      </c>
      <c r="CJ16" s="33">
        <v>1.2310730000000001E-2</v>
      </c>
      <c r="CK16" s="33">
        <v>1.216889E-2</v>
      </c>
      <c r="CL16" s="33">
        <v>1.203215E-2</v>
      </c>
      <c r="CM16" s="33">
        <v>1.1900340000000001E-2</v>
      </c>
      <c r="CN16" s="33">
        <v>1.177362E-2</v>
      </c>
      <c r="CO16" s="33">
        <v>1.1650809999999999E-2</v>
      </c>
      <c r="CP16" s="33">
        <v>1.153179E-2</v>
      </c>
      <c r="CQ16" s="33">
        <v>1.1415949999999999E-2</v>
      </c>
      <c r="CR16" s="33">
        <v>1.1303560000000001E-2</v>
      </c>
      <c r="CS16" s="33">
        <v>1.119413E-2</v>
      </c>
      <c r="CT16" s="33">
        <v>1.1087400000000001E-2</v>
      </c>
      <c r="CU16" s="33">
        <v>1.098354E-2</v>
      </c>
      <c r="CV16" s="33">
        <v>1.0882960000000001E-2</v>
      </c>
      <c r="CW16" s="33">
        <v>1.078582E-2</v>
      </c>
      <c r="CX16" s="33">
        <v>1.0692409999999999E-2</v>
      </c>
      <c r="CY16" s="33">
        <v>1.060183E-2</v>
      </c>
      <c r="CZ16" s="33">
        <v>1.0513639999999999E-2</v>
      </c>
      <c r="DA16" s="33">
        <v>1.042734E-2</v>
      </c>
      <c r="DB16" s="33">
        <v>1.0343369999999999E-2</v>
      </c>
      <c r="DC16" s="33">
        <v>1.026111E-2</v>
      </c>
      <c r="DD16" s="33">
        <v>1.018051E-2</v>
      </c>
      <c r="DE16" s="33">
        <v>1.010191E-2</v>
      </c>
      <c r="DF16" s="33">
        <v>1.002575E-2</v>
      </c>
      <c r="DG16" s="33">
        <v>9.9520979999999995E-3</v>
      </c>
      <c r="DH16" s="33">
        <v>9.8809759999999996E-3</v>
      </c>
      <c r="DI16" s="33">
        <v>9.8118089999999995E-3</v>
      </c>
      <c r="DJ16" s="33">
        <v>9.7442210000000008E-3</v>
      </c>
      <c r="DK16" s="33">
        <v>9.6776220000000003E-3</v>
      </c>
      <c r="DL16" s="33">
        <v>9.6123470000000003E-3</v>
      </c>
      <c r="DM16" s="33">
        <v>9.5480099999999991E-3</v>
      </c>
      <c r="DN16" s="33">
        <v>9.4846410000000003E-3</v>
      </c>
      <c r="DO16" s="33">
        <v>9.422382E-3</v>
      </c>
      <c r="DP16" s="33">
        <v>9.3617619999999992E-3</v>
      </c>
      <c r="DQ16" s="33">
        <v>9.3029380000000002E-3</v>
      </c>
      <c r="DR16" s="33">
        <v>9.2458260000000004E-3</v>
      </c>
      <c r="DS16" s="33">
        <v>9.1901569999999991E-3</v>
      </c>
      <c r="DT16" s="33">
        <v>9.1356479999999997E-3</v>
      </c>
      <c r="DU16" s="33">
        <v>9.0815649999999998E-3</v>
      </c>
      <c r="DV16" s="33">
        <v>9.0281630000000005E-3</v>
      </c>
      <c r="DW16" s="33">
        <v>8.975182E-3</v>
      </c>
      <c r="DX16" s="33">
        <v>8.9229270000000006E-3</v>
      </c>
      <c r="DY16" s="33">
        <v>8.8716739999999995E-3</v>
      </c>
      <c r="DZ16" s="33">
        <v>8.8217899999999995E-3</v>
      </c>
      <c r="EA16" s="33">
        <v>8.7733180000000004E-3</v>
      </c>
      <c r="EB16" s="33">
        <v>8.7261779999999994E-3</v>
      </c>
      <c r="EC16" s="33">
        <v>8.6801180000000006E-3</v>
      </c>
      <c r="ED16" s="33">
        <v>8.6349059999999995E-3</v>
      </c>
      <c r="EE16" s="33">
        <v>8.5899830000000007E-3</v>
      </c>
      <c r="EF16" s="33">
        <v>8.5454190000000003E-3</v>
      </c>
      <c r="EG16" s="33">
        <v>8.5011800000000005E-3</v>
      </c>
      <c r="EH16" s="33">
        <v>8.4573300000000007E-3</v>
      </c>
      <c r="EI16" s="33">
        <v>8.414019E-3</v>
      </c>
      <c r="EJ16" s="33">
        <v>8.3717640000000003E-3</v>
      </c>
      <c r="EK16" s="33">
        <v>8.3306790000000006E-3</v>
      </c>
      <c r="EL16" s="33">
        <v>8.2905900000000005E-3</v>
      </c>
      <c r="EM16" s="33">
        <v>8.2512850000000006E-3</v>
      </c>
      <c r="EN16" s="33">
        <v>8.2126899999999999E-3</v>
      </c>
      <c r="EO16" s="33">
        <v>8.1741739999999993E-3</v>
      </c>
      <c r="EP16" s="33">
        <v>8.1357630000000007E-3</v>
      </c>
      <c r="EQ16" s="33">
        <v>8.0972400000000003E-3</v>
      </c>
      <c r="ER16" s="33">
        <v>8.0588970000000006E-3</v>
      </c>
      <c r="ES16" s="33">
        <v>8.0210300000000002E-3</v>
      </c>
      <c r="ET16" s="33">
        <v>7.9839330000000003E-3</v>
      </c>
      <c r="EU16" s="33">
        <v>7.9476760000000007E-3</v>
      </c>
      <c r="EV16" s="33">
        <v>7.9122110000000006E-3</v>
      </c>
      <c r="EW16" s="33">
        <v>7.8774329999999997E-3</v>
      </c>
      <c r="EX16" s="33">
        <v>7.8431279999999996E-3</v>
      </c>
      <c r="EY16" s="33">
        <v>7.808733E-3</v>
      </c>
      <c r="EZ16" s="33">
        <v>7.7742039999999998E-3</v>
      </c>
      <c r="FA16" s="33">
        <v>7.7393569999999997E-3</v>
      </c>
      <c r="FB16" s="33">
        <v>7.7046900000000001E-3</v>
      </c>
      <c r="FC16" s="33">
        <v>7.6705310000000004E-3</v>
      </c>
      <c r="FD16" s="33">
        <v>7.6372209999999996E-3</v>
      </c>
      <c r="FE16" s="33">
        <v>7.6046869999999997E-3</v>
      </c>
      <c r="FF16" s="33">
        <v>7.5727800000000003E-3</v>
      </c>
      <c r="FG16" s="33">
        <v>7.5412680000000003E-3</v>
      </c>
      <c r="FH16" s="33">
        <v>7.5102149999999998E-3</v>
      </c>
      <c r="FI16" s="33">
        <v>7.479121E-3</v>
      </c>
      <c r="FJ16" s="33">
        <v>7.4478599999999997E-3</v>
      </c>
      <c r="FK16" s="33">
        <v>7.4162020000000002E-3</v>
      </c>
      <c r="FL16" s="33">
        <v>7.3845669999999999E-3</v>
      </c>
      <c r="FM16" s="33">
        <v>7.353432E-3</v>
      </c>
      <c r="FN16" s="33">
        <v>7.3231049999999999E-3</v>
      </c>
      <c r="FO16" s="33">
        <v>7.2935450000000002E-3</v>
      </c>
      <c r="FP16" s="33">
        <v>7.2646159999999998E-3</v>
      </c>
      <c r="FQ16" s="33">
        <v>7.2361029999999998E-3</v>
      </c>
      <c r="FR16" s="33">
        <v>7.207967E-3</v>
      </c>
      <c r="FS16" s="33">
        <v>7.1797500000000004E-3</v>
      </c>
      <c r="FT16" s="33">
        <v>7.1513749999999997E-3</v>
      </c>
      <c r="FU16" s="33">
        <v>7.122527E-3</v>
      </c>
      <c r="FV16" s="33">
        <v>7.0936710000000002E-3</v>
      </c>
      <c r="FW16" s="33">
        <v>7.0652919999999999E-3</v>
      </c>
      <c r="FX16" s="33">
        <v>7.0377369999999996E-3</v>
      </c>
      <c r="FY16" s="33">
        <v>7.010779E-3</v>
      </c>
      <c r="FZ16" s="33">
        <v>6.9842569999999998E-3</v>
      </c>
      <c r="GA16" s="33">
        <v>6.9580709999999997E-3</v>
      </c>
      <c r="GB16" s="33">
        <v>6.9322200000000002E-3</v>
      </c>
      <c r="GC16" s="33">
        <v>6.9062000000000004E-3</v>
      </c>
      <c r="GD16" s="33">
        <v>6.8799020000000002E-3</v>
      </c>
      <c r="GE16" s="33">
        <v>6.8532369999999999E-3</v>
      </c>
      <c r="GF16" s="33">
        <v>6.8266910000000002E-3</v>
      </c>
      <c r="GG16" s="33">
        <v>6.800698E-3</v>
      </c>
      <c r="GH16" s="33">
        <v>6.7755510000000003E-3</v>
      </c>
      <c r="GI16" s="33">
        <v>6.7509429999999997E-3</v>
      </c>
      <c r="GJ16" s="33">
        <v>6.7266729999999999E-3</v>
      </c>
      <c r="GK16" s="33">
        <v>6.7026239999999999E-3</v>
      </c>
      <c r="GL16" s="33">
        <v>6.678809E-3</v>
      </c>
      <c r="GM16" s="33">
        <v>6.6547660000000003E-3</v>
      </c>
      <c r="GN16" s="33">
        <v>6.6304939999999998E-3</v>
      </c>
      <c r="GO16" s="33">
        <v>6.6058209999999996E-3</v>
      </c>
      <c r="GP16" s="33">
        <v>6.5812199999999996E-3</v>
      </c>
      <c r="GQ16" s="33">
        <v>6.5572349999999998E-3</v>
      </c>
      <c r="GR16" s="33">
        <v>6.5341699999999997E-3</v>
      </c>
      <c r="GS16" s="33">
        <v>6.511658E-3</v>
      </c>
      <c r="GT16" s="33">
        <v>6.4893360000000001E-3</v>
      </c>
      <c r="GU16" s="33">
        <v>6.4671019999999997E-3</v>
      </c>
      <c r="GV16" s="33">
        <v>6.445063E-3</v>
      </c>
      <c r="GW16" s="33">
        <v>6.4227889999999999E-3</v>
      </c>
      <c r="GX16" s="33">
        <v>6.4001750000000001E-3</v>
      </c>
      <c r="GY16" s="33">
        <v>6.3770809999999997E-3</v>
      </c>
      <c r="GZ16" s="33">
        <v>6.354012E-3</v>
      </c>
      <c r="HA16" s="33">
        <v>6.331499E-3</v>
      </c>
      <c r="HB16" s="33">
        <v>6.3098640000000001E-3</v>
      </c>
      <c r="HC16" s="33">
        <v>6.2888529999999996E-3</v>
      </c>
      <c r="HD16" s="33">
        <v>6.2681769999999998E-3</v>
      </c>
      <c r="HE16" s="33">
        <v>6.2476579999999997E-3</v>
      </c>
      <c r="HF16" s="33">
        <v>6.2273440000000001E-3</v>
      </c>
      <c r="HG16" s="33">
        <v>6.2067939999999999E-3</v>
      </c>
      <c r="HH16" s="33">
        <v>6.1858640000000001E-3</v>
      </c>
      <c r="HI16" s="33">
        <v>6.1644289999999999E-3</v>
      </c>
      <c r="HJ16" s="33">
        <v>6.1429859999999996E-3</v>
      </c>
      <c r="HK16" s="33">
        <v>6.121965E-3</v>
      </c>
      <c r="HL16" s="33">
        <v>6.1016229999999996E-3</v>
      </c>
      <c r="HM16" s="33">
        <v>6.0817299999999996E-3</v>
      </c>
      <c r="HN16" s="33">
        <v>6.062067E-3</v>
      </c>
      <c r="HO16" s="33">
        <v>6.0424939999999998E-3</v>
      </c>
      <c r="HP16" s="33">
        <v>6.0231529999999998E-3</v>
      </c>
      <c r="HQ16" s="33">
        <v>6.0036730000000002E-3</v>
      </c>
      <c r="HR16" s="33">
        <v>5.9838950000000004E-3</v>
      </c>
      <c r="HS16" s="33">
        <v>5.9637379999999997E-3</v>
      </c>
      <c r="HT16" s="33">
        <v>5.9436319999999999E-3</v>
      </c>
      <c r="HU16" s="33">
        <v>5.9238939999999999E-3</v>
      </c>
      <c r="HV16" s="33">
        <v>5.9047459999999998E-3</v>
      </c>
      <c r="HW16" s="33">
        <v>5.885993E-3</v>
      </c>
      <c r="HX16" s="33">
        <v>5.8673149999999997E-3</v>
      </c>
      <c r="HY16" s="33">
        <v>5.8485489999999998E-3</v>
      </c>
      <c r="HZ16" s="33">
        <v>5.8298789999999996E-3</v>
      </c>
      <c r="IA16" s="33">
        <v>5.8111209999999998E-3</v>
      </c>
      <c r="IB16" s="33">
        <v>5.7922599999999996E-3</v>
      </c>
      <c r="IC16" s="33">
        <v>5.7732590000000002E-3</v>
      </c>
      <c r="ID16" s="33">
        <v>5.7544900000000001E-3</v>
      </c>
      <c r="IE16" s="33">
        <v>5.7362560000000003E-3</v>
      </c>
      <c r="IF16" s="33">
        <v>5.7186490000000001E-3</v>
      </c>
      <c r="IG16" s="33">
        <v>5.7013640000000004E-3</v>
      </c>
      <c r="IH16" s="33">
        <v>5.6840160000000001E-3</v>
      </c>
      <c r="II16" s="33">
        <v>5.6664259999999996E-3</v>
      </c>
      <c r="IJ16" s="33">
        <v>5.6487239999999999E-3</v>
      </c>
      <c r="IK16" s="33">
        <v>5.6307889999999998E-3</v>
      </c>
      <c r="IL16" s="33">
        <v>5.6127599999999996E-3</v>
      </c>
      <c r="IM16" s="33">
        <v>5.5946720000000002E-3</v>
      </c>
      <c r="IN16" s="33">
        <v>5.5769160000000003E-3</v>
      </c>
      <c r="IO16" s="33">
        <v>5.5596930000000001E-3</v>
      </c>
      <c r="IP16" s="33">
        <v>5.5430330000000002E-3</v>
      </c>
      <c r="IQ16" s="33">
        <v>5.5266569999999999E-3</v>
      </c>
      <c r="IR16" s="33">
        <v>5.5102770000000001E-3</v>
      </c>
      <c r="IS16" s="33">
        <v>5.4936830000000001E-3</v>
      </c>
      <c r="IT16" s="33">
        <v>5.4769739999999999E-3</v>
      </c>
      <c r="IU16" s="33">
        <v>5.4599849999999997E-3</v>
      </c>
      <c r="IV16" s="33">
        <v>5.4428649999999999E-3</v>
      </c>
      <c r="IW16" s="33">
        <v>5.4256119999999998E-3</v>
      </c>
      <c r="IX16" s="33">
        <v>5.408609E-3</v>
      </c>
      <c r="IY16" s="33">
        <v>5.392104E-3</v>
      </c>
      <c r="IZ16" s="33">
        <v>5.3761690000000001E-3</v>
      </c>
      <c r="JA16" s="33">
        <v>5.3605670000000001E-3</v>
      </c>
      <c r="JB16" s="33">
        <v>5.3450399999999997E-3</v>
      </c>
      <c r="JC16" s="33">
        <v>5.329393E-3</v>
      </c>
      <c r="JD16" s="33">
        <v>5.3136939999999999E-3</v>
      </c>
      <c r="JE16" s="33">
        <v>5.2978299999999999E-3</v>
      </c>
      <c r="JF16" s="33">
        <v>5.2819479999999999E-3</v>
      </c>
      <c r="JG16" s="33">
        <v>5.2659930000000001E-3</v>
      </c>
      <c r="JH16" s="33">
        <v>5.2502440000000003E-3</v>
      </c>
      <c r="JI16" s="33">
        <v>5.2348270000000001E-3</v>
      </c>
      <c r="JJ16" s="33">
        <v>5.2197750000000003E-3</v>
      </c>
      <c r="JK16" s="33">
        <v>5.2048870000000001E-3</v>
      </c>
      <c r="JL16" s="33">
        <v>5.1899700000000003E-3</v>
      </c>
      <c r="JM16" s="33">
        <v>5.1749120000000003E-3</v>
      </c>
      <c r="JN16" s="33">
        <v>5.1598410000000001E-3</v>
      </c>
      <c r="JO16" s="33">
        <v>5.144666E-3</v>
      </c>
      <c r="JP16" s="33">
        <v>5.1294920000000003E-3</v>
      </c>
      <c r="JQ16" s="33">
        <v>5.1142610000000002E-3</v>
      </c>
      <c r="JR16" s="33">
        <v>5.0992260000000001E-3</v>
      </c>
      <c r="JS16" s="33">
        <v>5.0844480000000001E-3</v>
      </c>
      <c r="JT16" s="33">
        <v>5.0699589999999998E-3</v>
      </c>
      <c r="JU16" s="33">
        <v>5.0555629999999999E-3</v>
      </c>
      <c r="JV16" s="33">
        <v>5.0410999999999997E-3</v>
      </c>
      <c r="JW16" s="33">
        <v>5.0264860000000001E-3</v>
      </c>
      <c r="JX16" s="33">
        <v>5.0118660000000002E-3</v>
      </c>
      <c r="JY16" s="33">
        <v>4.9971670000000003E-3</v>
      </c>
      <c r="JZ16" s="33">
        <v>4.9825659999999999E-3</v>
      </c>
      <c r="KA16" s="33">
        <v>4.9680310000000004E-3</v>
      </c>
      <c r="KB16" s="33">
        <v>4.9538109999999998E-3</v>
      </c>
      <c r="KC16" s="33">
        <v>4.9399120000000003E-3</v>
      </c>
      <c r="KD16" s="33">
        <v>4.9263509999999998E-3</v>
      </c>
      <c r="KE16" s="33">
        <v>4.9129619999999999E-3</v>
      </c>
      <c r="KF16" s="33">
        <v>4.8995489999999996E-3</v>
      </c>
      <c r="KG16" s="33">
        <v>4.8859419999999999E-3</v>
      </c>
      <c r="KH16" s="33">
        <v>4.8722139999999997E-3</v>
      </c>
      <c r="KI16" s="33">
        <v>4.8583009999999998E-3</v>
      </c>
      <c r="KJ16" s="33">
        <v>4.8443339999999996E-3</v>
      </c>
      <c r="KK16" s="33">
        <v>4.8303110000000003E-3</v>
      </c>
      <c r="KL16" s="33">
        <v>4.8164820000000004E-3</v>
      </c>
      <c r="KM16" s="33">
        <v>4.8028719999999997E-3</v>
      </c>
      <c r="KN16" s="33">
        <v>4.7895059999999998E-3</v>
      </c>
      <c r="KO16" s="33">
        <v>4.776265E-3</v>
      </c>
      <c r="KP16" s="33">
        <v>4.7629539999999998E-3</v>
      </c>
      <c r="KQ16" s="33">
        <v>4.7494579999999998E-3</v>
      </c>
      <c r="KR16" s="33">
        <v>4.7359409999999996E-3</v>
      </c>
      <c r="KS16" s="33">
        <v>4.7223789999999996E-3</v>
      </c>
      <c r="KT16" s="33">
        <v>4.7089130000000003E-3</v>
      </c>
      <c r="KU16" s="33">
        <v>4.6955030000000002E-3</v>
      </c>
      <c r="KV16" s="33">
        <v>4.6823740000000004E-3</v>
      </c>
      <c r="KW16" s="33">
        <v>4.6695399999999998E-3</v>
      </c>
      <c r="KX16" s="33">
        <v>4.6569960000000001E-3</v>
      </c>
      <c r="KY16" s="33">
        <v>4.6445519999999997E-3</v>
      </c>
      <c r="KZ16" s="33">
        <v>4.63198E-3</v>
      </c>
      <c r="LA16" s="33">
        <v>4.6191560000000001E-3</v>
      </c>
      <c r="LB16" s="33">
        <v>4.6062519999999999E-3</v>
      </c>
      <c r="LC16" s="33">
        <v>4.5933340000000001E-3</v>
      </c>
      <c r="LD16" s="33">
        <v>4.5805419999999999E-3</v>
      </c>
      <c r="LE16" s="33">
        <v>4.5678020000000001E-3</v>
      </c>
      <c r="LF16" s="33">
        <v>4.5553049999999999E-3</v>
      </c>
      <c r="LG16" s="33">
        <v>4.5430000000000002E-3</v>
      </c>
      <c r="LH16" s="33">
        <v>4.5308900000000001E-3</v>
      </c>
      <c r="LI16" s="33">
        <v>4.518813E-3</v>
      </c>
      <c r="LJ16" s="33">
        <v>4.5065460000000002E-3</v>
      </c>
      <c r="LK16" s="33">
        <v>4.4939539999999997E-3</v>
      </c>
      <c r="LL16" s="33">
        <v>4.481161E-3</v>
      </c>
      <c r="LM16" s="33">
        <v>4.4682899999999998E-3</v>
      </c>
      <c r="LN16" s="33">
        <v>4.4555840000000003E-3</v>
      </c>
      <c r="LO16" s="33">
        <v>4.4430509999999999E-3</v>
      </c>
      <c r="LP16" s="33">
        <v>4.4308710000000003E-3</v>
      </c>
      <c r="LQ16" s="33">
        <v>4.4189600000000004E-3</v>
      </c>
      <c r="LR16" s="33">
        <v>4.4073259999999996E-3</v>
      </c>
      <c r="LS16" s="33">
        <v>4.395782E-3</v>
      </c>
      <c r="LT16" s="33">
        <v>4.3841330000000001E-3</v>
      </c>
      <c r="LU16" s="33">
        <v>4.3722700000000001E-3</v>
      </c>
      <c r="LV16" s="33">
        <v>4.3602850000000002E-3</v>
      </c>
      <c r="LW16" s="33">
        <v>4.348307E-3</v>
      </c>
      <c r="LX16" s="33">
        <v>4.3365069999999999E-3</v>
      </c>
      <c r="LY16" s="33">
        <v>4.3248430000000001E-3</v>
      </c>
      <c r="LZ16" s="33">
        <v>4.3134519999999997E-3</v>
      </c>
      <c r="MA16" s="33">
        <v>4.302195E-3</v>
      </c>
      <c r="MB16" s="33">
        <v>4.2910320000000002E-3</v>
      </c>
      <c r="MC16" s="33">
        <v>4.2798259999999996E-3</v>
      </c>
      <c r="MD16" s="33">
        <v>4.2684469999999999E-3</v>
      </c>
      <c r="ME16" s="33">
        <v>4.2568679999999996E-3</v>
      </c>
      <c r="MF16" s="33">
        <v>4.2451829999999996E-3</v>
      </c>
      <c r="MG16" s="33">
        <v>4.2335469999999998E-3</v>
      </c>
      <c r="MH16" s="33">
        <v>4.2221359999999996E-3</v>
      </c>
      <c r="MI16" s="33">
        <v>4.2109039999999997E-3</v>
      </c>
      <c r="MJ16" s="33">
        <v>4.1999469999999999E-3</v>
      </c>
      <c r="MK16" s="33">
        <v>4.1890920000000002E-3</v>
      </c>
      <c r="ML16" s="33">
        <v>4.1782750000000004E-3</v>
      </c>
      <c r="MM16" s="33">
        <v>4.1673980000000001E-3</v>
      </c>
      <c r="MN16" s="33">
        <v>4.1563279999999999E-3</v>
      </c>
      <c r="MO16" s="33">
        <v>4.1450300000000001E-3</v>
      </c>
      <c r="MP16" s="33">
        <v>4.1336059999999997E-3</v>
      </c>
      <c r="MQ16" s="33">
        <v>4.122227E-3</v>
      </c>
      <c r="MR16" s="33">
        <v>4.1111089999999999E-3</v>
      </c>
      <c r="MS16" s="33">
        <v>4.1002429999999999E-3</v>
      </c>
      <c r="MT16" s="33">
        <v>4.0897160000000002E-3</v>
      </c>
      <c r="MU16" s="33">
        <v>4.079325E-3</v>
      </c>
      <c r="MV16" s="33">
        <v>4.0689719999999997E-3</v>
      </c>
      <c r="MW16" s="33">
        <v>4.0585430000000004E-3</v>
      </c>
      <c r="MX16" s="33">
        <v>4.0479729999999998E-3</v>
      </c>
      <c r="MY16" s="33">
        <v>4.0372189999999999E-3</v>
      </c>
      <c r="MZ16" s="33">
        <v>4.0263629999999998E-3</v>
      </c>
      <c r="NA16" s="33">
        <v>4.015561E-3</v>
      </c>
      <c r="NB16" s="33">
        <v>4.0049600000000001E-3</v>
      </c>
      <c r="NC16" s="33">
        <v>3.9945299999999996E-3</v>
      </c>
      <c r="ND16" s="33">
        <v>3.9843270000000002E-3</v>
      </c>
      <c r="NE16" s="33">
        <v>3.9741630000000002E-3</v>
      </c>
      <c r="NF16" s="33">
        <v>3.9639480000000001E-3</v>
      </c>
      <c r="NG16" s="33">
        <v>3.9535880000000001E-3</v>
      </c>
      <c r="NH16" s="33">
        <v>3.9431170000000003E-3</v>
      </c>
      <c r="NI16" s="33">
        <v>3.9325760000000001E-3</v>
      </c>
      <c r="NJ16" s="33">
        <v>3.9219959999999996E-3</v>
      </c>
      <c r="NK16" s="33">
        <v>3.9114889999999998E-3</v>
      </c>
      <c r="NL16" s="33">
        <v>3.9011710000000002E-3</v>
      </c>
      <c r="NM16" s="33">
        <v>3.8910659999999999E-3</v>
      </c>
      <c r="NN16" s="33">
        <v>3.8812510000000001E-3</v>
      </c>
      <c r="NO16" s="33">
        <v>3.8715379999999999E-3</v>
      </c>
      <c r="NP16" s="33">
        <v>3.861813E-3</v>
      </c>
      <c r="NQ16" s="33">
        <v>3.851995E-3</v>
      </c>
      <c r="NR16" s="33">
        <v>3.8421240000000001E-3</v>
      </c>
      <c r="NS16" s="33">
        <v>3.8322410000000001E-3</v>
      </c>
      <c r="NT16" s="33">
        <v>3.8223329999999998E-3</v>
      </c>
      <c r="NU16" s="33">
        <v>3.8125070000000001E-3</v>
      </c>
      <c r="NV16" s="33">
        <v>3.802854E-3</v>
      </c>
      <c r="NW16" s="33">
        <v>3.7933730000000001E-3</v>
      </c>
      <c r="NX16" s="33">
        <v>3.7841540000000001E-3</v>
      </c>
      <c r="NY16" s="33">
        <v>3.7749810000000002E-3</v>
      </c>
      <c r="NZ16" s="33">
        <v>3.7657440000000001E-3</v>
      </c>
      <c r="OA16" s="33">
        <v>3.7563319999999998E-3</v>
      </c>
      <c r="OB16" s="33">
        <v>3.7467540000000001E-3</v>
      </c>
      <c r="OC16" s="33">
        <v>3.7370889999999999E-3</v>
      </c>
      <c r="OD16" s="33">
        <v>3.7273520000000002E-3</v>
      </c>
      <c r="OE16" s="33">
        <v>3.7176689999999998E-3</v>
      </c>
      <c r="OF16" s="33">
        <v>3.7081599999999998E-3</v>
      </c>
      <c r="OG16" s="33">
        <v>3.698841E-3</v>
      </c>
      <c r="OH16" s="33">
        <v>3.6897840000000002E-3</v>
      </c>
      <c r="OI16" s="33">
        <v>3.6808399999999999E-3</v>
      </c>
      <c r="OJ16" s="33">
        <v>3.6719019999999999E-3</v>
      </c>
      <c r="OK16" s="33">
        <v>3.6628630000000001E-3</v>
      </c>
      <c r="OL16" s="33">
        <v>3.6537689999999999E-3</v>
      </c>
      <c r="OM16" s="33">
        <v>3.6446450000000002E-3</v>
      </c>
      <c r="ON16" s="33">
        <v>3.6354820000000002E-3</v>
      </c>
      <c r="OO16" s="33">
        <v>3.6263670000000001E-3</v>
      </c>
      <c r="OP16" s="33">
        <v>3.6173849999999999E-3</v>
      </c>
      <c r="OQ16" s="33"/>
    </row>
    <row r="17" spans="1:407" x14ac:dyDescent="0.25">
      <c r="A17" s="13" t="str">
        <f t="shared" si="0"/>
        <v>FixedWing-MEDIUM-3-7-Any</v>
      </c>
      <c r="B17" s="13" t="s">
        <v>56</v>
      </c>
      <c r="C17" s="23" t="s">
        <v>31</v>
      </c>
      <c r="D17" s="31">
        <v>3</v>
      </c>
      <c r="E17" s="23">
        <v>7</v>
      </c>
      <c r="F17" s="32" t="s">
        <v>48</v>
      </c>
      <c r="G17" s="13">
        <v>0.14424000000000001</v>
      </c>
      <c r="H17" s="13">
        <v>0.1293899</v>
      </c>
      <c r="I17" s="13">
        <v>0.1189616</v>
      </c>
      <c r="J17" s="13">
        <v>0.1114494</v>
      </c>
      <c r="K17" s="13">
        <v>0.1043109</v>
      </c>
      <c r="L17" s="33">
        <v>9.7220989999999993E-2</v>
      </c>
      <c r="M17" s="13">
        <v>8.9527200000000001E-2</v>
      </c>
      <c r="N17" s="33">
        <v>8.1934880000000002E-2</v>
      </c>
      <c r="O17" s="33">
        <v>7.4929869999999996E-2</v>
      </c>
      <c r="P17" s="33">
        <v>6.873021E-2</v>
      </c>
      <c r="Q17" s="33">
        <v>6.3305780000000006E-2</v>
      </c>
      <c r="R17" s="33">
        <v>5.8487129999999998E-2</v>
      </c>
      <c r="S17" s="33">
        <v>5.4126830000000001E-2</v>
      </c>
      <c r="T17" s="33">
        <v>5.0260899999999997E-2</v>
      </c>
      <c r="U17" s="33">
        <v>4.699913E-2</v>
      </c>
      <c r="V17" s="33">
        <v>4.4614010000000003E-2</v>
      </c>
      <c r="W17" s="33">
        <v>4.2423040000000002E-2</v>
      </c>
      <c r="X17" s="33">
        <v>4.0363339999999998E-2</v>
      </c>
      <c r="Y17" s="33">
        <v>3.8492079999999998E-2</v>
      </c>
      <c r="Z17" s="33">
        <v>3.6778180000000001E-2</v>
      </c>
      <c r="AA17" s="33">
        <v>3.5202990000000003E-2</v>
      </c>
      <c r="AB17" s="33">
        <v>3.3773440000000002E-2</v>
      </c>
      <c r="AC17" s="33">
        <v>3.2479519999999998E-2</v>
      </c>
      <c r="AD17" s="33">
        <v>3.1307599999999998E-2</v>
      </c>
      <c r="AE17" s="33">
        <v>3.0238560000000001E-2</v>
      </c>
      <c r="AF17" s="33">
        <v>2.9270859999999999E-2</v>
      </c>
      <c r="AG17" s="33">
        <v>2.8359619999999999E-2</v>
      </c>
      <c r="AH17" s="33">
        <v>2.7480009999999999E-2</v>
      </c>
      <c r="AI17" s="33">
        <v>2.6638189999999999E-2</v>
      </c>
      <c r="AJ17" s="33">
        <v>2.5854780000000001E-2</v>
      </c>
      <c r="AK17" s="33">
        <v>2.5138710000000002E-2</v>
      </c>
      <c r="AL17" s="33">
        <v>2.4381969999999999E-2</v>
      </c>
      <c r="AM17" s="33">
        <v>2.3681359999999999E-2</v>
      </c>
      <c r="AN17" s="33">
        <v>2.3032339999999998E-2</v>
      </c>
      <c r="AO17" s="33">
        <v>2.243173E-2</v>
      </c>
      <c r="AP17" s="33">
        <v>2.1875740000000001E-2</v>
      </c>
      <c r="AQ17" s="33">
        <v>2.1359860000000001E-2</v>
      </c>
      <c r="AR17" s="33">
        <v>2.0880719999999998E-2</v>
      </c>
      <c r="AS17" s="33">
        <v>2.0435350000000001E-2</v>
      </c>
      <c r="AT17" s="33">
        <v>2.0020690000000001E-2</v>
      </c>
      <c r="AU17" s="33">
        <v>1.963295E-2</v>
      </c>
      <c r="AV17" s="33">
        <v>1.9267759999999998E-2</v>
      </c>
      <c r="AW17" s="33">
        <v>1.8921029999999998E-2</v>
      </c>
      <c r="AX17" s="33">
        <v>1.8591050000000001E-2</v>
      </c>
      <c r="AY17" s="33">
        <v>1.8277999999999999E-2</v>
      </c>
      <c r="AZ17" s="33">
        <v>1.7982910000000001E-2</v>
      </c>
      <c r="BA17" s="33">
        <v>1.7705100000000001E-2</v>
      </c>
      <c r="BB17" s="33">
        <v>1.7443239999999999E-2</v>
      </c>
      <c r="BC17" s="33">
        <v>1.7196039999999999E-2</v>
      </c>
      <c r="BD17" s="33">
        <v>1.696226E-2</v>
      </c>
      <c r="BE17" s="33">
        <v>1.6740140000000001E-2</v>
      </c>
      <c r="BF17" s="33">
        <v>1.6527070000000001E-2</v>
      </c>
      <c r="BG17" s="33">
        <v>1.6321550000000001E-2</v>
      </c>
      <c r="BH17" s="33">
        <v>1.612359E-2</v>
      </c>
      <c r="BI17" s="33">
        <v>1.593404E-2</v>
      </c>
      <c r="BJ17" s="33">
        <v>1.575317E-2</v>
      </c>
      <c r="BK17" s="33">
        <v>1.5579549999999999E-2</v>
      </c>
      <c r="BL17" s="33">
        <v>1.5412260000000001E-2</v>
      </c>
      <c r="BM17" s="33">
        <v>1.525047E-2</v>
      </c>
      <c r="BN17" s="33">
        <v>1.5094389999999999E-2</v>
      </c>
      <c r="BO17" s="33">
        <v>1.494318E-2</v>
      </c>
      <c r="BP17" s="33">
        <v>1.4795340000000001E-2</v>
      </c>
      <c r="BQ17" s="33">
        <v>1.464976E-2</v>
      </c>
      <c r="BR17" s="33">
        <v>1.4507040000000001E-2</v>
      </c>
      <c r="BS17" s="33">
        <v>1.436817E-2</v>
      </c>
      <c r="BT17" s="33">
        <v>1.4233600000000001E-2</v>
      </c>
      <c r="BU17" s="33">
        <v>1.4102089999999999E-2</v>
      </c>
      <c r="BV17" s="33">
        <v>1.3972999999999999E-2</v>
      </c>
      <c r="BW17" s="33">
        <v>1.3846580000000001E-2</v>
      </c>
      <c r="BX17" s="33">
        <v>1.3723819999999999E-2</v>
      </c>
      <c r="BY17" s="33">
        <v>1.36045E-2</v>
      </c>
      <c r="BZ17" s="33">
        <v>1.3487310000000001E-2</v>
      </c>
      <c r="CA17" s="33">
        <v>1.337141E-2</v>
      </c>
      <c r="CB17" s="33">
        <v>1.3257379999999999E-2</v>
      </c>
      <c r="CC17" s="33">
        <v>1.3146150000000001E-2</v>
      </c>
      <c r="CD17" s="33">
        <v>1.3038070000000001E-2</v>
      </c>
      <c r="CE17" s="33">
        <v>1.293214E-2</v>
      </c>
      <c r="CF17" s="33">
        <v>1.282762E-2</v>
      </c>
      <c r="CG17" s="33">
        <v>1.272452E-2</v>
      </c>
      <c r="CH17" s="33">
        <v>1.2623850000000001E-2</v>
      </c>
      <c r="CI17" s="33">
        <v>1.252579E-2</v>
      </c>
      <c r="CJ17" s="33">
        <v>1.2429050000000001E-2</v>
      </c>
      <c r="CK17" s="33">
        <v>1.233277E-2</v>
      </c>
      <c r="CL17" s="33">
        <v>1.2237349999999999E-2</v>
      </c>
      <c r="CM17" s="33">
        <v>1.2143960000000001E-2</v>
      </c>
      <c r="CN17" s="33">
        <v>1.205298E-2</v>
      </c>
      <c r="CO17" s="33">
        <v>1.196352E-2</v>
      </c>
      <c r="CP17" s="33">
        <v>1.187481E-2</v>
      </c>
      <c r="CQ17" s="33">
        <v>1.178688E-2</v>
      </c>
      <c r="CR17" s="33">
        <v>1.170091E-2</v>
      </c>
      <c r="CS17" s="33">
        <v>1.1617199999999999E-2</v>
      </c>
      <c r="CT17" s="33">
        <v>1.153475E-2</v>
      </c>
      <c r="CU17" s="33">
        <v>1.1452820000000001E-2</v>
      </c>
      <c r="CV17" s="33">
        <v>1.1371890000000001E-2</v>
      </c>
      <c r="CW17" s="33">
        <v>1.129284E-2</v>
      </c>
      <c r="CX17" s="33">
        <v>1.121603E-2</v>
      </c>
      <c r="CY17" s="33">
        <v>1.1140580000000001E-2</v>
      </c>
      <c r="CZ17" s="33">
        <v>1.106587E-2</v>
      </c>
      <c r="DA17" s="33">
        <v>1.0991870000000001E-2</v>
      </c>
      <c r="DB17" s="33">
        <v>1.091959E-2</v>
      </c>
      <c r="DC17" s="33">
        <v>1.084921E-2</v>
      </c>
      <c r="DD17" s="33">
        <v>1.0779779999999999E-2</v>
      </c>
      <c r="DE17" s="33">
        <v>1.0710620000000001E-2</v>
      </c>
      <c r="DF17" s="33">
        <v>1.064204E-2</v>
      </c>
      <c r="DG17" s="33">
        <v>1.0574790000000001E-2</v>
      </c>
      <c r="DH17" s="33">
        <v>1.050923E-2</v>
      </c>
      <c r="DI17" s="33">
        <v>1.044463E-2</v>
      </c>
      <c r="DJ17" s="33">
        <v>1.038042E-2</v>
      </c>
      <c r="DK17" s="33">
        <v>1.031643E-2</v>
      </c>
      <c r="DL17" s="33">
        <v>1.025364E-2</v>
      </c>
      <c r="DM17" s="33">
        <v>1.019224E-2</v>
      </c>
      <c r="DN17" s="33">
        <v>1.0131630000000001E-2</v>
      </c>
      <c r="DO17" s="33">
        <v>1.0071149999999999E-2</v>
      </c>
      <c r="DP17" s="33">
        <v>1.0010929999999999E-2</v>
      </c>
      <c r="DQ17" s="33">
        <v>9.9515860000000001E-3</v>
      </c>
      <c r="DR17" s="33">
        <v>9.8935510000000004E-3</v>
      </c>
      <c r="DS17" s="33">
        <v>9.8363110000000004E-3</v>
      </c>
      <c r="DT17" s="33">
        <v>9.7792969999999993E-3</v>
      </c>
      <c r="DU17" s="33">
        <v>9.7223569999999992E-3</v>
      </c>
      <c r="DV17" s="33">
        <v>9.6663200000000008E-3</v>
      </c>
      <c r="DW17" s="33">
        <v>9.6113250000000004E-3</v>
      </c>
      <c r="DX17" s="33">
        <v>9.5567800000000008E-3</v>
      </c>
      <c r="DY17" s="33">
        <v>9.5020980000000005E-3</v>
      </c>
      <c r="DZ17" s="33">
        <v>9.4474650000000004E-3</v>
      </c>
      <c r="EA17" s="33">
        <v>9.3933620000000006E-3</v>
      </c>
      <c r="EB17" s="33">
        <v>9.3401249999999995E-3</v>
      </c>
      <c r="EC17" s="33">
        <v>9.2873680000000007E-3</v>
      </c>
      <c r="ED17" s="33">
        <v>9.2347890000000002E-3</v>
      </c>
      <c r="EE17" s="33">
        <v>9.182295E-3</v>
      </c>
      <c r="EF17" s="33">
        <v>9.1304920000000005E-3</v>
      </c>
      <c r="EG17" s="33">
        <v>9.0794900000000008E-3</v>
      </c>
      <c r="EH17" s="33">
        <v>9.0287509999999998E-3</v>
      </c>
      <c r="EI17" s="33">
        <v>8.9778470000000006E-3</v>
      </c>
      <c r="EJ17" s="33">
        <v>8.9270789999999992E-3</v>
      </c>
      <c r="EK17" s="33">
        <v>8.8769420000000005E-3</v>
      </c>
      <c r="EL17" s="33">
        <v>8.8277210000000002E-3</v>
      </c>
      <c r="EM17" s="33">
        <v>8.7791339999999992E-3</v>
      </c>
      <c r="EN17" s="33">
        <v>8.7308679999999993E-3</v>
      </c>
      <c r="EO17" s="33">
        <v>8.6828119999999998E-3</v>
      </c>
      <c r="EP17" s="33">
        <v>8.6354599999999993E-3</v>
      </c>
      <c r="EQ17" s="33">
        <v>8.5889399999999998E-3</v>
      </c>
      <c r="ER17" s="33">
        <v>8.542783E-3</v>
      </c>
      <c r="ES17" s="33">
        <v>8.4963650000000005E-3</v>
      </c>
      <c r="ET17" s="33">
        <v>8.4499020000000005E-3</v>
      </c>
      <c r="EU17" s="33">
        <v>8.4037950000000004E-3</v>
      </c>
      <c r="EV17" s="33">
        <v>8.3582190000000001E-3</v>
      </c>
      <c r="EW17" s="33">
        <v>8.3130289999999996E-3</v>
      </c>
      <c r="EX17" s="33">
        <v>8.2681509999999996E-3</v>
      </c>
      <c r="EY17" s="33">
        <v>8.2236089999999998E-3</v>
      </c>
      <c r="EZ17" s="33">
        <v>8.1798600000000006E-3</v>
      </c>
      <c r="FA17" s="33">
        <v>8.1369649999999995E-3</v>
      </c>
      <c r="FB17" s="33">
        <v>8.0944369999999995E-3</v>
      </c>
      <c r="FC17" s="33">
        <v>8.0517120000000008E-3</v>
      </c>
      <c r="FD17" s="33">
        <v>8.0090809999999995E-3</v>
      </c>
      <c r="FE17" s="33">
        <v>7.9669730000000005E-3</v>
      </c>
      <c r="FF17" s="33">
        <v>7.9254600000000005E-3</v>
      </c>
      <c r="FG17" s="33">
        <v>7.8843549999999991E-3</v>
      </c>
      <c r="FH17" s="33">
        <v>7.8436919999999993E-3</v>
      </c>
      <c r="FI17" s="33">
        <v>7.8036030000000001E-3</v>
      </c>
      <c r="FJ17" s="33">
        <v>7.7644410000000004E-3</v>
      </c>
      <c r="FK17" s="33">
        <v>7.7260599999999999E-3</v>
      </c>
      <c r="FL17" s="33">
        <v>7.6879460000000002E-3</v>
      </c>
      <c r="FM17" s="33">
        <v>7.649561E-3</v>
      </c>
      <c r="FN17" s="33">
        <v>7.6112059999999997E-3</v>
      </c>
      <c r="FO17" s="33">
        <v>7.5732999999999998E-3</v>
      </c>
      <c r="FP17" s="33">
        <v>7.5358530000000003E-3</v>
      </c>
      <c r="FQ17" s="33">
        <v>7.4986560000000002E-3</v>
      </c>
      <c r="FR17" s="33">
        <v>7.461606E-3</v>
      </c>
      <c r="FS17" s="33">
        <v>7.4248339999999999E-3</v>
      </c>
      <c r="FT17" s="33">
        <v>7.3886969999999996E-3</v>
      </c>
      <c r="FU17" s="33">
        <v>7.3532470000000003E-3</v>
      </c>
      <c r="FV17" s="33">
        <v>7.3180349999999996E-3</v>
      </c>
      <c r="FW17" s="33">
        <v>7.2824750000000001E-3</v>
      </c>
      <c r="FX17" s="33">
        <v>7.2467570000000004E-3</v>
      </c>
      <c r="FY17" s="33">
        <v>7.2114400000000004E-3</v>
      </c>
      <c r="FZ17" s="33">
        <v>7.1766479999999999E-3</v>
      </c>
      <c r="GA17" s="33">
        <v>7.1422090000000001E-3</v>
      </c>
      <c r="GB17" s="33">
        <v>7.1079489999999997E-3</v>
      </c>
      <c r="GC17" s="33">
        <v>7.0740530000000003E-3</v>
      </c>
      <c r="GD17" s="33">
        <v>7.0408010000000002E-3</v>
      </c>
      <c r="GE17" s="33">
        <v>7.0081780000000003E-3</v>
      </c>
      <c r="GF17" s="33">
        <v>6.9756810000000001E-3</v>
      </c>
      <c r="GG17" s="33">
        <v>6.9427819999999998E-3</v>
      </c>
      <c r="GH17" s="33">
        <v>6.9097070000000002E-3</v>
      </c>
      <c r="GI17" s="33">
        <v>6.8770059999999997E-3</v>
      </c>
      <c r="GJ17" s="33">
        <v>6.8447480000000003E-3</v>
      </c>
      <c r="GK17" s="33">
        <v>6.8126970000000004E-3</v>
      </c>
      <c r="GL17" s="33">
        <v>6.7806769999999997E-3</v>
      </c>
      <c r="GM17" s="33">
        <v>6.7489179999999996E-3</v>
      </c>
      <c r="GN17" s="33">
        <v>6.7177419999999996E-3</v>
      </c>
      <c r="GO17" s="33">
        <v>6.687035E-3</v>
      </c>
      <c r="GP17" s="33">
        <v>6.6562210000000004E-3</v>
      </c>
      <c r="GQ17" s="33">
        <v>6.6248720000000004E-3</v>
      </c>
      <c r="GR17" s="33">
        <v>6.5932739999999997E-3</v>
      </c>
      <c r="GS17" s="33">
        <v>6.5619550000000004E-3</v>
      </c>
      <c r="GT17" s="33">
        <v>6.5310630000000001E-3</v>
      </c>
      <c r="GU17" s="33">
        <v>6.5004040000000004E-3</v>
      </c>
      <c r="GV17" s="33">
        <v>6.4698430000000003E-3</v>
      </c>
      <c r="GW17" s="33">
        <v>6.4395119999999997E-3</v>
      </c>
      <c r="GX17" s="33">
        <v>6.409723E-3</v>
      </c>
      <c r="GY17" s="33">
        <v>6.3804159999999999E-3</v>
      </c>
      <c r="GZ17" s="33">
        <v>6.3511679999999999E-3</v>
      </c>
      <c r="HA17" s="33">
        <v>6.3215229999999999E-3</v>
      </c>
      <c r="HB17" s="33">
        <v>6.2916789999999997E-3</v>
      </c>
      <c r="HC17" s="33">
        <v>6.2620469999999998E-3</v>
      </c>
      <c r="HD17" s="33">
        <v>6.2328430000000001E-3</v>
      </c>
      <c r="HE17" s="33">
        <v>6.2039820000000002E-3</v>
      </c>
      <c r="HF17" s="33">
        <v>6.1752899999999999E-3</v>
      </c>
      <c r="HG17" s="33">
        <v>6.1469020000000001E-3</v>
      </c>
      <c r="HH17" s="33">
        <v>6.1191199999999996E-3</v>
      </c>
      <c r="HI17" s="33">
        <v>6.0919030000000001E-3</v>
      </c>
      <c r="HJ17" s="33">
        <v>6.0646800000000002E-3</v>
      </c>
      <c r="HK17" s="33">
        <v>6.0369380000000004E-3</v>
      </c>
      <c r="HL17" s="33">
        <v>6.0088440000000002E-3</v>
      </c>
      <c r="HM17" s="33">
        <v>5.9808509999999997E-3</v>
      </c>
      <c r="HN17" s="33">
        <v>5.9532059999999999E-3</v>
      </c>
      <c r="HO17" s="33">
        <v>5.9258030000000003E-3</v>
      </c>
      <c r="HP17" s="33">
        <v>5.8984620000000001E-3</v>
      </c>
      <c r="HQ17" s="33">
        <v>5.8713819999999996E-3</v>
      </c>
      <c r="HR17" s="33">
        <v>5.8449189999999996E-3</v>
      </c>
      <c r="HS17" s="33">
        <v>5.8190969999999996E-3</v>
      </c>
      <c r="HT17" s="33">
        <v>5.7933450000000001E-3</v>
      </c>
      <c r="HU17" s="33">
        <v>5.767042E-3</v>
      </c>
      <c r="HV17" s="33">
        <v>5.7403530000000001E-3</v>
      </c>
      <c r="HW17" s="33">
        <v>5.713816E-3</v>
      </c>
      <c r="HX17" s="33">
        <v>5.6877009999999999E-3</v>
      </c>
      <c r="HY17" s="33">
        <v>5.6619169999999998E-3</v>
      </c>
      <c r="HZ17" s="33">
        <v>5.6362560000000001E-3</v>
      </c>
      <c r="IA17" s="33">
        <v>5.6108310000000002E-3</v>
      </c>
      <c r="IB17" s="33">
        <v>5.5858829999999998E-3</v>
      </c>
      <c r="IC17" s="33">
        <v>5.5614139999999998E-3</v>
      </c>
      <c r="ID17" s="33">
        <v>5.5370519999999998E-3</v>
      </c>
      <c r="IE17" s="33">
        <v>5.5123309999999997E-3</v>
      </c>
      <c r="IF17" s="33">
        <v>5.4874249999999998E-3</v>
      </c>
      <c r="IG17" s="33">
        <v>5.462644E-3</v>
      </c>
      <c r="IH17" s="33">
        <v>5.4381769999999998E-3</v>
      </c>
      <c r="II17" s="33">
        <v>5.4139230000000002E-3</v>
      </c>
      <c r="IJ17" s="33">
        <v>5.3897320000000004E-3</v>
      </c>
      <c r="IK17" s="33">
        <v>5.3657649999999998E-3</v>
      </c>
      <c r="IL17" s="33">
        <v>5.3423230000000004E-3</v>
      </c>
      <c r="IM17" s="33">
        <v>5.3193520000000003E-3</v>
      </c>
      <c r="IN17" s="33">
        <v>5.2963910000000001E-3</v>
      </c>
      <c r="IO17" s="33">
        <v>5.2729329999999996E-3</v>
      </c>
      <c r="IP17" s="33">
        <v>5.2491279999999996E-3</v>
      </c>
      <c r="IQ17" s="33">
        <v>5.2253969999999997E-3</v>
      </c>
      <c r="IR17" s="33">
        <v>5.2020549999999997E-3</v>
      </c>
      <c r="IS17" s="33">
        <v>5.1789929999999998E-3</v>
      </c>
      <c r="IT17" s="33">
        <v>5.1560429999999999E-3</v>
      </c>
      <c r="IU17" s="33">
        <v>5.1333760000000003E-3</v>
      </c>
      <c r="IV17" s="33">
        <v>5.1112800000000002E-3</v>
      </c>
      <c r="IW17" s="33">
        <v>5.0897570000000003E-3</v>
      </c>
      <c r="IX17" s="33">
        <v>5.0682849999999996E-3</v>
      </c>
      <c r="IY17" s="33">
        <v>5.0462720000000001E-3</v>
      </c>
      <c r="IZ17" s="33">
        <v>5.0237800000000003E-3</v>
      </c>
      <c r="JA17" s="33">
        <v>5.0012720000000002E-3</v>
      </c>
      <c r="JB17" s="33">
        <v>4.979158E-3</v>
      </c>
      <c r="JC17" s="33">
        <v>4.9573519999999999E-3</v>
      </c>
      <c r="JD17" s="33">
        <v>4.9356510000000001E-3</v>
      </c>
      <c r="JE17" s="33">
        <v>4.9141619999999997E-3</v>
      </c>
      <c r="JF17" s="33">
        <v>4.8931720000000003E-3</v>
      </c>
      <c r="JG17" s="33">
        <v>4.8727299999999996E-3</v>
      </c>
      <c r="JH17" s="33">
        <v>4.8523899999999998E-3</v>
      </c>
      <c r="JI17" s="33">
        <v>4.8316749999999997E-3</v>
      </c>
      <c r="JJ17" s="33">
        <v>4.8106160000000002E-3</v>
      </c>
      <c r="JK17" s="33">
        <v>4.7895910000000002E-3</v>
      </c>
      <c r="JL17" s="33">
        <v>4.7688829999999998E-3</v>
      </c>
      <c r="JM17" s="33">
        <v>4.74837E-3</v>
      </c>
      <c r="JN17" s="33">
        <v>4.7279219999999999E-3</v>
      </c>
      <c r="JO17" s="33">
        <v>4.7076139999999997E-3</v>
      </c>
      <c r="JP17" s="33">
        <v>4.6876620000000004E-3</v>
      </c>
      <c r="JQ17" s="33">
        <v>4.6681759999999996E-3</v>
      </c>
      <c r="JR17" s="33">
        <v>4.6486649999999997E-3</v>
      </c>
      <c r="JS17" s="33">
        <v>4.6286060000000004E-3</v>
      </c>
      <c r="JT17" s="33">
        <v>4.6080829999999998E-3</v>
      </c>
      <c r="JU17" s="33">
        <v>4.587537E-3</v>
      </c>
      <c r="JV17" s="33">
        <v>4.5673470000000002E-3</v>
      </c>
      <c r="JW17" s="33">
        <v>4.5475130000000004E-3</v>
      </c>
      <c r="JX17" s="33">
        <v>4.5279880000000002E-3</v>
      </c>
      <c r="JY17" s="33">
        <v>4.508761E-3</v>
      </c>
      <c r="JZ17" s="33">
        <v>4.4900499999999998E-3</v>
      </c>
      <c r="KA17" s="33">
        <v>4.4719579999999998E-3</v>
      </c>
      <c r="KB17" s="33">
        <v>4.4538900000000003E-3</v>
      </c>
      <c r="KC17" s="33">
        <v>4.4352920000000004E-3</v>
      </c>
      <c r="KD17" s="33">
        <v>4.416171E-3</v>
      </c>
      <c r="KE17" s="33">
        <v>4.3969289999999999E-3</v>
      </c>
      <c r="KF17" s="33">
        <v>4.3779090000000001E-3</v>
      </c>
      <c r="KG17" s="33">
        <v>4.3591059999999997E-3</v>
      </c>
      <c r="KH17" s="33">
        <v>4.3405020000000004E-3</v>
      </c>
      <c r="KI17" s="33">
        <v>4.3221259999999999E-3</v>
      </c>
      <c r="KJ17" s="33">
        <v>4.304301E-3</v>
      </c>
      <c r="KK17" s="33">
        <v>4.2871749999999998E-3</v>
      </c>
      <c r="KL17" s="33">
        <v>4.2702169999999998E-3</v>
      </c>
      <c r="KM17" s="33">
        <v>4.2528599999999998E-3</v>
      </c>
      <c r="KN17" s="33">
        <v>4.2350230000000001E-3</v>
      </c>
      <c r="KO17" s="33">
        <v>4.2170619999999997E-3</v>
      </c>
      <c r="KP17" s="33">
        <v>4.199286E-3</v>
      </c>
      <c r="KQ17" s="33">
        <v>4.1816910000000004E-3</v>
      </c>
      <c r="KR17" s="33">
        <v>4.1643089999999997E-3</v>
      </c>
      <c r="KS17" s="33">
        <v>4.1471850000000003E-3</v>
      </c>
      <c r="KT17" s="33">
        <v>4.1305659999999996E-3</v>
      </c>
      <c r="KU17" s="33">
        <v>4.1145640000000002E-3</v>
      </c>
      <c r="KV17" s="33">
        <v>4.0987469999999998E-3</v>
      </c>
      <c r="KW17" s="33">
        <v>4.0825760000000001E-3</v>
      </c>
      <c r="KX17" s="33">
        <v>4.0659270000000004E-3</v>
      </c>
      <c r="KY17" s="33">
        <v>4.0490969999999998E-3</v>
      </c>
      <c r="KZ17" s="33">
        <v>4.0323579999999998E-3</v>
      </c>
      <c r="LA17" s="33">
        <v>4.0157049999999996E-3</v>
      </c>
      <c r="LB17" s="33">
        <v>3.9992229999999997E-3</v>
      </c>
      <c r="LC17" s="33">
        <v>3.983014E-3</v>
      </c>
      <c r="LD17" s="33">
        <v>3.9672759999999996E-3</v>
      </c>
      <c r="LE17" s="33">
        <v>3.9520550000000003E-3</v>
      </c>
      <c r="LF17" s="33">
        <v>3.936943E-3</v>
      </c>
      <c r="LG17" s="33">
        <v>3.9214250000000001E-3</v>
      </c>
      <c r="LH17" s="33">
        <v>3.9053360000000001E-3</v>
      </c>
      <c r="LI17" s="33">
        <v>3.889024E-3</v>
      </c>
      <c r="LJ17" s="33">
        <v>3.872782E-3</v>
      </c>
      <c r="LK17" s="33">
        <v>3.8566690000000001E-3</v>
      </c>
      <c r="LL17" s="33">
        <v>3.8408560000000001E-3</v>
      </c>
      <c r="LM17" s="33">
        <v>3.825532E-3</v>
      </c>
      <c r="LN17" s="33">
        <v>3.8108920000000002E-3</v>
      </c>
      <c r="LO17" s="33">
        <v>3.796851E-3</v>
      </c>
      <c r="LP17" s="33">
        <v>3.7829750000000001E-3</v>
      </c>
      <c r="LQ17" s="33">
        <v>3.7687290000000002E-3</v>
      </c>
      <c r="LR17" s="33">
        <v>3.753854E-3</v>
      </c>
      <c r="LS17" s="33">
        <v>3.7385930000000001E-3</v>
      </c>
      <c r="LT17" s="33">
        <v>3.7232540000000001E-3</v>
      </c>
      <c r="LU17" s="33">
        <v>3.7079669999999999E-3</v>
      </c>
      <c r="LV17" s="33">
        <v>3.6929279999999998E-3</v>
      </c>
      <c r="LW17" s="33">
        <v>3.6782709999999999E-3</v>
      </c>
      <c r="LX17" s="33">
        <v>3.6641830000000001E-3</v>
      </c>
      <c r="LY17" s="33">
        <v>3.650581E-3</v>
      </c>
      <c r="LZ17" s="33">
        <v>3.6370959999999998E-3</v>
      </c>
      <c r="MA17" s="33">
        <v>3.6232870000000002E-3</v>
      </c>
      <c r="MB17" s="33">
        <v>3.608984E-3</v>
      </c>
      <c r="MC17" s="33">
        <v>3.5944179999999998E-3</v>
      </c>
      <c r="MD17" s="33">
        <v>3.5799220000000001E-3</v>
      </c>
      <c r="ME17" s="33">
        <v>3.565651E-3</v>
      </c>
      <c r="MF17" s="33">
        <v>3.5518339999999998E-3</v>
      </c>
      <c r="MG17" s="33">
        <v>3.538556E-3</v>
      </c>
      <c r="MH17" s="33">
        <v>3.5258989999999999E-3</v>
      </c>
      <c r="MI17" s="33">
        <v>3.5136360000000001E-3</v>
      </c>
      <c r="MJ17" s="33">
        <v>3.5013660000000001E-3</v>
      </c>
      <c r="MK17" s="33">
        <v>3.4886129999999998E-3</v>
      </c>
      <c r="ML17" s="33">
        <v>3.4752189999999999E-3</v>
      </c>
      <c r="MM17" s="33">
        <v>3.461408E-3</v>
      </c>
      <c r="MN17" s="33">
        <v>3.4475489999999998E-3</v>
      </c>
      <c r="MO17" s="33">
        <v>3.433841E-3</v>
      </c>
      <c r="MP17" s="33">
        <v>3.4205149999999998E-3</v>
      </c>
      <c r="MQ17" s="33">
        <v>3.4076430000000001E-3</v>
      </c>
      <c r="MR17" s="33">
        <v>3.395328E-3</v>
      </c>
      <c r="MS17" s="33">
        <v>3.3833769999999999E-3</v>
      </c>
      <c r="MT17" s="33">
        <v>3.3714439999999999E-3</v>
      </c>
      <c r="MU17" s="33">
        <v>3.35907E-3</v>
      </c>
      <c r="MV17" s="33">
        <v>3.3461250000000001E-3</v>
      </c>
      <c r="MW17" s="33">
        <v>3.3328300000000002E-3</v>
      </c>
      <c r="MX17" s="33">
        <v>3.3195429999999999E-3</v>
      </c>
      <c r="MY17" s="33">
        <v>3.3064710000000001E-3</v>
      </c>
      <c r="MZ17" s="33">
        <v>3.293856E-3</v>
      </c>
      <c r="NA17" s="33">
        <v>3.2817499999999999E-3</v>
      </c>
      <c r="NB17" s="33">
        <v>3.2702460000000001E-3</v>
      </c>
      <c r="NC17" s="33">
        <v>3.2591370000000001E-3</v>
      </c>
      <c r="ND17" s="33">
        <v>3.2480069999999998E-3</v>
      </c>
      <c r="NE17" s="33">
        <v>3.236385E-3</v>
      </c>
      <c r="NF17" s="33">
        <v>3.2241259999999999E-3</v>
      </c>
      <c r="NG17" s="33">
        <v>3.2114219999999998E-3</v>
      </c>
      <c r="NH17" s="33">
        <v>3.19863E-3</v>
      </c>
      <c r="NI17" s="33">
        <v>3.1860030000000002E-3</v>
      </c>
      <c r="NJ17" s="33">
        <v>3.1738159999999999E-3</v>
      </c>
      <c r="NK17" s="33">
        <v>3.162116E-3</v>
      </c>
      <c r="NL17" s="33">
        <v>3.1509530000000002E-3</v>
      </c>
      <c r="NM17" s="33">
        <v>3.140108E-3</v>
      </c>
      <c r="NN17" s="33">
        <v>3.1292730000000001E-3</v>
      </c>
      <c r="NO17" s="33">
        <v>3.1180679999999999E-3</v>
      </c>
      <c r="NP17" s="33">
        <v>3.1064199999999999E-3</v>
      </c>
      <c r="NQ17" s="33">
        <v>3.09451E-3</v>
      </c>
      <c r="NR17" s="33">
        <v>3.0826780000000002E-3</v>
      </c>
      <c r="NS17" s="33">
        <v>3.0711340000000001E-3</v>
      </c>
      <c r="NT17" s="33">
        <v>3.0601780000000002E-3</v>
      </c>
      <c r="NU17" s="33">
        <v>3.049749E-3</v>
      </c>
      <c r="NV17" s="33">
        <v>3.039824E-3</v>
      </c>
      <c r="NW17" s="33">
        <v>3.0301429999999999E-3</v>
      </c>
      <c r="NX17" s="33">
        <v>3.0204170000000001E-3</v>
      </c>
      <c r="NY17" s="33">
        <v>3.010272E-3</v>
      </c>
      <c r="NZ17" s="33">
        <v>2.9995960000000002E-3</v>
      </c>
      <c r="OA17" s="33">
        <v>2.9884920000000001E-3</v>
      </c>
      <c r="OB17" s="33">
        <v>2.9772919999999999E-3</v>
      </c>
      <c r="OC17" s="33">
        <v>2.9662429999999999E-3</v>
      </c>
      <c r="OD17" s="33">
        <v>2.9556199999999999E-3</v>
      </c>
      <c r="OE17" s="33">
        <v>2.9453539999999999E-3</v>
      </c>
      <c r="OF17" s="33">
        <v>2.9354709999999998E-3</v>
      </c>
      <c r="OG17" s="33">
        <v>2.9257490000000001E-3</v>
      </c>
      <c r="OH17" s="33">
        <v>2.915941E-3</v>
      </c>
      <c r="OI17" s="33">
        <v>2.9057250000000001E-3</v>
      </c>
      <c r="OJ17" s="33">
        <v>2.8950780000000001E-3</v>
      </c>
      <c r="OK17" s="33">
        <v>2.884214E-3</v>
      </c>
      <c r="OL17" s="33">
        <v>2.8735079999999999E-3</v>
      </c>
      <c r="OM17" s="33">
        <v>2.8631860000000002E-3</v>
      </c>
      <c r="ON17" s="33">
        <v>2.8534099999999998E-3</v>
      </c>
      <c r="OO17" s="33">
        <v>2.8440520000000001E-3</v>
      </c>
      <c r="OP17" s="33">
        <v>2.8350340000000002E-3</v>
      </c>
      <c r="OQ17" s="33"/>
    </row>
    <row r="18" spans="1:407" x14ac:dyDescent="0.25">
      <c r="A18" s="13" t="str">
        <f t="shared" si="0"/>
        <v>FixedWing-MEDIUM-4-20-Any</v>
      </c>
      <c r="B18" s="13" t="s">
        <v>56</v>
      </c>
      <c r="C18" s="23" t="s">
        <v>31</v>
      </c>
      <c r="D18" s="31">
        <v>4</v>
      </c>
      <c r="E18" s="23">
        <v>20</v>
      </c>
      <c r="F18" s="32" t="s">
        <v>48</v>
      </c>
      <c r="G18" s="33">
        <v>0.83862040000000004</v>
      </c>
      <c r="H18" s="33">
        <v>0.70261680000000004</v>
      </c>
      <c r="I18" s="33">
        <v>0.5915743</v>
      </c>
      <c r="J18" s="33">
        <v>0.50625679999999995</v>
      </c>
      <c r="K18" s="33">
        <v>0.4399419</v>
      </c>
      <c r="L18" s="33">
        <v>0.38682129999999998</v>
      </c>
      <c r="M18" s="33">
        <v>0.34474080000000001</v>
      </c>
      <c r="N18" s="33">
        <v>0.31151050000000002</v>
      </c>
      <c r="O18" s="33">
        <v>0.28469030000000001</v>
      </c>
      <c r="P18" s="33">
        <v>0.26259379999999999</v>
      </c>
      <c r="Q18" s="33">
        <v>0.24426020000000001</v>
      </c>
      <c r="R18" s="33">
        <v>0.22873189999999999</v>
      </c>
      <c r="S18" s="33">
        <v>0.21515909999999999</v>
      </c>
      <c r="T18" s="33">
        <v>0.20304520000000001</v>
      </c>
      <c r="U18" s="33">
        <v>0.1922683</v>
      </c>
      <c r="V18" s="33">
        <v>0.18255679999999999</v>
      </c>
      <c r="W18" s="33">
        <v>0.17386869999999999</v>
      </c>
      <c r="X18" s="33">
        <v>0.16610040000000001</v>
      </c>
      <c r="Y18" s="33">
        <v>0.159223</v>
      </c>
      <c r="Z18" s="33">
        <v>0.15298980000000001</v>
      </c>
      <c r="AA18" s="33">
        <v>0.14724809999999999</v>
      </c>
      <c r="AB18" s="33">
        <v>0.1419204</v>
      </c>
      <c r="AC18" s="33">
        <v>0.13671829999999999</v>
      </c>
      <c r="AD18" s="33">
        <v>0.13157550000000001</v>
      </c>
      <c r="AE18" s="33">
        <v>0.1266244</v>
      </c>
      <c r="AF18" s="33">
        <v>0.1218316</v>
      </c>
      <c r="AG18" s="33">
        <v>0.1172628</v>
      </c>
      <c r="AH18" s="33">
        <v>0.1129269</v>
      </c>
      <c r="AI18" s="33">
        <v>0.1088287</v>
      </c>
      <c r="AJ18" s="33">
        <v>0.10486769999999999</v>
      </c>
      <c r="AK18" s="33">
        <v>0.1010168</v>
      </c>
      <c r="AL18" s="33">
        <v>9.7344910000000007E-2</v>
      </c>
      <c r="AM18" s="33">
        <v>9.3815010000000004E-2</v>
      </c>
      <c r="AN18" s="33">
        <v>9.0409059999999999E-2</v>
      </c>
      <c r="AO18" s="33">
        <v>8.718824E-2</v>
      </c>
      <c r="AP18" s="33">
        <v>8.4098110000000004E-2</v>
      </c>
      <c r="AQ18" s="33">
        <v>8.1152710000000003E-2</v>
      </c>
      <c r="AR18" s="33">
        <v>7.8349749999999996E-2</v>
      </c>
      <c r="AS18" s="33">
        <v>7.5706229999999999E-2</v>
      </c>
      <c r="AT18" s="33">
        <v>7.3165569999999999E-2</v>
      </c>
      <c r="AU18" s="33">
        <v>7.0742390000000002E-2</v>
      </c>
      <c r="AV18" s="33">
        <v>6.8482769999999998E-2</v>
      </c>
      <c r="AW18" s="33">
        <v>6.6328509999999993E-2</v>
      </c>
      <c r="AX18" s="33">
        <v>6.4247570000000004E-2</v>
      </c>
      <c r="AY18" s="33">
        <v>6.2295240000000002E-2</v>
      </c>
      <c r="AZ18" s="33">
        <v>6.0425729999999997E-2</v>
      </c>
      <c r="BA18" s="33">
        <v>5.8663369999999999E-2</v>
      </c>
      <c r="BB18" s="33">
        <v>5.7003890000000002E-2</v>
      </c>
      <c r="BC18" s="33">
        <v>5.5419200000000002E-2</v>
      </c>
      <c r="BD18" s="33">
        <v>5.3888890000000002E-2</v>
      </c>
      <c r="BE18" s="33">
        <v>5.2408830000000003E-2</v>
      </c>
      <c r="BF18" s="33">
        <v>5.1024680000000003E-2</v>
      </c>
      <c r="BG18" s="33">
        <v>4.9687019999999998E-2</v>
      </c>
      <c r="BH18" s="33">
        <v>4.8443899999999998E-2</v>
      </c>
      <c r="BI18" s="33">
        <v>4.7269020000000002E-2</v>
      </c>
      <c r="BJ18" s="33">
        <v>4.6143860000000002E-2</v>
      </c>
      <c r="BK18" s="33">
        <v>4.5078409999999999E-2</v>
      </c>
      <c r="BL18" s="33">
        <v>4.4061889999999999E-2</v>
      </c>
      <c r="BM18" s="33">
        <v>4.3086600000000003E-2</v>
      </c>
      <c r="BN18" s="33">
        <v>4.2125200000000002E-2</v>
      </c>
      <c r="BO18" s="33">
        <v>4.1196579999999997E-2</v>
      </c>
      <c r="BP18" s="33">
        <v>4.0313710000000003E-2</v>
      </c>
      <c r="BQ18" s="33">
        <v>3.9459359999999999E-2</v>
      </c>
      <c r="BR18" s="33">
        <v>3.8627359999999999E-2</v>
      </c>
      <c r="BS18" s="33">
        <v>3.7834420000000001E-2</v>
      </c>
      <c r="BT18" s="33">
        <v>3.7066670000000003E-2</v>
      </c>
      <c r="BU18" s="33">
        <v>3.6327489999999997E-2</v>
      </c>
      <c r="BV18" s="33">
        <v>3.5614420000000001E-2</v>
      </c>
      <c r="BW18" s="33">
        <v>3.4924629999999998E-2</v>
      </c>
      <c r="BX18" s="33">
        <v>3.4226590000000001E-2</v>
      </c>
      <c r="BY18" s="33">
        <v>3.355408E-2</v>
      </c>
      <c r="BZ18" s="33">
        <v>3.2905209999999997E-2</v>
      </c>
      <c r="CA18" s="33">
        <v>3.2278960000000002E-2</v>
      </c>
      <c r="CB18" s="33">
        <v>3.1673489999999999E-2</v>
      </c>
      <c r="CC18" s="33">
        <v>3.108729E-2</v>
      </c>
      <c r="CD18" s="33">
        <v>3.0520200000000001E-2</v>
      </c>
      <c r="CE18" s="33">
        <v>2.997184E-2</v>
      </c>
      <c r="CF18" s="33">
        <v>2.9441350000000002E-2</v>
      </c>
      <c r="CG18" s="33">
        <v>2.8927810000000002E-2</v>
      </c>
      <c r="CH18" s="33">
        <v>2.8430400000000002E-2</v>
      </c>
      <c r="CI18" s="33">
        <v>2.7949470000000001E-2</v>
      </c>
      <c r="CJ18" s="33">
        <v>2.7483469999999999E-2</v>
      </c>
      <c r="CK18" s="33">
        <v>2.703177E-2</v>
      </c>
      <c r="CL18" s="33">
        <v>2.6593490000000001E-2</v>
      </c>
      <c r="CM18" s="33">
        <v>2.6167449999999998E-2</v>
      </c>
      <c r="CN18" s="33">
        <v>2.5753740000000001E-2</v>
      </c>
      <c r="CO18" s="33">
        <v>2.5352030000000001E-2</v>
      </c>
      <c r="CP18" s="33">
        <v>2.4961690000000002E-2</v>
      </c>
      <c r="CQ18" s="33">
        <v>2.4581950000000002E-2</v>
      </c>
      <c r="CR18" s="33">
        <v>2.421249E-2</v>
      </c>
      <c r="CS18" s="33">
        <v>2.3853300000000001E-2</v>
      </c>
      <c r="CT18" s="33">
        <v>2.350325E-2</v>
      </c>
      <c r="CU18" s="33">
        <v>2.316199E-2</v>
      </c>
      <c r="CV18" s="33">
        <v>2.2828540000000001E-2</v>
      </c>
      <c r="CW18" s="33">
        <v>2.2502299999999999E-2</v>
      </c>
      <c r="CX18" s="33">
        <v>2.218349E-2</v>
      </c>
      <c r="CY18" s="33">
        <v>2.1872490000000001E-2</v>
      </c>
      <c r="CZ18" s="33">
        <v>2.1569149999999999E-2</v>
      </c>
      <c r="DA18" s="33">
        <v>2.1273029999999998E-2</v>
      </c>
      <c r="DB18" s="33">
        <v>2.0984220000000001E-2</v>
      </c>
      <c r="DC18" s="33">
        <v>2.0702999999999999E-2</v>
      </c>
      <c r="DD18" s="33">
        <v>2.042865E-2</v>
      </c>
      <c r="DE18" s="33">
        <v>2.0161129999999999E-2</v>
      </c>
      <c r="DF18" s="33">
        <v>1.989985E-2</v>
      </c>
      <c r="DG18" s="33">
        <v>1.9644229999999999E-2</v>
      </c>
      <c r="DH18" s="33">
        <v>1.9394129999999999E-2</v>
      </c>
      <c r="DI18" s="33">
        <v>1.9149860000000001E-2</v>
      </c>
      <c r="DJ18" s="33">
        <v>1.8911600000000001E-2</v>
      </c>
      <c r="DK18" s="33">
        <v>1.8679230000000002E-2</v>
      </c>
      <c r="DL18" s="33">
        <v>1.8452400000000001E-2</v>
      </c>
      <c r="DM18" s="33">
        <v>1.8230699999999999E-2</v>
      </c>
      <c r="DN18" s="33">
        <v>1.801407E-2</v>
      </c>
      <c r="DO18" s="33">
        <v>1.7802740000000001E-2</v>
      </c>
      <c r="DP18" s="33">
        <v>1.7596230000000001E-2</v>
      </c>
      <c r="DQ18" s="33">
        <v>1.7394010000000001E-2</v>
      </c>
      <c r="DR18" s="33">
        <v>1.719621E-2</v>
      </c>
      <c r="DS18" s="33">
        <v>1.7002969999999999E-2</v>
      </c>
      <c r="DT18" s="33">
        <v>1.6814470000000001E-2</v>
      </c>
      <c r="DU18" s="33">
        <v>1.6630679999999998E-2</v>
      </c>
      <c r="DV18" s="33">
        <v>1.6451799999999999E-2</v>
      </c>
      <c r="DW18" s="33">
        <v>1.627727E-2</v>
      </c>
      <c r="DX18" s="33">
        <v>1.6107050000000001E-2</v>
      </c>
      <c r="DY18" s="33">
        <v>1.5941179999999999E-2</v>
      </c>
      <c r="DZ18" s="33">
        <v>1.5779430000000001E-2</v>
      </c>
      <c r="EA18" s="33">
        <v>1.562127E-2</v>
      </c>
      <c r="EB18" s="33">
        <v>1.54669E-2</v>
      </c>
      <c r="EC18" s="33">
        <v>1.531652E-2</v>
      </c>
      <c r="ED18" s="33">
        <v>1.517023E-2</v>
      </c>
      <c r="EE18" s="33">
        <v>1.502801E-2</v>
      </c>
      <c r="EF18" s="33">
        <v>1.4889680000000001E-2</v>
      </c>
      <c r="EG18" s="33">
        <v>1.4754720000000001E-2</v>
      </c>
      <c r="EH18" s="33">
        <v>1.462281E-2</v>
      </c>
      <c r="EI18" s="33">
        <v>1.4493870000000001E-2</v>
      </c>
      <c r="EJ18" s="33">
        <v>1.4367710000000001E-2</v>
      </c>
      <c r="EK18" s="33">
        <v>1.42439E-2</v>
      </c>
      <c r="EL18" s="33">
        <v>1.4122620000000001E-2</v>
      </c>
      <c r="EM18" s="33">
        <v>1.400391E-2</v>
      </c>
      <c r="EN18" s="33">
        <v>1.388821E-2</v>
      </c>
      <c r="EO18" s="33">
        <v>1.3775630000000001E-2</v>
      </c>
      <c r="EP18" s="33">
        <v>1.366583E-2</v>
      </c>
      <c r="EQ18" s="33">
        <v>1.355816E-2</v>
      </c>
      <c r="ER18" s="33">
        <v>1.345229E-2</v>
      </c>
      <c r="ES18" s="33">
        <v>1.33483E-2</v>
      </c>
      <c r="ET18" s="33">
        <v>1.324637E-2</v>
      </c>
      <c r="EU18" s="33">
        <v>1.314593E-2</v>
      </c>
      <c r="EV18" s="33">
        <v>1.30469E-2</v>
      </c>
      <c r="EW18" s="33">
        <v>1.294934E-2</v>
      </c>
      <c r="EX18" s="33">
        <v>1.285393E-2</v>
      </c>
      <c r="EY18" s="33">
        <v>1.2760860000000001E-2</v>
      </c>
      <c r="EZ18" s="33">
        <v>1.2669980000000001E-2</v>
      </c>
      <c r="FA18" s="33">
        <v>1.258072E-2</v>
      </c>
      <c r="FB18" s="33">
        <v>1.249249E-2</v>
      </c>
      <c r="FC18" s="33">
        <v>1.2405090000000001E-2</v>
      </c>
      <c r="FD18" s="33">
        <v>1.2318809999999999E-2</v>
      </c>
      <c r="FE18" s="33">
        <v>1.2233290000000001E-2</v>
      </c>
      <c r="FF18" s="33">
        <v>1.214875E-2</v>
      </c>
      <c r="FG18" s="33">
        <v>1.206543E-2</v>
      </c>
      <c r="FH18" s="33">
        <v>1.198367E-2</v>
      </c>
      <c r="FI18" s="33">
        <v>1.1903469999999999E-2</v>
      </c>
      <c r="FJ18" s="33">
        <v>1.182473E-2</v>
      </c>
      <c r="FK18" s="33">
        <v>1.174709E-2</v>
      </c>
      <c r="FL18" s="33">
        <v>1.1670160000000001E-2</v>
      </c>
      <c r="FM18" s="33">
        <v>1.159377E-2</v>
      </c>
      <c r="FN18" s="33">
        <v>1.151829E-2</v>
      </c>
      <c r="FO18" s="33">
        <v>1.1443419999999999E-2</v>
      </c>
      <c r="FP18" s="33">
        <v>1.136936E-2</v>
      </c>
      <c r="FQ18" s="33">
        <v>1.1296459999999999E-2</v>
      </c>
      <c r="FR18" s="33">
        <v>1.122509E-2</v>
      </c>
      <c r="FS18" s="33">
        <v>1.1155089999999999E-2</v>
      </c>
      <c r="FT18" s="33">
        <v>1.1086530000000001E-2</v>
      </c>
      <c r="FU18" s="33">
        <v>1.101913E-2</v>
      </c>
      <c r="FV18" s="33">
        <v>1.095235E-2</v>
      </c>
      <c r="FW18" s="33">
        <v>1.088597E-2</v>
      </c>
      <c r="FX18" s="33">
        <v>1.0820339999999999E-2</v>
      </c>
      <c r="FY18" s="33">
        <v>1.0755229999999999E-2</v>
      </c>
      <c r="FZ18" s="33">
        <v>1.069088E-2</v>
      </c>
      <c r="GA18" s="33">
        <v>1.0627569999999999E-2</v>
      </c>
      <c r="GB18" s="33">
        <v>1.05656E-2</v>
      </c>
      <c r="GC18" s="33">
        <v>1.050479E-2</v>
      </c>
      <c r="GD18" s="33">
        <v>1.044517E-2</v>
      </c>
      <c r="GE18" s="33">
        <v>1.038641E-2</v>
      </c>
      <c r="GF18" s="33">
        <v>1.0327920000000001E-2</v>
      </c>
      <c r="GG18" s="33">
        <v>1.0269459999999999E-2</v>
      </c>
      <c r="GH18" s="33">
        <v>1.021153E-2</v>
      </c>
      <c r="GI18" s="33">
        <v>1.015422E-2</v>
      </c>
      <c r="GJ18" s="33">
        <v>1.0097689999999999E-2</v>
      </c>
      <c r="GK18" s="33">
        <v>1.0042250000000001E-2</v>
      </c>
      <c r="GL18" s="33">
        <v>9.9881880000000003E-3</v>
      </c>
      <c r="GM18" s="33">
        <v>9.9352399999999997E-3</v>
      </c>
      <c r="GN18" s="33">
        <v>9.8834309999999998E-3</v>
      </c>
      <c r="GO18" s="33">
        <v>9.8325530000000008E-3</v>
      </c>
      <c r="GP18" s="33">
        <v>9.7821680000000008E-3</v>
      </c>
      <c r="GQ18" s="33">
        <v>9.7319380000000007E-3</v>
      </c>
      <c r="GR18" s="33">
        <v>9.6821279999999999E-3</v>
      </c>
      <c r="GS18" s="33">
        <v>9.6327440000000004E-3</v>
      </c>
      <c r="GT18" s="33">
        <v>9.5840109999999999E-3</v>
      </c>
      <c r="GU18" s="33">
        <v>9.5362750000000003E-3</v>
      </c>
      <c r="GV18" s="33">
        <v>9.4897790000000003E-3</v>
      </c>
      <c r="GW18" s="33">
        <v>9.4442929999999994E-3</v>
      </c>
      <c r="GX18" s="33">
        <v>9.3997909999999994E-3</v>
      </c>
      <c r="GY18" s="33">
        <v>9.3558789999999992E-3</v>
      </c>
      <c r="GZ18" s="33">
        <v>9.3121179999999994E-3</v>
      </c>
      <c r="HA18" s="33">
        <v>9.2681389999999999E-3</v>
      </c>
      <c r="HB18" s="33">
        <v>9.2241760000000006E-3</v>
      </c>
      <c r="HC18" s="33">
        <v>9.1806140000000001E-3</v>
      </c>
      <c r="HD18" s="33">
        <v>9.1377809999999993E-3</v>
      </c>
      <c r="HE18" s="33">
        <v>9.095957E-3</v>
      </c>
      <c r="HF18" s="33">
        <v>9.0552389999999996E-3</v>
      </c>
      <c r="HG18" s="33">
        <v>9.0153660000000004E-3</v>
      </c>
      <c r="HH18" s="33">
        <v>8.976263E-3</v>
      </c>
      <c r="HI18" s="33">
        <v>8.9376899999999999E-3</v>
      </c>
      <c r="HJ18" s="33">
        <v>8.8994179999999992E-3</v>
      </c>
      <c r="HK18" s="33">
        <v>8.8609559999999997E-3</v>
      </c>
      <c r="HL18" s="33">
        <v>8.8224589999999995E-3</v>
      </c>
      <c r="HM18" s="33">
        <v>8.7843729999999998E-3</v>
      </c>
      <c r="HN18" s="33">
        <v>8.7470499999999993E-3</v>
      </c>
      <c r="HO18" s="33">
        <v>8.7105849999999999E-3</v>
      </c>
      <c r="HP18" s="33">
        <v>8.6750330000000004E-3</v>
      </c>
      <c r="HQ18" s="33">
        <v>8.6402130000000008E-3</v>
      </c>
      <c r="HR18" s="33">
        <v>8.6061279999999993E-3</v>
      </c>
      <c r="HS18" s="33">
        <v>8.5724110000000003E-3</v>
      </c>
      <c r="HT18" s="33">
        <v>8.5387919999999999E-3</v>
      </c>
      <c r="HU18" s="33">
        <v>8.5049210000000004E-3</v>
      </c>
      <c r="HV18" s="33">
        <v>8.4709320000000005E-3</v>
      </c>
      <c r="HW18" s="33">
        <v>8.4371870000000005E-3</v>
      </c>
      <c r="HX18" s="33">
        <v>8.4040520000000004E-3</v>
      </c>
      <c r="HY18" s="33">
        <v>8.3717419999999997E-3</v>
      </c>
      <c r="HZ18" s="33">
        <v>8.3403560000000002E-3</v>
      </c>
      <c r="IA18" s="33">
        <v>8.3095830000000006E-3</v>
      </c>
      <c r="IB18" s="33">
        <v>8.2792130000000005E-3</v>
      </c>
      <c r="IC18" s="33">
        <v>8.2489269999999996E-3</v>
      </c>
      <c r="ID18" s="33">
        <v>8.2184809999999997E-3</v>
      </c>
      <c r="IE18" s="33">
        <v>8.1875420000000008E-3</v>
      </c>
      <c r="IF18" s="33">
        <v>8.1564680000000001E-3</v>
      </c>
      <c r="IG18" s="33">
        <v>8.1257359999999997E-3</v>
      </c>
      <c r="IH18" s="33">
        <v>8.0957419999999995E-3</v>
      </c>
      <c r="II18" s="33">
        <v>8.0666620000000005E-3</v>
      </c>
      <c r="IJ18" s="33">
        <v>8.0383959999999997E-3</v>
      </c>
      <c r="IK18" s="33">
        <v>8.0106359999999998E-3</v>
      </c>
      <c r="IL18" s="33">
        <v>7.9832080000000003E-3</v>
      </c>
      <c r="IM18" s="33">
        <v>7.9557159999999998E-3</v>
      </c>
      <c r="IN18" s="33">
        <v>7.9279699999999995E-3</v>
      </c>
      <c r="IO18" s="33">
        <v>7.8997249999999998E-3</v>
      </c>
      <c r="IP18" s="33">
        <v>7.8712680000000007E-3</v>
      </c>
      <c r="IQ18" s="33">
        <v>7.8430589999999994E-3</v>
      </c>
      <c r="IR18" s="33">
        <v>7.8156249999999997E-3</v>
      </c>
      <c r="IS18" s="33">
        <v>7.7891119999999999E-3</v>
      </c>
      <c r="IT18" s="33">
        <v>7.7634239999999997E-3</v>
      </c>
      <c r="IU18" s="33">
        <v>7.738221E-3</v>
      </c>
      <c r="IV18" s="33">
        <v>7.7133389999999996E-3</v>
      </c>
      <c r="IW18" s="33">
        <v>7.6884140000000002E-3</v>
      </c>
      <c r="IX18" s="33">
        <v>7.6632779999999999E-3</v>
      </c>
      <c r="IY18" s="33">
        <v>7.6375410000000003E-3</v>
      </c>
      <c r="IZ18" s="33">
        <v>7.6115760000000001E-3</v>
      </c>
      <c r="JA18" s="33">
        <v>7.5858219999999999E-3</v>
      </c>
      <c r="JB18" s="33">
        <v>7.5606930000000003E-3</v>
      </c>
      <c r="JC18" s="33">
        <v>7.5363410000000002E-3</v>
      </c>
      <c r="JD18" s="33">
        <v>7.5127329999999997E-3</v>
      </c>
      <c r="JE18" s="33">
        <v>7.489501E-3</v>
      </c>
      <c r="JF18" s="33">
        <v>7.4664070000000004E-3</v>
      </c>
      <c r="JG18" s="33">
        <v>7.4430620000000003E-3</v>
      </c>
      <c r="JH18" s="33">
        <v>7.4194220000000002E-3</v>
      </c>
      <c r="JI18" s="33">
        <v>7.3952480000000001E-3</v>
      </c>
      <c r="JJ18" s="33">
        <v>7.3709129999999998E-3</v>
      </c>
      <c r="JK18" s="33">
        <v>7.3468830000000002E-3</v>
      </c>
      <c r="JL18" s="33">
        <v>7.3236760000000003E-3</v>
      </c>
      <c r="JM18" s="33">
        <v>7.3013410000000003E-3</v>
      </c>
      <c r="JN18" s="33">
        <v>7.2797469999999996E-3</v>
      </c>
      <c r="JO18" s="33">
        <v>7.2584659999999999E-3</v>
      </c>
      <c r="JP18" s="33">
        <v>7.2371759999999997E-3</v>
      </c>
      <c r="JQ18" s="33">
        <v>7.2155580000000004E-3</v>
      </c>
      <c r="JR18" s="33">
        <v>7.1935740000000003E-3</v>
      </c>
      <c r="JS18" s="33">
        <v>7.1710159999999997E-3</v>
      </c>
      <c r="JT18" s="33">
        <v>7.1484019999999999E-3</v>
      </c>
      <c r="JU18" s="33">
        <v>7.1262280000000001E-3</v>
      </c>
      <c r="JV18" s="33">
        <v>7.10488E-3</v>
      </c>
      <c r="JW18" s="33">
        <v>7.0844499999999999E-3</v>
      </c>
      <c r="JX18" s="33">
        <v>7.0647440000000004E-3</v>
      </c>
      <c r="JY18" s="33">
        <v>7.0453210000000002E-3</v>
      </c>
      <c r="JZ18" s="33">
        <v>7.0258559999999996E-3</v>
      </c>
      <c r="KA18" s="33">
        <v>7.0059019999999996E-3</v>
      </c>
      <c r="KB18" s="33">
        <v>6.9853409999999999E-3</v>
      </c>
      <c r="KC18" s="33">
        <v>6.9640750000000001E-3</v>
      </c>
      <c r="KD18" s="33">
        <v>6.9426440000000004E-3</v>
      </c>
      <c r="KE18" s="33">
        <v>6.9216110000000003E-3</v>
      </c>
      <c r="KF18" s="33">
        <v>6.9015029999999998E-3</v>
      </c>
      <c r="KG18" s="33">
        <v>6.8824339999999998E-3</v>
      </c>
      <c r="KH18" s="33">
        <v>6.8642180000000001E-3</v>
      </c>
      <c r="KI18" s="33">
        <v>6.8463009999999999E-3</v>
      </c>
      <c r="KJ18" s="33">
        <v>6.8282899999999999E-3</v>
      </c>
      <c r="KK18" s="33">
        <v>6.8097549999999998E-3</v>
      </c>
      <c r="KL18" s="33">
        <v>6.790641E-3</v>
      </c>
      <c r="KM18" s="33">
        <v>6.7708860000000003E-3</v>
      </c>
      <c r="KN18" s="33">
        <v>6.7510230000000001E-3</v>
      </c>
      <c r="KO18" s="33">
        <v>6.7315839999999997E-3</v>
      </c>
      <c r="KP18" s="33">
        <v>6.7129360000000001E-3</v>
      </c>
      <c r="KQ18" s="33">
        <v>6.6952080000000002E-3</v>
      </c>
      <c r="KR18" s="33">
        <v>6.6782589999999998E-3</v>
      </c>
      <c r="KS18" s="33">
        <v>6.6615299999999997E-3</v>
      </c>
      <c r="KT18" s="33">
        <v>6.6447479999999998E-3</v>
      </c>
      <c r="KU18" s="33">
        <v>6.6275450000000003E-3</v>
      </c>
      <c r="KV18" s="33">
        <v>6.6098190000000003E-3</v>
      </c>
      <c r="KW18" s="33">
        <v>6.5915000000000001E-3</v>
      </c>
      <c r="KX18" s="33">
        <v>6.573026E-3</v>
      </c>
      <c r="KY18" s="33">
        <v>6.5549220000000004E-3</v>
      </c>
      <c r="KZ18" s="33">
        <v>6.5375499999999996E-3</v>
      </c>
      <c r="LA18" s="33">
        <v>6.5210229999999999E-3</v>
      </c>
      <c r="LB18" s="33">
        <v>6.5051600000000003E-3</v>
      </c>
      <c r="LC18" s="33">
        <v>6.4894710000000001E-3</v>
      </c>
      <c r="LD18" s="33">
        <v>6.4736430000000003E-3</v>
      </c>
      <c r="LE18" s="33">
        <v>6.4572190000000002E-3</v>
      </c>
      <c r="LF18" s="33">
        <v>6.440098E-3</v>
      </c>
      <c r="LG18" s="33">
        <v>6.4223070000000004E-3</v>
      </c>
      <c r="LH18" s="33">
        <v>6.4043629999999997E-3</v>
      </c>
      <c r="LI18" s="33">
        <v>6.3869490000000003E-3</v>
      </c>
      <c r="LJ18" s="33">
        <v>6.3704130000000001E-3</v>
      </c>
      <c r="LK18" s="33">
        <v>6.3548270000000004E-3</v>
      </c>
      <c r="LL18" s="33">
        <v>6.3400139999999997E-3</v>
      </c>
      <c r="LM18" s="33">
        <v>6.3253930000000003E-3</v>
      </c>
      <c r="LN18" s="33">
        <v>6.3106259999999997E-3</v>
      </c>
      <c r="LO18" s="33">
        <v>6.295302E-3</v>
      </c>
      <c r="LP18" s="33">
        <v>6.2793320000000003E-3</v>
      </c>
      <c r="LQ18" s="33">
        <v>6.262821E-3</v>
      </c>
      <c r="LR18" s="33">
        <v>6.2461870000000003E-3</v>
      </c>
      <c r="LS18" s="33">
        <v>6.2300130000000004E-3</v>
      </c>
      <c r="LT18" s="33">
        <v>6.2145919999999997E-3</v>
      </c>
      <c r="LU18" s="33">
        <v>6.199955E-3</v>
      </c>
      <c r="LV18" s="33">
        <v>6.1858479999999999E-3</v>
      </c>
      <c r="LW18" s="33">
        <v>6.1718429999999998E-3</v>
      </c>
      <c r="LX18" s="33">
        <v>6.157694E-3</v>
      </c>
      <c r="LY18" s="33">
        <v>6.1430419999999996E-3</v>
      </c>
      <c r="LZ18" s="33">
        <v>6.1278000000000001E-3</v>
      </c>
      <c r="MA18" s="33">
        <v>6.1119900000000003E-3</v>
      </c>
      <c r="MB18" s="33">
        <v>6.096003E-3</v>
      </c>
      <c r="MC18" s="33">
        <v>6.0804910000000004E-3</v>
      </c>
      <c r="MD18" s="33">
        <v>6.0657810000000001E-3</v>
      </c>
      <c r="ME18" s="33">
        <v>6.0519060000000001E-3</v>
      </c>
      <c r="MF18" s="33">
        <v>6.0385320000000001E-3</v>
      </c>
      <c r="MG18" s="33">
        <v>6.0252489999999999E-3</v>
      </c>
      <c r="MH18" s="33">
        <v>6.0118239999999998E-3</v>
      </c>
      <c r="MI18" s="33">
        <v>5.9979309999999997E-3</v>
      </c>
      <c r="MJ18" s="33">
        <v>5.9834809999999997E-3</v>
      </c>
      <c r="MK18" s="33">
        <v>5.9684660000000004E-3</v>
      </c>
      <c r="ML18" s="33">
        <v>5.9533809999999998E-3</v>
      </c>
      <c r="MM18" s="33">
        <v>5.9388410000000003E-3</v>
      </c>
      <c r="MN18" s="33">
        <v>5.9251340000000003E-3</v>
      </c>
      <c r="MO18" s="33">
        <v>5.9122050000000002E-3</v>
      </c>
      <c r="MP18" s="33">
        <v>5.8995699999999998E-3</v>
      </c>
      <c r="MQ18" s="33">
        <v>5.8867930000000004E-3</v>
      </c>
      <c r="MR18" s="33">
        <v>5.8736409999999998E-3</v>
      </c>
      <c r="MS18" s="33">
        <v>5.8598499999999998E-3</v>
      </c>
      <c r="MT18" s="33">
        <v>5.8454359999999999E-3</v>
      </c>
      <c r="MU18" s="33">
        <v>5.8304619999999998E-3</v>
      </c>
      <c r="MV18" s="33">
        <v>5.8154590000000003E-3</v>
      </c>
      <c r="MW18" s="33">
        <v>5.8011629999999998E-3</v>
      </c>
      <c r="MX18" s="33">
        <v>5.7878499999999998E-3</v>
      </c>
      <c r="MY18" s="33">
        <v>5.7754809999999998E-3</v>
      </c>
      <c r="MZ18" s="33">
        <v>5.7635209999999997E-3</v>
      </c>
      <c r="NA18" s="33">
        <v>5.7514970000000004E-3</v>
      </c>
      <c r="NB18" s="33">
        <v>5.7391719999999998E-3</v>
      </c>
      <c r="NC18" s="33">
        <v>5.7263369999999997E-3</v>
      </c>
      <c r="ND18" s="33">
        <v>5.7129529999999998E-3</v>
      </c>
      <c r="NE18" s="33">
        <v>5.6989500000000004E-3</v>
      </c>
      <c r="NF18" s="33">
        <v>5.6847809999999999E-3</v>
      </c>
      <c r="NG18" s="33">
        <v>5.6711499999999998E-3</v>
      </c>
      <c r="NH18" s="33">
        <v>5.6583379999999997E-3</v>
      </c>
      <c r="NI18" s="33">
        <v>5.646318E-3</v>
      </c>
      <c r="NJ18" s="33">
        <v>5.6346119999999998E-3</v>
      </c>
      <c r="NK18" s="33">
        <v>5.6227789999999996E-3</v>
      </c>
      <c r="NL18" s="33">
        <v>5.6106560000000003E-3</v>
      </c>
      <c r="NM18" s="33">
        <v>5.5981390000000002E-3</v>
      </c>
      <c r="NN18" s="33">
        <v>5.5851329999999999E-3</v>
      </c>
      <c r="NO18" s="33">
        <v>5.5716180000000004E-3</v>
      </c>
      <c r="NP18" s="33">
        <v>5.5580179999999996E-3</v>
      </c>
      <c r="NQ18" s="33">
        <v>5.5449679999999999E-3</v>
      </c>
      <c r="NR18" s="33">
        <v>5.5327299999999996E-3</v>
      </c>
      <c r="NS18" s="33">
        <v>5.5212940000000004E-3</v>
      </c>
      <c r="NT18" s="33">
        <v>5.510109E-3</v>
      </c>
      <c r="NU18" s="33">
        <v>5.4987400000000002E-3</v>
      </c>
      <c r="NV18" s="33">
        <v>5.4871010000000003E-3</v>
      </c>
      <c r="NW18" s="33">
        <v>5.4751519999999996E-3</v>
      </c>
      <c r="NX18" s="33">
        <v>5.4628439999999997E-3</v>
      </c>
      <c r="NY18" s="33">
        <v>5.4502309999999998E-3</v>
      </c>
      <c r="NZ18" s="33">
        <v>5.4376570000000003E-3</v>
      </c>
      <c r="OA18" s="33">
        <v>5.4256369999999996E-3</v>
      </c>
      <c r="OB18" s="33">
        <v>5.4142879999999997E-3</v>
      </c>
      <c r="OC18" s="33">
        <v>5.4035059999999998E-3</v>
      </c>
      <c r="OD18" s="33">
        <v>5.3926449999999997E-3</v>
      </c>
      <c r="OE18" s="33">
        <v>5.3813079999999996E-3</v>
      </c>
      <c r="OF18" s="33">
        <v>5.3694490000000001E-3</v>
      </c>
      <c r="OG18" s="33">
        <v>5.3571859999999999E-3</v>
      </c>
      <c r="OH18" s="33">
        <v>5.3446049999999997E-3</v>
      </c>
      <c r="OI18" s="33">
        <v>5.331812E-3</v>
      </c>
      <c r="OJ18" s="33">
        <v>5.3191499999999999E-3</v>
      </c>
      <c r="OK18" s="33">
        <v>5.3071849999999999E-3</v>
      </c>
      <c r="OL18" s="33">
        <v>5.2961040000000003E-3</v>
      </c>
      <c r="OM18" s="33">
        <v>5.2857069999999997E-3</v>
      </c>
      <c r="ON18" s="33">
        <v>5.2753269999999998E-3</v>
      </c>
      <c r="OO18" s="33">
        <v>5.2645599999999997E-3</v>
      </c>
      <c r="OP18" s="33">
        <v>5.253349E-3</v>
      </c>
    </row>
    <row r="19" spans="1:407" x14ac:dyDescent="0.25">
      <c r="A19" s="13" t="str">
        <f t="shared" si="0"/>
        <v>FixedWing-MEDIUM-4-14-Any</v>
      </c>
      <c r="B19" s="13" t="s">
        <v>56</v>
      </c>
      <c r="C19" s="23" t="s">
        <v>31</v>
      </c>
      <c r="D19" s="31">
        <v>4</v>
      </c>
      <c r="E19" s="23">
        <v>14</v>
      </c>
      <c r="F19" s="32" t="s">
        <v>48</v>
      </c>
      <c r="G19" s="33">
        <v>0.49096070000000003</v>
      </c>
      <c r="H19" s="33">
        <v>0.40243479999999998</v>
      </c>
      <c r="I19" s="33">
        <v>0.34048659999999997</v>
      </c>
      <c r="J19" s="33">
        <v>0.29477769999999998</v>
      </c>
      <c r="K19" s="33">
        <v>0.26044460000000003</v>
      </c>
      <c r="L19" s="33">
        <v>0.2342592</v>
      </c>
      <c r="M19" s="33">
        <v>0.21374589999999999</v>
      </c>
      <c r="N19" s="33">
        <v>0.19729940000000001</v>
      </c>
      <c r="O19" s="33">
        <v>0.1840099</v>
      </c>
      <c r="P19" s="33">
        <v>0.17316139999999999</v>
      </c>
      <c r="Q19" s="33">
        <v>0.16374320000000001</v>
      </c>
      <c r="R19" s="33">
        <v>0.15501709999999999</v>
      </c>
      <c r="S19" s="33">
        <v>0.14671819999999999</v>
      </c>
      <c r="T19" s="33">
        <v>0.1391413</v>
      </c>
      <c r="U19" s="33">
        <v>0.13244880000000001</v>
      </c>
      <c r="V19" s="33">
        <v>0.12634629999999999</v>
      </c>
      <c r="W19" s="33">
        <v>0.12052110000000001</v>
      </c>
      <c r="X19" s="33">
        <v>0.1150721</v>
      </c>
      <c r="Y19" s="33">
        <v>0.1100078</v>
      </c>
      <c r="Z19" s="33">
        <v>0.10520649999999999</v>
      </c>
      <c r="AA19" s="33">
        <v>0.100465</v>
      </c>
      <c r="AB19" s="33">
        <v>9.576461E-2</v>
      </c>
      <c r="AC19" s="33">
        <v>9.117219E-2</v>
      </c>
      <c r="AD19" s="33">
        <v>8.6838219999999994E-2</v>
      </c>
      <c r="AE19" s="33">
        <v>8.2798739999999996E-2</v>
      </c>
      <c r="AF19" s="33">
        <v>7.9034400000000005E-2</v>
      </c>
      <c r="AG19" s="33">
        <v>7.5475509999999996E-2</v>
      </c>
      <c r="AH19" s="33">
        <v>7.2127360000000001E-2</v>
      </c>
      <c r="AI19" s="33">
        <v>6.8985930000000001E-2</v>
      </c>
      <c r="AJ19" s="33">
        <v>6.6089140000000005E-2</v>
      </c>
      <c r="AK19" s="33">
        <v>6.3396980000000006E-2</v>
      </c>
      <c r="AL19" s="33">
        <v>6.089352E-2</v>
      </c>
      <c r="AM19" s="33">
        <v>5.8497029999999998E-2</v>
      </c>
      <c r="AN19" s="33">
        <v>5.6263880000000002E-2</v>
      </c>
      <c r="AO19" s="33">
        <v>5.4198950000000003E-2</v>
      </c>
      <c r="AP19" s="33">
        <v>5.2261050000000003E-2</v>
      </c>
      <c r="AQ19" s="33">
        <v>5.0397400000000002E-2</v>
      </c>
      <c r="AR19" s="33">
        <v>4.862122E-2</v>
      </c>
      <c r="AS19" s="33">
        <v>4.7056250000000001E-2</v>
      </c>
      <c r="AT19" s="33">
        <v>4.5616629999999998E-2</v>
      </c>
      <c r="AU19" s="33">
        <v>4.4265489999999998E-2</v>
      </c>
      <c r="AV19" s="33">
        <v>4.3008070000000002E-2</v>
      </c>
      <c r="AW19" s="33">
        <v>4.1801039999999998E-2</v>
      </c>
      <c r="AX19" s="33">
        <v>4.065386E-2</v>
      </c>
      <c r="AY19" s="33">
        <v>3.956842E-2</v>
      </c>
      <c r="AZ19" s="33">
        <v>3.8534619999999999E-2</v>
      </c>
      <c r="BA19" s="33">
        <v>3.7535319999999997E-2</v>
      </c>
      <c r="BB19" s="33">
        <v>3.6576070000000002E-2</v>
      </c>
      <c r="BC19" s="33">
        <v>3.5652959999999997E-2</v>
      </c>
      <c r="BD19" s="33">
        <v>3.4780020000000002E-2</v>
      </c>
      <c r="BE19" s="33">
        <v>3.3949640000000003E-2</v>
      </c>
      <c r="BF19" s="33">
        <v>3.316011E-2</v>
      </c>
      <c r="BG19" s="33">
        <v>3.2406810000000001E-2</v>
      </c>
      <c r="BH19" s="33">
        <v>3.1685720000000001E-2</v>
      </c>
      <c r="BI19" s="33">
        <v>3.0944889999999999E-2</v>
      </c>
      <c r="BJ19" s="33">
        <v>3.0238859999999999E-2</v>
      </c>
      <c r="BK19" s="33">
        <v>2.9565379999999999E-2</v>
      </c>
      <c r="BL19" s="33">
        <v>2.8922590000000001E-2</v>
      </c>
      <c r="BM19" s="33">
        <v>2.830819E-2</v>
      </c>
      <c r="BN19" s="33">
        <v>2.77214E-2</v>
      </c>
      <c r="BO19" s="33">
        <v>2.716039E-2</v>
      </c>
      <c r="BP19" s="33">
        <v>2.6622759999999999E-2</v>
      </c>
      <c r="BQ19" s="33">
        <v>2.6106910000000001E-2</v>
      </c>
      <c r="BR19" s="33">
        <v>2.561211E-2</v>
      </c>
      <c r="BS19" s="33">
        <v>2.5137449999999999E-2</v>
      </c>
      <c r="BT19" s="33">
        <v>2.4682249999999999E-2</v>
      </c>
      <c r="BU19" s="33">
        <v>2.4245719999999998E-2</v>
      </c>
      <c r="BV19" s="33">
        <v>2.382691E-2</v>
      </c>
      <c r="BW19" s="33">
        <v>2.3424830000000001E-2</v>
      </c>
      <c r="BX19" s="33">
        <v>2.3038429999999999E-2</v>
      </c>
      <c r="BY19" s="33">
        <v>2.26664E-2</v>
      </c>
      <c r="BZ19" s="33">
        <v>2.2307230000000001E-2</v>
      </c>
      <c r="CA19" s="33">
        <v>2.195977E-2</v>
      </c>
      <c r="CB19" s="33">
        <v>2.1623380000000001E-2</v>
      </c>
      <c r="CC19" s="33">
        <v>2.129781E-2</v>
      </c>
      <c r="CD19" s="33">
        <v>2.098305E-2</v>
      </c>
      <c r="CE19" s="33">
        <v>2.0679099999999999E-2</v>
      </c>
      <c r="CF19" s="33">
        <v>2.0385710000000001E-2</v>
      </c>
      <c r="CG19" s="33">
        <v>2.010282E-2</v>
      </c>
      <c r="CH19" s="33">
        <v>1.9829960000000001E-2</v>
      </c>
      <c r="CI19" s="33">
        <v>1.9566110000000001E-2</v>
      </c>
      <c r="CJ19" s="33">
        <v>1.931047E-2</v>
      </c>
      <c r="CK19" s="33">
        <v>1.906217E-2</v>
      </c>
      <c r="CL19" s="33">
        <v>1.8820779999999999E-2</v>
      </c>
      <c r="CM19" s="33">
        <v>1.8586229999999999E-2</v>
      </c>
      <c r="CN19" s="33">
        <v>1.8358590000000001E-2</v>
      </c>
      <c r="CO19" s="33">
        <v>1.813787E-2</v>
      </c>
      <c r="CP19" s="33">
        <v>1.7924160000000001E-2</v>
      </c>
      <c r="CQ19" s="33">
        <v>1.771725E-2</v>
      </c>
      <c r="CR19" s="33">
        <v>1.7516879999999999E-2</v>
      </c>
      <c r="CS19" s="33">
        <v>1.7322339999999999E-2</v>
      </c>
      <c r="CT19" s="33">
        <v>1.7132850000000002E-2</v>
      </c>
      <c r="CU19" s="33">
        <v>1.694785E-2</v>
      </c>
      <c r="CV19" s="33">
        <v>1.6767020000000001E-2</v>
      </c>
      <c r="CW19" s="33">
        <v>1.659062E-2</v>
      </c>
      <c r="CX19" s="33">
        <v>1.6418760000000001E-2</v>
      </c>
      <c r="CY19" s="33">
        <v>1.625188E-2</v>
      </c>
      <c r="CZ19" s="33">
        <v>1.609004E-2</v>
      </c>
      <c r="DA19" s="33">
        <v>1.5933300000000001E-2</v>
      </c>
      <c r="DB19" s="33">
        <v>1.5781570000000002E-2</v>
      </c>
      <c r="DC19" s="33">
        <v>1.5634180000000001E-2</v>
      </c>
      <c r="DD19" s="33">
        <v>1.5490479999999999E-2</v>
      </c>
      <c r="DE19" s="33">
        <v>1.535015E-2</v>
      </c>
      <c r="DF19" s="33">
        <v>1.5213000000000001E-2</v>
      </c>
      <c r="DG19" s="33">
        <v>1.5078960000000001E-2</v>
      </c>
      <c r="DH19" s="33">
        <v>1.4948039999999999E-2</v>
      </c>
      <c r="DI19" s="33">
        <v>1.482088E-2</v>
      </c>
      <c r="DJ19" s="33">
        <v>1.4697669999999999E-2</v>
      </c>
      <c r="DK19" s="33">
        <v>1.457843E-2</v>
      </c>
      <c r="DL19" s="33">
        <v>1.446304E-2</v>
      </c>
      <c r="DM19" s="33">
        <v>1.4351040000000001E-2</v>
      </c>
      <c r="DN19" s="33">
        <v>1.424167E-2</v>
      </c>
      <c r="DO19" s="33">
        <v>1.4134610000000001E-2</v>
      </c>
      <c r="DP19" s="33">
        <v>1.4029710000000001E-2</v>
      </c>
      <c r="DQ19" s="33">
        <v>1.3927109999999999E-2</v>
      </c>
      <c r="DR19" s="33">
        <v>1.382687E-2</v>
      </c>
      <c r="DS19" s="33">
        <v>1.3729750000000001E-2</v>
      </c>
      <c r="DT19" s="33">
        <v>1.363576E-2</v>
      </c>
      <c r="DU19" s="33">
        <v>1.354498E-2</v>
      </c>
      <c r="DV19" s="33">
        <v>1.345736E-2</v>
      </c>
      <c r="DW19" s="33">
        <v>1.3372200000000001E-2</v>
      </c>
      <c r="DX19" s="33">
        <v>1.3288960000000001E-2</v>
      </c>
      <c r="DY19" s="33">
        <v>1.3207129999999999E-2</v>
      </c>
      <c r="DZ19" s="33">
        <v>1.312643E-2</v>
      </c>
      <c r="EA19" s="33">
        <v>1.3047029999999999E-2</v>
      </c>
      <c r="EB19" s="33">
        <v>1.296898E-2</v>
      </c>
      <c r="EC19" s="33">
        <v>1.2893E-2</v>
      </c>
      <c r="ED19" s="33">
        <v>1.2819229999999999E-2</v>
      </c>
      <c r="EE19" s="33">
        <v>1.274757E-2</v>
      </c>
      <c r="EF19" s="33">
        <v>1.267776E-2</v>
      </c>
      <c r="EG19" s="33">
        <v>1.2609260000000001E-2</v>
      </c>
      <c r="EH19" s="33">
        <v>1.2541470000000001E-2</v>
      </c>
      <c r="EI19" s="33">
        <v>1.247391E-2</v>
      </c>
      <c r="EJ19" s="33">
        <v>1.240661E-2</v>
      </c>
      <c r="EK19" s="33">
        <v>1.2339889999999999E-2</v>
      </c>
      <c r="EL19" s="33">
        <v>1.2273879999999999E-2</v>
      </c>
      <c r="EM19" s="33">
        <v>1.2209340000000001E-2</v>
      </c>
      <c r="EN19" s="33">
        <v>1.214666E-2</v>
      </c>
      <c r="EO19" s="33">
        <v>1.20859E-2</v>
      </c>
      <c r="EP19" s="33">
        <v>1.202686E-2</v>
      </c>
      <c r="EQ19" s="33">
        <v>1.1968970000000001E-2</v>
      </c>
      <c r="ER19" s="33">
        <v>1.1911679999999999E-2</v>
      </c>
      <c r="ES19" s="33">
        <v>1.1854440000000001E-2</v>
      </c>
      <c r="ET19" s="33">
        <v>1.179725E-2</v>
      </c>
      <c r="EU19" s="33">
        <v>1.1740469999999999E-2</v>
      </c>
      <c r="EV19" s="33">
        <v>1.1684150000000001E-2</v>
      </c>
      <c r="EW19" s="33">
        <v>1.1628990000000001E-2</v>
      </c>
      <c r="EX19" s="33">
        <v>1.157531E-2</v>
      </c>
      <c r="EY19" s="33">
        <v>1.152307E-2</v>
      </c>
      <c r="EZ19" s="33">
        <v>1.1471780000000001E-2</v>
      </c>
      <c r="FA19" s="33">
        <v>1.142104E-2</v>
      </c>
      <c r="FB19" s="33">
        <v>1.137027E-2</v>
      </c>
      <c r="FC19" s="33">
        <v>1.131894E-2</v>
      </c>
      <c r="FD19" s="33">
        <v>1.126711E-2</v>
      </c>
      <c r="FE19" s="33">
        <v>1.121522E-2</v>
      </c>
      <c r="FF19" s="33">
        <v>1.116342E-2</v>
      </c>
      <c r="FG19" s="33">
        <v>1.1112459999999999E-2</v>
      </c>
      <c r="FH19" s="33">
        <v>1.106273E-2</v>
      </c>
      <c r="FI19" s="33">
        <v>1.1014339999999999E-2</v>
      </c>
      <c r="FJ19" s="33">
        <v>1.096687E-2</v>
      </c>
      <c r="FK19" s="33">
        <v>1.0920010000000001E-2</v>
      </c>
      <c r="FL19" s="33">
        <v>1.0873249999999999E-2</v>
      </c>
      <c r="FM19" s="33">
        <v>1.082614E-2</v>
      </c>
      <c r="FN19" s="33">
        <v>1.0778670000000001E-2</v>
      </c>
      <c r="FO19" s="33">
        <v>1.0731299999999999E-2</v>
      </c>
      <c r="FP19" s="33">
        <v>1.068415E-2</v>
      </c>
      <c r="FQ19" s="33">
        <v>1.0637890000000001E-2</v>
      </c>
      <c r="FR19" s="33">
        <v>1.0592839999999999E-2</v>
      </c>
      <c r="FS19" s="33">
        <v>1.0549070000000001E-2</v>
      </c>
      <c r="FT19" s="33">
        <v>1.050617E-2</v>
      </c>
      <c r="FU19" s="33">
        <v>1.0463739999999999E-2</v>
      </c>
      <c r="FV19" s="33">
        <v>1.042127E-2</v>
      </c>
      <c r="FW19" s="33">
        <v>1.0378220000000001E-2</v>
      </c>
      <c r="FX19" s="33">
        <v>1.033452E-2</v>
      </c>
      <c r="FY19" s="33">
        <v>1.0290580000000001E-2</v>
      </c>
      <c r="FZ19" s="33">
        <v>1.024665E-2</v>
      </c>
      <c r="GA19" s="33">
        <v>1.020329E-2</v>
      </c>
      <c r="GB19" s="33">
        <v>1.0160860000000001E-2</v>
      </c>
      <c r="GC19" s="33">
        <v>1.011948E-2</v>
      </c>
      <c r="GD19" s="33">
        <v>1.007886E-2</v>
      </c>
      <c r="GE19" s="33">
        <v>1.003858E-2</v>
      </c>
      <c r="GF19" s="33">
        <v>9.998201E-3</v>
      </c>
      <c r="GG19" s="33">
        <v>9.9574820000000001E-3</v>
      </c>
      <c r="GH19" s="33">
        <v>9.9162720000000003E-3</v>
      </c>
      <c r="GI19" s="33">
        <v>9.8749800000000002E-3</v>
      </c>
      <c r="GJ19" s="33">
        <v>9.833919E-3</v>
      </c>
      <c r="GK19" s="33">
        <v>9.7936529999999994E-3</v>
      </c>
      <c r="GL19" s="33">
        <v>9.7543709999999995E-3</v>
      </c>
      <c r="GM19" s="33">
        <v>9.7162280000000004E-3</v>
      </c>
      <c r="GN19" s="33">
        <v>9.6789119999999996E-3</v>
      </c>
      <c r="GO19" s="33">
        <v>9.6420629999999993E-3</v>
      </c>
      <c r="GP19" s="33">
        <v>9.6051769999999995E-3</v>
      </c>
      <c r="GQ19" s="33">
        <v>9.5678470000000009E-3</v>
      </c>
      <c r="GR19" s="33">
        <v>9.5299059999999994E-3</v>
      </c>
      <c r="GS19" s="33">
        <v>9.4917109999999999E-3</v>
      </c>
      <c r="GT19" s="33">
        <v>9.4535439999999995E-3</v>
      </c>
      <c r="GU19" s="33">
        <v>9.4159650000000001E-3</v>
      </c>
      <c r="GV19" s="33">
        <v>9.3792159999999992E-3</v>
      </c>
      <c r="GW19" s="33">
        <v>9.3434490000000002E-3</v>
      </c>
      <c r="GX19" s="33">
        <v>9.3083869999999996E-3</v>
      </c>
      <c r="GY19" s="33">
        <v>9.2736999999999993E-3</v>
      </c>
      <c r="GZ19" s="33">
        <v>9.2388479999999992E-3</v>
      </c>
      <c r="HA19" s="33">
        <v>9.2034649999999992E-3</v>
      </c>
      <c r="HB19" s="33">
        <v>9.1674040000000005E-3</v>
      </c>
      <c r="HC19" s="33">
        <v>9.1310999999999996E-3</v>
      </c>
      <c r="HD19" s="33">
        <v>9.0949559999999995E-3</v>
      </c>
      <c r="HE19" s="33">
        <v>9.059569E-3</v>
      </c>
      <c r="HF19" s="33">
        <v>9.0251640000000004E-3</v>
      </c>
      <c r="HG19" s="33">
        <v>8.9918389999999997E-3</v>
      </c>
      <c r="HH19" s="33">
        <v>8.9592130000000006E-3</v>
      </c>
      <c r="HI19" s="33">
        <v>8.9269410000000007E-3</v>
      </c>
      <c r="HJ19" s="33">
        <v>8.8945210000000007E-3</v>
      </c>
      <c r="HK19" s="33">
        <v>8.8616939999999998E-3</v>
      </c>
      <c r="HL19" s="33">
        <v>8.8282770000000007E-3</v>
      </c>
      <c r="HM19" s="33">
        <v>8.7946220000000002E-3</v>
      </c>
      <c r="HN19" s="33">
        <v>8.7610640000000007E-3</v>
      </c>
      <c r="HO19" s="33">
        <v>8.7281619999999994E-3</v>
      </c>
      <c r="HP19" s="33">
        <v>8.6961599999999997E-3</v>
      </c>
      <c r="HQ19" s="33">
        <v>8.6650779999999997E-3</v>
      </c>
      <c r="HR19" s="33">
        <v>8.6345269999999995E-3</v>
      </c>
      <c r="HS19" s="33">
        <v>8.6042629999999991E-3</v>
      </c>
      <c r="HT19" s="33">
        <v>8.5737450000000007E-3</v>
      </c>
      <c r="HU19" s="33">
        <v>8.5427530000000002E-3</v>
      </c>
      <c r="HV19" s="33">
        <v>8.5111019999999996E-3</v>
      </c>
      <c r="HW19" s="33">
        <v>8.4791669999999993E-3</v>
      </c>
      <c r="HX19" s="33">
        <v>8.4473729999999993E-3</v>
      </c>
      <c r="HY19" s="33">
        <v>8.4162379999999995E-3</v>
      </c>
      <c r="HZ19" s="33">
        <v>8.3860050000000002E-3</v>
      </c>
      <c r="IA19" s="33">
        <v>8.3567139999999995E-3</v>
      </c>
      <c r="IB19" s="33">
        <v>8.3280119999999992E-3</v>
      </c>
      <c r="IC19" s="33">
        <v>8.2996519999999994E-3</v>
      </c>
      <c r="ID19" s="33">
        <v>8.2710779999999994E-3</v>
      </c>
      <c r="IE19" s="33">
        <v>8.2420710000000001E-3</v>
      </c>
      <c r="IF19" s="33">
        <v>8.2123720000000008E-3</v>
      </c>
      <c r="IG19" s="33">
        <v>8.1823720000000003E-3</v>
      </c>
      <c r="IH19" s="33">
        <v>8.1525839999999992E-3</v>
      </c>
      <c r="II19" s="33">
        <v>8.1235089999999992E-3</v>
      </c>
      <c r="IJ19" s="33">
        <v>8.0953009999999992E-3</v>
      </c>
      <c r="IK19" s="33">
        <v>8.0679480000000001E-3</v>
      </c>
      <c r="IL19" s="33">
        <v>8.0410480000000003E-3</v>
      </c>
      <c r="IM19" s="33">
        <v>8.0144480000000004E-3</v>
      </c>
      <c r="IN19" s="33">
        <v>7.9876389999999995E-3</v>
      </c>
      <c r="IO19" s="33">
        <v>7.9604740000000004E-3</v>
      </c>
      <c r="IP19" s="33">
        <v>7.9326109999999991E-3</v>
      </c>
      <c r="IQ19" s="33">
        <v>7.9043959999999993E-3</v>
      </c>
      <c r="IR19" s="33">
        <v>7.8762250000000006E-3</v>
      </c>
      <c r="IS19" s="33">
        <v>7.8485949999999999E-3</v>
      </c>
      <c r="IT19" s="33">
        <v>7.8217149999999999E-3</v>
      </c>
      <c r="IU19" s="33">
        <v>7.7956570000000001E-3</v>
      </c>
      <c r="IV19" s="33">
        <v>7.770117E-3</v>
      </c>
      <c r="IW19" s="33">
        <v>7.7449199999999998E-3</v>
      </c>
      <c r="IX19" s="33">
        <v>7.7196119999999998E-3</v>
      </c>
      <c r="IY19" s="33">
        <v>7.6940810000000002E-3</v>
      </c>
      <c r="IZ19" s="33">
        <v>7.667915E-3</v>
      </c>
      <c r="JA19" s="33">
        <v>7.641414E-3</v>
      </c>
      <c r="JB19" s="33">
        <v>7.614989E-3</v>
      </c>
      <c r="JC19" s="33">
        <v>7.5891040000000002E-3</v>
      </c>
      <c r="JD19" s="33">
        <v>7.563902E-3</v>
      </c>
      <c r="JE19" s="33">
        <v>7.539469E-3</v>
      </c>
      <c r="JF19" s="33">
        <v>7.5155250000000003E-3</v>
      </c>
      <c r="JG19" s="33">
        <v>7.4918939999999998E-3</v>
      </c>
      <c r="JH19" s="33">
        <v>7.4681069999999999E-3</v>
      </c>
      <c r="JI19" s="33">
        <v>7.4440390000000004E-3</v>
      </c>
      <c r="JJ19" s="33">
        <v>7.4192820000000001E-3</v>
      </c>
      <c r="JK19" s="33">
        <v>7.3941429999999997E-3</v>
      </c>
      <c r="JL19" s="33">
        <v>7.3690539999999999E-3</v>
      </c>
      <c r="JM19" s="33">
        <v>7.3445630000000001E-3</v>
      </c>
      <c r="JN19" s="33">
        <v>7.3208079999999998E-3</v>
      </c>
      <c r="JO19" s="33">
        <v>7.297825E-3</v>
      </c>
      <c r="JP19" s="33">
        <v>7.2753899999999996E-3</v>
      </c>
      <c r="JQ19" s="33">
        <v>7.2533379999999998E-3</v>
      </c>
      <c r="JR19" s="33">
        <v>7.2311750000000003E-3</v>
      </c>
      <c r="JS19" s="33">
        <v>7.2087219999999999E-3</v>
      </c>
      <c r="JT19" s="33">
        <v>7.1855199999999999E-3</v>
      </c>
      <c r="JU19" s="33">
        <v>7.1618130000000004E-3</v>
      </c>
      <c r="JV19" s="33">
        <v>7.13804E-3</v>
      </c>
      <c r="JW19" s="33">
        <v>7.1148239999999996E-3</v>
      </c>
      <c r="JX19" s="33">
        <v>7.0922320000000004E-3</v>
      </c>
      <c r="JY19" s="33">
        <v>7.0702559999999996E-3</v>
      </c>
      <c r="JZ19" s="33">
        <v>7.0487709999999997E-3</v>
      </c>
      <c r="KA19" s="33">
        <v>7.0276610000000002E-3</v>
      </c>
      <c r="KB19" s="33">
        <v>7.0064910000000001E-3</v>
      </c>
      <c r="KC19" s="33">
        <v>6.9851210000000004E-3</v>
      </c>
      <c r="KD19" s="33">
        <v>6.9632230000000002E-3</v>
      </c>
      <c r="KE19" s="33">
        <v>6.9410299999999999E-3</v>
      </c>
      <c r="KF19" s="33">
        <v>6.9189029999999997E-3</v>
      </c>
      <c r="KG19" s="33">
        <v>6.8974049999999997E-3</v>
      </c>
      <c r="KH19" s="33">
        <v>6.8765859999999996E-3</v>
      </c>
      <c r="KI19" s="33">
        <v>6.8563449999999998E-3</v>
      </c>
      <c r="KJ19" s="33">
        <v>6.8364860000000001E-3</v>
      </c>
      <c r="KK19" s="33">
        <v>6.8168689999999997E-3</v>
      </c>
      <c r="KL19" s="33">
        <v>6.7970080000000002E-3</v>
      </c>
      <c r="KM19" s="33">
        <v>6.7767219999999998E-3</v>
      </c>
      <c r="KN19" s="33">
        <v>6.7557390000000002E-3</v>
      </c>
      <c r="KO19" s="33">
        <v>6.7343849999999999E-3</v>
      </c>
      <c r="KP19" s="33">
        <v>6.7130430000000001E-3</v>
      </c>
      <c r="KQ19" s="33">
        <v>6.6923479999999999E-3</v>
      </c>
      <c r="KR19" s="33">
        <v>6.6723900000000003E-3</v>
      </c>
      <c r="KS19" s="33">
        <v>6.653099E-3</v>
      </c>
      <c r="KT19" s="33">
        <v>6.634249E-3</v>
      </c>
      <c r="KU19" s="33">
        <v>6.6157200000000003E-3</v>
      </c>
      <c r="KV19" s="33">
        <v>6.5970050000000004E-3</v>
      </c>
      <c r="KW19" s="33">
        <v>6.5778770000000002E-3</v>
      </c>
      <c r="KX19" s="33">
        <v>6.5580830000000001E-3</v>
      </c>
      <c r="KY19" s="33">
        <v>6.5379160000000004E-3</v>
      </c>
      <c r="KZ19" s="33">
        <v>6.517798E-3</v>
      </c>
      <c r="LA19" s="33">
        <v>6.4982950000000003E-3</v>
      </c>
      <c r="LB19" s="33">
        <v>6.479538E-3</v>
      </c>
      <c r="LC19" s="33">
        <v>6.4614390000000002E-3</v>
      </c>
      <c r="LD19" s="33">
        <v>6.4437289999999996E-3</v>
      </c>
      <c r="LE19" s="33">
        <v>6.4263310000000004E-3</v>
      </c>
      <c r="LF19" s="33">
        <v>6.4088089999999997E-3</v>
      </c>
      <c r="LG19" s="33">
        <v>6.3909049999999997E-3</v>
      </c>
      <c r="LH19" s="33">
        <v>6.3724180000000004E-3</v>
      </c>
      <c r="LI19" s="33">
        <v>6.3535529999999996E-3</v>
      </c>
      <c r="LJ19" s="33">
        <v>6.3346590000000003E-3</v>
      </c>
      <c r="LK19" s="33">
        <v>6.3161529999999997E-3</v>
      </c>
      <c r="LL19" s="33">
        <v>6.2981519999999996E-3</v>
      </c>
      <c r="LM19" s="33">
        <v>6.2806270000000004E-3</v>
      </c>
      <c r="LN19" s="33">
        <v>6.2633970000000004E-3</v>
      </c>
      <c r="LO19" s="33">
        <v>6.2464699999999996E-3</v>
      </c>
      <c r="LP19" s="33">
        <v>6.2294819999999997E-3</v>
      </c>
      <c r="LQ19" s="33">
        <v>6.2122310000000003E-3</v>
      </c>
      <c r="LR19" s="33">
        <v>6.1946149999999997E-3</v>
      </c>
      <c r="LS19" s="33">
        <v>6.1768459999999997E-3</v>
      </c>
      <c r="LT19" s="33">
        <v>6.1592449999999998E-3</v>
      </c>
      <c r="LU19" s="33">
        <v>6.1420570000000002E-3</v>
      </c>
      <c r="LV19" s="33">
        <v>6.1252679999999997E-3</v>
      </c>
      <c r="LW19" s="33">
        <v>6.108792E-3</v>
      </c>
      <c r="LX19" s="33">
        <v>6.0923870000000003E-3</v>
      </c>
      <c r="LY19" s="33">
        <v>6.0761269999999997E-3</v>
      </c>
      <c r="LZ19" s="33">
        <v>6.0596519999999996E-3</v>
      </c>
      <c r="MA19" s="33">
        <v>6.0428219999999998E-3</v>
      </c>
      <c r="MB19" s="33">
        <v>6.025585E-3</v>
      </c>
      <c r="MC19" s="33">
        <v>6.0081830000000003E-3</v>
      </c>
      <c r="MD19" s="33">
        <v>5.9910040000000003E-3</v>
      </c>
      <c r="ME19" s="33">
        <v>5.9743490000000003E-3</v>
      </c>
      <c r="MF19" s="33">
        <v>5.9582050000000003E-3</v>
      </c>
      <c r="MG19" s="33">
        <v>5.9424530000000003E-3</v>
      </c>
      <c r="MH19" s="33">
        <v>5.9268089999999999E-3</v>
      </c>
      <c r="MI19" s="33">
        <v>5.9113450000000001E-3</v>
      </c>
      <c r="MJ19" s="33">
        <v>5.8957419999999998E-3</v>
      </c>
      <c r="MK19" s="33">
        <v>5.879858E-3</v>
      </c>
      <c r="ML19" s="33">
        <v>5.8636599999999997E-3</v>
      </c>
      <c r="MM19" s="33">
        <v>5.847367E-3</v>
      </c>
      <c r="MN19" s="33">
        <v>5.8312279999999999E-3</v>
      </c>
      <c r="MO19" s="33">
        <v>5.8154239999999996E-3</v>
      </c>
      <c r="MP19" s="33">
        <v>5.7999330000000002E-3</v>
      </c>
      <c r="MQ19" s="33">
        <v>5.7846659999999999E-3</v>
      </c>
      <c r="MR19" s="33">
        <v>5.7693639999999999E-3</v>
      </c>
      <c r="MS19" s="33">
        <v>5.7541040000000003E-3</v>
      </c>
      <c r="MT19" s="33">
        <v>5.7386060000000003E-3</v>
      </c>
      <c r="MU19" s="33">
        <v>5.7228000000000001E-3</v>
      </c>
      <c r="MV19" s="33">
        <v>5.706699E-3</v>
      </c>
      <c r="MW19" s="33">
        <v>5.6905810000000001E-3</v>
      </c>
      <c r="MX19" s="33">
        <v>5.6747519999999999E-3</v>
      </c>
      <c r="MY19" s="33">
        <v>5.6593600000000004E-3</v>
      </c>
      <c r="MZ19" s="33">
        <v>5.6443730000000003E-3</v>
      </c>
      <c r="NA19" s="33">
        <v>5.629701E-3</v>
      </c>
      <c r="NB19" s="33">
        <v>5.6151789999999997E-3</v>
      </c>
      <c r="NC19" s="33">
        <v>5.600875E-3</v>
      </c>
      <c r="ND19" s="33">
        <v>5.5865189999999999E-3</v>
      </c>
      <c r="NE19" s="33">
        <v>5.572062E-3</v>
      </c>
      <c r="NF19" s="33">
        <v>5.5574309999999998E-3</v>
      </c>
      <c r="NG19" s="33">
        <v>5.5428229999999997E-3</v>
      </c>
      <c r="NH19" s="33">
        <v>5.5284160000000004E-3</v>
      </c>
      <c r="NI19" s="33">
        <v>5.5142769999999997E-3</v>
      </c>
      <c r="NJ19" s="33">
        <v>5.5003600000000001E-3</v>
      </c>
      <c r="NK19" s="33">
        <v>5.486459E-3</v>
      </c>
      <c r="NL19" s="33">
        <v>5.4723580000000001E-3</v>
      </c>
      <c r="NM19" s="33">
        <v>5.4582049999999998E-3</v>
      </c>
      <c r="NN19" s="33">
        <v>5.4437979999999997E-3</v>
      </c>
      <c r="NO19" s="33">
        <v>5.4291820000000003E-3</v>
      </c>
      <c r="NP19" s="33">
        <v>5.4143430000000003E-3</v>
      </c>
      <c r="NQ19" s="33">
        <v>5.3995409999999999E-3</v>
      </c>
      <c r="NR19" s="33">
        <v>5.3850039999999997E-3</v>
      </c>
      <c r="NS19" s="33">
        <v>5.3708319999999999E-3</v>
      </c>
      <c r="NT19" s="33">
        <v>5.356998E-3</v>
      </c>
      <c r="NU19" s="33">
        <v>5.3434260000000001E-3</v>
      </c>
      <c r="NV19" s="33">
        <v>5.3299289999999997E-3</v>
      </c>
      <c r="NW19" s="33">
        <v>5.3166130000000004E-3</v>
      </c>
      <c r="NX19" s="33">
        <v>5.3032749999999997E-3</v>
      </c>
      <c r="NY19" s="33">
        <v>5.2899729999999999E-3</v>
      </c>
      <c r="NZ19" s="33">
        <v>5.2766760000000001E-3</v>
      </c>
      <c r="OA19" s="33">
        <v>5.2635809999999998E-3</v>
      </c>
      <c r="OB19" s="33">
        <v>5.2507710000000004E-3</v>
      </c>
      <c r="OC19" s="33">
        <v>5.2382430000000001E-3</v>
      </c>
      <c r="OD19" s="33">
        <v>5.2258649999999997E-3</v>
      </c>
      <c r="OE19" s="33">
        <v>5.2134649999999996E-3</v>
      </c>
      <c r="OF19" s="33">
        <v>5.20084E-3</v>
      </c>
      <c r="OG19" s="33">
        <v>5.1881109999999996E-3</v>
      </c>
      <c r="OH19" s="33">
        <v>5.1751130000000003E-3</v>
      </c>
      <c r="OI19" s="33">
        <v>5.1619309999999998E-3</v>
      </c>
      <c r="OJ19" s="33">
        <v>5.1485890000000003E-3</v>
      </c>
      <c r="OK19" s="33">
        <v>5.1353270000000003E-3</v>
      </c>
      <c r="OL19" s="33">
        <v>5.1222560000000004E-3</v>
      </c>
      <c r="OM19" s="33">
        <v>5.1094039999999997E-3</v>
      </c>
      <c r="ON19" s="33">
        <v>5.096733E-3</v>
      </c>
      <c r="OO19" s="33">
        <v>5.0841970000000004E-3</v>
      </c>
      <c r="OP19" s="33">
        <v>5.0716440000000002E-3</v>
      </c>
    </row>
    <row r="20" spans="1:407" x14ac:dyDescent="0.25">
      <c r="A20" s="13" t="str">
        <f t="shared" si="0"/>
        <v>FixedWing-MEDIUM-4-7-Any</v>
      </c>
      <c r="B20" s="13" t="s">
        <v>56</v>
      </c>
      <c r="C20" s="23" t="s">
        <v>31</v>
      </c>
      <c r="D20" s="31">
        <v>4</v>
      </c>
      <c r="E20" s="23">
        <v>7</v>
      </c>
      <c r="F20" s="32" t="s">
        <v>48</v>
      </c>
      <c r="G20" s="33">
        <v>0.21417079999999999</v>
      </c>
      <c r="H20" s="33">
        <v>0.18932060000000001</v>
      </c>
      <c r="I20" s="33">
        <v>0.1693694</v>
      </c>
      <c r="J20" s="33">
        <v>0.15302470000000001</v>
      </c>
      <c r="K20" s="33">
        <v>0.14173949999999999</v>
      </c>
      <c r="L20" s="33">
        <v>0.13472899999999999</v>
      </c>
      <c r="M20" s="33">
        <v>0.12789439999999999</v>
      </c>
      <c r="N20" s="33">
        <v>0.11951870000000001</v>
      </c>
      <c r="O20" s="33">
        <v>0.1107732</v>
      </c>
      <c r="P20" s="33">
        <v>0.1021802</v>
      </c>
      <c r="Q20" s="33">
        <v>9.437574E-2</v>
      </c>
      <c r="R20" s="33">
        <v>8.772895E-2</v>
      </c>
      <c r="S20" s="33">
        <v>8.1842819999999997E-2</v>
      </c>
      <c r="T20" s="33">
        <v>7.6538900000000007E-2</v>
      </c>
      <c r="U20" s="33">
        <v>7.1754700000000005E-2</v>
      </c>
      <c r="V20" s="33">
        <v>6.7463599999999999E-2</v>
      </c>
      <c r="W20" s="33">
        <v>6.3599989999999995E-2</v>
      </c>
      <c r="X20" s="33">
        <v>5.9852200000000001E-2</v>
      </c>
      <c r="Y20" s="33">
        <v>5.6322219999999999E-2</v>
      </c>
      <c r="Z20" s="33">
        <v>5.3239500000000002E-2</v>
      </c>
      <c r="AA20" s="33">
        <v>5.0543230000000001E-2</v>
      </c>
      <c r="AB20" s="33">
        <v>4.8115209999999999E-2</v>
      </c>
      <c r="AC20" s="33">
        <v>4.6262879999999999E-2</v>
      </c>
      <c r="AD20" s="33">
        <v>4.4595820000000001E-2</v>
      </c>
      <c r="AE20" s="33">
        <v>4.3070690000000002E-2</v>
      </c>
      <c r="AF20" s="33">
        <v>4.1670470000000001E-2</v>
      </c>
      <c r="AG20" s="33">
        <v>4.0382960000000002E-2</v>
      </c>
      <c r="AH20" s="33">
        <v>3.9205579999999997E-2</v>
      </c>
      <c r="AI20" s="33">
        <v>3.8113269999999998E-2</v>
      </c>
      <c r="AJ20" s="33">
        <v>3.7065529999999999E-2</v>
      </c>
      <c r="AK20" s="33">
        <v>3.606641E-2</v>
      </c>
      <c r="AL20" s="33">
        <v>3.512324E-2</v>
      </c>
      <c r="AM20" s="33">
        <v>3.423607E-2</v>
      </c>
      <c r="AN20" s="33">
        <v>3.3405860000000002E-2</v>
      </c>
      <c r="AO20" s="33">
        <v>3.2640099999999998E-2</v>
      </c>
      <c r="AP20" s="33">
        <v>3.1933570000000001E-2</v>
      </c>
      <c r="AQ20" s="33">
        <v>3.127796E-2</v>
      </c>
      <c r="AR20" s="33">
        <v>3.066348E-2</v>
      </c>
      <c r="AS20" s="33">
        <v>2.9992479999999998E-2</v>
      </c>
      <c r="AT20" s="33">
        <v>2.9367339999999999E-2</v>
      </c>
      <c r="AU20" s="33">
        <v>2.8783039999999999E-2</v>
      </c>
      <c r="AV20" s="33">
        <v>2.8235880000000001E-2</v>
      </c>
      <c r="AW20" s="33">
        <v>2.7722799999999999E-2</v>
      </c>
      <c r="AX20" s="33">
        <v>2.7240830000000001E-2</v>
      </c>
      <c r="AY20" s="33">
        <v>2.6787189999999999E-2</v>
      </c>
      <c r="AZ20" s="33">
        <v>2.6358699999999999E-2</v>
      </c>
      <c r="BA20" s="33">
        <v>2.5954089999999999E-2</v>
      </c>
      <c r="BB20" s="33">
        <v>2.557218E-2</v>
      </c>
      <c r="BC20" s="33">
        <v>2.521178E-2</v>
      </c>
      <c r="BD20" s="33">
        <v>2.4871009999999999E-2</v>
      </c>
      <c r="BE20" s="33">
        <v>2.4548259999999999E-2</v>
      </c>
      <c r="BF20" s="33">
        <v>2.4241820000000001E-2</v>
      </c>
      <c r="BG20" s="33">
        <v>2.3950409999999998E-2</v>
      </c>
      <c r="BH20" s="33">
        <v>2.3672530000000001E-2</v>
      </c>
      <c r="BI20" s="33">
        <v>2.3406799999999998E-2</v>
      </c>
      <c r="BJ20" s="33">
        <v>2.3151020000000001E-2</v>
      </c>
      <c r="BK20" s="33">
        <v>2.2904460000000001E-2</v>
      </c>
      <c r="BL20" s="33">
        <v>2.2666390000000002E-2</v>
      </c>
      <c r="BM20" s="33">
        <v>2.24367E-2</v>
      </c>
      <c r="BN20" s="33">
        <v>2.2214279999999999E-2</v>
      </c>
      <c r="BO20" s="33">
        <v>2.1998380000000001E-2</v>
      </c>
      <c r="BP20" s="33">
        <v>2.1788510000000001E-2</v>
      </c>
      <c r="BQ20" s="33">
        <v>2.1584989999999998E-2</v>
      </c>
      <c r="BR20" s="33">
        <v>2.1387900000000001E-2</v>
      </c>
      <c r="BS20" s="33">
        <v>2.1197210000000001E-2</v>
      </c>
      <c r="BT20" s="33">
        <v>2.1011559999999999E-2</v>
      </c>
      <c r="BU20" s="33">
        <v>2.0830290000000001E-2</v>
      </c>
      <c r="BV20" s="33">
        <v>2.0652569999999999E-2</v>
      </c>
      <c r="BW20" s="33">
        <v>2.0478590000000001E-2</v>
      </c>
      <c r="BX20" s="33">
        <v>2.030769E-2</v>
      </c>
      <c r="BY20" s="33">
        <v>2.013947E-2</v>
      </c>
      <c r="BZ20" s="33">
        <v>1.997403E-2</v>
      </c>
      <c r="CA20" s="33">
        <v>1.981221E-2</v>
      </c>
      <c r="CB20" s="33">
        <v>1.9654419999999999E-2</v>
      </c>
      <c r="CC20" s="33">
        <v>1.950085E-2</v>
      </c>
      <c r="CD20" s="33">
        <v>1.9350329999999999E-2</v>
      </c>
      <c r="CE20" s="33">
        <v>1.9202569999999999E-2</v>
      </c>
      <c r="CF20" s="33">
        <v>1.9056819999999999E-2</v>
      </c>
      <c r="CG20" s="33">
        <v>1.8913240000000001E-2</v>
      </c>
      <c r="CH20" s="33">
        <v>1.877129E-2</v>
      </c>
      <c r="CI20" s="33">
        <v>1.8630420000000002E-2</v>
      </c>
      <c r="CJ20" s="33">
        <v>1.849075E-2</v>
      </c>
      <c r="CK20" s="33">
        <v>1.8353399999999999E-2</v>
      </c>
      <c r="CL20" s="33">
        <v>1.821878E-2</v>
      </c>
      <c r="CM20" s="33">
        <v>1.8087099999999998E-2</v>
      </c>
      <c r="CN20" s="33">
        <v>1.7957259999999999E-2</v>
      </c>
      <c r="CO20" s="33">
        <v>1.782912E-2</v>
      </c>
      <c r="CP20" s="33">
        <v>1.7701930000000001E-2</v>
      </c>
      <c r="CQ20" s="33">
        <v>1.7576129999999999E-2</v>
      </c>
      <c r="CR20" s="33">
        <v>1.7451330000000001E-2</v>
      </c>
      <c r="CS20" s="33">
        <v>1.7327149999999999E-2</v>
      </c>
      <c r="CT20" s="33">
        <v>1.720387E-2</v>
      </c>
      <c r="CU20" s="33">
        <v>1.7082549999999998E-2</v>
      </c>
      <c r="CV20" s="33">
        <v>1.6963570000000001E-2</v>
      </c>
      <c r="CW20" s="33">
        <v>1.6847279999999999E-2</v>
      </c>
      <c r="CX20" s="33">
        <v>1.6732469999999999E-2</v>
      </c>
      <c r="CY20" s="33">
        <v>1.6618730000000002E-2</v>
      </c>
      <c r="CZ20" s="33">
        <v>1.6505349999999998E-2</v>
      </c>
      <c r="DA20" s="33">
        <v>1.6392940000000002E-2</v>
      </c>
      <c r="DB20" s="33">
        <v>1.628104E-2</v>
      </c>
      <c r="DC20" s="33">
        <v>1.6169280000000001E-2</v>
      </c>
      <c r="DD20" s="33">
        <v>1.6057999999999999E-2</v>
      </c>
      <c r="DE20" s="33">
        <v>1.594839E-2</v>
      </c>
      <c r="DF20" s="33">
        <v>1.5841060000000001E-2</v>
      </c>
      <c r="DG20" s="33">
        <v>1.5736219999999999E-2</v>
      </c>
      <c r="DH20" s="33">
        <v>1.5632589999999998E-2</v>
      </c>
      <c r="DI20" s="33">
        <v>1.55298E-2</v>
      </c>
      <c r="DJ20" s="33">
        <v>1.5427420000000001E-2</v>
      </c>
      <c r="DK20" s="33">
        <v>1.532618E-2</v>
      </c>
      <c r="DL20" s="33">
        <v>1.522537E-2</v>
      </c>
      <c r="DM20" s="33">
        <v>1.512458E-2</v>
      </c>
      <c r="DN20" s="33">
        <v>1.5024239999999999E-2</v>
      </c>
      <c r="DO20" s="33">
        <v>1.492564E-2</v>
      </c>
      <c r="DP20" s="33">
        <v>1.4829409999999999E-2</v>
      </c>
      <c r="DQ20" s="33">
        <v>1.4735649999999999E-2</v>
      </c>
      <c r="DR20" s="33">
        <v>1.464303E-2</v>
      </c>
      <c r="DS20" s="33">
        <v>1.455121E-2</v>
      </c>
      <c r="DT20" s="33">
        <v>1.4460000000000001E-2</v>
      </c>
      <c r="DU20" s="33">
        <v>1.436983E-2</v>
      </c>
      <c r="DV20" s="33">
        <v>1.42799E-2</v>
      </c>
      <c r="DW20" s="33">
        <v>1.419014E-2</v>
      </c>
      <c r="DX20" s="33">
        <v>1.4100909999999999E-2</v>
      </c>
      <c r="DY20" s="33">
        <v>1.4013340000000001E-2</v>
      </c>
      <c r="DZ20" s="33">
        <v>1.392797E-2</v>
      </c>
      <c r="EA20" s="33">
        <v>1.3844769999999999E-2</v>
      </c>
      <c r="EB20" s="33">
        <v>1.376258E-2</v>
      </c>
      <c r="EC20" s="33">
        <v>1.368115E-2</v>
      </c>
      <c r="ED20" s="33">
        <v>1.3599999999999999E-2</v>
      </c>
      <c r="EE20" s="33">
        <v>1.351948E-2</v>
      </c>
      <c r="EF20" s="33">
        <v>1.343894E-2</v>
      </c>
      <c r="EG20" s="33">
        <v>1.33583E-2</v>
      </c>
      <c r="EH20" s="33">
        <v>1.327772E-2</v>
      </c>
      <c r="EI20" s="33">
        <v>1.31985E-2</v>
      </c>
      <c r="EJ20" s="33">
        <v>1.312137E-2</v>
      </c>
      <c r="EK20" s="33">
        <v>1.304631E-2</v>
      </c>
      <c r="EL20" s="33">
        <v>1.297218E-2</v>
      </c>
      <c r="EM20" s="33">
        <v>1.289853E-2</v>
      </c>
      <c r="EN20" s="33">
        <v>1.282492E-2</v>
      </c>
      <c r="EO20" s="33">
        <v>1.275199E-2</v>
      </c>
      <c r="EP20" s="33">
        <v>1.26792E-2</v>
      </c>
      <c r="EQ20" s="33">
        <v>1.260639E-2</v>
      </c>
      <c r="ER20" s="33">
        <v>1.253342E-2</v>
      </c>
      <c r="ES20" s="33">
        <v>1.246162E-2</v>
      </c>
      <c r="ET20" s="33">
        <v>1.239179E-2</v>
      </c>
      <c r="EU20" s="33">
        <v>1.23239E-2</v>
      </c>
      <c r="EV20" s="33">
        <v>1.2256680000000001E-2</v>
      </c>
      <c r="EW20" s="33">
        <v>1.2189759999999999E-2</v>
      </c>
      <c r="EX20" s="33">
        <v>1.2122829999999999E-2</v>
      </c>
      <c r="EY20" s="33">
        <v>1.2056290000000001E-2</v>
      </c>
      <c r="EZ20" s="33">
        <v>1.198961E-2</v>
      </c>
      <c r="FA20" s="33">
        <v>1.1922500000000001E-2</v>
      </c>
      <c r="FB20" s="33">
        <v>1.185517E-2</v>
      </c>
      <c r="FC20" s="33">
        <v>1.1788969999999999E-2</v>
      </c>
      <c r="FD20" s="33">
        <v>1.172429E-2</v>
      </c>
      <c r="FE20" s="33">
        <v>1.166113E-2</v>
      </c>
      <c r="FF20" s="33">
        <v>1.159846E-2</v>
      </c>
      <c r="FG20" s="33">
        <v>1.1536080000000001E-2</v>
      </c>
      <c r="FH20" s="33">
        <v>1.147368E-2</v>
      </c>
      <c r="FI20" s="33">
        <v>1.141154E-2</v>
      </c>
      <c r="FJ20" s="33">
        <v>1.1349079999999999E-2</v>
      </c>
      <c r="FK20" s="33">
        <v>1.128611E-2</v>
      </c>
      <c r="FL20" s="33">
        <v>1.122301E-2</v>
      </c>
      <c r="FM20" s="33">
        <v>1.116112E-2</v>
      </c>
      <c r="FN20" s="33">
        <v>1.11009E-2</v>
      </c>
      <c r="FO20" s="33">
        <v>1.104231E-2</v>
      </c>
      <c r="FP20" s="33">
        <v>1.098414E-2</v>
      </c>
      <c r="FQ20" s="33">
        <v>1.0926119999999999E-2</v>
      </c>
      <c r="FR20" s="33">
        <v>1.0867989999999999E-2</v>
      </c>
      <c r="FS20" s="33">
        <v>1.081005E-2</v>
      </c>
      <c r="FT20" s="33">
        <v>1.075185E-2</v>
      </c>
      <c r="FU20" s="33">
        <v>1.0693340000000001E-2</v>
      </c>
      <c r="FV20" s="33">
        <v>1.06347E-2</v>
      </c>
      <c r="FW20" s="33">
        <v>1.0577130000000001E-2</v>
      </c>
      <c r="FX20" s="33">
        <v>1.0521050000000001E-2</v>
      </c>
      <c r="FY20" s="33">
        <v>1.046646E-2</v>
      </c>
      <c r="FZ20" s="33">
        <v>1.0412360000000001E-2</v>
      </c>
      <c r="GA20" s="33">
        <v>1.035841E-2</v>
      </c>
      <c r="GB20" s="33">
        <v>1.030434E-2</v>
      </c>
      <c r="GC20" s="33">
        <v>1.0250459999999999E-2</v>
      </c>
      <c r="GD20" s="33">
        <v>1.019628E-2</v>
      </c>
      <c r="GE20" s="33">
        <v>1.01417E-2</v>
      </c>
      <c r="GF20" s="33">
        <v>1.0086980000000001E-2</v>
      </c>
      <c r="GG20" s="33">
        <v>1.003339E-2</v>
      </c>
      <c r="GH20" s="33">
        <v>9.9812709999999999E-3</v>
      </c>
      <c r="GI20" s="33">
        <v>9.9305250000000008E-3</v>
      </c>
      <c r="GJ20" s="33">
        <v>9.8800840000000008E-3</v>
      </c>
      <c r="GK20" s="33">
        <v>9.829773E-3</v>
      </c>
      <c r="GL20" s="33">
        <v>9.7793849999999998E-3</v>
      </c>
      <c r="GM20" s="33">
        <v>9.7291229999999992E-3</v>
      </c>
      <c r="GN20" s="33">
        <v>9.6783909999999997E-3</v>
      </c>
      <c r="GO20" s="33">
        <v>9.6273379999999992E-3</v>
      </c>
      <c r="GP20" s="33">
        <v>9.5762669999999994E-3</v>
      </c>
      <c r="GQ20" s="33">
        <v>9.526451E-3</v>
      </c>
      <c r="GR20" s="33">
        <v>9.4782100000000008E-3</v>
      </c>
      <c r="GS20" s="33">
        <v>9.4311970000000005E-3</v>
      </c>
      <c r="GT20" s="33">
        <v>9.3843520000000003E-3</v>
      </c>
      <c r="GU20" s="33">
        <v>9.3373659999999997E-3</v>
      </c>
      <c r="GV20" s="33">
        <v>9.2902130000000003E-3</v>
      </c>
      <c r="GW20" s="33">
        <v>9.2432739999999992E-3</v>
      </c>
      <c r="GX20" s="33">
        <v>9.1959539999999992E-3</v>
      </c>
      <c r="GY20" s="33">
        <v>9.1482739999999996E-3</v>
      </c>
      <c r="GZ20" s="33">
        <v>9.1005849999999996E-3</v>
      </c>
      <c r="HA20" s="33">
        <v>9.0540889999999995E-3</v>
      </c>
      <c r="HB20" s="33">
        <v>9.0090629999999994E-3</v>
      </c>
      <c r="HC20" s="33">
        <v>8.9652229999999996E-3</v>
      </c>
      <c r="HD20" s="33">
        <v>8.921511E-3</v>
      </c>
      <c r="HE20" s="33">
        <v>8.8776199999999993E-3</v>
      </c>
      <c r="HF20" s="33">
        <v>8.8335470000000006E-3</v>
      </c>
      <c r="HG20" s="33">
        <v>8.7895009999999999E-3</v>
      </c>
      <c r="HH20" s="33">
        <v>8.7450319999999998E-3</v>
      </c>
      <c r="HI20" s="33">
        <v>8.7002190000000004E-3</v>
      </c>
      <c r="HJ20" s="33">
        <v>8.6554679999999995E-3</v>
      </c>
      <c r="HK20" s="33">
        <v>8.6118070000000008E-3</v>
      </c>
      <c r="HL20" s="33">
        <v>8.5693899999999996E-3</v>
      </c>
      <c r="HM20" s="33">
        <v>8.5280540000000002E-3</v>
      </c>
      <c r="HN20" s="33">
        <v>8.4867599999999994E-3</v>
      </c>
      <c r="HO20" s="33">
        <v>8.4453389999999996E-3</v>
      </c>
      <c r="HP20" s="33">
        <v>8.4038270000000009E-3</v>
      </c>
      <c r="HQ20" s="33">
        <v>8.3624019999999997E-3</v>
      </c>
      <c r="HR20" s="33">
        <v>8.3206530000000008E-3</v>
      </c>
      <c r="HS20" s="33">
        <v>8.2785080000000004E-3</v>
      </c>
      <c r="HT20" s="33">
        <v>8.2363720000000005E-3</v>
      </c>
      <c r="HU20" s="33">
        <v>8.1953310000000001E-3</v>
      </c>
      <c r="HV20" s="33">
        <v>8.1554139999999997E-3</v>
      </c>
      <c r="HW20" s="33">
        <v>8.1165300000000003E-3</v>
      </c>
      <c r="HX20" s="33">
        <v>8.0777179999999994E-3</v>
      </c>
      <c r="HY20" s="33">
        <v>8.0387640000000003E-3</v>
      </c>
      <c r="HZ20" s="33">
        <v>7.9997279999999994E-3</v>
      </c>
      <c r="IA20" s="33">
        <v>7.9607840000000003E-3</v>
      </c>
      <c r="IB20" s="33">
        <v>7.9217220000000008E-3</v>
      </c>
      <c r="IC20" s="33">
        <v>7.8824700000000008E-3</v>
      </c>
      <c r="ID20" s="33">
        <v>7.8433600000000006E-3</v>
      </c>
      <c r="IE20" s="33">
        <v>7.8053949999999997E-3</v>
      </c>
      <c r="IF20" s="33">
        <v>7.7685890000000002E-3</v>
      </c>
      <c r="IG20" s="33">
        <v>7.732559E-3</v>
      </c>
      <c r="IH20" s="33">
        <v>7.6963860000000004E-3</v>
      </c>
      <c r="II20" s="33">
        <v>7.659875E-3</v>
      </c>
      <c r="IJ20" s="33">
        <v>7.6231399999999996E-3</v>
      </c>
      <c r="IK20" s="33">
        <v>7.5864499999999998E-3</v>
      </c>
      <c r="IL20" s="33">
        <v>7.5496410000000002E-3</v>
      </c>
      <c r="IM20" s="33">
        <v>7.5126840000000004E-3</v>
      </c>
      <c r="IN20" s="33">
        <v>7.475906E-3</v>
      </c>
      <c r="IO20" s="33">
        <v>7.4401270000000004E-3</v>
      </c>
      <c r="IP20" s="33">
        <v>7.4053920000000002E-3</v>
      </c>
      <c r="IQ20" s="33">
        <v>7.3713010000000002E-3</v>
      </c>
      <c r="IR20" s="33">
        <v>7.3371069999999998E-3</v>
      </c>
      <c r="IS20" s="33">
        <v>7.3027730000000003E-3</v>
      </c>
      <c r="IT20" s="33">
        <v>7.268371E-3</v>
      </c>
      <c r="IU20" s="33">
        <v>7.2341910000000001E-3</v>
      </c>
      <c r="IV20" s="33">
        <v>7.1998089999999997E-3</v>
      </c>
      <c r="IW20" s="33">
        <v>7.1651629999999996E-3</v>
      </c>
      <c r="IX20" s="33">
        <v>7.13059E-3</v>
      </c>
      <c r="IY20" s="33">
        <v>7.0968910000000001E-3</v>
      </c>
      <c r="IZ20" s="33">
        <v>7.0642949999999999E-3</v>
      </c>
      <c r="JA20" s="33">
        <v>7.0324630000000001E-3</v>
      </c>
      <c r="JB20" s="33">
        <v>7.0006110000000003E-3</v>
      </c>
      <c r="JC20" s="33">
        <v>6.9686369999999997E-3</v>
      </c>
      <c r="JD20" s="33">
        <v>6.9364939999999996E-3</v>
      </c>
      <c r="JE20" s="33">
        <v>6.9043869999999997E-3</v>
      </c>
      <c r="JF20" s="33">
        <v>6.8719419999999998E-3</v>
      </c>
      <c r="JG20" s="33">
        <v>6.8392130000000002E-3</v>
      </c>
      <c r="JH20" s="33">
        <v>6.8066969999999996E-3</v>
      </c>
      <c r="JI20" s="33">
        <v>6.7751449999999998E-3</v>
      </c>
      <c r="JJ20" s="33">
        <v>6.7447330000000002E-3</v>
      </c>
      <c r="JK20" s="33">
        <v>6.7150359999999997E-3</v>
      </c>
      <c r="JL20" s="33">
        <v>6.6852609999999996E-3</v>
      </c>
      <c r="JM20" s="33">
        <v>6.6553560000000003E-3</v>
      </c>
      <c r="JN20" s="33">
        <v>6.625354E-3</v>
      </c>
      <c r="JO20" s="33">
        <v>6.5954120000000001E-3</v>
      </c>
      <c r="JP20" s="33">
        <v>6.5651579999999998E-3</v>
      </c>
      <c r="JQ20" s="33">
        <v>6.5347130000000002E-3</v>
      </c>
      <c r="JR20" s="33">
        <v>6.5045040000000004E-3</v>
      </c>
      <c r="JS20" s="33">
        <v>6.4750889999999998E-3</v>
      </c>
      <c r="JT20" s="33">
        <v>6.4467109999999999E-3</v>
      </c>
      <c r="JU20" s="33">
        <v>6.4188719999999999E-3</v>
      </c>
      <c r="JV20" s="33">
        <v>6.3908799999999998E-3</v>
      </c>
      <c r="JW20" s="33">
        <v>6.3626510000000004E-3</v>
      </c>
      <c r="JX20" s="33">
        <v>6.3342779999999996E-3</v>
      </c>
      <c r="JY20" s="33">
        <v>6.3059780000000003E-3</v>
      </c>
      <c r="JZ20" s="33">
        <v>6.2774659999999998E-3</v>
      </c>
      <c r="KA20" s="33">
        <v>6.2488070000000003E-3</v>
      </c>
      <c r="KB20" s="33">
        <v>6.2203759999999997E-3</v>
      </c>
      <c r="KC20" s="33">
        <v>6.1928649999999997E-3</v>
      </c>
      <c r="KD20" s="33">
        <v>6.1664429999999998E-3</v>
      </c>
      <c r="KE20" s="33">
        <v>6.1405670000000004E-3</v>
      </c>
      <c r="KF20" s="33">
        <v>6.1145899999999996E-3</v>
      </c>
      <c r="KG20" s="33">
        <v>6.0884229999999999E-3</v>
      </c>
      <c r="KH20" s="33">
        <v>6.062174E-3</v>
      </c>
      <c r="KI20" s="33">
        <v>6.0360250000000004E-3</v>
      </c>
      <c r="KJ20" s="33">
        <v>6.0097199999999996E-3</v>
      </c>
      <c r="KK20" s="33">
        <v>5.9832940000000001E-3</v>
      </c>
      <c r="KL20" s="33">
        <v>5.9570860000000003E-3</v>
      </c>
      <c r="KM20" s="33">
        <v>5.9317520000000002E-3</v>
      </c>
      <c r="KN20" s="33">
        <v>5.9073779999999996E-3</v>
      </c>
      <c r="KO20" s="33">
        <v>5.8833720000000004E-3</v>
      </c>
      <c r="KP20" s="33">
        <v>5.8590910000000003E-3</v>
      </c>
      <c r="KQ20" s="33">
        <v>5.8344410000000001E-3</v>
      </c>
      <c r="KR20" s="33">
        <v>5.8096320000000003E-3</v>
      </c>
      <c r="KS20" s="33">
        <v>5.7849269999999996E-3</v>
      </c>
      <c r="KT20" s="33">
        <v>5.7601759999999997E-3</v>
      </c>
      <c r="KU20" s="33">
        <v>5.7354839999999999E-3</v>
      </c>
      <c r="KV20" s="33">
        <v>5.7111690000000003E-3</v>
      </c>
      <c r="KW20" s="33">
        <v>5.6877890000000004E-3</v>
      </c>
      <c r="KX20" s="33">
        <v>5.6651949999999996E-3</v>
      </c>
      <c r="KY20" s="33">
        <v>5.642762E-3</v>
      </c>
      <c r="KZ20" s="33">
        <v>5.6200449999999997E-3</v>
      </c>
      <c r="LA20" s="33">
        <v>5.5969909999999999E-3</v>
      </c>
      <c r="LB20" s="33">
        <v>5.5739199999999996E-3</v>
      </c>
      <c r="LC20" s="33">
        <v>5.5510619999999998E-3</v>
      </c>
      <c r="LD20" s="33">
        <v>5.528308E-3</v>
      </c>
      <c r="LE20" s="33">
        <v>5.5056640000000004E-3</v>
      </c>
      <c r="LF20" s="33">
        <v>5.4832930000000002E-3</v>
      </c>
      <c r="LG20" s="33">
        <v>5.4616200000000004E-3</v>
      </c>
      <c r="LH20" s="33">
        <v>5.4405240000000004E-3</v>
      </c>
      <c r="LI20" s="33">
        <v>5.4194129999999997E-3</v>
      </c>
      <c r="LJ20" s="33">
        <v>5.3978899999999998E-3</v>
      </c>
      <c r="LK20" s="33">
        <v>5.3760049999999997E-3</v>
      </c>
      <c r="LL20" s="33">
        <v>5.3541739999999997E-3</v>
      </c>
      <c r="LM20" s="33">
        <v>5.3326199999999997E-3</v>
      </c>
      <c r="LN20" s="33">
        <v>5.3111469999999996E-3</v>
      </c>
      <c r="LO20" s="33">
        <v>5.2897380000000004E-3</v>
      </c>
      <c r="LP20" s="33">
        <v>5.2685409999999998E-3</v>
      </c>
      <c r="LQ20" s="33">
        <v>5.2479279999999998E-3</v>
      </c>
      <c r="LR20" s="33">
        <v>5.2279020000000004E-3</v>
      </c>
      <c r="LS20" s="33">
        <v>5.2079209999999999E-3</v>
      </c>
      <c r="LT20" s="33">
        <v>5.187596E-3</v>
      </c>
      <c r="LU20" s="33">
        <v>5.1669840000000003E-3</v>
      </c>
      <c r="LV20" s="33">
        <v>5.1464960000000004E-3</v>
      </c>
      <c r="LW20" s="33">
        <v>5.1263710000000002E-3</v>
      </c>
      <c r="LX20" s="33">
        <v>5.1063760000000001E-3</v>
      </c>
      <c r="LY20" s="33">
        <v>5.0864760000000004E-3</v>
      </c>
      <c r="LZ20" s="33">
        <v>5.0667610000000004E-3</v>
      </c>
      <c r="MA20" s="33">
        <v>5.0474400000000003E-3</v>
      </c>
      <c r="MB20" s="33">
        <v>5.0285099999999999E-3</v>
      </c>
      <c r="MC20" s="33">
        <v>5.0095119999999998E-3</v>
      </c>
      <c r="MD20" s="33">
        <v>4.9901169999999996E-3</v>
      </c>
      <c r="ME20" s="33">
        <v>4.9704600000000003E-3</v>
      </c>
      <c r="MF20" s="33">
        <v>4.951024E-3</v>
      </c>
      <c r="MG20" s="33">
        <v>4.9319689999999996E-3</v>
      </c>
      <c r="MH20" s="33">
        <v>4.9129969999999997E-3</v>
      </c>
      <c r="MI20" s="33">
        <v>4.8941100000000001E-3</v>
      </c>
      <c r="MJ20" s="33">
        <v>4.8754180000000003E-3</v>
      </c>
      <c r="MK20" s="33">
        <v>4.8571420000000001E-3</v>
      </c>
      <c r="ML20" s="33">
        <v>4.8392549999999998E-3</v>
      </c>
      <c r="MM20" s="33">
        <v>4.8212810000000002E-3</v>
      </c>
      <c r="MN20" s="33">
        <v>4.8028680000000001E-3</v>
      </c>
      <c r="MO20" s="33">
        <v>4.7841979999999999E-3</v>
      </c>
      <c r="MP20" s="33">
        <v>4.7657350000000001E-3</v>
      </c>
      <c r="MQ20" s="33">
        <v>4.7476360000000004E-3</v>
      </c>
      <c r="MR20" s="33">
        <v>4.7296129999999997E-3</v>
      </c>
      <c r="MS20" s="33">
        <v>4.7116620000000001E-3</v>
      </c>
      <c r="MT20" s="33">
        <v>4.693867E-3</v>
      </c>
      <c r="MU20" s="33">
        <v>4.6764069999999996E-3</v>
      </c>
      <c r="MV20" s="33">
        <v>4.6592700000000001E-3</v>
      </c>
      <c r="MW20" s="33">
        <v>4.642078E-3</v>
      </c>
      <c r="MX20" s="33">
        <v>4.6245590000000003E-3</v>
      </c>
      <c r="MY20" s="33">
        <v>4.6068280000000003E-3</v>
      </c>
      <c r="MZ20" s="33">
        <v>4.5893139999999997E-3</v>
      </c>
      <c r="NA20" s="33">
        <v>4.5721879999999996E-3</v>
      </c>
      <c r="NB20" s="33">
        <v>4.555211E-3</v>
      </c>
      <c r="NC20" s="33">
        <v>4.5383810000000002E-3</v>
      </c>
      <c r="ND20" s="33">
        <v>4.5217460000000001E-3</v>
      </c>
      <c r="NE20" s="33">
        <v>4.5054320000000002E-3</v>
      </c>
      <c r="NF20" s="33">
        <v>4.4893629999999997E-3</v>
      </c>
      <c r="NG20" s="33">
        <v>4.4731909999999996E-3</v>
      </c>
      <c r="NH20" s="33">
        <v>4.4566789999999998E-3</v>
      </c>
      <c r="NI20" s="33">
        <v>4.4399579999999999E-3</v>
      </c>
      <c r="NJ20" s="33">
        <v>4.4233600000000003E-3</v>
      </c>
      <c r="NK20" s="33">
        <v>4.4070699999999999E-3</v>
      </c>
      <c r="NL20" s="33">
        <v>4.390924E-3</v>
      </c>
      <c r="NM20" s="33">
        <v>4.3748609999999999E-3</v>
      </c>
      <c r="NN20" s="33">
        <v>4.358977E-3</v>
      </c>
      <c r="NO20" s="33">
        <v>4.3434069999999997E-3</v>
      </c>
      <c r="NP20" s="33">
        <v>4.3280549999999999E-3</v>
      </c>
      <c r="NQ20" s="33">
        <v>4.312565E-3</v>
      </c>
      <c r="NR20" s="33">
        <v>4.2966890000000002E-3</v>
      </c>
      <c r="NS20" s="33">
        <v>4.2805789999999996E-3</v>
      </c>
      <c r="NT20" s="33">
        <v>4.2646209999999997E-3</v>
      </c>
      <c r="NU20" s="33">
        <v>4.2490740000000003E-3</v>
      </c>
      <c r="NV20" s="33">
        <v>4.2338050000000002E-3</v>
      </c>
      <c r="NW20" s="33">
        <v>4.2187570000000001E-3</v>
      </c>
      <c r="NX20" s="33">
        <v>4.2039740000000001E-3</v>
      </c>
      <c r="NY20" s="33">
        <v>4.1895709999999996E-3</v>
      </c>
      <c r="NZ20" s="33">
        <v>4.1754540000000003E-3</v>
      </c>
      <c r="OA20" s="33">
        <v>4.1612230000000004E-3</v>
      </c>
      <c r="OB20" s="33">
        <v>4.1466510000000003E-3</v>
      </c>
      <c r="OC20" s="33">
        <v>4.1317680000000001E-3</v>
      </c>
      <c r="OD20" s="33">
        <v>4.1169049999999997E-3</v>
      </c>
      <c r="OE20" s="33">
        <v>4.1022630000000001E-3</v>
      </c>
      <c r="OF20" s="33">
        <v>4.0877190000000001E-3</v>
      </c>
      <c r="OG20" s="33">
        <v>4.0733139999999998E-3</v>
      </c>
      <c r="OH20" s="33">
        <v>4.0591330000000004E-3</v>
      </c>
      <c r="OI20" s="33">
        <v>4.0453160000000002E-3</v>
      </c>
      <c r="OJ20" s="33">
        <v>4.0317199999999999E-3</v>
      </c>
      <c r="OK20" s="33">
        <v>4.0178929999999998E-3</v>
      </c>
      <c r="OL20" s="33">
        <v>4.0036660000000003E-3</v>
      </c>
      <c r="OM20" s="33">
        <v>3.989111E-3</v>
      </c>
      <c r="ON20" s="33">
        <v>3.9745709999999997E-3</v>
      </c>
      <c r="OO20" s="33">
        <v>3.9602819999999999E-3</v>
      </c>
      <c r="OP20" s="33">
        <v>3.9461349999999999E-3</v>
      </c>
    </row>
    <row r="21" spans="1:407" x14ac:dyDescent="0.25">
      <c r="A21" s="13" t="str">
        <f t="shared" si="0"/>
        <v>FixedWing-MEDIUM-5-20-Any</v>
      </c>
      <c r="B21" s="13" t="s">
        <v>56</v>
      </c>
      <c r="C21" s="23" t="s">
        <v>31</v>
      </c>
      <c r="D21" s="31">
        <v>5</v>
      </c>
      <c r="E21" s="23">
        <v>20</v>
      </c>
      <c r="F21" s="32" t="s">
        <v>48</v>
      </c>
      <c r="G21" s="33">
        <v>1.0182040000000001</v>
      </c>
      <c r="H21" s="33">
        <v>0.93577030000000005</v>
      </c>
      <c r="I21" s="33">
        <v>0.84020300000000003</v>
      </c>
      <c r="J21" s="33">
        <v>0.74535949999999995</v>
      </c>
      <c r="K21" s="33">
        <v>0.65984920000000002</v>
      </c>
      <c r="L21" s="33">
        <v>0.58637479999999997</v>
      </c>
      <c r="M21" s="33">
        <v>0.52417910000000001</v>
      </c>
      <c r="N21" s="33">
        <v>0.47199010000000002</v>
      </c>
      <c r="O21" s="33">
        <v>0.42804989999999998</v>
      </c>
      <c r="P21" s="33">
        <v>0.39087870000000002</v>
      </c>
      <c r="Q21" s="33">
        <v>0.35927599999999998</v>
      </c>
      <c r="R21" s="33">
        <v>0.33241579999999998</v>
      </c>
      <c r="S21" s="33">
        <v>0.30955349999999998</v>
      </c>
      <c r="T21" s="33">
        <v>0.28989029999999999</v>
      </c>
      <c r="U21" s="33">
        <v>0.27299590000000001</v>
      </c>
      <c r="V21" s="33">
        <v>0.25833669999999997</v>
      </c>
      <c r="W21" s="33">
        <v>0.24543989999999999</v>
      </c>
      <c r="X21" s="33">
        <v>0.2337977</v>
      </c>
      <c r="Y21" s="33">
        <v>0.22304099999999999</v>
      </c>
      <c r="Z21" s="33">
        <v>0.2130204</v>
      </c>
      <c r="AA21" s="33">
        <v>0.2037195</v>
      </c>
      <c r="AB21" s="33">
        <v>0.19512950000000001</v>
      </c>
      <c r="AC21" s="33">
        <v>0.18729019999999999</v>
      </c>
      <c r="AD21" s="33">
        <v>0.18016750000000001</v>
      </c>
      <c r="AE21" s="33">
        <v>0.17378350000000001</v>
      </c>
      <c r="AF21" s="33">
        <v>0.16798099999999999</v>
      </c>
      <c r="AG21" s="33">
        <v>0.16264310000000001</v>
      </c>
      <c r="AH21" s="33">
        <v>0.15750529999999999</v>
      </c>
      <c r="AI21" s="33">
        <v>0.15238280000000001</v>
      </c>
      <c r="AJ21" s="33">
        <v>0.14724229999999999</v>
      </c>
      <c r="AK21" s="33">
        <v>0.1421955</v>
      </c>
      <c r="AL21" s="33">
        <v>0.13729330000000001</v>
      </c>
      <c r="AM21" s="33">
        <v>0.13260130000000001</v>
      </c>
      <c r="AN21" s="33">
        <v>0.1280985</v>
      </c>
      <c r="AO21" s="33">
        <v>0.1238355</v>
      </c>
      <c r="AP21" s="33">
        <v>0.11974029999999999</v>
      </c>
      <c r="AQ21" s="33">
        <v>0.1158116</v>
      </c>
      <c r="AR21" s="33">
        <v>0.1119989</v>
      </c>
      <c r="AS21" s="33">
        <v>0.1082998</v>
      </c>
      <c r="AT21" s="33">
        <v>0.1047357</v>
      </c>
      <c r="AU21" s="33">
        <v>0.10136249999999999</v>
      </c>
      <c r="AV21" s="33">
        <v>9.8139379999999998E-2</v>
      </c>
      <c r="AW21" s="33">
        <v>9.5068890000000003E-2</v>
      </c>
      <c r="AX21" s="33">
        <v>9.2109120000000003E-2</v>
      </c>
      <c r="AY21" s="33">
        <v>8.9318919999999996E-2</v>
      </c>
      <c r="AZ21" s="33">
        <v>8.6663619999999997E-2</v>
      </c>
      <c r="BA21" s="33">
        <v>8.4145819999999996E-2</v>
      </c>
      <c r="BB21" s="33">
        <v>8.1719249999999993E-2</v>
      </c>
      <c r="BC21" s="33">
        <v>7.9400109999999996E-2</v>
      </c>
      <c r="BD21" s="33">
        <v>7.7170870000000003E-2</v>
      </c>
      <c r="BE21" s="33">
        <v>7.5071189999999996E-2</v>
      </c>
      <c r="BF21" s="33">
        <v>7.3073769999999996E-2</v>
      </c>
      <c r="BG21" s="33">
        <v>7.1153220000000003E-2</v>
      </c>
      <c r="BH21" s="33">
        <v>6.9274269999999999E-2</v>
      </c>
      <c r="BI21" s="33">
        <v>6.7502960000000001E-2</v>
      </c>
      <c r="BJ21" s="33">
        <v>6.5800029999999995E-2</v>
      </c>
      <c r="BK21" s="33">
        <v>6.4189700000000002E-2</v>
      </c>
      <c r="BL21" s="33">
        <v>6.2620579999999995E-2</v>
      </c>
      <c r="BM21" s="33">
        <v>6.1090390000000001E-2</v>
      </c>
      <c r="BN21" s="33">
        <v>5.9608719999999997E-2</v>
      </c>
      <c r="BO21" s="33">
        <v>5.8206599999999997E-2</v>
      </c>
      <c r="BP21" s="33">
        <v>5.6863370000000003E-2</v>
      </c>
      <c r="BQ21" s="33">
        <v>5.5587619999999997E-2</v>
      </c>
      <c r="BR21" s="33">
        <v>5.4341010000000002E-2</v>
      </c>
      <c r="BS21" s="33">
        <v>5.3162630000000002E-2</v>
      </c>
      <c r="BT21" s="33">
        <v>5.2031679999999997E-2</v>
      </c>
      <c r="BU21" s="33">
        <v>5.0957710000000003E-2</v>
      </c>
      <c r="BV21" s="33">
        <v>4.9915399999999999E-2</v>
      </c>
      <c r="BW21" s="33">
        <v>4.8925200000000002E-2</v>
      </c>
      <c r="BX21" s="33">
        <v>4.7957270000000003E-2</v>
      </c>
      <c r="BY21" s="33">
        <v>4.7028019999999997E-2</v>
      </c>
      <c r="BZ21" s="33">
        <v>4.6131039999999998E-2</v>
      </c>
      <c r="CA21" s="33">
        <v>4.5270119999999997E-2</v>
      </c>
      <c r="CB21" s="33">
        <v>4.4422690000000001E-2</v>
      </c>
      <c r="CC21" s="33">
        <v>4.3611560000000001E-2</v>
      </c>
      <c r="CD21" s="33">
        <v>4.2833349999999999E-2</v>
      </c>
      <c r="CE21" s="33">
        <v>4.20793E-2</v>
      </c>
      <c r="CF21" s="33">
        <v>4.1343890000000001E-2</v>
      </c>
      <c r="CG21" s="33">
        <v>4.062321E-2</v>
      </c>
      <c r="CH21" s="33">
        <v>3.9923050000000002E-2</v>
      </c>
      <c r="CI21" s="33">
        <v>3.9247320000000002E-2</v>
      </c>
      <c r="CJ21" s="33">
        <v>3.8593240000000001E-2</v>
      </c>
      <c r="CK21" s="33">
        <v>3.7956980000000001E-2</v>
      </c>
      <c r="CL21" s="33">
        <v>3.7335180000000003E-2</v>
      </c>
      <c r="CM21" s="33">
        <v>3.670735E-2</v>
      </c>
      <c r="CN21" s="33">
        <v>3.6098119999999997E-2</v>
      </c>
      <c r="CO21" s="33">
        <v>3.5507209999999997E-2</v>
      </c>
      <c r="CP21" s="33">
        <v>3.4932940000000003E-2</v>
      </c>
      <c r="CQ21" s="33">
        <v>3.4374309999999998E-2</v>
      </c>
      <c r="CR21" s="33">
        <v>3.3831100000000003E-2</v>
      </c>
      <c r="CS21" s="33">
        <v>3.3303369999999999E-2</v>
      </c>
      <c r="CT21" s="33">
        <v>3.279021E-2</v>
      </c>
      <c r="CU21" s="33">
        <v>3.2290199999999998E-2</v>
      </c>
      <c r="CV21" s="33">
        <v>3.180243E-2</v>
      </c>
      <c r="CW21" s="33">
        <v>3.1326880000000001E-2</v>
      </c>
      <c r="CX21" s="33">
        <v>3.0864490000000001E-2</v>
      </c>
      <c r="CY21" s="33">
        <v>3.0415230000000001E-2</v>
      </c>
      <c r="CZ21" s="33">
        <v>2.9977719999999999E-2</v>
      </c>
      <c r="DA21" s="33">
        <v>2.955087E-2</v>
      </c>
      <c r="DB21" s="33">
        <v>2.9134779999999999E-2</v>
      </c>
      <c r="DC21" s="33">
        <v>2.8729459999999998E-2</v>
      </c>
      <c r="DD21" s="33">
        <v>2.8334689999999999E-2</v>
      </c>
      <c r="DE21" s="33">
        <v>2.79493E-2</v>
      </c>
      <c r="DF21" s="33">
        <v>2.757283E-2</v>
      </c>
      <c r="DG21" s="33">
        <v>2.7205099999999999E-2</v>
      </c>
      <c r="DH21" s="33">
        <v>2.684665E-2</v>
      </c>
      <c r="DI21" s="33">
        <v>2.6497819999999998E-2</v>
      </c>
      <c r="DJ21" s="33">
        <v>2.615789E-2</v>
      </c>
      <c r="DK21" s="33">
        <v>2.582574E-2</v>
      </c>
      <c r="DL21" s="33">
        <v>2.550152E-2</v>
      </c>
      <c r="DM21" s="33">
        <v>2.518507E-2</v>
      </c>
      <c r="DN21" s="33">
        <v>2.4876490000000001E-2</v>
      </c>
      <c r="DO21" s="33">
        <v>2.457519E-2</v>
      </c>
      <c r="DP21" s="33">
        <v>2.4280739999999999E-2</v>
      </c>
      <c r="DQ21" s="33">
        <v>2.3992940000000001E-2</v>
      </c>
      <c r="DR21" s="33">
        <v>2.3711989999999999E-2</v>
      </c>
      <c r="DS21" s="33">
        <v>2.3438299999999999E-2</v>
      </c>
      <c r="DT21" s="33">
        <v>2.3171529999999999E-2</v>
      </c>
      <c r="DU21" s="33">
        <v>2.291056E-2</v>
      </c>
      <c r="DV21" s="33">
        <v>2.2655519999999998E-2</v>
      </c>
      <c r="DW21" s="33">
        <v>2.2406430000000001E-2</v>
      </c>
      <c r="DX21" s="33">
        <v>2.2163260000000001E-2</v>
      </c>
      <c r="DY21" s="33">
        <v>2.1925460000000001E-2</v>
      </c>
      <c r="DZ21" s="33">
        <v>2.1692530000000002E-2</v>
      </c>
      <c r="EA21" s="33">
        <v>2.1464190000000001E-2</v>
      </c>
      <c r="EB21" s="33">
        <v>2.1240640000000002E-2</v>
      </c>
      <c r="EC21" s="33">
        <v>2.1022490000000001E-2</v>
      </c>
      <c r="ED21" s="33">
        <v>2.080918E-2</v>
      </c>
      <c r="EE21" s="33">
        <v>2.0599699999999999E-2</v>
      </c>
      <c r="EF21" s="33">
        <v>2.0394200000000001E-2</v>
      </c>
      <c r="EG21" s="33">
        <v>2.019278E-2</v>
      </c>
      <c r="EH21" s="33">
        <v>1.999569E-2</v>
      </c>
      <c r="EI21" s="33">
        <v>1.980229E-2</v>
      </c>
      <c r="EJ21" s="33">
        <v>1.961222E-2</v>
      </c>
      <c r="EK21" s="33">
        <v>1.942524E-2</v>
      </c>
      <c r="EL21" s="33">
        <v>1.924151E-2</v>
      </c>
      <c r="EM21" s="33">
        <v>1.9061580000000002E-2</v>
      </c>
      <c r="EN21" s="33">
        <v>1.8885269999999999E-2</v>
      </c>
      <c r="EO21" s="33">
        <v>1.8711889999999998E-2</v>
      </c>
      <c r="EP21" s="33">
        <v>1.854126E-2</v>
      </c>
      <c r="EQ21" s="33">
        <v>1.8373279999999999E-2</v>
      </c>
      <c r="ER21" s="33">
        <v>1.8208459999999999E-2</v>
      </c>
      <c r="ES21" s="33">
        <v>1.8046329999999999E-2</v>
      </c>
      <c r="ET21" s="33">
        <v>1.7886820000000001E-2</v>
      </c>
      <c r="EU21" s="33">
        <v>1.772963E-2</v>
      </c>
      <c r="EV21" s="33">
        <v>1.7574679999999999E-2</v>
      </c>
      <c r="EW21" s="33">
        <v>1.7422569999999998E-2</v>
      </c>
      <c r="EX21" s="33">
        <v>1.727308E-2</v>
      </c>
      <c r="EY21" s="33">
        <v>1.7125970000000001E-2</v>
      </c>
      <c r="EZ21" s="33">
        <v>1.698123E-2</v>
      </c>
      <c r="FA21" s="33">
        <v>1.6838639999999998E-2</v>
      </c>
      <c r="FB21" s="33">
        <v>1.6698620000000001E-2</v>
      </c>
      <c r="FC21" s="33">
        <v>1.6560800000000001E-2</v>
      </c>
      <c r="FD21" s="33">
        <v>1.6425209999999999E-2</v>
      </c>
      <c r="FE21" s="33">
        <v>1.6291770000000001E-2</v>
      </c>
      <c r="FF21" s="33">
        <v>1.616043E-2</v>
      </c>
      <c r="FG21" s="33">
        <v>1.6031610000000002E-2</v>
      </c>
      <c r="FH21" s="33">
        <v>1.590515E-2</v>
      </c>
      <c r="FI21" s="33">
        <v>1.5780889999999999E-2</v>
      </c>
      <c r="FJ21" s="33">
        <v>1.5658720000000001E-2</v>
      </c>
      <c r="FK21" s="33">
        <v>1.553851E-2</v>
      </c>
      <c r="FL21" s="33">
        <v>1.542055E-2</v>
      </c>
      <c r="FM21" s="33">
        <v>1.530456E-2</v>
      </c>
      <c r="FN21" s="33">
        <v>1.519058E-2</v>
      </c>
      <c r="FO21" s="33">
        <v>1.5078680000000001E-2</v>
      </c>
      <c r="FP21" s="33">
        <v>1.4968810000000001E-2</v>
      </c>
      <c r="FQ21" s="33">
        <v>1.486146E-2</v>
      </c>
      <c r="FR21" s="33">
        <v>1.475623E-2</v>
      </c>
      <c r="FS21" s="33">
        <v>1.465291E-2</v>
      </c>
      <c r="FT21" s="33">
        <v>1.4551420000000001E-2</v>
      </c>
      <c r="FU21" s="33">
        <v>1.445159E-2</v>
      </c>
      <c r="FV21" s="33">
        <v>1.4353869999999999E-2</v>
      </c>
      <c r="FW21" s="33">
        <v>1.4258059999999999E-2</v>
      </c>
      <c r="FX21" s="33">
        <v>1.41642E-2</v>
      </c>
      <c r="FY21" s="33">
        <v>1.407213E-2</v>
      </c>
      <c r="FZ21" s="33">
        <v>1.3981759999999999E-2</v>
      </c>
      <c r="GA21" s="33">
        <v>1.3893519999999999E-2</v>
      </c>
      <c r="GB21" s="33">
        <v>1.3807099999999999E-2</v>
      </c>
      <c r="GC21" s="33">
        <v>1.3722369999999999E-2</v>
      </c>
      <c r="GD21" s="33">
        <v>1.3639170000000001E-2</v>
      </c>
      <c r="GE21" s="33">
        <v>1.3557410000000001E-2</v>
      </c>
      <c r="GF21" s="33">
        <v>1.34774E-2</v>
      </c>
      <c r="GG21" s="33">
        <v>1.339894E-2</v>
      </c>
      <c r="GH21" s="33">
        <v>1.332204E-2</v>
      </c>
      <c r="GI21" s="33">
        <v>1.324649E-2</v>
      </c>
      <c r="GJ21" s="33">
        <v>1.31722E-2</v>
      </c>
      <c r="GK21" s="33">
        <v>1.309955E-2</v>
      </c>
      <c r="GL21" s="33">
        <v>1.3028380000000001E-2</v>
      </c>
      <c r="GM21" s="33">
        <v>1.2958549999999999E-2</v>
      </c>
      <c r="GN21" s="33">
        <v>1.288981E-2</v>
      </c>
      <c r="GO21" s="33">
        <v>1.2822099999999999E-2</v>
      </c>
      <c r="GP21" s="33">
        <v>1.275572E-2</v>
      </c>
      <c r="GQ21" s="33">
        <v>1.269051E-2</v>
      </c>
      <c r="GR21" s="33">
        <v>1.262658E-2</v>
      </c>
      <c r="GS21" s="33">
        <v>1.256384E-2</v>
      </c>
      <c r="GT21" s="33">
        <v>1.250214E-2</v>
      </c>
      <c r="GU21" s="33">
        <v>1.2441829999999999E-2</v>
      </c>
      <c r="GV21" s="33">
        <v>1.238261E-2</v>
      </c>
      <c r="GW21" s="33">
        <v>1.2324389999999999E-2</v>
      </c>
      <c r="GX21" s="33">
        <v>1.2266900000000001E-2</v>
      </c>
      <c r="GY21" s="33">
        <v>1.2210199999999999E-2</v>
      </c>
      <c r="GZ21" s="33">
        <v>1.2154679999999999E-2</v>
      </c>
      <c r="HA21" s="33">
        <v>1.210001E-2</v>
      </c>
      <c r="HB21" s="33">
        <v>1.2046380000000001E-2</v>
      </c>
      <c r="HC21" s="33">
        <v>1.199354E-2</v>
      </c>
      <c r="HD21" s="33">
        <v>1.194129E-2</v>
      </c>
      <c r="HE21" s="33">
        <v>1.188984E-2</v>
      </c>
      <c r="HF21" s="33">
        <v>1.1839010000000001E-2</v>
      </c>
      <c r="HG21" s="33">
        <v>1.178891E-2</v>
      </c>
      <c r="HH21" s="33">
        <v>1.173927E-2</v>
      </c>
      <c r="HI21" s="33">
        <v>1.169011E-2</v>
      </c>
      <c r="HJ21" s="33">
        <v>1.164168E-2</v>
      </c>
      <c r="HK21" s="33">
        <v>1.159376E-2</v>
      </c>
      <c r="HL21" s="33">
        <v>1.1546549999999999E-2</v>
      </c>
      <c r="HM21" s="33">
        <v>1.149992E-2</v>
      </c>
      <c r="HN21" s="33">
        <v>1.145384E-2</v>
      </c>
      <c r="HO21" s="33">
        <v>1.1408700000000001E-2</v>
      </c>
      <c r="HP21" s="33">
        <v>1.1364320000000001E-2</v>
      </c>
      <c r="HQ21" s="33">
        <v>1.132064E-2</v>
      </c>
      <c r="HR21" s="33">
        <v>1.1277270000000001E-2</v>
      </c>
      <c r="HS21" s="33">
        <v>1.12341E-2</v>
      </c>
      <c r="HT21" s="33">
        <v>1.1191339999999999E-2</v>
      </c>
      <c r="HU21" s="33">
        <v>1.1148989999999999E-2</v>
      </c>
      <c r="HV21" s="33">
        <v>1.110738E-2</v>
      </c>
      <c r="HW21" s="33">
        <v>1.1066380000000001E-2</v>
      </c>
      <c r="HX21" s="33">
        <v>1.1025979999999999E-2</v>
      </c>
      <c r="HY21" s="33">
        <v>1.0986299999999999E-2</v>
      </c>
      <c r="HZ21" s="33">
        <v>1.0947109999999999E-2</v>
      </c>
      <c r="IA21" s="33">
        <v>1.0908380000000001E-2</v>
      </c>
      <c r="IB21" s="33">
        <v>1.0869759999999999E-2</v>
      </c>
      <c r="IC21" s="33">
        <v>1.0831149999999999E-2</v>
      </c>
      <c r="ID21" s="33">
        <v>1.079276E-2</v>
      </c>
      <c r="IE21" s="33">
        <v>1.0754690000000001E-2</v>
      </c>
      <c r="IF21" s="33">
        <v>1.0717340000000001E-2</v>
      </c>
      <c r="IG21" s="33">
        <v>1.0680490000000001E-2</v>
      </c>
      <c r="IH21" s="33">
        <v>1.064413E-2</v>
      </c>
      <c r="II21" s="33">
        <v>1.0608370000000001E-2</v>
      </c>
      <c r="IJ21" s="33">
        <v>1.0572959999999999E-2</v>
      </c>
      <c r="IK21" s="33">
        <v>1.0537919999999999E-2</v>
      </c>
      <c r="IL21" s="33">
        <v>1.050309E-2</v>
      </c>
      <c r="IM21" s="33">
        <v>1.0468369999999999E-2</v>
      </c>
      <c r="IN21" s="33">
        <v>1.043378E-2</v>
      </c>
      <c r="IO21" s="33">
        <v>1.039935E-2</v>
      </c>
      <c r="IP21" s="33">
        <v>1.036546E-2</v>
      </c>
      <c r="IQ21" s="33">
        <v>1.0332050000000001E-2</v>
      </c>
      <c r="IR21" s="33">
        <v>1.02992E-2</v>
      </c>
      <c r="IS21" s="33">
        <v>1.0267E-2</v>
      </c>
      <c r="IT21" s="33">
        <v>1.023511E-2</v>
      </c>
      <c r="IU21" s="33">
        <v>1.0203439999999999E-2</v>
      </c>
      <c r="IV21" s="33">
        <v>1.0171599999999999E-2</v>
      </c>
      <c r="IW21" s="33">
        <v>1.0139570000000001E-2</v>
      </c>
      <c r="IX21" s="33">
        <v>1.0107669999999999E-2</v>
      </c>
      <c r="IY21" s="33">
        <v>1.007606E-2</v>
      </c>
      <c r="IZ21" s="33">
        <v>1.0045139999999999E-2</v>
      </c>
      <c r="JA21" s="33">
        <v>1.0014810000000001E-2</v>
      </c>
      <c r="JB21" s="33">
        <v>9.9850589999999993E-3</v>
      </c>
      <c r="JC21" s="33">
        <v>9.9558059999999993E-3</v>
      </c>
      <c r="JD21" s="33">
        <v>9.9267339999999996E-3</v>
      </c>
      <c r="JE21" s="33">
        <v>9.8977409999999998E-3</v>
      </c>
      <c r="JF21" s="33">
        <v>9.8685939999999996E-3</v>
      </c>
      <c r="JG21" s="33">
        <v>9.8393040000000001E-3</v>
      </c>
      <c r="JH21" s="33">
        <v>9.8101109999999998E-3</v>
      </c>
      <c r="JI21" s="33">
        <v>9.7811189999999996E-3</v>
      </c>
      <c r="JJ21" s="33">
        <v>9.7526680000000008E-3</v>
      </c>
      <c r="JK21" s="33">
        <v>9.7246060000000002E-3</v>
      </c>
      <c r="JL21" s="33">
        <v>9.6969169999999993E-3</v>
      </c>
      <c r="JM21" s="33">
        <v>9.6695199999999992E-3</v>
      </c>
      <c r="JN21" s="33">
        <v>9.6422269999999997E-3</v>
      </c>
      <c r="JO21" s="33">
        <v>9.6149640000000001E-3</v>
      </c>
      <c r="JP21" s="33">
        <v>9.5874800000000007E-3</v>
      </c>
      <c r="JQ21" s="33">
        <v>9.5598539999999996E-3</v>
      </c>
      <c r="JR21" s="33">
        <v>9.5321940000000008E-3</v>
      </c>
      <c r="JS21" s="33">
        <v>9.5046550000000007E-3</v>
      </c>
      <c r="JT21" s="33">
        <v>9.4776289999999996E-3</v>
      </c>
      <c r="JU21" s="33">
        <v>9.4510749999999998E-3</v>
      </c>
      <c r="JV21" s="33">
        <v>9.425058E-3</v>
      </c>
      <c r="JW21" s="33">
        <v>9.3995369999999995E-3</v>
      </c>
      <c r="JX21" s="33">
        <v>9.3743019999999993E-3</v>
      </c>
      <c r="JY21" s="33">
        <v>9.3492330000000002E-3</v>
      </c>
      <c r="JZ21" s="33">
        <v>9.3240040000000003E-3</v>
      </c>
      <c r="KA21" s="33">
        <v>9.2985970000000005E-3</v>
      </c>
      <c r="KB21" s="33">
        <v>9.2730929999999996E-3</v>
      </c>
      <c r="KC21" s="33">
        <v>9.2477570000000005E-3</v>
      </c>
      <c r="KD21" s="33">
        <v>9.2229240000000004E-3</v>
      </c>
      <c r="KE21" s="33">
        <v>9.1983829999999992E-3</v>
      </c>
      <c r="KF21" s="33">
        <v>9.1741940000000001E-3</v>
      </c>
      <c r="KG21" s="33">
        <v>9.1502479999999997E-3</v>
      </c>
      <c r="KH21" s="33">
        <v>9.1263490000000006E-3</v>
      </c>
      <c r="KI21" s="33">
        <v>9.1023990000000006E-3</v>
      </c>
      <c r="KJ21" s="33">
        <v>9.0781999999999998E-3</v>
      </c>
      <c r="KK21" s="33">
        <v>9.0538100000000007E-3</v>
      </c>
      <c r="KL21" s="33">
        <v>9.0294069999999997E-3</v>
      </c>
      <c r="KM21" s="33">
        <v>9.0052559999999997E-3</v>
      </c>
      <c r="KN21" s="33">
        <v>8.9816649999999998E-3</v>
      </c>
      <c r="KO21" s="33">
        <v>8.9584320000000005E-3</v>
      </c>
      <c r="KP21" s="33">
        <v>8.9356109999999996E-3</v>
      </c>
      <c r="KQ21" s="33">
        <v>8.9131209999999995E-3</v>
      </c>
      <c r="KR21" s="33">
        <v>8.8908460000000009E-3</v>
      </c>
      <c r="KS21" s="33">
        <v>8.8685840000000005E-3</v>
      </c>
      <c r="KT21" s="33">
        <v>8.846072E-3</v>
      </c>
      <c r="KU21" s="33">
        <v>8.8233970000000002E-3</v>
      </c>
      <c r="KV21" s="33">
        <v>8.800726E-3</v>
      </c>
      <c r="KW21" s="33">
        <v>8.7782780000000005E-3</v>
      </c>
      <c r="KX21" s="33">
        <v>8.7562590000000006E-3</v>
      </c>
      <c r="KY21" s="33">
        <v>8.7345809999999999E-3</v>
      </c>
      <c r="KZ21" s="33">
        <v>8.7132589999999992E-3</v>
      </c>
      <c r="LA21" s="33">
        <v>8.6921180000000004E-3</v>
      </c>
      <c r="LB21" s="33">
        <v>8.6710209999999992E-3</v>
      </c>
      <c r="LC21" s="33">
        <v>8.6498349999999998E-3</v>
      </c>
      <c r="LD21" s="33">
        <v>8.6283880000000007E-3</v>
      </c>
      <c r="LE21" s="33">
        <v>8.6067869999999994E-3</v>
      </c>
      <c r="LF21" s="33">
        <v>8.5851769999999994E-3</v>
      </c>
      <c r="LG21" s="33">
        <v>8.5638020000000006E-3</v>
      </c>
      <c r="LH21" s="33">
        <v>8.5429189999999995E-3</v>
      </c>
      <c r="LI21" s="33">
        <v>8.522389E-3</v>
      </c>
      <c r="LJ21" s="33">
        <v>8.5020900000000003E-3</v>
      </c>
      <c r="LK21" s="33">
        <v>8.4819060000000009E-3</v>
      </c>
      <c r="LL21" s="33">
        <v>8.4617140000000004E-3</v>
      </c>
      <c r="LM21" s="33">
        <v>8.4413839999999997E-3</v>
      </c>
      <c r="LN21" s="33">
        <v>8.420772E-3</v>
      </c>
      <c r="LO21" s="33">
        <v>8.4000759999999994E-3</v>
      </c>
      <c r="LP21" s="33">
        <v>8.379526E-3</v>
      </c>
      <c r="LQ21" s="33">
        <v>8.3593890000000001E-3</v>
      </c>
      <c r="LR21" s="33">
        <v>8.3398229999999997E-3</v>
      </c>
      <c r="LS21" s="33">
        <v>8.3205999999999992E-3</v>
      </c>
      <c r="LT21" s="33">
        <v>8.3015559999999999E-3</v>
      </c>
      <c r="LU21" s="33">
        <v>8.2826059999999996E-3</v>
      </c>
      <c r="LV21" s="33">
        <v>8.2636250000000001E-3</v>
      </c>
      <c r="LW21" s="33">
        <v>8.2444470000000002E-3</v>
      </c>
      <c r="LX21" s="33">
        <v>8.2249049999999994E-3</v>
      </c>
      <c r="LY21" s="33">
        <v>8.205136E-3</v>
      </c>
      <c r="LZ21" s="33">
        <v>8.1854560000000007E-3</v>
      </c>
      <c r="MA21" s="33">
        <v>8.1660770000000008E-3</v>
      </c>
      <c r="MB21" s="33">
        <v>8.1471029999999993E-3</v>
      </c>
      <c r="MC21" s="33">
        <v>8.1283369999999994E-3</v>
      </c>
      <c r="MD21" s="33">
        <v>8.1097449999999998E-3</v>
      </c>
      <c r="ME21" s="33">
        <v>8.0913909999999999E-3</v>
      </c>
      <c r="MF21" s="33">
        <v>8.0732219999999997E-3</v>
      </c>
      <c r="MG21" s="33">
        <v>8.0550540000000007E-3</v>
      </c>
      <c r="MH21" s="33">
        <v>8.0367059999999994E-3</v>
      </c>
      <c r="MI21" s="33">
        <v>8.0182120000000003E-3</v>
      </c>
      <c r="MJ21" s="33">
        <v>7.9997590000000004E-3</v>
      </c>
      <c r="MK21" s="33">
        <v>7.9814150000000004E-3</v>
      </c>
      <c r="ML21" s="33">
        <v>7.9632780000000007E-3</v>
      </c>
      <c r="MM21" s="33">
        <v>7.9451090000000005E-3</v>
      </c>
      <c r="MN21" s="33">
        <v>7.9269019999999996E-3</v>
      </c>
      <c r="MO21" s="33">
        <v>7.9087559999999994E-3</v>
      </c>
      <c r="MP21" s="33">
        <v>7.8907390000000008E-3</v>
      </c>
      <c r="MQ21" s="33">
        <v>7.8728659999999992E-3</v>
      </c>
      <c r="MR21" s="33">
        <v>7.8549210000000008E-3</v>
      </c>
      <c r="MS21" s="33">
        <v>7.8369670000000002E-3</v>
      </c>
      <c r="MT21" s="33">
        <v>7.8191709999999998E-3</v>
      </c>
      <c r="MU21" s="33">
        <v>7.8016120000000003E-3</v>
      </c>
      <c r="MV21" s="33">
        <v>7.7843139999999996E-3</v>
      </c>
      <c r="MW21" s="33">
        <v>7.7669660000000001E-3</v>
      </c>
      <c r="MX21" s="33">
        <v>7.7495660000000003E-3</v>
      </c>
      <c r="MY21" s="33">
        <v>7.7321930000000001E-3</v>
      </c>
      <c r="MZ21" s="33">
        <v>7.7149849999999997E-3</v>
      </c>
      <c r="NA21" s="33">
        <v>7.6979300000000004E-3</v>
      </c>
      <c r="NB21" s="33">
        <v>7.6807330000000004E-3</v>
      </c>
      <c r="NC21" s="33">
        <v>7.6634190000000003E-3</v>
      </c>
      <c r="ND21" s="33">
        <v>7.6461810000000002E-3</v>
      </c>
      <c r="NE21" s="33">
        <v>7.6290730000000001E-3</v>
      </c>
      <c r="NF21" s="33">
        <v>7.6121829999999998E-3</v>
      </c>
      <c r="NG21" s="33">
        <v>7.595213E-3</v>
      </c>
      <c r="NH21" s="33">
        <v>7.5782719999999996E-3</v>
      </c>
      <c r="NI21" s="33">
        <v>7.5614059999999997E-3</v>
      </c>
      <c r="NJ21" s="33">
        <v>7.5447680000000003E-3</v>
      </c>
      <c r="NK21" s="33">
        <v>7.528346E-3</v>
      </c>
      <c r="NL21" s="33">
        <v>7.5118019999999997E-3</v>
      </c>
      <c r="NM21" s="33">
        <v>7.4950540000000001E-3</v>
      </c>
      <c r="NN21" s="33">
        <v>7.4783059999999997E-3</v>
      </c>
      <c r="NO21" s="33">
        <v>7.4616229999999997E-3</v>
      </c>
      <c r="NP21" s="33">
        <v>7.4451279999999996E-3</v>
      </c>
      <c r="NQ21" s="33">
        <v>7.4285449999999999E-3</v>
      </c>
      <c r="NR21" s="33">
        <v>7.4120280000000002E-3</v>
      </c>
      <c r="NS21" s="33">
        <v>7.3955849999999997E-3</v>
      </c>
      <c r="NT21" s="33">
        <v>7.3794530000000002E-3</v>
      </c>
      <c r="NU21" s="33">
        <v>7.3636429999999996E-3</v>
      </c>
      <c r="NV21" s="33">
        <v>7.3477960000000002E-3</v>
      </c>
      <c r="NW21" s="33">
        <v>7.331733E-3</v>
      </c>
      <c r="NX21" s="33">
        <v>7.315528E-3</v>
      </c>
      <c r="NY21" s="33">
        <v>7.299275E-3</v>
      </c>
      <c r="NZ21" s="33">
        <v>7.2831040000000003E-3</v>
      </c>
      <c r="OA21" s="33">
        <v>7.2667850000000004E-3</v>
      </c>
      <c r="OB21" s="33">
        <v>7.250528E-3</v>
      </c>
      <c r="OC21" s="33">
        <v>7.2343770000000002E-3</v>
      </c>
      <c r="OD21" s="33">
        <v>7.2186070000000001E-3</v>
      </c>
      <c r="OE21" s="33">
        <v>7.2031839999999996E-3</v>
      </c>
      <c r="OF21" s="33">
        <v>7.1877390000000003E-3</v>
      </c>
      <c r="OG21" s="33">
        <v>7.1720220000000001E-3</v>
      </c>
      <c r="OH21" s="33">
        <v>7.1560599999999997E-3</v>
      </c>
      <c r="OI21" s="33">
        <v>7.1400190000000001E-3</v>
      </c>
      <c r="OJ21" s="33">
        <v>7.1241179999999996E-3</v>
      </c>
      <c r="OK21" s="33">
        <v>7.1081369999999996E-3</v>
      </c>
      <c r="OL21" s="33">
        <v>7.0923460000000002E-3</v>
      </c>
      <c r="OM21" s="33">
        <v>7.0767699999999996E-3</v>
      </c>
      <c r="ON21" s="33">
        <v>7.0617020000000004E-3</v>
      </c>
      <c r="OO21" s="33">
        <v>7.0470460000000004E-3</v>
      </c>
      <c r="OP21" s="33">
        <v>7.03244E-3</v>
      </c>
    </row>
    <row r="22" spans="1:407" x14ac:dyDescent="0.25">
      <c r="A22" s="13" t="str">
        <f t="shared" si="0"/>
        <v>FixedWing-MEDIUM-5-14-Any</v>
      </c>
      <c r="B22" s="13" t="s">
        <v>56</v>
      </c>
      <c r="C22" s="23" t="s">
        <v>31</v>
      </c>
      <c r="D22" s="31">
        <v>5</v>
      </c>
      <c r="E22" s="23">
        <v>14</v>
      </c>
      <c r="F22" s="32" t="s">
        <v>48</v>
      </c>
      <c r="G22" s="33">
        <v>0.75961049999999997</v>
      </c>
      <c r="H22" s="33">
        <v>0.632938</v>
      </c>
      <c r="I22" s="33">
        <v>0.53348059999999997</v>
      </c>
      <c r="J22" s="33">
        <v>0.4574377</v>
      </c>
      <c r="K22" s="33">
        <v>0.39940540000000002</v>
      </c>
      <c r="L22" s="33">
        <v>0.35411350000000003</v>
      </c>
      <c r="M22" s="33">
        <v>0.31782100000000002</v>
      </c>
      <c r="N22" s="33">
        <v>0.28853220000000002</v>
      </c>
      <c r="O22" s="33">
        <v>0.26481500000000002</v>
      </c>
      <c r="P22" s="33">
        <v>0.24514620000000001</v>
      </c>
      <c r="Q22" s="33">
        <v>0.22839039999999999</v>
      </c>
      <c r="R22" s="33">
        <v>0.21377209999999999</v>
      </c>
      <c r="S22" s="33">
        <v>0.20123469999999999</v>
      </c>
      <c r="T22" s="33">
        <v>0.19062309999999999</v>
      </c>
      <c r="U22" s="33">
        <v>0.1814848</v>
      </c>
      <c r="V22" s="33">
        <v>0.1732995</v>
      </c>
      <c r="W22" s="33">
        <v>0.16555130000000001</v>
      </c>
      <c r="X22" s="33">
        <v>0.15825420000000001</v>
      </c>
      <c r="Y22" s="33">
        <v>0.15157970000000001</v>
      </c>
      <c r="Z22" s="33">
        <v>0.14527300000000001</v>
      </c>
      <c r="AA22" s="33">
        <v>0.13912079999999999</v>
      </c>
      <c r="AB22" s="33">
        <v>0.1330742</v>
      </c>
      <c r="AC22" s="33">
        <v>0.12734770000000001</v>
      </c>
      <c r="AD22" s="33">
        <v>0.1220397</v>
      </c>
      <c r="AE22" s="33">
        <v>0.117079</v>
      </c>
      <c r="AF22" s="33">
        <v>0.1123508</v>
      </c>
      <c r="AG22" s="33">
        <v>0.10771260000000001</v>
      </c>
      <c r="AH22" s="33">
        <v>0.1031673</v>
      </c>
      <c r="AI22" s="33">
        <v>9.8825969999999999E-2</v>
      </c>
      <c r="AJ22" s="33">
        <v>9.4719250000000005E-2</v>
      </c>
      <c r="AK22" s="33">
        <v>9.089042E-2</v>
      </c>
      <c r="AL22" s="33">
        <v>8.7285870000000002E-2</v>
      </c>
      <c r="AM22" s="33">
        <v>8.3890800000000001E-2</v>
      </c>
      <c r="AN22" s="33">
        <v>8.0662059999999994E-2</v>
      </c>
      <c r="AO22" s="33">
        <v>7.7608440000000001E-2</v>
      </c>
      <c r="AP22" s="33">
        <v>7.4754490000000007E-2</v>
      </c>
      <c r="AQ22" s="33">
        <v>7.2089420000000001E-2</v>
      </c>
      <c r="AR22" s="33">
        <v>6.9587549999999998E-2</v>
      </c>
      <c r="AS22" s="33">
        <v>6.7268190000000005E-2</v>
      </c>
      <c r="AT22" s="33">
        <v>6.5064830000000004E-2</v>
      </c>
      <c r="AU22" s="33">
        <v>6.2967400000000007E-2</v>
      </c>
      <c r="AV22" s="33">
        <v>6.0963330000000003E-2</v>
      </c>
      <c r="AW22" s="33">
        <v>5.9069469999999999E-2</v>
      </c>
      <c r="AX22" s="33">
        <v>5.7255300000000002E-2</v>
      </c>
      <c r="AY22" s="33">
        <v>5.554311E-2</v>
      </c>
      <c r="AZ22" s="33">
        <v>5.3927349999999999E-2</v>
      </c>
      <c r="BA22" s="33">
        <v>5.2381329999999997E-2</v>
      </c>
      <c r="BB22" s="33">
        <v>5.0911100000000001E-2</v>
      </c>
      <c r="BC22" s="33">
        <v>4.9539960000000001E-2</v>
      </c>
      <c r="BD22" s="33">
        <v>4.8336070000000002E-2</v>
      </c>
      <c r="BE22" s="33">
        <v>4.7190009999999998E-2</v>
      </c>
      <c r="BF22" s="33">
        <v>4.6078840000000003E-2</v>
      </c>
      <c r="BG22" s="33">
        <v>4.501177E-2</v>
      </c>
      <c r="BH22" s="33">
        <v>4.3975899999999998E-2</v>
      </c>
      <c r="BI22" s="33">
        <v>4.298536E-2</v>
      </c>
      <c r="BJ22" s="33">
        <v>4.2040639999999997E-2</v>
      </c>
      <c r="BK22" s="33">
        <v>4.1129390000000002E-2</v>
      </c>
      <c r="BL22" s="33">
        <v>4.0249559999999997E-2</v>
      </c>
      <c r="BM22" s="33">
        <v>3.9409310000000003E-2</v>
      </c>
      <c r="BN22" s="33">
        <v>3.8601249999999997E-2</v>
      </c>
      <c r="BO22" s="33">
        <v>3.7822700000000001E-2</v>
      </c>
      <c r="BP22" s="33">
        <v>3.7069419999999999E-2</v>
      </c>
      <c r="BQ22" s="33">
        <v>3.6344630000000003E-2</v>
      </c>
      <c r="BR22" s="33">
        <v>3.5645940000000001E-2</v>
      </c>
      <c r="BS22" s="33">
        <v>3.4974459999999999E-2</v>
      </c>
      <c r="BT22" s="33">
        <v>3.4292009999999998E-2</v>
      </c>
      <c r="BU22" s="33">
        <v>3.3635140000000001E-2</v>
      </c>
      <c r="BV22" s="33">
        <v>3.3002509999999999E-2</v>
      </c>
      <c r="BW22" s="33">
        <v>3.2393430000000001E-2</v>
      </c>
      <c r="BX22" s="33">
        <v>3.1806920000000002E-2</v>
      </c>
      <c r="BY22" s="33">
        <v>3.1242289999999999E-2</v>
      </c>
      <c r="BZ22" s="33">
        <v>3.0697929999999998E-2</v>
      </c>
      <c r="CA22" s="33">
        <v>3.017307E-2</v>
      </c>
      <c r="CB22" s="33">
        <v>2.9666970000000001E-2</v>
      </c>
      <c r="CC22" s="33">
        <v>2.9179110000000001E-2</v>
      </c>
      <c r="CD22" s="33">
        <v>2.870812E-2</v>
      </c>
      <c r="CE22" s="33">
        <v>2.8253029999999998E-2</v>
      </c>
      <c r="CF22" s="33">
        <v>2.7813259999999999E-2</v>
      </c>
      <c r="CG22" s="33">
        <v>2.7388579999999999E-2</v>
      </c>
      <c r="CH22" s="33">
        <v>2.69784E-2</v>
      </c>
      <c r="CI22" s="33">
        <v>2.65822E-2</v>
      </c>
      <c r="CJ22" s="33">
        <v>2.6198840000000001E-2</v>
      </c>
      <c r="CK22" s="33">
        <v>2.5827880000000001E-2</v>
      </c>
      <c r="CL22" s="33">
        <v>2.5468870000000001E-2</v>
      </c>
      <c r="CM22" s="33">
        <v>2.5121520000000001E-2</v>
      </c>
      <c r="CN22" s="33">
        <v>2.4784830000000001E-2</v>
      </c>
      <c r="CO22" s="33">
        <v>2.4458130000000002E-2</v>
      </c>
      <c r="CP22" s="33">
        <v>2.414121E-2</v>
      </c>
      <c r="CQ22" s="33">
        <v>2.3834069999999999E-2</v>
      </c>
      <c r="CR22" s="33">
        <v>2.3536399999999999E-2</v>
      </c>
      <c r="CS22" s="33">
        <v>2.324822E-2</v>
      </c>
      <c r="CT22" s="33">
        <v>2.2968579999999999E-2</v>
      </c>
      <c r="CU22" s="33">
        <v>2.2697490000000001E-2</v>
      </c>
      <c r="CV22" s="33">
        <v>2.243471E-2</v>
      </c>
      <c r="CW22" s="33">
        <v>2.2180189999999999E-2</v>
      </c>
      <c r="CX22" s="33">
        <v>2.1933129999999999E-2</v>
      </c>
      <c r="CY22" s="33">
        <v>2.169304E-2</v>
      </c>
      <c r="CZ22" s="33">
        <v>2.1459789999999999E-2</v>
      </c>
      <c r="DA22" s="33">
        <v>2.1233470000000001E-2</v>
      </c>
      <c r="DB22" s="33">
        <v>2.101389E-2</v>
      </c>
      <c r="DC22" s="33">
        <v>2.080073E-2</v>
      </c>
      <c r="DD22" s="33">
        <v>2.059327E-2</v>
      </c>
      <c r="DE22" s="33">
        <v>2.039144E-2</v>
      </c>
      <c r="DF22" s="33">
        <v>2.0195069999999999E-2</v>
      </c>
      <c r="DG22" s="33">
        <v>2.0004149999999998E-2</v>
      </c>
      <c r="DH22" s="33">
        <v>1.981786E-2</v>
      </c>
      <c r="DI22" s="33">
        <v>1.963587E-2</v>
      </c>
      <c r="DJ22" s="33">
        <v>1.9458409999999999E-2</v>
      </c>
      <c r="DK22" s="33">
        <v>1.9285790000000001E-2</v>
      </c>
      <c r="DL22" s="33">
        <v>1.9117820000000001E-2</v>
      </c>
      <c r="DM22" s="33">
        <v>1.89543E-2</v>
      </c>
      <c r="DN22" s="33">
        <v>1.8794689999999999E-2</v>
      </c>
      <c r="DO22" s="33">
        <v>1.8638950000000001E-2</v>
      </c>
      <c r="DP22" s="33">
        <v>1.848702E-2</v>
      </c>
      <c r="DQ22" s="33">
        <v>1.8338799999999999E-2</v>
      </c>
      <c r="DR22" s="33">
        <v>1.8193540000000001E-2</v>
      </c>
      <c r="DS22" s="33">
        <v>1.8051009999999999E-2</v>
      </c>
      <c r="DT22" s="33">
        <v>1.7911549999999998E-2</v>
      </c>
      <c r="DU22" s="33">
        <v>1.7775579999999999E-2</v>
      </c>
      <c r="DV22" s="33">
        <v>1.764311E-2</v>
      </c>
      <c r="DW22" s="33">
        <v>1.7513919999999999E-2</v>
      </c>
      <c r="DX22" s="33">
        <v>1.7387619999999999E-2</v>
      </c>
      <c r="DY22" s="33">
        <v>1.7264209999999999E-2</v>
      </c>
      <c r="DZ22" s="33">
        <v>1.7143430000000001E-2</v>
      </c>
      <c r="EA22" s="33">
        <v>1.7025269999999999E-2</v>
      </c>
      <c r="EB22" s="33">
        <v>1.6908960000000001E-2</v>
      </c>
      <c r="EC22" s="33">
        <v>1.6794259999999998E-2</v>
      </c>
      <c r="ED22" s="33">
        <v>1.668159E-2</v>
      </c>
      <c r="EE22" s="33">
        <v>1.6571430000000002E-2</v>
      </c>
      <c r="EF22" s="33">
        <v>1.6463780000000001E-2</v>
      </c>
      <c r="EG22" s="33">
        <v>1.6358549999999999E-2</v>
      </c>
      <c r="EH22" s="33">
        <v>1.62553E-2</v>
      </c>
      <c r="EI22" s="33">
        <v>1.6154109999999999E-2</v>
      </c>
      <c r="EJ22" s="33">
        <v>1.6054780000000001E-2</v>
      </c>
      <c r="EK22" s="33">
        <v>1.5957280000000001E-2</v>
      </c>
      <c r="EL22" s="33">
        <v>1.5860900000000001E-2</v>
      </c>
      <c r="EM22" s="33">
        <v>1.576549E-2</v>
      </c>
      <c r="EN22" s="33">
        <v>1.5671350000000001E-2</v>
      </c>
      <c r="EO22" s="33">
        <v>1.5578939999999999E-2</v>
      </c>
      <c r="EP22" s="33">
        <v>1.5488419999999999E-2</v>
      </c>
      <c r="EQ22" s="33">
        <v>1.5399629999999999E-2</v>
      </c>
      <c r="ER22" s="33">
        <v>1.531221E-2</v>
      </c>
      <c r="ES22" s="33">
        <v>1.5226399999999999E-2</v>
      </c>
      <c r="ET22" s="33">
        <v>1.5142020000000001E-2</v>
      </c>
      <c r="EU22" s="33">
        <v>1.505897E-2</v>
      </c>
      <c r="EV22" s="33">
        <v>1.49766E-2</v>
      </c>
      <c r="EW22" s="33">
        <v>1.489472E-2</v>
      </c>
      <c r="EX22" s="33">
        <v>1.4813720000000001E-2</v>
      </c>
      <c r="EY22" s="33">
        <v>1.4734300000000001E-2</v>
      </c>
      <c r="EZ22" s="33">
        <v>1.465672E-2</v>
      </c>
      <c r="FA22" s="33">
        <v>1.458078E-2</v>
      </c>
      <c r="FB22" s="33">
        <v>1.450595E-2</v>
      </c>
      <c r="FC22" s="33">
        <v>1.4432169999999999E-2</v>
      </c>
      <c r="FD22" s="33">
        <v>1.435925E-2</v>
      </c>
      <c r="FE22" s="33">
        <v>1.428714E-2</v>
      </c>
      <c r="FF22" s="33">
        <v>1.4215439999999999E-2</v>
      </c>
      <c r="FG22" s="33">
        <v>1.414412E-2</v>
      </c>
      <c r="FH22" s="33">
        <v>1.4073520000000001E-2</v>
      </c>
      <c r="FI22" s="33">
        <v>1.4004259999999999E-2</v>
      </c>
      <c r="FJ22" s="33">
        <v>1.393663E-2</v>
      </c>
      <c r="FK22" s="33">
        <v>1.3870449999999999E-2</v>
      </c>
      <c r="FL22" s="33">
        <v>1.380519E-2</v>
      </c>
      <c r="FM22" s="33">
        <v>1.3740850000000001E-2</v>
      </c>
      <c r="FN22" s="33">
        <v>1.367722E-2</v>
      </c>
      <c r="FO22" s="33">
        <v>1.361418E-2</v>
      </c>
      <c r="FP22" s="33">
        <v>1.355131E-2</v>
      </c>
      <c r="FQ22" s="33">
        <v>1.3488719999999999E-2</v>
      </c>
      <c r="FR22" s="33">
        <v>1.34267E-2</v>
      </c>
      <c r="FS22" s="33">
        <v>1.336592E-2</v>
      </c>
      <c r="FT22" s="33">
        <v>1.330664E-2</v>
      </c>
      <c r="FU22" s="33">
        <v>1.324874E-2</v>
      </c>
      <c r="FV22" s="33">
        <v>1.3191639999999999E-2</v>
      </c>
      <c r="FW22" s="33">
        <v>1.313516E-2</v>
      </c>
      <c r="FX22" s="33">
        <v>1.307908E-2</v>
      </c>
      <c r="FY22" s="33">
        <v>1.302334E-2</v>
      </c>
      <c r="FZ22" s="33">
        <v>1.2967609999999999E-2</v>
      </c>
      <c r="GA22" s="33">
        <v>1.2911880000000001E-2</v>
      </c>
      <c r="GB22" s="33">
        <v>1.28565E-2</v>
      </c>
      <c r="GC22" s="33">
        <v>1.280211E-2</v>
      </c>
      <c r="GD22" s="33">
        <v>1.274903E-2</v>
      </c>
      <c r="GE22" s="33">
        <v>1.26972E-2</v>
      </c>
      <c r="GF22" s="33">
        <v>1.2646060000000001E-2</v>
      </c>
      <c r="GG22" s="33">
        <v>1.2595429999999999E-2</v>
      </c>
      <c r="GH22" s="33">
        <v>1.254511E-2</v>
      </c>
      <c r="GI22" s="33">
        <v>1.249518E-2</v>
      </c>
      <c r="GJ22" s="33">
        <v>1.244546E-2</v>
      </c>
      <c r="GK22" s="33">
        <v>1.239581E-2</v>
      </c>
      <c r="GL22" s="33">
        <v>1.234647E-2</v>
      </c>
      <c r="GM22" s="33">
        <v>1.22979E-2</v>
      </c>
      <c r="GN22" s="33">
        <v>1.225036E-2</v>
      </c>
      <c r="GO22" s="33">
        <v>1.2203840000000001E-2</v>
      </c>
      <c r="GP22" s="33">
        <v>1.215784E-2</v>
      </c>
      <c r="GQ22" s="33">
        <v>1.211229E-2</v>
      </c>
      <c r="GR22" s="33">
        <v>1.2067080000000001E-2</v>
      </c>
      <c r="GS22" s="33">
        <v>1.202224E-2</v>
      </c>
      <c r="GT22" s="33">
        <v>1.197755E-2</v>
      </c>
      <c r="GU22" s="33">
        <v>1.193282E-2</v>
      </c>
      <c r="GV22" s="33">
        <v>1.1888269999999999E-2</v>
      </c>
      <c r="GW22" s="33">
        <v>1.184435E-2</v>
      </c>
      <c r="GX22" s="33">
        <v>1.180118E-2</v>
      </c>
      <c r="GY22" s="33">
        <v>1.175877E-2</v>
      </c>
      <c r="GZ22" s="33">
        <v>1.171676E-2</v>
      </c>
      <c r="HA22" s="33">
        <v>1.167501E-2</v>
      </c>
      <c r="HB22" s="33">
        <v>1.163341E-2</v>
      </c>
      <c r="HC22" s="33">
        <v>1.1592099999999999E-2</v>
      </c>
      <c r="HD22" s="33">
        <v>1.1550909999999999E-2</v>
      </c>
      <c r="HE22" s="33">
        <v>1.150965E-2</v>
      </c>
      <c r="HF22" s="33">
        <v>1.14685E-2</v>
      </c>
      <c r="HG22" s="33">
        <v>1.142781E-2</v>
      </c>
      <c r="HH22" s="33">
        <v>1.138784E-2</v>
      </c>
      <c r="HI22" s="33">
        <v>1.134862E-2</v>
      </c>
      <c r="HJ22" s="33">
        <v>1.130978E-2</v>
      </c>
      <c r="HK22" s="33">
        <v>1.12712E-2</v>
      </c>
      <c r="HL22" s="33">
        <v>1.123277E-2</v>
      </c>
      <c r="HM22" s="33">
        <v>1.1194559999999999E-2</v>
      </c>
      <c r="HN22" s="33">
        <v>1.115643E-2</v>
      </c>
      <c r="HO22" s="33">
        <v>1.11182E-2</v>
      </c>
      <c r="HP22" s="33">
        <v>1.107999E-2</v>
      </c>
      <c r="HQ22" s="33">
        <v>1.1042160000000001E-2</v>
      </c>
      <c r="HR22" s="33">
        <v>1.1004969999999999E-2</v>
      </c>
      <c r="HS22" s="33">
        <v>1.0968449999999999E-2</v>
      </c>
      <c r="HT22" s="33">
        <v>1.0932219999999999E-2</v>
      </c>
      <c r="HU22" s="33">
        <v>1.089621E-2</v>
      </c>
      <c r="HV22" s="33">
        <v>1.086032E-2</v>
      </c>
      <c r="HW22" s="33">
        <v>1.082465E-2</v>
      </c>
      <c r="HX22" s="33">
        <v>1.078895E-2</v>
      </c>
      <c r="HY22" s="33">
        <v>1.0752940000000001E-2</v>
      </c>
      <c r="HZ22" s="33">
        <v>1.071677E-2</v>
      </c>
      <c r="IA22" s="33">
        <v>1.068085E-2</v>
      </c>
      <c r="IB22" s="33">
        <v>1.0645419999999999E-2</v>
      </c>
      <c r="IC22" s="33">
        <v>1.061059E-2</v>
      </c>
      <c r="ID22" s="33">
        <v>1.0576139999999999E-2</v>
      </c>
      <c r="IE22" s="33">
        <v>1.0542040000000001E-2</v>
      </c>
      <c r="IF22" s="33">
        <v>1.0508099999999999E-2</v>
      </c>
      <c r="IG22" s="33">
        <v>1.0474280000000001E-2</v>
      </c>
      <c r="IH22" s="33">
        <v>1.0440400000000001E-2</v>
      </c>
      <c r="II22" s="33">
        <v>1.0406240000000001E-2</v>
      </c>
      <c r="IJ22" s="33">
        <v>1.0372019999999999E-2</v>
      </c>
      <c r="IK22" s="33">
        <v>1.0338079999999999E-2</v>
      </c>
      <c r="IL22" s="33">
        <v>1.030464E-2</v>
      </c>
      <c r="IM22" s="33">
        <v>1.0271779999999999E-2</v>
      </c>
      <c r="IN22" s="33">
        <v>1.023928E-2</v>
      </c>
      <c r="IO22" s="33">
        <v>1.0206990000000001E-2</v>
      </c>
      <c r="IP22" s="33">
        <v>1.017471E-2</v>
      </c>
      <c r="IQ22" s="33">
        <v>1.014251E-2</v>
      </c>
      <c r="IR22" s="33">
        <v>1.0110289999999999E-2</v>
      </c>
      <c r="IS22" s="33">
        <v>1.0077869999999999E-2</v>
      </c>
      <c r="IT22" s="33">
        <v>1.0045429999999999E-2</v>
      </c>
      <c r="IU22" s="33">
        <v>1.001319E-2</v>
      </c>
      <c r="IV22" s="33">
        <v>9.981363E-3</v>
      </c>
      <c r="IW22" s="33">
        <v>9.9500490000000007E-3</v>
      </c>
      <c r="IX22" s="33">
        <v>9.9190140000000003E-3</v>
      </c>
      <c r="IY22" s="33">
        <v>9.8882080000000008E-3</v>
      </c>
      <c r="IZ22" s="33">
        <v>9.8575090000000004E-3</v>
      </c>
      <c r="JA22" s="33">
        <v>9.8269510000000004E-3</v>
      </c>
      <c r="JB22" s="33">
        <v>9.7964569999999997E-3</v>
      </c>
      <c r="JC22" s="33">
        <v>9.7658290000000002E-3</v>
      </c>
      <c r="JD22" s="33">
        <v>9.7352370000000008E-3</v>
      </c>
      <c r="JE22" s="33">
        <v>9.7049319999999994E-3</v>
      </c>
      <c r="JF22" s="33">
        <v>9.6751210000000001E-3</v>
      </c>
      <c r="JG22" s="33">
        <v>9.6458589999999997E-3</v>
      </c>
      <c r="JH22" s="33">
        <v>9.6168220000000006E-3</v>
      </c>
      <c r="JI22" s="33">
        <v>9.5879539999999992E-3</v>
      </c>
      <c r="JJ22" s="33">
        <v>9.5590880000000003E-3</v>
      </c>
      <c r="JK22" s="33">
        <v>9.5302489999999993E-3</v>
      </c>
      <c r="JL22" s="33">
        <v>9.5013509999999999E-3</v>
      </c>
      <c r="JM22" s="33">
        <v>9.4722880000000006E-3</v>
      </c>
      <c r="JN22" s="33">
        <v>9.4432639999999998E-3</v>
      </c>
      <c r="JO22" s="33">
        <v>9.4145319999999998E-3</v>
      </c>
      <c r="JP22" s="33">
        <v>9.3862919999999992E-3</v>
      </c>
      <c r="JQ22" s="33">
        <v>9.3585230000000005E-3</v>
      </c>
      <c r="JR22" s="33">
        <v>9.3309870000000007E-3</v>
      </c>
      <c r="JS22" s="33">
        <v>9.3036520000000008E-3</v>
      </c>
      <c r="JT22" s="33">
        <v>9.2763229999999995E-3</v>
      </c>
      <c r="JU22" s="33">
        <v>9.2490279999999994E-3</v>
      </c>
      <c r="JV22" s="33">
        <v>9.2217759999999992E-3</v>
      </c>
      <c r="JW22" s="33">
        <v>9.1944680000000008E-3</v>
      </c>
      <c r="JX22" s="33">
        <v>9.167237E-3</v>
      </c>
      <c r="JY22" s="33">
        <v>9.1403449999999994E-3</v>
      </c>
      <c r="JZ22" s="33">
        <v>9.1140059999999991E-3</v>
      </c>
      <c r="KA22" s="33">
        <v>9.0881729999999997E-3</v>
      </c>
      <c r="KB22" s="33">
        <v>9.0626400000000003E-3</v>
      </c>
      <c r="KC22" s="33">
        <v>9.0373329999999998E-3</v>
      </c>
      <c r="KD22" s="33">
        <v>9.0120779999999998E-3</v>
      </c>
      <c r="KE22" s="33">
        <v>8.9868469999999992E-3</v>
      </c>
      <c r="KF22" s="33">
        <v>8.9615949999999993E-3</v>
      </c>
      <c r="KG22" s="33">
        <v>8.9361159999999992E-3</v>
      </c>
      <c r="KH22" s="33">
        <v>8.9105450000000006E-3</v>
      </c>
      <c r="KI22" s="33">
        <v>8.8851030000000001E-3</v>
      </c>
      <c r="KJ22" s="33">
        <v>8.8600290000000002E-3</v>
      </c>
      <c r="KK22" s="33">
        <v>8.8352640000000007E-3</v>
      </c>
      <c r="KL22" s="33">
        <v>8.8106409999999993E-3</v>
      </c>
      <c r="KM22" s="33">
        <v>8.7861929999999994E-3</v>
      </c>
      <c r="KN22" s="33">
        <v>8.7617949999999993E-3</v>
      </c>
      <c r="KO22" s="33">
        <v>8.7374979999999998E-3</v>
      </c>
      <c r="KP22" s="33">
        <v>8.7132939999999999E-3</v>
      </c>
      <c r="KQ22" s="33">
        <v>8.689011E-3</v>
      </c>
      <c r="KR22" s="33">
        <v>8.6647140000000004E-3</v>
      </c>
      <c r="KS22" s="33">
        <v>8.6405760000000005E-3</v>
      </c>
      <c r="KT22" s="33">
        <v>8.6168689999999992E-3</v>
      </c>
      <c r="KU22" s="33">
        <v>8.5934889999999993E-3</v>
      </c>
      <c r="KV22" s="33">
        <v>8.5702880000000006E-3</v>
      </c>
      <c r="KW22" s="33">
        <v>8.5473500000000004E-3</v>
      </c>
      <c r="KX22" s="33">
        <v>8.5245749999999995E-3</v>
      </c>
      <c r="KY22" s="33">
        <v>8.501916E-3</v>
      </c>
      <c r="KZ22" s="33">
        <v>8.4793739999999996E-3</v>
      </c>
      <c r="LA22" s="33">
        <v>8.4567489999999995E-3</v>
      </c>
      <c r="LB22" s="33">
        <v>8.4340600000000002E-3</v>
      </c>
      <c r="LC22" s="33">
        <v>8.4113999999999994E-3</v>
      </c>
      <c r="LD22" s="33">
        <v>8.3890460000000007E-3</v>
      </c>
      <c r="LE22" s="33">
        <v>8.3669390000000003E-3</v>
      </c>
      <c r="LF22" s="33">
        <v>8.3448640000000004E-3</v>
      </c>
      <c r="LG22" s="33">
        <v>8.3228820000000002E-3</v>
      </c>
      <c r="LH22" s="33">
        <v>8.3009299999999998E-3</v>
      </c>
      <c r="LI22" s="33">
        <v>8.2790139999999995E-3</v>
      </c>
      <c r="LJ22" s="33">
        <v>8.2572199999999991E-3</v>
      </c>
      <c r="LK22" s="33">
        <v>8.2354060000000007E-3</v>
      </c>
      <c r="LL22" s="33">
        <v>8.2136610000000006E-3</v>
      </c>
      <c r="LM22" s="33">
        <v>8.1920740000000006E-3</v>
      </c>
      <c r="LN22" s="33">
        <v>8.1708960000000004E-3</v>
      </c>
      <c r="LO22" s="33">
        <v>8.1500410000000002E-3</v>
      </c>
      <c r="LP22" s="33">
        <v>8.1292540000000007E-3</v>
      </c>
      <c r="LQ22" s="33">
        <v>8.1085270000000008E-3</v>
      </c>
      <c r="LR22" s="33">
        <v>8.0877259999999999E-3</v>
      </c>
      <c r="LS22" s="33">
        <v>8.0668249999999997E-3</v>
      </c>
      <c r="LT22" s="33">
        <v>8.0459020000000006E-3</v>
      </c>
      <c r="LU22" s="33">
        <v>8.0248549999999991E-3</v>
      </c>
      <c r="LV22" s="33">
        <v>8.0037879999999995E-3</v>
      </c>
      <c r="LW22" s="33">
        <v>7.9828299999999998E-3</v>
      </c>
      <c r="LX22" s="33">
        <v>7.9622010000000003E-3</v>
      </c>
      <c r="LY22" s="33">
        <v>7.9418660000000005E-3</v>
      </c>
      <c r="LZ22" s="33">
        <v>7.9217209999999996E-3</v>
      </c>
      <c r="MA22" s="33">
        <v>7.9018339999999999E-3</v>
      </c>
      <c r="MB22" s="33">
        <v>7.8821229999999996E-3</v>
      </c>
      <c r="MC22" s="33">
        <v>7.8625110000000008E-3</v>
      </c>
      <c r="MD22" s="33">
        <v>7.8429780000000004E-3</v>
      </c>
      <c r="ME22" s="33">
        <v>7.8233729999999998E-3</v>
      </c>
      <c r="MF22" s="33">
        <v>7.8037540000000004E-3</v>
      </c>
      <c r="MG22" s="33">
        <v>7.784132E-3</v>
      </c>
      <c r="MH22" s="33">
        <v>7.7646779999999997E-3</v>
      </c>
      <c r="MI22" s="33">
        <v>7.7453319999999997E-3</v>
      </c>
      <c r="MJ22" s="33">
        <v>7.7260499999999999E-3</v>
      </c>
      <c r="MK22" s="33">
        <v>7.7069319999999997E-3</v>
      </c>
      <c r="ML22" s="33">
        <v>7.6879089999999997E-3</v>
      </c>
      <c r="MM22" s="33">
        <v>7.6689599999999998E-3</v>
      </c>
      <c r="MN22" s="33">
        <v>7.6501329999999999E-3</v>
      </c>
      <c r="MO22" s="33">
        <v>7.631283E-3</v>
      </c>
      <c r="MP22" s="33">
        <v>7.612438E-3</v>
      </c>
      <c r="MQ22" s="33">
        <v>7.5935530000000003E-3</v>
      </c>
      <c r="MR22" s="33">
        <v>7.5747740000000003E-3</v>
      </c>
      <c r="MS22" s="33">
        <v>7.5560560000000002E-3</v>
      </c>
      <c r="MT22" s="33">
        <v>7.5373760000000001E-3</v>
      </c>
      <c r="MU22" s="33">
        <v>7.5189150000000001E-3</v>
      </c>
      <c r="MV22" s="33">
        <v>7.5005860000000001E-3</v>
      </c>
      <c r="MW22" s="33">
        <v>7.4824009999999996E-3</v>
      </c>
      <c r="MX22" s="33">
        <v>7.4644580000000002E-3</v>
      </c>
      <c r="MY22" s="33">
        <v>7.4467070000000003E-3</v>
      </c>
      <c r="MZ22" s="33">
        <v>7.4290620000000002E-3</v>
      </c>
      <c r="NA22" s="33">
        <v>7.411384E-3</v>
      </c>
      <c r="NB22" s="33">
        <v>7.3937760000000003E-3</v>
      </c>
      <c r="NC22" s="33">
        <v>7.3761449999999998E-3</v>
      </c>
      <c r="ND22" s="33">
        <v>7.3584310000000003E-3</v>
      </c>
      <c r="NE22" s="33">
        <v>7.3408680000000004E-3</v>
      </c>
      <c r="NF22" s="33">
        <v>7.3233949999999999E-3</v>
      </c>
      <c r="NG22" s="33">
        <v>7.3059520000000001E-3</v>
      </c>
      <c r="NH22" s="33">
        <v>7.2886039999999997E-3</v>
      </c>
      <c r="NI22" s="33">
        <v>7.2713159999999999E-3</v>
      </c>
      <c r="NJ22" s="33">
        <v>7.2540590000000002E-3</v>
      </c>
      <c r="NK22" s="33">
        <v>7.2367050000000004E-3</v>
      </c>
      <c r="NL22" s="33">
        <v>7.2193229999999997E-3</v>
      </c>
      <c r="NM22" s="33">
        <v>7.2019110000000001E-3</v>
      </c>
      <c r="NN22" s="33">
        <v>7.1845249999999998E-3</v>
      </c>
      <c r="NO22" s="33">
        <v>7.1674030000000001E-3</v>
      </c>
      <c r="NP22" s="33">
        <v>7.1505220000000003E-3</v>
      </c>
      <c r="NQ22" s="33">
        <v>7.1338399999999998E-3</v>
      </c>
      <c r="NR22" s="33">
        <v>7.1174180000000004E-3</v>
      </c>
      <c r="NS22" s="33">
        <v>7.1012109999999996E-3</v>
      </c>
      <c r="NT22" s="33">
        <v>7.0851589999999997E-3</v>
      </c>
      <c r="NU22" s="33">
        <v>7.069011E-3</v>
      </c>
      <c r="NV22" s="33">
        <v>7.0527489999999997E-3</v>
      </c>
      <c r="NW22" s="33">
        <v>7.0363379999999996E-3</v>
      </c>
      <c r="NX22" s="33">
        <v>7.0197899999999997E-3</v>
      </c>
      <c r="NY22" s="33">
        <v>7.0033150000000004E-3</v>
      </c>
      <c r="NZ22" s="33">
        <v>6.986974E-3</v>
      </c>
      <c r="OA22" s="33">
        <v>6.9707900000000001E-3</v>
      </c>
      <c r="OB22" s="33">
        <v>6.9548049999999997E-3</v>
      </c>
      <c r="OC22" s="33">
        <v>6.9390220000000004E-3</v>
      </c>
      <c r="OD22" s="33">
        <v>6.9234379999999996E-3</v>
      </c>
      <c r="OE22" s="33">
        <v>6.907804E-3</v>
      </c>
      <c r="OF22" s="33">
        <v>6.8920839999999997E-3</v>
      </c>
      <c r="OG22" s="33">
        <v>6.8763069999999999E-3</v>
      </c>
      <c r="OH22" s="33">
        <v>6.8604959999999998E-3</v>
      </c>
      <c r="OI22" s="33">
        <v>6.8448379999999998E-3</v>
      </c>
      <c r="OJ22" s="33">
        <v>6.8293700000000004E-3</v>
      </c>
      <c r="OK22" s="33">
        <v>6.8141030000000002E-3</v>
      </c>
      <c r="OL22" s="33">
        <v>6.7990409999999996E-3</v>
      </c>
      <c r="OM22" s="33">
        <v>6.7841589999999997E-3</v>
      </c>
      <c r="ON22" s="33">
        <v>6.7694460000000001E-3</v>
      </c>
      <c r="OO22" s="33">
        <v>6.7546450000000001E-3</v>
      </c>
      <c r="OP22" s="33">
        <v>6.7397170000000001E-3</v>
      </c>
    </row>
    <row r="23" spans="1:407" x14ac:dyDescent="0.25">
      <c r="A23" s="13" t="str">
        <f t="shared" si="0"/>
        <v>FixedWing-MEDIUM-5-7-Any</v>
      </c>
      <c r="B23" s="13" t="s">
        <v>56</v>
      </c>
      <c r="C23" s="23" t="s">
        <v>31</v>
      </c>
      <c r="D23" s="31">
        <v>5</v>
      </c>
      <c r="E23" s="23">
        <v>7</v>
      </c>
      <c r="F23" s="32" t="s">
        <v>48</v>
      </c>
      <c r="G23" s="33">
        <v>0.30625360000000001</v>
      </c>
      <c r="H23" s="33">
        <v>0.26089059999999997</v>
      </c>
      <c r="I23" s="33">
        <v>0.22819729999999999</v>
      </c>
      <c r="J23" s="33">
        <v>0.20487060000000001</v>
      </c>
      <c r="K23" s="33">
        <v>0.18737200000000001</v>
      </c>
      <c r="L23" s="33">
        <v>0.1725979</v>
      </c>
      <c r="M23" s="33">
        <v>0.16075900000000001</v>
      </c>
      <c r="N23" s="33">
        <v>0.1527019</v>
      </c>
      <c r="O23" s="33">
        <v>0.14488210000000001</v>
      </c>
      <c r="P23" s="33">
        <v>0.13584640000000001</v>
      </c>
      <c r="Q23" s="33">
        <v>0.1274679</v>
      </c>
      <c r="R23" s="33">
        <v>0.1200726</v>
      </c>
      <c r="S23" s="33">
        <v>0.1124903</v>
      </c>
      <c r="T23" s="33">
        <v>0.1045572</v>
      </c>
      <c r="U23" s="33">
        <v>9.7185339999999995E-2</v>
      </c>
      <c r="V23" s="33">
        <v>9.0796180000000004E-2</v>
      </c>
      <c r="W23" s="33">
        <v>8.5231680000000004E-2</v>
      </c>
      <c r="X23" s="33">
        <v>8.0525550000000001E-2</v>
      </c>
      <c r="Y23" s="33">
        <v>7.6526029999999995E-2</v>
      </c>
      <c r="Z23" s="33">
        <v>7.2994429999999999E-2</v>
      </c>
      <c r="AA23" s="33">
        <v>6.9743280000000005E-2</v>
      </c>
      <c r="AB23" s="33">
        <v>6.6478239999999994E-2</v>
      </c>
      <c r="AC23" s="33">
        <v>6.3107070000000001E-2</v>
      </c>
      <c r="AD23" s="33">
        <v>5.9894030000000001E-2</v>
      </c>
      <c r="AE23" s="33">
        <v>5.7069660000000001E-2</v>
      </c>
      <c r="AF23" s="33">
        <v>5.4654889999999998E-2</v>
      </c>
      <c r="AG23" s="33">
        <v>5.256889E-2</v>
      </c>
      <c r="AH23" s="33">
        <v>5.0726100000000003E-2</v>
      </c>
      <c r="AI23" s="33">
        <v>4.9068279999999999E-2</v>
      </c>
      <c r="AJ23" s="33">
        <v>4.7743929999999997E-2</v>
      </c>
      <c r="AK23" s="33">
        <v>4.6473689999999998E-2</v>
      </c>
      <c r="AL23" s="33">
        <v>4.5268290000000003E-2</v>
      </c>
      <c r="AM23" s="33">
        <v>4.4151820000000001E-2</v>
      </c>
      <c r="AN23" s="33">
        <v>4.3120079999999998E-2</v>
      </c>
      <c r="AO23" s="33">
        <v>4.2158420000000002E-2</v>
      </c>
      <c r="AP23" s="33">
        <v>4.1260379999999999E-2</v>
      </c>
      <c r="AQ23" s="33">
        <v>4.0406669999999999E-2</v>
      </c>
      <c r="AR23" s="33">
        <v>3.956958E-2</v>
      </c>
      <c r="AS23" s="33">
        <v>3.8756270000000002E-2</v>
      </c>
      <c r="AT23" s="33">
        <v>3.798108E-2</v>
      </c>
      <c r="AU23" s="33">
        <v>3.7262129999999997E-2</v>
      </c>
      <c r="AV23" s="33">
        <v>3.6592380000000001E-2</v>
      </c>
      <c r="AW23" s="33">
        <v>3.5960560000000003E-2</v>
      </c>
      <c r="AX23" s="33">
        <v>3.5360330000000002E-2</v>
      </c>
      <c r="AY23" s="33">
        <v>3.478709E-2</v>
      </c>
      <c r="AZ23" s="33">
        <v>3.417941E-2</v>
      </c>
      <c r="BA23" s="33">
        <v>3.3604389999999998E-2</v>
      </c>
      <c r="BB23" s="33">
        <v>3.30605E-2</v>
      </c>
      <c r="BC23" s="33">
        <v>3.2545940000000002E-2</v>
      </c>
      <c r="BD23" s="33">
        <v>3.2058429999999999E-2</v>
      </c>
      <c r="BE23" s="33">
        <v>3.1595320000000003E-2</v>
      </c>
      <c r="BF23" s="33">
        <v>3.1153759999999999E-2</v>
      </c>
      <c r="BG23" s="33">
        <v>3.073153E-2</v>
      </c>
      <c r="BH23" s="33">
        <v>3.032696E-2</v>
      </c>
      <c r="BI23" s="33">
        <v>2.9939650000000002E-2</v>
      </c>
      <c r="BJ23" s="33">
        <v>2.9568810000000001E-2</v>
      </c>
      <c r="BK23" s="33">
        <v>2.9213550000000001E-2</v>
      </c>
      <c r="BL23" s="33">
        <v>2.887265E-2</v>
      </c>
      <c r="BM23" s="33">
        <v>2.854464E-2</v>
      </c>
      <c r="BN23" s="33">
        <v>2.822875E-2</v>
      </c>
      <c r="BO23" s="33">
        <v>2.7923960000000001E-2</v>
      </c>
      <c r="BP23" s="33">
        <v>2.7629509999999999E-2</v>
      </c>
      <c r="BQ23" s="33">
        <v>2.7344960000000001E-2</v>
      </c>
      <c r="BR23" s="33">
        <v>2.7070190000000001E-2</v>
      </c>
      <c r="BS23" s="33">
        <v>2.680534E-2</v>
      </c>
      <c r="BT23" s="33">
        <v>2.6549199999999998E-2</v>
      </c>
      <c r="BU23" s="33">
        <v>2.63006E-2</v>
      </c>
      <c r="BV23" s="33">
        <v>2.6058649999999999E-2</v>
      </c>
      <c r="BW23" s="33">
        <v>2.5822959999999999E-2</v>
      </c>
      <c r="BX23" s="33">
        <v>2.5593350000000001E-2</v>
      </c>
      <c r="BY23" s="33">
        <v>2.536892E-2</v>
      </c>
      <c r="BZ23" s="33">
        <v>2.5148770000000001E-2</v>
      </c>
      <c r="CA23" s="33">
        <v>2.49325E-2</v>
      </c>
      <c r="CB23" s="33">
        <v>2.472032E-2</v>
      </c>
      <c r="CC23" s="33">
        <v>2.4513009999999998E-2</v>
      </c>
      <c r="CD23" s="33">
        <v>2.4309939999999999E-2</v>
      </c>
      <c r="CE23" s="33">
        <v>2.4110759999999998E-2</v>
      </c>
      <c r="CF23" s="33">
        <v>2.3915510000000001E-2</v>
      </c>
      <c r="CG23" s="33">
        <v>2.3724309999999998E-2</v>
      </c>
      <c r="CH23" s="33">
        <v>2.3537550000000001E-2</v>
      </c>
      <c r="CI23" s="33">
        <v>2.3354750000000001E-2</v>
      </c>
      <c r="CJ23" s="33">
        <v>2.3175250000000001E-2</v>
      </c>
      <c r="CK23" s="33">
        <v>2.2998680000000001E-2</v>
      </c>
      <c r="CL23" s="33">
        <v>2.28252E-2</v>
      </c>
      <c r="CM23" s="33">
        <v>2.2655189999999999E-2</v>
      </c>
      <c r="CN23" s="33">
        <v>2.2488080000000001E-2</v>
      </c>
      <c r="CO23" s="33">
        <v>2.2323510000000001E-2</v>
      </c>
      <c r="CP23" s="33">
        <v>2.2161489999999999E-2</v>
      </c>
      <c r="CQ23" s="33">
        <v>2.2002259999999999E-2</v>
      </c>
      <c r="CR23" s="33">
        <v>2.1846330000000001E-2</v>
      </c>
      <c r="CS23" s="33">
        <v>2.1693359999999998E-2</v>
      </c>
      <c r="CT23" s="33">
        <v>2.1542800000000001E-2</v>
      </c>
      <c r="CU23" s="33">
        <v>2.1394340000000001E-2</v>
      </c>
      <c r="CV23" s="33">
        <v>2.1248240000000002E-2</v>
      </c>
      <c r="CW23" s="33">
        <v>2.1104850000000001E-2</v>
      </c>
      <c r="CX23" s="33">
        <v>2.096363E-2</v>
      </c>
      <c r="CY23" s="33">
        <v>2.0823939999999999E-2</v>
      </c>
      <c r="CZ23" s="33">
        <v>2.0685809999999999E-2</v>
      </c>
      <c r="DA23" s="33">
        <v>2.0549520000000002E-2</v>
      </c>
      <c r="DB23" s="33">
        <v>2.0415429999999998E-2</v>
      </c>
      <c r="DC23" s="33">
        <v>2.0283450000000001E-2</v>
      </c>
      <c r="DD23" s="33">
        <v>2.0153040000000001E-2</v>
      </c>
      <c r="DE23" s="33">
        <v>2.0023989999999998E-2</v>
      </c>
      <c r="DF23" s="33">
        <v>1.9896589999999999E-2</v>
      </c>
      <c r="DG23" s="33">
        <v>1.9771449999999999E-2</v>
      </c>
      <c r="DH23" s="33">
        <v>1.9648019999999999E-2</v>
      </c>
      <c r="DI23" s="33">
        <v>1.9525609999999999E-2</v>
      </c>
      <c r="DJ23" s="33">
        <v>1.940416E-2</v>
      </c>
      <c r="DK23" s="33">
        <v>1.9284119999999998E-2</v>
      </c>
      <c r="DL23" s="33">
        <v>1.9165700000000001E-2</v>
      </c>
      <c r="DM23" s="33">
        <v>1.904892E-2</v>
      </c>
      <c r="DN23" s="33">
        <v>1.8933390000000001E-2</v>
      </c>
      <c r="DO23" s="33">
        <v>1.8818970000000001E-2</v>
      </c>
      <c r="DP23" s="33">
        <v>1.8705780000000002E-2</v>
      </c>
      <c r="DQ23" s="33">
        <v>1.8594329999999999E-2</v>
      </c>
      <c r="DR23" s="33">
        <v>1.8484159999999999E-2</v>
      </c>
      <c r="DS23" s="33">
        <v>1.8374660000000001E-2</v>
      </c>
      <c r="DT23" s="33">
        <v>1.8266020000000001E-2</v>
      </c>
      <c r="DU23" s="33">
        <v>1.8158580000000001E-2</v>
      </c>
      <c r="DV23" s="33">
        <v>1.8052459999999999E-2</v>
      </c>
      <c r="DW23" s="33">
        <v>1.7947439999999999E-2</v>
      </c>
      <c r="DX23" s="33">
        <v>1.7843230000000002E-2</v>
      </c>
      <c r="DY23" s="33">
        <v>1.773978E-2</v>
      </c>
      <c r="DZ23" s="33">
        <v>1.7637300000000002E-2</v>
      </c>
      <c r="EA23" s="33">
        <v>1.7536240000000002E-2</v>
      </c>
      <c r="EB23" s="33">
        <v>1.7436170000000001E-2</v>
      </c>
      <c r="EC23" s="33">
        <v>1.7336420000000002E-2</v>
      </c>
      <c r="ED23" s="33">
        <v>1.7237229999999999E-2</v>
      </c>
      <c r="EE23" s="33">
        <v>1.7139040000000001E-2</v>
      </c>
      <c r="EF23" s="33">
        <v>1.7042189999999999E-2</v>
      </c>
      <c r="EG23" s="33">
        <v>1.6946139999999998E-2</v>
      </c>
      <c r="EH23" s="33">
        <v>1.6850489999999999E-2</v>
      </c>
      <c r="EI23" s="33">
        <v>1.6755300000000001E-2</v>
      </c>
      <c r="EJ23" s="33">
        <v>1.666074E-2</v>
      </c>
      <c r="EK23" s="33">
        <v>1.656736E-2</v>
      </c>
      <c r="EL23" s="33">
        <v>1.6475009999999998E-2</v>
      </c>
      <c r="EM23" s="33">
        <v>1.6383000000000002E-2</v>
      </c>
      <c r="EN23" s="33">
        <v>1.6291239999999999E-2</v>
      </c>
      <c r="EO23" s="33">
        <v>1.620021E-2</v>
      </c>
      <c r="EP23" s="33">
        <v>1.6110550000000001E-2</v>
      </c>
      <c r="EQ23" s="33">
        <v>1.602168E-2</v>
      </c>
      <c r="ER23" s="33">
        <v>1.5933180000000002E-2</v>
      </c>
      <c r="ES23" s="33">
        <v>1.584528E-2</v>
      </c>
      <c r="ET23" s="33">
        <v>1.575797E-2</v>
      </c>
      <c r="EU23" s="33">
        <v>1.5671859999999999E-2</v>
      </c>
      <c r="EV23" s="33">
        <v>1.5586549999999999E-2</v>
      </c>
      <c r="EW23" s="33">
        <v>1.550141E-2</v>
      </c>
      <c r="EX23" s="33">
        <v>1.541652E-2</v>
      </c>
      <c r="EY23" s="33">
        <v>1.5332210000000001E-2</v>
      </c>
      <c r="EZ23" s="33">
        <v>1.524902E-2</v>
      </c>
      <c r="FA23" s="33">
        <v>1.516637E-2</v>
      </c>
      <c r="FB23" s="33">
        <v>1.5083849999999999E-2</v>
      </c>
      <c r="FC23" s="33">
        <v>1.500167E-2</v>
      </c>
      <c r="FD23" s="33">
        <v>1.491987E-2</v>
      </c>
      <c r="FE23" s="33">
        <v>1.483901E-2</v>
      </c>
      <c r="FF23" s="33">
        <v>1.4758749999999999E-2</v>
      </c>
      <c r="FG23" s="33">
        <v>1.46786E-2</v>
      </c>
      <c r="FH23" s="33">
        <v>1.4598750000000001E-2</v>
      </c>
      <c r="FI23" s="33">
        <v>1.451936E-2</v>
      </c>
      <c r="FJ23" s="33">
        <v>1.4440959999999999E-2</v>
      </c>
      <c r="FK23" s="33">
        <v>1.436287E-2</v>
      </c>
      <c r="FL23" s="33">
        <v>1.4284740000000001E-2</v>
      </c>
      <c r="FM23" s="33">
        <v>1.420692E-2</v>
      </c>
      <c r="FN23" s="33">
        <v>1.412968E-2</v>
      </c>
      <c r="FO23" s="33">
        <v>1.4053690000000001E-2</v>
      </c>
      <c r="FP23" s="33">
        <v>1.397838E-2</v>
      </c>
      <c r="FQ23" s="33">
        <v>1.390332E-2</v>
      </c>
      <c r="FR23" s="33">
        <v>1.382858E-2</v>
      </c>
      <c r="FS23" s="33">
        <v>1.3754199999999999E-2</v>
      </c>
      <c r="FT23" s="33">
        <v>1.368075E-2</v>
      </c>
      <c r="FU23" s="33">
        <v>1.360772E-2</v>
      </c>
      <c r="FV23" s="33">
        <v>1.353473E-2</v>
      </c>
      <c r="FW23" s="33">
        <v>1.346179E-2</v>
      </c>
      <c r="FX23" s="33">
        <v>1.3389180000000001E-2</v>
      </c>
      <c r="FY23" s="33">
        <v>1.3317600000000001E-2</v>
      </c>
      <c r="FZ23" s="33">
        <v>1.324648E-2</v>
      </c>
      <c r="GA23" s="33">
        <v>1.3175549999999999E-2</v>
      </c>
      <c r="GB23" s="33">
        <v>1.310482E-2</v>
      </c>
      <c r="GC23" s="33">
        <v>1.3034509999999999E-2</v>
      </c>
      <c r="GD23" s="33">
        <v>1.296511E-2</v>
      </c>
      <c r="GE23" s="33">
        <v>1.289594E-2</v>
      </c>
      <c r="GF23" s="33">
        <v>1.2826779999999999E-2</v>
      </c>
      <c r="GG23" s="33">
        <v>1.2757640000000001E-2</v>
      </c>
      <c r="GH23" s="33">
        <v>1.268875E-2</v>
      </c>
      <c r="GI23" s="33">
        <v>1.262097E-2</v>
      </c>
      <c r="GJ23" s="33">
        <v>1.2553959999999999E-2</v>
      </c>
      <c r="GK23" s="33">
        <v>1.248756E-2</v>
      </c>
      <c r="GL23" s="33">
        <v>1.2421720000000001E-2</v>
      </c>
      <c r="GM23" s="33">
        <v>1.235647E-2</v>
      </c>
      <c r="GN23" s="33">
        <v>1.229211E-2</v>
      </c>
      <c r="GO23" s="33">
        <v>1.2228009999999999E-2</v>
      </c>
      <c r="GP23" s="33">
        <v>1.2164070000000001E-2</v>
      </c>
      <c r="GQ23" s="33">
        <v>1.210031E-2</v>
      </c>
      <c r="GR23" s="33">
        <v>1.2037020000000001E-2</v>
      </c>
      <c r="GS23" s="33">
        <v>1.1974830000000001E-2</v>
      </c>
      <c r="GT23" s="33">
        <v>1.1913190000000001E-2</v>
      </c>
      <c r="GU23" s="33">
        <v>1.1851779999999999E-2</v>
      </c>
      <c r="GV23" s="33">
        <v>1.179062E-2</v>
      </c>
      <c r="GW23" s="33">
        <v>1.1729979999999999E-2</v>
      </c>
      <c r="GX23" s="33">
        <v>1.167023E-2</v>
      </c>
      <c r="GY23" s="33">
        <v>1.16107E-2</v>
      </c>
      <c r="GZ23" s="33">
        <v>1.15513E-2</v>
      </c>
      <c r="HA23" s="33">
        <v>1.1491990000000001E-2</v>
      </c>
      <c r="HB23" s="33">
        <v>1.143315E-2</v>
      </c>
      <c r="HC23" s="33">
        <v>1.13755E-2</v>
      </c>
      <c r="HD23" s="33">
        <v>1.131858E-2</v>
      </c>
      <c r="HE23" s="33">
        <v>1.1262019999999999E-2</v>
      </c>
      <c r="HF23" s="33">
        <v>1.120574E-2</v>
      </c>
      <c r="HG23" s="33">
        <v>1.114997E-2</v>
      </c>
      <c r="HH23" s="33">
        <v>1.109489E-2</v>
      </c>
      <c r="HI23" s="33">
        <v>1.103993E-2</v>
      </c>
      <c r="HJ23" s="33">
        <v>1.0985170000000001E-2</v>
      </c>
      <c r="HK23" s="33">
        <v>1.093069E-2</v>
      </c>
      <c r="HL23" s="33">
        <v>1.0876830000000001E-2</v>
      </c>
      <c r="HM23" s="33">
        <v>1.082409E-2</v>
      </c>
      <c r="HN23" s="33">
        <v>1.0772159999999999E-2</v>
      </c>
      <c r="HO23" s="33">
        <v>1.0720729999999999E-2</v>
      </c>
      <c r="HP23" s="33">
        <v>1.066946E-2</v>
      </c>
      <c r="HQ23" s="33">
        <v>1.061845E-2</v>
      </c>
      <c r="HR23" s="33">
        <v>1.056786E-2</v>
      </c>
      <c r="HS23" s="33">
        <v>1.0517189999999999E-2</v>
      </c>
      <c r="HT23" s="33">
        <v>1.04665E-2</v>
      </c>
      <c r="HU23" s="33">
        <v>1.0415900000000001E-2</v>
      </c>
      <c r="HV23" s="33">
        <v>1.036572E-2</v>
      </c>
      <c r="HW23" s="33">
        <v>1.0316550000000001E-2</v>
      </c>
      <c r="HX23" s="33">
        <v>1.026815E-2</v>
      </c>
      <c r="HY23" s="33">
        <v>1.0220190000000001E-2</v>
      </c>
      <c r="HZ23" s="33">
        <v>1.017233E-2</v>
      </c>
      <c r="IA23" s="33">
        <v>1.012481E-2</v>
      </c>
      <c r="IB23" s="33">
        <v>1.007781E-2</v>
      </c>
      <c r="IC23" s="33">
        <v>1.003075E-2</v>
      </c>
      <c r="ID23" s="33">
        <v>9.9836530000000003E-3</v>
      </c>
      <c r="IE23" s="33">
        <v>9.9365089999999996E-3</v>
      </c>
      <c r="IF23" s="33">
        <v>9.8897329999999995E-3</v>
      </c>
      <c r="IG23" s="33">
        <v>9.8438420000000002E-3</v>
      </c>
      <c r="IH23" s="33">
        <v>9.7986119999999999E-3</v>
      </c>
      <c r="II23" s="33">
        <v>9.7536389999999997E-3</v>
      </c>
      <c r="IJ23" s="33">
        <v>9.7086329999999995E-3</v>
      </c>
      <c r="IK23" s="33">
        <v>9.6638880000000007E-3</v>
      </c>
      <c r="IL23" s="33">
        <v>9.6196819999999992E-3</v>
      </c>
      <c r="IM23" s="33">
        <v>9.5755570000000002E-3</v>
      </c>
      <c r="IN23" s="33">
        <v>9.5314690000000007E-3</v>
      </c>
      <c r="IO23" s="33">
        <v>9.4874959999999998E-3</v>
      </c>
      <c r="IP23" s="33">
        <v>9.4439829999999995E-3</v>
      </c>
      <c r="IQ23" s="33">
        <v>9.4011779999999996E-3</v>
      </c>
      <c r="IR23" s="33">
        <v>9.3588270000000001E-3</v>
      </c>
      <c r="IS23" s="33">
        <v>9.3166559999999995E-3</v>
      </c>
      <c r="IT23" s="33">
        <v>9.2745280000000006E-3</v>
      </c>
      <c r="IU23" s="33">
        <v>9.2325189999999998E-3</v>
      </c>
      <c r="IV23" s="33">
        <v>9.1909299999999999E-3</v>
      </c>
      <c r="IW23" s="33">
        <v>9.1494639999999995E-3</v>
      </c>
      <c r="IX23" s="33">
        <v>9.1080970000000008E-3</v>
      </c>
      <c r="IY23" s="33">
        <v>9.0669359999999994E-3</v>
      </c>
      <c r="IZ23" s="33">
        <v>9.0263010000000005E-3</v>
      </c>
      <c r="JA23" s="33">
        <v>8.9864990000000002E-3</v>
      </c>
      <c r="JB23" s="33">
        <v>8.9472240000000001E-3</v>
      </c>
      <c r="JC23" s="33">
        <v>8.9080630000000008E-3</v>
      </c>
      <c r="JD23" s="33">
        <v>8.8687139999999998E-3</v>
      </c>
      <c r="JE23" s="33">
        <v>8.8292700000000002E-3</v>
      </c>
      <c r="JF23" s="33">
        <v>8.7900519999999996E-3</v>
      </c>
      <c r="JG23" s="33">
        <v>8.7509089999999994E-3</v>
      </c>
      <c r="JH23" s="33">
        <v>8.7117719999999996E-3</v>
      </c>
      <c r="JI23" s="33">
        <v>8.6728589999999998E-3</v>
      </c>
      <c r="JJ23" s="33">
        <v>8.6344560000000004E-3</v>
      </c>
      <c r="JK23" s="33">
        <v>8.5968380000000007E-3</v>
      </c>
      <c r="JL23" s="33">
        <v>8.5598519999999997E-3</v>
      </c>
      <c r="JM23" s="33">
        <v>8.5232020000000006E-3</v>
      </c>
      <c r="JN23" s="33">
        <v>8.4866019999999993E-3</v>
      </c>
      <c r="JO23" s="33">
        <v>8.4501369999999999E-3</v>
      </c>
      <c r="JP23" s="33">
        <v>8.4140640000000006E-3</v>
      </c>
      <c r="JQ23" s="33">
        <v>8.3781340000000006E-3</v>
      </c>
      <c r="JR23" s="33">
        <v>8.3422459999999993E-3</v>
      </c>
      <c r="JS23" s="33">
        <v>8.306417E-3</v>
      </c>
      <c r="JT23" s="33">
        <v>8.2708339999999995E-3</v>
      </c>
      <c r="JU23" s="33">
        <v>8.2357609999999994E-3</v>
      </c>
      <c r="JV23" s="33">
        <v>8.2010329999999999E-3</v>
      </c>
      <c r="JW23" s="33">
        <v>8.1663629999999994E-3</v>
      </c>
      <c r="JX23" s="33">
        <v>8.1315789999999999E-3</v>
      </c>
      <c r="JY23" s="33">
        <v>8.0969070000000004E-3</v>
      </c>
      <c r="JZ23" s="33">
        <v>8.0625950000000005E-3</v>
      </c>
      <c r="KA23" s="33">
        <v>8.0284629999999996E-3</v>
      </c>
      <c r="KB23" s="33">
        <v>7.99448E-3</v>
      </c>
      <c r="KC23" s="33">
        <v>7.9606339999999994E-3</v>
      </c>
      <c r="KD23" s="33">
        <v>7.9271240000000007E-3</v>
      </c>
      <c r="KE23" s="33">
        <v>7.894168E-3</v>
      </c>
      <c r="KF23" s="33">
        <v>7.8615330000000004E-3</v>
      </c>
      <c r="KG23" s="33">
        <v>7.8289459999999998E-3</v>
      </c>
      <c r="KH23" s="33">
        <v>7.7962350000000003E-3</v>
      </c>
      <c r="KI23" s="33">
        <v>7.7636249999999997E-3</v>
      </c>
      <c r="KJ23" s="33">
        <v>7.7314569999999997E-3</v>
      </c>
      <c r="KK23" s="33">
        <v>7.6995709999999997E-3</v>
      </c>
      <c r="KL23" s="33">
        <v>7.6679010000000004E-3</v>
      </c>
      <c r="KM23" s="33">
        <v>7.6363139999999999E-3</v>
      </c>
      <c r="KN23" s="33">
        <v>7.6049459999999996E-3</v>
      </c>
      <c r="KO23" s="33">
        <v>7.5740010000000003E-3</v>
      </c>
      <c r="KP23" s="33">
        <v>7.5432149999999998E-3</v>
      </c>
      <c r="KQ23" s="33">
        <v>7.5124659999999998E-3</v>
      </c>
      <c r="KR23" s="33">
        <v>7.4816860000000004E-3</v>
      </c>
      <c r="KS23" s="33">
        <v>7.4510560000000002E-3</v>
      </c>
      <c r="KT23" s="33">
        <v>7.420739E-3</v>
      </c>
      <c r="KU23" s="33">
        <v>7.3905179999999996E-3</v>
      </c>
      <c r="KV23" s="33">
        <v>7.360264E-3</v>
      </c>
      <c r="KW23" s="33">
        <v>7.3299580000000001E-3</v>
      </c>
      <c r="KX23" s="33">
        <v>7.2997440000000004E-3</v>
      </c>
      <c r="KY23" s="33">
        <v>7.2698459999999999E-3</v>
      </c>
      <c r="KZ23" s="33">
        <v>7.2402370000000001E-3</v>
      </c>
      <c r="LA23" s="33">
        <v>7.210859E-3</v>
      </c>
      <c r="LB23" s="33">
        <v>7.181743E-3</v>
      </c>
      <c r="LC23" s="33">
        <v>7.1530329999999996E-3</v>
      </c>
      <c r="LD23" s="33">
        <v>7.1247380000000003E-3</v>
      </c>
      <c r="LE23" s="33">
        <v>7.0965869999999997E-3</v>
      </c>
      <c r="LF23" s="33">
        <v>7.0683630000000002E-3</v>
      </c>
      <c r="LG23" s="33">
        <v>7.0400460000000003E-3</v>
      </c>
      <c r="LH23" s="33">
        <v>7.0116930000000003E-3</v>
      </c>
      <c r="LI23" s="33">
        <v>6.9835230000000002E-3</v>
      </c>
      <c r="LJ23" s="33">
        <v>6.9555090000000003E-3</v>
      </c>
      <c r="LK23" s="33">
        <v>6.9275329999999996E-3</v>
      </c>
      <c r="LL23" s="33">
        <v>6.89969E-3</v>
      </c>
      <c r="LM23" s="33">
        <v>6.8721850000000003E-3</v>
      </c>
      <c r="LN23" s="33">
        <v>6.8450830000000001E-3</v>
      </c>
      <c r="LO23" s="33">
        <v>6.8181309999999998E-3</v>
      </c>
      <c r="LP23" s="33">
        <v>6.7911480000000003E-3</v>
      </c>
      <c r="LQ23" s="33">
        <v>6.7641050000000003E-3</v>
      </c>
      <c r="LR23" s="33">
        <v>6.7371210000000004E-3</v>
      </c>
      <c r="LS23" s="33">
        <v>6.7103950000000001E-3</v>
      </c>
      <c r="LT23" s="33">
        <v>6.683942E-3</v>
      </c>
      <c r="LU23" s="33">
        <v>6.6576630000000003E-3</v>
      </c>
      <c r="LV23" s="33">
        <v>6.6316229999999997E-3</v>
      </c>
      <c r="LW23" s="33">
        <v>6.6060299999999997E-3</v>
      </c>
      <c r="LX23" s="33">
        <v>6.5808239999999999E-3</v>
      </c>
      <c r="LY23" s="33">
        <v>6.5556099999999999E-3</v>
      </c>
      <c r="LZ23" s="33">
        <v>6.530129E-3</v>
      </c>
      <c r="MA23" s="33">
        <v>6.5043899999999997E-3</v>
      </c>
      <c r="MB23" s="33">
        <v>6.4786449999999999E-3</v>
      </c>
      <c r="MC23" s="33">
        <v>6.4531900000000001E-3</v>
      </c>
      <c r="MD23" s="33">
        <v>6.4280099999999996E-3</v>
      </c>
      <c r="ME23" s="33">
        <v>6.4030459999999999E-3</v>
      </c>
      <c r="MF23" s="33">
        <v>6.3783030000000001E-3</v>
      </c>
      <c r="MG23" s="33">
        <v>6.3539219999999997E-3</v>
      </c>
      <c r="MH23" s="33">
        <v>6.3298599999999997E-3</v>
      </c>
      <c r="MI23" s="33">
        <v>6.3056739999999998E-3</v>
      </c>
      <c r="MJ23" s="33">
        <v>6.2811430000000003E-3</v>
      </c>
      <c r="MK23" s="33">
        <v>6.2564409999999997E-3</v>
      </c>
      <c r="ML23" s="33">
        <v>6.2317919999999999E-3</v>
      </c>
      <c r="MM23" s="33">
        <v>6.2074749999999996E-3</v>
      </c>
      <c r="MN23" s="33">
        <v>6.1834639999999996E-3</v>
      </c>
      <c r="MO23" s="33">
        <v>6.1596990000000003E-3</v>
      </c>
      <c r="MP23" s="33">
        <v>6.1361530000000001E-3</v>
      </c>
      <c r="MQ23" s="33">
        <v>6.1129699999999997E-3</v>
      </c>
      <c r="MR23" s="33">
        <v>6.090168E-3</v>
      </c>
      <c r="MS23" s="33">
        <v>6.0673139999999999E-3</v>
      </c>
      <c r="MT23" s="33">
        <v>6.0441870000000003E-3</v>
      </c>
      <c r="MU23" s="33">
        <v>6.0208659999999997E-3</v>
      </c>
      <c r="MV23" s="33">
        <v>5.9975949999999997E-3</v>
      </c>
      <c r="MW23" s="33">
        <v>5.9745730000000004E-3</v>
      </c>
      <c r="MX23" s="33">
        <v>5.9517850000000002E-3</v>
      </c>
      <c r="MY23" s="33">
        <v>5.9291709999999996E-3</v>
      </c>
      <c r="MZ23" s="33">
        <v>5.9068030000000004E-3</v>
      </c>
      <c r="NA23" s="33">
        <v>5.88478E-3</v>
      </c>
      <c r="NB23" s="33">
        <v>5.8631220000000001E-3</v>
      </c>
      <c r="NC23" s="33">
        <v>5.8413980000000002E-3</v>
      </c>
      <c r="ND23" s="33">
        <v>5.8193359999999996E-3</v>
      </c>
      <c r="NE23" s="33">
        <v>5.7970410000000002E-3</v>
      </c>
      <c r="NF23" s="33">
        <v>5.7748449999999998E-3</v>
      </c>
      <c r="NG23" s="33">
        <v>5.7529110000000003E-3</v>
      </c>
      <c r="NH23" s="33">
        <v>5.7312450000000003E-3</v>
      </c>
      <c r="NI23" s="33">
        <v>5.709759E-3</v>
      </c>
      <c r="NJ23" s="33">
        <v>5.6884850000000001E-3</v>
      </c>
      <c r="NK23" s="33">
        <v>5.6674860000000002E-3</v>
      </c>
      <c r="NL23" s="33">
        <v>5.6467569999999996E-3</v>
      </c>
      <c r="NM23" s="33">
        <v>5.6260010000000003E-3</v>
      </c>
      <c r="NN23" s="33">
        <v>5.6049669999999998E-3</v>
      </c>
      <c r="NO23" s="33">
        <v>5.5837209999999998E-3</v>
      </c>
      <c r="NP23" s="33">
        <v>5.5625709999999997E-3</v>
      </c>
      <c r="NQ23" s="33">
        <v>5.5417110000000004E-3</v>
      </c>
      <c r="NR23" s="33">
        <v>5.521087E-3</v>
      </c>
      <c r="NS23" s="33">
        <v>5.500652E-3</v>
      </c>
      <c r="NT23" s="33">
        <v>5.4803760000000003E-3</v>
      </c>
      <c r="NU23" s="33">
        <v>5.4602909999999999E-3</v>
      </c>
      <c r="NV23" s="33">
        <v>5.4404550000000003E-3</v>
      </c>
      <c r="NW23" s="33">
        <v>5.4206530000000001E-3</v>
      </c>
      <c r="NX23" s="33">
        <v>5.4006380000000001E-3</v>
      </c>
      <c r="NY23" s="33">
        <v>5.3804689999999997E-3</v>
      </c>
      <c r="NZ23" s="33">
        <v>5.3604270000000001E-3</v>
      </c>
      <c r="OA23" s="33">
        <v>5.340633E-3</v>
      </c>
      <c r="OB23" s="33">
        <v>5.3210530000000001E-3</v>
      </c>
      <c r="OC23" s="33">
        <v>5.3016299999999999E-3</v>
      </c>
      <c r="OD23" s="33">
        <v>5.2823419999999998E-3</v>
      </c>
      <c r="OE23" s="33">
        <v>5.2632690000000001E-3</v>
      </c>
      <c r="OF23" s="33">
        <v>5.2444509999999998E-3</v>
      </c>
      <c r="OG23" s="33">
        <v>5.2255399999999999E-3</v>
      </c>
      <c r="OH23" s="33">
        <v>5.2063709999999996E-3</v>
      </c>
      <c r="OI23" s="33">
        <v>5.1869869999999997E-3</v>
      </c>
      <c r="OJ23" s="33">
        <v>5.1676949999999999E-3</v>
      </c>
      <c r="OK23" s="33">
        <v>5.1486639999999998E-3</v>
      </c>
      <c r="OL23" s="33">
        <v>5.1298560000000003E-3</v>
      </c>
      <c r="OM23" s="33">
        <v>5.1111899999999998E-3</v>
      </c>
      <c r="ON23" s="33">
        <v>5.0926829999999998E-3</v>
      </c>
      <c r="OO23" s="33">
        <v>5.0744589999999999E-3</v>
      </c>
      <c r="OP23" s="33">
        <v>5.0565540000000004E-3</v>
      </c>
    </row>
    <row r="24" spans="1:407" x14ac:dyDescent="0.25">
      <c r="A24" s="13" t="str">
        <f t="shared" si="0"/>
        <v>FixedWing-MEDIUM-6-20-Any</v>
      </c>
      <c r="B24" s="13" t="s">
        <v>56</v>
      </c>
      <c r="C24" s="23" t="s">
        <v>31</v>
      </c>
      <c r="D24" s="31">
        <v>6</v>
      </c>
      <c r="E24" s="23">
        <v>20</v>
      </c>
      <c r="F24" s="32" t="s">
        <v>48</v>
      </c>
      <c r="G24" s="33">
        <v>1.0153350000000001</v>
      </c>
      <c r="H24" s="33">
        <v>0.99872380000000005</v>
      </c>
      <c r="I24" s="33">
        <v>0.96147879999999997</v>
      </c>
      <c r="J24" s="33">
        <v>0.90708739999999999</v>
      </c>
      <c r="K24" s="33">
        <v>0.84264499999999998</v>
      </c>
      <c r="L24" s="33">
        <v>0.77495599999999998</v>
      </c>
      <c r="M24" s="33">
        <v>0.70884080000000005</v>
      </c>
      <c r="N24" s="33">
        <v>0.64733059999999998</v>
      </c>
      <c r="O24" s="33">
        <v>0.59179809999999999</v>
      </c>
      <c r="P24" s="33">
        <v>0.54251930000000004</v>
      </c>
      <c r="Q24" s="33">
        <v>0.49940560000000001</v>
      </c>
      <c r="R24" s="33">
        <v>0.46189750000000002</v>
      </c>
      <c r="S24" s="33">
        <v>0.42926059999999999</v>
      </c>
      <c r="T24" s="33">
        <v>0.40058579999999999</v>
      </c>
      <c r="U24" s="33">
        <v>0.3752009</v>
      </c>
      <c r="V24" s="33">
        <v>0.35256310000000002</v>
      </c>
      <c r="W24" s="33">
        <v>0.33233699999999999</v>
      </c>
      <c r="X24" s="33">
        <v>0.31421290000000002</v>
      </c>
      <c r="Y24" s="33">
        <v>0.2980487</v>
      </c>
      <c r="Z24" s="33">
        <v>0.28371030000000003</v>
      </c>
      <c r="AA24" s="33">
        <v>0.27099590000000001</v>
      </c>
      <c r="AB24" s="33">
        <v>0.25961990000000001</v>
      </c>
      <c r="AC24" s="33">
        <v>0.24924769999999999</v>
      </c>
      <c r="AD24" s="33">
        <v>0.23952879999999999</v>
      </c>
      <c r="AE24" s="33">
        <v>0.23029669999999999</v>
      </c>
      <c r="AF24" s="33">
        <v>0.22149489999999999</v>
      </c>
      <c r="AG24" s="33">
        <v>0.21313699999999999</v>
      </c>
      <c r="AH24" s="33">
        <v>0.2052745</v>
      </c>
      <c r="AI24" s="33">
        <v>0.19800590000000001</v>
      </c>
      <c r="AJ24" s="33">
        <v>0.19139500000000001</v>
      </c>
      <c r="AK24" s="33">
        <v>0.1854411</v>
      </c>
      <c r="AL24" s="33">
        <v>0.18002360000000001</v>
      </c>
      <c r="AM24" s="33">
        <v>0.17492840000000001</v>
      </c>
      <c r="AN24" s="33">
        <v>0.16988339999999999</v>
      </c>
      <c r="AO24" s="33">
        <v>0.16479099999999999</v>
      </c>
      <c r="AP24" s="33">
        <v>0.15966630000000001</v>
      </c>
      <c r="AQ24" s="33">
        <v>0.1545782</v>
      </c>
      <c r="AR24" s="33">
        <v>0.14957429999999999</v>
      </c>
      <c r="AS24" s="33">
        <v>0.14476159999999999</v>
      </c>
      <c r="AT24" s="33">
        <v>0.1401897</v>
      </c>
      <c r="AU24" s="33">
        <v>0.13586590000000001</v>
      </c>
      <c r="AV24" s="33">
        <v>0.1317661</v>
      </c>
      <c r="AW24" s="33">
        <v>0.1278688</v>
      </c>
      <c r="AX24" s="33">
        <v>0.124094</v>
      </c>
      <c r="AY24" s="33">
        <v>0.1204287</v>
      </c>
      <c r="AZ24" s="33">
        <v>0.1168854</v>
      </c>
      <c r="BA24" s="33">
        <v>0.113471</v>
      </c>
      <c r="BB24" s="33">
        <v>0.1101623</v>
      </c>
      <c r="BC24" s="33">
        <v>0.10699980000000001</v>
      </c>
      <c r="BD24" s="33">
        <v>0.10397720000000001</v>
      </c>
      <c r="BE24" s="33">
        <v>0.1010935</v>
      </c>
      <c r="BF24" s="33">
        <v>9.8355319999999996E-2</v>
      </c>
      <c r="BG24" s="33">
        <v>9.5765439999999993E-2</v>
      </c>
      <c r="BH24" s="33">
        <v>9.3261720000000006E-2</v>
      </c>
      <c r="BI24" s="33">
        <v>9.0840539999999997E-2</v>
      </c>
      <c r="BJ24" s="33">
        <v>8.8496279999999997E-2</v>
      </c>
      <c r="BK24" s="33">
        <v>8.6243150000000005E-2</v>
      </c>
      <c r="BL24" s="33">
        <v>8.4056329999999999E-2</v>
      </c>
      <c r="BM24" s="33">
        <v>8.1965930000000006E-2</v>
      </c>
      <c r="BN24" s="33">
        <v>7.9974729999999994E-2</v>
      </c>
      <c r="BO24" s="33">
        <v>7.8077160000000007E-2</v>
      </c>
      <c r="BP24" s="33">
        <v>7.6278899999999997E-2</v>
      </c>
      <c r="BQ24" s="33">
        <v>7.4581250000000002E-2</v>
      </c>
      <c r="BR24" s="33">
        <v>7.2936200000000007E-2</v>
      </c>
      <c r="BS24" s="33">
        <v>7.1322899999999995E-2</v>
      </c>
      <c r="BT24" s="33">
        <v>6.9758280000000006E-2</v>
      </c>
      <c r="BU24" s="33">
        <v>6.8249199999999996E-2</v>
      </c>
      <c r="BV24" s="33">
        <v>6.6769369999999995E-2</v>
      </c>
      <c r="BW24" s="33">
        <v>6.5332989999999994E-2</v>
      </c>
      <c r="BX24" s="33">
        <v>6.3949859999999997E-2</v>
      </c>
      <c r="BY24" s="33">
        <v>6.2614349999999999E-2</v>
      </c>
      <c r="BZ24" s="33">
        <v>6.1327420000000001E-2</v>
      </c>
      <c r="CA24" s="33">
        <v>6.0110329999999997E-2</v>
      </c>
      <c r="CB24" s="33">
        <v>5.892915E-2</v>
      </c>
      <c r="CC24" s="33">
        <v>5.7768859999999998E-2</v>
      </c>
      <c r="CD24" s="33">
        <v>5.6643249999999999E-2</v>
      </c>
      <c r="CE24" s="33">
        <v>5.5568579999999999E-2</v>
      </c>
      <c r="CF24" s="33">
        <v>5.4518440000000001E-2</v>
      </c>
      <c r="CG24" s="33">
        <v>5.3500600000000002E-2</v>
      </c>
      <c r="CH24" s="33">
        <v>5.2521379999999999E-2</v>
      </c>
      <c r="CI24" s="33">
        <v>5.1575349999999999E-2</v>
      </c>
      <c r="CJ24" s="33">
        <v>5.0655510000000001E-2</v>
      </c>
      <c r="CK24" s="33">
        <v>4.9790069999999999E-2</v>
      </c>
      <c r="CL24" s="33">
        <v>4.8976859999999997E-2</v>
      </c>
      <c r="CM24" s="33">
        <v>4.8173279999999999E-2</v>
      </c>
      <c r="CN24" s="33">
        <v>4.7385179999999999E-2</v>
      </c>
      <c r="CO24" s="33">
        <v>4.662972E-2</v>
      </c>
      <c r="CP24" s="33">
        <v>4.5885809999999999E-2</v>
      </c>
      <c r="CQ24" s="33">
        <v>4.5154050000000001E-2</v>
      </c>
      <c r="CR24" s="33">
        <v>4.4443459999999997E-2</v>
      </c>
      <c r="CS24" s="33">
        <v>4.3753090000000001E-2</v>
      </c>
      <c r="CT24" s="33">
        <v>4.3078529999999997E-2</v>
      </c>
      <c r="CU24" s="33">
        <v>4.2433029999999997E-2</v>
      </c>
      <c r="CV24" s="33">
        <v>4.1799139999999999E-2</v>
      </c>
      <c r="CW24" s="33">
        <v>4.117697E-2</v>
      </c>
      <c r="CX24" s="33">
        <v>4.0569069999999999E-2</v>
      </c>
      <c r="CY24" s="33">
        <v>3.9980000000000002E-2</v>
      </c>
      <c r="CZ24" s="33">
        <v>3.9403630000000002E-2</v>
      </c>
      <c r="DA24" s="33">
        <v>3.8840720000000002E-2</v>
      </c>
      <c r="DB24" s="33">
        <v>3.8275589999999998E-2</v>
      </c>
      <c r="DC24" s="33">
        <v>3.772462E-2</v>
      </c>
      <c r="DD24" s="33">
        <v>3.7187619999999998E-2</v>
      </c>
      <c r="DE24" s="33">
        <v>3.666382E-2</v>
      </c>
      <c r="DF24" s="33">
        <v>3.6151990000000002E-2</v>
      </c>
      <c r="DG24" s="33">
        <v>3.5652070000000001E-2</v>
      </c>
      <c r="DH24" s="33">
        <v>3.5163890000000003E-2</v>
      </c>
      <c r="DI24" s="33">
        <v>3.4688099999999999E-2</v>
      </c>
      <c r="DJ24" s="33">
        <v>3.4224600000000001E-2</v>
      </c>
      <c r="DK24" s="33">
        <v>3.3772709999999997E-2</v>
      </c>
      <c r="DL24" s="33">
        <v>3.3331239999999998E-2</v>
      </c>
      <c r="DM24" s="33">
        <v>3.2900329999999998E-2</v>
      </c>
      <c r="DN24" s="33">
        <v>3.2479790000000001E-2</v>
      </c>
      <c r="DO24" s="33">
        <v>3.2069159999999999E-2</v>
      </c>
      <c r="DP24" s="33">
        <v>3.1667149999999998E-2</v>
      </c>
      <c r="DQ24" s="33">
        <v>3.127365E-2</v>
      </c>
      <c r="DR24" s="33">
        <v>3.088832E-2</v>
      </c>
      <c r="DS24" s="33">
        <v>3.0511920000000001E-2</v>
      </c>
      <c r="DT24" s="33">
        <v>3.0144529999999999E-2</v>
      </c>
      <c r="DU24" s="33">
        <v>2.9785900000000001E-2</v>
      </c>
      <c r="DV24" s="33">
        <v>2.943488E-2</v>
      </c>
      <c r="DW24" s="33">
        <v>2.909146E-2</v>
      </c>
      <c r="DX24" s="33">
        <v>2.8755349999999999E-2</v>
      </c>
      <c r="DY24" s="33">
        <v>2.8426380000000001E-2</v>
      </c>
      <c r="DZ24" s="33">
        <v>2.8103469999999998E-2</v>
      </c>
      <c r="EA24" s="33">
        <v>2.7786809999999999E-2</v>
      </c>
      <c r="EB24" s="33">
        <v>2.7476359999999998E-2</v>
      </c>
      <c r="EC24" s="33">
        <v>2.717294E-2</v>
      </c>
      <c r="ED24" s="33">
        <v>2.6876669999999998E-2</v>
      </c>
      <c r="EE24" s="33">
        <v>2.6587280000000001E-2</v>
      </c>
      <c r="EF24" s="33">
        <v>2.6303610000000002E-2</v>
      </c>
      <c r="EG24" s="33">
        <v>2.602552E-2</v>
      </c>
      <c r="EH24" s="33">
        <v>2.5753020000000001E-2</v>
      </c>
      <c r="EI24" s="33">
        <v>2.5485910000000001E-2</v>
      </c>
      <c r="EJ24" s="33">
        <v>2.522332E-2</v>
      </c>
      <c r="EK24" s="33">
        <v>2.4965330000000001E-2</v>
      </c>
      <c r="EL24" s="33">
        <v>2.471214E-2</v>
      </c>
      <c r="EM24" s="33">
        <v>2.44645E-2</v>
      </c>
      <c r="EN24" s="33">
        <v>2.4222649999999998E-2</v>
      </c>
      <c r="EO24" s="33">
        <v>2.3986170000000001E-2</v>
      </c>
      <c r="EP24" s="33">
        <v>2.3754029999999999E-2</v>
      </c>
      <c r="EQ24" s="33">
        <v>2.3525859999999999E-2</v>
      </c>
      <c r="ER24" s="33">
        <v>2.330159E-2</v>
      </c>
      <c r="ES24" s="33">
        <v>2.3081020000000001E-2</v>
      </c>
      <c r="ET24" s="33">
        <v>2.2863890000000001E-2</v>
      </c>
      <c r="EU24" s="33">
        <v>2.265054E-2</v>
      </c>
      <c r="EV24" s="33">
        <v>2.2441019999999999E-2</v>
      </c>
      <c r="EW24" s="33">
        <v>2.2235999999999999E-2</v>
      </c>
      <c r="EX24" s="33">
        <v>2.2035809999999999E-2</v>
      </c>
      <c r="EY24" s="33">
        <v>2.1840390000000001E-2</v>
      </c>
      <c r="EZ24" s="33">
        <v>2.1648850000000001E-2</v>
      </c>
      <c r="FA24" s="33">
        <v>2.1460839999999998E-2</v>
      </c>
      <c r="FB24" s="33">
        <v>2.1276159999999999E-2</v>
      </c>
      <c r="FC24" s="33">
        <v>2.1094459999999999E-2</v>
      </c>
      <c r="FD24" s="33">
        <v>2.091558E-2</v>
      </c>
      <c r="FE24" s="33">
        <v>2.073995E-2</v>
      </c>
      <c r="FF24" s="33">
        <v>2.056767E-2</v>
      </c>
      <c r="FG24" s="33">
        <v>2.0399259999999999E-2</v>
      </c>
      <c r="FH24" s="33">
        <v>2.0234809999999999E-2</v>
      </c>
      <c r="FI24" s="33">
        <v>2.007418E-2</v>
      </c>
      <c r="FJ24" s="33">
        <v>1.991652E-2</v>
      </c>
      <c r="FK24" s="33">
        <v>1.9761649999999999E-2</v>
      </c>
      <c r="FL24" s="33">
        <v>1.960945E-2</v>
      </c>
      <c r="FM24" s="33">
        <v>1.9459560000000001E-2</v>
      </c>
      <c r="FN24" s="33">
        <v>1.9311970000000001E-2</v>
      </c>
      <c r="FO24" s="33">
        <v>1.916702E-2</v>
      </c>
      <c r="FP24" s="33">
        <v>1.9024860000000001E-2</v>
      </c>
      <c r="FQ24" s="33">
        <v>1.888602E-2</v>
      </c>
      <c r="FR24" s="33">
        <v>1.8750630000000001E-2</v>
      </c>
      <c r="FS24" s="33">
        <v>1.861846E-2</v>
      </c>
      <c r="FT24" s="33">
        <v>1.8488859999999999E-2</v>
      </c>
      <c r="FU24" s="33">
        <v>1.8361530000000001E-2</v>
      </c>
      <c r="FV24" s="33">
        <v>1.823642E-2</v>
      </c>
      <c r="FW24" s="33">
        <v>1.811314E-2</v>
      </c>
      <c r="FX24" s="33">
        <v>1.7991710000000001E-2</v>
      </c>
      <c r="FY24" s="33">
        <v>1.787248E-2</v>
      </c>
      <c r="FZ24" s="33">
        <v>1.775556E-2</v>
      </c>
      <c r="GA24" s="33">
        <v>1.764112E-2</v>
      </c>
      <c r="GB24" s="33">
        <v>1.7529309999999999E-2</v>
      </c>
      <c r="GC24" s="33">
        <v>1.741999E-2</v>
      </c>
      <c r="GD24" s="33">
        <v>1.731272E-2</v>
      </c>
      <c r="GE24" s="33">
        <v>1.720723E-2</v>
      </c>
      <c r="GF24" s="33">
        <v>1.7103340000000002E-2</v>
      </c>
      <c r="GG24" s="33">
        <v>1.7000700000000001E-2</v>
      </c>
      <c r="GH24" s="33">
        <v>1.6899259999999999E-2</v>
      </c>
      <c r="GI24" s="33">
        <v>1.679949E-2</v>
      </c>
      <c r="GJ24" s="33">
        <v>1.6701649999999998E-2</v>
      </c>
      <c r="GK24" s="33">
        <v>1.6605979999999999E-2</v>
      </c>
      <c r="GL24" s="33">
        <v>1.6512599999999999E-2</v>
      </c>
      <c r="GM24" s="33">
        <v>1.6421330000000001E-2</v>
      </c>
      <c r="GN24" s="33">
        <v>1.6331869999999998E-2</v>
      </c>
      <c r="GO24" s="33">
        <v>1.624391E-2</v>
      </c>
      <c r="GP24" s="33">
        <v>1.615728E-2</v>
      </c>
      <c r="GQ24" s="33">
        <v>1.6071720000000001E-2</v>
      </c>
      <c r="GR24" s="33">
        <v>1.5987060000000001E-2</v>
      </c>
      <c r="GS24" s="33">
        <v>1.590362E-2</v>
      </c>
      <c r="GT24" s="33">
        <v>1.5821740000000001E-2</v>
      </c>
      <c r="GU24" s="33">
        <v>1.5741689999999999E-2</v>
      </c>
      <c r="GV24" s="33">
        <v>1.5663549999999998E-2</v>
      </c>
      <c r="GW24" s="33">
        <v>1.558704E-2</v>
      </c>
      <c r="GX24" s="33">
        <v>1.5511840000000001E-2</v>
      </c>
      <c r="GY24" s="33">
        <v>1.5437609999999999E-2</v>
      </c>
      <c r="GZ24" s="33">
        <v>1.536423E-2</v>
      </c>
      <c r="HA24" s="33">
        <v>1.529149E-2</v>
      </c>
      <c r="HB24" s="33">
        <v>1.5219359999999999E-2</v>
      </c>
      <c r="HC24" s="33">
        <v>1.5148139999999999E-2</v>
      </c>
      <c r="HD24" s="33">
        <v>1.507816E-2</v>
      </c>
      <c r="HE24" s="33">
        <v>1.5009679999999999E-2</v>
      </c>
      <c r="HF24" s="33">
        <v>1.4942810000000001E-2</v>
      </c>
      <c r="HG24" s="33">
        <v>1.4877329999999999E-2</v>
      </c>
      <c r="HH24" s="33">
        <v>1.481291E-2</v>
      </c>
      <c r="HI24" s="33">
        <v>1.4749170000000001E-2</v>
      </c>
      <c r="HJ24" s="33">
        <v>1.46859E-2</v>
      </c>
      <c r="HK24" s="33">
        <v>1.462286E-2</v>
      </c>
      <c r="HL24" s="33">
        <v>1.4560119999999999E-2</v>
      </c>
      <c r="HM24" s="33">
        <v>1.449811E-2</v>
      </c>
      <c r="HN24" s="33">
        <v>1.4437180000000001E-2</v>
      </c>
      <c r="HO24" s="33">
        <v>1.437751E-2</v>
      </c>
      <c r="HP24" s="33">
        <v>1.4319170000000001E-2</v>
      </c>
      <c r="HQ24" s="33">
        <v>1.4261960000000001E-2</v>
      </c>
      <c r="HR24" s="33">
        <v>1.4205539999999999E-2</v>
      </c>
      <c r="HS24" s="33">
        <v>1.4149490000000001E-2</v>
      </c>
      <c r="HT24" s="33">
        <v>1.4093659999999999E-2</v>
      </c>
      <c r="HU24" s="33">
        <v>1.4037849999999999E-2</v>
      </c>
      <c r="HV24" s="33">
        <v>1.3982140000000001E-2</v>
      </c>
      <c r="HW24" s="33">
        <v>1.392702E-2</v>
      </c>
      <c r="HX24" s="33">
        <v>1.3872809999999999E-2</v>
      </c>
      <c r="HY24" s="33">
        <v>1.3819629999999999E-2</v>
      </c>
      <c r="HZ24" s="33">
        <v>1.37675E-2</v>
      </c>
      <c r="IA24" s="33">
        <v>1.3716259999999999E-2</v>
      </c>
      <c r="IB24" s="33">
        <v>1.366553E-2</v>
      </c>
      <c r="IC24" s="33">
        <v>1.3615E-2</v>
      </c>
      <c r="ID24" s="33">
        <v>1.356458E-2</v>
      </c>
      <c r="IE24" s="33">
        <v>1.3514099999999999E-2</v>
      </c>
      <c r="IF24" s="33">
        <v>1.346377E-2</v>
      </c>
      <c r="IG24" s="33">
        <v>1.3413980000000001E-2</v>
      </c>
      <c r="IH24" s="33">
        <v>1.3364890000000001E-2</v>
      </c>
      <c r="II24" s="33">
        <v>1.331654E-2</v>
      </c>
      <c r="IJ24" s="33">
        <v>1.3269E-2</v>
      </c>
      <c r="IK24" s="33">
        <v>1.322222E-2</v>
      </c>
      <c r="IL24" s="33">
        <v>1.3175900000000001E-2</v>
      </c>
      <c r="IM24" s="33">
        <v>1.312982E-2</v>
      </c>
      <c r="IN24" s="33">
        <v>1.3083930000000001E-2</v>
      </c>
      <c r="IO24" s="33">
        <v>1.303809E-2</v>
      </c>
      <c r="IP24" s="33">
        <v>1.2992399999999999E-2</v>
      </c>
      <c r="IQ24" s="33">
        <v>1.2947149999999999E-2</v>
      </c>
      <c r="IR24" s="33">
        <v>1.2902490000000001E-2</v>
      </c>
      <c r="IS24" s="33">
        <v>1.285853E-2</v>
      </c>
      <c r="IT24" s="33">
        <v>1.281522E-2</v>
      </c>
      <c r="IU24" s="33">
        <v>1.277241E-2</v>
      </c>
      <c r="IV24" s="33">
        <v>1.272992E-2</v>
      </c>
      <c r="IW24" s="33">
        <v>1.268762E-2</v>
      </c>
      <c r="IX24" s="33">
        <v>1.2645440000000001E-2</v>
      </c>
      <c r="IY24" s="33">
        <v>1.260331E-2</v>
      </c>
      <c r="IZ24" s="33">
        <v>1.2561360000000001E-2</v>
      </c>
      <c r="JA24" s="33">
        <v>1.2519809999999999E-2</v>
      </c>
      <c r="JB24" s="33">
        <v>1.2478680000000001E-2</v>
      </c>
      <c r="JC24" s="33">
        <v>1.2438039999999999E-2</v>
      </c>
      <c r="JD24" s="33">
        <v>1.23979E-2</v>
      </c>
      <c r="JE24" s="33">
        <v>1.235816E-2</v>
      </c>
      <c r="JF24" s="33">
        <v>1.2318880000000001E-2</v>
      </c>
      <c r="JG24" s="33">
        <v>1.227995E-2</v>
      </c>
      <c r="JH24" s="33">
        <v>1.224125E-2</v>
      </c>
      <c r="JI24" s="33">
        <v>1.2202620000000001E-2</v>
      </c>
      <c r="JJ24" s="33">
        <v>1.2164100000000001E-2</v>
      </c>
      <c r="JK24" s="33">
        <v>1.212589E-2</v>
      </c>
      <c r="JL24" s="33">
        <v>1.208799E-2</v>
      </c>
      <c r="JM24" s="33">
        <v>1.2050419999999999E-2</v>
      </c>
      <c r="JN24" s="33">
        <v>1.201325E-2</v>
      </c>
      <c r="JO24" s="33">
        <v>1.1976479999999999E-2</v>
      </c>
      <c r="JP24" s="33">
        <v>1.194017E-2</v>
      </c>
      <c r="JQ24" s="33">
        <v>1.1904130000000001E-2</v>
      </c>
      <c r="JR24" s="33">
        <v>1.186827E-2</v>
      </c>
      <c r="JS24" s="33">
        <v>1.18324E-2</v>
      </c>
      <c r="JT24" s="33">
        <v>1.179653E-2</v>
      </c>
      <c r="JU24" s="33">
        <v>1.176086E-2</v>
      </c>
      <c r="JV24" s="33">
        <v>1.172544E-2</v>
      </c>
      <c r="JW24" s="33">
        <v>1.169037E-2</v>
      </c>
      <c r="JX24" s="33">
        <v>1.1655769999999999E-2</v>
      </c>
      <c r="JY24" s="33">
        <v>1.162171E-2</v>
      </c>
      <c r="JZ24" s="33">
        <v>1.1588040000000001E-2</v>
      </c>
      <c r="KA24" s="33">
        <v>1.155454E-2</v>
      </c>
      <c r="KB24" s="33">
        <v>1.1521190000000001E-2</v>
      </c>
      <c r="KC24" s="33">
        <v>1.1487809999999999E-2</v>
      </c>
      <c r="KD24" s="33">
        <v>1.1454499999999999E-2</v>
      </c>
      <c r="KE24" s="33">
        <v>1.142141E-2</v>
      </c>
      <c r="KF24" s="33">
        <v>1.1388489999999999E-2</v>
      </c>
      <c r="KG24" s="33">
        <v>1.1355860000000001E-2</v>
      </c>
      <c r="KH24" s="33">
        <v>1.13236E-2</v>
      </c>
      <c r="KI24" s="33">
        <v>1.1291900000000001E-2</v>
      </c>
      <c r="KJ24" s="33">
        <v>1.1260600000000001E-2</v>
      </c>
      <c r="KK24" s="33">
        <v>1.122952E-2</v>
      </c>
      <c r="KL24" s="33">
        <v>1.1198609999999999E-2</v>
      </c>
      <c r="KM24" s="33">
        <v>1.116761E-2</v>
      </c>
      <c r="KN24" s="33">
        <v>1.1136510000000001E-2</v>
      </c>
      <c r="KO24" s="33">
        <v>1.1105459999999999E-2</v>
      </c>
      <c r="KP24" s="33">
        <v>1.1074530000000001E-2</v>
      </c>
      <c r="KQ24" s="33">
        <v>1.1043829999999999E-2</v>
      </c>
      <c r="KR24" s="33">
        <v>1.101354E-2</v>
      </c>
      <c r="KS24" s="33">
        <v>1.098379E-2</v>
      </c>
      <c r="KT24" s="33">
        <v>1.0954419999999999E-2</v>
      </c>
      <c r="KU24" s="33">
        <v>1.0925280000000001E-2</v>
      </c>
      <c r="KV24" s="33">
        <v>1.0896339999999999E-2</v>
      </c>
      <c r="KW24" s="33">
        <v>1.086728E-2</v>
      </c>
      <c r="KX24" s="33">
        <v>1.0838179999999999E-2</v>
      </c>
      <c r="KY24" s="33">
        <v>1.0809050000000001E-2</v>
      </c>
      <c r="KZ24" s="33">
        <v>1.077999E-2</v>
      </c>
      <c r="LA24" s="33">
        <v>1.07511E-2</v>
      </c>
      <c r="LB24" s="33">
        <v>1.0722509999999999E-2</v>
      </c>
      <c r="LC24" s="33">
        <v>1.069429E-2</v>
      </c>
      <c r="LD24" s="33">
        <v>1.066636E-2</v>
      </c>
      <c r="LE24" s="33">
        <v>1.063861E-2</v>
      </c>
      <c r="LF24" s="33">
        <v>1.0611010000000001E-2</v>
      </c>
      <c r="LG24" s="33">
        <v>1.058333E-2</v>
      </c>
      <c r="LH24" s="33">
        <v>1.055566E-2</v>
      </c>
      <c r="LI24" s="33">
        <v>1.0528020000000001E-2</v>
      </c>
      <c r="LJ24" s="33">
        <v>1.050045E-2</v>
      </c>
      <c r="LK24" s="33">
        <v>1.047297E-2</v>
      </c>
      <c r="LL24" s="33">
        <v>1.044576E-2</v>
      </c>
      <c r="LM24" s="33">
        <v>1.041891E-2</v>
      </c>
      <c r="LN24" s="33">
        <v>1.039234E-2</v>
      </c>
      <c r="LO24" s="33">
        <v>1.0365900000000001E-2</v>
      </c>
      <c r="LP24" s="33">
        <v>1.0339579999999999E-2</v>
      </c>
      <c r="LQ24" s="33">
        <v>1.031318E-2</v>
      </c>
      <c r="LR24" s="33">
        <v>1.0286740000000001E-2</v>
      </c>
      <c r="LS24" s="33">
        <v>1.026024E-2</v>
      </c>
      <c r="LT24" s="33">
        <v>1.023376E-2</v>
      </c>
      <c r="LU24" s="33">
        <v>1.020746E-2</v>
      </c>
      <c r="LV24" s="33">
        <v>1.01815E-2</v>
      </c>
      <c r="LW24" s="33">
        <v>1.0155849999999999E-2</v>
      </c>
      <c r="LX24" s="33">
        <v>1.0130449999999999E-2</v>
      </c>
      <c r="LY24" s="33">
        <v>1.010518E-2</v>
      </c>
      <c r="LZ24" s="33">
        <v>1.008003E-2</v>
      </c>
      <c r="MA24" s="33">
        <v>1.005489E-2</v>
      </c>
      <c r="MB24" s="33">
        <v>1.0029639999999999E-2</v>
      </c>
      <c r="MC24" s="33">
        <v>1.0004249999999999E-2</v>
      </c>
      <c r="MD24" s="33">
        <v>9.9788700000000008E-3</v>
      </c>
      <c r="ME24" s="33">
        <v>9.9536729999999997E-3</v>
      </c>
      <c r="MF24" s="33">
        <v>9.9287960000000001E-3</v>
      </c>
      <c r="MG24" s="33">
        <v>9.9041149999999998E-3</v>
      </c>
      <c r="MH24" s="33">
        <v>9.8795259999999996E-3</v>
      </c>
      <c r="MI24" s="33">
        <v>9.8549929999999994E-3</v>
      </c>
      <c r="MJ24" s="33">
        <v>9.8305979999999994E-3</v>
      </c>
      <c r="MK24" s="33">
        <v>9.8062080000000003E-3</v>
      </c>
      <c r="ML24" s="33">
        <v>9.7817660000000008E-3</v>
      </c>
      <c r="MM24" s="33">
        <v>9.7572249999999996E-3</v>
      </c>
      <c r="MN24" s="33">
        <v>9.7327330000000004E-3</v>
      </c>
      <c r="MO24" s="33">
        <v>9.7084460000000008E-3</v>
      </c>
      <c r="MP24" s="33">
        <v>9.6845420000000008E-3</v>
      </c>
      <c r="MQ24" s="33">
        <v>9.6609690000000002E-3</v>
      </c>
      <c r="MR24" s="33">
        <v>9.6375279999999994E-3</v>
      </c>
      <c r="MS24" s="33">
        <v>9.6141419999999991E-3</v>
      </c>
      <c r="MT24" s="33">
        <v>9.5908260000000002E-3</v>
      </c>
      <c r="MU24" s="33">
        <v>9.5674690000000003E-3</v>
      </c>
      <c r="MV24" s="33">
        <v>9.5441310000000008E-3</v>
      </c>
      <c r="MW24" s="33">
        <v>9.5207739999999992E-3</v>
      </c>
      <c r="MX24" s="33">
        <v>9.4974359999999997E-3</v>
      </c>
      <c r="MY24" s="33">
        <v>9.4742779999999992E-3</v>
      </c>
      <c r="MZ24" s="33">
        <v>9.4514319999999992E-3</v>
      </c>
      <c r="NA24" s="33">
        <v>9.4288029999999995E-3</v>
      </c>
      <c r="NB24" s="33">
        <v>9.40619E-3</v>
      </c>
      <c r="NC24" s="33">
        <v>9.3835419999999999E-3</v>
      </c>
      <c r="ND24" s="33">
        <v>9.3609639999999994E-3</v>
      </c>
      <c r="NE24" s="33">
        <v>9.3384309999999995E-3</v>
      </c>
      <c r="NF24" s="33">
        <v>9.3160450000000002E-3</v>
      </c>
      <c r="NG24" s="33">
        <v>9.2937190000000006E-3</v>
      </c>
      <c r="NH24" s="33">
        <v>9.2714230000000009E-3</v>
      </c>
      <c r="NI24" s="33">
        <v>9.2492609999999999E-3</v>
      </c>
      <c r="NJ24" s="33">
        <v>9.2273649999999995E-3</v>
      </c>
      <c r="NK24" s="33">
        <v>9.2056259999999997E-3</v>
      </c>
      <c r="NL24" s="33">
        <v>9.1838279999999998E-3</v>
      </c>
      <c r="NM24" s="33">
        <v>9.1620090000000005E-3</v>
      </c>
      <c r="NN24" s="33">
        <v>9.1403930000000001E-3</v>
      </c>
      <c r="NO24" s="33">
        <v>9.118971E-3</v>
      </c>
      <c r="NP24" s="33">
        <v>9.0978269999999993E-3</v>
      </c>
      <c r="NQ24" s="33">
        <v>9.0767959999999998E-3</v>
      </c>
      <c r="NR24" s="33">
        <v>9.0557880000000004E-3</v>
      </c>
      <c r="NS24" s="33">
        <v>9.0347469999999992E-3</v>
      </c>
      <c r="NT24" s="33">
        <v>9.0137680000000001E-3</v>
      </c>
      <c r="NU24" s="33">
        <v>8.992791E-3</v>
      </c>
      <c r="NV24" s="33">
        <v>8.9716650000000002E-3</v>
      </c>
      <c r="NW24" s="33">
        <v>8.9504519999999994E-3</v>
      </c>
      <c r="NX24" s="33">
        <v>8.9293240000000006E-3</v>
      </c>
      <c r="NY24" s="33">
        <v>8.908348E-3</v>
      </c>
      <c r="NZ24" s="33">
        <v>8.8875829999999992E-3</v>
      </c>
      <c r="OA24" s="33">
        <v>8.8669060000000008E-3</v>
      </c>
      <c r="OB24" s="33">
        <v>8.8462420000000007E-3</v>
      </c>
      <c r="OC24" s="33">
        <v>8.8255179999999992E-3</v>
      </c>
      <c r="OD24" s="33">
        <v>8.8049019999999999E-3</v>
      </c>
      <c r="OE24" s="33">
        <v>8.7844749999999999E-3</v>
      </c>
      <c r="OF24" s="33">
        <v>8.7640789999999993E-3</v>
      </c>
      <c r="OG24" s="33">
        <v>8.7437959999999999E-3</v>
      </c>
      <c r="OH24" s="33">
        <v>8.7237789999999992E-3</v>
      </c>
      <c r="OI24" s="33">
        <v>8.7040539999999993E-3</v>
      </c>
      <c r="OJ24" s="33">
        <v>8.6845629999999993E-3</v>
      </c>
      <c r="OK24" s="33">
        <v>8.6651269999999999E-3</v>
      </c>
      <c r="OL24" s="33">
        <v>8.6455899999999999E-3</v>
      </c>
      <c r="OM24" s="33">
        <v>8.6257680000000007E-3</v>
      </c>
      <c r="ON24" s="33">
        <v>8.6058279999999994E-3</v>
      </c>
      <c r="OO24" s="33">
        <v>8.5859079999999997E-3</v>
      </c>
      <c r="OP24" s="33">
        <v>8.5659510000000005E-3</v>
      </c>
    </row>
    <row r="25" spans="1:407" x14ac:dyDescent="0.25">
      <c r="A25" s="13" t="str">
        <f t="shared" si="0"/>
        <v>FixedWing-MEDIUM-6-14-Any</v>
      </c>
      <c r="B25" s="13" t="s">
        <v>56</v>
      </c>
      <c r="C25" s="23" t="s">
        <v>31</v>
      </c>
      <c r="D25" s="31">
        <v>6</v>
      </c>
      <c r="E25" s="23">
        <v>14</v>
      </c>
      <c r="F25" s="32" t="s">
        <v>48</v>
      </c>
      <c r="G25" s="33">
        <v>0.97243210000000002</v>
      </c>
      <c r="H25" s="33">
        <v>0.86003010000000002</v>
      </c>
      <c r="I25" s="33">
        <v>0.75157560000000001</v>
      </c>
      <c r="J25" s="33">
        <v>0.65546700000000002</v>
      </c>
      <c r="K25" s="33">
        <v>0.57382909999999998</v>
      </c>
      <c r="L25" s="33">
        <v>0.50598509999999997</v>
      </c>
      <c r="M25" s="33">
        <v>0.45027109999999998</v>
      </c>
      <c r="N25" s="33">
        <v>0.40485500000000002</v>
      </c>
      <c r="O25" s="33">
        <v>0.36781819999999998</v>
      </c>
      <c r="P25" s="33">
        <v>0.33732259999999997</v>
      </c>
      <c r="Q25" s="33">
        <v>0.31180140000000001</v>
      </c>
      <c r="R25" s="33">
        <v>0.29018939999999999</v>
      </c>
      <c r="S25" s="33">
        <v>0.27161030000000003</v>
      </c>
      <c r="T25" s="33">
        <v>0.25539580000000001</v>
      </c>
      <c r="U25" s="33">
        <v>0.24090990000000001</v>
      </c>
      <c r="V25" s="33">
        <v>0.2277477</v>
      </c>
      <c r="W25" s="33">
        <v>0.21583459999999999</v>
      </c>
      <c r="X25" s="33">
        <v>0.20525450000000001</v>
      </c>
      <c r="Y25" s="33">
        <v>0.19603609999999999</v>
      </c>
      <c r="Z25" s="33">
        <v>0.18790879999999999</v>
      </c>
      <c r="AA25" s="33">
        <v>0.18047089999999999</v>
      </c>
      <c r="AB25" s="33">
        <v>0.1735775</v>
      </c>
      <c r="AC25" s="33">
        <v>0.16711119999999999</v>
      </c>
      <c r="AD25" s="33">
        <v>0.1609237</v>
      </c>
      <c r="AE25" s="33">
        <v>0.15474570000000001</v>
      </c>
      <c r="AF25" s="33">
        <v>0.1484915</v>
      </c>
      <c r="AG25" s="33">
        <v>0.1422744</v>
      </c>
      <c r="AH25" s="33">
        <v>0.13632610000000001</v>
      </c>
      <c r="AI25" s="33">
        <v>0.1308511</v>
      </c>
      <c r="AJ25" s="33">
        <v>0.125887</v>
      </c>
      <c r="AK25" s="33">
        <v>0.1212782</v>
      </c>
      <c r="AL25" s="33">
        <v>0.116881</v>
      </c>
      <c r="AM25" s="33">
        <v>0.1125702</v>
      </c>
      <c r="AN25" s="33">
        <v>0.10840130000000001</v>
      </c>
      <c r="AO25" s="33">
        <v>0.1044081</v>
      </c>
      <c r="AP25" s="33">
        <v>0.10057679999999999</v>
      </c>
      <c r="AQ25" s="33">
        <v>9.6899159999999998E-2</v>
      </c>
      <c r="AR25" s="33">
        <v>9.3371839999999998E-2</v>
      </c>
      <c r="AS25" s="33">
        <v>9.0036459999999999E-2</v>
      </c>
      <c r="AT25" s="33">
        <v>8.6917040000000001E-2</v>
      </c>
      <c r="AU25" s="33">
        <v>8.3989519999999998E-2</v>
      </c>
      <c r="AV25" s="33">
        <v>8.1270250000000002E-2</v>
      </c>
      <c r="AW25" s="33">
        <v>7.8702400000000006E-2</v>
      </c>
      <c r="AX25" s="33">
        <v>7.6291440000000002E-2</v>
      </c>
      <c r="AY25" s="33">
        <v>7.40286E-2</v>
      </c>
      <c r="AZ25" s="33">
        <v>7.1875240000000007E-2</v>
      </c>
      <c r="BA25" s="33">
        <v>6.980037E-2</v>
      </c>
      <c r="BB25" s="33">
        <v>6.7793339999999994E-2</v>
      </c>
      <c r="BC25" s="33">
        <v>6.5880720000000004E-2</v>
      </c>
      <c r="BD25" s="33">
        <v>6.4062499999999994E-2</v>
      </c>
      <c r="BE25" s="33">
        <v>6.2320390000000003E-2</v>
      </c>
      <c r="BF25" s="33">
        <v>6.0671120000000002E-2</v>
      </c>
      <c r="BG25" s="33">
        <v>5.9082179999999998E-2</v>
      </c>
      <c r="BH25" s="33">
        <v>5.7575389999999997E-2</v>
      </c>
      <c r="BI25" s="33">
        <v>5.6151840000000001E-2</v>
      </c>
      <c r="BJ25" s="33">
        <v>5.4789409999999997E-2</v>
      </c>
      <c r="BK25" s="33">
        <v>5.3473199999999999E-2</v>
      </c>
      <c r="BL25" s="33">
        <v>5.2207499999999997E-2</v>
      </c>
      <c r="BM25" s="33">
        <v>5.1013059999999999E-2</v>
      </c>
      <c r="BN25" s="33">
        <v>4.9893769999999997E-2</v>
      </c>
      <c r="BO25" s="33">
        <v>4.8894319999999998E-2</v>
      </c>
      <c r="BP25" s="33">
        <v>4.79295E-2</v>
      </c>
      <c r="BQ25" s="33">
        <v>4.6984119999999997E-2</v>
      </c>
      <c r="BR25" s="33">
        <v>4.6064099999999997E-2</v>
      </c>
      <c r="BS25" s="33">
        <v>4.5184790000000002E-2</v>
      </c>
      <c r="BT25" s="33">
        <v>4.4328220000000002E-2</v>
      </c>
      <c r="BU25" s="33">
        <v>4.3497809999999998E-2</v>
      </c>
      <c r="BV25" s="33">
        <v>4.2689530000000003E-2</v>
      </c>
      <c r="BW25" s="33">
        <v>4.1910849999999999E-2</v>
      </c>
      <c r="BX25" s="33">
        <v>4.1160170000000003E-2</v>
      </c>
      <c r="BY25" s="33">
        <v>4.0432830000000003E-2</v>
      </c>
      <c r="BZ25" s="33">
        <v>3.9726909999999997E-2</v>
      </c>
      <c r="CA25" s="33">
        <v>3.9043710000000002E-2</v>
      </c>
      <c r="CB25" s="33">
        <v>3.838718E-2</v>
      </c>
      <c r="CC25" s="33">
        <v>3.7755740000000003E-2</v>
      </c>
      <c r="CD25" s="33">
        <v>3.7146270000000002E-2</v>
      </c>
      <c r="CE25" s="33">
        <v>3.6526700000000002E-2</v>
      </c>
      <c r="CF25" s="33">
        <v>3.5927130000000002E-2</v>
      </c>
      <c r="CG25" s="33">
        <v>3.5347030000000002E-2</v>
      </c>
      <c r="CH25" s="33">
        <v>3.4785389999999999E-2</v>
      </c>
      <c r="CI25" s="33">
        <v>3.4241519999999998E-2</v>
      </c>
      <c r="CJ25" s="33">
        <v>3.3714510000000003E-2</v>
      </c>
      <c r="CK25" s="33">
        <v>3.3204249999999998E-2</v>
      </c>
      <c r="CL25" s="33">
        <v>3.2710599999999999E-2</v>
      </c>
      <c r="CM25" s="33">
        <v>3.2233129999999999E-2</v>
      </c>
      <c r="CN25" s="33">
        <v>3.1770809999999997E-2</v>
      </c>
      <c r="CO25" s="33">
        <v>3.1322460000000003E-2</v>
      </c>
      <c r="CP25" s="33">
        <v>3.0887609999999999E-2</v>
      </c>
      <c r="CQ25" s="33">
        <v>3.0466130000000001E-2</v>
      </c>
      <c r="CR25" s="33">
        <v>3.0057520000000001E-2</v>
      </c>
      <c r="CS25" s="33">
        <v>2.9661199999999999E-2</v>
      </c>
      <c r="CT25" s="33">
        <v>2.9276779999999999E-2</v>
      </c>
      <c r="CU25" s="33">
        <v>2.8904220000000001E-2</v>
      </c>
      <c r="CV25" s="33">
        <v>2.854367E-2</v>
      </c>
      <c r="CW25" s="33">
        <v>2.8194650000000002E-2</v>
      </c>
      <c r="CX25" s="33">
        <v>2.7856269999999999E-2</v>
      </c>
      <c r="CY25" s="33">
        <v>2.7527349999999999E-2</v>
      </c>
      <c r="CZ25" s="33">
        <v>2.7207229999999999E-2</v>
      </c>
      <c r="DA25" s="33">
        <v>2.6896010000000001E-2</v>
      </c>
      <c r="DB25" s="33">
        <v>2.6593309999999998E-2</v>
      </c>
      <c r="DC25" s="33">
        <v>2.6298800000000001E-2</v>
      </c>
      <c r="DD25" s="33">
        <v>2.60121E-2</v>
      </c>
      <c r="DE25" s="33">
        <v>2.573367E-2</v>
      </c>
      <c r="DF25" s="33">
        <v>2.5463690000000001E-2</v>
      </c>
      <c r="DG25" s="33">
        <v>2.5201649999999999E-2</v>
      </c>
      <c r="DH25" s="33">
        <v>2.4946780000000002E-2</v>
      </c>
      <c r="DI25" s="33">
        <v>2.4697859999999999E-2</v>
      </c>
      <c r="DJ25" s="33">
        <v>2.445456E-2</v>
      </c>
      <c r="DK25" s="33">
        <v>2.4216979999999999E-2</v>
      </c>
      <c r="DL25" s="33">
        <v>2.3985099999999999E-2</v>
      </c>
      <c r="DM25" s="33">
        <v>2.3758850000000001E-2</v>
      </c>
      <c r="DN25" s="33">
        <v>2.3538079999999999E-2</v>
      </c>
      <c r="DO25" s="33">
        <v>2.3323340000000001E-2</v>
      </c>
      <c r="DP25" s="33">
        <v>2.3114820000000001E-2</v>
      </c>
      <c r="DQ25" s="33">
        <v>2.2912080000000001E-2</v>
      </c>
      <c r="DR25" s="33">
        <v>2.2714399999999999E-2</v>
      </c>
      <c r="DS25" s="33">
        <v>2.2520729999999999E-2</v>
      </c>
      <c r="DT25" s="33">
        <v>2.233081E-2</v>
      </c>
      <c r="DU25" s="33">
        <v>2.214489E-2</v>
      </c>
      <c r="DV25" s="33">
        <v>2.1963E-2</v>
      </c>
      <c r="DW25" s="33">
        <v>2.178507E-2</v>
      </c>
      <c r="DX25" s="33">
        <v>2.1611089999999999E-2</v>
      </c>
      <c r="DY25" s="33">
        <v>2.144153E-2</v>
      </c>
      <c r="DZ25" s="33">
        <v>2.127652E-2</v>
      </c>
      <c r="EA25" s="33">
        <v>2.111567E-2</v>
      </c>
      <c r="EB25" s="33">
        <v>2.095818E-2</v>
      </c>
      <c r="EC25" s="33">
        <v>2.0803180000000001E-2</v>
      </c>
      <c r="ED25" s="33">
        <v>2.065059E-2</v>
      </c>
      <c r="EE25" s="33">
        <v>2.050072E-2</v>
      </c>
      <c r="EF25" s="33">
        <v>2.0353719999999999E-2</v>
      </c>
      <c r="EG25" s="33">
        <v>2.0209700000000001E-2</v>
      </c>
      <c r="EH25" s="33">
        <v>2.006865E-2</v>
      </c>
      <c r="EI25" s="33">
        <v>1.993108E-2</v>
      </c>
      <c r="EJ25" s="33">
        <v>1.9797140000000001E-2</v>
      </c>
      <c r="EK25" s="33">
        <v>1.9666579999999999E-2</v>
      </c>
      <c r="EL25" s="33">
        <v>1.9538570000000002E-2</v>
      </c>
      <c r="EM25" s="33">
        <v>1.94123E-2</v>
      </c>
      <c r="EN25" s="33">
        <v>1.9287760000000001E-2</v>
      </c>
      <c r="EO25" s="33">
        <v>1.916528E-2</v>
      </c>
      <c r="EP25" s="33">
        <v>1.9045059999999999E-2</v>
      </c>
      <c r="EQ25" s="33">
        <v>1.8927240000000001E-2</v>
      </c>
      <c r="ER25" s="33">
        <v>1.881182E-2</v>
      </c>
      <c r="ES25" s="33">
        <v>1.8699259999999999E-2</v>
      </c>
      <c r="ET25" s="33">
        <v>1.858976E-2</v>
      </c>
      <c r="EU25" s="33">
        <v>1.848286E-2</v>
      </c>
      <c r="EV25" s="33">
        <v>1.8377810000000001E-2</v>
      </c>
      <c r="EW25" s="33">
        <v>1.8273810000000001E-2</v>
      </c>
      <c r="EX25" s="33">
        <v>1.8170950000000002E-2</v>
      </c>
      <c r="EY25" s="33">
        <v>1.8069479999999999E-2</v>
      </c>
      <c r="EZ25" s="33">
        <v>1.7969679999999998E-2</v>
      </c>
      <c r="FA25" s="33">
        <v>1.787176E-2</v>
      </c>
      <c r="FB25" s="33">
        <v>1.777581E-2</v>
      </c>
      <c r="FC25" s="33">
        <v>1.768227E-2</v>
      </c>
      <c r="FD25" s="33">
        <v>1.7591369999999999E-2</v>
      </c>
      <c r="FE25" s="33">
        <v>1.7502719999999999E-2</v>
      </c>
      <c r="FF25" s="33">
        <v>1.741558E-2</v>
      </c>
      <c r="FG25" s="33">
        <v>1.7329250000000001E-2</v>
      </c>
      <c r="FH25" s="33">
        <v>1.7243540000000002E-2</v>
      </c>
      <c r="FI25" s="33">
        <v>1.7158820000000002E-2</v>
      </c>
      <c r="FJ25" s="33">
        <v>1.7075409999999999E-2</v>
      </c>
      <c r="FK25" s="33">
        <v>1.699343E-2</v>
      </c>
      <c r="FL25" s="33">
        <v>1.6912969999999999E-2</v>
      </c>
      <c r="FM25" s="33">
        <v>1.6834419999999999E-2</v>
      </c>
      <c r="FN25" s="33">
        <v>1.6757959999999999E-2</v>
      </c>
      <c r="FO25" s="33">
        <v>1.6683119999999999E-2</v>
      </c>
      <c r="FP25" s="33">
        <v>1.6609240000000001E-2</v>
      </c>
      <c r="FQ25" s="33">
        <v>1.6535600000000001E-2</v>
      </c>
      <c r="FR25" s="33">
        <v>1.646214E-2</v>
      </c>
      <c r="FS25" s="33">
        <v>1.6389230000000001E-2</v>
      </c>
      <c r="FT25" s="33">
        <v>1.6317269999999998E-2</v>
      </c>
      <c r="FU25" s="33">
        <v>1.6246420000000001E-2</v>
      </c>
      <c r="FV25" s="33">
        <v>1.617675E-2</v>
      </c>
      <c r="FW25" s="33">
        <v>1.6108629999999999E-2</v>
      </c>
      <c r="FX25" s="33">
        <v>1.6042279999999999E-2</v>
      </c>
      <c r="FY25" s="33">
        <v>1.597728E-2</v>
      </c>
      <c r="FZ25" s="33">
        <v>1.591306E-2</v>
      </c>
      <c r="GA25" s="33">
        <v>1.584897E-2</v>
      </c>
      <c r="GB25" s="33">
        <v>1.5784989999999999E-2</v>
      </c>
      <c r="GC25" s="33">
        <v>1.5721450000000001E-2</v>
      </c>
      <c r="GD25" s="33">
        <v>1.5658680000000001E-2</v>
      </c>
      <c r="GE25" s="33">
        <v>1.559671E-2</v>
      </c>
      <c r="GF25" s="33">
        <v>1.553568E-2</v>
      </c>
      <c r="GG25" s="33">
        <v>1.547597E-2</v>
      </c>
      <c r="GH25" s="33">
        <v>1.5417749999999999E-2</v>
      </c>
      <c r="GI25" s="33">
        <v>1.5360550000000001E-2</v>
      </c>
      <c r="GJ25" s="33">
        <v>1.5303819999999999E-2</v>
      </c>
      <c r="GK25" s="33">
        <v>1.5246849999999999E-2</v>
      </c>
      <c r="GL25" s="33">
        <v>1.5189660000000001E-2</v>
      </c>
      <c r="GM25" s="33">
        <v>1.513256E-2</v>
      </c>
      <c r="GN25" s="33">
        <v>1.507587E-2</v>
      </c>
      <c r="GO25" s="33">
        <v>1.5019920000000001E-2</v>
      </c>
      <c r="GP25" s="33">
        <v>1.49648E-2</v>
      </c>
      <c r="GQ25" s="33">
        <v>1.491078E-2</v>
      </c>
      <c r="GR25" s="33">
        <v>1.485795E-2</v>
      </c>
      <c r="GS25" s="33">
        <v>1.4805840000000001E-2</v>
      </c>
      <c r="GT25" s="33">
        <v>1.475396E-2</v>
      </c>
      <c r="GU25" s="33">
        <v>1.4701789999999999E-2</v>
      </c>
      <c r="GV25" s="33">
        <v>1.464946E-2</v>
      </c>
      <c r="GW25" s="33">
        <v>1.4597270000000001E-2</v>
      </c>
      <c r="GX25" s="33">
        <v>1.4545550000000001E-2</v>
      </c>
      <c r="GY25" s="33">
        <v>1.4494460000000001E-2</v>
      </c>
      <c r="GZ25" s="33">
        <v>1.444411E-2</v>
      </c>
      <c r="HA25" s="33">
        <v>1.4394789999999999E-2</v>
      </c>
      <c r="HB25" s="33">
        <v>1.434655E-2</v>
      </c>
      <c r="HC25" s="33">
        <v>1.4298989999999999E-2</v>
      </c>
      <c r="HD25" s="33">
        <v>1.4251639999999999E-2</v>
      </c>
      <c r="HE25" s="33">
        <v>1.420388E-2</v>
      </c>
      <c r="HF25" s="33">
        <v>1.415579E-2</v>
      </c>
      <c r="HG25" s="33">
        <v>1.410761E-2</v>
      </c>
      <c r="HH25" s="33">
        <v>1.405969E-2</v>
      </c>
      <c r="HI25" s="33">
        <v>1.4012200000000001E-2</v>
      </c>
      <c r="HJ25" s="33">
        <v>1.396535E-2</v>
      </c>
      <c r="HK25" s="33">
        <v>1.391946E-2</v>
      </c>
      <c r="HL25" s="33">
        <v>1.387448E-2</v>
      </c>
      <c r="HM25" s="33">
        <v>1.383007E-2</v>
      </c>
      <c r="HN25" s="33">
        <v>1.3785820000000001E-2</v>
      </c>
      <c r="HO25" s="33">
        <v>1.3741160000000001E-2</v>
      </c>
      <c r="HP25" s="33">
        <v>1.3696109999999999E-2</v>
      </c>
      <c r="HQ25" s="33">
        <v>1.365094E-2</v>
      </c>
      <c r="HR25" s="33">
        <v>1.360604E-2</v>
      </c>
      <c r="HS25" s="33">
        <v>1.356156E-2</v>
      </c>
      <c r="HT25" s="33">
        <v>1.3517700000000001E-2</v>
      </c>
      <c r="HU25" s="33">
        <v>1.3474659999999999E-2</v>
      </c>
      <c r="HV25" s="33">
        <v>1.3432370000000001E-2</v>
      </c>
      <c r="HW25" s="33">
        <v>1.3390569999999999E-2</v>
      </c>
      <c r="HX25" s="33">
        <v>1.334891E-2</v>
      </c>
      <c r="HY25" s="33">
        <v>1.33069E-2</v>
      </c>
      <c r="HZ25" s="33">
        <v>1.3264639999999999E-2</v>
      </c>
      <c r="IA25" s="33">
        <v>1.3222329999999999E-2</v>
      </c>
      <c r="IB25" s="33">
        <v>1.318018E-2</v>
      </c>
      <c r="IC25" s="33">
        <v>1.313837E-2</v>
      </c>
      <c r="ID25" s="33">
        <v>1.309715E-2</v>
      </c>
      <c r="IE25" s="33">
        <v>1.305678E-2</v>
      </c>
      <c r="IF25" s="33">
        <v>1.3017249999999999E-2</v>
      </c>
      <c r="IG25" s="33">
        <v>1.297824E-2</v>
      </c>
      <c r="IH25" s="33">
        <v>1.2939279999999999E-2</v>
      </c>
      <c r="II25" s="33">
        <v>1.289995E-2</v>
      </c>
      <c r="IJ25" s="33">
        <v>1.28602E-2</v>
      </c>
      <c r="IK25" s="33">
        <v>1.282025E-2</v>
      </c>
      <c r="IL25" s="33">
        <v>1.2780420000000001E-2</v>
      </c>
      <c r="IM25" s="33">
        <v>1.274105E-2</v>
      </c>
      <c r="IN25" s="33">
        <v>1.2702389999999999E-2</v>
      </c>
      <c r="IO25" s="33">
        <v>1.266453E-2</v>
      </c>
      <c r="IP25" s="33">
        <v>1.26274E-2</v>
      </c>
      <c r="IQ25" s="33">
        <v>1.259062E-2</v>
      </c>
      <c r="IR25" s="33">
        <v>1.2553720000000001E-2</v>
      </c>
      <c r="IS25" s="33">
        <v>1.251645E-2</v>
      </c>
      <c r="IT25" s="33">
        <v>1.247877E-2</v>
      </c>
      <c r="IU25" s="33">
        <v>1.24409E-2</v>
      </c>
      <c r="IV25" s="33">
        <v>1.240322E-2</v>
      </c>
      <c r="IW25" s="33">
        <v>1.2366139999999999E-2</v>
      </c>
      <c r="IX25" s="33">
        <v>1.232981E-2</v>
      </c>
      <c r="IY25" s="33">
        <v>1.229424E-2</v>
      </c>
      <c r="IZ25" s="33">
        <v>1.225935E-2</v>
      </c>
      <c r="JA25" s="33">
        <v>1.222474E-2</v>
      </c>
      <c r="JB25" s="33">
        <v>1.2190049999999999E-2</v>
      </c>
      <c r="JC25" s="33">
        <v>1.2155020000000001E-2</v>
      </c>
      <c r="JD25" s="33">
        <v>1.211958E-2</v>
      </c>
      <c r="JE25" s="33">
        <v>1.208393E-2</v>
      </c>
      <c r="JF25" s="33">
        <v>1.204847E-2</v>
      </c>
      <c r="JG25" s="33">
        <v>1.201351E-2</v>
      </c>
      <c r="JH25" s="33">
        <v>1.1979210000000001E-2</v>
      </c>
      <c r="JI25" s="33">
        <v>1.194565E-2</v>
      </c>
      <c r="JJ25" s="33">
        <v>1.191266E-2</v>
      </c>
      <c r="JK25" s="33">
        <v>1.1879809999999999E-2</v>
      </c>
      <c r="JL25" s="33">
        <v>1.184677E-2</v>
      </c>
      <c r="JM25" s="33">
        <v>1.181332E-2</v>
      </c>
      <c r="JN25" s="33">
        <v>1.1779400000000001E-2</v>
      </c>
      <c r="JO25" s="33">
        <v>1.174528E-2</v>
      </c>
      <c r="JP25" s="33">
        <v>1.17114E-2</v>
      </c>
      <c r="JQ25" s="33">
        <v>1.167813E-2</v>
      </c>
      <c r="JR25" s="33">
        <v>1.1645620000000001E-2</v>
      </c>
      <c r="JS25" s="33">
        <v>1.161385E-2</v>
      </c>
      <c r="JT25" s="33">
        <v>1.1582530000000001E-2</v>
      </c>
      <c r="JU25" s="33">
        <v>1.1551189999999999E-2</v>
      </c>
      <c r="JV25" s="33">
        <v>1.1519659999999999E-2</v>
      </c>
      <c r="JW25" s="33">
        <v>1.1487819999999999E-2</v>
      </c>
      <c r="JX25" s="33">
        <v>1.1455669999999999E-2</v>
      </c>
      <c r="JY25" s="33">
        <v>1.142344E-2</v>
      </c>
      <c r="JZ25" s="33">
        <v>1.1391510000000001E-2</v>
      </c>
      <c r="KA25" s="33">
        <v>1.1360169999999999E-2</v>
      </c>
      <c r="KB25" s="33">
        <v>1.1329499999999999E-2</v>
      </c>
      <c r="KC25" s="33">
        <v>1.129933E-2</v>
      </c>
      <c r="KD25" s="33">
        <v>1.1269299999999999E-2</v>
      </c>
      <c r="KE25" s="33">
        <v>1.123905E-2</v>
      </c>
      <c r="KF25" s="33">
        <v>1.1208539999999999E-2</v>
      </c>
      <c r="KG25" s="33">
        <v>1.11777E-2</v>
      </c>
      <c r="KH25" s="33">
        <v>1.1146619999999999E-2</v>
      </c>
      <c r="KI25" s="33">
        <v>1.111554E-2</v>
      </c>
      <c r="KJ25" s="33">
        <v>1.108481E-2</v>
      </c>
      <c r="KK25" s="33">
        <v>1.1054639999999999E-2</v>
      </c>
      <c r="KL25" s="33">
        <v>1.1025149999999999E-2</v>
      </c>
      <c r="KM25" s="33">
        <v>1.099608E-2</v>
      </c>
      <c r="KN25" s="33">
        <v>1.096713E-2</v>
      </c>
      <c r="KO25" s="33">
        <v>1.09379E-2</v>
      </c>
      <c r="KP25" s="33">
        <v>1.0908330000000001E-2</v>
      </c>
      <c r="KQ25" s="33">
        <v>1.087838E-2</v>
      </c>
      <c r="KR25" s="33">
        <v>1.0848150000000001E-2</v>
      </c>
      <c r="KS25" s="33">
        <v>1.08179E-2</v>
      </c>
      <c r="KT25" s="33">
        <v>1.078806E-2</v>
      </c>
      <c r="KU25" s="33">
        <v>1.075889E-2</v>
      </c>
      <c r="KV25" s="33">
        <v>1.073051E-2</v>
      </c>
      <c r="KW25" s="33">
        <v>1.070261E-2</v>
      </c>
      <c r="KX25" s="33">
        <v>1.0674879999999999E-2</v>
      </c>
      <c r="KY25" s="33">
        <v>1.0646920000000001E-2</v>
      </c>
      <c r="KZ25" s="33">
        <v>1.061863E-2</v>
      </c>
      <c r="LA25" s="33">
        <v>1.0589919999999999E-2</v>
      </c>
      <c r="LB25" s="33">
        <v>1.056092E-2</v>
      </c>
      <c r="LC25" s="33">
        <v>1.0531769999999999E-2</v>
      </c>
      <c r="LD25" s="33">
        <v>1.050277E-2</v>
      </c>
      <c r="LE25" s="33">
        <v>1.0474239999999999E-2</v>
      </c>
      <c r="LF25" s="33">
        <v>1.044637E-2</v>
      </c>
      <c r="LG25" s="33">
        <v>1.041892E-2</v>
      </c>
      <c r="LH25" s="33">
        <v>1.0391630000000001E-2</v>
      </c>
      <c r="LI25" s="33">
        <v>1.036426E-2</v>
      </c>
      <c r="LJ25" s="33">
        <v>1.033677E-2</v>
      </c>
      <c r="LK25" s="33">
        <v>1.030916E-2</v>
      </c>
      <c r="LL25" s="33">
        <v>1.0281480000000001E-2</v>
      </c>
      <c r="LM25" s="33">
        <v>1.02538E-2</v>
      </c>
      <c r="LN25" s="33">
        <v>1.022639E-2</v>
      </c>
      <c r="LO25" s="33">
        <v>1.0199450000000001E-2</v>
      </c>
      <c r="LP25" s="33">
        <v>1.0173110000000001E-2</v>
      </c>
      <c r="LQ25" s="33">
        <v>1.014704E-2</v>
      </c>
      <c r="LR25" s="33">
        <v>1.012098E-2</v>
      </c>
      <c r="LS25" s="33">
        <v>1.009466E-2</v>
      </c>
      <c r="LT25" s="33">
        <v>1.006806E-2</v>
      </c>
      <c r="LU25" s="33">
        <v>1.004118E-2</v>
      </c>
      <c r="LV25" s="33">
        <v>1.0014159999999999E-2</v>
      </c>
      <c r="LW25" s="33">
        <v>9.9872169999999996E-3</v>
      </c>
      <c r="LX25" s="33">
        <v>9.9606220000000006E-3</v>
      </c>
      <c r="LY25" s="33">
        <v>9.9346060000000003E-3</v>
      </c>
      <c r="LZ25" s="33">
        <v>9.9092769999999993E-3</v>
      </c>
      <c r="MA25" s="33">
        <v>9.8842749999999997E-3</v>
      </c>
      <c r="MB25" s="33">
        <v>9.859329E-3</v>
      </c>
      <c r="MC25" s="33">
        <v>9.8342010000000007E-3</v>
      </c>
      <c r="MD25" s="33">
        <v>9.8088680000000001E-3</v>
      </c>
      <c r="ME25" s="33">
        <v>9.7833020000000007E-3</v>
      </c>
      <c r="MF25" s="33">
        <v>9.7576360000000001E-3</v>
      </c>
      <c r="MG25" s="33">
        <v>9.7320570000000006E-3</v>
      </c>
      <c r="MH25" s="33">
        <v>9.7068380000000006E-3</v>
      </c>
      <c r="MI25" s="33">
        <v>9.6821330000000008E-3</v>
      </c>
      <c r="MJ25" s="33">
        <v>9.6580499999999996E-3</v>
      </c>
      <c r="MK25" s="33">
        <v>9.6342189999999994E-3</v>
      </c>
      <c r="ML25" s="33">
        <v>9.6103390000000007E-3</v>
      </c>
      <c r="MM25" s="33">
        <v>9.5861709999999992E-3</v>
      </c>
      <c r="MN25" s="33">
        <v>9.5617730000000008E-3</v>
      </c>
      <c r="MO25" s="33">
        <v>9.5371339999999992E-3</v>
      </c>
      <c r="MP25" s="33">
        <v>9.5123489999999998E-3</v>
      </c>
      <c r="MQ25" s="33">
        <v>9.4875670000000006E-3</v>
      </c>
      <c r="MR25" s="33">
        <v>9.4631030000000005E-3</v>
      </c>
      <c r="MS25" s="33">
        <v>9.4391279999999998E-3</v>
      </c>
      <c r="MT25" s="33">
        <v>9.4158249999999992E-3</v>
      </c>
      <c r="MU25" s="33">
        <v>9.3928640000000008E-3</v>
      </c>
      <c r="MV25" s="33">
        <v>9.3699609999999996E-3</v>
      </c>
      <c r="MW25" s="33">
        <v>9.3468890000000006E-3</v>
      </c>
      <c r="MX25" s="33">
        <v>9.3237149999999998E-3</v>
      </c>
      <c r="MY25" s="33">
        <v>9.3004539999999997E-3</v>
      </c>
      <c r="MZ25" s="33">
        <v>9.2772010000000005E-3</v>
      </c>
      <c r="NA25" s="33">
        <v>9.2541020000000002E-3</v>
      </c>
      <c r="NB25" s="33">
        <v>9.2313729999999993E-3</v>
      </c>
      <c r="NC25" s="33">
        <v>9.209109E-3</v>
      </c>
      <c r="ND25" s="33">
        <v>9.1874060000000004E-3</v>
      </c>
      <c r="NE25" s="33">
        <v>9.1659210000000005E-3</v>
      </c>
      <c r="NF25" s="33">
        <v>9.1443459999999994E-3</v>
      </c>
      <c r="NG25" s="33">
        <v>9.1224700000000006E-3</v>
      </c>
      <c r="NH25" s="33">
        <v>9.1003509999999996E-3</v>
      </c>
      <c r="NI25" s="33">
        <v>9.0779970000000008E-3</v>
      </c>
      <c r="NJ25" s="33">
        <v>9.0554269999999996E-3</v>
      </c>
      <c r="NK25" s="33">
        <v>9.0327670000000006E-3</v>
      </c>
      <c r="NL25" s="33">
        <v>9.0103330000000006E-3</v>
      </c>
      <c r="NM25" s="33">
        <v>8.9882859999999998E-3</v>
      </c>
      <c r="NN25" s="33">
        <v>8.9668070000000002E-3</v>
      </c>
      <c r="NO25" s="33">
        <v>8.9456550000000003E-3</v>
      </c>
      <c r="NP25" s="33">
        <v>8.9245690000000003E-3</v>
      </c>
      <c r="NQ25" s="33">
        <v>8.9034040000000002E-3</v>
      </c>
      <c r="NR25" s="33">
        <v>8.882249E-3</v>
      </c>
      <c r="NS25" s="33">
        <v>8.8611460000000003E-3</v>
      </c>
      <c r="NT25" s="33">
        <v>8.8400370000000002E-3</v>
      </c>
      <c r="NU25" s="33">
        <v>8.8189180000000002E-3</v>
      </c>
      <c r="NV25" s="33">
        <v>8.7979689999999992E-3</v>
      </c>
      <c r="NW25" s="33">
        <v>8.7773E-3</v>
      </c>
      <c r="NX25" s="33">
        <v>8.7571230000000003E-3</v>
      </c>
      <c r="NY25" s="33">
        <v>8.7371380000000002E-3</v>
      </c>
      <c r="NZ25" s="33">
        <v>8.7171260000000004E-3</v>
      </c>
      <c r="OA25" s="33">
        <v>8.6968919999999995E-3</v>
      </c>
      <c r="OB25" s="33">
        <v>8.6764830000000005E-3</v>
      </c>
      <c r="OC25" s="33">
        <v>8.6559940000000002E-3</v>
      </c>
      <c r="OD25" s="33">
        <v>8.6354469999999992E-3</v>
      </c>
      <c r="OE25" s="33">
        <v>8.6148739999999998E-3</v>
      </c>
      <c r="OF25" s="33">
        <v>8.5944850000000007E-3</v>
      </c>
      <c r="OG25" s="33">
        <v>8.5744040000000007E-3</v>
      </c>
      <c r="OH25" s="33">
        <v>8.5548180000000005E-3</v>
      </c>
      <c r="OI25" s="33">
        <v>8.5354880000000008E-3</v>
      </c>
      <c r="OJ25" s="33">
        <v>8.5162459999999999E-3</v>
      </c>
      <c r="OK25" s="33">
        <v>8.4969220000000005E-3</v>
      </c>
      <c r="OL25" s="33">
        <v>8.4776250000000008E-3</v>
      </c>
      <c r="OM25" s="33">
        <v>8.4583980000000007E-3</v>
      </c>
      <c r="ON25" s="33">
        <v>8.4391929999999993E-3</v>
      </c>
      <c r="OO25" s="33">
        <v>8.4199830000000007E-3</v>
      </c>
      <c r="OP25" s="33">
        <v>8.4009170000000008E-3</v>
      </c>
    </row>
    <row r="26" spans="1:407" x14ac:dyDescent="0.25">
      <c r="A26" s="13" t="str">
        <f t="shared" si="0"/>
        <v>FixedWing-MEDIUM-6-7-Any</v>
      </c>
      <c r="B26" s="13" t="s">
        <v>56</v>
      </c>
      <c r="C26" s="23" t="s">
        <v>31</v>
      </c>
      <c r="D26" s="31">
        <v>6</v>
      </c>
      <c r="E26" s="23">
        <v>7</v>
      </c>
      <c r="F26" s="32" t="s">
        <v>48</v>
      </c>
      <c r="G26" s="33">
        <v>0.41320410000000002</v>
      </c>
      <c r="H26" s="33">
        <v>0.35358600000000001</v>
      </c>
      <c r="I26" s="33">
        <v>0.30709449999999999</v>
      </c>
      <c r="J26" s="33">
        <v>0.26891520000000002</v>
      </c>
      <c r="K26" s="33">
        <v>0.2402553</v>
      </c>
      <c r="L26" s="33">
        <v>0.21902189999999999</v>
      </c>
      <c r="M26" s="33">
        <v>0.20280799999999999</v>
      </c>
      <c r="N26" s="33">
        <v>0.18992490000000001</v>
      </c>
      <c r="O26" s="33">
        <v>0.1795563</v>
      </c>
      <c r="P26" s="33">
        <v>0.1710663</v>
      </c>
      <c r="Q26" s="33">
        <v>0.1614313</v>
      </c>
      <c r="R26" s="33">
        <v>0.14991280000000001</v>
      </c>
      <c r="S26" s="33">
        <v>0.1391791</v>
      </c>
      <c r="T26" s="33">
        <v>0.1311013</v>
      </c>
      <c r="U26" s="33">
        <v>0.12486709999999999</v>
      </c>
      <c r="V26" s="33">
        <v>0.1185687</v>
      </c>
      <c r="W26" s="33">
        <v>0.11180859999999999</v>
      </c>
      <c r="X26" s="33">
        <v>0.1051291</v>
      </c>
      <c r="Y26" s="33">
        <v>9.9139149999999995E-2</v>
      </c>
      <c r="Z26" s="33">
        <v>9.3849749999999996E-2</v>
      </c>
      <c r="AA26" s="33">
        <v>8.9000380000000004E-2</v>
      </c>
      <c r="AB26" s="33">
        <v>8.4463750000000004E-2</v>
      </c>
      <c r="AC26" s="33">
        <v>8.0261760000000001E-2</v>
      </c>
      <c r="AD26" s="33">
        <v>7.6492119999999997E-2</v>
      </c>
      <c r="AE26" s="33">
        <v>7.3325340000000003E-2</v>
      </c>
      <c r="AF26" s="33">
        <v>7.0602310000000001E-2</v>
      </c>
      <c r="AG26" s="33">
        <v>6.8016270000000004E-2</v>
      </c>
      <c r="AH26" s="33">
        <v>6.5404749999999998E-2</v>
      </c>
      <c r="AI26" s="33">
        <v>6.2865599999999994E-2</v>
      </c>
      <c r="AJ26" s="33">
        <v>6.0527259999999999E-2</v>
      </c>
      <c r="AK26" s="33">
        <v>5.8408139999999997E-2</v>
      </c>
      <c r="AL26" s="33">
        <v>5.6458670000000002E-2</v>
      </c>
      <c r="AM26" s="33">
        <v>5.4677139999999999E-2</v>
      </c>
      <c r="AN26" s="33">
        <v>5.3021159999999998E-2</v>
      </c>
      <c r="AO26" s="33">
        <v>5.1553389999999998E-2</v>
      </c>
      <c r="AP26" s="33">
        <v>5.023876E-2</v>
      </c>
      <c r="AQ26" s="33">
        <v>4.9002980000000002E-2</v>
      </c>
      <c r="AR26" s="33">
        <v>4.7967969999999999E-2</v>
      </c>
      <c r="AS26" s="33">
        <v>4.6967950000000001E-2</v>
      </c>
      <c r="AT26" s="33">
        <v>4.6024130000000003E-2</v>
      </c>
      <c r="AU26" s="33">
        <v>4.5137440000000001E-2</v>
      </c>
      <c r="AV26" s="33">
        <v>4.4296090000000003E-2</v>
      </c>
      <c r="AW26" s="33">
        <v>4.3521410000000003E-2</v>
      </c>
      <c r="AX26" s="33">
        <v>4.277951E-2</v>
      </c>
      <c r="AY26" s="33">
        <v>4.2084240000000002E-2</v>
      </c>
      <c r="AZ26" s="33">
        <v>4.1412030000000002E-2</v>
      </c>
      <c r="BA26" s="33">
        <v>4.0755520000000003E-2</v>
      </c>
      <c r="BB26" s="33">
        <v>4.012603E-2</v>
      </c>
      <c r="BC26" s="33">
        <v>3.9528000000000001E-2</v>
      </c>
      <c r="BD26" s="33">
        <v>3.8960080000000001E-2</v>
      </c>
      <c r="BE26" s="33">
        <v>3.8415289999999998E-2</v>
      </c>
      <c r="BF26" s="33">
        <v>3.788801E-2</v>
      </c>
      <c r="BG26" s="33">
        <v>3.7381749999999998E-2</v>
      </c>
      <c r="BH26" s="33">
        <v>3.6850910000000001E-2</v>
      </c>
      <c r="BI26" s="33">
        <v>3.6345379999999997E-2</v>
      </c>
      <c r="BJ26" s="33">
        <v>3.5863010000000001E-2</v>
      </c>
      <c r="BK26" s="33">
        <v>3.5402500000000003E-2</v>
      </c>
      <c r="BL26" s="33">
        <v>3.4962020000000003E-2</v>
      </c>
      <c r="BM26" s="33">
        <v>3.4540710000000002E-2</v>
      </c>
      <c r="BN26" s="33">
        <v>3.4136140000000002E-2</v>
      </c>
      <c r="BO26" s="33">
        <v>3.3746579999999998E-2</v>
      </c>
      <c r="BP26" s="33">
        <v>3.337039E-2</v>
      </c>
      <c r="BQ26" s="33">
        <v>3.3007120000000001E-2</v>
      </c>
      <c r="BR26" s="33">
        <v>3.2657640000000002E-2</v>
      </c>
      <c r="BS26" s="33">
        <v>3.2321030000000001E-2</v>
      </c>
      <c r="BT26" s="33">
        <v>3.1995599999999999E-2</v>
      </c>
      <c r="BU26" s="33">
        <v>3.1680300000000002E-2</v>
      </c>
      <c r="BV26" s="33">
        <v>3.1374319999999997E-2</v>
      </c>
      <c r="BW26" s="33">
        <v>3.1078229999999998E-2</v>
      </c>
      <c r="BX26" s="33">
        <v>3.07909E-2</v>
      </c>
      <c r="BY26" s="33">
        <v>3.05116E-2</v>
      </c>
      <c r="BZ26" s="33">
        <v>3.0239240000000001E-2</v>
      </c>
      <c r="CA26" s="33">
        <v>2.9973940000000001E-2</v>
      </c>
      <c r="CB26" s="33">
        <v>2.971669E-2</v>
      </c>
      <c r="CC26" s="33">
        <v>2.946694E-2</v>
      </c>
      <c r="CD26" s="33">
        <v>2.92234E-2</v>
      </c>
      <c r="CE26" s="33">
        <v>2.8985130000000001E-2</v>
      </c>
      <c r="CF26" s="33">
        <v>2.8751550000000001E-2</v>
      </c>
      <c r="CG26" s="33">
        <v>2.8523300000000001E-2</v>
      </c>
      <c r="CH26" s="33">
        <v>2.8299640000000001E-2</v>
      </c>
      <c r="CI26" s="33">
        <v>2.8080270000000001E-2</v>
      </c>
      <c r="CJ26" s="33">
        <v>2.7864659999999999E-2</v>
      </c>
      <c r="CK26" s="33">
        <v>2.765343E-2</v>
      </c>
      <c r="CL26" s="33">
        <v>2.7447699999999998E-2</v>
      </c>
      <c r="CM26" s="33">
        <v>2.7247159999999999E-2</v>
      </c>
      <c r="CN26" s="33">
        <v>2.7050629999999999E-2</v>
      </c>
      <c r="CO26" s="33">
        <v>2.6857329999999999E-2</v>
      </c>
      <c r="CP26" s="33">
        <v>2.6666970000000002E-2</v>
      </c>
      <c r="CQ26" s="33">
        <v>2.6480219999999999E-2</v>
      </c>
      <c r="CR26" s="33">
        <v>2.6296569999999998E-2</v>
      </c>
      <c r="CS26" s="33">
        <v>2.6115759999999998E-2</v>
      </c>
      <c r="CT26" s="33">
        <v>2.5937290000000002E-2</v>
      </c>
      <c r="CU26" s="33">
        <v>2.5761590000000001E-2</v>
      </c>
      <c r="CV26" s="33">
        <v>2.5589609999999999E-2</v>
      </c>
      <c r="CW26" s="33">
        <v>2.5421010000000001E-2</v>
      </c>
      <c r="CX26" s="33">
        <v>2.5254479999999999E-2</v>
      </c>
      <c r="CY26" s="33">
        <v>2.508925E-2</v>
      </c>
      <c r="CZ26" s="33">
        <v>2.4925289999999999E-2</v>
      </c>
      <c r="DA26" s="33">
        <v>2.4763159999999999E-2</v>
      </c>
      <c r="DB26" s="33">
        <v>2.4602780000000001E-2</v>
      </c>
      <c r="DC26" s="33">
        <v>2.4443980000000001E-2</v>
      </c>
      <c r="DD26" s="33">
        <v>2.428632E-2</v>
      </c>
      <c r="DE26" s="33">
        <v>2.4130430000000001E-2</v>
      </c>
      <c r="DF26" s="33">
        <v>2.3977200000000001E-2</v>
      </c>
      <c r="DG26" s="33">
        <v>2.3826380000000001E-2</v>
      </c>
      <c r="DH26" s="33">
        <v>2.3676820000000001E-2</v>
      </c>
      <c r="DI26" s="33">
        <v>2.3527989999999999E-2</v>
      </c>
      <c r="DJ26" s="33">
        <v>2.3379810000000001E-2</v>
      </c>
      <c r="DK26" s="33">
        <v>2.3232920000000001E-2</v>
      </c>
      <c r="DL26" s="33">
        <v>2.3087420000000001E-2</v>
      </c>
      <c r="DM26" s="33">
        <v>2.2943330000000001E-2</v>
      </c>
      <c r="DN26" s="33">
        <v>2.2800279999999999E-2</v>
      </c>
      <c r="DO26" s="33">
        <v>2.2658749999999998E-2</v>
      </c>
      <c r="DP26" s="33">
        <v>2.251943E-2</v>
      </c>
      <c r="DQ26" s="33">
        <v>2.2382220000000001E-2</v>
      </c>
      <c r="DR26" s="33">
        <v>2.224609E-2</v>
      </c>
      <c r="DS26" s="33">
        <v>2.211053E-2</v>
      </c>
      <c r="DT26" s="33">
        <v>2.197503E-2</v>
      </c>
      <c r="DU26" s="33">
        <v>2.1840200000000001E-2</v>
      </c>
      <c r="DV26" s="33">
        <v>2.170623E-2</v>
      </c>
      <c r="DW26" s="33">
        <v>2.157338E-2</v>
      </c>
      <c r="DX26" s="33">
        <v>2.1441350000000001E-2</v>
      </c>
      <c r="DY26" s="33">
        <v>2.131038E-2</v>
      </c>
      <c r="DZ26" s="33">
        <v>2.118109E-2</v>
      </c>
      <c r="EA26" s="33">
        <v>2.1053510000000001E-2</v>
      </c>
      <c r="EB26" s="33">
        <v>2.0927069999999999E-2</v>
      </c>
      <c r="EC26" s="33">
        <v>2.0801320000000002E-2</v>
      </c>
      <c r="ED26" s="33">
        <v>2.067575E-2</v>
      </c>
      <c r="EE26" s="33">
        <v>2.0551010000000001E-2</v>
      </c>
      <c r="EF26" s="33">
        <v>2.0427259999999999E-2</v>
      </c>
      <c r="EG26" s="33">
        <v>2.0304849999999999E-2</v>
      </c>
      <c r="EH26" s="33">
        <v>2.0183719999999999E-2</v>
      </c>
      <c r="EI26" s="33">
        <v>2.006403E-2</v>
      </c>
      <c r="EJ26" s="33">
        <v>1.9946100000000001E-2</v>
      </c>
      <c r="EK26" s="33">
        <v>1.9829900000000001E-2</v>
      </c>
      <c r="EL26" s="33">
        <v>1.9714849999999999E-2</v>
      </c>
      <c r="EM26" s="33">
        <v>1.960056E-2</v>
      </c>
      <c r="EN26" s="33">
        <v>1.9486759999999999E-2</v>
      </c>
      <c r="EO26" s="33">
        <v>1.9373709999999999E-2</v>
      </c>
      <c r="EP26" s="33">
        <v>1.926129E-2</v>
      </c>
      <c r="EQ26" s="33">
        <v>1.914998E-2</v>
      </c>
      <c r="ER26" s="33">
        <v>1.9039710000000001E-2</v>
      </c>
      <c r="ES26" s="33">
        <v>1.8930539999999999E-2</v>
      </c>
      <c r="ET26" s="33">
        <v>1.8822849999999999E-2</v>
      </c>
      <c r="EU26" s="33">
        <v>1.8716610000000002E-2</v>
      </c>
      <c r="EV26" s="33">
        <v>1.8611220000000001E-2</v>
      </c>
      <c r="EW26" s="33">
        <v>1.850622E-2</v>
      </c>
      <c r="EX26" s="33">
        <v>1.840141E-2</v>
      </c>
      <c r="EY26" s="33">
        <v>1.8297089999999998E-2</v>
      </c>
      <c r="EZ26" s="33">
        <v>1.8193170000000002E-2</v>
      </c>
      <c r="FA26" s="33">
        <v>1.8090410000000001E-2</v>
      </c>
      <c r="FB26" s="33">
        <v>1.7988810000000001E-2</v>
      </c>
      <c r="FC26" s="33">
        <v>1.7888399999999999E-2</v>
      </c>
      <c r="FD26" s="33">
        <v>1.7789200000000002E-2</v>
      </c>
      <c r="FE26" s="33">
        <v>1.7691189999999999E-2</v>
      </c>
      <c r="FF26" s="33">
        <v>1.7594200000000001E-2</v>
      </c>
      <c r="FG26" s="33">
        <v>1.7497929999999998E-2</v>
      </c>
      <c r="FH26" s="33">
        <v>1.7401969999999999E-2</v>
      </c>
      <c r="FI26" s="33">
        <v>1.7306309999999998E-2</v>
      </c>
      <c r="FJ26" s="33">
        <v>1.7210920000000001E-2</v>
      </c>
      <c r="FK26" s="33">
        <v>1.7116619999999999E-2</v>
      </c>
      <c r="FL26" s="33">
        <v>1.7023429999999999E-2</v>
      </c>
      <c r="FM26" s="33">
        <v>1.6931359999999999E-2</v>
      </c>
      <c r="FN26" s="33">
        <v>1.684041E-2</v>
      </c>
      <c r="FO26" s="33">
        <v>1.6750339999999999E-2</v>
      </c>
      <c r="FP26" s="33">
        <v>1.6660709999999999E-2</v>
      </c>
      <c r="FQ26" s="33">
        <v>1.657146E-2</v>
      </c>
      <c r="FR26" s="33">
        <v>1.648237E-2</v>
      </c>
      <c r="FS26" s="33">
        <v>1.6393399999999999E-2</v>
      </c>
      <c r="FT26" s="33">
        <v>1.630442E-2</v>
      </c>
      <c r="FU26" s="33">
        <v>1.62162E-2</v>
      </c>
      <c r="FV26" s="33">
        <v>1.612893E-2</v>
      </c>
      <c r="FW26" s="33">
        <v>1.604274E-2</v>
      </c>
      <c r="FX26" s="33">
        <v>1.5957619999999999E-2</v>
      </c>
      <c r="FY26" s="33">
        <v>1.5873310000000002E-2</v>
      </c>
      <c r="FZ26" s="33">
        <v>1.5789569999999999E-2</v>
      </c>
      <c r="GA26" s="33">
        <v>1.5706189999999998E-2</v>
      </c>
      <c r="GB26" s="33">
        <v>1.5623089999999999E-2</v>
      </c>
      <c r="GC26" s="33">
        <v>1.55403E-2</v>
      </c>
      <c r="GD26" s="33">
        <v>1.545791E-2</v>
      </c>
      <c r="GE26" s="33">
        <v>1.537637E-2</v>
      </c>
      <c r="GF26" s="33">
        <v>1.5295700000000001E-2</v>
      </c>
      <c r="GG26" s="33">
        <v>1.521607E-2</v>
      </c>
      <c r="GH26" s="33">
        <v>1.5137340000000001E-2</v>
      </c>
      <c r="GI26" s="33">
        <v>1.505925E-2</v>
      </c>
      <c r="GJ26" s="33">
        <v>1.498155E-2</v>
      </c>
      <c r="GK26" s="33">
        <v>1.4904260000000001E-2</v>
      </c>
      <c r="GL26" s="33">
        <v>1.482735E-2</v>
      </c>
      <c r="GM26" s="33">
        <v>1.4750589999999999E-2</v>
      </c>
      <c r="GN26" s="33">
        <v>1.4674039999999999E-2</v>
      </c>
      <c r="GO26" s="33">
        <v>1.4598130000000001E-2</v>
      </c>
      <c r="GP26" s="33">
        <v>1.452285E-2</v>
      </c>
      <c r="GQ26" s="33">
        <v>1.444842E-2</v>
      </c>
      <c r="GR26" s="33">
        <v>1.437482E-2</v>
      </c>
      <c r="GS26" s="33">
        <v>1.4302E-2</v>
      </c>
      <c r="GT26" s="33">
        <v>1.422956E-2</v>
      </c>
      <c r="GU26" s="33">
        <v>1.4157380000000001E-2</v>
      </c>
      <c r="GV26" s="33">
        <v>1.4085540000000001E-2</v>
      </c>
      <c r="GW26" s="33">
        <v>1.401386E-2</v>
      </c>
      <c r="GX26" s="33">
        <v>1.3942380000000001E-2</v>
      </c>
      <c r="GY26" s="33">
        <v>1.387147E-2</v>
      </c>
      <c r="GZ26" s="33">
        <v>1.380119E-2</v>
      </c>
      <c r="HA26" s="33">
        <v>1.3731760000000001E-2</v>
      </c>
      <c r="HB26" s="33">
        <v>1.3663059999999999E-2</v>
      </c>
      <c r="HC26" s="33">
        <v>1.359515E-2</v>
      </c>
      <c r="HD26" s="33">
        <v>1.352769E-2</v>
      </c>
      <c r="HE26" s="33">
        <v>1.346057E-2</v>
      </c>
      <c r="HF26" s="33">
        <v>1.3393850000000001E-2</v>
      </c>
      <c r="HG26" s="33">
        <v>1.3327210000000001E-2</v>
      </c>
      <c r="HH26" s="33">
        <v>1.326074E-2</v>
      </c>
      <c r="HI26" s="33">
        <v>1.319475E-2</v>
      </c>
      <c r="HJ26" s="33">
        <v>1.312932E-2</v>
      </c>
      <c r="HK26" s="33">
        <v>1.3064539999999999E-2</v>
      </c>
      <c r="HL26" s="33">
        <v>1.300042E-2</v>
      </c>
      <c r="HM26" s="33">
        <v>1.293703E-2</v>
      </c>
      <c r="HN26" s="33">
        <v>1.287408E-2</v>
      </c>
      <c r="HO26" s="33">
        <v>1.2811599999999999E-2</v>
      </c>
      <c r="HP26" s="33">
        <v>1.274963E-2</v>
      </c>
      <c r="HQ26" s="33">
        <v>1.2687789999999999E-2</v>
      </c>
      <c r="HR26" s="33">
        <v>1.2626129999999999E-2</v>
      </c>
      <c r="HS26" s="33">
        <v>1.256491E-2</v>
      </c>
      <c r="HT26" s="33">
        <v>1.250428E-2</v>
      </c>
      <c r="HU26" s="33">
        <v>1.2444180000000001E-2</v>
      </c>
      <c r="HV26" s="33">
        <v>1.2384610000000001E-2</v>
      </c>
      <c r="HW26" s="33">
        <v>1.232573E-2</v>
      </c>
      <c r="HX26" s="33">
        <v>1.2267190000000001E-2</v>
      </c>
      <c r="HY26" s="33">
        <v>1.220884E-2</v>
      </c>
      <c r="HZ26" s="33">
        <v>1.215071E-2</v>
      </c>
      <c r="IA26" s="33">
        <v>1.209257E-2</v>
      </c>
      <c r="IB26" s="33">
        <v>1.203455E-2</v>
      </c>
      <c r="IC26" s="33">
        <v>1.197693E-2</v>
      </c>
      <c r="ID26" s="33">
        <v>1.192006E-2</v>
      </c>
      <c r="IE26" s="33">
        <v>1.186385E-2</v>
      </c>
      <c r="IF26" s="33">
        <v>1.1808280000000001E-2</v>
      </c>
      <c r="IG26" s="33">
        <v>1.175348E-2</v>
      </c>
      <c r="IH26" s="33">
        <v>1.1699080000000001E-2</v>
      </c>
      <c r="II26" s="33">
        <v>1.164478E-2</v>
      </c>
      <c r="IJ26" s="33">
        <v>1.159057E-2</v>
      </c>
      <c r="IK26" s="33">
        <v>1.153627E-2</v>
      </c>
      <c r="IL26" s="33">
        <v>1.1482030000000001E-2</v>
      </c>
      <c r="IM26" s="33">
        <v>1.142808E-2</v>
      </c>
      <c r="IN26" s="33">
        <v>1.137474E-2</v>
      </c>
      <c r="IO26" s="33">
        <v>1.132186E-2</v>
      </c>
      <c r="IP26" s="33">
        <v>1.126948E-2</v>
      </c>
      <c r="IQ26" s="33">
        <v>1.121776E-2</v>
      </c>
      <c r="IR26" s="33">
        <v>1.116645E-2</v>
      </c>
      <c r="IS26" s="33">
        <v>1.111531E-2</v>
      </c>
      <c r="IT26" s="33">
        <v>1.106437E-2</v>
      </c>
      <c r="IU26" s="33">
        <v>1.101338E-2</v>
      </c>
      <c r="IV26" s="33">
        <v>1.0962400000000001E-2</v>
      </c>
      <c r="IW26" s="33">
        <v>1.0911509999999999E-2</v>
      </c>
      <c r="IX26" s="33">
        <v>1.086107E-2</v>
      </c>
      <c r="IY26" s="33">
        <v>1.081092E-2</v>
      </c>
      <c r="IZ26" s="33">
        <v>1.0761049999999999E-2</v>
      </c>
      <c r="JA26" s="33">
        <v>1.071161E-2</v>
      </c>
      <c r="JB26" s="33">
        <v>1.066252E-2</v>
      </c>
      <c r="JC26" s="33">
        <v>1.0613650000000001E-2</v>
      </c>
      <c r="JD26" s="33">
        <v>1.0565049999999999E-2</v>
      </c>
      <c r="JE26" s="33">
        <v>1.051649E-2</v>
      </c>
      <c r="JF26" s="33">
        <v>1.0468099999999999E-2</v>
      </c>
      <c r="JG26" s="33">
        <v>1.0419990000000001E-2</v>
      </c>
      <c r="JH26" s="33">
        <v>1.037253E-2</v>
      </c>
      <c r="JI26" s="33">
        <v>1.0325610000000001E-2</v>
      </c>
      <c r="JJ26" s="33">
        <v>1.0279160000000001E-2</v>
      </c>
      <c r="JK26" s="33">
        <v>1.023311E-2</v>
      </c>
      <c r="JL26" s="33">
        <v>1.0187359999999999E-2</v>
      </c>
      <c r="JM26" s="33">
        <v>1.014164E-2</v>
      </c>
      <c r="JN26" s="33">
        <v>1.0095929999999999E-2</v>
      </c>
      <c r="JO26" s="33">
        <v>1.005005E-2</v>
      </c>
      <c r="JP26" s="33">
        <v>1.0004320000000001E-2</v>
      </c>
      <c r="JQ26" s="33">
        <v>9.958939E-3</v>
      </c>
      <c r="JR26" s="33">
        <v>9.9142510000000007E-3</v>
      </c>
      <c r="JS26" s="33">
        <v>9.8701759999999996E-3</v>
      </c>
      <c r="JT26" s="33">
        <v>9.8266640000000006E-3</v>
      </c>
      <c r="JU26" s="33">
        <v>9.7835930000000002E-3</v>
      </c>
      <c r="JV26" s="33">
        <v>9.7408570000000003E-3</v>
      </c>
      <c r="JW26" s="33">
        <v>9.698099E-3</v>
      </c>
      <c r="JX26" s="33">
        <v>9.6552659999999992E-3</v>
      </c>
      <c r="JY26" s="33">
        <v>9.612265E-3</v>
      </c>
      <c r="JZ26" s="33">
        <v>9.5693810000000001E-3</v>
      </c>
      <c r="KA26" s="33">
        <v>9.5267170000000005E-3</v>
      </c>
      <c r="KB26" s="33">
        <v>9.4846140000000006E-3</v>
      </c>
      <c r="KC26" s="33">
        <v>9.4430469999999996E-3</v>
      </c>
      <c r="KD26" s="33">
        <v>9.4020270000000003E-3</v>
      </c>
      <c r="KE26" s="33">
        <v>9.3613800000000007E-3</v>
      </c>
      <c r="KF26" s="33">
        <v>9.3209859999999999E-3</v>
      </c>
      <c r="KG26" s="33">
        <v>9.2806250000000007E-3</v>
      </c>
      <c r="KH26" s="33">
        <v>9.2403350000000006E-3</v>
      </c>
      <c r="KI26" s="33">
        <v>9.2000859999999997E-3</v>
      </c>
      <c r="KJ26" s="33">
        <v>9.1602070000000001E-3</v>
      </c>
      <c r="KK26" s="33">
        <v>9.1207149999999997E-3</v>
      </c>
      <c r="KL26" s="33">
        <v>9.0818949999999996E-3</v>
      </c>
      <c r="KM26" s="33">
        <v>9.0435499999999992E-3</v>
      </c>
      <c r="KN26" s="33">
        <v>9.0055889999999996E-3</v>
      </c>
      <c r="KO26" s="33">
        <v>8.9678599999999994E-3</v>
      </c>
      <c r="KP26" s="33">
        <v>8.930192E-3</v>
      </c>
      <c r="KQ26" s="33">
        <v>8.8925069999999991E-3</v>
      </c>
      <c r="KR26" s="33">
        <v>8.8548440000000006E-3</v>
      </c>
      <c r="KS26" s="33">
        <v>8.817142E-3</v>
      </c>
      <c r="KT26" s="33">
        <v>8.7797710000000004E-3</v>
      </c>
      <c r="KU26" s="33">
        <v>8.7427240000000003E-3</v>
      </c>
      <c r="KV26" s="33">
        <v>8.7062230000000008E-3</v>
      </c>
      <c r="KW26" s="33">
        <v>8.6700240000000001E-3</v>
      </c>
      <c r="KX26" s="33">
        <v>8.6338999999999999E-3</v>
      </c>
      <c r="KY26" s="33">
        <v>8.5977970000000008E-3</v>
      </c>
      <c r="KZ26" s="33">
        <v>8.5616159999999993E-3</v>
      </c>
      <c r="LA26" s="33">
        <v>8.5253880000000001E-3</v>
      </c>
      <c r="LB26" s="33">
        <v>8.4893469999999995E-3</v>
      </c>
      <c r="LC26" s="33">
        <v>8.4535070000000007E-3</v>
      </c>
      <c r="LD26" s="33">
        <v>8.4182619999999993E-3</v>
      </c>
      <c r="LE26" s="33">
        <v>8.3835409999999996E-3</v>
      </c>
      <c r="LF26" s="33">
        <v>8.3494580000000006E-3</v>
      </c>
      <c r="LG26" s="33">
        <v>8.3157360000000007E-3</v>
      </c>
      <c r="LH26" s="33">
        <v>8.2821430000000005E-3</v>
      </c>
      <c r="LI26" s="33">
        <v>8.2485179999999998E-3</v>
      </c>
      <c r="LJ26" s="33">
        <v>8.2146570000000002E-3</v>
      </c>
      <c r="LK26" s="33">
        <v>8.1805990000000002E-3</v>
      </c>
      <c r="LL26" s="33">
        <v>8.1465770000000003E-3</v>
      </c>
      <c r="LM26" s="33">
        <v>8.1126519999999997E-3</v>
      </c>
      <c r="LN26" s="33">
        <v>8.0791950000000008E-3</v>
      </c>
      <c r="LO26" s="33">
        <v>8.0461509999999997E-3</v>
      </c>
      <c r="LP26" s="33">
        <v>8.0135929999999994E-3</v>
      </c>
      <c r="LQ26" s="33">
        <v>7.9812300000000006E-3</v>
      </c>
      <c r="LR26" s="33">
        <v>7.9488470000000002E-3</v>
      </c>
      <c r="LS26" s="33">
        <v>7.9164000000000005E-3</v>
      </c>
      <c r="LT26" s="33">
        <v>7.8838050000000007E-3</v>
      </c>
      <c r="LU26" s="33">
        <v>7.8511840000000006E-3</v>
      </c>
      <c r="LV26" s="33">
        <v>7.8187310000000006E-3</v>
      </c>
      <c r="LW26" s="33">
        <v>7.7865410000000001E-3</v>
      </c>
      <c r="LX26" s="33">
        <v>7.7549309999999996E-3</v>
      </c>
      <c r="LY26" s="33">
        <v>7.7238259999999996E-3</v>
      </c>
      <c r="LZ26" s="33">
        <v>7.6932809999999997E-3</v>
      </c>
      <c r="MA26" s="33">
        <v>7.6630250000000004E-3</v>
      </c>
      <c r="MB26" s="33">
        <v>7.6328910000000002E-3</v>
      </c>
      <c r="MC26" s="33">
        <v>7.602803E-3</v>
      </c>
      <c r="MD26" s="33">
        <v>7.5726980000000001E-3</v>
      </c>
      <c r="ME26" s="33">
        <v>7.5426369999999996E-3</v>
      </c>
      <c r="MF26" s="33">
        <v>7.512721E-3</v>
      </c>
      <c r="MG26" s="33">
        <v>7.4829789999999998E-3</v>
      </c>
      <c r="MH26" s="33">
        <v>7.4535840000000001E-3</v>
      </c>
      <c r="MI26" s="33">
        <v>7.424389E-3</v>
      </c>
      <c r="MJ26" s="33">
        <v>7.3953430000000004E-3</v>
      </c>
      <c r="MK26" s="33">
        <v>7.3662490000000001E-3</v>
      </c>
      <c r="ML26" s="33">
        <v>7.3370900000000001E-3</v>
      </c>
      <c r="MM26" s="33">
        <v>7.3077999999999997E-3</v>
      </c>
      <c r="MN26" s="33">
        <v>7.2784030000000001E-3</v>
      </c>
      <c r="MO26" s="33">
        <v>7.2490510000000003E-3</v>
      </c>
      <c r="MP26" s="33">
        <v>7.2200069999999996E-3</v>
      </c>
      <c r="MQ26" s="33">
        <v>7.1914370000000002E-3</v>
      </c>
      <c r="MR26" s="33">
        <v>7.1634740000000004E-3</v>
      </c>
      <c r="MS26" s="33">
        <v>7.1360130000000001E-3</v>
      </c>
      <c r="MT26" s="33">
        <v>7.10898E-3</v>
      </c>
      <c r="MU26" s="33">
        <v>7.0821540000000002E-3</v>
      </c>
      <c r="MV26" s="33">
        <v>7.055436E-3</v>
      </c>
      <c r="MW26" s="33">
        <v>7.0286769999999997E-3</v>
      </c>
      <c r="MX26" s="33">
        <v>7.0017209999999998E-3</v>
      </c>
      <c r="MY26" s="33">
        <v>6.9746859999999999E-3</v>
      </c>
      <c r="MZ26" s="33">
        <v>6.9477430000000001E-3</v>
      </c>
      <c r="NA26" s="33">
        <v>6.9210540000000003E-3</v>
      </c>
      <c r="NB26" s="33">
        <v>6.894758E-3</v>
      </c>
      <c r="NC26" s="33">
        <v>6.8687089999999998E-3</v>
      </c>
      <c r="ND26" s="33">
        <v>6.8428259999999998E-3</v>
      </c>
      <c r="NE26" s="33">
        <v>6.816903E-3</v>
      </c>
      <c r="NF26" s="33">
        <v>6.7909829999999996E-3</v>
      </c>
      <c r="NG26" s="33">
        <v>6.7649800000000003E-3</v>
      </c>
      <c r="NH26" s="33">
        <v>6.7387150000000002E-3</v>
      </c>
      <c r="NI26" s="33">
        <v>6.7122839999999998E-3</v>
      </c>
      <c r="NJ26" s="33">
        <v>6.6859689999999999E-3</v>
      </c>
      <c r="NK26" s="33">
        <v>6.6599909999999997E-3</v>
      </c>
      <c r="NL26" s="33">
        <v>6.6345470000000002E-3</v>
      </c>
      <c r="NM26" s="33">
        <v>6.6095260000000001E-3</v>
      </c>
      <c r="NN26" s="33">
        <v>6.5848540000000002E-3</v>
      </c>
      <c r="NO26" s="33">
        <v>6.5604089999999997E-3</v>
      </c>
      <c r="NP26" s="33">
        <v>6.5361669999999998E-3</v>
      </c>
      <c r="NQ26" s="33">
        <v>6.512075E-3</v>
      </c>
      <c r="NR26" s="33">
        <v>6.4879040000000001E-3</v>
      </c>
      <c r="NS26" s="33">
        <v>6.4636659999999999E-3</v>
      </c>
      <c r="NT26" s="33">
        <v>6.4396360000000003E-3</v>
      </c>
      <c r="NU26" s="33">
        <v>6.4159220000000001E-3</v>
      </c>
      <c r="NV26" s="33">
        <v>6.3926169999999997E-3</v>
      </c>
      <c r="NW26" s="33">
        <v>6.3695540000000004E-3</v>
      </c>
      <c r="NX26" s="33">
        <v>6.346605E-3</v>
      </c>
      <c r="NY26" s="33">
        <v>6.3236919999999997E-3</v>
      </c>
      <c r="NZ26" s="33">
        <v>6.3008350000000003E-3</v>
      </c>
      <c r="OA26" s="33">
        <v>6.2780070000000004E-3</v>
      </c>
      <c r="OB26" s="33">
        <v>6.2549090000000003E-3</v>
      </c>
      <c r="OC26" s="33">
        <v>6.2315449999999998E-3</v>
      </c>
      <c r="OD26" s="33">
        <v>6.2081840000000003E-3</v>
      </c>
      <c r="OE26" s="33">
        <v>6.1850780000000001E-3</v>
      </c>
      <c r="OF26" s="33">
        <v>6.1624109999999996E-3</v>
      </c>
      <c r="OG26" s="33">
        <v>6.1400830000000002E-3</v>
      </c>
      <c r="OH26" s="33">
        <v>6.1179959999999997E-3</v>
      </c>
      <c r="OI26" s="33">
        <v>6.0960550000000004E-3</v>
      </c>
      <c r="OJ26" s="33">
        <v>6.0742849999999996E-3</v>
      </c>
      <c r="OK26" s="33">
        <v>6.0526649999999996E-3</v>
      </c>
      <c r="OL26" s="33">
        <v>6.0309070000000003E-3</v>
      </c>
      <c r="OM26" s="33">
        <v>6.0089439999999996E-3</v>
      </c>
      <c r="ON26" s="33">
        <v>5.9870970000000003E-3</v>
      </c>
      <c r="OO26" s="33">
        <v>5.9656270000000003E-3</v>
      </c>
      <c r="OP26" s="33">
        <v>5.9447040000000003E-3</v>
      </c>
    </row>
    <row r="27" spans="1:407" x14ac:dyDescent="0.25">
      <c r="A27" s="13" t="str">
        <f t="shared" si="0"/>
        <v>FixedWing-COARSE-3-20-Any</v>
      </c>
      <c r="B27" s="13" t="s">
        <v>56</v>
      </c>
      <c r="C27" s="23" t="s">
        <v>29</v>
      </c>
      <c r="D27" s="31">
        <v>3</v>
      </c>
      <c r="E27" s="23">
        <v>20</v>
      </c>
      <c r="F27" s="32" t="s">
        <v>48</v>
      </c>
      <c r="G27" s="13">
        <v>0.28044609999999998</v>
      </c>
      <c r="H27" s="13">
        <v>0.21701090000000001</v>
      </c>
      <c r="I27" s="13">
        <v>0.17420269999999999</v>
      </c>
      <c r="J27" s="13">
        <v>0.14355989999999999</v>
      </c>
      <c r="K27" s="13">
        <v>0.12272280000000001</v>
      </c>
      <c r="L27" s="33">
        <v>0.1078076</v>
      </c>
      <c r="M27" s="33">
        <v>9.6360470000000004E-2</v>
      </c>
      <c r="N27" s="33">
        <v>8.7261140000000001E-2</v>
      </c>
      <c r="O27" s="33">
        <v>8.0080960000000007E-2</v>
      </c>
      <c r="P27" s="33">
        <v>7.417878E-2</v>
      </c>
      <c r="Q27" s="33">
        <v>6.9315570000000007E-2</v>
      </c>
      <c r="R27" s="33">
        <v>6.5208820000000001E-2</v>
      </c>
      <c r="S27" s="33">
        <v>6.1714049999999999E-2</v>
      </c>
      <c r="T27" s="33">
        <v>5.8668709999999999E-2</v>
      </c>
      <c r="U27" s="33">
        <v>5.5853449999999999E-2</v>
      </c>
      <c r="V27" s="33">
        <v>5.3205339999999997E-2</v>
      </c>
      <c r="W27" s="33">
        <v>5.0670090000000001E-2</v>
      </c>
      <c r="X27" s="33">
        <v>4.8272820000000001E-2</v>
      </c>
      <c r="Y27" s="33">
        <v>4.6284800000000001E-2</v>
      </c>
      <c r="Z27" s="33">
        <v>4.430166E-2</v>
      </c>
      <c r="AA27" s="33">
        <v>4.2435189999999998E-2</v>
      </c>
      <c r="AB27" s="33">
        <v>4.0640139999999998E-2</v>
      </c>
      <c r="AC27" s="33">
        <v>3.8881249999999999E-2</v>
      </c>
      <c r="AD27" s="33">
        <v>3.7193850000000001E-2</v>
      </c>
      <c r="AE27" s="33">
        <v>3.556115E-2</v>
      </c>
      <c r="AF27" s="33">
        <v>3.4007809999999999E-2</v>
      </c>
      <c r="AG27" s="33">
        <v>3.2523410000000003E-2</v>
      </c>
      <c r="AH27" s="33">
        <v>3.1109040000000001E-2</v>
      </c>
      <c r="AI27" s="33">
        <v>2.9808290000000001E-2</v>
      </c>
      <c r="AJ27" s="33">
        <v>2.8576540000000001E-2</v>
      </c>
      <c r="AK27" s="33">
        <v>2.7429849999999999E-2</v>
      </c>
      <c r="AL27" s="33">
        <v>2.6343180000000001E-2</v>
      </c>
      <c r="AM27" s="33">
        <v>2.5309789999999999E-2</v>
      </c>
      <c r="AN27" s="33">
        <v>2.4333919999999998E-2</v>
      </c>
      <c r="AO27" s="33">
        <v>2.337916E-2</v>
      </c>
      <c r="AP27" s="33">
        <v>2.247501E-2</v>
      </c>
      <c r="AQ27" s="33">
        <v>2.1616639999999999E-2</v>
      </c>
      <c r="AR27" s="33">
        <v>2.080048E-2</v>
      </c>
      <c r="AS27" s="33">
        <v>2.002373E-2</v>
      </c>
      <c r="AT27" s="33">
        <v>1.9285360000000001E-2</v>
      </c>
      <c r="AU27" s="33">
        <v>1.8583100000000002E-2</v>
      </c>
      <c r="AV27" s="33">
        <v>1.791421E-2</v>
      </c>
      <c r="AW27" s="33">
        <v>1.727952E-2</v>
      </c>
      <c r="AX27" s="33">
        <v>1.6678309999999998E-2</v>
      </c>
      <c r="AY27" s="33">
        <v>1.6110320000000001E-2</v>
      </c>
      <c r="AZ27" s="33">
        <v>1.557267E-2</v>
      </c>
      <c r="BA27" s="33">
        <v>1.5062860000000001E-2</v>
      </c>
      <c r="BB27" s="33">
        <v>1.457811E-2</v>
      </c>
      <c r="BC27" s="33">
        <v>1.4117309999999999E-2</v>
      </c>
      <c r="BD27" s="33">
        <v>1.3680370000000001E-2</v>
      </c>
      <c r="BE27" s="33">
        <v>1.326481E-2</v>
      </c>
      <c r="BF27" s="33">
        <v>1.2868249999999999E-2</v>
      </c>
      <c r="BG27" s="33">
        <v>1.2491749999999999E-2</v>
      </c>
      <c r="BH27" s="33">
        <v>1.2133970000000001E-2</v>
      </c>
      <c r="BI27" s="33">
        <v>1.1795150000000001E-2</v>
      </c>
      <c r="BJ27" s="33">
        <v>1.1473179999999999E-2</v>
      </c>
      <c r="BK27" s="33">
        <v>1.1166550000000001E-2</v>
      </c>
      <c r="BL27" s="33">
        <v>1.08732E-2</v>
      </c>
      <c r="BM27" s="33">
        <v>1.0592829999999999E-2</v>
      </c>
      <c r="BN27" s="33">
        <v>1.0325890000000001E-2</v>
      </c>
      <c r="BO27" s="33">
        <v>1.007129E-2</v>
      </c>
      <c r="BP27" s="33">
        <v>9.8273490000000008E-3</v>
      </c>
      <c r="BQ27" s="33">
        <v>9.5944949999999998E-3</v>
      </c>
      <c r="BR27" s="33">
        <v>9.3729799999999995E-3</v>
      </c>
      <c r="BS27" s="33">
        <v>9.162389E-3</v>
      </c>
      <c r="BT27" s="33">
        <v>8.9603760000000008E-3</v>
      </c>
      <c r="BU27" s="33">
        <v>8.7659920000000002E-3</v>
      </c>
      <c r="BV27" s="33">
        <v>8.5789330000000004E-3</v>
      </c>
      <c r="BW27" s="33">
        <v>8.3991940000000005E-3</v>
      </c>
      <c r="BX27" s="33">
        <v>8.2273880000000004E-3</v>
      </c>
      <c r="BY27" s="33">
        <v>8.0626269999999993E-3</v>
      </c>
      <c r="BZ27" s="33">
        <v>7.9035600000000004E-3</v>
      </c>
      <c r="CA27" s="33">
        <v>7.7504749999999997E-3</v>
      </c>
      <c r="CB27" s="33">
        <v>7.6036749999999998E-3</v>
      </c>
      <c r="CC27" s="33">
        <v>7.4633069999999998E-3</v>
      </c>
      <c r="CD27" s="33">
        <v>7.3277489999999997E-3</v>
      </c>
      <c r="CE27" s="33">
        <v>7.1964129999999996E-3</v>
      </c>
      <c r="CF27" s="33">
        <v>7.069161E-3</v>
      </c>
      <c r="CG27" s="33">
        <v>6.9456680000000003E-3</v>
      </c>
      <c r="CH27" s="33">
        <v>6.8267329999999998E-3</v>
      </c>
      <c r="CI27" s="33">
        <v>6.712137E-3</v>
      </c>
      <c r="CJ27" s="33">
        <v>6.6007069999999999E-3</v>
      </c>
      <c r="CK27" s="33">
        <v>6.4923130000000004E-3</v>
      </c>
      <c r="CL27" s="33">
        <v>6.3876100000000002E-3</v>
      </c>
      <c r="CM27" s="33">
        <v>6.2871929999999999E-3</v>
      </c>
      <c r="CN27" s="33">
        <v>6.1896570000000003E-3</v>
      </c>
      <c r="CO27" s="33">
        <v>6.094899E-3</v>
      </c>
      <c r="CP27" s="33">
        <v>6.0025950000000003E-3</v>
      </c>
      <c r="CQ27" s="33">
        <v>5.9126509999999997E-3</v>
      </c>
      <c r="CR27" s="33">
        <v>5.8257650000000001E-3</v>
      </c>
      <c r="CS27" s="33">
        <v>5.7418770000000003E-3</v>
      </c>
      <c r="CT27" s="33">
        <v>5.6600779999999998E-3</v>
      </c>
      <c r="CU27" s="33">
        <v>5.5800509999999999E-3</v>
      </c>
      <c r="CV27" s="33">
        <v>5.5023570000000003E-3</v>
      </c>
      <c r="CW27" s="33">
        <v>5.4277209999999999E-3</v>
      </c>
      <c r="CX27" s="33">
        <v>5.3553350000000001E-3</v>
      </c>
      <c r="CY27" s="33">
        <v>5.284576E-3</v>
      </c>
      <c r="CZ27" s="33">
        <v>5.2154030000000004E-3</v>
      </c>
      <c r="DA27" s="33">
        <v>5.1480989999999997E-3</v>
      </c>
      <c r="DB27" s="33">
        <v>5.0831670000000004E-3</v>
      </c>
      <c r="DC27" s="33">
        <v>5.0202780000000004E-3</v>
      </c>
      <c r="DD27" s="33">
        <v>4.9588339999999996E-3</v>
      </c>
      <c r="DE27" s="33">
        <v>4.8985970000000002E-3</v>
      </c>
      <c r="DF27" s="33">
        <v>4.8400149999999996E-3</v>
      </c>
      <c r="DG27" s="33">
        <v>4.7837260000000003E-3</v>
      </c>
      <c r="DH27" s="33">
        <v>4.7289610000000003E-3</v>
      </c>
      <c r="DI27" s="33">
        <v>4.6754320000000002E-3</v>
      </c>
      <c r="DJ27" s="33">
        <v>4.623055E-3</v>
      </c>
      <c r="DK27" s="33">
        <v>4.5721069999999997E-3</v>
      </c>
      <c r="DL27" s="33">
        <v>4.5229529999999997E-3</v>
      </c>
      <c r="DM27" s="33">
        <v>4.4754310000000002E-3</v>
      </c>
      <c r="DN27" s="33">
        <v>4.4292610000000003E-3</v>
      </c>
      <c r="DO27" s="33">
        <v>4.3839639999999997E-3</v>
      </c>
      <c r="DP27" s="33">
        <v>4.3397970000000003E-3</v>
      </c>
      <c r="DQ27" s="33">
        <v>4.2972669999999996E-3</v>
      </c>
      <c r="DR27" s="33">
        <v>4.2559269999999996E-3</v>
      </c>
      <c r="DS27" s="33">
        <v>4.2155079999999998E-3</v>
      </c>
      <c r="DT27" s="33">
        <v>4.1757840000000001E-3</v>
      </c>
      <c r="DU27" s="33">
        <v>4.1369850000000001E-3</v>
      </c>
      <c r="DV27" s="33">
        <v>4.0992750000000003E-3</v>
      </c>
      <c r="DW27" s="33">
        <v>4.0628030000000002E-3</v>
      </c>
      <c r="DX27" s="33">
        <v>4.0272670000000002E-3</v>
      </c>
      <c r="DY27" s="33">
        <v>3.9921970000000003E-3</v>
      </c>
      <c r="DZ27" s="33">
        <v>3.957856E-3</v>
      </c>
      <c r="EA27" s="33">
        <v>3.9246380000000003E-3</v>
      </c>
      <c r="EB27" s="33">
        <v>3.8921960000000001E-3</v>
      </c>
      <c r="EC27" s="33">
        <v>3.8602599999999999E-3</v>
      </c>
      <c r="ED27" s="33">
        <v>3.8286980000000002E-3</v>
      </c>
      <c r="EE27" s="33">
        <v>3.797763E-3</v>
      </c>
      <c r="EF27" s="33">
        <v>3.767626E-3</v>
      </c>
      <c r="EG27" s="33">
        <v>3.7385080000000002E-3</v>
      </c>
      <c r="EH27" s="33">
        <v>3.710072E-3</v>
      </c>
      <c r="EI27" s="33">
        <v>3.6818950000000001E-3</v>
      </c>
      <c r="EJ27" s="33">
        <v>3.6542010000000002E-3</v>
      </c>
      <c r="EK27" s="33">
        <v>3.6272660000000001E-3</v>
      </c>
      <c r="EL27" s="33">
        <v>3.6008440000000002E-3</v>
      </c>
      <c r="EM27" s="33">
        <v>3.5747560000000001E-3</v>
      </c>
      <c r="EN27" s="33">
        <v>3.5489089999999998E-3</v>
      </c>
      <c r="EO27" s="33">
        <v>3.5236780000000001E-3</v>
      </c>
      <c r="EP27" s="33">
        <v>3.4990809999999998E-3</v>
      </c>
      <c r="EQ27" s="33">
        <v>3.4752749999999999E-3</v>
      </c>
      <c r="ER27" s="33">
        <v>3.4520169999999999E-3</v>
      </c>
      <c r="ES27" s="33">
        <v>3.4289170000000001E-3</v>
      </c>
      <c r="ET27" s="33">
        <v>3.4060639999999999E-3</v>
      </c>
      <c r="EU27" s="33">
        <v>3.3837730000000001E-3</v>
      </c>
      <c r="EV27" s="33">
        <v>3.3618900000000002E-3</v>
      </c>
      <c r="EW27" s="33">
        <v>3.3401300000000002E-3</v>
      </c>
      <c r="EX27" s="33">
        <v>3.3184220000000001E-3</v>
      </c>
      <c r="EY27" s="33">
        <v>3.2970870000000002E-3</v>
      </c>
      <c r="EZ27" s="33">
        <v>3.276251E-3</v>
      </c>
      <c r="FA27" s="33">
        <v>3.2561669999999999E-3</v>
      </c>
      <c r="FB27" s="33">
        <v>3.2366370000000001E-3</v>
      </c>
      <c r="FC27" s="33">
        <v>3.2172749999999999E-3</v>
      </c>
      <c r="FD27" s="33">
        <v>3.1980620000000002E-3</v>
      </c>
      <c r="FE27" s="33">
        <v>3.179323E-3</v>
      </c>
      <c r="FF27" s="33">
        <v>3.1609369999999999E-3</v>
      </c>
      <c r="FG27" s="33">
        <v>3.1425889999999999E-3</v>
      </c>
      <c r="FH27" s="33">
        <v>3.124225E-3</v>
      </c>
      <c r="FI27" s="33">
        <v>3.1061650000000001E-3</v>
      </c>
      <c r="FJ27" s="33">
        <v>3.0884950000000001E-3</v>
      </c>
      <c r="FK27" s="33">
        <v>3.0714879999999998E-3</v>
      </c>
      <c r="FL27" s="33">
        <v>3.054972E-3</v>
      </c>
      <c r="FM27" s="33">
        <v>3.0385590000000001E-3</v>
      </c>
      <c r="FN27" s="33">
        <v>3.022233E-3</v>
      </c>
      <c r="FO27" s="33">
        <v>3.0063030000000001E-3</v>
      </c>
      <c r="FP27" s="33">
        <v>2.990623E-3</v>
      </c>
      <c r="FQ27" s="33">
        <v>2.9748869999999998E-3</v>
      </c>
      <c r="FR27" s="33">
        <v>2.9590910000000001E-3</v>
      </c>
      <c r="FS27" s="33">
        <v>2.943635E-3</v>
      </c>
      <c r="FT27" s="33">
        <v>2.928506E-3</v>
      </c>
      <c r="FU27" s="33">
        <v>2.9139539999999998E-3</v>
      </c>
      <c r="FV27" s="33">
        <v>2.899731E-3</v>
      </c>
      <c r="FW27" s="33">
        <v>2.8855259999999998E-3</v>
      </c>
      <c r="FX27" s="33">
        <v>2.871392E-3</v>
      </c>
      <c r="FY27" s="33">
        <v>2.857591E-3</v>
      </c>
      <c r="FZ27" s="33">
        <v>2.8440679999999999E-3</v>
      </c>
      <c r="GA27" s="33">
        <v>2.830534E-3</v>
      </c>
      <c r="GB27" s="33">
        <v>2.8168899999999998E-3</v>
      </c>
      <c r="GC27" s="33">
        <v>2.8035120000000002E-3</v>
      </c>
      <c r="GD27" s="33">
        <v>2.790411E-3</v>
      </c>
      <c r="GE27" s="33">
        <v>2.7777969999999998E-3</v>
      </c>
      <c r="GF27" s="33">
        <v>2.7654759999999998E-3</v>
      </c>
      <c r="GG27" s="33">
        <v>2.7531840000000001E-3</v>
      </c>
      <c r="GH27" s="33">
        <v>2.7408810000000001E-3</v>
      </c>
      <c r="GI27" s="33">
        <v>2.728814E-3</v>
      </c>
      <c r="GJ27" s="33">
        <v>2.7170369999999998E-3</v>
      </c>
      <c r="GK27" s="33">
        <v>2.7053089999999999E-3</v>
      </c>
      <c r="GL27" s="33">
        <v>2.6934289999999998E-3</v>
      </c>
      <c r="GM27" s="33">
        <v>2.6817239999999999E-3</v>
      </c>
      <c r="GN27" s="33">
        <v>2.6701979999999999E-3</v>
      </c>
      <c r="GO27" s="33">
        <v>2.6590139999999999E-3</v>
      </c>
      <c r="GP27" s="33">
        <v>2.6480169999999999E-3</v>
      </c>
      <c r="GQ27" s="33">
        <v>2.6370650000000001E-3</v>
      </c>
      <c r="GR27" s="33">
        <v>2.626144E-3</v>
      </c>
      <c r="GS27" s="33">
        <v>2.6154360000000001E-3</v>
      </c>
      <c r="GT27" s="33">
        <v>2.604992E-3</v>
      </c>
      <c r="GU27" s="33">
        <v>2.5946260000000001E-3</v>
      </c>
      <c r="GV27" s="33">
        <v>2.5841359999999999E-3</v>
      </c>
      <c r="GW27" s="33">
        <v>2.5738340000000001E-3</v>
      </c>
      <c r="GX27" s="33">
        <v>2.5637070000000001E-3</v>
      </c>
      <c r="GY27" s="33">
        <v>2.553872E-3</v>
      </c>
      <c r="GZ27" s="33">
        <v>2.5441330000000001E-3</v>
      </c>
      <c r="HA27" s="33">
        <v>2.5343779999999999E-3</v>
      </c>
      <c r="HB27" s="33">
        <v>2.5245269999999999E-3</v>
      </c>
      <c r="HC27" s="33">
        <v>2.5147960000000001E-3</v>
      </c>
      <c r="HD27" s="33">
        <v>2.505284E-3</v>
      </c>
      <c r="HE27" s="33">
        <v>2.4958129999999999E-3</v>
      </c>
      <c r="HF27" s="33">
        <v>2.4862209999999998E-3</v>
      </c>
      <c r="HG27" s="33">
        <v>2.47679E-3</v>
      </c>
      <c r="HH27" s="33">
        <v>2.4675650000000001E-3</v>
      </c>
      <c r="HI27" s="33">
        <v>2.4586249999999999E-3</v>
      </c>
      <c r="HJ27" s="33">
        <v>2.449751E-3</v>
      </c>
      <c r="HK27" s="33">
        <v>2.4409060000000001E-3</v>
      </c>
      <c r="HL27" s="33">
        <v>2.4319739999999999E-3</v>
      </c>
      <c r="HM27" s="33">
        <v>2.4231159999999999E-3</v>
      </c>
      <c r="HN27" s="33">
        <v>2.4143569999999998E-3</v>
      </c>
      <c r="HO27" s="33">
        <v>2.4055449999999998E-3</v>
      </c>
      <c r="HP27" s="33">
        <v>2.3965340000000001E-3</v>
      </c>
      <c r="HQ27" s="33">
        <v>2.3876209999999999E-3</v>
      </c>
      <c r="HR27" s="33">
        <v>2.3789219999999999E-3</v>
      </c>
      <c r="HS27" s="33">
        <v>2.3705810000000001E-3</v>
      </c>
      <c r="HT27" s="33">
        <v>2.362365E-3</v>
      </c>
      <c r="HU27" s="33">
        <v>2.3542950000000002E-3</v>
      </c>
      <c r="HV27" s="33">
        <v>2.3462800000000001E-3</v>
      </c>
      <c r="HW27" s="33">
        <v>2.3383950000000001E-3</v>
      </c>
      <c r="HX27" s="33">
        <v>2.3305819999999999E-3</v>
      </c>
      <c r="HY27" s="33">
        <v>2.3226140000000002E-3</v>
      </c>
      <c r="HZ27" s="33">
        <v>2.3143700000000001E-3</v>
      </c>
      <c r="IA27" s="33">
        <v>2.3061639999999999E-3</v>
      </c>
      <c r="IB27" s="33">
        <v>2.2981099999999999E-3</v>
      </c>
      <c r="IC27" s="33">
        <v>2.2903480000000002E-3</v>
      </c>
      <c r="ID27" s="33">
        <v>2.2826470000000001E-3</v>
      </c>
      <c r="IE27" s="33">
        <v>2.2750069999999999E-3</v>
      </c>
      <c r="IF27" s="33">
        <v>2.26735E-3</v>
      </c>
      <c r="IG27" s="33">
        <v>2.2598150000000001E-3</v>
      </c>
      <c r="IH27" s="33">
        <v>2.2524300000000001E-3</v>
      </c>
      <c r="II27" s="33">
        <v>2.2450199999999999E-3</v>
      </c>
      <c r="IJ27" s="33">
        <v>2.2374510000000001E-3</v>
      </c>
      <c r="IK27" s="33">
        <v>2.229956E-3</v>
      </c>
      <c r="IL27" s="33">
        <v>2.2226030000000001E-3</v>
      </c>
      <c r="IM27" s="33">
        <v>2.2154900000000001E-3</v>
      </c>
      <c r="IN27" s="33">
        <v>2.2083820000000001E-3</v>
      </c>
      <c r="IO27" s="33">
        <v>2.201321E-3</v>
      </c>
      <c r="IP27" s="33">
        <v>2.194269E-3</v>
      </c>
      <c r="IQ27" s="33">
        <v>2.1873719999999999E-3</v>
      </c>
      <c r="IR27" s="33">
        <v>2.180656E-3</v>
      </c>
      <c r="IS27" s="33">
        <v>2.173945E-3</v>
      </c>
      <c r="IT27" s="33">
        <v>2.1670270000000002E-3</v>
      </c>
      <c r="IU27" s="33">
        <v>2.1601390000000002E-3</v>
      </c>
      <c r="IV27" s="33">
        <v>2.153351E-3</v>
      </c>
      <c r="IW27" s="33">
        <v>2.1467299999999999E-3</v>
      </c>
      <c r="IX27" s="33">
        <v>2.1400680000000002E-3</v>
      </c>
      <c r="IY27" s="33">
        <v>2.1333770000000001E-3</v>
      </c>
      <c r="IZ27" s="33">
        <v>2.1266789999999998E-3</v>
      </c>
      <c r="JA27" s="33">
        <v>2.1201879999999998E-3</v>
      </c>
      <c r="JB27" s="33">
        <v>2.113846E-3</v>
      </c>
      <c r="JC27" s="33">
        <v>2.1074650000000002E-3</v>
      </c>
      <c r="JD27" s="33">
        <v>2.100935E-3</v>
      </c>
      <c r="JE27" s="33">
        <v>2.094538E-3</v>
      </c>
      <c r="JF27" s="33">
        <v>2.0883540000000002E-3</v>
      </c>
      <c r="JG27" s="33">
        <v>2.0824229999999999E-3</v>
      </c>
      <c r="JH27" s="33">
        <v>2.0764889999999999E-3</v>
      </c>
      <c r="JI27" s="33">
        <v>2.0704479999999999E-3</v>
      </c>
      <c r="JJ27" s="33">
        <v>2.0642659999999999E-3</v>
      </c>
      <c r="JK27" s="33">
        <v>2.058135E-3</v>
      </c>
      <c r="JL27" s="33">
        <v>2.0520909999999998E-3</v>
      </c>
      <c r="JM27" s="33">
        <v>2.0460489999999999E-3</v>
      </c>
      <c r="JN27" s="33">
        <v>2.0399060000000002E-3</v>
      </c>
      <c r="JO27" s="33">
        <v>2.0339379999999999E-3</v>
      </c>
      <c r="JP27" s="33">
        <v>2.0282120000000002E-3</v>
      </c>
      <c r="JQ27" s="33">
        <v>2.022687E-3</v>
      </c>
      <c r="JR27" s="33">
        <v>2.0171210000000002E-3</v>
      </c>
      <c r="JS27" s="33">
        <v>2.0114999999999998E-3</v>
      </c>
      <c r="JT27" s="33">
        <v>2.005789E-3</v>
      </c>
      <c r="JU27" s="33">
        <v>2.0001289999999998E-3</v>
      </c>
      <c r="JV27" s="33">
        <v>1.9944950000000002E-3</v>
      </c>
      <c r="JW27" s="33">
        <v>1.9888219999999999E-3</v>
      </c>
      <c r="JX27" s="33">
        <v>1.983037E-3</v>
      </c>
      <c r="JY27" s="33">
        <v>1.9773640000000001E-3</v>
      </c>
      <c r="JZ27" s="33">
        <v>1.971899E-3</v>
      </c>
      <c r="KA27" s="33">
        <v>1.9666940000000002E-3</v>
      </c>
      <c r="KB27" s="33">
        <v>1.9614989999999998E-3</v>
      </c>
      <c r="KC27" s="33">
        <v>1.9562780000000001E-3</v>
      </c>
      <c r="KD27" s="33">
        <v>1.9510040000000001E-3</v>
      </c>
      <c r="KE27" s="33">
        <v>1.9458139999999999E-3</v>
      </c>
      <c r="KF27" s="33">
        <v>1.9406689999999999E-3</v>
      </c>
      <c r="KG27" s="33">
        <v>1.935462E-3</v>
      </c>
      <c r="KH27" s="33">
        <v>1.9300929999999999E-3</v>
      </c>
      <c r="KI27" s="33">
        <v>1.924807E-3</v>
      </c>
      <c r="KJ27" s="33">
        <v>1.919715E-3</v>
      </c>
      <c r="KK27" s="33">
        <v>1.9148329999999999E-3</v>
      </c>
      <c r="KL27" s="33">
        <v>1.9098940000000001E-3</v>
      </c>
      <c r="KM27" s="33">
        <v>1.9048839999999999E-3</v>
      </c>
      <c r="KN27" s="33">
        <v>1.8997910000000001E-3</v>
      </c>
      <c r="KO27" s="33">
        <v>1.8947390000000001E-3</v>
      </c>
      <c r="KP27" s="33">
        <v>1.889733E-3</v>
      </c>
      <c r="KQ27" s="33">
        <v>1.8847200000000001E-3</v>
      </c>
      <c r="KR27" s="33">
        <v>1.8796730000000001E-3</v>
      </c>
      <c r="KS27" s="33">
        <v>1.874803E-3</v>
      </c>
      <c r="KT27" s="33">
        <v>1.870146E-3</v>
      </c>
      <c r="KU27" s="33">
        <v>1.865701E-3</v>
      </c>
      <c r="KV27" s="33">
        <v>1.861157E-3</v>
      </c>
      <c r="KW27" s="33">
        <v>1.856506E-3</v>
      </c>
      <c r="KX27" s="33">
        <v>1.851805E-3</v>
      </c>
      <c r="KY27" s="33">
        <v>1.847151E-3</v>
      </c>
      <c r="KZ27" s="33">
        <v>1.8425080000000001E-3</v>
      </c>
      <c r="LA27" s="33">
        <v>1.837836E-3</v>
      </c>
      <c r="LB27" s="33">
        <v>1.8331090000000001E-3</v>
      </c>
      <c r="LC27" s="33">
        <v>1.828505E-3</v>
      </c>
      <c r="LD27" s="33">
        <v>1.8240579999999999E-3</v>
      </c>
      <c r="LE27" s="33">
        <v>1.819743E-3</v>
      </c>
      <c r="LF27" s="33">
        <v>1.8153189999999999E-3</v>
      </c>
      <c r="LG27" s="33">
        <v>1.810802E-3</v>
      </c>
      <c r="LH27" s="33">
        <v>1.806265E-3</v>
      </c>
      <c r="LI27" s="33">
        <v>1.8018299999999999E-3</v>
      </c>
      <c r="LJ27" s="33">
        <v>1.797466E-3</v>
      </c>
      <c r="LK27" s="33">
        <v>1.793109E-3</v>
      </c>
      <c r="LL27" s="33">
        <v>1.7886880000000001E-3</v>
      </c>
      <c r="LM27" s="33">
        <v>1.7843659999999999E-3</v>
      </c>
      <c r="LN27" s="33">
        <v>1.78017E-3</v>
      </c>
      <c r="LO27" s="33">
        <v>1.776073E-3</v>
      </c>
      <c r="LP27" s="33">
        <v>1.771868E-3</v>
      </c>
      <c r="LQ27" s="33">
        <v>1.7675729999999999E-3</v>
      </c>
      <c r="LR27" s="33">
        <v>1.7632329999999999E-3</v>
      </c>
      <c r="LS27" s="33">
        <v>1.758959E-3</v>
      </c>
      <c r="LT27" s="33">
        <v>1.7547019999999999E-3</v>
      </c>
      <c r="LU27" s="33">
        <v>1.7504210000000001E-3</v>
      </c>
      <c r="LV27" s="33">
        <v>1.7461110000000001E-3</v>
      </c>
      <c r="LW27" s="33">
        <v>1.741945E-3</v>
      </c>
      <c r="LX27" s="33">
        <v>1.7379419999999999E-3</v>
      </c>
      <c r="LY27" s="33">
        <v>1.7340490000000001E-3</v>
      </c>
      <c r="LZ27" s="33">
        <v>1.73004E-3</v>
      </c>
      <c r="MA27" s="33">
        <v>1.7259090000000001E-3</v>
      </c>
      <c r="MB27" s="33">
        <v>1.721705E-3</v>
      </c>
      <c r="MC27" s="33">
        <v>1.7175510000000001E-3</v>
      </c>
      <c r="MD27" s="33">
        <v>1.7133789999999999E-3</v>
      </c>
      <c r="ME27" s="33">
        <v>1.709157E-3</v>
      </c>
      <c r="MF27" s="33">
        <v>1.7049019999999999E-3</v>
      </c>
      <c r="MG27" s="33">
        <v>1.700762E-3</v>
      </c>
      <c r="MH27" s="33">
        <v>1.6967779999999999E-3</v>
      </c>
      <c r="MI27" s="33">
        <v>1.692938E-3</v>
      </c>
      <c r="MJ27" s="33">
        <v>1.6890340000000001E-3</v>
      </c>
      <c r="MK27" s="33">
        <v>1.685059E-3</v>
      </c>
      <c r="ML27" s="33">
        <v>1.6810779999999999E-3</v>
      </c>
      <c r="MM27" s="33">
        <v>1.6771379999999999E-3</v>
      </c>
      <c r="MN27" s="33">
        <v>1.6731490000000001E-3</v>
      </c>
      <c r="MO27" s="33">
        <v>1.6690769999999999E-3</v>
      </c>
      <c r="MP27" s="33">
        <v>1.664947E-3</v>
      </c>
      <c r="MQ27" s="33">
        <v>1.660922E-3</v>
      </c>
      <c r="MR27" s="33">
        <v>1.657052E-3</v>
      </c>
      <c r="MS27" s="33">
        <v>1.6533369999999999E-3</v>
      </c>
      <c r="MT27" s="33">
        <v>1.649555E-3</v>
      </c>
      <c r="MU27" s="33">
        <v>1.645711E-3</v>
      </c>
      <c r="MV27" s="33">
        <v>1.641862E-3</v>
      </c>
      <c r="MW27" s="33">
        <v>1.638036E-3</v>
      </c>
      <c r="MX27" s="33">
        <v>1.63416E-3</v>
      </c>
      <c r="MY27" s="33">
        <v>1.630236E-3</v>
      </c>
      <c r="MZ27" s="33">
        <v>1.626305E-3</v>
      </c>
      <c r="NA27" s="33">
        <v>1.622524E-3</v>
      </c>
      <c r="NB27" s="33">
        <v>1.618899E-3</v>
      </c>
      <c r="NC27" s="33">
        <v>1.615373E-3</v>
      </c>
      <c r="ND27" s="33">
        <v>1.6117359999999999E-3</v>
      </c>
      <c r="NE27" s="33">
        <v>1.608001E-3</v>
      </c>
      <c r="NF27" s="33">
        <v>1.604252E-3</v>
      </c>
      <c r="NG27" s="33">
        <v>1.600532E-3</v>
      </c>
      <c r="NH27" s="33">
        <v>1.5967900000000001E-3</v>
      </c>
      <c r="NI27" s="33">
        <v>1.5930129999999999E-3</v>
      </c>
      <c r="NJ27" s="33">
        <v>1.5892289999999999E-3</v>
      </c>
      <c r="NK27" s="33">
        <v>1.5855680000000001E-3</v>
      </c>
      <c r="NL27" s="33">
        <v>1.582022E-3</v>
      </c>
      <c r="NM27" s="33">
        <v>1.578543E-3</v>
      </c>
      <c r="NN27" s="33">
        <v>1.574981E-3</v>
      </c>
      <c r="NO27" s="33">
        <v>1.5713610000000001E-3</v>
      </c>
      <c r="NP27" s="33">
        <v>1.567754E-3</v>
      </c>
      <c r="NQ27" s="33">
        <v>1.5641990000000001E-3</v>
      </c>
      <c r="NR27" s="33">
        <v>1.5606439999999999E-3</v>
      </c>
      <c r="NS27" s="33">
        <v>1.5570740000000001E-3</v>
      </c>
      <c r="NT27" s="33">
        <v>1.5535340000000001E-3</v>
      </c>
      <c r="NU27" s="33">
        <v>1.550133E-3</v>
      </c>
      <c r="NV27" s="33">
        <v>1.5468459999999999E-3</v>
      </c>
      <c r="NW27" s="33">
        <v>1.5436099999999999E-3</v>
      </c>
      <c r="NX27" s="33">
        <v>1.540292E-3</v>
      </c>
      <c r="NY27" s="33">
        <v>1.536918E-3</v>
      </c>
      <c r="NZ27" s="33">
        <v>1.5335450000000001E-3</v>
      </c>
      <c r="OA27" s="33">
        <v>1.5302110000000001E-3</v>
      </c>
      <c r="OB27" s="33">
        <v>1.5268580000000001E-3</v>
      </c>
      <c r="OC27" s="33">
        <v>1.5234619999999999E-3</v>
      </c>
      <c r="OD27" s="33">
        <v>1.520064E-3</v>
      </c>
      <c r="OE27" s="33">
        <v>1.5167539999999999E-3</v>
      </c>
      <c r="OF27" s="33">
        <v>1.513513E-3</v>
      </c>
      <c r="OG27" s="33">
        <v>1.5102760000000001E-3</v>
      </c>
      <c r="OH27" s="33">
        <v>1.506935E-3</v>
      </c>
      <c r="OI27" s="33">
        <v>1.5035669999999999E-3</v>
      </c>
      <c r="OJ27" s="33">
        <v>1.500262E-3</v>
      </c>
      <c r="OK27" s="33">
        <v>1.497054E-3</v>
      </c>
      <c r="OL27" s="33">
        <v>1.4938729999999999E-3</v>
      </c>
      <c r="OM27" s="33">
        <v>1.4906839999999999E-3</v>
      </c>
      <c r="ON27" s="33">
        <v>1.487501E-3</v>
      </c>
      <c r="OO27" s="33">
        <v>1.48441E-3</v>
      </c>
      <c r="OP27" s="33">
        <v>1.48139E-3</v>
      </c>
      <c r="OQ27" s="33"/>
    </row>
    <row r="28" spans="1:407" x14ac:dyDescent="0.25">
      <c r="A28" s="13" t="str">
        <f t="shared" si="0"/>
        <v>FixedWing-COARSE-3-14-Any</v>
      </c>
      <c r="B28" s="13" t="s">
        <v>56</v>
      </c>
      <c r="C28" s="23" t="s">
        <v>29</v>
      </c>
      <c r="D28" s="31">
        <v>3</v>
      </c>
      <c r="E28" s="23">
        <v>14</v>
      </c>
      <c r="F28" s="32" t="s">
        <v>48</v>
      </c>
      <c r="G28" s="13">
        <v>0.1446791</v>
      </c>
      <c r="H28" s="13">
        <v>0.117114</v>
      </c>
      <c r="I28" s="33">
        <v>9.8653119999999997E-2</v>
      </c>
      <c r="J28" s="33">
        <v>8.604726E-2</v>
      </c>
      <c r="K28" s="33">
        <v>7.7234120000000003E-2</v>
      </c>
      <c r="L28" s="33">
        <v>7.0695579999999994E-2</v>
      </c>
      <c r="M28" s="33">
        <v>6.5254320000000005E-2</v>
      </c>
      <c r="N28" s="33">
        <v>6.0413969999999997E-2</v>
      </c>
      <c r="O28" s="33">
        <v>5.6056790000000002E-2</v>
      </c>
      <c r="P28" s="33">
        <v>5.2227709999999997E-2</v>
      </c>
      <c r="Q28" s="33">
        <v>4.8961089999999999E-2</v>
      </c>
      <c r="R28" s="33">
        <v>4.6938760000000003E-2</v>
      </c>
      <c r="S28" s="33">
        <v>4.478E-2</v>
      </c>
      <c r="T28" s="33">
        <v>4.2547090000000003E-2</v>
      </c>
      <c r="U28" s="33">
        <v>4.0284779999999999E-2</v>
      </c>
      <c r="V28" s="33">
        <v>3.8062350000000002E-2</v>
      </c>
      <c r="W28" s="33">
        <v>3.589937E-2</v>
      </c>
      <c r="X28" s="33">
        <v>3.3834540000000003E-2</v>
      </c>
      <c r="Y28" s="33">
        <v>3.190689E-2</v>
      </c>
      <c r="Z28" s="33">
        <v>3.011987E-2</v>
      </c>
      <c r="AA28" s="33">
        <v>2.8491610000000001E-2</v>
      </c>
      <c r="AB28" s="33">
        <v>2.7013039999999999E-2</v>
      </c>
      <c r="AC28" s="33">
        <v>2.5652049999999999E-2</v>
      </c>
      <c r="AD28" s="33">
        <v>2.4401010000000001E-2</v>
      </c>
      <c r="AE28" s="33">
        <v>2.3251640000000001E-2</v>
      </c>
      <c r="AF28" s="33">
        <v>2.2189879999999999E-2</v>
      </c>
      <c r="AG28" s="33">
        <v>2.1198120000000001E-2</v>
      </c>
      <c r="AH28" s="33">
        <v>2.0213749999999999E-2</v>
      </c>
      <c r="AI28" s="33">
        <v>1.9291610000000001E-2</v>
      </c>
      <c r="AJ28" s="33">
        <v>1.8426189999999999E-2</v>
      </c>
      <c r="AK28" s="33">
        <v>1.7612530000000001E-2</v>
      </c>
      <c r="AL28" s="33">
        <v>1.6847399999999998E-2</v>
      </c>
      <c r="AM28" s="33">
        <v>1.6129669999999999E-2</v>
      </c>
      <c r="AN28" s="33">
        <v>1.545623E-2</v>
      </c>
      <c r="AO28" s="33">
        <v>1.482487E-2</v>
      </c>
      <c r="AP28" s="33">
        <v>1.4233600000000001E-2</v>
      </c>
      <c r="AQ28" s="33">
        <v>1.367937E-2</v>
      </c>
      <c r="AR28" s="33">
        <v>1.3159570000000001E-2</v>
      </c>
      <c r="AS28" s="33">
        <v>1.267157E-2</v>
      </c>
      <c r="AT28" s="33">
        <v>1.2213679999999999E-2</v>
      </c>
      <c r="AU28" s="33">
        <v>1.1783770000000001E-2</v>
      </c>
      <c r="AV28" s="33">
        <v>1.137939E-2</v>
      </c>
      <c r="AW28" s="33">
        <v>1.0999129999999999E-2</v>
      </c>
      <c r="AX28" s="33">
        <v>1.064057E-2</v>
      </c>
      <c r="AY28" s="33">
        <v>1.030242E-2</v>
      </c>
      <c r="AZ28" s="33">
        <v>9.9839300000000002E-3</v>
      </c>
      <c r="BA28" s="33">
        <v>9.6833030000000007E-3</v>
      </c>
      <c r="BB28" s="33">
        <v>9.3988979999999993E-3</v>
      </c>
      <c r="BC28" s="33">
        <v>9.1294900000000005E-3</v>
      </c>
      <c r="BD28" s="33">
        <v>8.873789E-3</v>
      </c>
      <c r="BE28" s="33">
        <v>8.6310339999999992E-3</v>
      </c>
      <c r="BF28" s="33">
        <v>8.4003299999999993E-3</v>
      </c>
      <c r="BG28" s="33">
        <v>8.1812510000000005E-3</v>
      </c>
      <c r="BH28" s="33">
        <v>7.9731790000000004E-3</v>
      </c>
      <c r="BI28" s="33">
        <v>7.7755139999999999E-3</v>
      </c>
      <c r="BJ28" s="33">
        <v>7.5875259999999998E-3</v>
      </c>
      <c r="BK28" s="33">
        <v>7.4085339999999996E-3</v>
      </c>
      <c r="BL28" s="33">
        <v>7.2377489999999999E-3</v>
      </c>
      <c r="BM28" s="33">
        <v>7.0747559999999998E-3</v>
      </c>
      <c r="BN28" s="33">
        <v>6.9189840000000004E-3</v>
      </c>
      <c r="BO28" s="33">
        <v>6.7701189999999998E-3</v>
      </c>
      <c r="BP28" s="33">
        <v>6.6274150000000002E-3</v>
      </c>
      <c r="BQ28" s="33">
        <v>6.4907200000000002E-3</v>
      </c>
      <c r="BR28" s="33">
        <v>6.3598780000000002E-3</v>
      </c>
      <c r="BS28" s="33">
        <v>6.2346809999999997E-3</v>
      </c>
      <c r="BT28" s="33">
        <v>6.114586E-3</v>
      </c>
      <c r="BU28" s="33">
        <v>5.9993340000000003E-3</v>
      </c>
      <c r="BV28" s="33">
        <v>5.8886679999999997E-3</v>
      </c>
      <c r="BW28" s="33">
        <v>5.7824699999999996E-3</v>
      </c>
      <c r="BX28" s="33">
        <v>5.680844E-3</v>
      </c>
      <c r="BY28" s="33">
        <v>5.5835870000000001E-3</v>
      </c>
      <c r="BZ28" s="33">
        <v>5.4902609999999998E-3</v>
      </c>
      <c r="CA28" s="33">
        <v>5.4009050000000001E-3</v>
      </c>
      <c r="CB28" s="33">
        <v>5.3152820000000002E-3</v>
      </c>
      <c r="CC28" s="33">
        <v>5.2331299999999999E-3</v>
      </c>
      <c r="CD28" s="33">
        <v>5.1539630000000001E-3</v>
      </c>
      <c r="CE28" s="33">
        <v>5.0777490000000003E-3</v>
      </c>
      <c r="CF28" s="33">
        <v>5.0043580000000004E-3</v>
      </c>
      <c r="CG28" s="33">
        <v>4.9334460000000002E-3</v>
      </c>
      <c r="CH28" s="33">
        <v>4.8651959999999996E-3</v>
      </c>
      <c r="CI28" s="33">
        <v>4.7994780000000003E-3</v>
      </c>
      <c r="CJ28" s="33">
        <v>4.7360989999999997E-3</v>
      </c>
      <c r="CK28" s="33">
        <v>4.6755690000000001E-3</v>
      </c>
      <c r="CL28" s="33">
        <v>4.617665E-3</v>
      </c>
      <c r="CM28" s="33">
        <v>4.5622199999999996E-3</v>
      </c>
      <c r="CN28" s="33">
        <v>4.5089090000000002E-3</v>
      </c>
      <c r="CO28" s="33">
        <v>4.4576069999999997E-3</v>
      </c>
      <c r="CP28" s="33">
        <v>4.4081950000000002E-3</v>
      </c>
      <c r="CQ28" s="33">
        <v>4.3603720000000004E-3</v>
      </c>
      <c r="CR28" s="33">
        <v>4.3141999999999998E-3</v>
      </c>
      <c r="CS28" s="33">
        <v>4.269615E-3</v>
      </c>
      <c r="CT28" s="33">
        <v>4.226662E-3</v>
      </c>
      <c r="CU28" s="33">
        <v>4.1857179999999997E-3</v>
      </c>
      <c r="CV28" s="33">
        <v>4.1464819999999999E-3</v>
      </c>
      <c r="CW28" s="33">
        <v>4.1088679999999999E-3</v>
      </c>
      <c r="CX28" s="33">
        <v>4.0726699999999996E-3</v>
      </c>
      <c r="CY28" s="33">
        <v>4.0377130000000001E-3</v>
      </c>
      <c r="CZ28" s="33">
        <v>4.0038740000000001E-3</v>
      </c>
      <c r="DA28" s="33">
        <v>3.9706919999999996E-3</v>
      </c>
      <c r="DB28" s="33">
        <v>3.9382419999999998E-3</v>
      </c>
      <c r="DC28" s="33">
        <v>3.9065929999999999E-3</v>
      </c>
      <c r="DD28" s="33">
        <v>3.8756680000000001E-3</v>
      </c>
      <c r="DE28" s="33">
        <v>3.8458310000000001E-3</v>
      </c>
      <c r="DF28" s="33">
        <v>3.8170249999999999E-3</v>
      </c>
      <c r="DG28" s="33">
        <v>3.789288E-3</v>
      </c>
      <c r="DH28" s="33">
        <v>3.762287E-3</v>
      </c>
      <c r="DI28" s="33">
        <v>3.7358650000000001E-3</v>
      </c>
      <c r="DJ28" s="33">
        <v>3.7100480000000001E-3</v>
      </c>
      <c r="DK28" s="33">
        <v>3.6845530000000001E-3</v>
      </c>
      <c r="DL28" s="33">
        <v>3.6595159999999998E-3</v>
      </c>
      <c r="DM28" s="33">
        <v>3.635068E-3</v>
      </c>
      <c r="DN28" s="33">
        <v>3.611061E-3</v>
      </c>
      <c r="DO28" s="33">
        <v>3.5876649999999999E-3</v>
      </c>
      <c r="DP28" s="33">
        <v>3.5650529999999999E-3</v>
      </c>
      <c r="DQ28" s="33">
        <v>3.5432469999999998E-3</v>
      </c>
      <c r="DR28" s="33">
        <v>3.521873E-3</v>
      </c>
      <c r="DS28" s="33">
        <v>3.5009199999999998E-3</v>
      </c>
      <c r="DT28" s="33">
        <v>3.4803E-3</v>
      </c>
      <c r="DU28" s="33">
        <v>3.4597930000000001E-3</v>
      </c>
      <c r="DV28" s="33">
        <v>3.4394579999999998E-3</v>
      </c>
      <c r="DW28" s="33">
        <v>3.4194410000000001E-3</v>
      </c>
      <c r="DX28" s="33">
        <v>3.3997239999999998E-3</v>
      </c>
      <c r="DY28" s="33">
        <v>3.3806460000000002E-3</v>
      </c>
      <c r="DZ28" s="33">
        <v>3.3621789999999999E-3</v>
      </c>
      <c r="EA28" s="33">
        <v>3.3441909999999998E-3</v>
      </c>
      <c r="EB28" s="33">
        <v>3.3264549999999999E-3</v>
      </c>
      <c r="EC28" s="33">
        <v>3.3089679999999998E-3</v>
      </c>
      <c r="ED28" s="33">
        <v>3.2917459999999999E-3</v>
      </c>
      <c r="EE28" s="33">
        <v>3.274636E-3</v>
      </c>
      <c r="EF28" s="33">
        <v>3.2577050000000001E-3</v>
      </c>
      <c r="EG28" s="33">
        <v>3.2408609999999998E-3</v>
      </c>
      <c r="EH28" s="33">
        <v>3.2241539999999999E-3</v>
      </c>
      <c r="EI28" s="33">
        <v>3.2079610000000001E-3</v>
      </c>
      <c r="EJ28" s="33">
        <v>3.1922679999999998E-3</v>
      </c>
      <c r="EK28" s="33">
        <v>3.177062E-3</v>
      </c>
      <c r="EL28" s="33">
        <v>3.162139E-3</v>
      </c>
      <c r="EM28" s="33">
        <v>3.1474749999999998E-3</v>
      </c>
      <c r="EN28" s="33">
        <v>3.1329190000000001E-3</v>
      </c>
      <c r="EO28" s="33">
        <v>3.1182950000000001E-3</v>
      </c>
      <c r="EP28" s="33">
        <v>3.103696E-3</v>
      </c>
      <c r="EQ28" s="33">
        <v>3.0890900000000001E-3</v>
      </c>
      <c r="ER28" s="33">
        <v>3.0745579999999998E-3</v>
      </c>
      <c r="ES28" s="33">
        <v>3.0603470000000002E-3</v>
      </c>
      <c r="ET28" s="33">
        <v>3.0464390000000002E-3</v>
      </c>
      <c r="EU28" s="33">
        <v>3.0329459999999999E-3</v>
      </c>
      <c r="EV28" s="33">
        <v>3.0197549999999998E-3</v>
      </c>
      <c r="EW28" s="33">
        <v>3.0067879999999998E-3</v>
      </c>
      <c r="EX28" s="33">
        <v>2.993847E-3</v>
      </c>
      <c r="EY28" s="33">
        <v>2.9808270000000001E-3</v>
      </c>
      <c r="EZ28" s="33">
        <v>2.9678220000000002E-3</v>
      </c>
      <c r="FA28" s="33">
        <v>2.9549089999999999E-3</v>
      </c>
      <c r="FB28" s="33">
        <v>2.942166E-3</v>
      </c>
      <c r="FC28" s="33">
        <v>2.9297009999999998E-3</v>
      </c>
      <c r="FD28" s="33">
        <v>2.9174219999999998E-3</v>
      </c>
      <c r="FE28" s="33">
        <v>2.9054319999999999E-3</v>
      </c>
      <c r="FF28" s="33">
        <v>2.8936309999999998E-3</v>
      </c>
      <c r="FG28" s="33">
        <v>2.8820569999999999E-3</v>
      </c>
      <c r="FH28" s="33">
        <v>2.8705689999999999E-3</v>
      </c>
      <c r="FI28" s="33">
        <v>2.8589689999999998E-3</v>
      </c>
      <c r="FJ28" s="33">
        <v>2.8473230000000001E-3</v>
      </c>
      <c r="FK28" s="33">
        <v>2.8356710000000001E-3</v>
      </c>
      <c r="FL28" s="33">
        <v>2.8240499999999998E-3</v>
      </c>
      <c r="FM28" s="33">
        <v>2.8125720000000002E-3</v>
      </c>
      <c r="FN28" s="33">
        <v>2.8013180000000001E-3</v>
      </c>
      <c r="FO28" s="33">
        <v>2.790421E-3</v>
      </c>
      <c r="FP28" s="33">
        <v>2.7797189999999999E-3</v>
      </c>
      <c r="FQ28" s="33">
        <v>2.7692490000000001E-3</v>
      </c>
      <c r="FR28" s="33">
        <v>2.7588209999999998E-3</v>
      </c>
      <c r="FS28" s="33">
        <v>2.7482470000000001E-3</v>
      </c>
      <c r="FT28" s="33">
        <v>2.7375699999999999E-3</v>
      </c>
      <c r="FU28" s="33">
        <v>2.7269220000000001E-3</v>
      </c>
      <c r="FV28" s="33">
        <v>2.7163830000000002E-3</v>
      </c>
      <c r="FW28" s="33">
        <v>2.7060209999999999E-3</v>
      </c>
      <c r="FX28" s="33">
        <v>2.6958500000000001E-3</v>
      </c>
      <c r="FY28" s="33">
        <v>2.685953E-3</v>
      </c>
      <c r="FZ28" s="33">
        <v>2.6762489999999999E-3</v>
      </c>
      <c r="GA28" s="33">
        <v>2.666791E-3</v>
      </c>
      <c r="GB28" s="33">
        <v>2.6574239999999998E-3</v>
      </c>
      <c r="GC28" s="33">
        <v>2.6479699999999999E-3</v>
      </c>
      <c r="GD28" s="33">
        <v>2.6384289999999999E-3</v>
      </c>
      <c r="GE28" s="33">
        <v>2.62889E-3</v>
      </c>
      <c r="GF28" s="33">
        <v>2.6193420000000002E-3</v>
      </c>
      <c r="GG28" s="33">
        <v>2.6098380000000002E-3</v>
      </c>
      <c r="GH28" s="33">
        <v>2.6004349999999999E-3</v>
      </c>
      <c r="GI28" s="33">
        <v>2.5912460000000002E-3</v>
      </c>
      <c r="GJ28" s="33">
        <v>2.5822549999999999E-3</v>
      </c>
      <c r="GK28" s="33">
        <v>2.5735699999999999E-3</v>
      </c>
      <c r="GL28" s="33">
        <v>2.5650400000000002E-3</v>
      </c>
      <c r="GM28" s="33">
        <v>2.5564799999999999E-3</v>
      </c>
      <c r="GN28" s="33">
        <v>2.547807E-3</v>
      </c>
      <c r="GO28" s="33">
        <v>2.5390650000000001E-3</v>
      </c>
      <c r="GP28" s="33">
        <v>2.5302570000000002E-3</v>
      </c>
      <c r="GQ28" s="33">
        <v>2.5214539999999998E-3</v>
      </c>
      <c r="GR28" s="33">
        <v>2.5126889999999998E-3</v>
      </c>
      <c r="GS28" s="33">
        <v>2.504105E-3</v>
      </c>
      <c r="GT28" s="33">
        <v>2.4956700000000002E-3</v>
      </c>
      <c r="GU28" s="33">
        <v>2.487525E-3</v>
      </c>
      <c r="GV28" s="33">
        <v>2.4795659999999999E-3</v>
      </c>
      <c r="GW28" s="33">
        <v>2.4716759999999999E-3</v>
      </c>
      <c r="GX28" s="33">
        <v>2.4637410000000002E-3</v>
      </c>
      <c r="GY28" s="33">
        <v>2.455769E-3</v>
      </c>
      <c r="GZ28" s="33">
        <v>2.4477269999999998E-3</v>
      </c>
      <c r="HA28" s="33">
        <v>2.4396460000000002E-3</v>
      </c>
      <c r="HB28" s="33">
        <v>2.4315579999999999E-3</v>
      </c>
      <c r="HC28" s="33">
        <v>2.4236240000000001E-3</v>
      </c>
      <c r="HD28" s="33">
        <v>2.4158610000000001E-3</v>
      </c>
      <c r="HE28" s="33">
        <v>2.4083630000000002E-3</v>
      </c>
      <c r="HF28" s="33">
        <v>2.401009E-3</v>
      </c>
      <c r="HG28" s="33">
        <v>2.39368E-3</v>
      </c>
      <c r="HH28" s="33">
        <v>2.3862610000000002E-3</v>
      </c>
      <c r="HI28" s="33">
        <v>2.3787629999999999E-3</v>
      </c>
      <c r="HJ28" s="33">
        <v>2.3711549999999998E-3</v>
      </c>
      <c r="HK28" s="33">
        <v>2.363492E-3</v>
      </c>
      <c r="HL28" s="33">
        <v>2.3558519999999999E-3</v>
      </c>
      <c r="HM28" s="33">
        <v>2.3484000000000001E-3</v>
      </c>
      <c r="HN28" s="33">
        <v>2.3411360000000002E-3</v>
      </c>
      <c r="HO28" s="33">
        <v>2.3340909999999999E-3</v>
      </c>
      <c r="HP28" s="33">
        <v>2.3271810000000002E-3</v>
      </c>
      <c r="HQ28" s="33">
        <v>2.3202729999999999E-3</v>
      </c>
      <c r="HR28" s="33">
        <v>2.3132159999999999E-3</v>
      </c>
      <c r="HS28" s="33">
        <v>2.3060390000000002E-3</v>
      </c>
      <c r="HT28" s="33">
        <v>2.2987099999999998E-3</v>
      </c>
      <c r="HU28" s="33">
        <v>2.291305E-3</v>
      </c>
      <c r="HV28" s="33">
        <v>2.2839179999999998E-3</v>
      </c>
      <c r="HW28" s="33">
        <v>2.276751E-3</v>
      </c>
      <c r="HX28" s="33">
        <v>2.26983E-3</v>
      </c>
      <c r="HY28" s="33">
        <v>2.263213E-3</v>
      </c>
      <c r="HZ28" s="33">
        <v>2.2567870000000001E-3</v>
      </c>
      <c r="IA28" s="33">
        <v>2.2504370000000001E-3</v>
      </c>
      <c r="IB28" s="33">
        <v>2.243971E-3</v>
      </c>
      <c r="IC28" s="33">
        <v>2.237349E-3</v>
      </c>
      <c r="ID28" s="33">
        <v>2.2304820000000002E-3</v>
      </c>
      <c r="IE28" s="33">
        <v>2.2234429999999999E-3</v>
      </c>
      <c r="IF28" s="33">
        <v>2.2163690000000002E-3</v>
      </c>
      <c r="IG28" s="33">
        <v>2.209501E-3</v>
      </c>
      <c r="IH28" s="33">
        <v>2.202912E-3</v>
      </c>
      <c r="II28" s="33">
        <v>2.1966450000000001E-3</v>
      </c>
      <c r="IJ28" s="33">
        <v>2.1905739999999998E-3</v>
      </c>
      <c r="IK28" s="33">
        <v>2.1845469999999998E-3</v>
      </c>
      <c r="IL28" s="33">
        <v>2.178428E-3</v>
      </c>
      <c r="IM28" s="33">
        <v>2.1721930000000002E-3</v>
      </c>
      <c r="IN28" s="33">
        <v>2.1657299999999998E-3</v>
      </c>
      <c r="IO28" s="33">
        <v>2.1590519999999998E-3</v>
      </c>
      <c r="IP28" s="33">
        <v>2.1522730000000001E-3</v>
      </c>
      <c r="IQ28" s="33">
        <v>2.1456280000000001E-3</v>
      </c>
      <c r="IR28" s="33">
        <v>2.1392109999999998E-3</v>
      </c>
      <c r="IS28" s="33">
        <v>2.133036E-3</v>
      </c>
      <c r="IT28" s="33">
        <v>2.127028E-3</v>
      </c>
      <c r="IU28" s="33">
        <v>2.1211060000000002E-3</v>
      </c>
      <c r="IV28" s="33">
        <v>2.1152060000000001E-3</v>
      </c>
      <c r="IW28" s="33">
        <v>2.1092839999999999E-3</v>
      </c>
      <c r="IX28" s="33">
        <v>2.1032640000000001E-3</v>
      </c>
      <c r="IY28" s="33">
        <v>2.0971509999999998E-3</v>
      </c>
      <c r="IZ28" s="33">
        <v>2.0909729999999999E-3</v>
      </c>
      <c r="JA28" s="33">
        <v>2.084916E-3</v>
      </c>
      <c r="JB28" s="33">
        <v>2.0790399999999999E-3</v>
      </c>
      <c r="JC28" s="33">
        <v>2.0733700000000002E-3</v>
      </c>
      <c r="JD28" s="33">
        <v>2.0678350000000001E-3</v>
      </c>
      <c r="JE28" s="33">
        <v>2.062347E-3</v>
      </c>
      <c r="JF28" s="33">
        <v>2.0568269999999998E-3</v>
      </c>
      <c r="JG28" s="33">
        <v>2.0512220000000001E-3</v>
      </c>
      <c r="JH28" s="33">
        <v>2.0454660000000001E-3</v>
      </c>
      <c r="JI28" s="33">
        <v>2.0395629999999999E-3</v>
      </c>
      <c r="JJ28" s="33">
        <v>2.033591E-3</v>
      </c>
      <c r="JK28" s="33">
        <v>2.0277839999999999E-3</v>
      </c>
      <c r="JL28" s="33">
        <v>2.0222399999999998E-3</v>
      </c>
      <c r="JM28" s="33">
        <v>2.0169440000000001E-3</v>
      </c>
      <c r="JN28" s="33">
        <v>2.0118060000000001E-3</v>
      </c>
      <c r="JO28" s="33">
        <v>2.0067140000000002E-3</v>
      </c>
      <c r="JP28" s="33">
        <v>2.001592E-3</v>
      </c>
      <c r="JQ28" s="33">
        <v>1.9963509999999999E-3</v>
      </c>
      <c r="JR28" s="33">
        <v>1.9909419999999999E-3</v>
      </c>
      <c r="JS28" s="33">
        <v>1.985353E-3</v>
      </c>
      <c r="JT28" s="33">
        <v>1.9796560000000002E-3</v>
      </c>
      <c r="JU28" s="33">
        <v>1.9741170000000001E-3</v>
      </c>
      <c r="JV28" s="33">
        <v>1.9688470000000001E-3</v>
      </c>
      <c r="JW28" s="33">
        <v>1.9638250000000002E-3</v>
      </c>
      <c r="JX28" s="33">
        <v>1.9589759999999999E-3</v>
      </c>
      <c r="JY28" s="33">
        <v>1.9541950000000002E-3</v>
      </c>
      <c r="JZ28" s="33">
        <v>1.949435E-3</v>
      </c>
      <c r="KA28" s="33">
        <v>1.9445599999999999E-3</v>
      </c>
      <c r="KB28" s="33">
        <v>1.939468E-3</v>
      </c>
      <c r="KC28" s="33">
        <v>1.934114E-3</v>
      </c>
      <c r="KD28" s="33">
        <v>1.928588E-3</v>
      </c>
      <c r="KE28" s="33">
        <v>1.923171E-3</v>
      </c>
      <c r="KF28" s="33">
        <v>1.9179939999999999E-3</v>
      </c>
      <c r="KG28" s="33">
        <v>1.913079E-3</v>
      </c>
      <c r="KH28" s="33">
        <v>1.908372E-3</v>
      </c>
      <c r="KI28" s="33">
        <v>1.903818E-3</v>
      </c>
      <c r="KJ28" s="33">
        <v>1.899338E-3</v>
      </c>
      <c r="KK28" s="33">
        <v>1.8947879999999999E-3</v>
      </c>
      <c r="KL28" s="33">
        <v>1.8900480000000001E-3</v>
      </c>
      <c r="KM28" s="33">
        <v>1.88507E-3</v>
      </c>
      <c r="KN28" s="33">
        <v>1.8799400000000001E-3</v>
      </c>
      <c r="KO28" s="33">
        <v>1.874908E-3</v>
      </c>
      <c r="KP28" s="33">
        <v>1.8701119999999999E-3</v>
      </c>
      <c r="KQ28" s="33">
        <v>1.8655519999999999E-3</v>
      </c>
      <c r="KR28" s="33">
        <v>1.8611459999999999E-3</v>
      </c>
      <c r="KS28" s="33">
        <v>1.856814E-3</v>
      </c>
      <c r="KT28" s="33">
        <v>1.852483E-3</v>
      </c>
      <c r="KU28" s="33">
        <v>1.8480110000000001E-3</v>
      </c>
      <c r="KV28" s="33">
        <v>1.8432990000000001E-3</v>
      </c>
      <c r="KW28" s="33">
        <v>1.838316E-3</v>
      </c>
      <c r="KX28" s="33">
        <v>1.8331949999999999E-3</v>
      </c>
      <c r="KY28" s="33">
        <v>1.828206E-3</v>
      </c>
      <c r="KZ28" s="33">
        <v>1.8235059999999999E-3</v>
      </c>
      <c r="LA28" s="33">
        <v>1.819118E-3</v>
      </c>
      <c r="LB28" s="33">
        <v>1.814932E-3</v>
      </c>
      <c r="LC28" s="33">
        <v>1.810908E-3</v>
      </c>
      <c r="LD28" s="33">
        <v>1.806958E-3</v>
      </c>
      <c r="LE28" s="33">
        <v>1.802912E-3</v>
      </c>
      <c r="LF28" s="33">
        <v>1.7986339999999999E-3</v>
      </c>
      <c r="LG28" s="33">
        <v>1.7940460000000001E-3</v>
      </c>
      <c r="LH28" s="33">
        <v>1.7892870000000001E-3</v>
      </c>
      <c r="LI28" s="33">
        <v>1.7846229999999999E-3</v>
      </c>
      <c r="LJ28" s="33">
        <v>1.780205E-3</v>
      </c>
      <c r="LK28" s="33">
        <v>1.7760289999999999E-3</v>
      </c>
      <c r="LL28" s="33">
        <v>1.7719680000000001E-3</v>
      </c>
      <c r="LM28" s="33">
        <v>1.7679709999999999E-3</v>
      </c>
      <c r="LN28" s="33">
        <v>1.763981E-3</v>
      </c>
      <c r="LO28" s="33">
        <v>1.759837E-3</v>
      </c>
      <c r="LP28" s="33">
        <v>1.7553930000000001E-3</v>
      </c>
      <c r="LQ28" s="33">
        <v>1.7506189999999999E-3</v>
      </c>
      <c r="LR28" s="33">
        <v>1.745679E-3</v>
      </c>
      <c r="LS28" s="33">
        <v>1.740868E-3</v>
      </c>
      <c r="LT28" s="33">
        <v>1.736369E-3</v>
      </c>
      <c r="LU28" s="33">
        <v>1.7322010000000001E-3</v>
      </c>
      <c r="LV28" s="33">
        <v>1.7282409999999999E-3</v>
      </c>
      <c r="LW28" s="33">
        <v>1.724448E-3</v>
      </c>
      <c r="LX28" s="33">
        <v>1.720767E-3</v>
      </c>
      <c r="LY28" s="33">
        <v>1.7170270000000001E-3</v>
      </c>
      <c r="LZ28" s="33">
        <v>1.7130610000000001E-3</v>
      </c>
      <c r="MA28" s="33">
        <v>1.708801E-3</v>
      </c>
      <c r="MB28" s="33">
        <v>1.7043640000000001E-3</v>
      </c>
      <c r="MC28" s="33">
        <v>1.7000299999999999E-3</v>
      </c>
      <c r="MD28" s="33">
        <v>1.6959469999999999E-3</v>
      </c>
      <c r="ME28" s="33">
        <v>1.6921449999999999E-3</v>
      </c>
      <c r="MF28" s="33">
        <v>1.688487E-3</v>
      </c>
      <c r="MG28" s="33">
        <v>1.6849129999999999E-3</v>
      </c>
      <c r="MH28" s="33">
        <v>1.681349E-3</v>
      </c>
      <c r="MI28" s="33">
        <v>1.6776250000000001E-3</v>
      </c>
      <c r="MJ28" s="33">
        <v>1.6735669999999999E-3</v>
      </c>
      <c r="MK28" s="33">
        <v>1.669137E-3</v>
      </c>
      <c r="ML28" s="33">
        <v>1.664474E-3</v>
      </c>
      <c r="MM28" s="33">
        <v>1.659885E-3</v>
      </c>
      <c r="MN28" s="33">
        <v>1.655569E-3</v>
      </c>
      <c r="MO28" s="33">
        <v>1.6516E-3</v>
      </c>
      <c r="MP28" s="33">
        <v>1.6478669999999999E-3</v>
      </c>
      <c r="MQ28" s="33">
        <v>1.6443180000000001E-3</v>
      </c>
      <c r="MR28" s="33">
        <v>1.6408760000000001E-3</v>
      </c>
      <c r="MS28" s="33">
        <v>1.63737E-3</v>
      </c>
      <c r="MT28" s="33">
        <v>1.6336180000000001E-3</v>
      </c>
      <c r="MU28" s="33">
        <v>1.629548E-3</v>
      </c>
      <c r="MV28" s="33">
        <v>1.62528E-3</v>
      </c>
      <c r="MW28" s="33">
        <v>1.621108E-3</v>
      </c>
      <c r="MX28" s="33">
        <v>1.6172020000000001E-3</v>
      </c>
      <c r="MY28" s="33">
        <v>1.6136259999999999E-3</v>
      </c>
      <c r="MZ28" s="33">
        <v>1.6102359999999999E-3</v>
      </c>
      <c r="NA28" s="33">
        <v>1.606938E-3</v>
      </c>
      <c r="NB28" s="33">
        <v>1.603639E-3</v>
      </c>
      <c r="NC28" s="33">
        <v>1.6001730000000001E-3</v>
      </c>
      <c r="ND28" s="33">
        <v>1.596346E-3</v>
      </c>
      <c r="NE28" s="33">
        <v>1.5920999999999999E-3</v>
      </c>
      <c r="NF28" s="33">
        <v>1.587579E-3</v>
      </c>
      <c r="NG28" s="33">
        <v>1.583115E-3</v>
      </c>
      <c r="NH28" s="33">
        <v>1.5789459999999999E-3</v>
      </c>
      <c r="NI28" s="33">
        <v>1.575164E-3</v>
      </c>
      <c r="NJ28" s="33">
        <v>1.571636E-3</v>
      </c>
      <c r="NK28" s="33">
        <v>1.5682840000000001E-3</v>
      </c>
      <c r="NL28" s="33">
        <v>1.564986E-3</v>
      </c>
      <c r="NM28" s="33">
        <v>1.561588E-3</v>
      </c>
      <c r="NN28" s="33">
        <v>1.557908E-3</v>
      </c>
      <c r="NO28" s="33">
        <v>1.553881E-3</v>
      </c>
      <c r="NP28" s="33">
        <v>1.549655E-3</v>
      </c>
      <c r="NQ28" s="33">
        <v>1.5455320000000001E-3</v>
      </c>
      <c r="NR28" s="33">
        <v>1.5417370000000001E-3</v>
      </c>
      <c r="NS28" s="33">
        <v>1.5383420000000001E-3</v>
      </c>
      <c r="NT28" s="33">
        <v>1.5352020000000001E-3</v>
      </c>
      <c r="NU28" s="33">
        <v>1.532217E-3</v>
      </c>
      <c r="NV28" s="33">
        <v>1.529224E-3</v>
      </c>
      <c r="NW28" s="33">
        <v>1.5260639999999999E-3</v>
      </c>
      <c r="NX28" s="33">
        <v>1.5225729999999999E-3</v>
      </c>
      <c r="NY28" s="33">
        <v>1.5186799999999999E-3</v>
      </c>
      <c r="NZ28" s="33">
        <v>1.514552E-3</v>
      </c>
      <c r="OA28" s="33">
        <v>1.5104820000000001E-3</v>
      </c>
      <c r="OB28" s="33">
        <v>1.5066999999999999E-3</v>
      </c>
      <c r="OC28" s="33">
        <v>1.5032769999999999E-3</v>
      </c>
      <c r="OD28" s="33">
        <v>1.500092E-3</v>
      </c>
      <c r="OE28" s="33">
        <v>1.4970770000000001E-3</v>
      </c>
      <c r="OF28" s="33">
        <v>1.4940789999999999E-3</v>
      </c>
      <c r="OG28" s="33">
        <v>1.490955E-3</v>
      </c>
      <c r="OH28" s="33">
        <v>1.4875590000000001E-3</v>
      </c>
      <c r="OI28" s="33">
        <v>1.4838449999999999E-3</v>
      </c>
      <c r="OJ28" s="33">
        <v>1.4799640000000001E-3</v>
      </c>
      <c r="OK28" s="33">
        <v>1.4761939999999999E-3</v>
      </c>
      <c r="OL28" s="33">
        <v>1.472739E-3</v>
      </c>
      <c r="OM28" s="33">
        <v>1.469637E-3</v>
      </c>
      <c r="ON28" s="33">
        <v>1.4667529999999999E-3</v>
      </c>
      <c r="OO28" s="33">
        <v>1.463974E-3</v>
      </c>
      <c r="OP28" s="33">
        <v>1.4611489999999999E-3</v>
      </c>
      <c r="OQ28" s="33"/>
    </row>
    <row r="29" spans="1:407" x14ac:dyDescent="0.25">
      <c r="A29" s="13" t="str">
        <f t="shared" si="0"/>
        <v>FixedWing-COARSE-3-7-Any</v>
      </c>
      <c r="B29" s="13" t="s">
        <v>56</v>
      </c>
      <c r="C29" s="23" t="s">
        <v>29</v>
      </c>
      <c r="D29" s="31">
        <v>3</v>
      </c>
      <c r="E29" s="23">
        <v>7</v>
      </c>
      <c r="F29" s="32" t="s">
        <v>48</v>
      </c>
      <c r="G29" s="33">
        <v>7.2516639999999993E-2</v>
      </c>
      <c r="H29" s="13">
        <v>6.2976299999999999E-2</v>
      </c>
      <c r="I29" s="33">
        <v>5.633022E-2</v>
      </c>
      <c r="J29" s="33">
        <v>5.1622649999999999E-2</v>
      </c>
      <c r="K29" s="33">
        <v>4.7277350000000003E-2</v>
      </c>
      <c r="L29" s="33">
        <v>4.458869E-2</v>
      </c>
      <c r="M29" s="33">
        <v>4.1767980000000003E-2</v>
      </c>
      <c r="N29" s="33">
        <v>3.8891759999999997E-2</v>
      </c>
      <c r="O29" s="33">
        <v>3.5967039999999999E-2</v>
      </c>
      <c r="P29" s="33">
        <v>3.3219060000000002E-2</v>
      </c>
      <c r="Q29" s="33">
        <v>3.0551140000000001E-2</v>
      </c>
      <c r="R29" s="33">
        <v>2.7916549999999998E-2</v>
      </c>
      <c r="S29" s="33">
        <v>2.549324E-2</v>
      </c>
      <c r="T29" s="33">
        <v>2.345531E-2</v>
      </c>
      <c r="U29" s="33">
        <v>2.175301E-2</v>
      </c>
      <c r="V29" s="33">
        <v>2.0333150000000001E-2</v>
      </c>
      <c r="W29" s="33">
        <v>1.9151930000000001E-2</v>
      </c>
      <c r="X29" s="33">
        <v>1.8141549999999999E-2</v>
      </c>
      <c r="Y29" s="33">
        <v>1.726337E-2</v>
      </c>
      <c r="Z29" s="33">
        <v>1.6465710000000001E-2</v>
      </c>
      <c r="AA29" s="33">
        <v>1.5703990000000001E-2</v>
      </c>
      <c r="AB29" s="33">
        <v>1.4874689999999999E-2</v>
      </c>
      <c r="AC29" s="33">
        <v>1.4119110000000001E-2</v>
      </c>
      <c r="AD29" s="33">
        <v>1.343366E-2</v>
      </c>
      <c r="AE29" s="33">
        <v>1.281292E-2</v>
      </c>
      <c r="AF29" s="33">
        <v>1.224955E-2</v>
      </c>
      <c r="AG29" s="33">
        <v>1.17348E-2</v>
      </c>
      <c r="AH29" s="33">
        <v>1.126253E-2</v>
      </c>
      <c r="AI29" s="33">
        <v>1.0831250000000001E-2</v>
      </c>
      <c r="AJ29" s="33">
        <v>1.0439789999999999E-2</v>
      </c>
      <c r="AK29" s="33">
        <v>1.0084350000000001E-2</v>
      </c>
      <c r="AL29" s="33">
        <v>9.7608239999999995E-3</v>
      </c>
      <c r="AM29" s="33">
        <v>9.4657200000000004E-3</v>
      </c>
      <c r="AN29" s="33">
        <v>9.1957670000000005E-3</v>
      </c>
      <c r="AO29" s="33">
        <v>8.9477710000000002E-3</v>
      </c>
      <c r="AP29" s="33">
        <v>8.717275E-3</v>
      </c>
      <c r="AQ29" s="33">
        <v>8.5003119999999995E-3</v>
      </c>
      <c r="AR29" s="33">
        <v>8.2955430000000007E-3</v>
      </c>
      <c r="AS29" s="33">
        <v>8.1036089999999995E-3</v>
      </c>
      <c r="AT29" s="33">
        <v>7.9250629999999996E-3</v>
      </c>
      <c r="AU29" s="33">
        <v>7.7598629999999997E-3</v>
      </c>
      <c r="AV29" s="33">
        <v>7.606519E-3</v>
      </c>
      <c r="AW29" s="33">
        <v>7.4634870000000004E-3</v>
      </c>
      <c r="AX29" s="33">
        <v>7.3299940000000003E-3</v>
      </c>
      <c r="AY29" s="33">
        <v>7.2052720000000004E-3</v>
      </c>
      <c r="AZ29" s="33">
        <v>7.0883750000000001E-3</v>
      </c>
      <c r="BA29" s="33">
        <v>6.9779769999999998E-3</v>
      </c>
      <c r="BB29" s="33">
        <v>6.8731920000000002E-3</v>
      </c>
      <c r="BC29" s="33">
        <v>6.773495E-3</v>
      </c>
      <c r="BD29" s="33">
        <v>6.6783459999999999E-3</v>
      </c>
      <c r="BE29" s="33">
        <v>6.5877080000000003E-3</v>
      </c>
      <c r="BF29" s="33">
        <v>6.5013980000000002E-3</v>
      </c>
      <c r="BG29" s="33">
        <v>6.4194769999999998E-3</v>
      </c>
      <c r="BH29" s="33">
        <v>6.3419269999999998E-3</v>
      </c>
      <c r="BI29" s="33">
        <v>6.2682850000000002E-3</v>
      </c>
      <c r="BJ29" s="33">
        <v>6.197691E-3</v>
      </c>
      <c r="BK29" s="33">
        <v>6.1289789999999997E-3</v>
      </c>
      <c r="BL29" s="33">
        <v>6.0617090000000002E-3</v>
      </c>
      <c r="BM29" s="33">
        <v>5.9959389999999996E-3</v>
      </c>
      <c r="BN29" s="33">
        <v>5.9320809999999996E-3</v>
      </c>
      <c r="BO29" s="33">
        <v>5.8708329999999998E-3</v>
      </c>
      <c r="BP29" s="33">
        <v>5.8122809999999999E-3</v>
      </c>
      <c r="BQ29" s="33">
        <v>5.7563659999999997E-3</v>
      </c>
      <c r="BR29" s="33">
        <v>5.7029469999999999E-3</v>
      </c>
      <c r="BS29" s="33">
        <v>5.651812E-3</v>
      </c>
      <c r="BT29" s="33">
        <v>5.6025550000000004E-3</v>
      </c>
      <c r="BU29" s="33">
        <v>5.5545280000000004E-3</v>
      </c>
      <c r="BV29" s="33">
        <v>5.5076159999999999E-3</v>
      </c>
      <c r="BW29" s="33">
        <v>5.4619339999999999E-3</v>
      </c>
      <c r="BX29" s="33">
        <v>5.4173370000000004E-3</v>
      </c>
      <c r="BY29" s="33">
        <v>5.3739230000000001E-3</v>
      </c>
      <c r="BZ29" s="33">
        <v>5.3313830000000003E-3</v>
      </c>
      <c r="CA29" s="33">
        <v>5.2896549999999999E-3</v>
      </c>
      <c r="CB29" s="33">
        <v>5.2486870000000001E-3</v>
      </c>
      <c r="CC29" s="33">
        <v>5.2084740000000003E-3</v>
      </c>
      <c r="CD29" s="33">
        <v>5.1688649999999999E-3</v>
      </c>
      <c r="CE29" s="33">
        <v>5.1295280000000004E-3</v>
      </c>
      <c r="CF29" s="33">
        <v>5.0905129999999996E-3</v>
      </c>
      <c r="CG29" s="33">
        <v>5.0520369999999997E-3</v>
      </c>
      <c r="CH29" s="33">
        <v>5.0140519999999997E-3</v>
      </c>
      <c r="CI29" s="33">
        <v>4.9768499999999997E-3</v>
      </c>
      <c r="CJ29" s="33">
        <v>4.9401660000000002E-3</v>
      </c>
      <c r="CK29" s="33">
        <v>4.9039260000000003E-3</v>
      </c>
      <c r="CL29" s="33">
        <v>4.8681230000000002E-3</v>
      </c>
      <c r="CM29" s="33">
        <v>4.8327880000000002E-3</v>
      </c>
      <c r="CN29" s="33">
        <v>4.7979019999999997E-3</v>
      </c>
      <c r="CO29" s="33">
        <v>4.7631210000000004E-3</v>
      </c>
      <c r="CP29" s="33">
        <v>4.7285779999999998E-3</v>
      </c>
      <c r="CQ29" s="33">
        <v>4.6943779999999999E-3</v>
      </c>
      <c r="CR29" s="33">
        <v>4.6605350000000004E-3</v>
      </c>
      <c r="CS29" s="33">
        <v>4.6273499999999997E-3</v>
      </c>
      <c r="CT29" s="33">
        <v>4.5946049999999999E-3</v>
      </c>
      <c r="CU29" s="33">
        <v>4.5622800000000002E-3</v>
      </c>
      <c r="CV29" s="33">
        <v>4.530348E-3</v>
      </c>
      <c r="CW29" s="33">
        <v>4.4987960000000002E-3</v>
      </c>
      <c r="CX29" s="33">
        <v>4.4676619999999998E-3</v>
      </c>
      <c r="CY29" s="33">
        <v>4.4366429999999997E-3</v>
      </c>
      <c r="CZ29" s="33">
        <v>4.4058099999999996E-3</v>
      </c>
      <c r="DA29" s="33">
        <v>4.3753129999999996E-3</v>
      </c>
      <c r="DB29" s="33">
        <v>4.3452710000000004E-3</v>
      </c>
      <c r="DC29" s="33">
        <v>4.3159770000000004E-3</v>
      </c>
      <c r="DD29" s="33">
        <v>4.2872550000000002E-3</v>
      </c>
      <c r="DE29" s="33">
        <v>4.258983E-3</v>
      </c>
      <c r="DF29" s="33">
        <v>4.2310910000000002E-3</v>
      </c>
      <c r="DG29" s="33">
        <v>4.2036069999999998E-3</v>
      </c>
      <c r="DH29" s="33">
        <v>4.1765300000000003E-3</v>
      </c>
      <c r="DI29" s="33">
        <v>4.1496040000000003E-3</v>
      </c>
      <c r="DJ29" s="33">
        <v>4.1229129999999998E-3</v>
      </c>
      <c r="DK29" s="33">
        <v>4.0965610000000003E-3</v>
      </c>
      <c r="DL29" s="33">
        <v>4.0706279999999997E-3</v>
      </c>
      <c r="DM29" s="33">
        <v>4.0453750000000004E-3</v>
      </c>
      <c r="DN29" s="33">
        <v>4.0206920000000002E-3</v>
      </c>
      <c r="DO29" s="33">
        <v>3.9964070000000004E-3</v>
      </c>
      <c r="DP29" s="33">
        <v>3.9723320000000003E-3</v>
      </c>
      <c r="DQ29" s="33">
        <v>3.9484979999999999E-3</v>
      </c>
      <c r="DR29" s="33">
        <v>3.9249569999999998E-3</v>
      </c>
      <c r="DS29" s="33">
        <v>3.9014560000000002E-3</v>
      </c>
      <c r="DT29" s="33">
        <v>3.8780809999999998E-3</v>
      </c>
      <c r="DU29" s="33">
        <v>3.854915E-3</v>
      </c>
      <c r="DV29" s="33">
        <v>3.8321100000000001E-3</v>
      </c>
      <c r="DW29" s="33">
        <v>3.809855E-3</v>
      </c>
      <c r="DX29" s="33">
        <v>3.7880029999999999E-3</v>
      </c>
      <c r="DY29" s="33">
        <v>3.7663729999999999E-3</v>
      </c>
      <c r="DZ29" s="33">
        <v>3.7448109999999998E-3</v>
      </c>
      <c r="EA29" s="33">
        <v>3.7233560000000001E-3</v>
      </c>
      <c r="EB29" s="33">
        <v>3.7020209999999998E-3</v>
      </c>
      <c r="EC29" s="33">
        <v>3.6806370000000001E-3</v>
      </c>
      <c r="ED29" s="33">
        <v>3.65935E-3</v>
      </c>
      <c r="EE29" s="33">
        <v>3.6382350000000001E-3</v>
      </c>
      <c r="EF29" s="33">
        <v>3.6173770000000002E-3</v>
      </c>
      <c r="EG29" s="33">
        <v>3.597056E-3</v>
      </c>
      <c r="EH29" s="33">
        <v>3.577139E-3</v>
      </c>
      <c r="EI29" s="33">
        <v>3.5574159999999999E-3</v>
      </c>
      <c r="EJ29" s="33">
        <v>3.5377310000000001E-3</v>
      </c>
      <c r="EK29" s="33">
        <v>3.518106E-3</v>
      </c>
      <c r="EL29" s="33">
        <v>3.4986119999999999E-3</v>
      </c>
      <c r="EM29" s="33">
        <v>3.4791319999999998E-3</v>
      </c>
      <c r="EN29" s="33">
        <v>3.4597310000000002E-3</v>
      </c>
      <c r="EO29" s="33">
        <v>3.440514E-3</v>
      </c>
      <c r="EP29" s="33">
        <v>3.4215830000000002E-3</v>
      </c>
      <c r="EQ29" s="33">
        <v>3.4032070000000001E-3</v>
      </c>
      <c r="ER29" s="33">
        <v>3.3851979999999999E-3</v>
      </c>
      <c r="ES29" s="33">
        <v>3.367241E-3</v>
      </c>
      <c r="ET29" s="33">
        <v>3.3491770000000001E-3</v>
      </c>
      <c r="EU29" s="33">
        <v>3.331063E-3</v>
      </c>
      <c r="EV29" s="33">
        <v>3.3130220000000001E-3</v>
      </c>
      <c r="EW29" s="33">
        <v>3.2949770000000001E-3</v>
      </c>
      <c r="EX29" s="33">
        <v>3.277046E-3</v>
      </c>
      <c r="EY29" s="33">
        <v>3.2593240000000001E-3</v>
      </c>
      <c r="EZ29" s="33">
        <v>3.2418249999999998E-3</v>
      </c>
      <c r="FA29" s="33">
        <v>3.2247949999999999E-3</v>
      </c>
      <c r="FB29" s="33">
        <v>3.208065E-3</v>
      </c>
      <c r="FC29" s="33">
        <v>3.1913509999999998E-3</v>
      </c>
      <c r="FD29" s="33">
        <v>3.1745440000000001E-3</v>
      </c>
      <c r="FE29" s="33">
        <v>3.1578050000000001E-3</v>
      </c>
      <c r="FF29" s="33">
        <v>3.1412530000000001E-3</v>
      </c>
      <c r="FG29" s="33">
        <v>3.124773E-3</v>
      </c>
      <c r="FH29" s="33">
        <v>3.1084670000000002E-3</v>
      </c>
      <c r="FI29" s="33">
        <v>3.0924680000000001E-3</v>
      </c>
      <c r="FJ29" s="33">
        <v>3.0768100000000001E-3</v>
      </c>
      <c r="FK29" s="33">
        <v>3.0616229999999999E-3</v>
      </c>
      <c r="FL29" s="33">
        <v>3.0466930000000001E-3</v>
      </c>
      <c r="FM29" s="33">
        <v>3.0317949999999999E-3</v>
      </c>
      <c r="FN29" s="33">
        <v>3.016829E-3</v>
      </c>
      <c r="FO29" s="33">
        <v>3.001858E-3</v>
      </c>
      <c r="FP29" s="33">
        <v>2.9869229999999998E-3</v>
      </c>
      <c r="FQ29" s="33">
        <v>2.971956E-3</v>
      </c>
      <c r="FR29" s="33">
        <v>2.957014E-3</v>
      </c>
      <c r="FS29" s="33">
        <v>2.9422659999999998E-3</v>
      </c>
      <c r="FT29" s="33">
        <v>2.9277869999999998E-3</v>
      </c>
      <c r="FU29" s="33">
        <v>2.9137389999999998E-3</v>
      </c>
      <c r="FV29" s="33">
        <v>2.8998539999999999E-3</v>
      </c>
      <c r="FW29" s="33">
        <v>2.885917E-3</v>
      </c>
      <c r="FX29" s="33">
        <v>2.871822E-3</v>
      </c>
      <c r="FY29" s="33">
        <v>2.8577279999999999E-3</v>
      </c>
      <c r="FZ29" s="33">
        <v>2.843707E-3</v>
      </c>
      <c r="GA29" s="33">
        <v>2.8296979999999998E-3</v>
      </c>
      <c r="GB29" s="33">
        <v>2.8157030000000001E-3</v>
      </c>
      <c r="GC29" s="33">
        <v>2.8018370000000002E-3</v>
      </c>
      <c r="GD29" s="33">
        <v>2.7881719999999998E-3</v>
      </c>
      <c r="GE29" s="33">
        <v>2.7748859999999998E-3</v>
      </c>
      <c r="GF29" s="33">
        <v>2.7618310000000002E-3</v>
      </c>
      <c r="GG29" s="33">
        <v>2.7488719999999999E-3</v>
      </c>
      <c r="GH29" s="33">
        <v>2.73581E-3</v>
      </c>
      <c r="GI29" s="33">
        <v>2.7227449999999999E-3</v>
      </c>
      <c r="GJ29" s="33">
        <v>2.7097509999999998E-3</v>
      </c>
      <c r="GK29" s="33">
        <v>2.6968280000000001E-3</v>
      </c>
      <c r="GL29" s="33">
        <v>2.6839759999999998E-3</v>
      </c>
      <c r="GM29" s="33">
        <v>2.6711930000000001E-3</v>
      </c>
      <c r="GN29" s="33">
        <v>2.6585559999999999E-3</v>
      </c>
      <c r="GO29" s="33">
        <v>2.6462080000000002E-3</v>
      </c>
      <c r="GP29" s="33">
        <v>2.6339559999999998E-3</v>
      </c>
      <c r="GQ29" s="33">
        <v>2.6216159999999998E-3</v>
      </c>
      <c r="GR29" s="33">
        <v>2.6091180000000001E-3</v>
      </c>
      <c r="GS29" s="33">
        <v>2.5965770000000001E-3</v>
      </c>
      <c r="GT29" s="33">
        <v>2.5840390000000002E-3</v>
      </c>
      <c r="GU29" s="33">
        <v>2.571505E-3</v>
      </c>
      <c r="GV29" s="33">
        <v>2.5590880000000002E-3</v>
      </c>
      <c r="GW29" s="33">
        <v>2.5468180000000002E-3</v>
      </c>
      <c r="GX29" s="33">
        <v>2.5348100000000002E-3</v>
      </c>
      <c r="GY29" s="33">
        <v>2.5231889999999999E-3</v>
      </c>
      <c r="GZ29" s="33">
        <v>2.5117640000000001E-3</v>
      </c>
      <c r="HA29" s="33">
        <v>2.5002819999999999E-3</v>
      </c>
      <c r="HB29" s="33">
        <v>2.4885889999999998E-3</v>
      </c>
      <c r="HC29" s="33">
        <v>2.476809E-3</v>
      </c>
      <c r="HD29" s="33">
        <v>2.4650119999999999E-3</v>
      </c>
      <c r="HE29" s="33">
        <v>2.4532080000000001E-3</v>
      </c>
      <c r="HF29" s="33">
        <v>2.441501E-3</v>
      </c>
      <c r="HG29" s="33">
        <v>2.4299780000000002E-3</v>
      </c>
      <c r="HH29" s="33">
        <v>2.4187840000000002E-3</v>
      </c>
      <c r="HI29" s="33">
        <v>2.408028E-3</v>
      </c>
      <c r="HJ29" s="33">
        <v>2.397527E-3</v>
      </c>
      <c r="HK29" s="33">
        <v>2.3870470000000002E-3</v>
      </c>
      <c r="HL29" s="33">
        <v>2.3763809999999999E-3</v>
      </c>
      <c r="HM29" s="33">
        <v>2.3655769999999998E-3</v>
      </c>
      <c r="HN29" s="33">
        <v>2.3546959999999999E-3</v>
      </c>
      <c r="HO29" s="33">
        <v>2.3438259999999998E-3</v>
      </c>
      <c r="HP29" s="33">
        <v>2.3330479999999999E-3</v>
      </c>
      <c r="HQ29" s="33">
        <v>2.3223599999999999E-3</v>
      </c>
      <c r="HR29" s="33">
        <v>2.3118409999999998E-3</v>
      </c>
      <c r="HS29" s="33">
        <v>2.3016410000000001E-3</v>
      </c>
      <c r="HT29" s="33">
        <v>2.2917219999999999E-3</v>
      </c>
      <c r="HU29" s="33">
        <v>2.281815E-3</v>
      </c>
      <c r="HV29" s="33">
        <v>2.2717589999999999E-3</v>
      </c>
      <c r="HW29" s="33">
        <v>2.2615859999999999E-3</v>
      </c>
      <c r="HX29" s="33">
        <v>2.251388E-3</v>
      </c>
      <c r="HY29" s="33">
        <v>2.2412019999999999E-3</v>
      </c>
      <c r="HZ29" s="33">
        <v>2.231079E-3</v>
      </c>
      <c r="IA29" s="33">
        <v>2.2210590000000001E-3</v>
      </c>
      <c r="IB29" s="33">
        <v>2.2112669999999998E-3</v>
      </c>
      <c r="IC29" s="33">
        <v>2.2018020000000001E-3</v>
      </c>
      <c r="ID29" s="33">
        <v>2.1926099999999998E-3</v>
      </c>
      <c r="IE29" s="33">
        <v>2.183417E-3</v>
      </c>
      <c r="IF29" s="33">
        <v>2.174039E-3</v>
      </c>
      <c r="IG29" s="33">
        <v>2.1644540000000001E-3</v>
      </c>
      <c r="IH29" s="33">
        <v>2.1548000000000001E-3</v>
      </c>
      <c r="II29" s="33">
        <v>2.145199E-3</v>
      </c>
      <c r="IJ29" s="33">
        <v>2.1357339999999998E-3</v>
      </c>
      <c r="IK29" s="33">
        <v>2.1264589999999998E-3</v>
      </c>
      <c r="IL29" s="33">
        <v>2.1174739999999998E-3</v>
      </c>
      <c r="IM29" s="33">
        <v>2.108782E-3</v>
      </c>
      <c r="IN29" s="33">
        <v>2.1003020000000001E-3</v>
      </c>
      <c r="IO29" s="33">
        <v>2.0917639999999999E-3</v>
      </c>
      <c r="IP29" s="33">
        <v>2.0829770000000002E-3</v>
      </c>
      <c r="IQ29" s="33">
        <v>2.073933E-3</v>
      </c>
      <c r="IR29" s="33">
        <v>2.0647510000000001E-3</v>
      </c>
      <c r="IS29" s="33">
        <v>2.0555629999999998E-3</v>
      </c>
      <c r="IT29" s="33">
        <v>2.0464820000000001E-3</v>
      </c>
      <c r="IU29" s="33">
        <v>2.0376069999999999E-3</v>
      </c>
      <c r="IV29" s="33">
        <v>2.028981E-3</v>
      </c>
      <c r="IW29" s="33">
        <v>2.0206450000000002E-3</v>
      </c>
      <c r="IX29" s="33">
        <v>2.0125880000000001E-3</v>
      </c>
      <c r="IY29" s="33">
        <v>2.004568E-3</v>
      </c>
      <c r="IZ29" s="33">
        <v>1.9963429999999998E-3</v>
      </c>
      <c r="JA29" s="33">
        <v>1.9878489999999999E-3</v>
      </c>
      <c r="JB29" s="33">
        <v>1.9792310000000001E-3</v>
      </c>
      <c r="JC29" s="33">
        <v>1.9706429999999998E-3</v>
      </c>
      <c r="JD29" s="33">
        <v>1.9622060000000002E-3</v>
      </c>
      <c r="JE29" s="33">
        <v>1.9539610000000002E-3</v>
      </c>
      <c r="JF29" s="33">
        <v>1.94594E-3</v>
      </c>
      <c r="JG29" s="33">
        <v>1.938195E-3</v>
      </c>
      <c r="JH29" s="33">
        <v>1.930689E-3</v>
      </c>
      <c r="JI29" s="33">
        <v>1.923145E-3</v>
      </c>
      <c r="JJ29" s="33">
        <v>1.9153200000000001E-3</v>
      </c>
      <c r="JK29" s="33">
        <v>1.9071890000000001E-3</v>
      </c>
      <c r="JL29" s="33">
        <v>1.8989110000000001E-3</v>
      </c>
      <c r="JM29" s="33">
        <v>1.8906929999999999E-3</v>
      </c>
      <c r="JN29" s="33">
        <v>1.882709E-3</v>
      </c>
      <c r="JO29" s="33">
        <v>1.874959E-3</v>
      </c>
      <c r="JP29" s="33">
        <v>1.8674360000000001E-3</v>
      </c>
      <c r="JQ29" s="33">
        <v>1.860149E-3</v>
      </c>
      <c r="JR29" s="33">
        <v>1.853005E-3</v>
      </c>
      <c r="JS29" s="33">
        <v>1.8457440000000001E-3</v>
      </c>
      <c r="JT29" s="33">
        <v>1.8382209999999999E-3</v>
      </c>
      <c r="JU29" s="33">
        <v>1.8304479999999999E-3</v>
      </c>
      <c r="JV29" s="33">
        <v>1.8225590000000001E-3</v>
      </c>
      <c r="JW29" s="33">
        <v>1.8147630000000001E-3</v>
      </c>
      <c r="JX29" s="33">
        <v>1.807248E-3</v>
      </c>
      <c r="JY29" s="33">
        <v>1.800014E-3</v>
      </c>
      <c r="JZ29" s="33">
        <v>1.793034E-3</v>
      </c>
      <c r="KA29" s="33">
        <v>1.786293E-3</v>
      </c>
      <c r="KB29" s="33">
        <v>1.77965E-3</v>
      </c>
      <c r="KC29" s="33">
        <v>1.7728799999999999E-3</v>
      </c>
      <c r="KD29" s="33">
        <v>1.7658420000000001E-3</v>
      </c>
      <c r="KE29" s="33">
        <v>1.75851E-3</v>
      </c>
      <c r="KF29" s="33">
        <v>1.750985E-3</v>
      </c>
      <c r="KG29" s="33">
        <v>1.7434869999999999E-3</v>
      </c>
      <c r="KH29" s="33">
        <v>1.7362339999999999E-3</v>
      </c>
      <c r="KI29" s="33">
        <v>1.729268E-3</v>
      </c>
      <c r="KJ29" s="33">
        <v>1.722564E-3</v>
      </c>
      <c r="KK29" s="33">
        <v>1.716132E-3</v>
      </c>
      <c r="KL29" s="33">
        <v>1.7098440000000001E-3</v>
      </c>
      <c r="KM29" s="33">
        <v>1.703471E-3</v>
      </c>
      <c r="KN29" s="33">
        <v>1.6968770000000001E-3</v>
      </c>
      <c r="KO29" s="33">
        <v>1.6900649999999999E-3</v>
      </c>
      <c r="KP29" s="33">
        <v>1.683148E-3</v>
      </c>
      <c r="KQ29" s="33">
        <v>1.6763049999999999E-3</v>
      </c>
      <c r="KR29" s="33">
        <v>1.669699E-3</v>
      </c>
      <c r="KS29" s="33">
        <v>1.6633349999999999E-3</v>
      </c>
      <c r="KT29" s="33">
        <v>1.6571649999999999E-3</v>
      </c>
      <c r="KU29" s="33">
        <v>1.6511410000000001E-3</v>
      </c>
      <c r="KV29" s="33">
        <v>1.645154E-3</v>
      </c>
      <c r="KW29" s="33">
        <v>1.639024E-3</v>
      </c>
      <c r="KX29" s="33">
        <v>1.632692E-3</v>
      </c>
      <c r="KY29" s="33">
        <v>1.6261820000000001E-3</v>
      </c>
      <c r="KZ29" s="33">
        <v>1.619601E-3</v>
      </c>
      <c r="LA29" s="33">
        <v>1.613064E-3</v>
      </c>
      <c r="LB29" s="33">
        <v>1.6066979999999999E-3</v>
      </c>
      <c r="LC29" s="33">
        <v>1.60056E-3</v>
      </c>
      <c r="LD29" s="33">
        <v>1.5946300000000001E-3</v>
      </c>
      <c r="LE29" s="33">
        <v>1.5888370000000001E-3</v>
      </c>
      <c r="LF29" s="33">
        <v>1.5830569999999999E-3</v>
      </c>
      <c r="LG29" s="33">
        <v>1.577115E-3</v>
      </c>
      <c r="LH29" s="33">
        <v>1.5709280000000001E-3</v>
      </c>
      <c r="LI29" s="33">
        <v>1.5645590000000001E-3</v>
      </c>
      <c r="LJ29" s="33">
        <v>1.558151E-3</v>
      </c>
      <c r="LK29" s="33">
        <v>1.5518190000000001E-3</v>
      </c>
      <c r="LL29" s="33">
        <v>1.545718E-3</v>
      </c>
      <c r="LM29" s="33">
        <v>1.5399159999999999E-3</v>
      </c>
      <c r="LN29" s="33">
        <v>1.534356E-3</v>
      </c>
      <c r="LO29" s="33">
        <v>1.5289430000000001E-3</v>
      </c>
      <c r="LP29" s="33">
        <v>1.523536E-3</v>
      </c>
      <c r="LQ29" s="33">
        <v>1.5179729999999999E-3</v>
      </c>
      <c r="LR29" s="33">
        <v>1.5121640000000001E-3</v>
      </c>
      <c r="LS29" s="33">
        <v>1.506175E-3</v>
      </c>
      <c r="LT29" s="33">
        <v>1.500181E-3</v>
      </c>
      <c r="LU29" s="33">
        <v>1.4942759999999999E-3</v>
      </c>
      <c r="LV29" s="33">
        <v>1.488573E-3</v>
      </c>
      <c r="LW29" s="33">
        <v>1.483091E-3</v>
      </c>
      <c r="LX29" s="33">
        <v>1.477796E-3</v>
      </c>
      <c r="LY29" s="33">
        <v>1.4726170000000001E-3</v>
      </c>
      <c r="LZ29" s="33">
        <v>1.4674110000000001E-3</v>
      </c>
      <c r="MA29" s="33">
        <v>1.462021E-3</v>
      </c>
      <c r="MB29" s="33">
        <v>1.4563969999999999E-3</v>
      </c>
      <c r="MC29" s="33">
        <v>1.4506250000000001E-3</v>
      </c>
      <c r="MD29" s="33">
        <v>1.4448620000000001E-3</v>
      </c>
      <c r="ME29" s="33">
        <v>1.4391989999999999E-3</v>
      </c>
      <c r="MF29" s="33">
        <v>1.4337460000000001E-3</v>
      </c>
      <c r="MG29" s="33">
        <v>1.428531E-3</v>
      </c>
      <c r="MH29" s="33">
        <v>1.4235319999999999E-3</v>
      </c>
      <c r="MI29" s="33">
        <v>1.418674E-3</v>
      </c>
      <c r="MJ29" s="33">
        <v>1.413798E-3</v>
      </c>
      <c r="MK29" s="33">
        <v>1.4087360000000001E-3</v>
      </c>
      <c r="ML29" s="33">
        <v>1.4034220000000001E-3</v>
      </c>
      <c r="MM29" s="33">
        <v>1.3979489999999999E-3</v>
      </c>
      <c r="MN29" s="33">
        <v>1.392506E-3</v>
      </c>
      <c r="MO29" s="33">
        <v>1.3872139999999999E-3</v>
      </c>
      <c r="MP29" s="33">
        <v>1.3821700000000001E-3</v>
      </c>
      <c r="MQ29" s="33">
        <v>1.3773640000000001E-3</v>
      </c>
      <c r="MR29" s="33">
        <v>1.3727469999999999E-3</v>
      </c>
      <c r="MS29" s="33">
        <v>1.3682270000000001E-3</v>
      </c>
      <c r="MT29" s="33">
        <v>1.363653E-3</v>
      </c>
      <c r="MU29" s="33">
        <v>1.3588820000000001E-3</v>
      </c>
      <c r="MV29" s="33">
        <v>1.3538420000000001E-3</v>
      </c>
      <c r="MW29" s="33">
        <v>1.3486240000000001E-3</v>
      </c>
      <c r="MX29" s="33">
        <v>1.343395E-3</v>
      </c>
      <c r="MY29" s="33">
        <v>1.3382699999999999E-3</v>
      </c>
      <c r="MZ29" s="33">
        <v>1.333346E-3</v>
      </c>
      <c r="NA29" s="33">
        <v>1.3286109999999999E-3</v>
      </c>
      <c r="NB29" s="33">
        <v>1.3240330000000001E-3</v>
      </c>
      <c r="NC29" s="33">
        <v>1.31953E-3</v>
      </c>
      <c r="ND29" s="33">
        <v>1.314965E-3</v>
      </c>
      <c r="NE29" s="33">
        <v>1.310227E-3</v>
      </c>
      <c r="NF29" s="33">
        <v>1.3052739999999999E-3</v>
      </c>
      <c r="NG29" s="33">
        <v>1.300208E-3</v>
      </c>
      <c r="NH29" s="33">
        <v>1.2951799999999999E-3</v>
      </c>
      <c r="NI29" s="33">
        <v>1.2903019999999999E-3</v>
      </c>
      <c r="NJ29" s="33">
        <v>1.2856670000000001E-3</v>
      </c>
      <c r="NK29" s="33">
        <v>1.281248E-3</v>
      </c>
      <c r="NL29" s="33">
        <v>1.276969E-3</v>
      </c>
      <c r="NM29" s="33">
        <v>1.272741E-3</v>
      </c>
      <c r="NN29" s="33">
        <v>1.2684619999999999E-3</v>
      </c>
      <c r="NO29" s="33">
        <v>1.2640520000000001E-3</v>
      </c>
      <c r="NP29" s="33">
        <v>1.2594940000000001E-3</v>
      </c>
      <c r="NQ29" s="33">
        <v>1.254874E-3</v>
      </c>
      <c r="NR29" s="33">
        <v>1.2503289999999999E-3</v>
      </c>
      <c r="NS29" s="33">
        <v>1.245955E-3</v>
      </c>
      <c r="NT29" s="33">
        <v>1.2418279999999999E-3</v>
      </c>
      <c r="NU29" s="33">
        <v>1.2378739999999999E-3</v>
      </c>
      <c r="NV29" s="33">
        <v>1.234001E-3</v>
      </c>
      <c r="NW29" s="33">
        <v>1.2301059999999999E-3</v>
      </c>
      <c r="NX29" s="33">
        <v>1.2260940000000001E-3</v>
      </c>
      <c r="NY29" s="33">
        <v>1.2219150000000001E-3</v>
      </c>
      <c r="NZ29" s="33">
        <v>1.2175689999999999E-3</v>
      </c>
      <c r="OA29" s="33">
        <v>1.213144E-3</v>
      </c>
      <c r="OB29" s="33">
        <v>1.2087619999999999E-3</v>
      </c>
      <c r="OC29" s="33">
        <v>1.2045199999999999E-3</v>
      </c>
      <c r="OD29" s="33">
        <v>1.2004839999999999E-3</v>
      </c>
      <c r="OE29" s="33">
        <v>1.1965840000000001E-3</v>
      </c>
      <c r="OF29" s="33">
        <v>1.1927660000000001E-3</v>
      </c>
      <c r="OG29" s="33">
        <v>1.188922E-3</v>
      </c>
      <c r="OH29" s="33">
        <v>1.1849670000000001E-3</v>
      </c>
      <c r="OI29" s="33">
        <v>1.1808680000000001E-3</v>
      </c>
      <c r="OJ29" s="33">
        <v>1.1766490000000001E-3</v>
      </c>
      <c r="OK29" s="33">
        <v>1.172403E-3</v>
      </c>
      <c r="OL29" s="33">
        <v>1.1682489999999999E-3</v>
      </c>
      <c r="OM29" s="33">
        <v>1.1642790000000001E-3</v>
      </c>
      <c r="ON29" s="33">
        <v>1.160531E-3</v>
      </c>
      <c r="OO29" s="33">
        <v>1.156944E-3</v>
      </c>
      <c r="OP29" s="33">
        <v>1.153463E-3</v>
      </c>
      <c r="OQ29" s="33"/>
    </row>
    <row r="30" spans="1:407" x14ac:dyDescent="0.25">
      <c r="A30" s="13" t="str">
        <f t="shared" si="0"/>
        <v>FixedWing-COARSE-4-20-Any</v>
      </c>
      <c r="B30" s="13" t="s">
        <v>56</v>
      </c>
      <c r="C30" s="23" t="s">
        <v>29</v>
      </c>
      <c r="D30" s="31">
        <v>4</v>
      </c>
      <c r="E30" s="23">
        <v>20</v>
      </c>
      <c r="F30" s="32" t="s">
        <v>48</v>
      </c>
      <c r="G30" s="33">
        <v>0.57222139999999999</v>
      </c>
      <c r="H30" s="33">
        <v>0.44133240000000001</v>
      </c>
      <c r="I30" s="33">
        <v>0.34907129999999997</v>
      </c>
      <c r="J30" s="33">
        <v>0.28445930000000003</v>
      </c>
      <c r="K30" s="33">
        <v>0.23749809999999999</v>
      </c>
      <c r="L30" s="33">
        <v>0.2022168</v>
      </c>
      <c r="M30" s="33">
        <v>0.1755765</v>
      </c>
      <c r="N30" s="33">
        <v>0.15537680000000001</v>
      </c>
      <c r="O30" s="33">
        <v>0.13954069999999999</v>
      </c>
      <c r="P30" s="33">
        <v>0.1269449</v>
      </c>
      <c r="Q30" s="33">
        <v>0.11671869999999999</v>
      </c>
      <c r="R30" s="33">
        <v>0.108249</v>
      </c>
      <c r="S30" s="33">
        <v>0.1010127</v>
      </c>
      <c r="T30" s="33">
        <v>9.4656260000000006E-2</v>
      </c>
      <c r="U30" s="33">
        <v>8.9044970000000001E-2</v>
      </c>
      <c r="V30" s="33">
        <v>8.4091849999999996E-2</v>
      </c>
      <c r="W30" s="33">
        <v>7.9686720000000003E-2</v>
      </c>
      <c r="X30" s="33">
        <v>7.5799320000000003E-2</v>
      </c>
      <c r="Y30" s="33">
        <v>7.2431270000000006E-2</v>
      </c>
      <c r="Z30" s="33">
        <v>6.9452399999999997E-2</v>
      </c>
      <c r="AA30" s="33">
        <v>6.6730360000000002E-2</v>
      </c>
      <c r="AB30" s="33">
        <v>6.4204159999999996E-2</v>
      </c>
      <c r="AC30" s="33">
        <v>6.1723559999999997E-2</v>
      </c>
      <c r="AD30" s="33">
        <v>5.9260779999999999E-2</v>
      </c>
      <c r="AE30" s="33">
        <v>5.6848080000000002E-2</v>
      </c>
      <c r="AF30" s="33">
        <v>5.4543069999999999E-2</v>
      </c>
      <c r="AG30" s="33">
        <v>5.2335939999999997E-2</v>
      </c>
      <c r="AH30" s="33">
        <v>5.0242380000000003E-2</v>
      </c>
      <c r="AI30" s="33">
        <v>4.8299509999999997E-2</v>
      </c>
      <c r="AJ30" s="33">
        <v>4.6516269999999998E-2</v>
      </c>
      <c r="AK30" s="33">
        <v>4.4791310000000001E-2</v>
      </c>
      <c r="AL30" s="33">
        <v>4.3142E-2</v>
      </c>
      <c r="AM30" s="33">
        <v>4.1532050000000001E-2</v>
      </c>
      <c r="AN30" s="33">
        <v>3.9984779999999998E-2</v>
      </c>
      <c r="AO30" s="33">
        <v>3.8490759999999999E-2</v>
      </c>
      <c r="AP30" s="33">
        <v>3.7084649999999997E-2</v>
      </c>
      <c r="AQ30" s="33">
        <v>3.5752470000000001E-2</v>
      </c>
      <c r="AR30" s="33">
        <v>3.4492580000000002E-2</v>
      </c>
      <c r="AS30" s="33">
        <v>3.3317810000000003E-2</v>
      </c>
      <c r="AT30" s="33">
        <v>3.221421E-2</v>
      </c>
      <c r="AU30" s="33">
        <v>3.1170449999999999E-2</v>
      </c>
      <c r="AV30" s="33">
        <v>3.01803E-2</v>
      </c>
      <c r="AW30" s="33">
        <v>2.9227960000000001E-2</v>
      </c>
      <c r="AX30" s="33">
        <v>2.8313029999999999E-2</v>
      </c>
      <c r="AY30" s="33">
        <v>2.7438589999999999E-2</v>
      </c>
      <c r="AZ30" s="33">
        <v>2.6567130000000001E-2</v>
      </c>
      <c r="BA30" s="33">
        <v>2.5734770000000001E-2</v>
      </c>
      <c r="BB30" s="33">
        <v>2.493975E-2</v>
      </c>
      <c r="BC30" s="33">
        <v>2.417975E-2</v>
      </c>
      <c r="BD30" s="33">
        <v>2.345477E-2</v>
      </c>
      <c r="BE30" s="33">
        <v>2.276336E-2</v>
      </c>
      <c r="BF30" s="33">
        <v>2.210444E-2</v>
      </c>
      <c r="BG30" s="33">
        <v>2.147642E-2</v>
      </c>
      <c r="BH30" s="33">
        <v>2.0877960000000001E-2</v>
      </c>
      <c r="BI30" s="33">
        <v>2.030728E-2</v>
      </c>
      <c r="BJ30" s="33">
        <v>1.9762519999999999E-2</v>
      </c>
      <c r="BK30" s="33">
        <v>1.9241080000000001E-2</v>
      </c>
      <c r="BL30" s="33">
        <v>1.8741290000000001E-2</v>
      </c>
      <c r="BM30" s="33">
        <v>1.8261079999999999E-2</v>
      </c>
      <c r="BN30" s="33">
        <v>1.780021E-2</v>
      </c>
      <c r="BO30" s="33">
        <v>1.7358160000000001E-2</v>
      </c>
      <c r="BP30" s="33">
        <v>1.6934689999999999E-2</v>
      </c>
      <c r="BQ30" s="33">
        <v>1.652897E-2</v>
      </c>
      <c r="BR30" s="33">
        <v>1.6140399999999999E-2</v>
      </c>
      <c r="BS30" s="33">
        <v>1.5767610000000001E-2</v>
      </c>
      <c r="BT30" s="33">
        <v>1.5409890000000001E-2</v>
      </c>
      <c r="BU30" s="33">
        <v>1.506539E-2</v>
      </c>
      <c r="BV30" s="33">
        <v>1.4733349999999999E-2</v>
      </c>
      <c r="BW30" s="33">
        <v>1.441255E-2</v>
      </c>
      <c r="BX30" s="33">
        <v>1.410323E-2</v>
      </c>
      <c r="BY30" s="33">
        <v>1.380487E-2</v>
      </c>
      <c r="BZ30" s="33">
        <v>1.3517609999999999E-2</v>
      </c>
      <c r="CA30" s="33">
        <v>1.324002E-2</v>
      </c>
      <c r="CB30" s="33">
        <v>1.297215E-2</v>
      </c>
      <c r="CC30" s="33">
        <v>1.27136E-2</v>
      </c>
      <c r="CD30" s="33">
        <v>1.246413E-2</v>
      </c>
      <c r="CE30" s="33">
        <v>1.2222780000000001E-2</v>
      </c>
      <c r="CF30" s="33">
        <v>1.198953E-2</v>
      </c>
      <c r="CG30" s="33">
        <v>1.176409E-2</v>
      </c>
      <c r="CH30" s="33">
        <v>1.1546600000000001E-2</v>
      </c>
      <c r="CI30" s="33">
        <v>1.133636E-2</v>
      </c>
      <c r="CJ30" s="33">
        <v>1.1133189999999999E-2</v>
      </c>
      <c r="CK30" s="33">
        <v>1.0936009999999999E-2</v>
      </c>
      <c r="CL30" s="33">
        <v>1.074491E-2</v>
      </c>
      <c r="CM30" s="33">
        <v>1.055962E-2</v>
      </c>
      <c r="CN30" s="33">
        <v>1.03803E-2</v>
      </c>
      <c r="CO30" s="33">
        <v>1.0206140000000001E-2</v>
      </c>
      <c r="CP30" s="33">
        <v>1.0037290000000001E-2</v>
      </c>
      <c r="CQ30" s="33">
        <v>9.8733410000000008E-3</v>
      </c>
      <c r="CR30" s="33">
        <v>9.7144750000000002E-3</v>
      </c>
      <c r="CS30" s="33">
        <v>9.5600249999999998E-3</v>
      </c>
      <c r="CT30" s="33">
        <v>9.4098840000000003E-3</v>
      </c>
      <c r="CU30" s="33">
        <v>9.2635089999999996E-3</v>
      </c>
      <c r="CV30" s="33">
        <v>9.1209040000000009E-3</v>
      </c>
      <c r="CW30" s="33">
        <v>8.9821450000000004E-3</v>
      </c>
      <c r="CX30" s="33">
        <v>8.8474739999999993E-3</v>
      </c>
      <c r="CY30" s="33">
        <v>8.7161189999999996E-3</v>
      </c>
      <c r="CZ30" s="33">
        <v>8.5885010000000001E-3</v>
      </c>
      <c r="DA30" s="33">
        <v>8.4642280000000007E-3</v>
      </c>
      <c r="DB30" s="33">
        <v>8.3434430000000007E-3</v>
      </c>
      <c r="DC30" s="33">
        <v>8.2256329999999996E-3</v>
      </c>
      <c r="DD30" s="33">
        <v>8.1109800000000003E-3</v>
      </c>
      <c r="DE30" s="33">
        <v>7.9991290000000007E-3</v>
      </c>
      <c r="DF30" s="33">
        <v>7.8899680000000007E-3</v>
      </c>
      <c r="DG30" s="33">
        <v>7.7835179999999997E-3</v>
      </c>
      <c r="DH30" s="33">
        <v>7.6802049999999998E-3</v>
      </c>
      <c r="DI30" s="33">
        <v>7.5793010000000001E-3</v>
      </c>
      <c r="DJ30" s="33">
        <v>7.4810720000000001E-3</v>
      </c>
      <c r="DK30" s="33">
        <v>7.3850239999999996E-3</v>
      </c>
      <c r="DL30" s="33">
        <v>7.2912990000000002E-3</v>
      </c>
      <c r="DM30" s="33">
        <v>7.1993379999999996E-3</v>
      </c>
      <c r="DN30" s="33">
        <v>7.1092070000000002E-3</v>
      </c>
      <c r="DO30" s="33">
        <v>7.0209110000000003E-3</v>
      </c>
      <c r="DP30" s="33">
        <v>6.9346019999999998E-3</v>
      </c>
      <c r="DQ30" s="33">
        <v>6.8502529999999997E-3</v>
      </c>
      <c r="DR30" s="33">
        <v>6.7682269999999999E-3</v>
      </c>
      <c r="DS30" s="33">
        <v>6.6878859999999997E-3</v>
      </c>
      <c r="DT30" s="33">
        <v>6.6095360000000001E-3</v>
      </c>
      <c r="DU30" s="33">
        <v>6.5328549999999997E-3</v>
      </c>
      <c r="DV30" s="33">
        <v>6.4582049999999998E-3</v>
      </c>
      <c r="DW30" s="33">
        <v>6.3849880000000003E-3</v>
      </c>
      <c r="DX30" s="33">
        <v>6.3133640000000001E-3</v>
      </c>
      <c r="DY30" s="33">
        <v>6.2432939999999999E-3</v>
      </c>
      <c r="DZ30" s="33">
        <v>6.1749789999999997E-3</v>
      </c>
      <c r="EA30" s="33">
        <v>6.1085250000000001E-3</v>
      </c>
      <c r="EB30" s="33">
        <v>6.0441690000000003E-3</v>
      </c>
      <c r="EC30" s="33">
        <v>5.9814179999999996E-3</v>
      </c>
      <c r="ED30" s="33">
        <v>5.9204260000000003E-3</v>
      </c>
      <c r="EE30" s="33">
        <v>5.8608289999999997E-3</v>
      </c>
      <c r="EF30" s="33">
        <v>5.8029759999999996E-3</v>
      </c>
      <c r="EG30" s="33">
        <v>5.7462820000000001E-3</v>
      </c>
      <c r="EH30" s="33">
        <v>5.6907650000000004E-3</v>
      </c>
      <c r="EI30" s="33">
        <v>5.6363239999999998E-3</v>
      </c>
      <c r="EJ30" s="33">
        <v>5.5832290000000003E-3</v>
      </c>
      <c r="EK30" s="33">
        <v>5.5313319999999999E-3</v>
      </c>
      <c r="EL30" s="33">
        <v>5.480777E-3</v>
      </c>
      <c r="EM30" s="33">
        <v>5.4312960000000004E-3</v>
      </c>
      <c r="EN30" s="33">
        <v>5.3831449999999998E-3</v>
      </c>
      <c r="EO30" s="33">
        <v>5.3360789999999996E-3</v>
      </c>
      <c r="EP30" s="33">
        <v>5.2904019999999996E-3</v>
      </c>
      <c r="EQ30" s="33">
        <v>5.245535E-3</v>
      </c>
      <c r="ER30" s="33">
        <v>5.2015059999999998E-3</v>
      </c>
      <c r="ES30" s="33">
        <v>5.1583080000000003E-3</v>
      </c>
      <c r="ET30" s="33">
        <v>5.1162170000000002E-3</v>
      </c>
      <c r="EU30" s="33">
        <v>5.0750930000000001E-3</v>
      </c>
      <c r="EV30" s="33">
        <v>5.0349899999999996E-3</v>
      </c>
      <c r="EW30" s="33">
        <v>4.9957200000000004E-3</v>
      </c>
      <c r="EX30" s="33">
        <v>4.9574529999999997E-3</v>
      </c>
      <c r="EY30" s="33">
        <v>4.9199500000000002E-3</v>
      </c>
      <c r="EZ30" s="33">
        <v>4.8835689999999999E-3</v>
      </c>
      <c r="FA30" s="33">
        <v>4.8477370000000004E-3</v>
      </c>
      <c r="FB30" s="33">
        <v>4.8123899999999997E-3</v>
      </c>
      <c r="FC30" s="33">
        <v>4.7774760000000001E-3</v>
      </c>
      <c r="FD30" s="33">
        <v>4.7432589999999997E-3</v>
      </c>
      <c r="FE30" s="33">
        <v>4.7096050000000004E-3</v>
      </c>
      <c r="FF30" s="33">
        <v>4.6766769999999997E-3</v>
      </c>
      <c r="FG30" s="33">
        <v>4.6443949999999999E-3</v>
      </c>
      <c r="FH30" s="33">
        <v>4.6127690000000001E-3</v>
      </c>
      <c r="FI30" s="33">
        <v>4.5814940000000002E-3</v>
      </c>
      <c r="FJ30" s="33">
        <v>4.5509829999999998E-3</v>
      </c>
      <c r="FK30" s="33">
        <v>4.5208059999999996E-3</v>
      </c>
      <c r="FL30" s="33">
        <v>4.4910139999999998E-3</v>
      </c>
      <c r="FM30" s="33">
        <v>4.4615599999999998E-3</v>
      </c>
      <c r="FN30" s="33">
        <v>4.432676E-3</v>
      </c>
      <c r="FO30" s="33">
        <v>4.4043199999999998E-3</v>
      </c>
      <c r="FP30" s="33">
        <v>4.376647E-3</v>
      </c>
      <c r="FQ30" s="33">
        <v>4.349533E-3</v>
      </c>
      <c r="FR30" s="33">
        <v>4.3230159999999998E-3</v>
      </c>
      <c r="FS30" s="33">
        <v>4.2968099999999999E-3</v>
      </c>
      <c r="FT30" s="33">
        <v>4.2712699999999998E-3</v>
      </c>
      <c r="FU30" s="33">
        <v>4.2460290000000001E-3</v>
      </c>
      <c r="FV30" s="33">
        <v>4.2210939999999999E-3</v>
      </c>
      <c r="FW30" s="33">
        <v>4.1963920000000002E-3</v>
      </c>
      <c r="FX30" s="33">
        <v>4.1721589999999999E-3</v>
      </c>
      <c r="FY30" s="33">
        <v>4.1484260000000002E-3</v>
      </c>
      <c r="FZ30" s="33">
        <v>4.1252820000000001E-3</v>
      </c>
      <c r="GA30" s="33">
        <v>4.102578E-3</v>
      </c>
      <c r="GB30" s="33">
        <v>4.0802709999999999E-3</v>
      </c>
      <c r="GC30" s="33">
        <v>4.0581039999999999E-3</v>
      </c>
      <c r="GD30" s="33">
        <v>4.0363580000000003E-3</v>
      </c>
      <c r="GE30" s="33">
        <v>4.0147359999999997E-3</v>
      </c>
      <c r="GF30" s="33">
        <v>3.9932809999999996E-3</v>
      </c>
      <c r="GG30" s="33">
        <v>3.9719079999999997E-3</v>
      </c>
      <c r="GH30" s="33">
        <v>3.9508629999999998E-3</v>
      </c>
      <c r="GI30" s="33">
        <v>3.9302199999999999E-3</v>
      </c>
      <c r="GJ30" s="33">
        <v>3.9100940000000002E-3</v>
      </c>
      <c r="GK30" s="33">
        <v>3.8904180000000001E-3</v>
      </c>
      <c r="GL30" s="33">
        <v>3.8712529999999998E-3</v>
      </c>
      <c r="GM30" s="33">
        <v>3.8522869999999998E-3</v>
      </c>
      <c r="GN30" s="33">
        <v>3.8336870000000001E-3</v>
      </c>
      <c r="GO30" s="33">
        <v>3.8151470000000001E-3</v>
      </c>
      <c r="GP30" s="33">
        <v>3.7967410000000002E-3</v>
      </c>
      <c r="GQ30" s="33">
        <v>3.778376E-3</v>
      </c>
      <c r="GR30" s="33">
        <v>3.7602930000000001E-3</v>
      </c>
      <c r="GS30" s="33">
        <v>3.7425610000000002E-3</v>
      </c>
      <c r="GT30" s="33">
        <v>3.7252650000000002E-3</v>
      </c>
      <c r="GU30" s="33">
        <v>3.7083350000000001E-3</v>
      </c>
      <c r="GV30" s="33">
        <v>3.6918239999999998E-3</v>
      </c>
      <c r="GW30" s="33">
        <v>3.675457E-3</v>
      </c>
      <c r="GX30" s="33">
        <v>3.659331E-3</v>
      </c>
      <c r="GY30" s="33">
        <v>3.6432019999999999E-3</v>
      </c>
      <c r="GZ30" s="33">
        <v>3.6271649999999999E-3</v>
      </c>
      <c r="HA30" s="33">
        <v>3.6111519999999999E-3</v>
      </c>
      <c r="HB30" s="33">
        <v>3.5953320000000001E-3</v>
      </c>
      <c r="HC30" s="33">
        <v>3.579736E-3</v>
      </c>
      <c r="HD30" s="33">
        <v>3.5644629999999999E-3</v>
      </c>
      <c r="HE30" s="33">
        <v>3.5494559999999999E-3</v>
      </c>
      <c r="HF30" s="33">
        <v>3.5347400000000002E-3</v>
      </c>
      <c r="HG30" s="33">
        <v>3.520095E-3</v>
      </c>
      <c r="HH30" s="33">
        <v>3.505672E-3</v>
      </c>
      <c r="HI30" s="33">
        <v>3.4912950000000002E-3</v>
      </c>
      <c r="HJ30" s="33">
        <v>3.476991E-3</v>
      </c>
      <c r="HK30" s="33">
        <v>3.4626180000000002E-3</v>
      </c>
      <c r="HL30" s="33">
        <v>3.4484099999999998E-3</v>
      </c>
      <c r="HM30" s="33">
        <v>3.4344359999999999E-3</v>
      </c>
      <c r="HN30" s="33">
        <v>3.420813E-3</v>
      </c>
      <c r="HO30" s="33">
        <v>3.4074859999999999E-3</v>
      </c>
      <c r="HP30" s="33">
        <v>3.3944240000000001E-3</v>
      </c>
      <c r="HQ30" s="33">
        <v>3.3814029999999998E-3</v>
      </c>
      <c r="HR30" s="33">
        <v>3.3685220000000001E-3</v>
      </c>
      <c r="HS30" s="33">
        <v>3.3556089999999998E-3</v>
      </c>
      <c r="HT30" s="33">
        <v>3.3426979999999998E-3</v>
      </c>
      <c r="HU30" s="33">
        <v>3.3297190000000001E-3</v>
      </c>
      <c r="HV30" s="33">
        <v>3.3169520000000002E-3</v>
      </c>
      <c r="HW30" s="33">
        <v>3.3044760000000002E-3</v>
      </c>
      <c r="HX30" s="33">
        <v>3.2923549999999998E-3</v>
      </c>
      <c r="HY30" s="33">
        <v>3.2804919999999999E-3</v>
      </c>
      <c r="HZ30" s="33">
        <v>3.2688499999999998E-3</v>
      </c>
      <c r="IA30" s="33">
        <v>3.2572120000000002E-3</v>
      </c>
      <c r="IB30" s="33">
        <v>3.2455740000000002E-3</v>
      </c>
      <c r="IC30" s="33">
        <v>3.2337809999999998E-3</v>
      </c>
      <c r="ID30" s="33">
        <v>3.2218899999999998E-3</v>
      </c>
      <c r="IE30" s="33">
        <v>3.2099369999999999E-3</v>
      </c>
      <c r="IF30" s="33">
        <v>3.1981620000000001E-3</v>
      </c>
      <c r="IG30" s="33">
        <v>3.1866709999999999E-3</v>
      </c>
      <c r="IH30" s="33">
        <v>3.1755049999999999E-3</v>
      </c>
      <c r="II30" s="33">
        <v>3.1645250000000001E-3</v>
      </c>
      <c r="IJ30" s="33">
        <v>3.153706E-3</v>
      </c>
      <c r="IK30" s="33">
        <v>3.1429359999999998E-3</v>
      </c>
      <c r="IL30" s="33">
        <v>3.1322089999999999E-3</v>
      </c>
      <c r="IM30" s="33">
        <v>3.1213370000000001E-3</v>
      </c>
      <c r="IN30" s="33">
        <v>3.110355E-3</v>
      </c>
      <c r="IO30" s="33">
        <v>3.099316E-3</v>
      </c>
      <c r="IP30" s="33">
        <v>3.0884430000000002E-3</v>
      </c>
      <c r="IQ30" s="33">
        <v>3.0779010000000001E-3</v>
      </c>
      <c r="IR30" s="33">
        <v>3.067771E-3</v>
      </c>
      <c r="IS30" s="33">
        <v>3.0578760000000002E-3</v>
      </c>
      <c r="IT30" s="33">
        <v>3.048112E-3</v>
      </c>
      <c r="IU30" s="33">
        <v>3.0383630000000001E-3</v>
      </c>
      <c r="IV30" s="33">
        <v>3.0286380000000002E-3</v>
      </c>
      <c r="IW30" s="33">
        <v>3.018756E-3</v>
      </c>
      <c r="IX30" s="33">
        <v>3.0087170000000002E-3</v>
      </c>
      <c r="IY30" s="33">
        <v>2.99863E-3</v>
      </c>
      <c r="IZ30" s="33">
        <v>2.9886969999999998E-3</v>
      </c>
      <c r="JA30" s="33">
        <v>2.9790340000000002E-3</v>
      </c>
      <c r="JB30" s="33">
        <v>2.9697289999999999E-3</v>
      </c>
      <c r="JC30" s="33">
        <v>2.9606329999999998E-3</v>
      </c>
      <c r="JD30" s="33">
        <v>2.9516590000000001E-3</v>
      </c>
      <c r="JE30" s="33">
        <v>2.9426930000000001E-3</v>
      </c>
      <c r="JF30" s="33">
        <v>2.9336950000000001E-3</v>
      </c>
      <c r="JG30" s="33">
        <v>2.9245030000000002E-3</v>
      </c>
      <c r="JH30" s="33">
        <v>2.9151110000000002E-3</v>
      </c>
      <c r="JI30" s="33">
        <v>2.9056609999999999E-3</v>
      </c>
      <c r="JJ30" s="33">
        <v>2.8963550000000002E-3</v>
      </c>
      <c r="JK30" s="33">
        <v>2.887312E-3</v>
      </c>
      <c r="JL30" s="33">
        <v>2.8785970000000001E-3</v>
      </c>
      <c r="JM30" s="33">
        <v>2.870077E-3</v>
      </c>
      <c r="JN30" s="33">
        <v>2.8616459999999998E-3</v>
      </c>
      <c r="JO30" s="33">
        <v>2.8532309999999999E-3</v>
      </c>
      <c r="JP30" s="33">
        <v>2.8448610000000002E-3</v>
      </c>
      <c r="JQ30" s="33">
        <v>2.8364110000000001E-3</v>
      </c>
      <c r="JR30" s="33">
        <v>2.8277810000000001E-3</v>
      </c>
      <c r="JS30" s="33">
        <v>2.81912E-3</v>
      </c>
      <c r="JT30" s="33">
        <v>2.8106540000000001E-3</v>
      </c>
      <c r="JU30" s="33">
        <v>2.8024909999999998E-3</v>
      </c>
      <c r="JV30" s="33">
        <v>2.7946080000000001E-3</v>
      </c>
      <c r="JW30" s="33">
        <v>2.78685E-3</v>
      </c>
      <c r="JX30" s="33">
        <v>2.779077E-3</v>
      </c>
      <c r="JY30" s="33">
        <v>2.7712510000000002E-3</v>
      </c>
      <c r="JZ30" s="33">
        <v>2.7633760000000001E-3</v>
      </c>
      <c r="KA30" s="33">
        <v>2.7553640000000002E-3</v>
      </c>
      <c r="KB30" s="33">
        <v>2.7471599999999998E-3</v>
      </c>
      <c r="KC30" s="33">
        <v>2.7389699999999999E-3</v>
      </c>
      <c r="KD30" s="33">
        <v>2.7310390000000002E-3</v>
      </c>
      <c r="KE30" s="33">
        <v>2.7234889999999999E-3</v>
      </c>
      <c r="KF30" s="33">
        <v>2.7162559999999998E-3</v>
      </c>
      <c r="KG30" s="33">
        <v>2.7091609999999999E-3</v>
      </c>
      <c r="KH30" s="33">
        <v>2.7020830000000001E-3</v>
      </c>
      <c r="KI30" s="33">
        <v>2.6949529999999999E-3</v>
      </c>
      <c r="KJ30" s="33">
        <v>2.6877419999999999E-3</v>
      </c>
      <c r="KK30" s="33">
        <v>2.6803199999999999E-3</v>
      </c>
      <c r="KL30" s="33">
        <v>2.67264E-3</v>
      </c>
      <c r="KM30" s="33">
        <v>2.6649170000000002E-3</v>
      </c>
      <c r="KN30" s="33">
        <v>2.6573389999999999E-3</v>
      </c>
      <c r="KO30" s="33">
        <v>2.6500959999999998E-3</v>
      </c>
      <c r="KP30" s="33">
        <v>2.6431779999999999E-3</v>
      </c>
      <c r="KQ30" s="33">
        <v>2.6364719999999999E-3</v>
      </c>
      <c r="KR30" s="33">
        <v>2.6298900000000002E-3</v>
      </c>
      <c r="KS30" s="33">
        <v>2.6233720000000001E-3</v>
      </c>
      <c r="KT30" s="33">
        <v>2.6168810000000002E-3</v>
      </c>
      <c r="KU30" s="33">
        <v>2.6102439999999998E-3</v>
      </c>
      <c r="KV30" s="33">
        <v>2.6033359999999999E-3</v>
      </c>
      <c r="KW30" s="33">
        <v>2.596288E-3</v>
      </c>
      <c r="KX30" s="33">
        <v>2.589268E-3</v>
      </c>
      <c r="KY30" s="33">
        <v>2.5824569999999998E-3</v>
      </c>
      <c r="KZ30" s="33">
        <v>2.5758589999999998E-3</v>
      </c>
      <c r="LA30" s="33">
        <v>2.5693999999999999E-3</v>
      </c>
      <c r="LB30" s="33">
        <v>2.5630119999999999E-3</v>
      </c>
      <c r="LC30" s="33">
        <v>2.5566709999999999E-3</v>
      </c>
      <c r="LD30" s="33">
        <v>2.5503639999999998E-3</v>
      </c>
      <c r="LE30" s="33">
        <v>2.5439479999999999E-3</v>
      </c>
      <c r="LF30" s="33">
        <v>2.5372839999999999E-3</v>
      </c>
      <c r="LG30" s="33">
        <v>2.530535E-3</v>
      </c>
      <c r="LH30" s="33">
        <v>2.523881E-3</v>
      </c>
      <c r="LI30" s="33">
        <v>2.5174849999999999E-3</v>
      </c>
      <c r="LJ30" s="33">
        <v>2.511321E-3</v>
      </c>
      <c r="LK30" s="33">
        <v>2.505298E-3</v>
      </c>
      <c r="LL30" s="33">
        <v>2.499336E-3</v>
      </c>
      <c r="LM30" s="33">
        <v>2.4933939999999999E-3</v>
      </c>
      <c r="LN30" s="33">
        <v>2.4874350000000001E-3</v>
      </c>
      <c r="LO30" s="33">
        <v>2.4813389999999999E-3</v>
      </c>
      <c r="LP30" s="33">
        <v>2.4749379999999999E-3</v>
      </c>
      <c r="LQ30" s="33">
        <v>2.4684239999999999E-3</v>
      </c>
      <c r="LR30" s="33">
        <v>2.4620150000000001E-3</v>
      </c>
      <c r="LS30" s="33">
        <v>2.4558430000000001E-3</v>
      </c>
      <c r="LT30" s="33">
        <v>2.449901E-3</v>
      </c>
      <c r="LU30" s="33">
        <v>2.4441319999999999E-3</v>
      </c>
      <c r="LV30" s="33">
        <v>2.4384160000000001E-3</v>
      </c>
      <c r="LW30" s="33">
        <v>2.432694E-3</v>
      </c>
      <c r="LX30" s="33">
        <v>2.4269249999999999E-3</v>
      </c>
      <c r="LY30" s="33">
        <v>2.4209819999999999E-3</v>
      </c>
      <c r="LZ30" s="33">
        <v>2.4147190000000001E-3</v>
      </c>
      <c r="MA30" s="33">
        <v>2.4083210000000002E-3</v>
      </c>
      <c r="MB30" s="33">
        <v>2.4020360000000002E-3</v>
      </c>
      <c r="MC30" s="33">
        <v>2.395992E-3</v>
      </c>
      <c r="MD30" s="33">
        <v>2.390208E-3</v>
      </c>
      <c r="ME30" s="33">
        <v>2.3846409999999998E-3</v>
      </c>
      <c r="MF30" s="33">
        <v>2.3791680000000001E-3</v>
      </c>
      <c r="MG30" s="33">
        <v>2.373712E-3</v>
      </c>
      <c r="MH30" s="33">
        <v>2.3682070000000002E-3</v>
      </c>
      <c r="MI30" s="33">
        <v>2.3625550000000001E-3</v>
      </c>
      <c r="MJ30" s="33">
        <v>2.3566310000000001E-3</v>
      </c>
      <c r="MK30" s="33">
        <v>2.3505760000000001E-3</v>
      </c>
      <c r="ML30" s="33">
        <v>2.3446249999999999E-3</v>
      </c>
      <c r="MM30" s="33">
        <v>2.3389130000000002E-3</v>
      </c>
      <c r="MN30" s="33">
        <v>2.33344E-3</v>
      </c>
      <c r="MO30" s="33">
        <v>2.3281389999999999E-3</v>
      </c>
      <c r="MP30" s="33">
        <v>2.3228509999999999E-3</v>
      </c>
      <c r="MQ30" s="33">
        <v>2.3174580000000001E-3</v>
      </c>
      <c r="MR30" s="33">
        <v>2.3119199999999999E-3</v>
      </c>
      <c r="MS30" s="33">
        <v>2.3061929999999998E-3</v>
      </c>
      <c r="MT30" s="33">
        <v>2.300173E-3</v>
      </c>
      <c r="MU30" s="33">
        <v>2.294024E-3</v>
      </c>
      <c r="MV30" s="33">
        <v>2.2879950000000001E-3</v>
      </c>
      <c r="MW30" s="33">
        <v>2.2822820000000001E-3</v>
      </c>
      <c r="MX30" s="33">
        <v>2.2768770000000001E-3</v>
      </c>
      <c r="MY30" s="33">
        <v>2.2716989999999999E-3</v>
      </c>
      <c r="MZ30" s="33">
        <v>2.2665989999999998E-3</v>
      </c>
      <c r="NA30" s="33">
        <v>2.261463E-3</v>
      </c>
      <c r="NB30" s="33">
        <v>2.2562580000000001E-3</v>
      </c>
      <c r="NC30" s="33">
        <v>2.2509209999999999E-3</v>
      </c>
      <c r="ND30" s="33">
        <v>2.2453289999999999E-3</v>
      </c>
      <c r="NE30" s="33">
        <v>2.2395840000000002E-3</v>
      </c>
      <c r="NF30" s="33">
        <v>2.2339069999999998E-3</v>
      </c>
      <c r="NG30" s="33">
        <v>2.2284660000000001E-3</v>
      </c>
      <c r="NH30" s="33">
        <v>2.22325E-3</v>
      </c>
      <c r="NI30" s="33">
        <v>2.2182199999999999E-3</v>
      </c>
      <c r="NJ30" s="33">
        <v>2.2132720000000001E-3</v>
      </c>
      <c r="NK30" s="33">
        <v>2.208303E-3</v>
      </c>
      <c r="NL30" s="33">
        <v>2.2032789999999998E-3</v>
      </c>
      <c r="NM30" s="33">
        <v>2.1981489999999999E-3</v>
      </c>
      <c r="NN30" s="33">
        <v>2.192781E-3</v>
      </c>
      <c r="NO30" s="33">
        <v>2.187264E-3</v>
      </c>
      <c r="NP30" s="33">
        <v>2.1817540000000002E-3</v>
      </c>
      <c r="NQ30" s="33">
        <v>2.1764029999999999E-3</v>
      </c>
      <c r="NR30" s="33">
        <v>2.1712300000000001E-3</v>
      </c>
      <c r="NS30" s="33">
        <v>2.1662080000000002E-3</v>
      </c>
      <c r="NT30" s="33">
        <v>2.1612509999999999E-3</v>
      </c>
      <c r="NU30" s="33">
        <v>2.1562669999999999E-3</v>
      </c>
      <c r="NV30" s="33">
        <v>2.15124E-3</v>
      </c>
      <c r="NW30" s="33">
        <v>2.1461539999999999E-3</v>
      </c>
      <c r="NX30" s="33">
        <v>2.1409459999999999E-3</v>
      </c>
      <c r="NY30" s="33">
        <v>2.1357149999999998E-3</v>
      </c>
      <c r="NZ30" s="33">
        <v>2.1305920000000002E-3</v>
      </c>
      <c r="OA30" s="33">
        <v>2.1257239999999998E-3</v>
      </c>
      <c r="OB30" s="33">
        <v>2.1210970000000002E-3</v>
      </c>
      <c r="OC30" s="33">
        <v>2.116635E-3</v>
      </c>
      <c r="OD30" s="33">
        <v>2.1121870000000002E-3</v>
      </c>
      <c r="OE30" s="33">
        <v>2.107626E-3</v>
      </c>
      <c r="OF30" s="33">
        <v>2.1029249999999998E-3</v>
      </c>
      <c r="OG30" s="33">
        <v>2.098066E-3</v>
      </c>
      <c r="OH30" s="33">
        <v>2.0930079999999999E-3</v>
      </c>
      <c r="OI30" s="33">
        <v>2.0878390000000002E-3</v>
      </c>
      <c r="OJ30" s="33">
        <v>2.0827089999999999E-3</v>
      </c>
      <c r="OK30" s="33">
        <v>2.0777999999999999E-3</v>
      </c>
      <c r="OL30" s="33">
        <v>2.073077E-3</v>
      </c>
      <c r="OM30" s="33">
        <v>2.0684560000000002E-3</v>
      </c>
      <c r="ON30" s="33">
        <v>2.0638079999999999E-3</v>
      </c>
      <c r="OO30" s="33">
        <v>2.0590560000000001E-3</v>
      </c>
      <c r="OP30" s="33">
        <v>2.054213E-3</v>
      </c>
    </row>
    <row r="31" spans="1:407" x14ac:dyDescent="0.25">
      <c r="A31" s="13" t="str">
        <f t="shared" si="0"/>
        <v>FixedWing-COARSE-4-14-Any</v>
      </c>
      <c r="B31" s="13" t="s">
        <v>56</v>
      </c>
      <c r="C31" s="23" t="s">
        <v>29</v>
      </c>
      <c r="D31" s="31">
        <v>4</v>
      </c>
      <c r="E31" s="23">
        <v>14</v>
      </c>
      <c r="F31" s="32" t="s">
        <v>48</v>
      </c>
      <c r="G31" s="33">
        <v>0.28512969999999999</v>
      </c>
      <c r="H31" s="33">
        <v>0.2229448</v>
      </c>
      <c r="I31" s="33">
        <v>0.18152760000000001</v>
      </c>
      <c r="J31" s="33">
        <v>0.1523119</v>
      </c>
      <c r="K31" s="33">
        <v>0.1311765</v>
      </c>
      <c r="L31" s="33">
        <v>0.1156066</v>
      </c>
      <c r="M31" s="33">
        <v>0.1037675</v>
      </c>
      <c r="N31" s="33">
        <v>9.456001E-2</v>
      </c>
      <c r="O31" s="33">
        <v>8.7225880000000006E-2</v>
      </c>
      <c r="P31" s="33">
        <v>8.1352439999999998E-2</v>
      </c>
      <c r="Q31" s="33">
        <v>7.6398750000000001E-2</v>
      </c>
      <c r="R31" s="33">
        <v>7.1903830000000002E-2</v>
      </c>
      <c r="S31" s="33">
        <v>6.7698320000000006E-2</v>
      </c>
      <c r="T31" s="33">
        <v>6.3865430000000001E-2</v>
      </c>
      <c r="U31" s="33">
        <v>6.049243E-2</v>
      </c>
      <c r="V31" s="33">
        <v>5.7445709999999997E-2</v>
      </c>
      <c r="W31" s="33">
        <v>5.4564950000000001E-2</v>
      </c>
      <c r="X31" s="33">
        <v>5.1905769999999997E-2</v>
      </c>
      <c r="Y31" s="33">
        <v>4.944962E-2</v>
      </c>
      <c r="Z31" s="33">
        <v>4.7232419999999997E-2</v>
      </c>
      <c r="AA31" s="33">
        <v>4.501608E-2</v>
      </c>
      <c r="AB31" s="33">
        <v>4.2811050000000003E-2</v>
      </c>
      <c r="AC31" s="33">
        <v>4.0686529999999999E-2</v>
      </c>
      <c r="AD31" s="33">
        <v>3.8687579999999999E-2</v>
      </c>
      <c r="AE31" s="33">
        <v>3.6830580000000002E-2</v>
      </c>
      <c r="AF31" s="33">
        <v>3.5111549999999998E-2</v>
      </c>
      <c r="AG31" s="33">
        <v>3.3506420000000002E-2</v>
      </c>
      <c r="AH31" s="33">
        <v>3.2028569999999999E-2</v>
      </c>
      <c r="AI31" s="33">
        <v>3.0659280000000001E-2</v>
      </c>
      <c r="AJ31" s="33">
        <v>2.9397690000000001E-2</v>
      </c>
      <c r="AK31" s="33">
        <v>2.8231119999999998E-2</v>
      </c>
      <c r="AL31" s="33">
        <v>2.7132679999999999E-2</v>
      </c>
      <c r="AM31" s="33">
        <v>2.6089970000000001E-2</v>
      </c>
      <c r="AN31" s="33">
        <v>2.5103429999999999E-2</v>
      </c>
      <c r="AO31" s="33">
        <v>2.417393E-2</v>
      </c>
      <c r="AP31" s="33">
        <v>2.3232119999999998E-2</v>
      </c>
      <c r="AQ31" s="33">
        <v>2.234185E-2</v>
      </c>
      <c r="AR31" s="33">
        <v>2.1500950000000001E-2</v>
      </c>
      <c r="AS31" s="33">
        <v>2.0708239999999999E-2</v>
      </c>
      <c r="AT31" s="33">
        <v>1.9962199999999999E-2</v>
      </c>
      <c r="AU31" s="33">
        <v>1.9260179999999998E-2</v>
      </c>
      <c r="AV31" s="33">
        <v>1.859978E-2</v>
      </c>
      <c r="AW31" s="33">
        <v>1.7978270000000001E-2</v>
      </c>
      <c r="AX31" s="33">
        <v>1.73934E-2</v>
      </c>
      <c r="AY31" s="33">
        <v>1.684277E-2</v>
      </c>
      <c r="AZ31" s="33">
        <v>1.632339E-2</v>
      </c>
      <c r="BA31" s="33">
        <v>1.5832039999999999E-2</v>
      </c>
      <c r="BB31" s="33">
        <v>1.536617E-2</v>
      </c>
      <c r="BC31" s="33">
        <v>1.49239E-2</v>
      </c>
      <c r="BD31" s="33">
        <v>1.450458E-2</v>
      </c>
      <c r="BE31" s="33">
        <v>1.410689E-2</v>
      </c>
      <c r="BF31" s="33">
        <v>1.3729730000000001E-2</v>
      </c>
      <c r="BG31" s="33">
        <v>1.337139E-2</v>
      </c>
      <c r="BH31" s="33">
        <v>1.3031050000000001E-2</v>
      </c>
      <c r="BI31" s="33">
        <v>1.2707700000000001E-2</v>
      </c>
      <c r="BJ31" s="33">
        <v>1.240018E-2</v>
      </c>
      <c r="BK31" s="33">
        <v>1.2106799999999999E-2</v>
      </c>
      <c r="BL31" s="33">
        <v>1.1826629999999999E-2</v>
      </c>
      <c r="BM31" s="33">
        <v>1.1558880000000001E-2</v>
      </c>
      <c r="BN31" s="33">
        <v>1.130345E-2</v>
      </c>
      <c r="BO31" s="33">
        <v>1.105973E-2</v>
      </c>
      <c r="BP31" s="33">
        <v>1.0827150000000001E-2</v>
      </c>
      <c r="BQ31" s="33">
        <v>1.0604769999999999E-2</v>
      </c>
      <c r="BR31" s="33">
        <v>1.039234E-2</v>
      </c>
      <c r="BS31" s="33">
        <v>1.018925E-2</v>
      </c>
      <c r="BT31" s="33">
        <v>9.9949960000000008E-3</v>
      </c>
      <c r="BU31" s="33">
        <v>9.8087399999999998E-3</v>
      </c>
      <c r="BV31" s="33">
        <v>9.6301600000000005E-3</v>
      </c>
      <c r="BW31" s="33">
        <v>9.4590260000000006E-3</v>
      </c>
      <c r="BX31" s="33">
        <v>9.2950629999999992E-3</v>
      </c>
      <c r="BY31" s="33">
        <v>9.1376730000000007E-3</v>
      </c>
      <c r="BZ31" s="33">
        <v>8.9864100000000002E-3</v>
      </c>
      <c r="CA31" s="33">
        <v>8.8406660000000005E-3</v>
      </c>
      <c r="CB31" s="33">
        <v>8.7001419999999993E-3</v>
      </c>
      <c r="CC31" s="33">
        <v>8.5646300000000002E-3</v>
      </c>
      <c r="CD31" s="33">
        <v>8.4338260000000002E-3</v>
      </c>
      <c r="CE31" s="33">
        <v>8.3072500000000004E-3</v>
      </c>
      <c r="CF31" s="33">
        <v>8.1846439999999996E-3</v>
      </c>
      <c r="CG31" s="33">
        <v>8.0659779999999997E-3</v>
      </c>
      <c r="CH31" s="33">
        <v>7.9513469999999992E-3</v>
      </c>
      <c r="CI31" s="33">
        <v>7.8403599999999993E-3</v>
      </c>
      <c r="CJ31" s="33">
        <v>7.732938E-3</v>
      </c>
      <c r="CK31" s="33">
        <v>7.6286690000000002E-3</v>
      </c>
      <c r="CL31" s="33">
        <v>7.527644E-3</v>
      </c>
      <c r="CM31" s="33">
        <v>7.4297959999999998E-3</v>
      </c>
      <c r="CN31" s="33">
        <v>7.3352060000000004E-3</v>
      </c>
      <c r="CO31" s="33">
        <v>7.2435249999999998E-3</v>
      </c>
      <c r="CP31" s="33">
        <v>7.1545410000000004E-3</v>
      </c>
      <c r="CQ31" s="33">
        <v>7.0681010000000002E-3</v>
      </c>
      <c r="CR31" s="33">
        <v>6.9843529999999996E-3</v>
      </c>
      <c r="CS31" s="33">
        <v>6.9029060000000003E-3</v>
      </c>
      <c r="CT31" s="33">
        <v>6.8237439999999996E-3</v>
      </c>
      <c r="CU31" s="33">
        <v>6.7465509999999999E-3</v>
      </c>
      <c r="CV31" s="33">
        <v>6.6714249999999999E-3</v>
      </c>
      <c r="CW31" s="33">
        <v>6.5983359999999998E-3</v>
      </c>
      <c r="CX31" s="33">
        <v>6.5272560000000004E-3</v>
      </c>
      <c r="CY31" s="33">
        <v>6.4579320000000004E-3</v>
      </c>
      <c r="CZ31" s="33">
        <v>6.3901699999999997E-3</v>
      </c>
      <c r="DA31" s="33">
        <v>6.3239949999999998E-3</v>
      </c>
      <c r="DB31" s="33">
        <v>6.2596700000000002E-3</v>
      </c>
      <c r="DC31" s="33">
        <v>6.1967979999999999E-3</v>
      </c>
      <c r="DD31" s="33">
        <v>6.1353019999999996E-3</v>
      </c>
      <c r="DE31" s="33">
        <v>6.07524E-3</v>
      </c>
      <c r="DF31" s="33">
        <v>6.0167930000000003E-3</v>
      </c>
      <c r="DG31" s="33">
        <v>5.9600419999999996E-3</v>
      </c>
      <c r="DH31" s="33">
        <v>5.9048740000000001E-3</v>
      </c>
      <c r="DI31" s="33">
        <v>5.851162E-3</v>
      </c>
      <c r="DJ31" s="33">
        <v>5.7987949999999998E-3</v>
      </c>
      <c r="DK31" s="33">
        <v>5.7476979999999999E-3</v>
      </c>
      <c r="DL31" s="33">
        <v>5.6980980000000004E-3</v>
      </c>
      <c r="DM31" s="33">
        <v>5.6497769999999999E-3</v>
      </c>
      <c r="DN31" s="33">
        <v>5.6026269999999998E-3</v>
      </c>
      <c r="DO31" s="33">
        <v>5.5567109999999998E-3</v>
      </c>
      <c r="DP31" s="33">
        <v>5.5121190000000002E-3</v>
      </c>
      <c r="DQ31" s="33">
        <v>5.4689780000000002E-3</v>
      </c>
      <c r="DR31" s="33">
        <v>5.4271550000000003E-3</v>
      </c>
      <c r="DS31" s="33">
        <v>5.3865570000000002E-3</v>
      </c>
      <c r="DT31" s="33">
        <v>5.3471300000000003E-3</v>
      </c>
      <c r="DU31" s="33">
        <v>5.3086560000000001E-3</v>
      </c>
      <c r="DV31" s="33">
        <v>5.2712499999999999E-3</v>
      </c>
      <c r="DW31" s="33">
        <v>5.2347870000000003E-3</v>
      </c>
      <c r="DX31" s="33">
        <v>5.1992280000000002E-3</v>
      </c>
      <c r="DY31" s="33">
        <v>5.1646180000000002E-3</v>
      </c>
      <c r="DZ31" s="33">
        <v>5.1309340000000002E-3</v>
      </c>
      <c r="EA31" s="33">
        <v>5.0983670000000003E-3</v>
      </c>
      <c r="EB31" s="33">
        <v>5.0666859999999999E-3</v>
      </c>
      <c r="EC31" s="33">
        <v>5.035767E-3</v>
      </c>
      <c r="ED31" s="33">
        <v>5.0056299999999996E-3</v>
      </c>
      <c r="EE31" s="33">
        <v>4.9761129999999999E-3</v>
      </c>
      <c r="EF31" s="33">
        <v>4.9472409999999998E-3</v>
      </c>
      <c r="EG31" s="33">
        <v>4.9189129999999996E-3</v>
      </c>
      <c r="EH31" s="33">
        <v>4.8911179999999999E-3</v>
      </c>
      <c r="EI31" s="33">
        <v>4.8637940000000003E-3</v>
      </c>
      <c r="EJ31" s="33">
        <v>4.8370080000000003E-3</v>
      </c>
      <c r="EK31" s="33">
        <v>4.8110619999999996E-3</v>
      </c>
      <c r="EL31" s="33">
        <v>4.7857120000000001E-3</v>
      </c>
      <c r="EM31" s="33">
        <v>4.760869E-3</v>
      </c>
      <c r="EN31" s="33">
        <v>4.7364599999999996E-3</v>
      </c>
      <c r="EO31" s="33">
        <v>4.7124319999999999E-3</v>
      </c>
      <c r="EP31" s="33">
        <v>4.6887789999999997E-3</v>
      </c>
      <c r="EQ31" s="33">
        <v>4.665387E-3</v>
      </c>
      <c r="ER31" s="33">
        <v>4.6423280000000003E-3</v>
      </c>
      <c r="ES31" s="33">
        <v>4.6195810000000002E-3</v>
      </c>
      <c r="ET31" s="33">
        <v>4.597121E-3</v>
      </c>
      <c r="EU31" s="33">
        <v>4.5752379999999997E-3</v>
      </c>
      <c r="EV31" s="33">
        <v>4.5537729999999997E-3</v>
      </c>
      <c r="EW31" s="33">
        <v>4.5326489999999997E-3</v>
      </c>
      <c r="EX31" s="33">
        <v>4.5116949999999996E-3</v>
      </c>
      <c r="EY31" s="33">
        <v>4.490895E-3</v>
      </c>
      <c r="EZ31" s="33">
        <v>4.4702409999999998E-3</v>
      </c>
      <c r="FA31" s="33">
        <v>4.4496290000000001E-3</v>
      </c>
      <c r="FB31" s="33">
        <v>4.4291920000000002E-3</v>
      </c>
      <c r="FC31" s="33">
        <v>4.4089359999999996E-3</v>
      </c>
      <c r="FD31" s="33">
        <v>4.3887459999999998E-3</v>
      </c>
      <c r="FE31" s="33">
        <v>4.3688679999999997E-3</v>
      </c>
      <c r="FF31" s="33">
        <v>4.349187E-3</v>
      </c>
      <c r="FG31" s="33">
        <v>4.3297680000000003E-3</v>
      </c>
      <c r="FH31" s="33">
        <v>4.3104700000000003E-3</v>
      </c>
      <c r="FI31" s="33">
        <v>4.291357E-3</v>
      </c>
      <c r="FJ31" s="33">
        <v>4.2724039999999996E-3</v>
      </c>
      <c r="FK31" s="33">
        <v>4.253466E-3</v>
      </c>
      <c r="FL31" s="33">
        <v>4.2346859999999997E-3</v>
      </c>
      <c r="FM31" s="33">
        <v>4.2161170000000001E-3</v>
      </c>
      <c r="FN31" s="33">
        <v>4.1976670000000004E-3</v>
      </c>
      <c r="FO31" s="33">
        <v>4.1795139999999996E-3</v>
      </c>
      <c r="FP31" s="33">
        <v>4.1616020000000004E-3</v>
      </c>
      <c r="FQ31" s="33">
        <v>4.1439789999999999E-3</v>
      </c>
      <c r="FR31" s="33">
        <v>4.1264539999999999E-3</v>
      </c>
      <c r="FS31" s="33">
        <v>4.1090010000000001E-3</v>
      </c>
      <c r="FT31" s="33">
        <v>4.0915869999999998E-3</v>
      </c>
      <c r="FU31" s="33">
        <v>4.0741579999999996E-3</v>
      </c>
      <c r="FV31" s="33">
        <v>4.0568219999999999E-3</v>
      </c>
      <c r="FW31" s="33">
        <v>4.0397050000000002E-3</v>
      </c>
      <c r="FX31" s="33">
        <v>4.0227170000000003E-3</v>
      </c>
      <c r="FY31" s="33">
        <v>4.0059600000000002E-3</v>
      </c>
      <c r="FZ31" s="33">
        <v>3.9893649999999999E-3</v>
      </c>
      <c r="GA31" s="33">
        <v>3.9729889999999997E-3</v>
      </c>
      <c r="GB31" s="33">
        <v>3.9566339999999997E-3</v>
      </c>
      <c r="GC31" s="33">
        <v>3.940275E-3</v>
      </c>
      <c r="GD31" s="33">
        <v>3.9239019999999999E-3</v>
      </c>
      <c r="GE31" s="33">
        <v>3.9075109999999998E-3</v>
      </c>
      <c r="GF31" s="33">
        <v>3.8911950000000001E-3</v>
      </c>
      <c r="GG31" s="33">
        <v>3.875103E-3</v>
      </c>
      <c r="GH31" s="33">
        <v>3.8591319999999999E-3</v>
      </c>
      <c r="GI31" s="33">
        <v>3.843389E-3</v>
      </c>
      <c r="GJ31" s="33">
        <v>3.827848E-3</v>
      </c>
      <c r="GK31" s="33">
        <v>3.8125960000000001E-3</v>
      </c>
      <c r="GL31" s="33">
        <v>3.7974469999999998E-3</v>
      </c>
      <c r="GM31" s="33">
        <v>3.7823380000000001E-3</v>
      </c>
      <c r="GN31" s="33">
        <v>3.767215E-3</v>
      </c>
      <c r="GO31" s="33">
        <v>3.7520769999999999E-3</v>
      </c>
      <c r="GP31" s="33">
        <v>3.7369840000000001E-3</v>
      </c>
      <c r="GQ31" s="33">
        <v>3.7220629999999998E-3</v>
      </c>
      <c r="GR31" s="33">
        <v>3.707232E-3</v>
      </c>
      <c r="GS31" s="33">
        <v>3.6925840000000001E-3</v>
      </c>
      <c r="GT31" s="33">
        <v>3.6780770000000001E-3</v>
      </c>
      <c r="GU31" s="33">
        <v>3.6638170000000002E-3</v>
      </c>
      <c r="GV31" s="33">
        <v>3.649621E-3</v>
      </c>
      <c r="GW31" s="33">
        <v>3.6354299999999998E-3</v>
      </c>
      <c r="GX31" s="33">
        <v>3.621174E-3</v>
      </c>
      <c r="GY31" s="33">
        <v>3.6068160000000001E-3</v>
      </c>
      <c r="GZ31" s="33">
        <v>3.5924189999999999E-3</v>
      </c>
      <c r="HA31" s="33">
        <v>3.578117E-3</v>
      </c>
      <c r="HB31" s="33">
        <v>3.5638660000000002E-3</v>
      </c>
      <c r="HC31" s="33">
        <v>3.5497570000000002E-3</v>
      </c>
      <c r="HD31" s="33">
        <v>3.5358109999999998E-3</v>
      </c>
      <c r="HE31" s="33">
        <v>3.5221760000000001E-3</v>
      </c>
      <c r="HF31" s="33">
        <v>3.508691E-3</v>
      </c>
      <c r="HG31" s="33">
        <v>3.4952630000000002E-3</v>
      </c>
      <c r="HH31" s="33">
        <v>3.4818039999999998E-3</v>
      </c>
      <c r="HI31" s="33">
        <v>3.4682609999999998E-3</v>
      </c>
      <c r="HJ31" s="33">
        <v>3.454651E-3</v>
      </c>
      <c r="HK31" s="33">
        <v>3.44116E-3</v>
      </c>
      <c r="HL31" s="33">
        <v>3.4277629999999999E-3</v>
      </c>
      <c r="HM31" s="33">
        <v>3.4145450000000002E-3</v>
      </c>
      <c r="HN31" s="33">
        <v>3.4014869999999999E-3</v>
      </c>
      <c r="HO31" s="33">
        <v>3.388706E-3</v>
      </c>
      <c r="HP31" s="33">
        <v>3.3760370000000001E-3</v>
      </c>
      <c r="HQ31" s="33">
        <v>3.363376E-3</v>
      </c>
      <c r="HR31" s="33">
        <v>3.350684E-3</v>
      </c>
      <c r="HS31" s="33">
        <v>3.3379379999999999E-3</v>
      </c>
      <c r="HT31" s="33">
        <v>3.3251470000000001E-3</v>
      </c>
      <c r="HU31" s="33">
        <v>3.312452E-3</v>
      </c>
      <c r="HV31" s="33">
        <v>3.2998010000000002E-3</v>
      </c>
      <c r="HW31" s="33">
        <v>3.2872769999999999E-3</v>
      </c>
      <c r="HX31" s="33">
        <v>3.2748949999999999E-3</v>
      </c>
      <c r="HY31" s="33">
        <v>3.2627530000000002E-3</v>
      </c>
      <c r="HZ31" s="33">
        <v>3.2507130000000001E-3</v>
      </c>
      <c r="IA31" s="33">
        <v>3.2387050000000001E-3</v>
      </c>
      <c r="IB31" s="33">
        <v>3.226661E-3</v>
      </c>
      <c r="IC31" s="33">
        <v>3.2145059999999998E-3</v>
      </c>
      <c r="ID31" s="33">
        <v>3.2022679999999999E-3</v>
      </c>
      <c r="IE31" s="33">
        <v>3.1901249999999998E-3</v>
      </c>
      <c r="IF31" s="33">
        <v>3.1780929999999999E-3</v>
      </c>
      <c r="IG31" s="33">
        <v>3.1663210000000002E-3</v>
      </c>
      <c r="IH31" s="33">
        <v>3.1548309999999999E-3</v>
      </c>
      <c r="II31" s="33">
        <v>3.1436429999999998E-3</v>
      </c>
      <c r="IJ31" s="33">
        <v>3.1325699999999999E-3</v>
      </c>
      <c r="IK31" s="33">
        <v>3.121473E-3</v>
      </c>
      <c r="IL31" s="33">
        <v>3.1102230000000001E-3</v>
      </c>
      <c r="IM31" s="33">
        <v>3.0987749999999998E-3</v>
      </c>
      <c r="IN31" s="33">
        <v>3.0872149999999999E-3</v>
      </c>
      <c r="IO31" s="33">
        <v>3.0757599999999999E-3</v>
      </c>
      <c r="IP31" s="33">
        <v>3.0644639999999998E-3</v>
      </c>
      <c r="IQ31" s="33">
        <v>3.0534780000000001E-3</v>
      </c>
      <c r="IR31" s="33">
        <v>3.042739E-3</v>
      </c>
      <c r="IS31" s="33">
        <v>3.0322470000000001E-3</v>
      </c>
      <c r="IT31" s="33">
        <v>3.021817E-3</v>
      </c>
      <c r="IU31" s="33">
        <v>3.0113269999999998E-3</v>
      </c>
      <c r="IV31" s="33">
        <v>3.0006899999999999E-3</v>
      </c>
      <c r="IW31" s="33">
        <v>2.989888E-3</v>
      </c>
      <c r="IX31" s="33">
        <v>2.9790200000000002E-3</v>
      </c>
      <c r="IY31" s="33">
        <v>2.9682810000000001E-3</v>
      </c>
      <c r="IZ31" s="33">
        <v>2.957664E-3</v>
      </c>
      <c r="JA31" s="33">
        <v>2.9472719999999999E-3</v>
      </c>
      <c r="JB31" s="33">
        <v>2.9370780000000001E-3</v>
      </c>
      <c r="JC31" s="33">
        <v>2.9271259999999999E-3</v>
      </c>
      <c r="JD31" s="33">
        <v>2.9172740000000001E-3</v>
      </c>
      <c r="JE31" s="33">
        <v>2.90742E-3</v>
      </c>
      <c r="JF31" s="33">
        <v>2.8974909999999999E-3</v>
      </c>
      <c r="JG31" s="33">
        <v>2.8874529999999999E-3</v>
      </c>
      <c r="JH31" s="33">
        <v>2.8773570000000001E-3</v>
      </c>
      <c r="JI31" s="33">
        <v>2.8673919999999999E-3</v>
      </c>
      <c r="JJ31" s="33">
        <v>2.8575660000000002E-3</v>
      </c>
      <c r="JK31" s="33">
        <v>2.8479289999999999E-3</v>
      </c>
      <c r="JL31" s="33">
        <v>2.8384450000000002E-3</v>
      </c>
      <c r="JM31" s="33">
        <v>2.8291380000000001E-3</v>
      </c>
      <c r="JN31" s="33">
        <v>2.81986E-3</v>
      </c>
      <c r="JO31" s="33">
        <v>2.8105399999999998E-3</v>
      </c>
      <c r="JP31" s="33">
        <v>2.8011619999999998E-3</v>
      </c>
      <c r="JQ31" s="33">
        <v>2.791745E-3</v>
      </c>
      <c r="JR31" s="33">
        <v>2.7823430000000001E-3</v>
      </c>
      <c r="JS31" s="33">
        <v>2.7731029999999999E-3</v>
      </c>
      <c r="JT31" s="33">
        <v>2.7640020000000002E-3</v>
      </c>
      <c r="JU31" s="33">
        <v>2.7550460000000001E-3</v>
      </c>
      <c r="JV31" s="33">
        <v>2.7461780000000002E-3</v>
      </c>
      <c r="JW31" s="33">
        <v>2.737415E-3</v>
      </c>
      <c r="JX31" s="33">
        <v>2.728599E-3</v>
      </c>
      <c r="JY31" s="33">
        <v>2.7196880000000001E-3</v>
      </c>
      <c r="JZ31" s="33">
        <v>2.710694E-3</v>
      </c>
      <c r="KA31" s="33">
        <v>2.7016829999999999E-3</v>
      </c>
      <c r="KB31" s="33">
        <v>2.6927309999999999E-3</v>
      </c>
      <c r="KC31" s="33">
        <v>2.6839479999999998E-3</v>
      </c>
      <c r="KD31" s="33">
        <v>2.6753440000000001E-3</v>
      </c>
      <c r="KE31" s="33">
        <v>2.6669100000000002E-3</v>
      </c>
      <c r="KF31" s="33">
        <v>2.658559E-3</v>
      </c>
      <c r="KG31" s="33">
        <v>2.6503439999999998E-3</v>
      </c>
      <c r="KH31" s="33">
        <v>2.6421420000000001E-3</v>
      </c>
      <c r="KI31" s="33">
        <v>2.6338680000000001E-3</v>
      </c>
      <c r="KJ31" s="33">
        <v>2.6254809999999998E-3</v>
      </c>
      <c r="KK31" s="33">
        <v>2.617023E-3</v>
      </c>
      <c r="KL31" s="33">
        <v>2.60853E-3</v>
      </c>
      <c r="KM31" s="33">
        <v>2.6000900000000002E-3</v>
      </c>
      <c r="KN31" s="33">
        <v>2.5917359999999999E-3</v>
      </c>
      <c r="KO31" s="33">
        <v>2.5835229999999999E-3</v>
      </c>
      <c r="KP31" s="33">
        <v>2.5753769999999998E-3</v>
      </c>
      <c r="KQ31" s="33">
        <v>2.5674140000000001E-3</v>
      </c>
      <c r="KR31" s="33">
        <v>2.5595819999999999E-3</v>
      </c>
      <c r="KS31" s="33">
        <v>2.5518099999999998E-3</v>
      </c>
      <c r="KT31" s="33">
        <v>2.54404E-3</v>
      </c>
      <c r="KU31" s="33">
        <v>2.5362710000000001E-3</v>
      </c>
      <c r="KV31" s="33">
        <v>2.5284719999999999E-3</v>
      </c>
      <c r="KW31" s="33">
        <v>2.5206569999999999E-3</v>
      </c>
      <c r="KX31" s="33">
        <v>2.5128300000000002E-3</v>
      </c>
      <c r="KY31" s="33">
        <v>2.50504E-3</v>
      </c>
      <c r="KZ31" s="33">
        <v>2.4972829999999999E-3</v>
      </c>
      <c r="LA31" s="33">
        <v>2.489691E-3</v>
      </c>
      <c r="LB31" s="33">
        <v>2.4822239999999999E-3</v>
      </c>
      <c r="LC31" s="33">
        <v>2.4748309999999998E-3</v>
      </c>
      <c r="LD31" s="33">
        <v>2.46744E-3</v>
      </c>
      <c r="LE31" s="33">
        <v>2.4600360000000001E-3</v>
      </c>
      <c r="LF31" s="33">
        <v>2.4525900000000002E-3</v>
      </c>
      <c r="LG31" s="33">
        <v>2.4451289999999999E-3</v>
      </c>
      <c r="LH31" s="33">
        <v>2.4376609999999998E-3</v>
      </c>
      <c r="LI31" s="33">
        <v>2.4302149999999999E-3</v>
      </c>
      <c r="LJ31" s="33">
        <v>2.4228209999999999E-3</v>
      </c>
      <c r="LK31" s="33">
        <v>2.4155869999999999E-3</v>
      </c>
      <c r="LL31" s="33">
        <v>2.4084779999999999E-3</v>
      </c>
      <c r="LM31" s="33">
        <v>2.4014729999999999E-3</v>
      </c>
      <c r="LN31" s="33">
        <v>2.3945009999999998E-3</v>
      </c>
      <c r="LO31" s="33">
        <v>2.3875369999999999E-3</v>
      </c>
      <c r="LP31" s="33">
        <v>2.3805469999999998E-3</v>
      </c>
      <c r="LQ31" s="33">
        <v>2.3735549999999998E-3</v>
      </c>
      <c r="LR31" s="33">
        <v>2.3665689999999998E-3</v>
      </c>
      <c r="LS31" s="33">
        <v>2.359632E-3</v>
      </c>
      <c r="LT31" s="33">
        <v>2.3527790000000002E-3</v>
      </c>
      <c r="LU31" s="33">
        <v>2.3460970000000001E-3</v>
      </c>
      <c r="LV31" s="33">
        <v>2.3395120000000002E-3</v>
      </c>
      <c r="LW31" s="33">
        <v>2.3329840000000002E-3</v>
      </c>
      <c r="LX31" s="33">
        <v>2.326407E-3</v>
      </c>
      <c r="LY31" s="33">
        <v>2.3197500000000002E-3</v>
      </c>
      <c r="LZ31" s="33">
        <v>2.3129449999999998E-3</v>
      </c>
      <c r="MA31" s="33">
        <v>2.3060429999999998E-3</v>
      </c>
      <c r="MB31" s="33">
        <v>2.299101E-3</v>
      </c>
      <c r="MC31" s="33">
        <v>2.2921999999999999E-3</v>
      </c>
      <c r="MD31" s="33">
        <v>2.2854300000000002E-3</v>
      </c>
      <c r="ME31" s="33">
        <v>2.2789160000000002E-3</v>
      </c>
      <c r="MF31" s="33">
        <v>2.2726019999999999E-3</v>
      </c>
      <c r="MG31" s="33">
        <v>2.2664080000000001E-3</v>
      </c>
      <c r="MH31" s="33">
        <v>2.2602099999999999E-3</v>
      </c>
      <c r="MI31" s="33">
        <v>2.2539650000000001E-3</v>
      </c>
      <c r="MJ31" s="33">
        <v>2.2475910000000002E-3</v>
      </c>
      <c r="MK31" s="33">
        <v>2.241149E-3</v>
      </c>
      <c r="ML31" s="33">
        <v>2.2347000000000001E-3</v>
      </c>
      <c r="MM31" s="33">
        <v>2.2283120000000001E-3</v>
      </c>
      <c r="MN31" s="33">
        <v>2.222047E-3</v>
      </c>
      <c r="MO31" s="33">
        <v>2.2159910000000001E-3</v>
      </c>
      <c r="MP31" s="33">
        <v>2.2100729999999999E-3</v>
      </c>
      <c r="MQ31" s="33">
        <v>2.2042170000000001E-3</v>
      </c>
      <c r="MR31" s="33">
        <v>2.1982849999999999E-3</v>
      </c>
      <c r="MS31" s="33">
        <v>2.1922270000000002E-3</v>
      </c>
      <c r="MT31" s="33">
        <v>2.1859710000000001E-3</v>
      </c>
      <c r="MU31" s="33">
        <v>2.179603E-3</v>
      </c>
      <c r="MV31" s="33">
        <v>2.1732140000000001E-3</v>
      </c>
      <c r="MW31" s="33">
        <v>2.1669150000000002E-3</v>
      </c>
      <c r="MX31" s="33">
        <v>2.160815E-3</v>
      </c>
      <c r="MY31" s="33">
        <v>2.1549749999999999E-3</v>
      </c>
      <c r="MZ31" s="33">
        <v>2.1493250000000001E-3</v>
      </c>
      <c r="NA31" s="33">
        <v>2.1437769999999999E-3</v>
      </c>
      <c r="NB31" s="33">
        <v>2.1381799999999999E-3</v>
      </c>
      <c r="NC31" s="33">
        <v>2.132475E-3</v>
      </c>
      <c r="ND31" s="33">
        <v>2.1265899999999998E-3</v>
      </c>
      <c r="NE31" s="33">
        <v>2.1206139999999998E-3</v>
      </c>
      <c r="NF31" s="33">
        <v>2.1146239999999998E-3</v>
      </c>
      <c r="NG31" s="33">
        <v>2.108735E-3</v>
      </c>
      <c r="NH31" s="33">
        <v>2.103054E-3</v>
      </c>
      <c r="NI31" s="33">
        <v>2.097617E-3</v>
      </c>
      <c r="NJ31" s="33">
        <v>2.0923339999999999E-3</v>
      </c>
      <c r="NK31" s="33">
        <v>2.0870929999999999E-3</v>
      </c>
      <c r="NL31" s="33">
        <v>2.081725E-3</v>
      </c>
      <c r="NM31" s="33">
        <v>2.0761740000000001E-3</v>
      </c>
      <c r="NN31" s="33">
        <v>2.0703800000000001E-3</v>
      </c>
      <c r="NO31" s="33">
        <v>2.064457E-3</v>
      </c>
      <c r="NP31" s="33">
        <v>2.058505E-3</v>
      </c>
      <c r="NQ31" s="33">
        <v>2.0526670000000002E-3</v>
      </c>
      <c r="NR31" s="33">
        <v>2.0470430000000001E-3</v>
      </c>
      <c r="NS31" s="33">
        <v>2.0417069999999998E-3</v>
      </c>
      <c r="NT31" s="33">
        <v>2.0366049999999999E-3</v>
      </c>
      <c r="NU31" s="33">
        <v>2.03162E-3</v>
      </c>
      <c r="NV31" s="33">
        <v>2.0265970000000002E-3</v>
      </c>
      <c r="NW31" s="33">
        <v>2.0214569999999999E-3</v>
      </c>
      <c r="NX31" s="33">
        <v>2.0161200000000002E-3</v>
      </c>
      <c r="NY31" s="33">
        <v>2.010707E-3</v>
      </c>
      <c r="NZ31" s="33">
        <v>2.0052949999999998E-3</v>
      </c>
      <c r="OA31" s="33">
        <v>1.9999969999999999E-3</v>
      </c>
      <c r="OB31" s="33">
        <v>1.9948700000000002E-3</v>
      </c>
      <c r="OC31" s="33">
        <v>1.9899509999999998E-3</v>
      </c>
      <c r="OD31" s="33">
        <v>1.9851869999999998E-3</v>
      </c>
      <c r="OE31" s="33">
        <v>1.9804309999999999E-3</v>
      </c>
      <c r="OF31" s="33">
        <v>1.9755599999999999E-3</v>
      </c>
      <c r="OG31" s="33">
        <v>1.9705030000000002E-3</v>
      </c>
      <c r="OH31" s="33">
        <v>1.9652060000000002E-3</v>
      </c>
      <c r="OI31" s="33">
        <v>1.959803E-3</v>
      </c>
      <c r="OJ31" s="33">
        <v>1.9544050000000002E-3</v>
      </c>
      <c r="OK31" s="33">
        <v>1.9491420000000001E-3</v>
      </c>
      <c r="OL31" s="33">
        <v>1.9440639999999999E-3</v>
      </c>
      <c r="OM31" s="33">
        <v>1.939194E-3</v>
      </c>
      <c r="ON31" s="33">
        <v>1.9344989999999999E-3</v>
      </c>
      <c r="OO31" s="33">
        <v>1.9298430000000001E-3</v>
      </c>
      <c r="OP31" s="33">
        <v>1.925111E-3</v>
      </c>
    </row>
    <row r="32" spans="1:407" x14ac:dyDescent="0.25">
      <c r="A32" s="13" t="str">
        <f t="shared" si="0"/>
        <v>FixedWing-COARSE-4-7-Any</v>
      </c>
      <c r="B32" s="13" t="s">
        <v>56</v>
      </c>
      <c r="C32" s="23" t="s">
        <v>29</v>
      </c>
      <c r="D32" s="31">
        <v>4</v>
      </c>
      <c r="E32" s="23">
        <v>7</v>
      </c>
      <c r="F32" s="32" t="s">
        <v>48</v>
      </c>
      <c r="G32" s="33">
        <v>0.1160458</v>
      </c>
      <c r="H32" s="33">
        <v>9.728494E-2</v>
      </c>
      <c r="I32" s="33">
        <v>8.369269E-2</v>
      </c>
      <c r="J32" s="33">
        <v>7.3621720000000002E-2</v>
      </c>
      <c r="K32" s="33">
        <v>6.6946790000000006E-2</v>
      </c>
      <c r="L32" s="33">
        <v>6.3058219999999998E-2</v>
      </c>
      <c r="M32" s="33">
        <v>5.9456179999999997E-2</v>
      </c>
      <c r="N32" s="33">
        <v>5.5256310000000003E-2</v>
      </c>
      <c r="O32" s="33">
        <v>5.097521E-2</v>
      </c>
      <c r="P32" s="33">
        <v>4.6573450000000002E-2</v>
      </c>
      <c r="Q32" s="33">
        <v>4.2787650000000003E-2</v>
      </c>
      <c r="R32" s="33">
        <v>3.93183E-2</v>
      </c>
      <c r="S32" s="33">
        <v>3.6399710000000002E-2</v>
      </c>
      <c r="T32" s="33">
        <v>3.3924559999999999E-2</v>
      </c>
      <c r="U32" s="33">
        <v>3.1810850000000002E-2</v>
      </c>
      <c r="V32" s="33">
        <v>2.99951E-2</v>
      </c>
      <c r="W32" s="33">
        <v>2.8333919999999999E-2</v>
      </c>
      <c r="X32" s="33">
        <v>2.673917E-2</v>
      </c>
      <c r="Y32" s="33">
        <v>2.526045E-2</v>
      </c>
      <c r="Z32" s="33">
        <v>2.3936490000000001E-2</v>
      </c>
      <c r="AA32" s="33">
        <v>2.2747400000000001E-2</v>
      </c>
      <c r="AB32" s="33">
        <v>2.17012E-2</v>
      </c>
      <c r="AC32" s="33">
        <v>2.0786590000000001E-2</v>
      </c>
      <c r="AD32" s="33">
        <v>1.9956700000000001E-2</v>
      </c>
      <c r="AE32" s="33">
        <v>1.9180550000000001E-2</v>
      </c>
      <c r="AF32" s="33">
        <v>1.8442670000000001E-2</v>
      </c>
      <c r="AG32" s="33">
        <v>1.7641219999999999E-2</v>
      </c>
      <c r="AH32" s="33">
        <v>1.6918160000000002E-2</v>
      </c>
      <c r="AI32" s="33">
        <v>1.626491E-2</v>
      </c>
      <c r="AJ32" s="33">
        <v>1.5670739999999999E-2</v>
      </c>
      <c r="AK32" s="33">
        <v>1.512704E-2</v>
      </c>
      <c r="AL32" s="33">
        <v>1.462667E-2</v>
      </c>
      <c r="AM32" s="33">
        <v>1.4163520000000001E-2</v>
      </c>
      <c r="AN32" s="33">
        <v>1.373459E-2</v>
      </c>
      <c r="AO32" s="33">
        <v>1.333957E-2</v>
      </c>
      <c r="AP32" s="33">
        <v>1.297764E-2</v>
      </c>
      <c r="AQ32" s="33">
        <v>1.2646950000000001E-2</v>
      </c>
      <c r="AR32" s="33">
        <v>1.234592E-2</v>
      </c>
      <c r="AS32" s="33">
        <v>1.2071459999999999E-2</v>
      </c>
      <c r="AT32" s="33">
        <v>1.1818270000000001E-2</v>
      </c>
      <c r="AU32" s="33">
        <v>1.158213E-2</v>
      </c>
      <c r="AV32" s="33">
        <v>1.136013E-2</v>
      </c>
      <c r="AW32" s="33">
        <v>1.115067E-2</v>
      </c>
      <c r="AX32" s="33">
        <v>1.0953269999999999E-2</v>
      </c>
      <c r="AY32" s="33">
        <v>1.0767499999999999E-2</v>
      </c>
      <c r="AZ32" s="33">
        <v>1.0593190000000001E-2</v>
      </c>
      <c r="BA32" s="33">
        <v>1.043027E-2</v>
      </c>
      <c r="BB32" s="33">
        <v>1.0278020000000001E-2</v>
      </c>
      <c r="BC32" s="33">
        <v>1.01352E-2</v>
      </c>
      <c r="BD32" s="33">
        <v>1.000009E-2</v>
      </c>
      <c r="BE32" s="33">
        <v>9.8717309999999999E-3</v>
      </c>
      <c r="BF32" s="33">
        <v>9.7493370000000003E-3</v>
      </c>
      <c r="BG32" s="33">
        <v>9.6322899999999999E-3</v>
      </c>
      <c r="BH32" s="33">
        <v>9.5200700000000003E-3</v>
      </c>
      <c r="BI32" s="33">
        <v>9.4121269999999993E-3</v>
      </c>
      <c r="BJ32" s="33">
        <v>9.3083349999999992E-3</v>
      </c>
      <c r="BK32" s="33">
        <v>9.2089719999999993E-3</v>
      </c>
      <c r="BL32" s="33">
        <v>9.1139710000000002E-3</v>
      </c>
      <c r="BM32" s="33">
        <v>9.0228050000000001E-3</v>
      </c>
      <c r="BN32" s="33">
        <v>8.9345299999999996E-3</v>
      </c>
      <c r="BO32" s="33">
        <v>8.8489199999999997E-3</v>
      </c>
      <c r="BP32" s="33">
        <v>8.7660050000000003E-3</v>
      </c>
      <c r="BQ32" s="33">
        <v>8.6858119999999994E-3</v>
      </c>
      <c r="BR32" s="33">
        <v>8.6082410000000009E-3</v>
      </c>
      <c r="BS32" s="33">
        <v>8.5329389999999998E-3</v>
      </c>
      <c r="BT32" s="33">
        <v>8.4597100000000005E-3</v>
      </c>
      <c r="BU32" s="33">
        <v>8.388487E-3</v>
      </c>
      <c r="BV32" s="33">
        <v>8.3190109999999994E-3</v>
      </c>
      <c r="BW32" s="33">
        <v>8.2508189999999995E-3</v>
      </c>
      <c r="BX32" s="33">
        <v>8.1832999999999993E-3</v>
      </c>
      <c r="BY32" s="33">
        <v>8.1164549999999999E-3</v>
      </c>
      <c r="BZ32" s="33">
        <v>8.0504909999999999E-3</v>
      </c>
      <c r="CA32" s="33">
        <v>7.9857839999999992E-3</v>
      </c>
      <c r="CB32" s="33">
        <v>7.9223490000000004E-3</v>
      </c>
      <c r="CC32" s="33">
        <v>7.8600119999999996E-3</v>
      </c>
      <c r="CD32" s="33">
        <v>7.7986729999999999E-3</v>
      </c>
      <c r="CE32" s="33">
        <v>7.7383390000000003E-3</v>
      </c>
      <c r="CF32" s="33">
        <v>7.6790210000000003E-3</v>
      </c>
      <c r="CG32" s="33">
        <v>7.6205079999999998E-3</v>
      </c>
      <c r="CH32" s="33">
        <v>7.5624860000000002E-3</v>
      </c>
      <c r="CI32" s="33">
        <v>7.5051019999999996E-3</v>
      </c>
      <c r="CJ32" s="33">
        <v>7.4486090000000001E-3</v>
      </c>
      <c r="CK32" s="33">
        <v>7.3934309999999998E-3</v>
      </c>
      <c r="CL32" s="33">
        <v>7.3394619999999997E-3</v>
      </c>
      <c r="CM32" s="33">
        <v>7.2864389999999996E-3</v>
      </c>
      <c r="CN32" s="33">
        <v>7.234145E-3</v>
      </c>
      <c r="CO32" s="33">
        <v>7.1825170000000002E-3</v>
      </c>
      <c r="CP32" s="33">
        <v>7.1314890000000004E-3</v>
      </c>
      <c r="CQ32" s="33">
        <v>7.0808490000000002E-3</v>
      </c>
      <c r="CR32" s="33">
        <v>7.0302489999999997E-3</v>
      </c>
      <c r="CS32" s="33">
        <v>6.9799900000000002E-3</v>
      </c>
      <c r="CT32" s="33">
        <v>6.9303059999999998E-3</v>
      </c>
      <c r="CU32" s="33">
        <v>6.88158E-3</v>
      </c>
      <c r="CV32" s="33">
        <v>6.8337679999999996E-3</v>
      </c>
      <c r="CW32" s="33">
        <v>6.7867270000000002E-3</v>
      </c>
      <c r="CX32" s="33">
        <v>6.7402089999999996E-3</v>
      </c>
      <c r="CY32" s="33">
        <v>6.6941589999999999E-3</v>
      </c>
      <c r="CZ32" s="33">
        <v>6.6485499999999996E-3</v>
      </c>
      <c r="DA32" s="33">
        <v>6.6033200000000002E-3</v>
      </c>
      <c r="DB32" s="33">
        <v>6.5581459999999999E-3</v>
      </c>
      <c r="DC32" s="33">
        <v>6.513268E-3</v>
      </c>
      <c r="DD32" s="33">
        <v>6.4688050000000002E-3</v>
      </c>
      <c r="DE32" s="33">
        <v>6.4251559999999996E-3</v>
      </c>
      <c r="DF32" s="33">
        <v>6.3824299999999997E-3</v>
      </c>
      <c r="DG32" s="33">
        <v>6.3404799999999999E-3</v>
      </c>
      <c r="DH32" s="33">
        <v>6.2989129999999997E-3</v>
      </c>
      <c r="DI32" s="33">
        <v>6.2576730000000001E-3</v>
      </c>
      <c r="DJ32" s="33">
        <v>6.2168880000000003E-3</v>
      </c>
      <c r="DK32" s="33">
        <v>6.1766549999999996E-3</v>
      </c>
      <c r="DL32" s="33">
        <v>6.1366119999999996E-3</v>
      </c>
      <c r="DM32" s="33">
        <v>6.0968719999999997E-3</v>
      </c>
      <c r="DN32" s="33">
        <v>6.0574779999999998E-3</v>
      </c>
      <c r="DO32" s="33">
        <v>6.0188409999999996E-3</v>
      </c>
      <c r="DP32" s="33">
        <v>5.9811420000000001E-3</v>
      </c>
      <c r="DQ32" s="33">
        <v>5.9442030000000003E-3</v>
      </c>
      <c r="DR32" s="33">
        <v>5.9075450000000002E-3</v>
      </c>
      <c r="DS32" s="33">
        <v>5.8710469999999999E-3</v>
      </c>
      <c r="DT32" s="33">
        <v>5.8348899999999997E-3</v>
      </c>
      <c r="DU32" s="33">
        <v>5.7991359999999999E-3</v>
      </c>
      <c r="DV32" s="33">
        <v>5.7634579999999999E-3</v>
      </c>
      <c r="DW32" s="33">
        <v>5.728103E-3</v>
      </c>
      <c r="DX32" s="33">
        <v>5.6931359999999997E-3</v>
      </c>
      <c r="DY32" s="33">
        <v>5.658827E-3</v>
      </c>
      <c r="DZ32" s="33">
        <v>5.6252170000000001E-3</v>
      </c>
      <c r="EA32" s="33">
        <v>5.5921820000000002E-3</v>
      </c>
      <c r="EB32" s="33">
        <v>5.5593550000000002E-3</v>
      </c>
      <c r="EC32" s="33">
        <v>5.5265970000000003E-3</v>
      </c>
      <c r="ED32" s="33">
        <v>5.4940550000000003E-3</v>
      </c>
      <c r="EE32" s="33">
        <v>5.4618260000000004E-3</v>
      </c>
      <c r="EF32" s="33">
        <v>5.4295059999999997E-3</v>
      </c>
      <c r="EG32" s="33">
        <v>5.3972689999999997E-3</v>
      </c>
      <c r="EH32" s="33">
        <v>5.3651050000000002E-3</v>
      </c>
      <c r="EI32" s="33">
        <v>5.3333979999999996E-3</v>
      </c>
      <c r="EJ32" s="33">
        <v>5.3023039999999999E-3</v>
      </c>
      <c r="EK32" s="33">
        <v>5.271853E-3</v>
      </c>
      <c r="EL32" s="33">
        <v>5.2416650000000004E-3</v>
      </c>
      <c r="EM32" s="33">
        <v>5.2113560000000003E-3</v>
      </c>
      <c r="EN32" s="33">
        <v>5.181003E-3</v>
      </c>
      <c r="EO32" s="33">
        <v>5.1509329999999999E-3</v>
      </c>
      <c r="EP32" s="33">
        <v>5.12095E-3</v>
      </c>
      <c r="EQ32" s="33">
        <v>5.09116E-3</v>
      </c>
      <c r="ER32" s="33">
        <v>5.0613630000000001E-3</v>
      </c>
      <c r="ES32" s="33">
        <v>5.0320260000000002E-3</v>
      </c>
      <c r="ET32" s="33">
        <v>5.0033309999999998E-3</v>
      </c>
      <c r="EU32" s="33">
        <v>4.9752980000000004E-3</v>
      </c>
      <c r="EV32" s="33">
        <v>4.9475250000000004E-3</v>
      </c>
      <c r="EW32" s="33">
        <v>4.9195929999999999E-3</v>
      </c>
      <c r="EX32" s="33">
        <v>4.8915269999999997E-3</v>
      </c>
      <c r="EY32" s="33">
        <v>4.8636640000000002E-3</v>
      </c>
      <c r="EZ32" s="33">
        <v>4.8359010000000001E-3</v>
      </c>
      <c r="FA32" s="33">
        <v>4.8083079999999999E-3</v>
      </c>
      <c r="FB32" s="33">
        <v>4.7807379999999997E-3</v>
      </c>
      <c r="FC32" s="33">
        <v>4.7535779999999996E-3</v>
      </c>
      <c r="FD32" s="33">
        <v>4.7268010000000001E-3</v>
      </c>
      <c r="FE32" s="33">
        <v>4.7003979999999997E-3</v>
      </c>
      <c r="FF32" s="33">
        <v>4.6741930000000001E-3</v>
      </c>
      <c r="FG32" s="33">
        <v>4.6478759999999996E-3</v>
      </c>
      <c r="FH32" s="33">
        <v>4.62146E-3</v>
      </c>
      <c r="FI32" s="33">
        <v>4.5952040000000003E-3</v>
      </c>
      <c r="FJ32" s="33">
        <v>4.5690349999999999E-3</v>
      </c>
      <c r="FK32" s="33">
        <v>4.5429770000000001E-3</v>
      </c>
      <c r="FL32" s="33">
        <v>4.5168559999999996E-3</v>
      </c>
      <c r="FM32" s="33">
        <v>4.4911079999999997E-3</v>
      </c>
      <c r="FN32" s="33">
        <v>4.4658320000000003E-3</v>
      </c>
      <c r="FO32" s="33">
        <v>4.4410739999999997E-3</v>
      </c>
      <c r="FP32" s="33">
        <v>4.4165469999999998E-3</v>
      </c>
      <c r="FQ32" s="33">
        <v>4.391926E-3</v>
      </c>
      <c r="FR32" s="33">
        <v>4.3671439999999999E-3</v>
      </c>
      <c r="FS32" s="33">
        <v>4.3425060000000003E-3</v>
      </c>
      <c r="FT32" s="33">
        <v>4.3180340000000001E-3</v>
      </c>
      <c r="FU32" s="33">
        <v>4.2938020000000002E-3</v>
      </c>
      <c r="FV32" s="33">
        <v>4.2695210000000001E-3</v>
      </c>
      <c r="FW32" s="33">
        <v>4.24553E-3</v>
      </c>
      <c r="FX32" s="33">
        <v>4.2219190000000002E-3</v>
      </c>
      <c r="FY32" s="33">
        <v>4.1987969999999998E-3</v>
      </c>
      <c r="FZ32" s="33">
        <v>4.175855E-3</v>
      </c>
      <c r="GA32" s="33">
        <v>4.1528260000000001E-3</v>
      </c>
      <c r="GB32" s="33">
        <v>4.1296730000000004E-3</v>
      </c>
      <c r="GC32" s="33">
        <v>4.1066189999999997E-3</v>
      </c>
      <c r="GD32" s="33">
        <v>4.0836639999999999E-3</v>
      </c>
      <c r="GE32" s="33">
        <v>4.0609000000000001E-3</v>
      </c>
      <c r="GF32" s="33">
        <v>4.0380809999999998E-3</v>
      </c>
      <c r="GG32" s="33">
        <v>4.0155019999999998E-3</v>
      </c>
      <c r="GH32" s="33">
        <v>3.9932520000000001E-3</v>
      </c>
      <c r="GI32" s="33">
        <v>3.9714269999999996E-3</v>
      </c>
      <c r="GJ32" s="33">
        <v>3.9496779999999999E-3</v>
      </c>
      <c r="GK32" s="33">
        <v>3.9278280000000004E-3</v>
      </c>
      <c r="GL32" s="33">
        <v>3.9059199999999998E-3</v>
      </c>
      <c r="GM32" s="33">
        <v>3.8841050000000001E-3</v>
      </c>
      <c r="GN32" s="33">
        <v>3.8623849999999999E-3</v>
      </c>
      <c r="GO32" s="33">
        <v>3.8409289999999999E-3</v>
      </c>
      <c r="GP32" s="33">
        <v>3.8195220000000001E-3</v>
      </c>
      <c r="GQ32" s="33">
        <v>3.7983729999999999E-3</v>
      </c>
      <c r="GR32" s="33">
        <v>3.7776210000000001E-3</v>
      </c>
      <c r="GS32" s="33">
        <v>3.7573239999999998E-3</v>
      </c>
      <c r="GT32" s="33">
        <v>3.7371119999999999E-3</v>
      </c>
      <c r="GU32" s="33">
        <v>3.7166999999999999E-3</v>
      </c>
      <c r="GV32" s="33">
        <v>3.696193E-3</v>
      </c>
      <c r="GW32" s="33">
        <v>3.6758350000000001E-3</v>
      </c>
      <c r="GX32" s="33">
        <v>3.6556090000000002E-3</v>
      </c>
      <c r="GY32" s="33">
        <v>3.6356549999999998E-3</v>
      </c>
      <c r="GZ32" s="33">
        <v>3.6158060000000001E-3</v>
      </c>
      <c r="HA32" s="33">
        <v>3.5963029999999999E-3</v>
      </c>
      <c r="HB32" s="33">
        <v>3.5772199999999999E-3</v>
      </c>
      <c r="HC32" s="33">
        <v>3.5585600000000001E-3</v>
      </c>
      <c r="HD32" s="33">
        <v>3.5399239999999998E-3</v>
      </c>
      <c r="HE32" s="33">
        <v>3.5210319999999999E-3</v>
      </c>
      <c r="HF32" s="33">
        <v>3.501971E-3</v>
      </c>
      <c r="HG32" s="33">
        <v>3.482962E-3</v>
      </c>
      <c r="HH32" s="33">
        <v>3.464001E-3</v>
      </c>
      <c r="HI32" s="33">
        <v>3.445329E-3</v>
      </c>
      <c r="HJ32" s="33">
        <v>3.4268380000000002E-3</v>
      </c>
      <c r="HK32" s="33">
        <v>3.4087219999999999E-3</v>
      </c>
      <c r="HL32" s="33">
        <v>3.3910360000000001E-3</v>
      </c>
      <c r="HM32" s="33">
        <v>3.373769E-3</v>
      </c>
      <c r="HN32" s="33">
        <v>3.3565790000000002E-3</v>
      </c>
      <c r="HO32" s="33">
        <v>3.3391990000000002E-3</v>
      </c>
      <c r="HP32" s="33">
        <v>3.3216370000000001E-3</v>
      </c>
      <c r="HQ32" s="33">
        <v>3.3041339999999998E-3</v>
      </c>
      <c r="HR32" s="33">
        <v>3.286672E-3</v>
      </c>
      <c r="HS32" s="33">
        <v>3.2693710000000001E-3</v>
      </c>
      <c r="HT32" s="33">
        <v>3.2521749999999999E-3</v>
      </c>
      <c r="HU32" s="33">
        <v>3.2352919999999999E-3</v>
      </c>
      <c r="HV32" s="33">
        <v>3.2187639999999998E-3</v>
      </c>
      <c r="HW32" s="33">
        <v>3.2026170000000001E-3</v>
      </c>
      <c r="HX32" s="33">
        <v>3.1865790000000001E-3</v>
      </c>
      <c r="HY32" s="33">
        <v>3.170328E-3</v>
      </c>
      <c r="HZ32" s="33">
        <v>3.1539160000000001E-3</v>
      </c>
      <c r="IA32" s="33">
        <v>3.1376289999999999E-3</v>
      </c>
      <c r="IB32" s="33">
        <v>3.1215219999999998E-3</v>
      </c>
      <c r="IC32" s="33">
        <v>3.1056579999999999E-3</v>
      </c>
      <c r="ID32" s="33">
        <v>3.0898929999999998E-3</v>
      </c>
      <c r="IE32" s="33">
        <v>3.0744180000000002E-3</v>
      </c>
      <c r="IF32" s="33">
        <v>3.0592449999999999E-3</v>
      </c>
      <c r="IG32" s="33">
        <v>3.0442870000000001E-3</v>
      </c>
      <c r="IH32" s="33">
        <v>3.0293020000000002E-3</v>
      </c>
      <c r="II32" s="33">
        <v>3.014086E-3</v>
      </c>
      <c r="IJ32" s="33">
        <v>2.9987669999999998E-3</v>
      </c>
      <c r="IK32" s="33">
        <v>2.9836419999999999E-3</v>
      </c>
      <c r="IL32" s="33">
        <v>2.9687469999999999E-3</v>
      </c>
      <c r="IM32" s="33">
        <v>2.9540880000000001E-3</v>
      </c>
      <c r="IN32" s="33">
        <v>2.9395279999999998E-3</v>
      </c>
      <c r="IO32" s="33">
        <v>2.9252480000000001E-3</v>
      </c>
      <c r="IP32" s="33">
        <v>2.911219E-3</v>
      </c>
      <c r="IQ32" s="33">
        <v>2.8973839999999998E-3</v>
      </c>
      <c r="IR32" s="33">
        <v>2.8835369999999998E-3</v>
      </c>
      <c r="IS32" s="33">
        <v>2.8694940000000002E-3</v>
      </c>
      <c r="IT32" s="33">
        <v>2.8553540000000001E-3</v>
      </c>
      <c r="IU32" s="33">
        <v>2.841349E-3</v>
      </c>
      <c r="IV32" s="33">
        <v>2.827446E-3</v>
      </c>
      <c r="IW32" s="33">
        <v>2.8137280000000001E-3</v>
      </c>
      <c r="IX32" s="33">
        <v>2.8001060000000001E-3</v>
      </c>
      <c r="IY32" s="33">
        <v>2.7867920000000002E-3</v>
      </c>
      <c r="IZ32" s="33">
        <v>2.7738609999999999E-3</v>
      </c>
      <c r="JA32" s="33">
        <v>2.7612259999999999E-3</v>
      </c>
      <c r="JB32" s="33">
        <v>2.7485750000000001E-3</v>
      </c>
      <c r="JC32" s="33">
        <v>2.7356350000000001E-3</v>
      </c>
      <c r="JD32" s="33">
        <v>2.7225090000000001E-3</v>
      </c>
      <c r="JE32" s="33">
        <v>2.7094240000000002E-3</v>
      </c>
      <c r="JF32" s="33">
        <v>2.6964139999999998E-3</v>
      </c>
      <c r="JG32" s="33">
        <v>2.683628E-3</v>
      </c>
      <c r="JH32" s="33">
        <v>2.6710219999999999E-3</v>
      </c>
      <c r="JI32" s="33">
        <v>2.6587970000000001E-3</v>
      </c>
      <c r="JJ32" s="33">
        <v>2.6469750000000002E-3</v>
      </c>
      <c r="JK32" s="33">
        <v>2.6354170000000001E-3</v>
      </c>
      <c r="JL32" s="33">
        <v>2.6237550000000002E-3</v>
      </c>
      <c r="JM32" s="33">
        <v>2.611815E-3</v>
      </c>
      <c r="JN32" s="33">
        <v>2.5997049999999999E-3</v>
      </c>
      <c r="JO32" s="33">
        <v>2.5876229999999998E-3</v>
      </c>
      <c r="JP32" s="33">
        <v>2.5755769999999999E-3</v>
      </c>
      <c r="JQ32" s="33">
        <v>2.563723E-3</v>
      </c>
      <c r="JR32" s="33">
        <v>2.5520370000000001E-3</v>
      </c>
      <c r="JS32" s="33">
        <v>2.5406640000000002E-3</v>
      </c>
      <c r="JT32" s="33">
        <v>2.5296699999999999E-3</v>
      </c>
      <c r="JU32" s="33">
        <v>2.5188960000000001E-3</v>
      </c>
      <c r="JV32" s="33">
        <v>2.5079960000000002E-3</v>
      </c>
      <c r="JW32" s="33">
        <v>2.4967829999999998E-3</v>
      </c>
      <c r="JX32" s="33">
        <v>2.485344E-3</v>
      </c>
      <c r="JY32" s="33">
        <v>2.4739050000000002E-3</v>
      </c>
      <c r="JZ32" s="33">
        <v>2.4625369999999999E-3</v>
      </c>
      <c r="KA32" s="33">
        <v>2.4513899999999999E-3</v>
      </c>
      <c r="KB32" s="33">
        <v>2.4404729999999999E-3</v>
      </c>
      <c r="KC32" s="33">
        <v>2.4299880000000001E-3</v>
      </c>
      <c r="KD32" s="33">
        <v>2.4199410000000001E-3</v>
      </c>
      <c r="KE32" s="33">
        <v>2.4101249999999999E-3</v>
      </c>
      <c r="KF32" s="33">
        <v>2.400171E-3</v>
      </c>
      <c r="KG32" s="33">
        <v>2.3898650000000001E-3</v>
      </c>
      <c r="KH32" s="33">
        <v>2.3792969999999998E-3</v>
      </c>
      <c r="KI32" s="33">
        <v>2.3687280000000001E-3</v>
      </c>
      <c r="KJ32" s="33">
        <v>2.3582550000000001E-3</v>
      </c>
      <c r="KK32" s="33">
        <v>2.3479690000000001E-3</v>
      </c>
      <c r="KL32" s="33">
        <v>2.3378890000000001E-3</v>
      </c>
      <c r="KM32" s="33">
        <v>2.3281999999999999E-3</v>
      </c>
      <c r="KN32" s="33">
        <v>2.3188330000000002E-3</v>
      </c>
      <c r="KO32" s="33">
        <v>2.3095780000000001E-3</v>
      </c>
      <c r="KP32" s="33">
        <v>2.3001319999999999E-3</v>
      </c>
      <c r="KQ32" s="33">
        <v>2.2903540000000001E-3</v>
      </c>
      <c r="KR32" s="33">
        <v>2.2804019999999999E-3</v>
      </c>
      <c r="KS32" s="33">
        <v>2.2705669999999998E-3</v>
      </c>
      <c r="KT32" s="33">
        <v>2.2609140000000002E-3</v>
      </c>
      <c r="KU32" s="33">
        <v>2.2515410000000001E-3</v>
      </c>
      <c r="KV32" s="33">
        <v>2.2424379999999998E-3</v>
      </c>
      <c r="KW32" s="33">
        <v>2.2337379999999999E-3</v>
      </c>
      <c r="KX32" s="33">
        <v>2.2252880000000002E-3</v>
      </c>
      <c r="KY32" s="33">
        <v>2.2168280000000001E-3</v>
      </c>
      <c r="KZ32" s="33">
        <v>2.208116E-3</v>
      </c>
      <c r="LA32" s="33">
        <v>2.199047E-3</v>
      </c>
      <c r="LB32" s="33">
        <v>2.1898220000000001E-3</v>
      </c>
      <c r="LC32" s="33">
        <v>2.180708E-3</v>
      </c>
      <c r="LD32" s="33">
        <v>2.1717799999999999E-3</v>
      </c>
      <c r="LE32" s="33">
        <v>2.1631329999999998E-3</v>
      </c>
      <c r="LF32" s="33">
        <v>2.1547279999999999E-3</v>
      </c>
      <c r="LG32" s="33">
        <v>2.1466329999999998E-3</v>
      </c>
      <c r="LH32" s="33">
        <v>2.138718E-3</v>
      </c>
      <c r="LI32" s="33">
        <v>2.130739E-3</v>
      </c>
      <c r="LJ32" s="33">
        <v>2.1224820000000002E-3</v>
      </c>
      <c r="LK32" s="33">
        <v>2.113892E-3</v>
      </c>
      <c r="LL32" s="33">
        <v>2.1052039999999998E-3</v>
      </c>
      <c r="LM32" s="33">
        <v>2.0966779999999998E-3</v>
      </c>
      <c r="LN32" s="33">
        <v>2.088375E-3</v>
      </c>
      <c r="LO32" s="33">
        <v>2.0803739999999999E-3</v>
      </c>
      <c r="LP32" s="33">
        <v>2.0726329999999999E-3</v>
      </c>
      <c r="LQ32" s="33">
        <v>2.0651829999999999E-3</v>
      </c>
      <c r="LR32" s="33">
        <v>2.0579230000000001E-3</v>
      </c>
      <c r="LS32" s="33">
        <v>2.05061E-3</v>
      </c>
      <c r="LT32" s="33">
        <v>2.0430359999999998E-3</v>
      </c>
      <c r="LU32" s="33">
        <v>2.0351779999999999E-3</v>
      </c>
      <c r="LV32" s="33">
        <v>2.027259E-3</v>
      </c>
      <c r="LW32" s="33">
        <v>2.0194829999999999E-3</v>
      </c>
      <c r="LX32" s="33">
        <v>2.0118480000000001E-3</v>
      </c>
      <c r="LY32" s="33">
        <v>2.0044170000000001E-3</v>
      </c>
      <c r="LZ32" s="33">
        <v>1.9971469999999999E-3</v>
      </c>
      <c r="MA32" s="33">
        <v>1.9900299999999998E-3</v>
      </c>
      <c r="MB32" s="33">
        <v>1.9829959999999999E-3</v>
      </c>
      <c r="MC32" s="33">
        <v>1.9758559999999998E-3</v>
      </c>
      <c r="MD32" s="33">
        <v>1.968455E-3</v>
      </c>
      <c r="ME32" s="33">
        <v>1.9608199999999998E-3</v>
      </c>
      <c r="MF32" s="33">
        <v>1.9532130000000001E-3</v>
      </c>
      <c r="MG32" s="33">
        <v>1.945823E-3</v>
      </c>
      <c r="MH32" s="33">
        <v>1.938609E-3</v>
      </c>
      <c r="MI32" s="33">
        <v>1.9316170000000001E-3</v>
      </c>
      <c r="MJ32" s="33">
        <v>1.924809E-3</v>
      </c>
      <c r="MK32" s="33">
        <v>1.918182E-3</v>
      </c>
      <c r="ML32" s="33">
        <v>1.911645E-3</v>
      </c>
      <c r="MM32" s="33">
        <v>1.9050110000000001E-3</v>
      </c>
      <c r="MN32" s="33">
        <v>1.898135E-3</v>
      </c>
      <c r="MO32" s="33">
        <v>1.891017E-3</v>
      </c>
      <c r="MP32" s="33">
        <v>1.8838730000000001E-3</v>
      </c>
      <c r="MQ32" s="33">
        <v>1.8768579999999999E-3</v>
      </c>
      <c r="MR32" s="33">
        <v>1.8699540000000001E-3</v>
      </c>
      <c r="MS32" s="33">
        <v>1.863207E-3</v>
      </c>
      <c r="MT32" s="33">
        <v>1.856609E-3</v>
      </c>
      <c r="MU32" s="33">
        <v>1.85016E-3</v>
      </c>
      <c r="MV32" s="33">
        <v>1.8437830000000001E-3</v>
      </c>
      <c r="MW32" s="33">
        <v>1.8373339999999999E-3</v>
      </c>
      <c r="MX32" s="33">
        <v>1.8307040000000001E-3</v>
      </c>
      <c r="MY32" s="33">
        <v>1.8238970000000001E-3</v>
      </c>
      <c r="MZ32" s="33">
        <v>1.817085E-3</v>
      </c>
      <c r="NA32" s="33">
        <v>1.8104250000000001E-3</v>
      </c>
      <c r="NB32" s="33">
        <v>1.8038889999999999E-3</v>
      </c>
      <c r="NC32" s="33">
        <v>1.797522E-3</v>
      </c>
      <c r="ND32" s="33">
        <v>1.7913219999999999E-3</v>
      </c>
      <c r="NE32" s="33">
        <v>1.785285E-3</v>
      </c>
      <c r="NF32" s="33">
        <v>1.7793329999999999E-3</v>
      </c>
      <c r="NG32" s="33">
        <v>1.7733320000000001E-3</v>
      </c>
      <c r="NH32" s="33">
        <v>1.767198E-3</v>
      </c>
      <c r="NI32" s="33">
        <v>1.7608999999999999E-3</v>
      </c>
      <c r="NJ32" s="33">
        <v>1.7545589999999999E-3</v>
      </c>
      <c r="NK32" s="33">
        <v>1.7483189999999999E-3</v>
      </c>
      <c r="NL32" s="33">
        <v>1.742185E-3</v>
      </c>
      <c r="NM32" s="33">
        <v>1.736165E-3</v>
      </c>
      <c r="NN32" s="33">
        <v>1.730248E-3</v>
      </c>
      <c r="NO32" s="33">
        <v>1.72445E-3</v>
      </c>
      <c r="NP32" s="33">
        <v>1.7187019999999999E-3</v>
      </c>
      <c r="NQ32" s="33">
        <v>1.7128569999999999E-3</v>
      </c>
      <c r="NR32" s="33">
        <v>1.706841E-3</v>
      </c>
      <c r="NS32" s="33">
        <v>1.700645E-3</v>
      </c>
      <c r="NT32" s="33">
        <v>1.694397E-3</v>
      </c>
      <c r="NU32" s="33">
        <v>1.6882640000000001E-3</v>
      </c>
      <c r="NV32" s="33">
        <v>1.682305E-3</v>
      </c>
      <c r="NW32" s="33">
        <v>1.676536E-3</v>
      </c>
      <c r="NX32" s="33">
        <v>1.6709439999999999E-3</v>
      </c>
      <c r="NY32" s="33">
        <v>1.6655280000000001E-3</v>
      </c>
      <c r="NZ32" s="33">
        <v>1.660229E-3</v>
      </c>
      <c r="OA32" s="33">
        <v>1.6548800000000001E-3</v>
      </c>
      <c r="OB32" s="33">
        <v>1.6493980000000001E-3</v>
      </c>
      <c r="OC32" s="33">
        <v>1.6437470000000001E-3</v>
      </c>
      <c r="OD32" s="33">
        <v>1.638023E-3</v>
      </c>
      <c r="OE32" s="33">
        <v>1.632363E-3</v>
      </c>
      <c r="OF32" s="33">
        <v>1.62681E-3</v>
      </c>
      <c r="OG32" s="33">
        <v>1.621422E-3</v>
      </c>
      <c r="OH32" s="33">
        <v>1.616173E-3</v>
      </c>
      <c r="OI32" s="33">
        <v>1.6110409999999999E-3</v>
      </c>
      <c r="OJ32" s="33">
        <v>1.6059539999999999E-3</v>
      </c>
      <c r="OK32" s="33">
        <v>1.6007319999999999E-3</v>
      </c>
      <c r="OL32" s="33">
        <v>1.595321E-3</v>
      </c>
      <c r="OM32" s="33">
        <v>1.5896809999999999E-3</v>
      </c>
      <c r="ON32" s="33">
        <v>1.5839280000000001E-3</v>
      </c>
      <c r="OO32" s="33">
        <v>1.5782070000000001E-3</v>
      </c>
      <c r="OP32" s="33">
        <v>1.5725960000000001E-3</v>
      </c>
    </row>
    <row r="33" spans="1:515" x14ac:dyDescent="0.25">
      <c r="A33" s="13" t="str">
        <f t="shared" si="0"/>
        <v>FixedWing-COARSE-5-20-Any</v>
      </c>
      <c r="B33" s="13" t="s">
        <v>56</v>
      </c>
      <c r="C33" s="23" t="s">
        <v>29</v>
      </c>
      <c r="D33" s="31">
        <v>5</v>
      </c>
      <c r="E33" s="23">
        <v>20</v>
      </c>
      <c r="F33" s="32" t="s">
        <v>48</v>
      </c>
      <c r="G33" s="33">
        <v>0.8901907</v>
      </c>
      <c r="H33" s="33">
        <v>0.73156469999999996</v>
      </c>
      <c r="I33" s="33">
        <v>0.59746770000000005</v>
      </c>
      <c r="J33" s="33">
        <v>0.49100769999999999</v>
      </c>
      <c r="K33" s="33">
        <v>0.40882550000000001</v>
      </c>
      <c r="L33" s="33">
        <v>0.34587780000000001</v>
      </c>
      <c r="M33" s="33">
        <v>0.29697800000000002</v>
      </c>
      <c r="N33" s="33">
        <v>0.25874639999999999</v>
      </c>
      <c r="O33" s="33">
        <v>0.2283384</v>
      </c>
      <c r="P33" s="33">
        <v>0.20384579999999999</v>
      </c>
      <c r="Q33" s="33">
        <v>0.18385940000000001</v>
      </c>
      <c r="R33" s="33">
        <v>0.16743859999999999</v>
      </c>
      <c r="S33" s="33">
        <v>0.15380640000000001</v>
      </c>
      <c r="T33" s="33">
        <v>0.14242850000000001</v>
      </c>
      <c r="U33" s="33">
        <v>0.13281580000000001</v>
      </c>
      <c r="V33" s="33">
        <v>0.1246471</v>
      </c>
      <c r="W33" s="33">
        <v>0.1175305</v>
      </c>
      <c r="X33" s="33">
        <v>0.1111856</v>
      </c>
      <c r="Y33" s="33">
        <v>0.10541830000000001</v>
      </c>
      <c r="Z33" s="33">
        <v>0.1001073</v>
      </c>
      <c r="AA33" s="33">
        <v>9.5268149999999996E-2</v>
      </c>
      <c r="AB33" s="33">
        <v>9.0857339999999995E-2</v>
      </c>
      <c r="AC33" s="33">
        <v>8.6862499999999995E-2</v>
      </c>
      <c r="AD33" s="33">
        <v>8.3326209999999998E-2</v>
      </c>
      <c r="AE33" s="33">
        <v>8.0164189999999996E-2</v>
      </c>
      <c r="AF33" s="33">
        <v>7.7316190000000007E-2</v>
      </c>
      <c r="AG33" s="33">
        <v>7.4664530000000007E-2</v>
      </c>
      <c r="AH33" s="33">
        <v>7.2114230000000001E-2</v>
      </c>
      <c r="AI33" s="33">
        <v>6.9555110000000003E-2</v>
      </c>
      <c r="AJ33" s="33">
        <v>6.7012100000000005E-2</v>
      </c>
      <c r="AK33" s="33">
        <v>6.4540249999999993E-2</v>
      </c>
      <c r="AL33" s="33">
        <v>6.2166260000000001E-2</v>
      </c>
      <c r="AM33" s="33">
        <v>5.9891170000000001E-2</v>
      </c>
      <c r="AN33" s="33">
        <v>5.775247E-2</v>
      </c>
      <c r="AO33" s="33">
        <v>5.5715019999999997E-2</v>
      </c>
      <c r="AP33" s="33">
        <v>5.37616E-2</v>
      </c>
      <c r="AQ33" s="33">
        <v>5.1858590000000003E-2</v>
      </c>
      <c r="AR33" s="33">
        <v>5.0004130000000001E-2</v>
      </c>
      <c r="AS33" s="33">
        <v>4.8187679999999997E-2</v>
      </c>
      <c r="AT33" s="33">
        <v>4.6498190000000002E-2</v>
      </c>
      <c r="AU33" s="33">
        <v>4.4925760000000002E-2</v>
      </c>
      <c r="AV33" s="33">
        <v>4.3452810000000001E-2</v>
      </c>
      <c r="AW33" s="33">
        <v>4.2054029999999999E-2</v>
      </c>
      <c r="AX33" s="33">
        <v>4.0744170000000003E-2</v>
      </c>
      <c r="AY33" s="33">
        <v>3.9496009999999998E-2</v>
      </c>
      <c r="AZ33" s="33">
        <v>3.8309250000000003E-2</v>
      </c>
      <c r="BA33" s="33">
        <v>3.7166039999999997E-2</v>
      </c>
      <c r="BB33" s="33">
        <v>3.6073279999999999E-2</v>
      </c>
      <c r="BC33" s="33">
        <v>3.5022400000000002E-2</v>
      </c>
      <c r="BD33" s="33">
        <v>3.401763E-2</v>
      </c>
      <c r="BE33" s="33">
        <v>3.3064049999999998E-2</v>
      </c>
      <c r="BF33" s="33">
        <v>3.2149829999999997E-2</v>
      </c>
      <c r="BG33" s="33">
        <v>3.1270439999999997E-2</v>
      </c>
      <c r="BH33" s="33">
        <v>3.0428630000000002E-2</v>
      </c>
      <c r="BI33" s="33">
        <v>2.9621850000000002E-2</v>
      </c>
      <c r="BJ33" s="33">
        <v>2.8811690000000001E-2</v>
      </c>
      <c r="BK33" s="33">
        <v>2.8037139999999999E-2</v>
      </c>
      <c r="BL33" s="33">
        <v>2.7296549999999999E-2</v>
      </c>
      <c r="BM33" s="33">
        <v>2.6587820000000002E-2</v>
      </c>
      <c r="BN33" s="33">
        <v>2.5908830000000001E-2</v>
      </c>
      <c r="BO33" s="33">
        <v>2.5257769999999999E-2</v>
      </c>
      <c r="BP33" s="33">
        <v>2.463272E-2</v>
      </c>
      <c r="BQ33" s="33">
        <v>2.403191E-2</v>
      </c>
      <c r="BR33" s="33">
        <v>2.3454550000000001E-2</v>
      </c>
      <c r="BS33" s="33">
        <v>2.2900159999999999E-2</v>
      </c>
      <c r="BT33" s="33">
        <v>2.236805E-2</v>
      </c>
      <c r="BU33" s="33">
        <v>2.185674E-2</v>
      </c>
      <c r="BV33" s="33">
        <v>2.1365060000000002E-2</v>
      </c>
      <c r="BW33" s="33">
        <v>2.0892190000000001E-2</v>
      </c>
      <c r="BX33" s="33">
        <v>2.043729E-2</v>
      </c>
      <c r="BY33" s="33">
        <v>1.9999329999999999E-2</v>
      </c>
      <c r="BZ33" s="33">
        <v>1.9577089999999998E-2</v>
      </c>
      <c r="CA33" s="33">
        <v>1.9169499999999999E-2</v>
      </c>
      <c r="CB33" s="33">
        <v>1.8775839999999999E-2</v>
      </c>
      <c r="CC33" s="33">
        <v>1.8396180000000002E-2</v>
      </c>
      <c r="CD33" s="33">
        <v>1.8030270000000001E-2</v>
      </c>
      <c r="CE33" s="33">
        <v>1.76773E-2</v>
      </c>
      <c r="CF33" s="33">
        <v>1.7336299999999999E-2</v>
      </c>
      <c r="CG33" s="33">
        <v>1.7006750000000001E-2</v>
      </c>
      <c r="CH33" s="33">
        <v>1.668828E-2</v>
      </c>
      <c r="CI33" s="33">
        <v>1.6379959999999999E-2</v>
      </c>
      <c r="CJ33" s="33">
        <v>1.6080819999999999E-2</v>
      </c>
      <c r="CK33" s="33">
        <v>1.5790410000000001E-2</v>
      </c>
      <c r="CL33" s="33">
        <v>1.5508279999999999E-2</v>
      </c>
      <c r="CM33" s="33">
        <v>1.5234589999999999E-2</v>
      </c>
      <c r="CN33" s="33">
        <v>1.4969369999999999E-2</v>
      </c>
      <c r="CO33" s="33">
        <v>1.471212E-2</v>
      </c>
      <c r="CP33" s="33">
        <v>1.446207E-2</v>
      </c>
      <c r="CQ33" s="33">
        <v>1.421912E-2</v>
      </c>
      <c r="CR33" s="33">
        <v>1.398344E-2</v>
      </c>
      <c r="CS33" s="33">
        <v>1.3754229999999999E-2</v>
      </c>
      <c r="CT33" s="33">
        <v>1.3530769999999999E-2</v>
      </c>
      <c r="CU33" s="33">
        <v>1.331304E-2</v>
      </c>
      <c r="CV33" s="33">
        <v>1.3100809999999999E-2</v>
      </c>
      <c r="CW33" s="33">
        <v>1.289449E-2</v>
      </c>
      <c r="CX33" s="33">
        <v>1.269438E-2</v>
      </c>
      <c r="CY33" s="33">
        <v>1.250005E-2</v>
      </c>
      <c r="CZ33" s="33">
        <v>1.23108E-2</v>
      </c>
      <c r="DA33" s="33">
        <v>1.21265E-2</v>
      </c>
      <c r="DB33" s="33">
        <v>1.1947340000000001E-2</v>
      </c>
      <c r="DC33" s="33">
        <v>1.177284E-2</v>
      </c>
      <c r="DD33" s="33">
        <v>1.1602350000000001E-2</v>
      </c>
      <c r="DE33" s="33">
        <v>1.143567E-2</v>
      </c>
      <c r="DF33" s="33">
        <v>1.127277E-2</v>
      </c>
      <c r="DG33" s="33">
        <v>1.1114000000000001E-2</v>
      </c>
      <c r="DH33" s="33">
        <v>1.0959709999999999E-2</v>
      </c>
      <c r="DI33" s="33">
        <v>1.080967E-2</v>
      </c>
      <c r="DJ33" s="33">
        <v>1.066347E-2</v>
      </c>
      <c r="DK33" s="33">
        <v>1.052093E-2</v>
      </c>
      <c r="DL33" s="33">
        <v>1.038216E-2</v>
      </c>
      <c r="DM33" s="33">
        <v>1.024687E-2</v>
      </c>
      <c r="DN33" s="33">
        <v>1.01146E-2</v>
      </c>
      <c r="DO33" s="33">
        <v>9.985219E-3</v>
      </c>
      <c r="DP33" s="33">
        <v>9.8588689999999993E-3</v>
      </c>
      <c r="DQ33" s="33">
        <v>9.7358649999999998E-3</v>
      </c>
      <c r="DR33" s="33">
        <v>9.6164660000000006E-3</v>
      </c>
      <c r="DS33" s="33">
        <v>9.5004340000000003E-3</v>
      </c>
      <c r="DT33" s="33">
        <v>9.3875480000000008E-3</v>
      </c>
      <c r="DU33" s="33">
        <v>9.2774969999999991E-3</v>
      </c>
      <c r="DV33" s="33">
        <v>9.1702659999999998E-3</v>
      </c>
      <c r="DW33" s="33">
        <v>9.0655470000000002E-3</v>
      </c>
      <c r="DX33" s="33">
        <v>8.9629400000000008E-3</v>
      </c>
      <c r="DY33" s="33">
        <v>8.8622560000000006E-3</v>
      </c>
      <c r="DZ33" s="33">
        <v>8.7636429999999998E-3</v>
      </c>
      <c r="EA33" s="33">
        <v>8.6674760000000003E-3</v>
      </c>
      <c r="EB33" s="33">
        <v>8.5738410000000004E-3</v>
      </c>
      <c r="EC33" s="33">
        <v>8.4824659999999993E-3</v>
      </c>
      <c r="ED33" s="33">
        <v>8.3932690000000001E-3</v>
      </c>
      <c r="EE33" s="33">
        <v>8.3059169999999995E-3</v>
      </c>
      <c r="EF33" s="33">
        <v>8.2205160000000006E-3</v>
      </c>
      <c r="EG33" s="33">
        <v>8.1368320000000001E-3</v>
      </c>
      <c r="EH33" s="33">
        <v>8.054472E-3</v>
      </c>
      <c r="EI33" s="33">
        <v>7.9733689999999992E-3</v>
      </c>
      <c r="EJ33" s="33">
        <v>7.8937039999999997E-3</v>
      </c>
      <c r="EK33" s="33">
        <v>7.8157409999999993E-3</v>
      </c>
      <c r="EL33" s="33">
        <v>7.7396990000000001E-3</v>
      </c>
      <c r="EM33" s="33">
        <v>7.6653939999999999E-3</v>
      </c>
      <c r="EN33" s="33">
        <v>7.5927599999999996E-3</v>
      </c>
      <c r="EO33" s="33">
        <v>7.5213839999999999E-3</v>
      </c>
      <c r="EP33" s="33">
        <v>7.4512900000000002E-3</v>
      </c>
      <c r="EQ33" s="33">
        <v>7.3821950000000002E-3</v>
      </c>
      <c r="ER33" s="33">
        <v>7.3139449999999996E-3</v>
      </c>
      <c r="ES33" s="33">
        <v>7.2464879999999997E-3</v>
      </c>
      <c r="ET33" s="33">
        <v>7.1800099999999997E-3</v>
      </c>
      <c r="EU33" s="33">
        <v>7.1146439999999998E-3</v>
      </c>
      <c r="EV33" s="33">
        <v>7.0505150000000003E-3</v>
      </c>
      <c r="EW33" s="33">
        <v>6.9875409999999999E-3</v>
      </c>
      <c r="EX33" s="33">
        <v>6.9258779999999999E-3</v>
      </c>
      <c r="EY33" s="33">
        <v>6.8652089999999997E-3</v>
      </c>
      <c r="EZ33" s="33">
        <v>6.8056210000000004E-3</v>
      </c>
      <c r="FA33" s="33">
        <v>6.7467530000000003E-3</v>
      </c>
      <c r="FB33" s="33">
        <v>6.6884539999999999E-3</v>
      </c>
      <c r="FC33" s="33">
        <v>6.6307620000000001E-3</v>
      </c>
      <c r="FD33" s="33">
        <v>6.5739830000000003E-3</v>
      </c>
      <c r="FE33" s="33">
        <v>6.518299E-3</v>
      </c>
      <c r="FF33" s="33">
        <v>6.4638739999999997E-3</v>
      </c>
      <c r="FG33" s="33">
        <v>6.4105730000000001E-3</v>
      </c>
      <c r="FH33" s="33">
        <v>6.3584669999999996E-3</v>
      </c>
      <c r="FI33" s="33">
        <v>6.3072930000000003E-3</v>
      </c>
      <c r="FJ33" s="33">
        <v>6.2571679999999996E-3</v>
      </c>
      <c r="FK33" s="33">
        <v>6.2077749999999996E-3</v>
      </c>
      <c r="FL33" s="33">
        <v>6.1588900000000002E-3</v>
      </c>
      <c r="FM33" s="33">
        <v>6.1104810000000001E-3</v>
      </c>
      <c r="FN33" s="33">
        <v>6.0629330000000004E-3</v>
      </c>
      <c r="FO33" s="33">
        <v>6.0164459999999999E-3</v>
      </c>
      <c r="FP33" s="33">
        <v>5.9710900000000001E-3</v>
      </c>
      <c r="FQ33" s="33">
        <v>5.926761E-3</v>
      </c>
      <c r="FR33" s="33">
        <v>5.8835880000000004E-3</v>
      </c>
      <c r="FS33" s="33">
        <v>5.8412120000000001E-3</v>
      </c>
      <c r="FT33" s="33">
        <v>5.79964E-3</v>
      </c>
      <c r="FU33" s="33">
        <v>5.7586549999999997E-3</v>
      </c>
      <c r="FV33" s="33">
        <v>5.7181869999999996E-3</v>
      </c>
      <c r="FW33" s="33">
        <v>5.6782569999999999E-3</v>
      </c>
      <c r="FX33" s="33">
        <v>5.6391899999999997E-3</v>
      </c>
      <c r="FY33" s="33">
        <v>5.6010519999999996E-3</v>
      </c>
      <c r="FZ33" s="33">
        <v>5.5639360000000002E-3</v>
      </c>
      <c r="GA33" s="33">
        <v>5.527761E-3</v>
      </c>
      <c r="GB33" s="33">
        <v>5.4928049999999999E-3</v>
      </c>
      <c r="GC33" s="33">
        <v>5.4586879999999997E-3</v>
      </c>
      <c r="GD33" s="33">
        <v>5.4252730000000004E-3</v>
      </c>
      <c r="GE33" s="33">
        <v>5.3922450000000004E-3</v>
      </c>
      <c r="GF33" s="33">
        <v>5.3595989999999996E-3</v>
      </c>
      <c r="GG33" s="33">
        <v>5.3273720000000004E-3</v>
      </c>
      <c r="GH33" s="33">
        <v>5.2958440000000001E-3</v>
      </c>
      <c r="GI33" s="33">
        <v>5.2650680000000004E-3</v>
      </c>
      <c r="GJ33" s="33">
        <v>5.2351139999999999E-3</v>
      </c>
      <c r="GK33" s="33">
        <v>5.205894E-3</v>
      </c>
      <c r="GL33" s="33">
        <v>5.1776779999999998E-3</v>
      </c>
      <c r="GM33" s="33">
        <v>5.1501209999999997E-3</v>
      </c>
      <c r="GN33" s="33">
        <v>5.1230920000000001E-3</v>
      </c>
      <c r="GO33" s="33">
        <v>5.0962330000000004E-3</v>
      </c>
      <c r="GP33" s="33">
        <v>5.0695469999999998E-3</v>
      </c>
      <c r="GQ33" s="33">
        <v>5.0431030000000002E-3</v>
      </c>
      <c r="GR33" s="33">
        <v>5.0171410000000001E-3</v>
      </c>
      <c r="GS33" s="33">
        <v>4.9917980000000004E-3</v>
      </c>
      <c r="GT33" s="33">
        <v>4.9671990000000003E-3</v>
      </c>
      <c r="GU33" s="33">
        <v>4.9432340000000003E-3</v>
      </c>
      <c r="GV33" s="33">
        <v>4.9200800000000003E-3</v>
      </c>
      <c r="GW33" s="33">
        <v>4.8974359999999998E-3</v>
      </c>
      <c r="GX33" s="33">
        <v>4.8751150000000002E-3</v>
      </c>
      <c r="GY33" s="33">
        <v>4.8527689999999998E-3</v>
      </c>
      <c r="GZ33" s="33">
        <v>4.8304799999999998E-3</v>
      </c>
      <c r="HA33" s="33">
        <v>4.8083609999999997E-3</v>
      </c>
      <c r="HB33" s="33">
        <v>4.7866260000000004E-3</v>
      </c>
      <c r="HC33" s="33">
        <v>4.76531E-3</v>
      </c>
      <c r="HD33" s="33">
        <v>4.7444999999999996E-3</v>
      </c>
      <c r="HE33" s="33">
        <v>4.7241109999999996E-3</v>
      </c>
      <c r="HF33" s="33">
        <v>4.7043570000000002E-3</v>
      </c>
      <c r="HG33" s="33">
        <v>4.6849270000000002E-3</v>
      </c>
      <c r="HH33" s="33">
        <v>4.665649E-3</v>
      </c>
      <c r="HI33" s="33">
        <v>4.6461499999999999E-3</v>
      </c>
      <c r="HJ33" s="33">
        <v>4.6265200000000003E-3</v>
      </c>
      <c r="HK33" s="33">
        <v>4.606944E-3</v>
      </c>
      <c r="HL33" s="33">
        <v>4.5877009999999996E-3</v>
      </c>
      <c r="HM33" s="33">
        <v>4.5688220000000002E-3</v>
      </c>
      <c r="HN33" s="33">
        <v>4.5503640000000003E-3</v>
      </c>
      <c r="HO33" s="33">
        <v>4.5323769999999998E-3</v>
      </c>
      <c r="HP33" s="33">
        <v>4.5150570000000003E-3</v>
      </c>
      <c r="HQ33" s="33">
        <v>4.4980510000000003E-3</v>
      </c>
      <c r="HR33" s="33">
        <v>4.4811269999999997E-3</v>
      </c>
      <c r="HS33" s="33">
        <v>4.463875E-3</v>
      </c>
      <c r="HT33" s="33">
        <v>4.4463649999999999E-3</v>
      </c>
      <c r="HU33" s="33">
        <v>4.4288260000000003E-3</v>
      </c>
      <c r="HV33" s="33">
        <v>4.4116479999999998E-3</v>
      </c>
      <c r="HW33" s="33">
        <v>4.3949109999999996E-3</v>
      </c>
      <c r="HX33" s="33">
        <v>4.3785889999999996E-3</v>
      </c>
      <c r="HY33" s="33">
        <v>4.3626309999999996E-3</v>
      </c>
      <c r="HZ33" s="33">
        <v>4.3471899999999999E-3</v>
      </c>
      <c r="IA33" s="33">
        <v>4.3319730000000002E-3</v>
      </c>
      <c r="IB33" s="33">
        <v>4.3167359999999998E-3</v>
      </c>
      <c r="IC33" s="33">
        <v>4.301147E-3</v>
      </c>
      <c r="ID33" s="33">
        <v>4.2853099999999996E-3</v>
      </c>
      <c r="IE33" s="33">
        <v>4.2694380000000004E-3</v>
      </c>
      <c r="IF33" s="33">
        <v>4.2538819999999996E-3</v>
      </c>
      <c r="IG33" s="33">
        <v>4.2387379999999997E-3</v>
      </c>
      <c r="IH33" s="33">
        <v>4.2239720000000003E-3</v>
      </c>
      <c r="II33" s="33">
        <v>4.2094690000000004E-3</v>
      </c>
      <c r="IJ33" s="33">
        <v>4.1954150000000001E-3</v>
      </c>
      <c r="IK33" s="33">
        <v>4.1816029999999999E-3</v>
      </c>
      <c r="IL33" s="33">
        <v>4.167797E-3</v>
      </c>
      <c r="IM33" s="33">
        <v>4.1536740000000004E-3</v>
      </c>
      <c r="IN33" s="33">
        <v>4.1393410000000004E-3</v>
      </c>
      <c r="IO33" s="33">
        <v>4.1250089999999998E-3</v>
      </c>
      <c r="IP33" s="33">
        <v>4.1109659999999998E-3</v>
      </c>
      <c r="IQ33" s="33">
        <v>4.0972760000000004E-3</v>
      </c>
      <c r="IR33" s="33">
        <v>4.0839470000000001E-3</v>
      </c>
      <c r="IS33" s="33">
        <v>4.0708610000000003E-3</v>
      </c>
      <c r="IT33" s="33">
        <v>4.0581569999999997E-3</v>
      </c>
      <c r="IU33" s="33">
        <v>4.0456210000000001E-3</v>
      </c>
      <c r="IV33" s="33">
        <v>4.032931E-3</v>
      </c>
      <c r="IW33" s="33">
        <v>4.0198559999999996E-3</v>
      </c>
      <c r="IX33" s="33">
        <v>4.0065880000000002E-3</v>
      </c>
      <c r="IY33" s="33">
        <v>3.9933249999999998E-3</v>
      </c>
      <c r="IZ33" s="33">
        <v>3.9803529999999998E-3</v>
      </c>
      <c r="JA33" s="33">
        <v>3.9677549999999999E-3</v>
      </c>
      <c r="JB33" s="33">
        <v>3.9554890000000004E-3</v>
      </c>
      <c r="JC33" s="33">
        <v>3.9434149999999996E-3</v>
      </c>
      <c r="JD33" s="33">
        <v>3.931655E-3</v>
      </c>
      <c r="JE33" s="33">
        <v>3.9200750000000003E-3</v>
      </c>
      <c r="JF33" s="33">
        <v>3.908435E-3</v>
      </c>
      <c r="JG33" s="33">
        <v>3.8965200000000001E-3</v>
      </c>
      <c r="JH33" s="33">
        <v>3.8843969999999999E-3</v>
      </c>
      <c r="JI33" s="33">
        <v>3.8722740000000002E-3</v>
      </c>
      <c r="JJ33" s="33">
        <v>3.8603489999999999E-3</v>
      </c>
      <c r="JK33" s="33">
        <v>3.8486670000000001E-3</v>
      </c>
      <c r="JL33" s="33">
        <v>3.8372060000000001E-3</v>
      </c>
      <c r="JM33" s="33">
        <v>3.8258820000000001E-3</v>
      </c>
      <c r="JN33" s="33">
        <v>3.8148129999999998E-3</v>
      </c>
      <c r="JO33" s="33">
        <v>3.803921E-3</v>
      </c>
      <c r="JP33" s="33">
        <v>3.7930120000000001E-3</v>
      </c>
      <c r="JQ33" s="33">
        <v>3.7818629999999999E-3</v>
      </c>
      <c r="JR33" s="33">
        <v>3.7704790000000002E-3</v>
      </c>
      <c r="JS33" s="33">
        <v>3.7590369999999998E-3</v>
      </c>
      <c r="JT33" s="33">
        <v>3.747752E-3</v>
      </c>
      <c r="JU33" s="33">
        <v>3.7367160000000002E-3</v>
      </c>
      <c r="JV33" s="33">
        <v>3.725894E-3</v>
      </c>
      <c r="JW33" s="33">
        <v>3.715257E-3</v>
      </c>
      <c r="JX33" s="33">
        <v>3.7049629999999999E-3</v>
      </c>
      <c r="JY33" s="33">
        <v>3.694854E-3</v>
      </c>
      <c r="JZ33" s="33">
        <v>3.6847E-3</v>
      </c>
      <c r="KA33" s="33">
        <v>3.6742849999999998E-3</v>
      </c>
      <c r="KB33" s="33">
        <v>3.6636139999999999E-3</v>
      </c>
      <c r="KC33" s="33">
        <v>3.6528720000000002E-3</v>
      </c>
      <c r="KD33" s="33">
        <v>3.642279E-3</v>
      </c>
      <c r="KE33" s="33">
        <v>3.6319189999999999E-3</v>
      </c>
      <c r="KF33" s="33">
        <v>3.621759E-3</v>
      </c>
      <c r="KG33" s="33">
        <v>3.6117639999999999E-3</v>
      </c>
      <c r="KH33" s="33">
        <v>3.6020370000000002E-3</v>
      </c>
      <c r="KI33" s="33">
        <v>3.592484E-3</v>
      </c>
      <c r="KJ33" s="33">
        <v>3.5828729999999999E-3</v>
      </c>
      <c r="KK33" s="33">
        <v>3.5729770000000002E-3</v>
      </c>
      <c r="KL33" s="33">
        <v>3.562782E-3</v>
      </c>
      <c r="KM33" s="33">
        <v>3.5525000000000001E-3</v>
      </c>
      <c r="KN33" s="33">
        <v>3.5423120000000002E-3</v>
      </c>
      <c r="KO33" s="33">
        <v>3.532327E-3</v>
      </c>
      <c r="KP33" s="33">
        <v>3.5225429999999999E-3</v>
      </c>
      <c r="KQ33" s="33">
        <v>3.5129850000000002E-3</v>
      </c>
      <c r="KR33" s="33">
        <v>3.5037359999999999E-3</v>
      </c>
      <c r="KS33" s="33">
        <v>3.494703E-3</v>
      </c>
      <c r="KT33" s="33">
        <v>3.4856549999999998E-3</v>
      </c>
      <c r="KU33" s="33">
        <v>3.4763569999999998E-3</v>
      </c>
      <c r="KV33" s="33">
        <v>3.4667779999999998E-3</v>
      </c>
      <c r="KW33" s="33">
        <v>3.4571020000000001E-3</v>
      </c>
      <c r="KX33" s="33">
        <v>3.4474869999999999E-3</v>
      </c>
      <c r="KY33" s="33">
        <v>3.4380560000000001E-3</v>
      </c>
      <c r="KZ33" s="33">
        <v>3.4288259999999998E-3</v>
      </c>
      <c r="LA33" s="33">
        <v>3.419811E-3</v>
      </c>
      <c r="LB33" s="33">
        <v>3.4110450000000001E-3</v>
      </c>
      <c r="LC33" s="33">
        <v>3.4024569999999998E-3</v>
      </c>
      <c r="LD33" s="33">
        <v>3.39383E-3</v>
      </c>
      <c r="LE33" s="33">
        <v>3.3849679999999999E-3</v>
      </c>
      <c r="LF33" s="33">
        <v>3.37587E-3</v>
      </c>
      <c r="LG33" s="33">
        <v>3.3667290000000002E-3</v>
      </c>
      <c r="LH33" s="33">
        <v>3.3576650000000001E-3</v>
      </c>
      <c r="LI33" s="33">
        <v>3.3488049999999998E-3</v>
      </c>
      <c r="LJ33" s="33">
        <v>3.3401540000000001E-3</v>
      </c>
      <c r="LK33" s="33">
        <v>3.3317149999999999E-3</v>
      </c>
      <c r="LL33" s="33">
        <v>3.323501E-3</v>
      </c>
      <c r="LM33" s="33">
        <v>3.3154370000000001E-3</v>
      </c>
      <c r="LN33" s="33">
        <v>3.307319E-3</v>
      </c>
      <c r="LO33" s="33">
        <v>3.2989450000000002E-3</v>
      </c>
      <c r="LP33" s="33">
        <v>3.290313E-3</v>
      </c>
      <c r="LQ33" s="33">
        <v>3.2816049999999999E-3</v>
      </c>
      <c r="LR33" s="33">
        <v>3.2729769999999998E-3</v>
      </c>
      <c r="LS33" s="33">
        <v>3.2645550000000001E-3</v>
      </c>
      <c r="LT33" s="33">
        <v>3.2563280000000002E-3</v>
      </c>
      <c r="LU33" s="33">
        <v>3.2483130000000001E-3</v>
      </c>
      <c r="LV33" s="33">
        <v>3.2405049999999999E-3</v>
      </c>
      <c r="LW33" s="33">
        <v>3.2327649999999999E-3</v>
      </c>
      <c r="LX33" s="33">
        <v>3.224921E-3</v>
      </c>
      <c r="LY33" s="33">
        <v>3.216825E-3</v>
      </c>
      <c r="LZ33" s="33">
        <v>3.2085289999999999E-3</v>
      </c>
      <c r="MA33" s="33">
        <v>3.200184E-3</v>
      </c>
      <c r="MB33" s="33">
        <v>3.1919449999999999E-3</v>
      </c>
      <c r="MC33" s="33">
        <v>3.1838999999999999E-3</v>
      </c>
      <c r="MD33" s="33">
        <v>3.1760479999999999E-3</v>
      </c>
      <c r="ME33" s="33">
        <v>3.1684349999999998E-3</v>
      </c>
      <c r="MF33" s="33">
        <v>3.1610420000000002E-3</v>
      </c>
      <c r="MG33" s="33">
        <v>3.1537340000000001E-3</v>
      </c>
      <c r="MH33" s="33">
        <v>3.1463429999999998E-3</v>
      </c>
      <c r="MI33" s="33">
        <v>3.1387089999999999E-3</v>
      </c>
      <c r="MJ33" s="33">
        <v>3.1308859999999998E-3</v>
      </c>
      <c r="MK33" s="33">
        <v>3.1230110000000002E-3</v>
      </c>
      <c r="ML33" s="33">
        <v>3.1152010000000002E-3</v>
      </c>
      <c r="MM33" s="33">
        <v>3.1075069999999998E-3</v>
      </c>
      <c r="MN33" s="33">
        <v>3.09991E-3</v>
      </c>
      <c r="MO33" s="33">
        <v>3.092488E-3</v>
      </c>
      <c r="MP33" s="33">
        <v>3.0852280000000002E-3</v>
      </c>
      <c r="MQ33" s="33">
        <v>3.0780360000000001E-3</v>
      </c>
      <c r="MR33" s="33">
        <v>3.0707410000000001E-3</v>
      </c>
      <c r="MS33" s="33">
        <v>3.0632300000000001E-3</v>
      </c>
      <c r="MT33" s="33">
        <v>3.055618E-3</v>
      </c>
      <c r="MU33" s="33">
        <v>3.0480120000000001E-3</v>
      </c>
      <c r="MV33" s="33">
        <v>3.0405219999999999E-3</v>
      </c>
      <c r="MW33" s="33">
        <v>3.033179E-3</v>
      </c>
      <c r="MX33" s="33">
        <v>3.0259750000000002E-3</v>
      </c>
      <c r="MY33" s="33">
        <v>3.0189689999999998E-3</v>
      </c>
      <c r="MZ33" s="33">
        <v>3.0121340000000001E-3</v>
      </c>
      <c r="NA33" s="33">
        <v>3.0053670000000001E-3</v>
      </c>
      <c r="NB33" s="33">
        <v>2.9984790000000001E-3</v>
      </c>
      <c r="NC33" s="33">
        <v>2.9913909999999999E-3</v>
      </c>
      <c r="ND33" s="33">
        <v>2.9842430000000001E-3</v>
      </c>
      <c r="NE33" s="33">
        <v>2.9771020000000001E-3</v>
      </c>
      <c r="NF33" s="33">
        <v>2.9700450000000002E-3</v>
      </c>
      <c r="NG33" s="33">
        <v>2.9630640000000001E-3</v>
      </c>
      <c r="NH33" s="33">
        <v>2.9561169999999999E-3</v>
      </c>
      <c r="NI33" s="33">
        <v>2.9492540000000001E-3</v>
      </c>
      <c r="NJ33" s="33">
        <v>2.9424640000000001E-3</v>
      </c>
      <c r="NK33" s="33">
        <v>2.935713E-3</v>
      </c>
      <c r="NL33" s="33">
        <v>2.9288420000000001E-3</v>
      </c>
      <c r="NM33" s="33">
        <v>2.921837E-3</v>
      </c>
      <c r="NN33" s="33">
        <v>2.9148300000000002E-3</v>
      </c>
      <c r="NO33" s="33">
        <v>2.9078770000000001E-3</v>
      </c>
      <c r="NP33" s="33">
        <v>2.90107E-3</v>
      </c>
      <c r="NQ33" s="33">
        <v>2.8943910000000001E-3</v>
      </c>
      <c r="NR33" s="33">
        <v>2.887789E-3</v>
      </c>
      <c r="NS33" s="33">
        <v>2.8812880000000001E-3</v>
      </c>
      <c r="NT33" s="33">
        <v>2.8748900000000002E-3</v>
      </c>
      <c r="NU33" s="33">
        <v>2.8685709999999999E-3</v>
      </c>
      <c r="NV33" s="33">
        <v>2.8621300000000001E-3</v>
      </c>
      <c r="NW33" s="33">
        <v>2.8555479999999999E-3</v>
      </c>
      <c r="NX33" s="33">
        <v>2.8489079999999998E-3</v>
      </c>
      <c r="NY33" s="33">
        <v>2.8422629999999998E-3</v>
      </c>
      <c r="NZ33" s="33">
        <v>2.8356800000000001E-3</v>
      </c>
      <c r="OA33" s="33">
        <v>2.8291340000000001E-3</v>
      </c>
      <c r="OB33" s="33">
        <v>2.8226179999999998E-3</v>
      </c>
      <c r="OC33" s="33">
        <v>2.8161589999999999E-3</v>
      </c>
      <c r="OD33" s="33">
        <v>2.8097880000000001E-3</v>
      </c>
      <c r="OE33" s="33">
        <v>2.8035009999999999E-3</v>
      </c>
      <c r="OF33" s="33">
        <v>2.7971129999999999E-3</v>
      </c>
      <c r="OG33" s="33">
        <v>2.7906599999999999E-3</v>
      </c>
      <c r="OH33" s="33">
        <v>2.7842140000000001E-3</v>
      </c>
      <c r="OI33" s="33">
        <v>2.777842E-3</v>
      </c>
      <c r="OJ33" s="33">
        <v>2.7715719999999999E-3</v>
      </c>
      <c r="OK33" s="33">
        <v>2.7653629999999998E-3</v>
      </c>
      <c r="OL33" s="33">
        <v>2.7592350000000001E-3</v>
      </c>
      <c r="OM33" s="33">
        <v>2.7532289999999998E-3</v>
      </c>
      <c r="ON33" s="33">
        <v>2.7473509999999999E-3</v>
      </c>
      <c r="OO33" s="33">
        <v>2.7416020000000001E-3</v>
      </c>
      <c r="OP33" s="33">
        <v>2.7357839999999998E-3</v>
      </c>
    </row>
    <row r="34" spans="1:515" x14ac:dyDescent="0.25">
      <c r="A34" s="13" t="str">
        <f t="shared" si="0"/>
        <v>FixedWing-COARSE-5-14-Any</v>
      </c>
      <c r="B34" s="13" t="s">
        <v>56</v>
      </c>
      <c r="C34" s="23" t="s">
        <v>29</v>
      </c>
      <c r="D34" s="31">
        <v>5</v>
      </c>
      <c r="E34" s="23">
        <v>14</v>
      </c>
      <c r="F34" s="32" t="s">
        <v>48</v>
      </c>
      <c r="G34" s="33">
        <v>0.49212299999999998</v>
      </c>
      <c r="H34" s="33">
        <v>0.38469560000000003</v>
      </c>
      <c r="I34" s="33">
        <v>0.30801309999999998</v>
      </c>
      <c r="J34" s="33">
        <v>0.25356099999999998</v>
      </c>
      <c r="K34" s="33">
        <v>0.2144123</v>
      </c>
      <c r="L34" s="33">
        <v>0.18516270000000001</v>
      </c>
      <c r="M34" s="33">
        <v>0.16253229999999999</v>
      </c>
      <c r="N34" s="33">
        <v>0.1448159</v>
      </c>
      <c r="O34" s="33">
        <v>0.13081499999999999</v>
      </c>
      <c r="P34" s="33">
        <v>0.11950819999999999</v>
      </c>
      <c r="Q34" s="33">
        <v>0.1100771</v>
      </c>
      <c r="R34" s="33">
        <v>0.1020638</v>
      </c>
      <c r="S34" s="33">
        <v>9.530487E-2</v>
      </c>
      <c r="T34" s="33">
        <v>8.9706090000000002E-2</v>
      </c>
      <c r="U34" s="33">
        <v>8.4942149999999994E-2</v>
      </c>
      <c r="V34" s="33">
        <v>8.0694870000000002E-2</v>
      </c>
      <c r="W34" s="33">
        <v>7.6688889999999996E-2</v>
      </c>
      <c r="X34" s="33">
        <v>7.2923879999999996E-2</v>
      </c>
      <c r="Y34" s="33">
        <v>6.9520709999999999E-2</v>
      </c>
      <c r="Z34" s="33">
        <v>6.6343659999999999E-2</v>
      </c>
      <c r="AA34" s="33">
        <v>6.3277529999999999E-2</v>
      </c>
      <c r="AB34" s="33">
        <v>6.0282629999999997E-2</v>
      </c>
      <c r="AC34" s="33">
        <v>5.7466469999999999E-2</v>
      </c>
      <c r="AD34" s="33">
        <v>5.4878339999999998E-2</v>
      </c>
      <c r="AE34" s="33">
        <v>5.244907E-2</v>
      </c>
      <c r="AF34" s="33">
        <v>5.0118240000000001E-2</v>
      </c>
      <c r="AG34" s="33">
        <v>4.783051E-2</v>
      </c>
      <c r="AH34" s="33">
        <v>4.5672419999999998E-2</v>
      </c>
      <c r="AI34" s="33">
        <v>4.3647640000000001E-2</v>
      </c>
      <c r="AJ34" s="33">
        <v>4.1756679999999997E-2</v>
      </c>
      <c r="AK34" s="33">
        <v>4.0021639999999997E-2</v>
      </c>
      <c r="AL34" s="33">
        <v>3.8393749999999997E-2</v>
      </c>
      <c r="AM34" s="33">
        <v>3.6881440000000001E-2</v>
      </c>
      <c r="AN34" s="33">
        <v>3.5459850000000001E-2</v>
      </c>
      <c r="AO34" s="33">
        <v>3.4113409999999997E-2</v>
      </c>
      <c r="AP34" s="33">
        <v>3.2842709999999997E-2</v>
      </c>
      <c r="AQ34" s="33">
        <v>3.1651020000000002E-2</v>
      </c>
      <c r="AR34" s="33">
        <v>3.0536089999999998E-2</v>
      </c>
      <c r="AS34" s="33">
        <v>2.9494659999999999E-2</v>
      </c>
      <c r="AT34" s="33">
        <v>2.8506859999999998E-2</v>
      </c>
      <c r="AU34" s="33">
        <v>2.7568849999999999E-2</v>
      </c>
      <c r="AV34" s="33">
        <v>2.6672419999999999E-2</v>
      </c>
      <c r="AW34" s="33">
        <v>2.581605E-2</v>
      </c>
      <c r="AX34" s="33">
        <v>2.494975E-2</v>
      </c>
      <c r="AY34" s="33">
        <v>2.4131039999999999E-2</v>
      </c>
      <c r="AZ34" s="33">
        <v>2.3356789999999999E-2</v>
      </c>
      <c r="BA34" s="33">
        <v>2.2624479999999999E-2</v>
      </c>
      <c r="BB34" s="33">
        <v>2.1930689999999999E-2</v>
      </c>
      <c r="BC34" s="33">
        <v>2.1272630000000001E-2</v>
      </c>
      <c r="BD34" s="33">
        <v>2.064792E-2</v>
      </c>
      <c r="BE34" s="33">
        <v>2.0054789999999999E-2</v>
      </c>
      <c r="BF34" s="33">
        <v>1.9491749999999999E-2</v>
      </c>
      <c r="BG34" s="33">
        <v>1.8957410000000001E-2</v>
      </c>
      <c r="BH34" s="33">
        <v>1.844983E-2</v>
      </c>
      <c r="BI34" s="33">
        <v>1.7967609999999998E-2</v>
      </c>
      <c r="BJ34" s="33">
        <v>1.7508240000000001E-2</v>
      </c>
      <c r="BK34" s="33">
        <v>1.7070519999999999E-2</v>
      </c>
      <c r="BL34" s="33">
        <v>1.665262E-2</v>
      </c>
      <c r="BM34" s="33">
        <v>1.6253099999999999E-2</v>
      </c>
      <c r="BN34" s="33">
        <v>1.5870619999999998E-2</v>
      </c>
      <c r="BO34" s="33">
        <v>1.550462E-2</v>
      </c>
      <c r="BP34" s="33">
        <v>1.515475E-2</v>
      </c>
      <c r="BQ34" s="33">
        <v>1.482048E-2</v>
      </c>
      <c r="BR34" s="33">
        <v>1.4501180000000001E-2</v>
      </c>
      <c r="BS34" s="33">
        <v>1.419632E-2</v>
      </c>
      <c r="BT34" s="33">
        <v>1.390456E-2</v>
      </c>
      <c r="BU34" s="33">
        <v>1.3625180000000001E-2</v>
      </c>
      <c r="BV34" s="33">
        <v>1.335678E-2</v>
      </c>
      <c r="BW34" s="33">
        <v>1.309859E-2</v>
      </c>
      <c r="BX34" s="33">
        <v>1.285011E-2</v>
      </c>
      <c r="BY34" s="33">
        <v>1.261114E-2</v>
      </c>
      <c r="BZ34" s="33">
        <v>1.238148E-2</v>
      </c>
      <c r="CA34" s="33">
        <v>1.216067E-2</v>
      </c>
      <c r="CB34" s="33">
        <v>1.194801E-2</v>
      </c>
      <c r="CC34" s="33">
        <v>1.1743419999999999E-2</v>
      </c>
      <c r="CD34" s="33">
        <v>1.154613E-2</v>
      </c>
      <c r="CE34" s="33">
        <v>1.13562E-2</v>
      </c>
      <c r="CF34" s="33">
        <v>1.1173020000000001E-2</v>
      </c>
      <c r="CG34" s="33">
        <v>1.0996270000000001E-2</v>
      </c>
      <c r="CH34" s="33">
        <v>1.0825680000000001E-2</v>
      </c>
      <c r="CI34" s="33">
        <v>1.0661199999999999E-2</v>
      </c>
      <c r="CJ34" s="33">
        <v>1.050276E-2</v>
      </c>
      <c r="CK34" s="33">
        <v>1.0349870000000001E-2</v>
      </c>
      <c r="CL34" s="33">
        <v>1.020192E-2</v>
      </c>
      <c r="CM34" s="33">
        <v>1.005881E-2</v>
      </c>
      <c r="CN34" s="33">
        <v>9.9200550000000005E-3</v>
      </c>
      <c r="CO34" s="33">
        <v>9.7857659999999996E-3</v>
      </c>
      <c r="CP34" s="33">
        <v>9.6555059999999995E-3</v>
      </c>
      <c r="CQ34" s="33">
        <v>9.5291200000000003E-3</v>
      </c>
      <c r="CR34" s="33">
        <v>9.4064869999999998E-3</v>
      </c>
      <c r="CS34" s="33">
        <v>9.2877350000000001E-3</v>
      </c>
      <c r="CT34" s="33">
        <v>9.1729010000000007E-3</v>
      </c>
      <c r="CU34" s="33">
        <v>9.0616770000000006E-3</v>
      </c>
      <c r="CV34" s="33">
        <v>8.9535670000000008E-3</v>
      </c>
      <c r="CW34" s="33">
        <v>8.8486299999999997E-3</v>
      </c>
      <c r="CX34" s="33">
        <v>8.7466009999999997E-3</v>
      </c>
      <c r="CY34" s="33">
        <v>8.6475779999999995E-3</v>
      </c>
      <c r="CZ34" s="33">
        <v>8.5514019999999996E-3</v>
      </c>
      <c r="DA34" s="33">
        <v>8.4579849999999995E-3</v>
      </c>
      <c r="DB34" s="33">
        <v>8.3671990000000005E-3</v>
      </c>
      <c r="DC34" s="33">
        <v>8.2791840000000002E-3</v>
      </c>
      <c r="DD34" s="33">
        <v>8.1939370000000001E-3</v>
      </c>
      <c r="DE34" s="33">
        <v>8.1110959999999999E-3</v>
      </c>
      <c r="DF34" s="33">
        <v>8.0302670000000007E-3</v>
      </c>
      <c r="DG34" s="33">
        <v>7.9515539999999996E-3</v>
      </c>
      <c r="DH34" s="33">
        <v>7.8747160000000004E-3</v>
      </c>
      <c r="DI34" s="33">
        <v>7.7999580000000001E-3</v>
      </c>
      <c r="DJ34" s="33">
        <v>7.7271780000000003E-3</v>
      </c>
      <c r="DK34" s="33">
        <v>7.6563849999999999E-3</v>
      </c>
      <c r="DL34" s="33">
        <v>7.5874239999999997E-3</v>
      </c>
      <c r="DM34" s="33">
        <v>7.520395E-3</v>
      </c>
      <c r="DN34" s="33">
        <v>7.4553919999999999E-3</v>
      </c>
      <c r="DO34" s="33">
        <v>7.3921220000000001E-3</v>
      </c>
      <c r="DP34" s="33">
        <v>7.3302150000000002E-3</v>
      </c>
      <c r="DQ34" s="33">
        <v>7.2697789999999997E-3</v>
      </c>
      <c r="DR34" s="33">
        <v>7.2106460000000002E-3</v>
      </c>
      <c r="DS34" s="33">
        <v>7.1529389999999997E-3</v>
      </c>
      <c r="DT34" s="33">
        <v>7.0966930000000003E-3</v>
      </c>
      <c r="DU34" s="33">
        <v>7.041991E-3</v>
      </c>
      <c r="DV34" s="33">
        <v>6.9887020000000003E-3</v>
      </c>
      <c r="DW34" s="33">
        <v>6.9367650000000001E-3</v>
      </c>
      <c r="DX34" s="33">
        <v>6.88626E-3</v>
      </c>
      <c r="DY34" s="33">
        <v>6.836918E-3</v>
      </c>
      <c r="DZ34" s="33">
        <v>6.7884290000000003E-3</v>
      </c>
      <c r="EA34" s="33">
        <v>6.7408169999999996E-3</v>
      </c>
      <c r="EB34" s="33">
        <v>6.6939490000000003E-3</v>
      </c>
      <c r="EC34" s="33">
        <v>6.6480000000000003E-3</v>
      </c>
      <c r="ED34" s="33">
        <v>6.6029310000000003E-3</v>
      </c>
      <c r="EE34" s="33">
        <v>6.5589200000000002E-3</v>
      </c>
      <c r="EF34" s="33">
        <v>6.5159909999999996E-3</v>
      </c>
      <c r="EG34" s="33">
        <v>6.4740589999999999E-3</v>
      </c>
      <c r="EH34" s="33">
        <v>6.4331780000000003E-3</v>
      </c>
      <c r="EI34" s="33">
        <v>6.3932420000000004E-3</v>
      </c>
      <c r="EJ34" s="33">
        <v>6.3539360000000001E-3</v>
      </c>
      <c r="EK34" s="33">
        <v>6.315205E-3</v>
      </c>
      <c r="EL34" s="33">
        <v>6.2769269999999999E-3</v>
      </c>
      <c r="EM34" s="33">
        <v>6.2392910000000001E-3</v>
      </c>
      <c r="EN34" s="33">
        <v>6.2022550000000003E-3</v>
      </c>
      <c r="EO34" s="33">
        <v>6.1660450000000002E-3</v>
      </c>
      <c r="EP34" s="33">
        <v>6.130674E-3</v>
      </c>
      <c r="EQ34" s="33">
        <v>6.0961100000000001E-3</v>
      </c>
      <c r="ER34" s="33">
        <v>6.0622380000000002E-3</v>
      </c>
      <c r="ES34" s="33">
        <v>6.0289810000000001E-3</v>
      </c>
      <c r="ET34" s="33">
        <v>5.9961090000000003E-3</v>
      </c>
      <c r="EU34" s="33">
        <v>5.9635360000000002E-3</v>
      </c>
      <c r="EV34" s="33">
        <v>5.9311030000000001E-3</v>
      </c>
      <c r="EW34" s="33">
        <v>5.8990229999999998E-3</v>
      </c>
      <c r="EX34" s="33">
        <v>5.8673520000000002E-3</v>
      </c>
      <c r="EY34" s="33">
        <v>5.8363060000000003E-3</v>
      </c>
      <c r="EZ34" s="33">
        <v>5.8058989999999998E-3</v>
      </c>
      <c r="FA34" s="33">
        <v>5.7760770000000001E-3</v>
      </c>
      <c r="FB34" s="33">
        <v>5.7466920000000003E-3</v>
      </c>
      <c r="FC34" s="33">
        <v>5.7176459999999998E-3</v>
      </c>
      <c r="FD34" s="33">
        <v>5.6888629999999997E-3</v>
      </c>
      <c r="FE34" s="33">
        <v>5.6603030000000002E-3</v>
      </c>
      <c r="FF34" s="33">
        <v>5.6318280000000002E-3</v>
      </c>
      <c r="FG34" s="33">
        <v>5.603551E-3</v>
      </c>
      <c r="FH34" s="33">
        <v>5.575628E-3</v>
      </c>
      <c r="FI34" s="33">
        <v>5.548318E-3</v>
      </c>
      <c r="FJ34" s="33">
        <v>5.5215819999999997E-3</v>
      </c>
      <c r="FK34" s="33">
        <v>5.4954410000000002E-3</v>
      </c>
      <c r="FL34" s="33">
        <v>5.4697469999999996E-3</v>
      </c>
      <c r="FM34" s="33">
        <v>5.4443800000000004E-3</v>
      </c>
      <c r="FN34" s="33">
        <v>5.4192939999999998E-3</v>
      </c>
      <c r="FO34" s="33">
        <v>5.3944500000000003E-3</v>
      </c>
      <c r="FP34" s="33">
        <v>5.3696610000000004E-3</v>
      </c>
      <c r="FQ34" s="33">
        <v>5.345013E-3</v>
      </c>
      <c r="FR34" s="33">
        <v>5.3206859999999998E-3</v>
      </c>
      <c r="FS34" s="33">
        <v>5.2968850000000003E-3</v>
      </c>
      <c r="FT34" s="33">
        <v>5.2735359999999997E-3</v>
      </c>
      <c r="FU34" s="33">
        <v>5.2506080000000004E-3</v>
      </c>
      <c r="FV34" s="33">
        <v>5.2279550000000003E-3</v>
      </c>
      <c r="FW34" s="33">
        <v>5.2054839999999998E-3</v>
      </c>
      <c r="FX34" s="33">
        <v>5.1831239999999999E-3</v>
      </c>
      <c r="FY34" s="33">
        <v>5.1609500000000001E-3</v>
      </c>
      <c r="FZ34" s="33">
        <v>5.1387899999999999E-3</v>
      </c>
      <c r="GA34" s="33">
        <v>5.1166730000000004E-3</v>
      </c>
      <c r="GB34" s="33">
        <v>5.0947579999999996E-3</v>
      </c>
      <c r="GC34" s="33">
        <v>5.0732800000000003E-3</v>
      </c>
      <c r="GD34" s="33">
        <v>5.0521999999999997E-3</v>
      </c>
      <c r="GE34" s="33">
        <v>5.031471E-3</v>
      </c>
      <c r="GF34" s="33">
        <v>5.0110299999999997E-3</v>
      </c>
      <c r="GG34" s="33">
        <v>4.9908929999999997E-3</v>
      </c>
      <c r="GH34" s="33">
        <v>4.9709359999999996E-3</v>
      </c>
      <c r="GI34" s="33">
        <v>4.9511599999999996E-3</v>
      </c>
      <c r="GJ34" s="33">
        <v>4.9314090000000003E-3</v>
      </c>
      <c r="GK34" s="33">
        <v>4.9116749999999999E-3</v>
      </c>
      <c r="GL34" s="33">
        <v>4.8921099999999999E-3</v>
      </c>
      <c r="GM34" s="33">
        <v>4.8729330000000003E-3</v>
      </c>
      <c r="GN34" s="33">
        <v>4.8541820000000003E-3</v>
      </c>
      <c r="GO34" s="33">
        <v>4.8357799999999996E-3</v>
      </c>
      <c r="GP34" s="33">
        <v>4.8175709999999997E-3</v>
      </c>
      <c r="GQ34" s="33">
        <v>4.7995820000000002E-3</v>
      </c>
      <c r="GR34" s="33">
        <v>4.7817190000000002E-3</v>
      </c>
      <c r="GS34" s="33">
        <v>4.7640060000000003E-3</v>
      </c>
      <c r="GT34" s="33">
        <v>4.7462670000000002E-3</v>
      </c>
      <c r="GU34" s="33">
        <v>4.7284839999999998E-3</v>
      </c>
      <c r="GV34" s="33">
        <v>4.7108269999999999E-3</v>
      </c>
      <c r="GW34" s="33">
        <v>4.6934350000000001E-3</v>
      </c>
      <c r="GX34" s="33">
        <v>4.6762870000000003E-3</v>
      </c>
      <c r="GY34" s="33">
        <v>4.6593420000000003E-3</v>
      </c>
      <c r="GZ34" s="33">
        <v>4.6425390000000002E-3</v>
      </c>
      <c r="HA34" s="33">
        <v>4.625962E-3</v>
      </c>
      <c r="HB34" s="33">
        <v>4.6095839999999999E-3</v>
      </c>
      <c r="HC34" s="33">
        <v>4.5933730000000004E-3</v>
      </c>
      <c r="HD34" s="33">
        <v>4.5771559999999998E-3</v>
      </c>
      <c r="HE34" s="33">
        <v>4.5608790000000003E-3</v>
      </c>
      <c r="HF34" s="33">
        <v>4.5446530000000001E-3</v>
      </c>
      <c r="HG34" s="33">
        <v>4.5286170000000004E-3</v>
      </c>
      <c r="HH34" s="33">
        <v>4.5127700000000001E-3</v>
      </c>
      <c r="HI34" s="33">
        <v>4.4971309999999997E-3</v>
      </c>
      <c r="HJ34" s="33">
        <v>4.4817379999999999E-3</v>
      </c>
      <c r="HK34" s="33">
        <v>4.4666080000000004E-3</v>
      </c>
      <c r="HL34" s="33">
        <v>4.4516549999999997E-3</v>
      </c>
      <c r="HM34" s="33">
        <v>4.4368180000000004E-3</v>
      </c>
      <c r="HN34" s="33">
        <v>4.4219200000000002E-3</v>
      </c>
      <c r="HO34" s="33">
        <v>4.4069169999999998E-3</v>
      </c>
      <c r="HP34" s="33">
        <v>4.3919429999999997E-3</v>
      </c>
      <c r="HQ34" s="33">
        <v>4.3771269999999998E-3</v>
      </c>
      <c r="HR34" s="33">
        <v>4.3624359999999999E-3</v>
      </c>
      <c r="HS34" s="33">
        <v>4.3478750000000002E-3</v>
      </c>
      <c r="HT34" s="33">
        <v>4.3334760000000002E-3</v>
      </c>
      <c r="HU34" s="33">
        <v>4.3192580000000003E-3</v>
      </c>
      <c r="HV34" s="33">
        <v>4.3051729999999998E-3</v>
      </c>
      <c r="HW34" s="33">
        <v>4.29123E-3</v>
      </c>
      <c r="HX34" s="33">
        <v>4.277299E-3</v>
      </c>
      <c r="HY34" s="33">
        <v>4.2632679999999997E-3</v>
      </c>
      <c r="HZ34" s="33">
        <v>4.2491919999999997E-3</v>
      </c>
      <c r="IA34" s="33">
        <v>4.235211E-3</v>
      </c>
      <c r="IB34" s="33">
        <v>4.2212719999999999E-3</v>
      </c>
      <c r="IC34" s="33">
        <v>4.2073930000000002E-3</v>
      </c>
      <c r="ID34" s="33">
        <v>4.1936810000000003E-3</v>
      </c>
      <c r="IE34" s="33">
        <v>4.1802200000000001E-3</v>
      </c>
      <c r="IF34" s="33">
        <v>4.166945E-3</v>
      </c>
      <c r="IG34" s="33">
        <v>4.1538169999999998E-3</v>
      </c>
      <c r="IH34" s="33">
        <v>4.1406560000000004E-3</v>
      </c>
      <c r="II34" s="33">
        <v>4.127337E-3</v>
      </c>
      <c r="IJ34" s="33">
        <v>4.1139369999999998E-3</v>
      </c>
      <c r="IK34" s="33">
        <v>4.1005720000000002E-3</v>
      </c>
      <c r="IL34" s="33">
        <v>4.0872199999999999E-3</v>
      </c>
      <c r="IM34" s="33">
        <v>4.0739449999999998E-3</v>
      </c>
      <c r="IN34" s="33">
        <v>4.0608409999999999E-3</v>
      </c>
      <c r="IO34" s="33">
        <v>4.047981E-3</v>
      </c>
      <c r="IP34" s="33">
        <v>4.0352720000000003E-3</v>
      </c>
      <c r="IQ34" s="33">
        <v>4.0226460000000004E-3</v>
      </c>
      <c r="IR34" s="33">
        <v>4.0099970000000004E-3</v>
      </c>
      <c r="IS34" s="33">
        <v>3.9972469999999998E-3</v>
      </c>
      <c r="IT34" s="33">
        <v>3.9844370000000004E-3</v>
      </c>
      <c r="IU34" s="33">
        <v>3.9716179999999997E-3</v>
      </c>
      <c r="IV34" s="33">
        <v>3.9587900000000002E-3</v>
      </c>
      <c r="IW34" s="33">
        <v>3.9460240000000002E-3</v>
      </c>
      <c r="IX34" s="33">
        <v>3.9333989999999997E-3</v>
      </c>
      <c r="IY34" s="33">
        <v>3.9210139999999996E-3</v>
      </c>
      <c r="IZ34" s="33">
        <v>3.9088159999999999E-3</v>
      </c>
      <c r="JA34" s="33">
        <v>3.8967339999999998E-3</v>
      </c>
      <c r="JB34" s="33">
        <v>3.8846779999999999E-3</v>
      </c>
      <c r="JC34" s="33">
        <v>3.8725700000000001E-3</v>
      </c>
      <c r="JD34" s="33">
        <v>3.8604080000000001E-3</v>
      </c>
      <c r="JE34" s="33">
        <v>3.8482109999999998E-3</v>
      </c>
      <c r="JF34" s="33">
        <v>3.8360220000000001E-3</v>
      </c>
      <c r="JG34" s="33">
        <v>3.8239229999999999E-3</v>
      </c>
      <c r="JH34" s="33">
        <v>3.8119590000000002E-3</v>
      </c>
      <c r="JI34" s="33">
        <v>3.8002349999999999E-3</v>
      </c>
      <c r="JJ34" s="33">
        <v>3.7887020000000001E-3</v>
      </c>
      <c r="JK34" s="33">
        <v>3.777266E-3</v>
      </c>
      <c r="JL34" s="33">
        <v>3.765811E-3</v>
      </c>
      <c r="JM34" s="33">
        <v>3.7542869999999998E-3</v>
      </c>
      <c r="JN34" s="33">
        <v>3.7427089999999999E-3</v>
      </c>
      <c r="JO34" s="33">
        <v>3.7310989999999999E-3</v>
      </c>
      <c r="JP34" s="33">
        <v>3.719492E-3</v>
      </c>
      <c r="JQ34" s="33">
        <v>3.7079510000000001E-3</v>
      </c>
      <c r="JR34" s="33">
        <v>3.6965209999999999E-3</v>
      </c>
      <c r="JS34" s="33">
        <v>3.685303E-3</v>
      </c>
      <c r="JT34" s="33">
        <v>3.6742709999999998E-3</v>
      </c>
      <c r="JU34" s="33">
        <v>3.663333E-3</v>
      </c>
      <c r="JV34" s="33">
        <v>3.652424E-3</v>
      </c>
      <c r="JW34" s="33">
        <v>3.6414809999999998E-3</v>
      </c>
      <c r="JX34" s="33">
        <v>3.6304940000000002E-3</v>
      </c>
      <c r="JY34" s="33">
        <v>3.6194489999999998E-3</v>
      </c>
      <c r="JZ34" s="33">
        <v>3.608352E-3</v>
      </c>
      <c r="KA34" s="33">
        <v>3.5972669999999999E-3</v>
      </c>
      <c r="KB34" s="33">
        <v>3.5863090000000002E-3</v>
      </c>
      <c r="KC34" s="33">
        <v>3.5755840000000001E-3</v>
      </c>
      <c r="KD34" s="33">
        <v>3.5650949999999999E-3</v>
      </c>
      <c r="KE34" s="33">
        <v>3.554761E-3</v>
      </c>
      <c r="KF34" s="33">
        <v>3.5445260000000001E-3</v>
      </c>
      <c r="KG34" s="33">
        <v>3.5342799999999999E-3</v>
      </c>
      <c r="KH34" s="33">
        <v>3.524007E-3</v>
      </c>
      <c r="KI34" s="33">
        <v>3.5136630000000002E-3</v>
      </c>
      <c r="KJ34" s="33">
        <v>3.5032100000000001E-3</v>
      </c>
      <c r="KK34" s="33">
        <v>3.4927019999999999E-3</v>
      </c>
      <c r="KL34" s="33">
        <v>3.482288E-3</v>
      </c>
      <c r="KM34" s="33">
        <v>3.4720839999999998E-3</v>
      </c>
      <c r="KN34" s="33">
        <v>3.4621249999999999E-3</v>
      </c>
      <c r="KO34" s="33">
        <v>3.4523459999999998E-3</v>
      </c>
      <c r="KP34" s="33">
        <v>3.4426779999999998E-3</v>
      </c>
      <c r="KQ34" s="33">
        <v>3.4329930000000001E-3</v>
      </c>
      <c r="KR34" s="33">
        <v>3.423237E-3</v>
      </c>
      <c r="KS34" s="33">
        <v>3.413377E-3</v>
      </c>
      <c r="KT34" s="33">
        <v>3.4033900000000001E-3</v>
      </c>
      <c r="KU34" s="33">
        <v>3.3933169999999999E-3</v>
      </c>
      <c r="KV34" s="33">
        <v>3.3833399999999999E-3</v>
      </c>
      <c r="KW34" s="33">
        <v>3.3736080000000002E-3</v>
      </c>
      <c r="KX34" s="33">
        <v>3.3641629999999999E-3</v>
      </c>
      <c r="KY34" s="33">
        <v>3.3549230000000001E-3</v>
      </c>
      <c r="KZ34" s="33">
        <v>3.3458020000000002E-3</v>
      </c>
      <c r="LA34" s="33">
        <v>3.3366509999999999E-3</v>
      </c>
      <c r="LB34" s="33">
        <v>3.3274289999999998E-3</v>
      </c>
      <c r="LC34" s="33">
        <v>3.3180839999999998E-3</v>
      </c>
      <c r="LD34" s="33">
        <v>3.3086169999999998E-3</v>
      </c>
      <c r="LE34" s="33">
        <v>3.299069E-3</v>
      </c>
      <c r="LF34" s="33">
        <v>3.2896309999999999E-3</v>
      </c>
      <c r="LG34" s="33">
        <v>3.280425E-3</v>
      </c>
      <c r="LH34" s="33">
        <v>3.2714860000000001E-3</v>
      </c>
      <c r="LI34" s="33">
        <v>3.2627310000000001E-3</v>
      </c>
      <c r="LJ34" s="33">
        <v>3.2540859999999998E-3</v>
      </c>
      <c r="LK34" s="33">
        <v>3.2453999999999998E-3</v>
      </c>
      <c r="LL34" s="33">
        <v>3.2366389999999999E-3</v>
      </c>
      <c r="LM34" s="33">
        <v>3.2277529999999999E-3</v>
      </c>
      <c r="LN34" s="33">
        <v>3.218739E-3</v>
      </c>
      <c r="LO34" s="33">
        <v>3.2096189999999999E-3</v>
      </c>
      <c r="LP34" s="33">
        <v>3.2005319999999999E-3</v>
      </c>
      <c r="LQ34" s="33">
        <v>3.1915979999999999E-3</v>
      </c>
      <c r="LR34" s="33">
        <v>3.1828440000000002E-3</v>
      </c>
      <c r="LS34" s="33">
        <v>3.1742020000000001E-3</v>
      </c>
      <c r="LT34" s="33">
        <v>3.1656259999999999E-3</v>
      </c>
      <c r="LU34" s="33">
        <v>3.1569940000000002E-3</v>
      </c>
      <c r="LV34" s="33">
        <v>3.1483230000000002E-3</v>
      </c>
      <c r="LW34" s="33">
        <v>3.139588E-3</v>
      </c>
      <c r="LX34" s="33">
        <v>3.1307919999999999E-3</v>
      </c>
      <c r="LY34" s="33">
        <v>3.121988E-3</v>
      </c>
      <c r="LZ34" s="33">
        <v>3.1132960000000002E-3</v>
      </c>
      <c r="MA34" s="33">
        <v>3.1047980000000002E-3</v>
      </c>
      <c r="MB34" s="33">
        <v>3.096531E-3</v>
      </c>
      <c r="MC34" s="33">
        <v>3.0884010000000002E-3</v>
      </c>
      <c r="MD34" s="33">
        <v>3.0803549999999999E-3</v>
      </c>
      <c r="ME34" s="33">
        <v>3.0722779999999999E-3</v>
      </c>
      <c r="MF34" s="33">
        <v>3.0641599999999998E-3</v>
      </c>
      <c r="MG34" s="33">
        <v>3.0559570000000002E-3</v>
      </c>
      <c r="MH34" s="33">
        <v>3.0476689999999998E-3</v>
      </c>
      <c r="MI34" s="33">
        <v>3.0393180000000001E-3</v>
      </c>
      <c r="MJ34" s="33">
        <v>3.0310070000000001E-3</v>
      </c>
      <c r="MK34" s="33">
        <v>3.0228049999999999E-3</v>
      </c>
      <c r="ML34" s="33">
        <v>3.0147609999999999E-3</v>
      </c>
      <c r="MM34" s="33">
        <v>3.0068220000000001E-3</v>
      </c>
      <c r="MN34" s="33">
        <v>2.9989740000000002E-3</v>
      </c>
      <c r="MO34" s="33">
        <v>2.9911450000000002E-3</v>
      </c>
      <c r="MP34" s="33">
        <v>2.9833020000000002E-3</v>
      </c>
      <c r="MQ34" s="33">
        <v>2.9753660000000001E-3</v>
      </c>
      <c r="MR34" s="33">
        <v>2.9673429999999999E-3</v>
      </c>
      <c r="MS34" s="33">
        <v>2.9592389999999998E-3</v>
      </c>
      <c r="MT34" s="33">
        <v>2.9511609999999999E-3</v>
      </c>
      <c r="MU34" s="33">
        <v>2.9431990000000001E-3</v>
      </c>
      <c r="MV34" s="33">
        <v>2.935404E-3</v>
      </c>
      <c r="MW34" s="33">
        <v>2.927776E-3</v>
      </c>
      <c r="MX34" s="33">
        <v>2.9203290000000002E-3</v>
      </c>
      <c r="MY34" s="33">
        <v>2.9130139999999998E-3</v>
      </c>
      <c r="MZ34" s="33">
        <v>2.9057290000000001E-3</v>
      </c>
      <c r="NA34" s="33">
        <v>2.8983450000000001E-3</v>
      </c>
      <c r="NB34" s="33">
        <v>2.8908459999999999E-3</v>
      </c>
      <c r="NC34" s="33">
        <v>2.8831999999999998E-3</v>
      </c>
      <c r="ND34" s="33">
        <v>2.8754779999999999E-3</v>
      </c>
      <c r="NE34" s="33">
        <v>2.867784E-3</v>
      </c>
      <c r="NF34" s="33">
        <v>2.860189E-3</v>
      </c>
      <c r="NG34" s="33">
        <v>2.8526960000000001E-3</v>
      </c>
      <c r="NH34" s="33">
        <v>2.8453520000000002E-3</v>
      </c>
      <c r="NI34" s="33">
        <v>2.838129E-3</v>
      </c>
      <c r="NJ34" s="33">
        <v>2.830946E-3</v>
      </c>
      <c r="NK34" s="33">
        <v>2.823627E-3</v>
      </c>
      <c r="NL34" s="33">
        <v>2.8161480000000001E-3</v>
      </c>
      <c r="NM34" s="33">
        <v>2.80854E-3</v>
      </c>
      <c r="NN34" s="33">
        <v>2.800912E-3</v>
      </c>
      <c r="NO34" s="33">
        <v>2.7933960000000001E-3</v>
      </c>
      <c r="NP34" s="33">
        <v>2.7860749999999998E-3</v>
      </c>
      <c r="NQ34" s="33">
        <v>2.778965E-3</v>
      </c>
      <c r="NR34" s="33">
        <v>2.7720969999999998E-3</v>
      </c>
      <c r="NS34" s="33">
        <v>2.765436E-3</v>
      </c>
      <c r="NT34" s="33">
        <v>2.7588489999999999E-3</v>
      </c>
      <c r="NU34" s="33">
        <v>2.7521440000000002E-3</v>
      </c>
      <c r="NV34" s="33">
        <v>2.7452700000000002E-3</v>
      </c>
      <c r="NW34" s="33">
        <v>2.7382499999999998E-3</v>
      </c>
      <c r="NX34" s="33">
        <v>2.7312080000000002E-3</v>
      </c>
      <c r="NY34" s="33">
        <v>2.724261E-3</v>
      </c>
      <c r="NZ34" s="33">
        <v>2.7174880000000001E-3</v>
      </c>
      <c r="OA34" s="33">
        <v>2.7108869999999999E-3</v>
      </c>
      <c r="OB34" s="33">
        <v>2.7044590000000002E-3</v>
      </c>
      <c r="OC34" s="33">
        <v>2.6981639999999999E-3</v>
      </c>
      <c r="OD34" s="33">
        <v>2.6918659999999998E-3</v>
      </c>
      <c r="OE34" s="33">
        <v>2.685369E-3</v>
      </c>
      <c r="OF34" s="33">
        <v>2.6786430000000001E-3</v>
      </c>
      <c r="OG34" s="33">
        <v>2.6717429999999999E-3</v>
      </c>
      <c r="OH34" s="33">
        <v>2.664811E-3</v>
      </c>
      <c r="OI34" s="33">
        <v>2.6579630000000002E-3</v>
      </c>
      <c r="OJ34" s="33">
        <v>2.6512889999999998E-3</v>
      </c>
      <c r="OK34" s="33">
        <v>2.6448259999999999E-3</v>
      </c>
      <c r="OL34" s="33">
        <v>2.6385990000000002E-3</v>
      </c>
      <c r="OM34" s="33">
        <v>2.6325760000000002E-3</v>
      </c>
      <c r="ON34" s="33">
        <v>2.6266340000000001E-3</v>
      </c>
      <c r="OO34" s="33">
        <v>2.6205790000000001E-3</v>
      </c>
      <c r="OP34" s="33">
        <v>2.6143490000000002E-3</v>
      </c>
    </row>
    <row r="35" spans="1:515" x14ac:dyDescent="0.25">
      <c r="A35" s="13" t="str">
        <f t="shared" si="0"/>
        <v>FixedWing-COARSE-5-7-Any</v>
      </c>
      <c r="B35" s="13" t="s">
        <v>56</v>
      </c>
      <c r="C35" s="23" t="s">
        <v>29</v>
      </c>
      <c r="D35" s="31">
        <v>5</v>
      </c>
      <c r="E35" s="23">
        <v>7</v>
      </c>
      <c r="F35" s="32" t="s">
        <v>48</v>
      </c>
      <c r="G35" s="33">
        <v>0.1760351</v>
      </c>
      <c r="H35" s="33">
        <v>0.1423508</v>
      </c>
      <c r="I35" s="33">
        <v>0.119394</v>
      </c>
      <c r="J35" s="33">
        <v>0.1037298</v>
      </c>
      <c r="K35" s="33">
        <v>9.2597230000000003E-2</v>
      </c>
      <c r="L35" s="33">
        <v>8.3820619999999998E-2</v>
      </c>
      <c r="M35" s="33">
        <v>7.6759400000000005E-2</v>
      </c>
      <c r="N35" s="33">
        <v>7.1740319999999996E-2</v>
      </c>
      <c r="O35" s="33">
        <v>6.72296E-2</v>
      </c>
      <c r="P35" s="33">
        <v>6.2250670000000001E-2</v>
      </c>
      <c r="Q35" s="33">
        <v>5.7649819999999997E-2</v>
      </c>
      <c r="R35" s="33">
        <v>5.3718559999999999E-2</v>
      </c>
      <c r="S35" s="33">
        <v>4.9955470000000002E-2</v>
      </c>
      <c r="T35" s="33">
        <v>4.667582E-2</v>
      </c>
      <c r="U35" s="33">
        <v>4.3565689999999997E-2</v>
      </c>
      <c r="V35" s="33">
        <v>4.0706880000000001E-2</v>
      </c>
      <c r="W35" s="33">
        <v>3.8081110000000001E-2</v>
      </c>
      <c r="X35" s="33">
        <v>3.5774279999999999E-2</v>
      </c>
      <c r="Y35" s="33">
        <v>3.3794280000000003E-2</v>
      </c>
      <c r="Z35" s="33">
        <v>3.2065429999999999E-2</v>
      </c>
      <c r="AA35" s="33">
        <v>3.0535059999999999E-2</v>
      </c>
      <c r="AB35" s="33">
        <v>2.9151460000000001E-2</v>
      </c>
      <c r="AC35" s="33">
        <v>2.7862890000000001E-2</v>
      </c>
      <c r="AD35" s="33">
        <v>2.6680949999999998E-2</v>
      </c>
      <c r="AE35" s="33">
        <v>2.5605289999999999E-2</v>
      </c>
      <c r="AF35" s="33">
        <v>2.461321E-2</v>
      </c>
      <c r="AG35" s="33">
        <v>2.3687759999999999E-2</v>
      </c>
      <c r="AH35" s="33">
        <v>2.2818620000000001E-2</v>
      </c>
      <c r="AI35" s="33">
        <v>2.2014369999999998E-2</v>
      </c>
      <c r="AJ35" s="33">
        <v>2.1152890000000001E-2</v>
      </c>
      <c r="AK35" s="33">
        <v>2.0363829999999999E-2</v>
      </c>
      <c r="AL35" s="33">
        <v>1.964055E-2</v>
      </c>
      <c r="AM35" s="33">
        <v>1.8977190000000001E-2</v>
      </c>
      <c r="AN35" s="33">
        <v>1.8368579999999999E-2</v>
      </c>
      <c r="AO35" s="33">
        <v>1.780926E-2</v>
      </c>
      <c r="AP35" s="33">
        <v>1.7293599999999999E-2</v>
      </c>
      <c r="AQ35" s="33">
        <v>1.681649E-2</v>
      </c>
      <c r="AR35" s="33">
        <v>1.6373809999999999E-2</v>
      </c>
      <c r="AS35" s="33">
        <v>1.5962380000000002E-2</v>
      </c>
      <c r="AT35" s="33">
        <v>1.558094E-2</v>
      </c>
      <c r="AU35" s="33">
        <v>1.522752E-2</v>
      </c>
      <c r="AV35" s="33">
        <v>1.4898170000000001E-2</v>
      </c>
      <c r="AW35" s="33">
        <v>1.458983E-2</v>
      </c>
      <c r="AX35" s="33">
        <v>1.430006E-2</v>
      </c>
      <c r="AY35" s="33">
        <v>1.402896E-2</v>
      </c>
      <c r="AZ35" s="33">
        <v>1.377604E-2</v>
      </c>
      <c r="BA35" s="33">
        <v>1.353883E-2</v>
      </c>
      <c r="BB35" s="33">
        <v>1.3314609999999999E-2</v>
      </c>
      <c r="BC35" s="33">
        <v>1.310157E-2</v>
      </c>
      <c r="BD35" s="33">
        <v>1.289905E-2</v>
      </c>
      <c r="BE35" s="33">
        <v>1.270656E-2</v>
      </c>
      <c r="BF35" s="33">
        <v>1.2522810000000001E-2</v>
      </c>
      <c r="BG35" s="33">
        <v>1.234713E-2</v>
      </c>
      <c r="BH35" s="33">
        <v>1.217853E-2</v>
      </c>
      <c r="BI35" s="33">
        <v>1.201736E-2</v>
      </c>
      <c r="BJ35" s="33">
        <v>1.186357E-2</v>
      </c>
      <c r="BK35" s="33">
        <v>1.1716529999999999E-2</v>
      </c>
      <c r="BL35" s="33">
        <v>1.1575179999999999E-2</v>
      </c>
      <c r="BM35" s="33">
        <v>1.143838E-2</v>
      </c>
      <c r="BN35" s="33">
        <v>1.130601E-2</v>
      </c>
      <c r="BO35" s="33">
        <v>1.1178199999999999E-2</v>
      </c>
      <c r="BP35" s="33">
        <v>1.1054410000000001E-2</v>
      </c>
      <c r="BQ35" s="33">
        <v>1.0934370000000001E-2</v>
      </c>
      <c r="BR35" s="33">
        <v>1.081732E-2</v>
      </c>
      <c r="BS35" s="33">
        <v>1.070363E-2</v>
      </c>
      <c r="BT35" s="33">
        <v>1.0593460000000001E-2</v>
      </c>
      <c r="BU35" s="33">
        <v>1.048668E-2</v>
      </c>
      <c r="BV35" s="33">
        <v>1.0382870000000001E-2</v>
      </c>
      <c r="BW35" s="33">
        <v>1.0281520000000001E-2</v>
      </c>
      <c r="BX35" s="33">
        <v>1.0182800000000001E-2</v>
      </c>
      <c r="BY35" s="33">
        <v>1.008678E-2</v>
      </c>
      <c r="BZ35" s="33">
        <v>9.9928589999999998E-3</v>
      </c>
      <c r="CA35" s="33">
        <v>9.9006630000000005E-3</v>
      </c>
      <c r="CB35" s="33">
        <v>9.8094819999999996E-3</v>
      </c>
      <c r="CC35" s="33">
        <v>9.7198639999999999E-3</v>
      </c>
      <c r="CD35" s="33">
        <v>9.6321199999999992E-3</v>
      </c>
      <c r="CE35" s="33">
        <v>9.5464859999999999E-3</v>
      </c>
      <c r="CF35" s="33">
        <v>9.4628920000000005E-3</v>
      </c>
      <c r="CG35" s="33">
        <v>9.3810739999999997E-3</v>
      </c>
      <c r="CH35" s="33">
        <v>9.3014180000000005E-3</v>
      </c>
      <c r="CI35" s="33">
        <v>9.2241700000000003E-3</v>
      </c>
      <c r="CJ35" s="33">
        <v>9.1488969999999996E-3</v>
      </c>
      <c r="CK35" s="33">
        <v>9.0752349999999992E-3</v>
      </c>
      <c r="CL35" s="33">
        <v>9.0025090000000006E-3</v>
      </c>
      <c r="CM35" s="33">
        <v>8.9311449999999997E-3</v>
      </c>
      <c r="CN35" s="33">
        <v>8.8613010000000002E-3</v>
      </c>
      <c r="CO35" s="33">
        <v>8.7930590000000006E-3</v>
      </c>
      <c r="CP35" s="33">
        <v>8.7263429999999993E-3</v>
      </c>
      <c r="CQ35" s="33">
        <v>8.6607639999999996E-3</v>
      </c>
      <c r="CR35" s="33">
        <v>8.5966700000000007E-3</v>
      </c>
      <c r="CS35" s="33">
        <v>8.5342769999999998E-3</v>
      </c>
      <c r="CT35" s="33">
        <v>8.4731900000000002E-3</v>
      </c>
      <c r="CU35" s="33">
        <v>8.4130149999999994E-3</v>
      </c>
      <c r="CV35" s="33">
        <v>8.3531749999999991E-3</v>
      </c>
      <c r="CW35" s="33">
        <v>8.2940970000000003E-3</v>
      </c>
      <c r="CX35" s="33">
        <v>8.2358740000000007E-3</v>
      </c>
      <c r="CY35" s="33">
        <v>8.1786389999999997E-3</v>
      </c>
      <c r="CZ35" s="33">
        <v>8.1224439999999995E-3</v>
      </c>
      <c r="DA35" s="33">
        <v>8.0668570000000002E-3</v>
      </c>
      <c r="DB35" s="33">
        <v>8.0122560000000006E-3</v>
      </c>
      <c r="DC35" s="33">
        <v>7.9589050000000005E-3</v>
      </c>
      <c r="DD35" s="33">
        <v>7.9064919999999993E-3</v>
      </c>
      <c r="DE35" s="33">
        <v>7.8546669999999992E-3</v>
      </c>
      <c r="DF35" s="33">
        <v>7.8029309999999999E-3</v>
      </c>
      <c r="DG35" s="33">
        <v>7.751773E-3</v>
      </c>
      <c r="DH35" s="33">
        <v>7.7012690000000002E-3</v>
      </c>
      <c r="DI35" s="33">
        <v>7.6515539999999996E-3</v>
      </c>
      <c r="DJ35" s="33">
        <v>7.6026399999999999E-3</v>
      </c>
      <c r="DK35" s="33">
        <v>7.5541890000000002E-3</v>
      </c>
      <c r="DL35" s="33">
        <v>7.5064629999999997E-3</v>
      </c>
      <c r="DM35" s="33">
        <v>7.4597179999999997E-3</v>
      </c>
      <c r="DN35" s="33">
        <v>7.4135269999999996E-3</v>
      </c>
      <c r="DO35" s="33">
        <v>7.3676419999999998E-3</v>
      </c>
      <c r="DP35" s="33">
        <v>7.3217050000000004E-3</v>
      </c>
      <c r="DQ35" s="33">
        <v>7.2761730000000004E-3</v>
      </c>
      <c r="DR35" s="33">
        <v>7.2311329999999998E-3</v>
      </c>
      <c r="DS35" s="33">
        <v>7.186731E-3</v>
      </c>
      <c r="DT35" s="33">
        <v>7.1429830000000003E-3</v>
      </c>
      <c r="DU35" s="33">
        <v>7.0996999999999996E-3</v>
      </c>
      <c r="DV35" s="33">
        <v>7.0571399999999999E-3</v>
      </c>
      <c r="DW35" s="33">
        <v>7.0153489999999997E-3</v>
      </c>
      <c r="DX35" s="33">
        <v>6.9740549999999998E-3</v>
      </c>
      <c r="DY35" s="33">
        <v>6.9330920000000001E-3</v>
      </c>
      <c r="DZ35" s="33">
        <v>6.8920860000000004E-3</v>
      </c>
      <c r="EA35" s="33">
        <v>6.8513699999999999E-3</v>
      </c>
      <c r="EB35" s="33">
        <v>6.8110169999999999E-3</v>
      </c>
      <c r="EC35" s="33">
        <v>6.7711430000000003E-3</v>
      </c>
      <c r="ED35" s="33">
        <v>6.7318170000000002E-3</v>
      </c>
      <c r="EE35" s="33">
        <v>6.6929779999999996E-3</v>
      </c>
      <c r="EF35" s="33">
        <v>6.6547389999999998E-3</v>
      </c>
      <c r="EG35" s="33">
        <v>6.6169230000000002E-3</v>
      </c>
      <c r="EH35" s="33">
        <v>6.5792760000000002E-3</v>
      </c>
      <c r="EI35" s="33">
        <v>6.5417690000000002E-3</v>
      </c>
      <c r="EJ35" s="33">
        <v>6.5041309999999998E-3</v>
      </c>
      <c r="EK35" s="33">
        <v>6.4667379999999997E-3</v>
      </c>
      <c r="EL35" s="33">
        <v>6.4296869999999999E-3</v>
      </c>
      <c r="EM35" s="33">
        <v>6.3930059999999997E-3</v>
      </c>
      <c r="EN35" s="33">
        <v>6.3566530000000003E-3</v>
      </c>
      <c r="EO35" s="33">
        <v>6.3206319999999996E-3</v>
      </c>
      <c r="EP35" s="33">
        <v>6.2851570000000004E-3</v>
      </c>
      <c r="EQ35" s="33">
        <v>6.2500799999999999E-3</v>
      </c>
      <c r="ER35" s="33">
        <v>6.2152010000000001E-3</v>
      </c>
      <c r="ES35" s="33">
        <v>6.1805779999999999E-3</v>
      </c>
      <c r="ET35" s="33">
        <v>6.1457969999999997E-3</v>
      </c>
      <c r="EU35" s="33">
        <v>6.1112959999999996E-3</v>
      </c>
      <c r="EV35" s="33">
        <v>6.0771469999999998E-3</v>
      </c>
      <c r="EW35" s="33">
        <v>6.0432100000000002E-3</v>
      </c>
      <c r="EX35" s="33">
        <v>6.0094069999999996E-3</v>
      </c>
      <c r="EY35" s="33">
        <v>5.9758110000000001E-3</v>
      </c>
      <c r="EZ35" s="33">
        <v>5.942681E-3</v>
      </c>
      <c r="FA35" s="33">
        <v>5.9099110000000003E-3</v>
      </c>
      <c r="FB35" s="33">
        <v>5.877195E-3</v>
      </c>
      <c r="FC35" s="33">
        <v>5.8445620000000002E-3</v>
      </c>
      <c r="FD35" s="33">
        <v>5.8116310000000003E-3</v>
      </c>
      <c r="FE35" s="33">
        <v>5.7787890000000003E-3</v>
      </c>
      <c r="FF35" s="33">
        <v>5.746063E-3</v>
      </c>
      <c r="FG35" s="33">
        <v>5.7134569999999999E-3</v>
      </c>
      <c r="FH35" s="33">
        <v>5.6810649999999999E-3</v>
      </c>
      <c r="FI35" s="33">
        <v>5.6489909999999999E-3</v>
      </c>
      <c r="FJ35" s="33">
        <v>5.6174689999999999E-3</v>
      </c>
      <c r="FK35" s="33">
        <v>5.5862330000000003E-3</v>
      </c>
      <c r="FL35" s="33">
        <v>5.5549700000000002E-3</v>
      </c>
      <c r="FM35" s="33">
        <v>5.5238079999999998E-3</v>
      </c>
      <c r="FN35" s="33">
        <v>5.4925310000000001E-3</v>
      </c>
      <c r="FO35" s="33">
        <v>5.4615740000000003E-3</v>
      </c>
      <c r="FP35" s="33">
        <v>5.4308300000000002E-3</v>
      </c>
      <c r="FQ35" s="33">
        <v>5.4002709999999999E-3</v>
      </c>
      <c r="FR35" s="33">
        <v>5.3699469999999999E-3</v>
      </c>
      <c r="FS35" s="33">
        <v>5.3398940000000004E-3</v>
      </c>
      <c r="FT35" s="33">
        <v>5.3103509999999996E-3</v>
      </c>
      <c r="FU35" s="33">
        <v>5.281099E-3</v>
      </c>
      <c r="FV35" s="33">
        <v>5.2518749999999996E-3</v>
      </c>
      <c r="FW35" s="33">
        <v>5.2227009999999997E-3</v>
      </c>
      <c r="FX35" s="33">
        <v>5.1933630000000003E-3</v>
      </c>
      <c r="FY35" s="33">
        <v>5.1642090000000003E-3</v>
      </c>
      <c r="FZ35" s="33">
        <v>5.1351299999999999E-3</v>
      </c>
      <c r="GA35" s="33">
        <v>5.1062399999999997E-3</v>
      </c>
      <c r="GB35" s="33">
        <v>5.0775560000000004E-3</v>
      </c>
      <c r="GC35" s="33">
        <v>5.049062E-3</v>
      </c>
      <c r="GD35" s="33">
        <v>5.021073E-3</v>
      </c>
      <c r="GE35" s="33">
        <v>4.9933310000000002E-3</v>
      </c>
      <c r="GF35" s="33">
        <v>4.9656270000000002E-3</v>
      </c>
      <c r="GG35" s="33">
        <v>4.9380320000000002E-3</v>
      </c>
      <c r="GH35" s="33">
        <v>4.9103949999999997E-3</v>
      </c>
      <c r="GI35" s="33">
        <v>4.8830410000000003E-3</v>
      </c>
      <c r="GJ35" s="33">
        <v>4.8559479999999997E-3</v>
      </c>
      <c r="GK35" s="33">
        <v>4.829173E-3</v>
      </c>
      <c r="GL35" s="33">
        <v>4.8027030000000002E-3</v>
      </c>
      <c r="GM35" s="33">
        <v>4.7765150000000003E-3</v>
      </c>
      <c r="GN35" s="33">
        <v>4.7508100000000003E-3</v>
      </c>
      <c r="GO35" s="33">
        <v>4.7253479999999999E-3</v>
      </c>
      <c r="GP35" s="33">
        <v>4.6999520000000003E-3</v>
      </c>
      <c r="GQ35" s="33">
        <v>4.6745859999999997E-3</v>
      </c>
      <c r="GR35" s="33">
        <v>4.6491989999999997E-3</v>
      </c>
      <c r="GS35" s="33">
        <v>4.6240839999999997E-3</v>
      </c>
      <c r="GT35" s="33">
        <v>4.5992389999999998E-3</v>
      </c>
      <c r="GU35" s="33">
        <v>4.5746559999999999E-3</v>
      </c>
      <c r="GV35" s="33">
        <v>4.5503100000000001E-3</v>
      </c>
      <c r="GW35" s="33">
        <v>4.5261880000000004E-3</v>
      </c>
      <c r="GX35" s="33">
        <v>4.5024069999999999E-3</v>
      </c>
      <c r="GY35" s="33">
        <v>4.4786970000000002E-3</v>
      </c>
      <c r="GZ35" s="33">
        <v>4.4549589999999997E-3</v>
      </c>
      <c r="HA35" s="33">
        <v>4.4312659999999997E-3</v>
      </c>
      <c r="HB35" s="33">
        <v>4.4076749999999998E-3</v>
      </c>
      <c r="HC35" s="33">
        <v>4.3844540000000003E-3</v>
      </c>
      <c r="HD35" s="33">
        <v>4.3615770000000002E-3</v>
      </c>
      <c r="HE35" s="33">
        <v>4.339018E-3</v>
      </c>
      <c r="HF35" s="33">
        <v>4.3167259999999999E-3</v>
      </c>
      <c r="HG35" s="33">
        <v>4.2946679999999997E-3</v>
      </c>
      <c r="HH35" s="33">
        <v>4.272919E-3</v>
      </c>
      <c r="HI35" s="33">
        <v>4.2512799999999996E-3</v>
      </c>
      <c r="HJ35" s="33">
        <v>4.2297120000000001E-3</v>
      </c>
      <c r="HK35" s="33">
        <v>4.208285E-3</v>
      </c>
      <c r="HL35" s="33">
        <v>4.1870800000000001E-3</v>
      </c>
      <c r="HM35" s="33">
        <v>4.1662169999999998E-3</v>
      </c>
      <c r="HN35" s="33">
        <v>4.1456469999999997E-3</v>
      </c>
      <c r="HO35" s="33">
        <v>4.1253519999999997E-3</v>
      </c>
      <c r="HP35" s="33">
        <v>4.10532E-3</v>
      </c>
      <c r="HQ35" s="33">
        <v>4.0854890000000003E-3</v>
      </c>
      <c r="HR35" s="33">
        <v>4.0659290000000002E-3</v>
      </c>
      <c r="HS35" s="33">
        <v>4.0463870000000002E-3</v>
      </c>
      <c r="HT35" s="33">
        <v>4.0267899999999997E-3</v>
      </c>
      <c r="HU35" s="33">
        <v>4.007203E-3</v>
      </c>
      <c r="HV35" s="33">
        <v>3.9876920000000001E-3</v>
      </c>
      <c r="HW35" s="33">
        <v>3.9684250000000003E-3</v>
      </c>
      <c r="HX35" s="33">
        <v>3.9494760000000004E-3</v>
      </c>
      <c r="HY35" s="33">
        <v>3.9308290000000003E-3</v>
      </c>
      <c r="HZ35" s="33">
        <v>3.9124240000000003E-3</v>
      </c>
      <c r="IA35" s="33">
        <v>3.894092E-3</v>
      </c>
      <c r="IB35" s="33">
        <v>3.8759440000000001E-3</v>
      </c>
      <c r="IC35" s="33">
        <v>3.8577770000000002E-3</v>
      </c>
      <c r="ID35" s="33">
        <v>3.83958E-3</v>
      </c>
      <c r="IE35" s="33">
        <v>3.8214239999999999E-3</v>
      </c>
      <c r="IF35" s="33">
        <v>3.8034129999999998E-3</v>
      </c>
      <c r="IG35" s="33">
        <v>3.7856819999999998E-3</v>
      </c>
      <c r="IH35" s="33">
        <v>3.7682330000000002E-3</v>
      </c>
      <c r="II35" s="33">
        <v>3.750981E-3</v>
      </c>
      <c r="IJ35" s="33">
        <v>3.733868E-3</v>
      </c>
      <c r="IK35" s="33">
        <v>3.7168040000000002E-3</v>
      </c>
      <c r="IL35" s="33">
        <v>3.6999440000000001E-3</v>
      </c>
      <c r="IM35" s="33">
        <v>3.6831699999999999E-3</v>
      </c>
      <c r="IN35" s="33">
        <v>3.6664229999999998E-3</v>
      </c>
      <c r="IO35" s="33">
        <v>3.6497330000000001E-3</v>
      </c>
      <c r="IP35" s="33">
        <v>3.6331789999999998E-3</v>
      </c>
      <c r="IQ35" s="33">
        <v>3.6168139999999999E-3</v>
      </c>
      <c r="IR35" s="33">
        <v>3.600617E-3</v>
      </c>
      <c r="IS35" s="33">
        <v>3.5845590000000002E-3</v>
      </c>
      <c r="IT35" s="33">
        <v>3.5686609999999999E-3</v>
      </c>
      <c r="IU35" s="33">
        <v>3.5528069999999998E-3</v>
      </c>
      <c r="IV35" s="33">
        <v>3.5371000000000001E-3</v>
      </c>
      <c r="IW35" s="33">
        <v>3.5214040000000001E-3</v>
      </c>
      <c r="IX35" s="33">
        <v>3.5056559999999998E-3</v>
      </c>
      <c r="IY35" s="33">
        <v>3.489926E-3</v>
      </c>
      <c r="IZ35" s="33">
        <v>3.474352E-3</v>
      </c>
      <c r="JA35" s="33">
        <v>3.4590459999999999E-3</v>
      </c>
      <c r="JB35" s="33">
        <v>3.4440059999999999E-3</v>
      </c>
      <c r="JC35" s="33">
        <v>3.4291619999999999E-3</v>
      </c>
      <c r="JD35" s="33">
        <v>3.4144570000000001E-3</v>
      </c>
      <c r="JE35" s="33">
        <v>3.3997720000000001E-3</v>
      </c>
      <c r="JF35" s="33">
        <v>3.3851620000000002E-3</v>
      </c>
      <c r="JG35" s="33">
        <v>3.3705440000000001E-3</v>
      </c>
      <c r="JH35" s="33">
        <v>3.3558709999999999E-3</v>
      </c>
      <c r="JI35" s="33">
        <v>3.3412170000000001E-3</v>
      </c>
      <c r="JJ35" s="33">
        <v>3.3267010000000001E-3</v>
      </c>
      <c r="JK35" s="33">
        <v>3.3124249999999999E-3</v>
      </c>
      <c r="JL35" s="33">
        <v>3.2984049999999999E-3</v>
      </c>
      <c r="JM35" s="33">
        <v>3.28459E-3</v>
      </c>
      <c r="JN35" s="33">
        <v>3.2709449999999999E-3</v>
      </c>
      <c r="JO35" s="33">
        <v>3.257387E-3</v>
      </c>
      <c r="JP35" s="33">
        <v>3.2439600000000002E-3</v>
      </c>
      <c r="JQ35" s="33">
        <v>3.2305490000000001E-3</v>
      </c>
      <c r="JR35" s="33">
        <v>3.2170889999999998E-3</v>
      </c>
      <c r="JS35" s="33">
        <v>3.2035879999999998E-3</v>
      </c>
      <c r="JT35" s="33">
        <v>3.1901469999999999E-3</v>
      </c>
      <c r="JU35" s="33">
        <v>3.1768870000000002E-3</v>
      </c>
      <c r="JV35" s="33">
        <v>3.1638119999999998E-3</v>
      </c>
      <c r="JW35" s="33">
        <v>3.1508600000000001E-3</v>
      </c>
      <c r="JX35" s="33">
        <v>3.1380449999999999E-3</v>
      </c>
      <c r="JY35" s="33">
        <v>3.1252950000000002E-3</v>
      </c>
      <c r="JZ35" s="33">
        <v>3.1126539999999999E-3</v>
      </c>
      <c r="KA35" s="33">
        <v>3.1000120000000001E-3</v>
      </c>
      <c r="KB35" s="33">
        <v>3.0872970000000001E-3</v>
      </c>
      <c r="KC35" s="33">
        <v>3.0745550000000001E-3</v>
      </c>
      <c r="KD35" s="33">
        <v>3.0619409999999999E-3</v>
      </c>
      <c r="KE35" s="33">
        <v>3.049553E-3</v>
      </c>
      <c r="KF35" s="33">
        <v>3.0373790000000002E-3</v>
      </c>
      <c r="KG35" s="33">
        <v>3.0253739999999999E-3</v>
      </c>
      <c r="KH35" s="33">
        <v>3.0134889999999998E-3</v>
      </c>
      <c r="KI35" s="33">
        <v>3.0016079999999998E-3</v>
      </c>
      <c r="KJ35" s="33">
        <v>2.9897779999999998E-3</v>
      </c>
      <c r="KK35" s="33">
        <v>2.9779369999999999E-3</v>
      </c>
      <c r="KL35" s="33">
        <v>2.9660049999999999E-3</v>
      </c>
      <c r="KM35" s="33">
        <v>2.953996E-3</v>
      </c>
      <c r="KN35" s="33">
        <v>2.9420649999999998E-3</v>
      </c>
      <c r="KO35" s="33">
        <v>2.9303559999999998E-3</v>
      </c>
      <c r="KP35" s="33">
        <v>2.9188439999999999E-3</v>
      </c>
      <c r="KQ35" s="33">
        <v>2.9074919999999998E-3</v>
      </c>
      <c r="KR35" s="33">
        <v>2.8962430000000002E-3</v>
      </c>
      <c r="KS35" s="33">
        <v>2.8849909999999999E-3</v>
      </c>
      <c r="KT35" s="33">
        <v>2.8737390000000002E-3</v>
      </c>
      <c r="KU35" s="33">
        <v>2.8624280000000002E-3</v>
      </c>
      <c r="KV35" s="33">
        <v>2.8509849999999999E-3</v>
      </c>
      <c r="KW35" s="33">
        <v>2.8394850000000001E-3</v>
      </c>
      <c r="KX35" s="33">
        <v>2.8280890000000002E-3</v>
      </c>
      <c r="KY35" s="33">
        <v>2.8169499999999999E-3</v>
      </c>
      <c r="KZ35" s="33">
        <v>2.8060709999999998E-3</v>
      </c>
      <c r="LA35" s="33">
        <v>2.795358E-3</v>
      </c>
      <c r="LB35" s="33">
        <v>2.7847689999999999E-3</v>
      </c>
      <c r="LC35" s="33">
        <v>2.774206E-3</v>
      </c>
      <c r="LD35" s="33">
        <v>2.763635E-3</v>
      </c>
      <c r="LE35" s="33">
        <v>2.752979E-3</v>
      </c>
      <c r="LF35" s="33">
        <v>2.7421839999999999E-3</v>
      </c>
      <c r="LG35" s="33">
        <v>2.7313229999999999E-3</v>
      </c>
      <c r="LH35" s="33">
        <v>2.7205369999999999E-3</v>
      </c>
      <c r="LI35" s="33">
        <v>2.7099759999999998E-3</v>
      </c>
      <c r="LJ35" s="33">
        <v>2.699618E-3</v>
      </c>
      <c r="LK35" s="33">
        <v>2.6893350000000002E-3</v>
      </c>
      <c r="LL35" s="33">
        <v>2.6791129999999999E-3</v>
      </c>
      <c r="LM35" s="33">
        <v>2.6689079999999998E-3</v>
      </c>
      <c r="LN35" s="33">
        <v>2.658695E-3</v>
      </c>
      <c r="LO35" s="33">
        <v>2.6484260000000002E-3</v>
      </c>
      <c r="LP35" s="33">
        <v>2.6380969999999998E-3</v>
      </c>
      <c r="LQ35" s="33">
        <v>2.6277980000000002E-3</v>
      </c>
      <c r="LR35" s="33">
        <v>2.617641E-3</v>
      </c>
      <c r="LS35" s="33">
        <v>2.6077610000000001E-3</v>
      </c>
      <c r="LT35" s="33">
        <v>2.5981699999999999E-3</v>
      </c>
      <c r="LU35" s="33">
        <v>2.588688E-3</v>
      </c>
      <c r="LV35" s="33">
        <v>2.579263E-3</v>
      </c>
      <c r="LW35" s="33">
        <v>2.5698489999999999E-3</v>
      </c>
      <c r="LX35" s="33">
        <v>2.560381E-3</v>
      </c>
      <c r="LY35" s="33">
        <v>2.5507580000000002E-3</v>
      </c>
      <c r="LZ35" s="33">
        <v>2.5409730000000002E-3</v>
      </c>
      <c r="MA35" s="33">
        <v>2.5311219999999998E-3</v>
      </c>
      <c r="MB35" s="33">
        <v>2.521368E-3</v>
      </c>
      <c r="MC35" s="33">
        <v>2.5118580000000001E-3</v>
      </c>
      <c r="MD35" s="33">
        <v>2.5025910000000002E-3</v>
      </c>
      <c r="ME35" s="33">
        <v>2.4934269999999999E-3</v>
      </c>
      <c r="MF35" s="33">
        <v>2.4842750000000002E-3</v>
      </c>
      <c r="MG35" s="33">
        <v>2.4751030000000002E-3</v>
      </c>
      <c r="MH35" s="33">
        <v>2.4658689999999999E-3</v>
      </c>
      <c r="MI35" s="33">
        <v>2.4564999999999999E-3</v>
      </c>
      <c r="MJ35" s="33">
        <v>2.447037E-3</v>
      </c>
      <c r="MK35" s="33">
        <v>2.4376369999999999E-3</v>
      </c>
      <c r="ML35" s="33">
        <v>2.4284459999999999E-3</v>
      </c>
      <c r="MM35" s="33">
        <v>2.4195900000000001E-3</v>
      </c>
      <c r="MN35" s="33">
        <v>2.4110310000000001E-3</v>
      </c>
      <c r="MO35" s="33">
        <v>2.4025969999999998E-3</v>
      </c>
      <c r="MP35" s="33">
        <v>2.394167E-3</v>
      </c>
      <c r="MQ35" s="33">
        <v>2.3856939999999998E-3</v>
      </c>
      <c r="MR35" s="33">
        <v>2.3771220000000002E-3</v>
      </c>
      <c r="MS35" s="33">
        <v>2.3683749999999998E-3</v>
      </c>
      <c r="MT35" s="33">
        <v>2.3594710000000001E-3</v>
      </c>
      <c r="MU35" s="33">
        <v>2.3505589999999999E-3</v>
      </c>
      <c r="MV35" s="33">
        <v>2.3417780000000001E-3</v>
      </c>
      <c r="MW35" s="33">
        <v>2.3332409999999998E-3</v>
      </c>
      <c r="MX35" s="33">
        <v>2.3249109999999998E-3</v>
      </c>
      <c r="MY35" s="33">
        <v>2.3166440000000001E-3</v>
      </c>
      <c r="MZ35" s="33">
        <v>2.3083650000000002E-3</v>
      </c>
      <c r="NA35" s="33">
        <v>2.3000529999999998E-3</v>
      </c>
      <c r="NB35" s="33">
        <v>2.2917150000000002E-3</v>
      </c>
      <c r="NC35" s="33">
        <v>2.2832669999999998E-3</v>
      </c>
      <c r="ND35" s="33">
        <v>2.2747370000000002E-3</v>
      </c>
      <c r="NE35" s="33">
        <v>2.2662670000000002E-3</v>
      </c>
      <c r="NF35" s="33">
        <v>2.258019E-3</v>
      </c>
      <c r="NG35" s="33">
        <v>2.2500829999999999E-3</v>
      </c>
      <c r="NH35" s="33">
        <v>2.2424020000000001E-3</v>
      </c>
      <c r="NI35" s="33">
        <v>2.2348020000000001E-3</v>
      </c>
      <c r="NJ35" s="33">
        <v>2.2271779999999998E-3</v>
      </c>
      <c r="NK35" s="33">
        <v>2.2194850000000002E-3</v>
      </c>
      <c r="NL35" s="33">
        <v>2.2117009999999999E-3</v>
      </c>
      <c r="NM35" s="33">
        <v>2.2037929999999999E-3</v>
      </c>
      <c r="NN35" s="33">
        <v>2.1957880000000002E-3</v>
      </c>
      <c r="NO35" s="33">
        <v>2.187792E-3</v>
      </c>
      <c r="NP35" s="33">
        <v>2.1799369999999998E-3</v>
      </c>
      <c r="NQ35" s="33">
        <v>2.1722960000000002E-3</v>
      </c>
      <c r="NR35" s="33">
        <v>2.1648259999999999E-3</v>
      </c>
      <c r="NS35" s="33">
        <v>2.1573930000000001E-3</v>
      </c>
      <c r="NT35" s="33">
        <v>2.1499069999999999E-3</v>
      </c>
      <c r="NU35" s="33">
        <v>2.1423480000000001E-3</v>
      </c>
      <c r="NV35" s="33">
        <v>2.1347530000000001E-3</v>
      </c>
      <c r="NW35" s="33">
        <v>2.127112E-3</v>
      </c>
      <c r="NX35" s="33">
        <v>2.1194370000000001E-3</v>
      </c>
      <c r="NY35" s="33">
        <v>2.1118209999999998E-3</v>
      </c>
      <c r="NZ35" s="33">
        <v>2.1044010000000001E-3</v>
      </c>
      <c r="OA35" s="33">
        <v>2.0972460000000001E-3</v>
      </c>
      <c r="OB35" s="33">
        <v>2.090284E-3</v>
      </c>
      <c r="OC35" s="33">
        <v>2.0833739999999998E-3</v>
      </c>
      <c r="OD35" s="33">
        <v>2.0764210000000002E-3</v>
      </c>
      <c r="OE35" s="33">
        <v>2.0694229999999999E-3</v>
      </c>
      <c r="OF35" s="33">
        <v>2.0623870000000002E-3</v>
      </c>
      <c r="OG35" s="33">
        <v>2.0552299999999999E-3</v>
      </c>
      <c r="OH35" s="33">
        <v>2.0479600000000001E-3</v>
      </c>
      <c r="OI35" s="33">
        <v>2.0406579999999999E-3</v>
      </c>
      <c r="OJ35" s="33">
        <v>2.033474E-3</v>
      </c>
      <c r="OK35" s="33">
        <v>2.0264789999999999E-3</v>
      </c>
      <c r="OL35" s="33">
        <v>2.0196260000000001E-3</v>
      </c>
      <c r="OM35" s="33">
        <v>2.012822E-3</v>
      </c>
      <c r="ON35" s="33">
        <v>2.0060189999999999E-3</v>
      </c>
      <c r="OO35" s="33">
        <v>1.9992579999999999E-3</v>
      </c>
      <c r="OP35" s="33">
        <v>1.992532E-3</v>
      </c>
    </row>
    <row r="36" spans="1:515" x14ac:dyDescent="0.25">
      <c r="A36" s="13" t="str">
        <f t="shared" si="0"/>
        <v>FixedWing-COARSE-6-20-Any</v>
      </c>
      <c r="B36" s="13" t="s">
        <v>56</v>
      </c>
      <c r="C36" s="23" t="s">
        <v>29</v>
      </c>
      <c r="D36" s="31">
        <v>6</v>
      </c>
      <c r="E36" s="23">
        <v>20</v>
      </c>
      <c r="F36" s="32" t="s">
        <v>48</v>
      </c>
      <c r="G36" s="33">
        <v>1.0824450000000001</v>
      </c>
      <c r="H36" s="33">
        <v>0.97569850000000002</v>
      </c>
      <c r="I36" s="33">
        <v>0.85279229999999995</v>
      </c>
      <c r="J36" s="33">
        <v>0.73302820000000002</v>
      </c>
      <c r="K36" s="33">
        <v>0.62676129999999997</v>
      </c>
      <c r="L36" s="33">
        <v>0.53690490000000002</v>
      </c>
      <c r="M36" s="33">
        <v>0.46269719999999998</v>
      </c>
      <c r="N36" s="33">
        <v>0.40210469999999998</v>
      </c>
      <c r="O36" s="33">
        <v>0.3526397</v>
      </c>
      <c r="P36" s="33">
        <v>0.31217460000000002</v>
      </c>
      <c r="Q36" s="33">
        <v>0.27904889999999999</v>
      </c>
      <c r="R36" s="33">
        <v>0.25176759999999998</v>
      </c>
      <c r="S36" s="33">
        <v>0.22904649999999999</v>
      </c>
      <c r="T36" s="33">
        <v>0.20988480000000001</v>
      </c>
      <c r="U36" s="33">
        <v>0.19352910000000001</v>
      </c>
      <c r="V36" s="33">
        <v>0.179395</v>
      </c>
      <c r="W36" s="33">
        <v>0.16712379999999999</v>
      </c>
      <c r="X36" s="33">
        <v>0.15637909999999999</v>
      </c>
      <c r="Y36" s="33">
        <v>0.14697769999999999</v>
      </c>
      <c r="Z36" s="33">
        <v>0.1387671</v>
      </c>
      <c r="AA36" s="33">
        <v>0.13158069999999999</v>
      </c>
      <c r="AB36" s="33">
        <v>0.12524489999999999</v>
      </c>
      <c r="AC36" s="33">
        <v>0.1195143</v>
      </c>
      <c r="AD36" s="33">
        <v>0.1142373</v>
      </c>
      <c r="AE36" s="33">
        <v>0.10930810000000001</v>
      </c>
      <c r="AF36" s="33">
        <v>0.1046706</v>
      </c>
      <c r="AG36" s="33">
        <v>0.100315</v>
      </c>
      <c r="AH36" s="33">
        <v>9.6255999999999994E-2</v>
      </c>
      <c r="AI36" s="33">
        <v>9.2533359999999995E-2</v>
      </c>
      <c r="AJ36" s="33">
        <v>8.9169429999999994E-2</v>
      </c>
      <c r="AK36" s="33">
        <v>8.6154389999999997E-2</v>
      </c>
      <c r="AL36" s="33">
        <v>8.3411659999999999E-2</v>
      </c>
      <c r="AM36" s="33">
        <v>8.0815100000000001E-2</v>
      </c>
      <c r="AN36" s="33">
        <v>7.8261960000000005E-2</v>
      </c>
      <c r="AO36" s="33">
        <v>7.5711529999999999E-2</v>
      </c>
      <c r="AP36" s="33">
        <v>7.3152880000000003E-2</v>
      </c>
      <c r="AQ36" s="33">
        <v>7.0631360000000004E-2</v>
      </c>
      <c r="AR36" s="33">
        <v>6.8154670000000001E-2</v>
      </c>
      <c r="AS36" s="33">
        <v>6.5784860000000001E-2</v>
      </c>
      <c r="AT36" s="33">
        <v>6.3527910000000007E-2</v>
      </c>
      <c r="AU36" s="33">
        <v>6.1390300000000002E-2</v>
      </c>
      <c r="AV36" s="33">
        <v>5.9365029999999999E-2</v>
      </c>
      <c r="AW36" s="33">
        <v>5.7424530000000001E-2</v>
      </c>
      <c r="AX36" s="33">
        <v>5.5561510000000001E-2</v>
      </c>
      <c r="AY36" s="33">
        <v>5.3773630000000003E-2</v>
      </c>
      <c r="AZ36" s="33">
        <v>5.2053019999999998E-2</v>
      </c>
      <c r="BA36" s="33">
        <v>5.0406989999999999E-2</v>
      </c>
      <c r="BB36" s="33">
        <v>4.8818979999999998E-2</v>
      </c>
      <c r="BC36" s="33">
        <v>4.7374609999999998E-2</v>
      </c>
      <c r="BD36" s="33">
        <v>4.5993180000000002E-2</v>
      </c>
      <c r="BE36" s="33">
        <v>4.4674369999999998E-2</v>
      </c>
      <c r="BF36" s="33">
        <v>4.3417259999999999E-2</v>
      </c>
      <c r="BG36" s="33">
        <v>4.2208339999999997E-2</v>
      </c>
      <c r="BH36" s="33">
        <v>4.1046890000000003E-2</v>
      </c>
      <c r="BI36" s="33">
        <v>3.9940690000000001E-2</v>
      </c>
      <c r="BJ36" s="33">
        <v>3.887496E-2</v>
      </c>
      <c r="BK36" s="33">
        <v>3.7860350000000001E-2</v>
      </c>
      <c r="BL36" s="33">
        <v>3.688309E-2</v>
      </c>
      <c r="BM36" s="33">
        <v>3.5951959999999998E-2</v>
      </c>
      <c r="BN36" s="33">
        <v>3.5056509999999999E-2</v>
      </c>
      <c r="BO36" s="33">
        <v>3.4197230000000002E-2</v>
      </c>
      <c r="BP36" s="33">
        <v>3.3369599999999999E-2</v>
      </c>
      <c r="BQ36" s="33">
        <v>3.257007E-2</v>
      </c>
      <c r="BR36" s="33">
        <v>3.1797010000000001E-2</v>
      </c>
      <c r="BS36" s="33">
        <v>3.101924E-2</v>
      </c>
      <c r="BT36" s="33">
        <v>3.0270970000000001E-2</v>
      </c>
      <c r="BU36" s="33">
        <v>2.9551419999999998E-2</v>
      </c>
      <c r="BV36" s="33">
        <v>2.8859389999999999E-2</v>
      </c>
      <c r="BW36" s="33">
        <v>2.8193599999999999E-2</v>
      </c>
      <c r="BX36" s="33">
        <v>2.755252E-2</v>
      </c>
      <c r="BY36" s="33">
        <v>2.6934969999999999E-2</v>
      </c>
      <c r="BZ36" s="33">
        <v>2.6339310000000001E-2</v>
      </c>
      <c r="CA36" s="33">
        <v>2.576461E-2</v>
      </c>
      <c r="CB36" s="33">
        <v>2.5209369999999998E-2</v>
      </c>
      <c r="CC36" s="33">
        <v>2.4673230000000001E-2</v>
      </c>
      <c r="CD36" s="33">
        <v>2.415494E-2</v>
      </c>
      <c r="CE36" s="33">
        <v>2.3654140000000001E-2</v>
      </c>
      <c r="CF36" s="33">
        <v>2.3170030000000001E-2</v>
      </c>
      <c r="CG36" s="33">
        <v>2.2701869999999999E-2</v>
      </c>
      <c r="CH36" s="33">
        <v>2.2248670000000002E-2</v>
      </c>
      <c r="CI36" s="33">
        <v>2.1809930000000002E-2</v>
      </c>
      <c r="CJ36" s="33">
        <v>2.1385029999999999E-2</v>
      </c>
      <c r="CK36" s="33">
        <v>2.0973390000000001E-2</v>
      </c>
      <c r="CL36" s="33">
        <v>2.0574100000000001E-2</v>
      </c>
      <c r="CM36" s="33">
        <v>2.018729E-2</v>
      </c>
      <c r="CN36" s="33">
        <v>1.9812320000000001E-2</v>
      </c>
      <c r="CO36" s="33">
        <v>1.944914E-2</v>
      </c>
      <c r="CP36" s="33">
        <v>1.9097179999999998E-2</v>
      </c>
      <c r="CQ36" s="33">
        <v>1.8756169999999999E-2</v>
      </c>
      <c r="CR36" s="33">
        <v>1.8425279999999999E-2</v>
      </c>
      <c r="CS36" s="33">
        <v>1.8104080000000002E-2</v>
      </c>
      <c r="CT36" s="33">
        <v>1.779211E-2</v>
      </c>
      <c r="CU36" s="33">
        <v>1.7489049999999999E-2</v>
      </c>
      <c r="CV36" s="33">
        <v>1.7194399999999999E-2</v>
      </c>
      <c r="CW36" s="33">
        <v>1.690854E-2</v>
      </c>
      <c r="CX36" s="33">
        <v>1.663106E-2</v>
      </c>
      <c r="CY36" s="33">
        <v>1.6362020000000001E-2</v>
      </c>
      <c r="CZ36" s="33">
        <v>1.6100940000000001E-2</v>
      </c>
      <c r="DA36" s="33">
        <v>1.5847549999999998E-2</v>
      </c>
      <c r="DB36" s="33">
        <v>1.5601240000000001E-2</v>
      </c>
      <c r="DC36" s="33">
        <v>1.5361629999999999E-2</v>
      </c>
      <c r="DD36" s="33">
        <v>1.512843E-2</v>
      </c>
      <c r="DE36" s="33">
        <v>1.490143E-2</v>
      </c>
      <c r="DF36" s="33">
        <v>1.468029E-2</v>
      </c>
      <c r="DG36" s="33">
        <v>1.4465250000000001E-2</v>
      </c>
      <c r="DH36" s="33">
        <v>1.4256029999999999E-2</v>
      </c>
      <c r="DI36" s="33">
        <v>1.4052780000000001E-2</v>
      </c>
      <c r="DJ36" s="33">
        <v>1.385513E-2</v>
      </c>
      <c r="DK36" s="33">
        <v>1.366294E-2</v>
      </c>
      <c r="DL36" s="33">
        <v>1.347573E-2</v>
      </c>
      <c r="DM36" s="33">
        <v>1.329339E-2</v>
      </c>
      <c r="DN36" s="33">
        <v>1.3115699999999999E-2</v>
      </c>
      <c r="DO36" s="33">
        <v>1.294259E-2</v>
      </c>
      <c r="DP36" s="33">
        <v>1.2773639999999999E-2</v>
      </c>
      <c r="DQ36" s="33">
        <v>1.260886E-2</v>
      </c>
      <c r="DR36" s="33">
        <v>1.244813E-2</v>
      </c>
      <c r="DS36" s="33">
        <v>1.2291730000000001E-2</v>
      </c>
      <c r="DT36" s="33">
        <v>1.213931E-2</v>
      </c>
      <c r="DU36" s="33">
        <v>1.199063E-2</v>
      </c>
      <c r="DV36" s="33">
        <v>1.18452E-2</v>
      </c>
      <c r="DW36" s="33">
        <v>1.1703E-2</v>
      </c>
      <c r="DX36" s="33">
        <v>1.156389E-2</v>
      </c>
      <c r="DY36" s="33">
        <v>1.142788E-2</v>
      </c>
      <c r="DZ36" s="33">
        <v>1.129468E-2</v>
      </c>
      <c r="EA36" s="33">
        <v>1.11643E-2</v>
      </c>
      <c r="EB36" s="33">
        <v>1.10367E-2</v>
      </c>
      <c r="EC36" s="33">
        <v>1.0912150000000001E-2</v>
      </c>
      <c r="ED36" s="33">
        <v>1.079041E-2</v>
      </c>
      <c r="EE36" s="33">
        <v>1.0671399999999999E-2</v>
      </c>
      <c r="EF36" s="33">
        <v>1.055473E-2</v>
      </c>
      <c r="EG36" s="33">
        <v>1.0440380000000001E-2</v>
      </c>
      <c r="EH36" s="33">
        <v>1.0328270000000001E-2</v>
      </c>
      <c r="EI36" s="33">
        <v>1.0218390000000001E-2</v>
      </c>
      <c r="EJ36" s="33">
        <v>1.0110559999999999E-2</v>
      </c>
      <c r="EK36" s="33">
        <v>1.000477E-2</v>
      </c>
      <c r="EL36" s="33">
        <v>9.901099E-3</v>
      </c>
      <c r="EM36" s="33">
        <v>9.7996520000000007E-3</v>
      </c>
      <c r="EN36" s="33">
        <v>9.7002689999999992E-3</v>
      </c>
      <c r="EO36" s="33">
        <v>9.6030390000000007E-3</v>
      </c>
      <c r="EP36" s="33">
        <v>9.5076450000000003E-3</v>
      </c>
      <c r="EQ36" s="33">
        <v>9.4140679999999994E-3</v>
      </c>
      <c r="ER36" s="33">
        <v>9.3222960000000007E-3</v>
      </c>
      <c r="ES36" s="33">
        <v>9.2324009999999995E-3</v>
      </c>
      <c r="ET36" s="33">
        <v>9.1440589999999995E-3</v>
      </c>
      <c r="EU36" s="33">
        <v>9.0573960000000005E-3</v>
      </c>
      <c r="EV36" s="33">
        <v>8.9723809999999998E-3</v>
      </c>
      <c r="EW36" s="33">
        <v>8.8890870000000004E-3</v>
      </c>
      <c r="EX36" s="33">
        <v>8.8073509999999997E-3</v>
      </c>
      <c r="EY36" s="33">
        <v>8.7273160000000006E-3</v>
      </c>
      <c r="EZ36" s="33">
        <v>8.6486670000000005E-3</v>
      </c>
      <c r="FA36" s="33">
        <v>8.5714039999999995E-3</v>
      </c>
      <c r="FB36" s="33">
        <v>8.4955529999999994E-3</v>
      </c>
      <c r="FC36" s="33">
        <v>8.4212430000000001E-3</v>
      </c>
      <c r="FD36" s="33">
        <v>8.3481630000000005E-3</v>
      </c>
      <c r="FE36" s="33">
        <v>8.2764450000000003E-3</v>
      </c>
      <c r="FF36" s="33">
        <v>8.2060970000000007E-3</v>
      </c>
      <c r="FG36" s="33">
        <v>8.1371689999999997E-3</v>
      </c>
      <c r="FH36" s="33">
        <v>8.0695230000000003E-3</v>
      </c>
      <c r="FI36" s="33">
        <v>8.0033459999999997E-3</v>
      </c>
      <c r="FJ36" s="33">
        <v>7.9383979999999993E-3</v>
      </c>
      <c r="FK36" s="33">
        <v>7.8746879999999995E-3</v>
      </c>
      <c r="FL36" s="33">
        <v>7.8121859999999996E-3</v>
      </c>
      <c r="FM36" s="33">
        <v>7.7509609999999998E-3</v>
      </c>
      <c r="FN36" s="33">
        <v>7.6907870000000001E-3</v>
      </c>
      <c r="FO36" s="33">
        <v>7.6317850000000003E-3</v>
      </c>
      <c r="FP36" s="33">
        <v>7.5739350000000004E-3</v>
      </c>
      <c r="FQ36" s="33">
        <v>7.5173200000000001E-3</v>
      </c>
      <c r="FR36" s="33">
        <v>7.461835E-3</v>
      </c>
      <c r="FS36" s="33">
        <v>7.4075169999999997E-3</v>
      </c>
      <c r="FT36" s="33">
        <v>7.35419E-3</v>
      </c>
      <c r="FU36" s="33">
        <v>7.3018989999999997E-3</v>
      </c>
      <c r="FV36" s="33">
        <v>7.2505219999999997E-3</v>
      </c>
      <c r="FW36" s="33">
        <v>7.2000980000000003E-3</v>
      </c>
      <c r="FX36" s="33">
        <v>7.1504940000000003E-3</v>
      </c>
      <c r="FY36" s="33">
        <v>7.1018280000000001E-3</v>
      </c>
      <c r="FZ36" s="33">
        <v>7.0540669999999998E-3</v>
      </c>
      <c r="GA36" s="33">
        <v>7.0073160000000004E-3</v>
      </c>
      <c r="GB36" s="33">
        <v>6.9614630000000002E-3</v>
      </c>
      <c r="GC36" s="33">
        <v>6.9166009999999997E-3</v>
      </c>
      <c r="GD36" s="33">
        <v>6.872558E-3</v>
      </c>
      <c r="GE36" s="33">
        <v>6.8293529999999998E-3</v>
      </c>
      <c r="GF36" s="33">
        <v>6.7868440000000002E-3</v>
      </c>
      <c r="GG36" s="33">
        <v>6.7450990000000001E-3</v>
      </c>
      <c r="GH36" s="33">
        <v>6.7040559999999999E-3</v>
      </c>
      <c r="GI36" s="33">
        <v>6.6638879999999998E-3</v>
      </c>
      <c r="GJ36" s="33">
        <v>6.6245330000000002E-3</v>
      </c>
      <c r="GK36" s="33">
        <v>6.5860709999999998E-3</v>
      </c>
      <c r="GL36" s="33">
        <v>6.5483900000000003E-3</v>
      </c>
      <c r="GM36" s="33">
        <v>6.511513E-3</v>
      </c>
      <c r="GN36" s="33">
        <v>6.4753349999999996E-3</v>
      </c>
      <c r="GO36" s="33">
        <v>6.4399059999999996E-3</v>
      </c>
      <c r="GP36" s="33">
        <v>6.4050019999999999E-3</v>
      </c>
      <c r="GQ36" s="33">
        <v>6.3706220000000003E-3</v>
      </c>
      <c r="GR36" s="33">
        <v>6.3366680000000002E-3</v>
      </c>
      <c r="GS36" s="33">
        <v>6.3033539999999997E-3</v>
      </c>
      <c r="GT36" s="33">
        <v>6.2706580000000001E-3</v>
      </c>
      <c r="GU36" s="33">
        <v>6.2387069999999996E-3</v>
      </c>
      <c r="GV36" s="33">
        <v>6.2073830000000003E-3</v>
      </c>
      <c r="GW36" s="33">
        <v>6.1766219999999997E-3</v>
      </c>
      <c r="GX36" s="33">
        <v>6.1463409999999996E-3</v>
      </c>
      <c r="GY36" s="33">
        <v>6.1165999999999998E-3</v>
      </c>
      <c r="GZ36" s="33">
        <v>6.0873050000000003E-3</v>
      </c>
      <c r="HA36" s="33">
        <v>6.0584940000000002E-3</v>
      </c>
      <c r="HB36" s="33">
        <v>6.030054E-3</v>
      </c>
      <c r="HC36" s="33">
        <v>6.0021520000000002E-3</v>
      </c>
      <c r="HD36" s="33">
        <v>5.974755E-3</v>
      </c>
      <c r="HE36" s="33">
        <v>5.9479670000000002E-3</v>
      </c>
      <c r="HF36" s="33">
        <v>5.9217130000000003E-3</v>
      </c>
      <c r="HG36" s="33">
        <v>5.8958789999999997E-3</v>
      </c>
      <c r="HH36" s="33">
        <v>5.8704179999999996E-3</v>
      </c>
      <c r="HI36" s="33">
        <v>5.8452620000000004E-3</v>
      </c>
      <c r="HJ36" s="33">
        <v>5.8202089999999998E-3</v>
      </c>
      <c r="HK36" s="33">
        <v>5.7953930000000002E-3</v>
      </c>
      <c r="HL36" s="33">
        <v>5.770837E-3</v>
      </c>
      <c r="HM36" s="33">
        <v>5.7467239999999999E-3</v>
      </c>
      <c r="HN36" s="33">
        <v>5.7230509999999998E-3</v>
      </c>
      <c r="HO36" s="33">
        <v>5.6998020000000003E-3</v>
      </c>
      <c r="HP36" s="33">
        <v>5.6769000000000003E-3</v>
      </c>
      <c r="HQ36" s="33">
        <v>5.6542739999999999E-3</v>
      </c>
      <c r="HR36" s="33">
        <v>5.6318440000000004E-3</v>
      </c>
      <c r="HS36" s="33">
        <v>5.6095700000000004E-3</v>
      </c>
      <c r="HT36" s="33">
        <v>5.5874100000000001E-3</v>
      </c>
      <c r="HU36" s="33">
        <v>5.5654889999999999E-3</v>
      </c>
      <c r="HV36" s="33">
        <v>5.5438190000000002E-3</v>
      </c>
      <c r="HW36" s="33">
        <v>5.522547E-3</v>
      </c>
      <c r="HX36" s="33">
        <v>5.5016409999999998E-3</v>
      </c>
      <c r="HY36" s="33">
        <v>5.4810079999999999E-3</v>
      </c>
      <c r="HZ36" s="33">
        <v>5.4605579999999999E-3</v>
      </c>
      <c r="IA36" s="33">
        <v>5.4402829999999998E-3</v>
      </c>
      <c r="IB36" s="33">
        <v>5.4201149999999997E-3</v>
      </c>
      <c r="IC36" s="33">
        <v>5.400055E-3</v>
      </c>
      <c r="ID36" s="33">
        <v>5.3801739999999997E-3</v>
      </c>
      <c r="IE36" s="33">
        <v>5.360503E-3</v>
      </c>
      <c r="IF36" s="33">
        <v>5.3410059999999997E-3</v>
      </c>
      <c r="IG36" s="33">
        <v>5.3217120000000001E-3</v>
      </c>
      <c r="IH36" s="33">
        <v>5.3026189999999997E-3</v>
      </c>
      <c r="II36" s="33">
        <v>5.2836239999999998E-3</v>
      </c>
      <c r="IJ36" s="33">
        <v>5.2647129999999999E-3</v>
      </c>
      <c r="IK36" s="33">
        <v>5.2459819999999997E-3</v>
      </c>
      <c r="IL36" s="33">
        <v>5.2274260000000003E-3</v>
      </c>
      <c r="IM36" s="33">
        <v>5.2089839999999998E-3</v>
      </c>
      <c r="IN36" s="33">
        <v>5.1907180000000004E-3</v>
      </c>
      <c r="IO36" s="33">
        <v>5.1725629999999998E-3</v>
      </c>
      <c r="IP36" s="33">
        <v>5.1545949999999997E-3</v>
      </c>
      <c r="IQ36" s="33">
        <v>5.1369079999999999E-3</v>
      </c>
      <c r="IR36" s="33">
        <v>5.1194780000000002E-3</v>
      </c>
      <c r="IS36" s="33">
        <v>5.1021449999999998E-3</v>
      </c>
      <c r="IT36" s="33">
        <v>5.084847E-3</v>
      </c>
      <c r="IU36" s="33">
        <v>5.0676569999999997E-3</v>
      </c>
      <c r="IV36" s="33">
        <v>5.0506259999999999E-3</v>
      </c>
      <c r="IW36" s="33">
        <v>5.0336809999999999E-3</v>
      </c>
      <c r="IX36" s="33">
        <v>5.0169389999999998E-3</v>
      </c>
      <c r="IY36" s="33">
        <v>5.0003900000000004E-3</v>
      </c>
      <c r="IZ36" s="33">
        <v>4.9840489999999999E-3</v>
      </c>
      <c r="JA36" s="33">
        <v>4.9678370000000001E-3</v>
      </c>
      <c r="JB36" s="33">
        <v>4.9516569999999999E-3</v>
      </c>
      <c r="JC36" s="33">
        <v>4.9353779999999998E-3</v>
      </c>
      <c r="JD36" s="33">
        <v>4.919054E-3</v>
      </c>
      <c r="JE36" s="33">
        <v>4.9028320000000002E-3</v>
      </c>
      <c r="JF36" s="33">
        <v>4.8868410000000003E-3</v>
      </c>
      <c r="JG36" s="33">
        <v>4.8710209999999997E-3</v>
      </c>
      <c r="JH36" s="33">
        <v>4.8553989999999998E-3</v>
      </c>
      <c r="JI36" s="33">
        <v>4.8399150000000002E-3</v>
      </c>
      <c r="JJ36" s="33">
        <v>4.8245650000000003E-3</v>
      </c>
      <c r="JK36" s="33">
        <v>4.8092660000000004E-3</v>
      </c>
      <c r="JL36" s="33">
        <v>4.7940159999999999E-3</v>
      </c>
      <c r="JM36" s="33">
        <v>4.7787180000000004E-3</v>
      </c>
      <c r="JN36" s="33">
        <v>4.7634139999999997E-3</v>
      </c>
      <c r="JO36" s="33">
        <v>4.7482660000000001E-3</v>
      </c>
      <c r="JP36" s="33">
        <v>4.7334109999999999E-3</v>
      </c>
      <c r="JQ36" s="33">
        <v>4.7187690000000003E-3</v>
      </c>
      <c r="JR36" s="33">
        <v>4.7043099999999997E-3</v>
      </c>
      <c r="JS36" s="33">
        <v>4.6899020000000001E-3</v>
      </c>
      <c r="JT36" s="33">
        <v>4.6756159999999996E-3</v>
      </c>
      <c r="JU36" s="33">
        <v>4.6614380000000004E-3</v>
      </c>
      <c r="JV36" s="33">
        <v>4.6473640000000002E-3</v>
      </c>
      <c r="JW36" s="33">
        <v>4.633234E-3</v>
      </c>
      <c r="JX36" s="33">
        <v>4.6190739999999999E-3</v>
      </c>
      <c r="JY36" s="33">
        <v>4.6050199999999996E-3</v>
      </c>
      <c r="JZ36" s="33">
        <v>4.5912009999999996E-3</v>
      </c>
      <c r="KA36" s="33">
        <v>4.577556E-3</v>
      </c>
      <c r="KB36" s="33">
        <v>4.564055E-3</v>
      </c>
      <c r="KC36" s="33">
        <v>4.5505789999999999E-3</v>
      </c>
      <c r="KD36" s="33">
        <v>4.5372169999999996E-3</v>
      </c>
      <c r="KE36" s="33">
        <v>4.5238730000000003E-3</v>
      </c>
      <c r="KF36" s="33">
        <v>4.5105190000000002E-3</v>
      </c>
      <c r="KG36" s="33">
        <v>4.4970549999999998E-3</v>
      </c>
      <c r="KH36" s="33">
        <v>4.4836049999999999E-3</v>
      </c>
      <c r="KI36" s="33">
        <v>4.4703499999999997E-3</v>
      </c>
      <c r="KJ36" s="33">
        <v>4.4573540000000002E-3</v>
      </c>
      <c r="KK36" s="33">
        <v>4.4445220000000002E-3</v>
      </c>
      <c r="KL36" s="33">
        <v>4.4317899999999997E-3</v>
      </c>
      <c r="KM36" s="33">
        <v>4.4190460000000003E-3</v>
      </c>
      <c r="KN36" s="33">
        <v>4.406404E-3</v>
      </c>
      <c r="KO36" s="33">
        <v>4.393826E-3</v>
      </c>
      <c r="KP36" s="33">
        <v>4.3813050000000003E-3</v>
      </c>
      <c r="KQ36" s="33">
        <v>4.3687960000000003E-3</v>
      </c>
      <c r="KR36" s="33">
        <v>4.3563680000000002E-3</v>
      </c>
      <c r="KS36" s="33">
        <v>4.3441529999999999E-3</v>
      </c>
      <c r="KT36" s="33">
        <v>4.3321339999999996E-3</v>
      </c>
      <c r="KU36" s="33">
        <v>4.3202910000000004E-3</v>
      </c>
      <c r="KV36" s="33">
        <v>4.308531E-3</v>
      </c>
      <c r="KW36" s="33">
        <v>4.2967359999999998E-3</v>
      </c>
      <c r="KX36" s="33">
        <v>4.2850020000000004E-3</v>
      </c>
      <c r="KY36" s="33">
        <v>4.273331E-3</v>
      </c>
      <c r="KZ36" s="33">
        <v>4.2616980000000004E-3</v>
      </c>
      <c r="LA36" s="33">
        <v>4.2499979999999996E-3</v>
      </c>
      <c r="LB36" s="33">
        <v>4.2382449999999999E-3</v>
      </c>
      <c r="LC36" s="33">
        <v>4.226596E-3</v>
      </c>
      <c r="LD36" s="33">
        <v>4.2150850000000004E-3</v>
      </c>
      <c r="LE36" s="33">
        <v>4.2037029999999996E-3</v>
      </c>
      <c r="LF36" s="33">
        <v>4.1924010000000001E-3</v>
      </c>
      <c r="LG36" s="33">
        <v>4.1811050000000001E-3</v>
      </c>
      <c r="LH36" s="33">
        <v>4.169921E-3</v>
      </c>
      <c r="LI36" s="33">
        <v>4.1588570000000002E-3</v>
      </c>
      <c r="LJ36" s="33">
        <v>4.1478840000000001E-3</v>
      </c>
      <c r="LK36" s="33">
        <v>4.1368380000000003E-3</v>
      </c>
      <c r="LL36" s="33">
        <v>4.1257610000000004E-3</v>
      </c>
      <c r="LM36" s="33">
        <v>4.1148180000000001E-3</v>
      </c>
      <c r="LN36" s="33">
        <v>4.1040130000000001E-3</v>
      </c>
      <c r="LO36" s="33">
        <v>4.0932729999999997E-3</v>
      </c>
      <c r="LP36" s="33">
        <v>4.0825339999999996E-3</v>
      </c>
      <c r="LQ36" s="33">
        <v>4.0717820000000004E-3</v>
      </c>
      <c r="LR36" s="33">
        <v>4.0611270000000003E-3</v>
      </c>
      <c r="LS36" s="33">
        <v>4.0506190000000001E-3</v>
      </c>
      <c r="LT36" s="33">
        <v>4.0402260000000001E-3</v>
      </c>
      <c r="LU36" s="33">
        <v>4.0298E-3</v>
      </c>
      <c r="LV36" s="33">
        <v>4.0193829999999996E-3</v>
      </c>
      <c r="LW36" s="33">
        <v>4.0090960000000002E-3</v>
      </c>
      <c r="LX36" s="33">
        <v>3.9989090000000001E-3</v>
      </c>
      <c r="LY36" s="33">
        <v>3.9887680000000002E-3</v>
      </c>
      <c r="LZ36" s="33">
        <v>3.9786090000000001E-3</v>
      </c>
      <c r="MA36" s="33">
        <v>3.96846E-3</v>
      </c>
      <c r="MB36" s="33">
        <v>3.9583550000000002E-3</v>
      </c>
      <c r="MC36" s="33">
        <v>3.9483010000000004E-3</v>
      </c>
      <c r="MD36" s="33">
        <v>3.9382810000000001E-3</v>
      </c>
      <c r="ME36" s="33">
        <v>3.928193E-3</v>
      </c>
      <c r="MF36" s="33">
        <v>3.918057E-3</v>
      </c>
      <c r="MG36" s="33">
        <v>3.9080269999999997E-3</v>
      </c>
      <c r="MH36" s="33">
        <v>3.8981200000000001E-3</v>
      </c>
      <c r="MI36" s="33">
        <v>3.8883110000000002E-3</v>
      </c>
      <c r="MJ36" s="33">
        <v>3.8785730000000002E-3</v>
      </c>
      <c r="MK36" s="33">
        <v>3.8688910000000002E-3</v>
      </c>
      <c r="ML36" s="33">
        <v>3.8592990000000001E-3</v>
      </c>
      <c r="MM36" s="33">
        <v>3.849777E-3</v>
      </c>
      <c r="MN36" s="33">
        <v>3.8402750000000002E-3</v>
      </c>
      <c r="MO36" s="33">
        <v>3.8306999999999998E-3</v>
      </c>
      <c r="MP36" s="33">
        <v>3.8210560000000002E-3</v>
      </c>
      <c r="MQ36" s="33">
        <v>3.8114720000000002E-3</v>
      </c>
      <c r="MR36" s="33">
        <v>3.8019899999999999E-3</v>
      </c>
      <c r="MS36" s="33">
        <v>3.7925799999999998E-3</v>
      </c>
      <c r="MT36" s="33">
        <v>3.7832040000000001E-3</v>
      </c>
      <c r="MU36" s="33">
        <v>3.77386E-3</v>
      </c>
      <c r="MV36" s="33">
        <v>3.7646250000000002E-3</v>
      </c>
      <c r="MW36" s="33">
        <v>3.7555150000000001E-3</v>
      </c>
      <c r="MX36" s="33">
        <v>3.7464859999999998E-3</v>
      </c>
      <c r="MY36" s="33">
        <v>3.7374639999999998E-3</v>
      </c>
      <c r="MZ36" s="33">
        <v>3.7284169999999999E-3</v>
      </c>
      <c r="NA36" s="33">
        <v>3.719446E-3</v>
      </c>
      <c r="NB36" s="33">
        <v>3.7105329999999998E-3</v>
      </c>
      <c r="NC36" s="33">
        <v>3.7016129999999999E-3</v>
      </c>
      <c r="ND36" s="33">
        <v>3.6926509999999999E-3</v>
      </c>
      <c r="NE36" s="33">
        <v>3.6836310000000001E-3</v>
      </c>
      <c r="NF36" s="33">
        <v>3.6746510000000001E-3</v>
      </c>
      <c r="NG36" s="33">
        <v>3.6657510000000001E-3</v>
      </c>
      <c r="NH36" s="33">
        <v>3.6569229999999999E-3</v>
      </c>
      <c r="NI36" s="33">
        <v>3.648128E-3</v>
      </c>
      <c r="NJ36" s="33">
        <v>3.6393789999999999E-3</v>
      </c>
      <c r="NK36" s="33">
        <v>3.6307520000000001E-3</v>
      </c>
      <c r="NL36" s="33">
        <v>3.6221890000000001E-3</v>
      </c>
      <c r="NM36" s="33">
        <v>3.6136279999999998E-3</v>
      </c>
      <c r="NN36" s="33">
        <v>3.605058E-3</v>
      </c>
      <c r="NO36" s="33">
        <v>3.5964230000000001E-3</v>
      </c>
      <c r="NP36" s="33">
        <v>3.5878009999999998E-3</v>
      </c>
      <c r="NQ36" s="33">
        <v>3.5792250000000001E-3</v>
      </c>
      <c r="NR36" s="33">
        <v>3.570728E-3</v>
      </c>
      <c r="NS36" s="33">
        <v>3.5622840000000002E-3</v>
      </c>
      <c r="NT36" s="33">
        <v>3.5539E-3</v>
      </c>
      <c r="NU36" s="33">
        <v>3.545627E-3</v>
      </c>
      <c r="NV36" s="33">
        <v>3.5373620000000001E-3</v>
      </c>
      <c r="NW36" s="33">
        <v>3.5290510000000001E-3</v>
      </c>
      <c r="NX36" s="33">
        <v>3.5206999999999999E-3</v>
      </c>
      <c r="NY36" s="33">
        <v>3.5122859999999999E-3</v>
      </c>
      <c r="NZ36" s="33">
        <v>3.5038769999999999E-3</v>
      </c>
      <c r="OA36" s="33">
        <v>3.4955059999999998E-3</v>
      </c>
      <c r="OB36" s="33">
        <v>3.487226E-3</v>
      </c>
      <c r="OC36" s="33">
        <v>3.479017E-3</v>
      </c>
      <c r="OD36" s="33">
        <v>3.4708640000000002E-3</v>
      </c>
      <c r="OE36" s="33">
        <v>3.4628039999999999E-3</v>
      </c>
      <c r="OF36" s="33">
        <v>3.4547219999999999E-3</v>
      </c>
      <c r="OG36" s="33">
        <v>3.4465749999999999E-3</v>
      </c>
      <c r="OH36" s="33">
        <v>3.4383780000000002E-3</v>
      </c>
      <c r="OI36" s="33">
        <v>3.430139E-3</v>
      </c>
      <c r="OJ36" s="33">
        <v>3.4218909999999998E-3</v>
      </c>
      <c r="OK36" s="33">
        <v>3.4136729999999999E-3</v>
      </c>
      <c r="OL36" s="33">
        <v>3.40552E-3</v>
      </c>
      <c r="OM36" s="33">
        <v>3.3974019999999999E-3</v>
      </c>
      <c r="ON36" s="33">
        <v>3.3893209999999998E-3</v>
      </c>
      <c r="OO36" s="33">
        <v>3.3813300000000001E-3</v>
      </c>
      <c r="OP36" s="33">
        <v>3.373357E-3</v>
      </c>
    </row>
    <row r="37" spans="1:515" x14ac:dyDescent="0.25">
      <c r="A37" s="13" t="str">
        <f t="shared" si="0"/>
        <v>FixedWing-COARSE-6-14-Any</v>
      </c>
      <c r="B37" s="13" t="s">
        <v>56</v>
      </c>
      <c r="C37" s="23" t="s">
        <v>29</v>
      </c>
      <c r="D37" s="31">
        <v>6</v>
      </c>
      <c r="E37" s="23">
        <v>14</v>
      </c>
      <c r="F37" s="32" t="s">
        <v>48</v>
      </c>
      <c r="G37" s="33">
        <v>0.74243959999999998</v>
      </c>
      <c r="H37" s="33">
        <v>0.59796380000000005</v>
      </c>
      <c r="I37" s="33">
        <v>0.48549320000000001</v>
      </c>
      <c r="J37" s="33">
        <v>0.39958719999999998</v>
      </c>
      <c r="K37" s="33">
        <v>0.33399050000000002</v>
      </c>
      <c r="L37" s="33">
        <v>0.28363670000000002</v>
      </c>
      <c r="M37" s="33">
        <v>0.24476059999999999</v>
      </c>
      <c r="N37" s="33">
        <v>0.21461079999999999</v>
      </c>
      <c r="O37" s="33">
        <v>0.19088150000000001</v>
      </c>
      <c r="P37" s="33">
        <v>0.17195060000000001</v>
      </c>
      <c r="Q37" s="33">
        <v>0.1565425</v>
      </c>
      <c r="R37" s="33">
        <v>0.14376929999999999</v>
      </c>
      <c r="S37" s="33">
        <v>0.133044</v>
      </c>
      <c r="T37" s="33">
        <v>0.12386610000000001</v>
      </c>
      <c r="U37" s="33">
        <v>0.1158513</v>
      </c>
      <c r="V37" s="33">
        <v>0.10871160000000001</v>
      </c>
      <c r="W37" s="33">
        <v>0.1023481</v>
      </c>
      <c r="X37" s="33">
        <v>9.6767699999999998E-2</v>
      </c>
      <c r="Y37" s="33">
        <v>9.1909859999999996E-2</v>
      </c>
      <c r="Z37" s="33">
        <v>8.7649240000000003E-2</v>
      </c>
      <c r="AA37" s="33">
        <v>8.3768289999999995E-2</v>
      </c>
      <c r="AB37" s="33">
        <v>8.017291E-2</v>
      </c>
      <c r="AC37" s="33">
        <v>7.6847929999999995E-2</v>
      </c>
      <c r="AD37" s="33">
        <v>7.3705809999999997E-2</v>
      </c>
      <c r="AE37" s="33">
        <v>7.0631949999999999E-2</v>
      </c>
      <c r="AF37" s="33">
        <v>6.7545949999999993E-2</v>
      </c>
      <c r="AG37" s="33">
        <v>6.4469129999999999E-2</v>
      </c>
      <c r="AH37" s="33">
        <v>6.1506579999999998E-2</v>
      </c>
      <c r="AI37" s="33">
        <v>5.8725600000000003E-2</v>
      </c>
      <c r="AJ37" s="33">
        <v>5.620054E-2</v>
      </c>
      <c r="AK37" s="33">
        <v>5.3868859999999998E-2</v>
      </c>
      <c r="AL37" s="33">
        <v>5.1662430000000002E-2</v>
      </c>
      <c r="AM37" s="33">
        <v>4.9554340000000002E-2</v>
      </c>
      <c r="AN37" s="33">
        <v>4.7618029999999999E-2</v>
      </c>
      <c r="AO37" s="33">
        <v>4.581267E-2</v>
      </c>
      <c r="AP37" s="33">
        <v>4.4090919999999999E-2</v>
      </c>
      <c r="AQ37" s="33">
        <v>4.2437839999999998E-2</v>
      </c>
      <c r="AR37" s="33">
        <v>4.0855469999999998E-2</v>
      </c>
      <c r="AS37" s="33">
        <v>3.9341250000000001E-2</v>
      </c>
      <c r="AT37" s="33">
        <v>3.79233E-2</v>
      </c>
      <c r="AU37" s="33">
        <v>3.6598840000000001E-2</v>
      </c>
      <c r="AV37" s="33">
        <v>3.5364060000000003E-2</v>
      </c>
      <c r="AW37" s="33">
        <v>3.4210030000000002E-2</v>
      </c>
      <c r="AX37" s="33">
        <v>3.312404E-2</v>
      </c>
      <c r="AY37" s="33">
        <v>3.2101930000000001E-2</v>
      </c>
      <c r="AZ37" s="33">
        <v>3.1124659999999998E-2</v>
      </c>
      <c r="BA37" s="33">
        <v>3.0185590000000002E-2</v>
      </c>
      <c r="BB37" s="33">
        <v>2.928569E-2</v>
      </c>
      <c r="BC37" s="33">
        <v>2.8426989999999999E-2</v>
      </c>
      <c r="BD37" s="33">
        <v>2.7561169999999999E-2</v>
      </c>
      <c r="BE37" s="33">
        <v>2.6738000000000001E-2</v>
      </c>
      <c r="BF37" s="33">
        <v>2.5954339999999999E-2</v>
      </c>
      <c r="BG37" s="33">
        <v>2.5207719999999999E-2</v>
      </c>
      <c r="BH37" s="33">
        <v>2.4496899999999999E-2</v>
      </c>
      <c r="BI37" s="33">
        <v>2.38208E-2</v>
      </c>
      <c r="BJ37" s="33">
        <v>2.3178359999999999E-2</v>
      </c>
      <c r="BK37" s="33">
        <v>2.256785E-2</v>
      </c>
      <c r="BL37" s="33">
        <v>2.1987179999999999E-2</v>
      </c>
      <c r="BM37" s="33">
        <v>2.143463E-2</v>
      </c>
      <c r="BN37" s="33">
        <v>2.0907800000000001E-2</v>
      </c>
      <c r="BO37" s="33">
        <v>2.0404459999999999E-2</v>
      </c>
      <c r="BP37" s="33">
        <v>1.9922249999999999E-2</v>
      </c>
      <c r="BQ37" s="33">
        <v>1.945972E-2</v>
      </c>
      <c r="BR37" s="33">
        <v>1.9016479999999999E-2</v>
      </c>
      <c r="BS37" s="33">
        <v>1.8592069999999999E-2</v>
      </c>
      <c r="BT37" s="33">
        <v>1.81861E-2</v>
      </c>
      <c r="BU37" s="33">
        <v>1.7797859999999999E-2</v>
      </c>
      <c r="BV37" s="33">
        <v>1.742637E-2</v>
      </c>
      <c r="BW37" s="33">
        <v>1.7070999999999999E-2</v>
      </c>
      <c r="BX37" s="33">
        <v>1.6730040000000002E-2</v>
      </c>
      <c r="BY37" s="33">
        <v>1.6401860000000001E-2</v>
      </c>
      <c r="BZ37" s="33">
        <v>1.608511E-2</v>
      </c>
      <c r="CA37" s="33">
        <v>1.5779089999999999E-2</v>
      </c>
      <c r="CB37" s="33">
        <v>1.5484080000000001E-2</v>
      </c>
      <c r="CC37" s="33">
        <v>1.5200160000000001E-2</v>
      </c>
      <c r="CD37" s="33">
        <v>1.492722E-2</v>
      </c>
      <c r="CE37" s="33">
        <v>1.466485E-2</v>
      </c>
      <c r="CF37" s="33">
        <v>1.4412299999999999E-2</v>
      </c>
      <c r="CG37" s="33">
        <v>1.416921E-2</v>
      </c>
      <c r="CH37" s="33">
        <v>1.393464E-2</v>
      </c>
      <c r="CI37" s="33">
        <v>1.370787E-2</v>
      </c>
      <c r="CJ37" s="33">
        <v>1.3488190000000001E-2</v>
      </c>
      <c r="CK37" s="33">
        <v>1.3275489999999999E-2</v>
      </c>
      <c r="CL37" s="33">
        <v>1.306995E-2</v>
      </c>
      <c r="CM37" s="33">
        <v>1.287165E-2</v>
      </c>
      <c r="CN37" s="33">
        <v>1.2680459999999999E-2</v>
      </c>
      <c r="CO37" s="33">
        <v>1.249598E-2</v>
      </c>
      <c r="CP37" s="33">
        <v>1.231762E-2</v>
      </c>
      <c r="CQ37" s="33">
        <v>1.2145080000000001E-2</v>
      </c>
      <c r="CR37" s="33">
        <v>1.1977750000000001E-2</v>
      </c>
      <c r="CS37" s="33">
        <v>1.1815269999999999E-2</v>
      </c>
      <c r="CT37" s="33">
        <v>1.1657239999999999E-2</v>
      </c>
      <c r="CU37" s="33">
        <v>1.1503579999999999E-2</v>
      </c>
      <c r="CV37" s="33">
        <v>1.135458E-2</v>
      </c>
      <c r="CW37" s="33">
        <v>1.1210380000000001E-2</v>
      </c>
      <c r="CX37" s="33">
        <v>1.107079E-2</v>
      </c>
      <c r="CY37" s="33">
        <v>1.0935510000000001E-2</v>
      </c>
      <c r="CZ37" s="33">
        <v>1.080411E-2</v>
      </c>
      <c r="DA37" s="33">
        <v>1.067653E-2</v>
      </c>
      <c r="DB37" s="33">
        <v>1.055242E-2</v>
      </c>
      <c r="DC37" s="33">
        <v>1.043169E-2</v>
      </c>
      <c r="DD37" s="33">
        <v>1.031398E-2</v>
      </c>
      <c r="DE37" s="33">
        <v>1.019947E-2</v>
      </c>
      <c r="DF37" s="33">
        <v>1.008851E-2</v>
      </c>
      <c r="DG37" s="33">
        <v>9.9811550000000002E-3</v>
      </c>
      <c r="DH37" s="33">
        <v>9.8771950000000001E-3</v>
      </c>
      <c r="DI37" s="33">
        <v>9.7762960000000003E-3</v>
      </c>
      <c r="DJ37" s="33">
        <v>9.677972E-3</v>
      </c>
      <c r="DK37" s="33">
        <v>9.582218E-3</v>
      </c>
      <c r="DL37" s="33">
        <v>9.4887229999999993E-3</v>
      </c>
      <c r="DM37" s="33">
        <v>9.3974420000000006E-3</v>
      </c>
      <c r="DN37" s="33">
        <v>9.3082560000000009E-3</v>
      </c>
      <c r="DO37" s="33">
        <v>9.2212830000000003E-3</v>
      </c>
      <c r="DP37" s="33">
        <v>9.1368249999999995E-3</v>
      </c>
      <c r="DQ37" s="33">
        <v>9.0549659999999994E-3</v>
      </c>
      <c r="DR37" s="33">
        <v>8.9755129999999992E-3</v>
      </c>
      <c r="DS37" s="33">
        <v>8.8981689999999992E-3</v>
      </c>
      <c r="DT37" s="33">
        <v>8.8225079999999997E-3</v>
      </c>
      <c r="DU37" s="33">
        <v>8.7486170000000002E-3</v>
      </c>
      <c r="DV37" s="33">
        <v>8.6762190000000006E-3</v>
      </c>
      <c r="DW37" s="33">
        <v>8.60526E-3</v>
      </c>
      <c r="DX37" s="33">
        <v>8.5357249999999992E-3</v>
      </c>
      <c r="DY37" s="33">
        <v>8.4677329999999999E-3</v>
      </c>
      <c r="DZ37" s="33">
        <v>8.4014439999999992E-3</v>
      </c>
      <c r="EA37" s="33">
        <v>8.336932E-3</v>
      </c>
      <c r="EB37" s="33">
        <v>8.2740580000000008E-3</v>
      </c>
      <c r="EC37" s="33">
        <v>8.2125449999999999E-3</v>
      </c>
      <c r="ED37" s="33">
        <v>8.1520359999999997E-3</v>
      </c>
      <c r="EE37" s="33">
        <v>8.0926880000000007E-3</v>
      </c>
      <c r="EF37" s="33">
        <v>8.034299E-3</v>
      </c>
      <c r="EG37" s="33">
        <v>7.9768619999999995E-3</v>
      </c>
      <c r="EH37" s="33">
        <v>7.9203499999999996E-3</v>
      </c>
      <c r="EI37" s="33">
        <v>7.8649089999999998E-3</v>
      </c>
      <c r="EJ37" s="33">
        <v>7.8107239999999998E-3</v>
      </c>
      <c r="EK37" s="33">
        <v>7.7579370000000003E-3</v>
      </c>
      <c r="EL37" s="33">
        <v>7.7064000000000004E-3</v>
      </c>
      <c r="EM37" s="33">
        <v>7.6558110000000002E-3</v>
      </c>
      <c r="EN37" s="33">
        <v>7.6059020000000003E-3</v>
      </c>
      <c r="EO37" s="33">
        <v>7.5568090000000003E-3</v>
      </c>
      <c r="EP37" s="33">
        <v>7.508402E-3</v>
      </c>
      <c r="EQ37" s="33">
        <v>7.4606919999999997E-3</v>
      </c>
      <c r="ER37" s="33">
        <v>7.4136530000000001E-3</v>
      </c>
      <c r="ES37" s="33">
        <v>7.3674300000000003E-3</v>
      </c>
      <c r="ET37" s="33">
        <v>7.3222219999999998E-3</v>
      </c>
      <c r="EU37" s="33">
        <v>7.2781149999999999E-3</v>
      </c>
      <c r="EV37" s="33">
        <v>7.2350310000000003E-3</v>
      </c>
      <c r="EW37" s="33">
        <v>7.1926469999999999E-3</v>
      </c>
      <c r="EX37" s="33">
        <v>7.1506790000000001E-3</v>
      </c>
      <c r="EY37" s="33">
        <v>7.1092270000000001E-3</v>
      </c>
      <c r="EZ37" s="33">
        <v>7.0682929999999998E-3</v>
      </c>
      <c r="FA37" s="33">
        <v>7.0279390000000004E-3</v>
      </c>
      <c r="FB37" s="33">
        <v>6.9881420000000001E-3</v>
      </c>
      <c r="FC37" s="33">
        <v>6.9490990000000002E-3</v>
      </c>
      <c r="FD37" s="33">
        <v>6.9110040000000001E-3</v>
      </c>
      <c r="FE37" s="33">
        <v>6.8739500000000002E-3</v>
      </c>
      <c r="FF37" s="33">
        <v>6.8378629999999996E-3</v>
      </c>
      <c r="FG37" s="33">
        <v>6.8024369999999997E-3</v>
      </c>
      <c r="FH37" s="33">
        <v>6.7673239999999999E-3</v>
      </c>
      <c r="FI37" s="33">
        <v>6.732605E-3</v>
      </c>
      <c r="FJ37" s="33">
        <v>6.6982910000000003E-3</v>
      </c>
      <c r="FK37" s="33">
        <v>6.6644970000000001E-3</v>
      </c>
      <c r="FL37" s="33">
        <v>6.6311460000000001E-3</v>
      </c>
      <c r="FM37" s="33">
        <v>6.5983450000000003E-3</v>
      </c>
      <c r="FN37" s="33">
        <v>6.5662469999999999E-3</v>
      </c>
      <c r="FO37" s="33">
        <v>6.5349689999999998E-3</v>
      </c>
      <c r="FP37" s="33">
        <v>6.5045240000000002E-3</v>
      </c>
      <c r="FQ37" s="33">
        <v>6.4746099999999996E-3</v>
      </c>
      <c r="FR37" s="33">
        <v>6.4449199999999998E-3</v>
      </c>
      <c r="FS37" s="33">
        <v>6.41553E-3</v>
      </c>
      <c r="FT37" s="33">
        <v>6.3863920000000003E-3</v>
      </c>
      <c r="FU37" s="33">
        <v>6.3575259999999996E-3</v>
      </c>
      <c r="FV37" s="33">
        <v>6.3289280000000002E-3</v>
      </c>
      <c r="FW37" s="33">
        <v>6.30073E-3</v>
      </c>
      <c r="FX37" s="33">
        <v>6.2731510000000002E-3</v>
      </c>
      <c r="FY37" s="33">
        <v>6.246288E-3</v>
      </c>
      <c r="FZ37" s="33">
        <v>6.2201130000000002E-3</v>
      </c>
      <c r="GA37" s="33">
        <v>6.1942849999999999E-3</v>
      </c>
      <c r="GB37" s="33">
        <v>6.1684920000000002E-3</v>
      </c>
      <c r="GC37" s="33">
        <v>6.1428309999999996E-3</v>
      </c>
      <c r="GD37" s="33">
        <v>6.1173629999999998E-3</v>
      </c>
      <c r="GE37" s="33">
        <v>6.092114E-3</v>
      </c>
      <c r="GF37" s="33">
        <v>6.0671140000000002E-3</v>
      </c>
      <c r="GG37" s="33">
        <v>6.0424049999999998E-3</v>
      </c>
      <c r="GH37" s="33">
        <v>6.0181059999999996E-3</v>
      </c>
      <c r="GI37" s="33">
        <v>5.9943160000000004E-3</v>
      </c>
      <c r="GJ37" s="33">
        <v>5.9710220000000003E-3</v>
      </c>
      <c r="GK37" s="33">
        <v>5.9479370000000004E-3</v>
      </c>
      <c r="GL37" s="33">
        <v>5.9247839999999998E-3</v>
      </c>
      <c r="GM37" s="33">
        <v>5.9016340000000002E-3</v>
      </c>
      <c r="GN37" s="33">
        <v>5.8785510000000001E-3</v>
      </c>
      <c r="GO37" s="33">
        <v>5.8556449999999996E-3</v>
      </c>
      <c r="GP37" s="33">
        <v>5.8329310000000004E-3</v>
      </c>
      <c r="GQ37" s="33">
        <v>5.8104460000000004E-3</v>
      </c>
      <c r="GR37" s="33">
        <v>5.7882979999999999E-3</v>
      </c>
      <c r="GS37" s="33">
        <v>5.7666260000000004E-3</v>
      </c>
      <c r="GT37" s="33">
        <v>5.7454109999999997E-3</v>
      </c>
      <c r="GU37" s="33">
        <v>5.7243839999999999E-3</v>
      </c>
      <c r="GV37" s="33">
        <v>5.7032699999999999E-3</v>
      </c>
      <c r="GW37" s="33">
        <v>5.6820610000000004E-3</v>
      </c>
      <c r="GX37" s="33">
        <v>5.6608359999999998E-3</v>
      </c>
      <c r="GY37" s="33">
        <v>5.6396900000000002E-3</v>
      </c>
      <c r="GZ37" s="33">
        <v>5.618708E-3</v>
      </c>
      <c r="HA37" s="33">
        <v>5.5980200000000004E-3</v>
      </c>
      <c r="HB37" s="33">
        <v>5.5778060000000003E-3</v>
      </c>
      <c r="HC37" s="33">
        <v>5.5581420000000003E-3</v>
      </c>
      <c r="HD37" s="33">
        <v>5.5388989999999999E-3</v>
      </c>
      <c r="HE37" s="33">
        <v>5.519759E-3</v>
      </c>
      <c r="HF37" s="33">
        <v>5.5004540000000001E-3</v>
      </c>
      <c r="HG37" s="33">
        <v>5.480988E-3</v>
      </c>
      <c r="HH37" s="33">
        <v>5.461479E-3</v>
      </c>
      <c r="HI37" s="33">
        <v>5.442021E-3</v>
      </c>
      <c r="HJ37" s="33">
        <v>5.4226789999999997E-3</v>
      </c>
      <c r="HK37" s="33">
        <v>5.4035580000000001E-3</v>
      </c>
      <c r="HL37" s="33">
        <v>5.3848409999999996E-3</v>
      </c>
      <c r="HM37" s="33">
        <v>5.3666119999999998E-3</v>
      </c>
      <c r="HN37" s="33">
        <v>5.3487700000000001E-3</v>
      </c>
      <c r="HO37" s="33">
        <v>5.3310629999999996E-3</v>
      </c>
      <c r="HP37" s="33">
        <v>5.3132250000000004E-3</v>
      </c>
      <c r="HQ37" s="33">
        <v>5.2952449999999996E-3</v>
      </c>
      <c r="HR37" s="33">
        <v>5.2771880000000004E-3</v>
      </c>
      <c r="HS37" s="33">
        <v>5.2591369999999997E-3</v>
      </c>
      <c r="HT37" s="33">
        <v>5.2411879999999999E-3</v>
      </c>
      <c r="HU37" s="33">
        <v>5.223447E-3</v>
      </c>
      <c r="HV37" s="33">
        <v>5.2060789999999997E-3</v>
      </c>
      <c r="HW37" s="33">
        <v>5.1891990000000002E-3</v>
      </c>
      <c r="HX37" s="33">
        <v>5.1726949999999997E-3</v>
      </c>
      <c r="HY37" s="33">
        <v>5.1562910000000003E-3</v>
      </c>
      <c r="HZ37" s="33">
        <v>5.1397409999999998E-3</v>
      </c>
      <c r="IA37" s="33">
        <v>5.1230829999999996E-3</v>
      </c>
      <c r="IB37" s="33">
        <v>5.1063929999999999E-3</v>
      </c>
      <c r="IC37" s="33">
        <v>5.0897679999999997E-3</v>
      </c>
      <c r="ID37" s="33">
        <v>5.0733769999999996E-3</v>
      </c>
      <c r="IE37" s="33">
        <v>5.0572910000000002E-3</v>
      </c>
      <c r="IF37" s="33">
        <v>5.0416259999999996E-3</v>
      </c>
      <c r="IG37" s="33">
        <v>5.0264009999999998E-3</v>
      </c>
      <c r="IH37" s="33">
        <v>5.0114840000000001E-3</v>
      </c>
      <c r="II37" s="33">
        <v>4.9965699999999997E-3</v>
      </c>
      <c r="IJ37" s="33">
        <v>4.9813920000000003E-3</v>
      </c>
      <c r="IK37" s="33">
        <v>4.9660119999999997E-3</v>
      </c>
      <c r="IL37" s="33">
        <v>4.9505479999999999E-3</v>
      </c>
      <c r="IM37" s="33">
        <v>4.9351359999999997E-3</v>
      </c>
      <c r="IN37" s="33">
        <v>4.9199420000000001E-3</v>
      </c>
      <c r="IO37" s="33">
        <v>4.9050250000000004E-3</v>
      </c>
      <c r="IP37" s="33">
        <v>4.8905069999999997E-3</v>
      </c>
      <c r="IQ37" s="33">
        <v>4.8763690000000002E-3</v>
      </c>
      <c r="IR37" s="33">
        <v>4.8624640000000004E-3</v>
      </c>
      <c r="IS37" s="33">
        <v>4.8484909999999999E-3</v>
      </c>
      <c r="IT37" s="33">
        <v>4.8342120000000001E-3</v>
      </c>
      <c r="IU37" s="33">
        <v>4.8197630000000003E-3</v>
      </c>
      <c r="IV37" s="33">
        <v>4.8053189999999997E-3</v>
      </c>
      <c r="IW37" s="33">
        <v>4.7910110000000004E-3</v>
      </c>
      <c r="IX37" s="33">
        <v>4.7769600000000002E-3</v>
      </c>
      <c r="IY37" s="33">
        <v>4.7632059999999999E-3</v>
      </c>
      <c r="IZ37" s="33">
        <v>4.7498360000000003E-3</v>
      </c>
      <c r="JA37" s="33">
        <v>4.7368150000000001E-3</v>
      </c>
      <c r="JB37" s="33">
        <v>4.7240049999999999E-3</v>
      </c>
      <c r="JC37" s="33">
        <v>4.7111130000000003E-3</v>
      </c>
      <c r="JD37" s="33">
        <v>4.6979090000000001E-3</v>
      </c>
      <c r="JE37" s="33">
        <v>4.6845120000000001E-3</v>
      </c>
      <c r="JF37" s="33">
        <v>4.6711019999999999E-3</v>
      </c>
      <c r="JG37" s="33">
        <v>4.6577839999999999E-3</v>
      </c>
      <c r="JH37" s="33">
        <v>4.64467E-3</v>
      </c>
      <c r="JI37" s="33">
        <v>4.6317889999999999E-3</v>
      </c>
      <c r="JJ37" s="33">
        <v>4.6192000000000004E-3</v>
      </c>
      <c r="JK37" s="33">
        <v>4.6068200000000002E-3</v>
      </c>
      <c r="JL37" s="33">
        <v>4.5945309999999998E-3</v>
      </c>
      <c r="JM37" s="33">
        <v>4.5820959999999999E-3</v>
      </c>
      <c r="JN37" s="33">
        <v>4.5693060000000004E-3</v>
      </c>
      <c r="JO37" s="33">
        <v>4.5562909999999996E-3</v>
      </c>
      <c r="JP37" s="33">
        <v>4.5432620000000002E-3</v>
      </c>
      <c r="JQ37" s="33">
        <v>4.5303360000000003E-3</v>
      </c>
      <c r="JR37" s="33">
        <v>4.517643E-3</v>
      </c>
      <c r="JS37" s="33">
        <v>4.5052080000000001E-3</v>
      </c>
      <c r="JT37" s="33">
        <v>4.4930639999999997E-3</v>
      </c>
      <c r="JU37" s="33">
        <v>4.4811149999999999E-3</v>
      </c>
      <c r="JV37" s="33">
        <v>4.4692500000000001E-3</v>
      </c>
      <c r="JW37" s="33">
        <v>4.4572739999999998E-3</v>
      </c>
      <c r="JX37" s="33">
        <v>4.4450219999999999E-3</v>
      </c>
      <c r="JY37" s="33">
        <v>4.4326349999999999E-3</v>
      </c>
      <c r="JZ37" s="33">
        <v>4.4203339999999997E-3</v>
      </c>
      <c r="KA37" s="33">
        <v>4.4082160000000004E-3</v>
      </c>
      <c r="KB37" s="33">
        <v>4.3963359999999998E-3</v>
      </c>
      <c r="KC37" s="33">
        <v>4.3846110000000001E-3</v>
      </c>
      <c r="KD37" s="33">
        <v>4.3730389999999996E-3</v>
      </c>
      <c r="KE37" s="33">
        <v>4.3615670000000002E-3</v>
      </c>
      <c r="KF37" s="33">
        <v>4.3501410000000001E-3</v>
      </c>
      <c r="KG37" s="33">
        <v>4.3385780000000001E-3</v>
      </c>
      <c r="KH37" s="33">
        <v>4.3267510000000002E-3</v>
      </c>
      <c r="KI37" s="33">
        <v>4.3148090000000002E-3</v>
      </c>
      <c r="KJ37" s="33">
        <v>4.3029399999999999E-3</v>
      </c>
      <c r="KK37" s="33">
        <v>4.2912619999999997E-3</v>
      </c>
      <c r="KL37" s="33">
        <v>4.2798369999999999E-3</v>
      </c>
      <c r="KM37" s="33">
        <v>4.2685680000000004E-3</v>
      </c>
      <c r="KN37" s="33">
        <v>4.2574300000000004E-3</v>
      </c>
      <c r="KO37" s="33">
        <v>4.2463589999999999E-3</v>
      </c>
      <c r="KP37" s="33">
        <v>4.2353010000000003E-3</v>
      </c>
      <c r="KQ37" s="33">
        <v>4.2240639999999996E-3</v>
      </c>
      <c r="KR37" s="33">
        <v>4.2125080000000002E-3</v>
      </c>
      <c r="KS37" s="33">
        <v>4.2007950000000002E-3</v>
      </c>
      <c r="KT37" s="33">
        <v>4.1891419999999999E-3</v>
      </c>
      <c r="KU37" s="33">
        <v>4.1777120000000001E-3</v>
      </c>
      <c r="KV37" s="33">
        <v>4.1666079999999996E-3</v>
      </c>
      <c r="KW37" s="33">
        <v>4.1557219999999997E-3</v>
      </c>
      <c r="KX37" s="33">
        <v>4.1450269999999999E-3</v>
      </c>
      <c r="KY37" s="33">
        <v>4.1344290000000002E-3</v>
      </c>
      <c r="KZ37" s="33">
        <v>4.1238430000000003E-3</v>
      </c>
      <c r="LA37" s="33">
        <v>4.1130860000000002E-3</v>
      </c>
      <c r="LB37" s="33">
        <v>4.1020329999999997E-3</v>
      </c>
      <c r="LC37" s="33">
        <v>4.0908029999999996E-3</v>
      </c>
      <c r="LD37" s="33">
        <v>4.0795559999999998E-3</v>
      </c>
      <c r="LE37" s="33">
        <v>4.0684270000000003E-3</v>
      </c>
      <c r="LF37" s="33">
        <v>4.05755E-3</v>
      </c>
      <c r="LG37" s="33">
        <v>4.046862E-3</v>
      </c>
      <c r="LH37" s="33">
        <v>4.036347E-3</v>
      </c>
      <c r="LI37" s="33">
        <v>4.0258899999999999E-3</v>
      </c>
      <c r="LJ37" s="33">
        <v>4.0154739999999998E-3</v>
      </c>
      <c r="LK37" s="33">
        <v>4.0049539999999998E-3</v>
      </c>
      <c r="LL37" s="33">
        <v>3.9942049999999998E-3</v>
      </c>
      <c r="LM37" s="33">
        <v>3.9833050000000004E-3</v>
      </c>
      <c r="LN37" s="33">
        <v>3.9724089999999997E-3</v>
      </c>
      <c r="LO37" s="33">
        <v>3.9616310000000002E-3</v>
      </c>
      <c r="LP37" s="33">
        <v>3.95109E-3</v>
      </c>
      <c r="LQ37" s="33">
        <v>3.9407280000000001E-3</v>
      </c>
      <c r="LR37" s="33">
        <v>3.9304759999999996E-3</v>
      </c>
      <c r="LS37" s="33">
        <v>3.9202170000000001E-3</v>
      </c>
      <c r="LT37" s="33">
        <v>3.9099190000000004E-3</v>
      </c>
      <c r="LU37" s="33">
        <v>3.8994659999999999E-3</v>
      </c>
      <c r="LV37" s="33">
        <v>3.8887779999999999E-3</v>
      </c>
      <c r="LW37" s="33">
        <v>3.877976E-3</v>
      </c>
      <c r="LX37" s="33">
        <v>3.8672509999999999E-3</v>
      </c>
      <c r="LY37" s="33">
        <v>3.8567440000000001E-3</v>
      </c>
      <c r="LZ37" s="33">
        <v>3.8465719999999999E-3</v>
      </c>
      <c r="MA37" s="33">
        <v>3.8366170000000001E-3</v>
      </c>
      <c r="MB37" s="33">
        <v>3.8267879999999998E-3</v>
      </c>
      <c r="MC37" s="33">
        <v>3.8169620000000001E-3</v>
      </c>
      <c r="MD37" s="33">
        <v>3.8071110000000002E-3</v>
      </c>
      <c r="ME37" s="33">
        <v>3.7971200000000002E-3</v>
      </c>
      <c r="MF37" s="33">
        <v>3.7869420000000002E-3</v>
      </c>
      <c r="MG37" s="33">
        <v>3.7767059999999999E-3</v>
      </c>
      <c r="MH37" s="33">
        <v>3.7665789999999999E-3</v>
      </c>
      <c r="MI37" s="33">
        <v>3.7566399999999999E-3</v>
      </c>
      <c r="MJ37" s="33">
        <v>3.7469700000000001E-3</v>
      </c>
      <c r="MK37" s="33">
        <v>3.7374510000000001E-3</v>
      </c>
      <c r="ML37" s="33">
        <v>3.7279819999999999E-3</v>
      </c>
      <c r="MM37" s="33">
        <v>3.7184169999999999E-3</v>
      </c>
      <c r="MN37" s="33">
        <v>3.7087159999999999E-3</v>
      </c>
      <c r="MO37" s="33">
        <v>3.6987949999999999E-3</v>
      </c>
      <c r="MP37" s="33">
        <v>3.6886660000000002E-3</v>
      </c>
      <c r="MQ37" s="33">
        <v>3.6784600000000001E-3</v>
      </c>
      <c r="MR37" s="33">
        <v>3.6683829999999999E-3</v>
      </c>
      <c r="MS37" s="33">
        <v>3.6585229999999999E-3</v>
      </c>
      <c r="MT37" s="33">
        <v>3.6490160000000002E-3</v>
      </c>
      <c r="MU37" s="33">
        <v>3.639785E-3</v>
      </c>
      <c r="MV37" s="33">
        <v>3.6307119999999999E-3</v>
      </c>
      <c r="MW37" s="33">
        <v>3.6216170000000002E-3</v>
      </c>
      <c r="MX37" s="33">
        <v>3.6124360000000001E-3</v>
      </c>
      <c r="MY37" s="33">
        <v>3.603078E-3</v>
      </c>
      <c r="MZ37" s="33">
        <v>3.5935260000000001E-3</v>
      </c>
      <c r="NA37" s="33">
        <v>3.5839079999999998E-3</v>
      </c>
      <c r="NB37" s="33">
        <v>3.5743939999999998E-3</v>
      </c>
      <c r="NC37" s="33">
        <v>3.565066E-3</v>
      </c>
      <c r="ND37" s="33">
        <v>3.5560219999999998E-3</v>
      </c>
      <c r="NE37" s="33">
        <v>3.5471830000000002E-3</v>
      </c>
      <c r="NF37" s="33">
        <v>3.5384629999999999E-3</v>
      </c>
      <c r="NG37" s="33">
        <v>3.529679E-3</v>
      </c>
      <c r="NH37" s="33">
        <v>3.5208000000000001E-3</v>
      </c>
      <c r="NI37" s="33">
        <v>3.511742E-3</v>
      </c>
      <c r="NJ37" s="33">
        <v>3.5024679999999999E-3</v>
      </c>
      <c r="NK37" s="33">
        <v>3.493098E-3</v>
      </c>
      <c r="NL37" s="33">
        <v>3.4838159999999998E-3</v>
      </c>
      <c r="NM37" s="33">
        <v>3.4747179999999999E-3</v>
      </c>
      <c r="NN37" s="33">
        <v>3.4658919999999999E-3</v>
      </c>
      <c r="NO37" s="33">
        <v>3.4572660000000001E-3</v>
      </c>
      <c r="NP37" s="33">
        <v>3.448811E-3</v>
      </c>
      <c r="NQ37" s="33">
        <v>3.4404090000000002E-3</v>
      </c>
      <c r="NR37" s="33">
        <v>3.4320319999999998E-3</v>
      </c>
      <c r="NS37" s="33">
        <v>3.4235899999999998E-3</v>
      </c>
      <c r="NT37" s="33">
        <v>3.4150280000000001E-3</v>
      </c>
      <c r="NU37" s="33">
        <v>3.4064080000000001E-3</v>
      </c>
      <c r="NV37" s="33">
        <v>3.3978319999999999E-3</v>
      </c>
      <c r="NW37" s="33">
        <v>3.3893790000000001E-3</v>
      </c>
      <c r="NX37" s="33">
        <v>3.3811480000000001E-3</v>
      </c>
      <c r="NY37" s="33">
        <v>3.3730520000000001E-3</v>
      </c>
      <c r="NZ37" s="33">
        <v>3.3650619999999998E-3</v>
      </c>
      <c r="OA37" s="33">
        <v>3.357039E-3</v>
      </c>
      <c r="OB37" s="33">
        <v>3.3489399999999999E-3</v>
      </c>
      <c r="OC37" s="33">
        <v>3.340684E-3</v>
      </c>
      <c r="OD37" s="33">
        <v>3.3322529999999999E-3</v>
      </c>
      <c r="OE37" s="33">
        <v>3.3237319999999998E-3</v>
      </c>
      <c r="OF37" s="33">
        <v>3.3152630000000002E-3</v>
      </c>
      <c r="OG37" s="33">
        <v>3.3069309999999999E-3</v>
      </c>
      <c r="OH37" s="33">
        <v>3.2988409999999998E-3</v>
      </c>
      <c r="OI37" s="33">
        <v>3.2909060000000001E-3</v>
      </c>
      <c r="OJ37" s="33">
        <v>3.2830860000000002E-3</v>
      </c>
      <c r="OK37" s="33">
        <v>3.275259E-3</v>
      </c>
      <c r="OL37" s="33">
        <v>3.2674039999999998E-3</v>
      </c>
      <c r="OM37" s="33">
        <v>3.2594339999999999E-3</v>
      </c>
      <c r="ON37" s="33">
        <v>3.2513500000000001E-3</v>
      </c>
      <c r="OO37" s="33">
        <v>3.243218E-3</v>
      </c>
      <c r="OP37" s="33">
        <v>3.2351620000000002E-3</v>
      </c>
    </row>
    <row r="38" spans="1:515" x14ac:dyDescent="0.25">
      <c r="A38" s="13" t="str">
        <f t="shared" si="0"/>
        <v>FixedWing-COARSE-6-7-Any</v>
      </c>
      <c r="B38" s="13" t="s">
        <v>56</v>
      </c>
      <c r="C38" s="23" t="s">
        <v>29</v>
      </c>
      <c r="D38" s="31">
        <v>6</v>
      </c>
      <c r="E38" s="23">
        <v>7</v>
      </c>
      <c r="F38" s="32" t="s">
        <v>48</v>
      </c>
      <c r="G38" s="33">
        <v>0.24846950000000001</v>
      </c>
      <c r="H38" s="33">
        <v>0.2027272</v>
      </c>
      <c r="I38" s="33">
        <v>0.16859940000000001</v>
      </c>
      <c r="J38" s="33">
        <v>0.14185429999999999</v>
      </c>
      <c r="K38" s="33">
        <v>0.12227159999999999</v>
      </c>
      <c r="L38" s="33">
        <v>0.1082427</v>
      </c>
      <c r="M38" s="33">
        <v>9.8082390000000005E-2</v>
      </c>
      <c r="N38" s="33">
        <v>9.0531070000000005E-2</v>
      </c>
      <c r="O38" s="33">
        <v>8.4911169999999994E-2</v>
      </c>
      <c r="P38" s="33">
        <v>8.0611290000000002E-2</v>
      </c>
      <c r="Q38" s="33">
        <v>7.5575500000000004E-2</v>
      </c>
      <c r="R38" s="33">
        <v>6.9341470000000002E-2</v>
      </c>
      <c r="S38" s="33">
        <v>6.3408539999999999E-2</v>
      </c>
      <c r="T38" s="33">
        <v>5.8782809999999998E-2</v>
      </c>
      <c r="U38" s="33">
        <v>5.5107950000000003E-2</v>
      </c>
      <c r="V38" s="33">
        <v>5.1602549999999997E-2</v>
      </c>
      <c r="W38" s="33">
        <v>4.8163560000000001E-2</v>
      </c>
      <c r="X38" s="33">
        <v>4.535144E-2</v>
      </c>
      <c r="Y38" s="33">
        <v>4.2984340000000003E-2</v>
      </c>
      <c r="Z38" s="33">
        <v>4.0910000000000002E-2</v>
      </c>
      <c r="AA38" s="33">
        <v>3.8847600000000003E-2</v>
      </c>
      <c r="AB38" s="33">
        <v>3.6810240000000001E-2</v>
      </c>
      <c r="AC38" s="33">
        <v>3.4935279999999999E-2</v>
      </c>
      <c r="AD38" s="33">
        <v>3.3243210000000002E-2</v>
      </c>
      <c r="AE38" s="33">
        <v>3.1744109999999999E-2</v>
      </c>
      <c r="AF38" s="33">
        <v>3.0440419999999999E-2</v>
      </c>
      <c r="AG38" s="33">
        <v>2.9285060000000002E-2</v>
      </c>
      <c r="AH38" s="33">
        <v>2.8224809999999999E-2</v>
      </c>
      <c r="AI38" s="33">
        <v>2.7225570000000001E-2</v>
      </c>
      <c r="AJ38" s="33">
        <v>2.6285429999999999E-2</v>
      </c>
      <c r="AK38" s="33">
        <v>2.5402259999999999E-2</v>
      </c>
      <c r="AL38" s="33">
        <v>2.4568409999999999E-2</v>
      </c>
      <c r="AM38" s="33">
        <v>2.3794119999999998E-2</v>
      </c>
      <c r="AN38" s="33">
        <v>2.297689E-2</v>
      </c>
      <c r="AO38" s="33">
        <v>2.2223420000000001E-2</v>
      </c>
      <c r="AP38" s="33">
        <v>2.1523750000000001E-2</v>
      </c>
      <c r="AQ38" s="33">
        <v>2.0870989999999999E-2</v>
      </c>
      <c r="AR38" s="33">
        <v>2.0263570000000002E-2</v>
      </c>
      <c r="AS38" s="33">
        <v>1.9700760000000001E-2</v>
      </c>
      <c r="AT38" s="33">
        <v>1.9180180000000002E-2</v>
      </c>
      <c r="AU38" s="33">
        <v>1.869898E-2</v>
      </c>
      <c r="AV38" s="33">
        <v>1.8253539999999999E-2</v>
      </c>
      <c r="AW38" s="33">
        <v>1.7838610000000001E-2</v>
      </c>
      <c r="AX38" s="33">
        <v>1.7449320000000001E-2</v>
      </c>
      <c r="AY38" s="33">
        <v>1.7082420000000001E-2</v>
      </c>
      <c r="AZ38" s="33">
        <v>1.6736379999999999E-2</v>
      </c>
      <c r="BA38" s="33">
        <v>1.6410669999999999E-2</v>
      </c>
      <c r="BB38" s="33">
        <v>1.610396E-2</v>
      </c>
      <c r="BC38" s="33">
        <v>1.5815429999999998E-2</v>
      </c>
      <c r="BD38" s="33">
        <v>1.5544759999999999E-2</v>
      </c>
      <c r="BE38" s="33">
        <v>1.5291249999999999E-2</v>
      </c>
      <c r="BF38" s="33">
        <v>1.5053260000000001E-2</v>
      </c>
      <c r="BG38" s="33">
        <v>1.482791E-2</v>
      </c>
      <c r="BH38" s="33">
        <v>1.4612740000000001E-2</v>
      </c>
      <c r="BI38" s="33">
        <v>1.440601E-2</v>
      </c>
      <c r="BJ38" s="33">
        <v>1.4206979999999999E-2</v>
      </c>
      <c r="BK38" s="33">
        <v>1.401582E-2</v>
      </c>
      <c r="BL38" s="33">
        <v>1.383233E-2</v>
      </c>
      <c r="BM38" s="33">
        <v>1.3656110000000001E-2</v>
      </c>
      <c r="BN38" s="33">
        <v>1.348689E-2</v>
      </c>
      <c r="BO38" s="33">
        <v>1.3324610000000001E-2</v>
      </c>
      <c r="BP38" s="33">
        <v>1.316927E-2</v>
      </c>
      <c r="BQ38" s="33">
        <v>1.301999E-2</v>
      </c>
      <c r="BR38" s="33">
        <v>1.287605E-2</v>
      </c>
      <c r="BS38" s="33">
        <v>1.2736819999999999E-2</v>
      </c>
      <c r="BT38" s="33">
        <v>1.260178E-2</v>
      </c>
      <c r="BU38" s="33">
        <v>1.247094E-2</v>
      </c>
      <c r="BV38" s="33">
        <v>1.2344000000000001E-2</v>
      </c>
      <c r="BW38" s="33">
        <v>1.222058E-2</v>
      </c>
      <c r="BX38" s="33">
        <v>1.210059E-2</v>
      </c>
      <c r="BY38" s="33">
        <v>1.1984389999999999E-2</v>
      </c>
      <c r="BZ38" s="33">
        <v>1.18724E-2</v>
      </c>
      <c r="CA38" s="33">
        <v>1.176407E-2</v>
      </c>
      <c r="CB38" s="33">
        <v>1.1658999999999999E-2</v>
      </c>
      <c r="CC38" s="33">
        <v>1.155697E-2</v>
      </c>
      <c r="CD38" s="33">
        <v>1.1457790000000001E-2</v>
      </c>
      <c r="CE38" s="33">
        <v>1.136144E-2</v>
      </c>
      <c r="CF38" s="33">
        <v>1.126744E-2</v>
      </c>
      <c r="CG38" s="33">
        <v>1.117507E-2</v>
      </c>
      <c r="CH38" s="33">
        <v>1.108405E-2</v>
      </c>
      <c r="CI38" s="33">
        <v>1.0994729999999999E-2</v>
      </c>
      <c r="CJ38" s="33">
        <v>1.0907729999999999E-2</v>
      </c>
      <c r="CK38" s="33">
        <v>1.082281E-2</v>
      </c>
      <c r="CL38" s="33">
        <v>1.0739749999999999E-2</v>
      </c>
      <c r="CM38" s="33">
        <v>1.065849E-2</v>
      </c>
      <c r="CN38" s="33">
        <v>1.057906E-2</v>
      </c>
      <c r="CO38" s="33">
        <v>1.0501689999999999E-2</v>
      </c>
      <c r="CP38" s="33">
        <v>1.0426009999999999E-2</v>
      </c>
      <c r="CQ38" s="33">
        <v>1.035148E-2</v>
      </c>
      <c r="CR38" s="33">
        <v>1.027778E-2</v>
      </c>
      <c r="CS38" s="33">
        <v>1.020532E-2</v>
      </c>
      <c r="CT38" s="33">
        <v>1.013466E-2</v>
      </c>
      <c r="CU38" s="33">
        <v>1.006544E-2</v>
      </c>
      <c r="CV38" s="33">
        <v>9.9973590000000008E-3</v>
      </c>
      <c r="CW38" s="33">
        <v>9.93022E-3</v>
      </c>
      <c r="CX38" s="33">
        <v>9.8640740000000005E-3</v>
      </c>
      <c r="CY38" s="33">
        <v>9.7990779999999993E-3</v>
      </c>
      <c r="CZ38" s="33">
        <v>9.7349670000000006E-3</v>
      </c>
      <c r="DA38" s="33">
        <v>9.6712080000000006E-3</v>
      </c>
      <c r="DB38" s="33">
        <v>9.6076410000000001E-3</v>
      </c>
      <c r="DC38" s="33">
        <v>9.5446839999999995E-3</v>
      </c>
      <c r="DD38" s="33">
        <v>9.4829700000000003E-3</v>
      </c>
      <c r="DE38" s="33">
        <v>9.4222260000000006E-3</v>
      </c>
      <c r="DF38" s="33">
        <v>9.3621929999999996E-3</v>
      </c>
      <c r="DG38" s="33">
        <v>9.3026819999999996E-3</v>
      </c>
      <c r="DH38" s="33">
        <v>9.2438239999999994E-3</v>
      </c>
      <c r="DI38" s="33">
        <v>9.1857439999999992E-3</v>
      </c>
      <c r="DJ38" s="33">
        <v>9.1282210000000006E-3</v>
      </c>
      <c r="DK38" s="33">
        <v>9.0708270000000001E-3</v>
      </c>
      <c r="DL38" s="33">
        <v>9.013432E-3</v>
      </c>
      <c r="DM38" s="33">
        <v>8.9563669999999998E-3</v>
      </c>
      <c r="DN38" s="33">
        <v>8.9003559999999999E-3</v>
      </c>
      <c r="DO38" s="33">
        <v>8.8451970000000008E-3</v>
      </c>
      <c r="DP38" s="33">
        <v>8.790661E-3</v>
      </c>
      <c r="DQ38" s="33">
        <v>8.7364220000000006E-3</v>
      </c>
      <c r="DR38" s="33">
        <v>8.6825400000000007E-3</v>
      </c>
      <c r="DS38" s="33">
        <v>8.6291809999999997E-3</v>
      </c>
      <c r="DT38" s="33">
        <v>8.5762679999999997E-3</v>
      </c>
      <c r="DU38" s="33">
        <v>8.5234420000000009E-3</v>
      </c>
      <c r="DV38" s="33">
        <v>8.4705639999999999E-3</v>
      </c>
      <c r="DW38" s="33">
        <v>8.4178280000000005E-3</v>
      </c>
      <c r="DX38" s="33">
        <v>8.365974E-3</v>
      </c>
      <c r="DY38" s="33">
        <v>8.3149539999999994E-3</v>
      </c>
      <c r="DZ38" s="33">
        <v>8.2646119999999993E-3</v>
      </c>
      <c r="EA38" s="33">
        <v>8.2146800000000002E-3</v>
      </c>
      <c r="EB38" s="33">
        <v>8.1651199999999997E-3</v>
      </c>
      <c r="EC38" s="33">
        <v>8.1159760000000004E-3</v>
      </c>
      <c r="ED38" s="33">
        <v>8.0672929999999997E-3</v>
      </c>
      <c r="EE38" s="33">
        <v>8.0187399999999999E-3</v>
      </c>
      <c r="EF38" s="33">
        <v>7.9703039999999992E-3</v>
      </c>
      <c r="EG38" s="33">
        <v>7.9220560000000002E-3</v>
      </c>
      <c r="EH38" s="33">
        <v>7.8746830000000004E-3</v>
      </c>
      <c r="EI38" s="33">
        <v>7.8281359999999994E-3</v>
      </c>
      <c r="EJ38" s="33">
        <v>7.782186E-3</v>
      </c>
      <c r="EK38" s="33">
        <v>7.7366459999999998E-3</v>
      </c>
      <c r="EL38" s="33">
        <v>7.6915320000000001E-3</v>
      </c>
      <c r="EM38" s="33">
        <v>7.6467870000000004E-3</v>
      </c>
      <c r="EN38" s="33">
        <v>7.6023749999999998E-3</v>
      </c>
      <c r="EO38" s="33">
        <v>7.5579790000000003E-3</v>
      </c>
      <c r="EP38" s="33">
        <v>7.5136669999999999E-3</v>
      </c>
      <c r="EQ38" s="33">
        <v>7.4695530000000003E-3</v>
      </c>
      <c r="ER38" s="33">
        <v>7.4262870000000002E-3</v>
      </c>
      <c r="ES38" s="33">
        <v>7.3837260000000002E-3</v>
      </c>
      <c r="ET38" s="33">
        <v>7.3416929999999998E-3</v>
      </c>
      <c r="EU38" s="33">
        <v>7.3000419999999996E-3</v>
      </c>
      <c r="EV38" s="33">
        <v>7.2587709999999998E-3</v>
      </c>
      <c r="EW38" s="33">
        <v>7.2177680000000003E-3</v>
      </c>
      <c r="EX38" s="33">
        <v>7.177124E-3</v>
      </c>
      <c r="EY38" s="33">
        <v>7.1365200000000004E-3</v>
      </c>
      <c r="EZ38" s="33">
        <v>7.0959839999999996E-3</v>
      </c>
      <c r="FA38" s="33">
        <v>7.0555080000000003E-3</v>
      </c>
      <c r="FB38" s="33">
        <v>7.0158210000000002E-3</v>
      </c>
      <c r="FC38" s="33">
        <v>6.9768690000000001E-3</v>
      </c>
      <c r="FD38" s="33">
        <v>6.9385580000000001E-3</v>
      </c>
      <c r="FE38" s="33">
        <v>6.9005480000000003E-3</v>
      </c>
      <c r="FF38" s="33">
        <v>6.8627990000000002E-3</v>
      </c>
      <c r="FG38" s="33">
        <v>6.8252169999999997E-3</v>
      </c>
      <c r="FH38" s="33">
        <v>6.7877529999999997E-3</v>
      </c>
      <c r="FI38" s="33">
        <v>6.7502270000000001E-3</v>
      </c>
      <c r="FJ38" s="33">
        <v>6.7128420000000001E-3</v>
      </c>
      <c r="FK38" s="33">
        <v>6.6755299999999998E-3</v>
      </c>
      <c r="FL38" s="33">
        <v>6.6389320000000002E-3</v>
      </c>
      <c r="FM38" s="33">
        <v>6.6028340000000001E-3</v>
      </c>
      <c r="FN38" s="33">
        <v>6.5672339999999999E-3</v>
      </c>
      <c r="FO38" s="33">
        <v>6.5318759999999998E-3</v>
      </c>
      <c r="FP38" s="33">
        <v>6.4966809999999998E-3</v>
      </c>
      <c r="FQ38" s="33">
        <v>6.4616309999999998E-3</v>
      </c>
      <c r="FR38" s="33">
        <v>6.4266289999999997E-3</v>
      </c>
      <c r="FS38" s="33">
        <v>6.3914449999999999E-3</v>
      </c>
      <c r="FT38" s="33">
        <v>6.3563229999999997E-3</v>
      </c>
      <c r="FU38" s="33">
        <v>6.3212629999999997E-3</v>
      </c>
      <c r="FV38" s="33">
        <v>6.2868539999999997E-3</v>
      </c>
      <c r="FW38" s="33">
        <v>6.2529150000000004E-3</v>
      </c>
      <c r="FX38" s="33">
        <v>6.2194360000000001E-3</v>
      </c>
      <c r="FY38" s="33">
        <v>6.186184E-3</v>
      </c>
      <c r="FZ38" s="33">
        <v>6.1531950000000002E-3</v>
      </c>
      <c r="GA38" s="33">
        <v>6.1204160000000001E-3</v>
      </c>
      <c r="GB38" s="33">
        <v>6.0876810000000002E-3</v>
      </c>
      <c r="GC38" s="33">
        <v>6.0547400000000003E-3</v>
      </c>
      <c r="GD38" s="33">
        <v>6.0218329999999999E-3</v>
      </c>
      <c r="GE38" s="33">
        <v>5.9889909999999999E-3</v>
      </c>
      <c r="GF38" s="33">
        <v>5.9568030000000001E-3</v>
      </c>
      <c r="GG38" s="33">
        <v>5.9251260000000002E-3</v>
      </c>
      <c r="GH38" s="33">
        <v>5.8939229999999997E-3</v>
      </c>
      <c r="GI38" s="33">
        <v>5.8628220000000002E-3</v>
      </c>
      <c r="GJ38" s="33">
        <v>5.8318420000000003E-3</v>
      </c>
      <c r="GK38" s="33">
        <v>5.80095E-3</v>
      </c>
      <c r="GL38" s="33">
        <v>5.770145E-3</v>
      </c>
      <c r="GM38" s="33">
        <v>5.7392140000000003E-3</v>
      </c>
      <c r="GN38" s="33">
        <v>5.7083129999999996E-3</v>
      </c>
      <c r="GO38" s="33">
        <v>5.6776149999999996E-3</v>
      </c>
      <c r="GP38" s="33">
        <v>5.6476360000000001E-3</v>
      </c>
      <c r="GQ38" s="33">
        <v>5.618189E-3</v>
      </c>
      <c r="GR38" s="33">
        <v>5.58918E-3</v>
      </c>
      <c r="GS38" s="33">
        <v>5.5602639999999997E-3</v>
      </c>
      <c r="GT38" s="33">
        <v>5.5314930000000002E-3</v>
      </c>
      <c r="GU38" s="33">
        <v>5.5028189999999999E-3</v>
      </c>
      <c r="GV38" s="33">
        <v>5.4741770000000002E-3</v>
      </c>
      <c r="GW38" s="33">
        <v>5.4454159999999998E-3</v>
      </c>
      <c r="GX38" s="33">
        <v>5.4167019999999998E-3</v>
      </c>
      <c r="GY38" s="33">
        <v>5.3881440000000001E-3</v>
      </c>
      <c r="GZ38" s="33">
        <v>5.3602550000000004E-3</v>
      </c>
      <c r="HA38" s="33">
        <v>5.3328439999999998E-3</v>
      </c>
      <c r="HB38" s="33">
        <v>5.3058519999999998E-3</v>
      </c>
      <c r="HC38" s="33">
        <v>5.2788929999999998E-3</v>
      </c>
      <c r="HD38" s="33">
        <v>5.2520090000000002E-3</v>
      </c>
      <c r="HE38" s="33">
        <v>5.2251440000000001E-3</v>
      </c>
      <c r="HF38" s="33">
        <v>5.198233E-3</v>
      </c>
      <c r="HG38" s="33">
        <v>5.1711279999999997E-3</v>
      </c>
      <c r="HH38" s="33">
        <v>5.1440619999999996E-3</v>
      </c>
      <c r="HI38" s="33">
        <v>5.11715E-3</v>
      </c>
      <c r="HJ38" s="33">
        <v>5.0908960000000001E-3</v>
      </c>
      <c r="HK38" s="33">
        <v>5.0651130000000004E-3</v>
      </c>
      <c r="HL38" s="33">
        <v>5.0397239999999998E-3</v>
      </c>
      <c r="HM38" s="33">
        <v>5.0144320000000001E-3</v>
      </c>
      <c r="HN38" s="33">
        <v>4.989238E-3</v>
      </c>
      <c r="HO38" s="33">
        <v>4.9641709999999999E-3</v>
      </c>
      <c r="HP38" s="33">
        <v>4.939171E-3</v>
      </c>
      <c r="HQ38" s="33">
        <v>4.9140190000000004E-3</v>
      </c>
      <c r="HR38" s="33">
        <v>4.8889129999999999E-3</v>
      </c>
      <c r="HS38" s="33">
        <v>4.8639909999999998E-3</v>
      </c>
      <c r="HT38" s="33">
        <v>4.8396710000000003E-3</v>
      </c>
      <c r="HU38" s="33">
        <v>4.8157510000000001E-3</v>
      </c>
      <c r="HV38" s="33">
        <v>4.7921070000000003E-3</v>
      </c>
      <c r="HW38" s="33">
        <v>4.7684499999999996E-3</v>
      </c>
      <c r="HX38" s="33">
        <v>4.7448120000000002E-3</v>
      </c>
      <c r="HY38" s="33">
        <v>4.7212759999999999E-3</v>
      </c>
      <c r="HZ38" s="33">
        <v>4.6978100000000002E-3</v>
      </c>
      <c r="IA38" s="33">
        <v>4.6742290000000002E-3</v>
      </c>
      <c r="IB38" s="33">
        <v>4.650693E-3</v>
      </c>
      <c r="IC38" s="33">
        <v>4.6273529999999998E-3</v>
      </c>
      <c r="ID38" s="33">
        <v>4.6046430000000003E-3</v>
      </c>
      <c r="IE38" s="33">
        <v>4.5823180000000002E-3</v>
      </c>
      <c r="IF38" s="33">
        <v>4.5602409999999996E-3</v>
      </c>
      <c r="IG38" s="33">
        <v>4.5381400000000004E-3</v>
      </c>
      <c r="IH38" s="33">
        <v>4.5160720000000003E-3</v>
      </c>
      <c r="II38" s="33">
        <v>4.4940199999999996E-3</v>
      </c>
      <c r="IJ38" s="33">
        <v>4.4720460000000004E-3</v>
      </c>
      <c r="IK38" s="33">
        <v>4.4500080000000001E-3</v>
      </c>
      <c r="IL38" s="33">
        <v>4.4280739999999997E-3</v>
      </c>
      <c r="IM38" s="33">
        <v>4.406376E-3</v>
      </c>
      <c r="IN38" s="33">
        <v>4.3853269999999996E-3</v>
      </c>
      <c r="IO38" s="33">
        <v>4.3647030000000002E-3</v>
      </c>
      <c r="IP38" s="33">
        <v>4.3443739999999998E-3</v>
      </c>
      <c r="IQ38" s="33">
        <v>4.324067E-3</v>
      </c>
      <c r="IR38" s="33">
        <v>4.3038420000000004E-3</v>
      </c>
      <c r="IS38" s="33">
        <v>4.2836539999999996E-3</v>
      </c>
      <c r="IT38" s="33">
        <v>4.2635609999999999E-3</v>
      </c>
      <c r="IU38" s="33">
        <v>4.2434120000000002E-3</v>
      </c>
      <c r="IV38" s="33">
        <v>4.2233330000000001E-3</v>
      </c>
      <c r="IW38" s="33">
        <v>4.203437E-3</v>
      </c>
      <c r="IX38" s="33">
        <v>4.184101E-3</v>
      </c>
      <c r="IY38" s="33">
        <v>4.1651140000000001E-3</v>
      </c>
      <c r="IZ38" s="33">
        <v>4.1463109999999997E-3</v>
      </c>
      <c r="JA38" s="33">
        <v>4.1274290000000002E-3</v>
      </c>
      <c r="JB38" s="33">
        <v>4.1085490000000004E-3</v>
      </c>
      <c r="JC38" s="33">
        <v>4.0896630000000003E-3</v>
      </c>
      <c r="JD38" s="33">
        <v>4.0708810000000002E-3</v>
      </c>
      <c r="JE38" s="33">
        <v>4.0520469999999996E-3</v>
      </c>
      <c r="JF38" s="33">
        <v>4.0333039999999997E-3</v>
      </c>
      <c r="JG38" s="33">
        <v>4.0147680000000002E-3</v>
      </c>
      <c r="JH38" s="33">
        <v>3.9967409999999998E-3</v>
      </c>
      <c r="JI38" s="33">
        <v>3.9790770000000001E-3</v>
      </c>
      <c r="JJ38" s="33">
        <v>3.9616470000000004E-3</v>
      </c>
      <c r="JK38" s="33">
        <v>3.9441859999999997E-3</v>
      </c>
      <c r="JL38" s="33">
        <v>3.9267390000000003E-3</v>
      </c>
      <c r="JM38" s="33">
        <v>3.9093130000000002E-3</v>
      </c>
      <c r="JN38" s="33">
        <v>3.8919760000000001E-3</v>
      </c>
      <c r="JO38" s="33">
        <v>3.8745730000000001E-3</v>
      </c>
      <c r="JP38" s="33">
        <v>3.8573209999999999E-3</v>
      </c>
      <c r="JQ38" s="33">
        <v>3.840333E-3</v>
      </c>
      <c r="JR38" s="33">
        <v>3.8238159999999998E-3</v>
      </c>
      <c r="JS38" s="33">
        <v>3.8076149999999999E-3</v>
      </c>
      <c r="JT38" s="33">
        <v>3.791628E-3</v>
      </c>
      <c r="JU38" s="33">
        <v>3.7755649999999998E-3</v>
      </c>
      <c r="JV38" s="33">
        <v>3.759376E-3</v>
      </c>
      <c r="JW38" s="33">
        <v>3.7430689999999999E-3</v>
      </c>
      <c r="JX38" s="33">
        <v>3.7267540000000001E-3</v>
      </c>
      <c r="JY38" s="33">
        <v>3.7103510000000002E-3</v>
      </c>
      <c r="JZ38" s="33">
        <v>3.694124E-3</v>
      </c>
      <c r="KA38" s="33">
        <v>3.6781439999999999E-3</v>
      </c>
      <c r="KB38" s="33">
        <v>3.6626240000000002E-3</v>
      </c>
      <c r="KC38" s="33">
        <v>3.6474049999999998E-3</v>
      </c>
      <c r="KD38" s="33">
        <v>3.6323689999999999E-3</v>
      </c>
      <c r="KE38" s="33">
        <v>3.617243E-3</v>
      </c>
      <c r="KF38" s="33">
        <v>3.6019820000000001E-3</v>
      </c>
      <c r="KG38" s="33">
        <v>3.586634E-3</v>
      </c>
      <c r="KH38" s="33">
        <v>3.5713339999999998E-3</v>
      </c>
      <c r="KI38" s="33">
        <v>3.5560489999999999E-3</v>
      </c>
      <c r="KJ38" s="33">
        <v>3.5410099999999998E-3</v>
      </c>
      <c r="KK38" s="33">
        <v>3.5261939999999999E-3</v>
      </c>
      <c r="KL38" s="33">
        <v>3.511775E-3</v>
      </c>
      <c r="KM38" s="33">
        <v>3.4975459999999998E-3</v>
      </c>
      <c r="KN38" s="33">
        <v>3.483384E-3</v>
      </c>
      <c r="KO38" s="33">
        <v>3.4691280000000001E-3</v>
      </c>
      <c r="KP38" s="33">
        <v>3.4547240000000002E-3</v>
      </c>
      <c r="KQ38" s="33">
        <v>3.440242E-3</v>
      </c>
      <c r="KR38" s="33">
        <v>3.4257860000000001E-3</v>
      </c>
      <c r="KS38" s="33">
        <v>3.4113820000000001E-3</v>
      </c>
      <c r="KT38" s="33">
        <v>3.3972609999999999E-3</v>
      </c>
      <c r="KU38" s="33">
        <v>3.3833940000000001E-3</v>
      </c>
      <c r="KV38" s="33">
        <v>3.3699099999999998E-3</v>
      </c>
      <c r="KW38" s="33">
        <v>3.3565819999999999E-3</v>
      </c>
      <c r="KX38" s="33">
        <v>3.3432700000000002E-3</v>
      </c>
      <c r="KY38" s="33">
        <v>3.3298519999999999E-3</v>
      </c>
      <c r="KZ38" s="33">
        <v>3.3162880000000001E-3</v>
      </c>
      <c r="LA38" s="33">
        <v>3.3026169999999999E-3</v>
      </c>
      <c r="LB38" s="33">
        <v>3.2889659999999999E-3</v>
      </c>
      <c r="LC38" s="33">
        <v>3.275451E-3</v>
      </c>
      <c r="LD38" s="33">
        <v>3.2622570000000002E-3</v>
      </c>
      <c r="LE38" s="33">
        <v>3.249296E-3</v>
      </c>
      <c r="LF38" s="33">
        <v>3.2366510000000001E-3</v>
      </c>
      <c r="LG38" s="33">
        <v>3.2240910000000001E-3</v>
      </c>
      <c r="LH38" s="33">
        <v>3.211467E-3</v>
      </c>
      <c r="LI38" s="33">
        <v>3.1986150000000001E-3</v>
      </c>
      <c r="LJ38" s="33">
        <v>3.1855379999999999E-3</v>
      </c>
      <c r="LK38" s="33">
        <v>3.1723469999999998E-3</v>
      </c>
      <c r="LL38" s="33">
        <v>3.1592149999999999E-3</v>
      </c>
      <c r="LM38" s="33">
        <v>3.1462880000000001E-3</v>
      </c>
      <c r="LN38" s="33">
        <v>3.1337240000000001E-3</v>
      </c>
      <c r="LO38" s="33">
        <v>3.121455E-3</v>
      </c>
      <c r="LP38" s="33">
        <v>3.1095070000000001E-3</v>
      </c>
      <c r="LQ38" s="33">
        <v>3.0976659999999998E-3</v>
      </c>
      <c r="LR38" s="33">
        <v>3.0858169999999998E-3</v>
      </c>
      <c r="LS38" s="33">
        <v>3.0737830000000001E-3</v>
      </c>
      <c r="LT38" s="33">
        <v>3.0615490000000002E-3</v>
      </c>
      <c r="LU38" s="33">
        <v>3.0492200000000001E-3</v>
      </c>
      <c r="LV38" s="33">
        <v>3.0369400000000001E-3</v>
      </c>
      <c r="LW38" s="33">
        <v>3.0248290000000001E-3</v>
      </c>
      <c r="LX38" s="33">
        <v>3.0130230000000001E-3</v>
      </c>
      <c r="LY38" s="33">
        <v>3.0014619999999999E-3</v>
      </c>
      <c r="LZ38" s="33">
        <v>2.9901340000000002E-3</v>
      </c>
      <c r="MA38" s="33">
        <v>2.9788470000000002E-3</v>
      </c>
      <c r="MB38" s="33">
        <v>2.967524E-3</v>
      </c>
      <c r="MC38" s="33">
        <v>2.956027E-3</v>
      </c>
      <c r="MD38" s="33">
        <v>2.9443870000000001E-3</v>
      </c>
      <c r="ME38" s="33">
        <v>2.9326840000000001E-3</v>
      </c>
      <c r="MF38" s="33">
        <v>2.9210350000000002E-3</v>
      </c>
      <c r="MG38" s="33">
        <v>2.909544E-3</v>
      </c>
      <c r="MH38" s="33">
        <v>2.89836E-3</v>
      </c>
      <c r="MI38" s="33">
        <v>2.8874320000000001E-3</v>
      </c>
      <c r="MJ38" s="33">
        <v>2.8767139999999998E-3</v>
      </c>
      <c r="MK38" s="33">
        <v>2.8660619999999999E-3</v>
      </c>
      <c r="ML38" s="33">
        <v>2.8554209999999999E-3</v>
      </c>
      <c r="MM38" s="33">
        <v>2.844652E-3</v>
      </c>
      <c r="MN38" s="33">
        <v>2.8337599999999998E-3</v>
      </c>
      <c r="MO38" s="33">
        <v>2.8228279999999999E-3</v>
      </c>
      <c r="MP38" s="33">
        <v>2.812017E-3</v>
      </c>
      <c r="MQ38" s="33">
        <v>2.801418E-3</v>
      </c>
      <c r="MR38" s="33">
        <v>2.7911199999999998E-3</v>
      </c>
      <c r="MS38" s="33">
        <v>2.7810539999999998E-3</v>
      </c>
      <c r="MT38" s="33">
        <v>2.7711749999999999E-3</v>
      </c>
      <c r="MU38" s="33">
        <v>2.7613080000000001E-3</v>
      </c>
      <c r="MV38" s="33">
        <v>2.7513640000000001E-3</v>
      </c>
      <c r="MW38" s="33">
        <v>2.7412080000000002E-3</v>
      </c>
      <c r="MX38" s="33">
        <v>2.730803E-3</v>
      </c>
      <c r="MY38" s="33">
        <v>2.7202770000000001E-3</v>
      </c>
      <c r="MZ38" s="33">
        <v>2.7098439999999999E-3</v>
      </c>
      <c r="NA38" s="33">
        <v>2.6996469999999999E-3</v>
      </c>
      <c r="NB38" s="33">
        <v>2.6897560000000002E-3</v>
      </c>
      <c r="NC38" s="33">
        <v>2.6800980000000001E-3</v>
      </c>
      <c r="ND38" s="33">
        <v>2.6706479999999999E-3</v>
      </c>
      <c r="NE38" s="33">
        <v>2.6612279999999999E-3</v>
      </c>
      <c r="NF38" s="33">
        <v>2.6517720000000002E-3</v>
      </c>
      <c r="NG38" s="33">
        <v>2.64219E-3</v>
      </c>
      <c r="NH38" s="33">
        <v>2.632433E-3</v>
      </c>
      <c r="NI38" s="33">
        <v>2.6225739999999999E-3</v>
      </c>
      <c r="NJ38" s="33">
        <v>2.6128029999999999E-3</v>
      </c>
      <c r="NK38" s="33">
        <v>2.6032410000000001E-3</v>
      </c>
      <c r="NL38" s="33">
        <v>2.593962E-3</v>
      </c>
      <c r="NM38" s="33">
        <v>2.5849110000000001E-3</v>
      </c>
      <c r="NN38" s="33">
        <v>2.5760510000000002E-3</v>
      </c>
      <c r="NO38" s="33">
        <v>2.567209E-3</v>
      </c>
      <c r="NP38" s="33">
        <v>2.5582920000000002E-3</v>
      </c>
      <c r="NQ38" s="33">
        <v>2.5492319999999998E-3</v>
      </c>
      <c r="NR38" s="33">
        <v>2.5399709999999998E-3</v>
      </c>
      <c r="NS38" s="33">
        <v>2.5305839999999998E-3</v>
      </c>
      <c r="NT38" s="33">
        <v>2.5212569999999998E-3</v>
      </c>
      <c r="NU38" s="33">
        <v>2.5121129999999998E-3</v>
      </c>
      <c r="NV38" s="33">
        <v>2.5032370000000002E-3</v>
      </c>
      <c r="NW38" s="33">
        <v>2.4945840000000002E-3</v>
      </c>
      <c r="NX38" s="33">
        <v>2.4860860000000002E-3</v>
      </c>
      <c r="NY38" s="33">
        <v>2.4776080000000001E-3</v>
      </c>
      <c r="NZ38" s="33">
        <v>2.4690630000000001E-3</v>
      </c>
      <c r="OA38" s="33">
        <v>2.4603860000000002E-3</v>
      </c>
      <c r="OB38" s="33">
        <v>2.4515349999999999E-3</v>
      </c>
      <c r="OC38" s="33">
        <v>2.4426029999999998E-3</v>
      </c>
      <c r="OD38" s="33">
        <v>2.4337640000000002E-3</v>
      </c>
      <c r="OE38" s="33">
        <v>2.4251709999999998E-3</v>
      </c>
      <c r="OF38" s="33">
        <v>2.416854E-3</v>
      </c>
      <c r="OG38" s="33">
        <v>2.4087380000000001E-3</v>
      </c>
      <c r="OH38" s="33">
        <v>2.400742E-3</v>
      </c>
      <c r="OI38" s="33">
        <v>2.3927319999999998E-3</v>
      </c>
      <c r="OJ38" s="33">
        <v>2.3846340000000001E-3</v>
      </c>
      <c r="OK38" s="33">
        <v>2.3763819999999998E-3</v>
      </c>
      <c r="OL38" s="33">
        <v>2.3679539999999998E-3</v>
      </c>
      <c r="OM38" s="33">
        <v>2.359435E-3</v>
      </c>
      <c r="ON38" s="33">
        <v>2.3509859999999998E-3</v>
      </c>
      <c r="OO38" s="33">
        <v>2.3427539999999998E-3</v>
      </c>
      <c r="OP38" s="33">
        <v>2.3347960000000001E-3</v>
      </c>
    </row>
    <row r="39" spans="1:515" x14ac:dyDescent="0.25">
      <c r="A39" s="13" t="str">
        <f t="shared" si="0"/>
        <v>FixedWing-VERY COARSE-3-20-Any</v>
      </c>
      <c r="B39" s="13" t="s">
        <v>56</v>
      </c>
      <c r="C39" s="23" t="s">
        <v>32</v>
      </c>
      <c r="D39" s="31">
        <v>3</v>
      </c>
      <c r="E39" s="23">
        <v>20</v>
      </c>
      <c r="F39" s="32" t="s">
        <v>48</v>
      </c>
      <c r="G39" s="33">
        <v>0.1672614</v>
      </c>
      <c r="H39" s="33">
        <v>0.1251544</v>
      </c>
      <c r="I39" s="33">
        <v>9.8014409999999996E-2</v>
      </c>
      <c r="J39" s="33">
        <v>7.9339549999999995E-2</v>
      </c>
      <c r="K39" s="33">
        <v>6.6929249999999996E-2</v>
      </c>
      <c r="L39" s="33">
        <v>5.8205109999999997E-2</v>
      </c>
      <c r="M39" s="33">
        <v>5.171365E-2</v>
      </c>
      <c r="N39" s="33">
        <v>4.6707159999999998E-2</v>
      </c>
      <c r="O39" s="33">
        <v>4.4437940000000002E-2</v>
      </c>
      <c r="P39" s="33">
        <v>4.248213E-2</v>
      </c>
      <c r="Q39" s="33">
        <v>4.0605479999999999E-2</v>
      </c>
      <c r="R39" s="33">
        <v>3.8656019999999999E-2</v>
      </c>
      <c r="S39" s="33">
        <v>3.6620899999999998E-2</v>
      </c>
      <c r="T39" s="33">
        <v>3.4605240000000002E-2</v>
      </c>
      <c r="U39" s="33">
        <v>3.259422E-2</v>
      </c>
      <c r="V39" s="33">
        <v>3.0653719999999999E-2</v>
      </c>
      <c r="W39" s="33">
        <v>2.8894260000000001E-2</v>
      </c>
      <c r="X39" s="33">
        <v>2.7277590000000001E-2</v>
      </c>
      <c r="Y39" s="33">
        <v>2.577494E-2</v>
      </c>
      <c r="Z39" s="33">
        <v>2.4397459999999999E-2</v>
      </c>
      <c r="AA39" s="33">
        <v>2.314339E-2</v>
      </c>
      <c r="AB39" s="33">
        <v>2.1984839999999999E-2</v>
      </c>
      <c r="AC39" s="33">
        <v>2.0910890000000001E-2</v>
      </c>
      <c r="AD39" s="33">
        <v>1.991658E-2</v>
      </c>
      <c r="AE39" s="33">
        <v>1.8976880000000002E-2</v>
      </c>
      <c r="AF39" s="33">
        <v>1.810923E-2</v>
      </c>
      <c r="AG39" s="33">
        <v>1.7303880000000001E-2</v>
      </c>
      <c r="AH39" s="33">
        <v>1.6554030000000001E-2</v>
      </c>
      <c r="AI39" s="33">
        <v>1.5851339999999998E-2</v>
      </c>
      <c r="AJ39" s="33">
        <v>1.518803E-2</v>
      </c>
      <c r="AK39" s="33">
        <v>1.456208E-2</v>
      </c>
      <c r="AL39" s="33">
        <v>1.3969209999999999E-2</v>
      </c>
      <c r="AM39" s="33">
        <v>1.340736E-2</v>
      </c>
      <c r="AN39" s="33">
        <v>1.287483E-2</v>
      </c>
      <c r="AO39" s="33">
        <v>1.237007E-2</v>
      </c>
      <c r="AP39" s="33">
        <v>1.1891530000000001E-2</v>
      </c>
      <c r="AQ39" s="33">
        <v>1.1437940000000001E-2</v>
      </c>
      <c r="AR39" s="33">
        <v>1.1008860000000001E-2</v>
      </c>
      <c r="AS39" s="33">
        <v>1.0601309999999999E-2</v>
      </c>
      <c r="AT39" s="33">
        <v>1.0213740000000001E-2</v>
      </c>
      <c r="AU39" s="33">
        <v>9.8472330000000004E-3</v>
      </c>
      <c r="AV39" s="33">
        <v>9.4997099999999998E-3</v>
      </c>
      <c r="AW39" s="33">
        <v>9.1700849999999997E-3</v>
      </c>
      <c r="AX39" s="33">
        <v>8.8571840000000006E-3</v>
      </c>
      <c r="AY39" s="33">
        <v>8.5603250000000006E-3</v>
      </c>
      <c r="AZ39" s="33">
        <v>8.2786249999999995E-3</v>
      </c>
      <c r="BA39" s="33">
        <v>8.0109150000000004E-3</v>
      </c>
      <c r="BB39" s="33">
        <v>7.7568639999999996E-3</v>
      </c>
      <c r="BC39" s="33">
        <v>7.5148949999999997E-3</v>
      </c>
      <c r="BD39" s="33">
        <v>7.2842000000000002E-3</v>
      </c>
      <c r="BE39" s="33">
        <v>7.065272E-3</v>
      </c>
      <c r="BF39" s="33">
        <v>6.8575759999999998E-3</v>
      </c>
      <c r="BG39" s="33">
        <v>6.6605850000000001E-3</v>
      </c>
      <c r="BH39" s="33">
        <v>6.4726569999999997E-3</v>
      </c>
      <c r="BI39" s="33">
        <v>6.2939809999999997E-3</v>
      </c>
      <c r="BJ39" s="33">
        <v>6.1239600000000003E-3</v>
      </c>
      <c r="BK39" s="33">
        <v>5.962101E-3</v>
      </c>
      <c r="BL39" s="33">
        <v>5.8083120000000004E-3</v>
      </c>
      <c r="BM39" s="33">
        <v>5.6616280000000001E-3</v>
      </c>
      <c r="BN39" s="33">
        <v>5.5209710000000004E-3</v>
      </c>
      <c r="BO39" s="33">
        <v>5.3859290000000002E-3</v>
      </c>
      <c r="BP39" s="33">
        <v>5.2568119999999996E-3</v>
      </c>
      <c r="BQ39" s="33">
        <v>5.1340270000000002E-3</v>
      </c>
      <c r="BR39" s="33">
        <v>5.0163050000000004E-3</v>
      </c>
      <c r="BS39" s="33">
        <v>4.9038989999999998E-3</v>
      </c>
      <c r="BT39" s="33">
        <v>4.7967019999999999E-3</v>
      </c>
      <c r="BU39" s="33">
        <v>4.6937630000000001E-3</v>
      </c>
      <c r="BV39" s="33">
        <v>4.5949019999999997E-3</v>
      </c>
      <c r="BW39" s="33">
        <v>4.4994040000000003E-3</v>
      </c>
      <c r="BX39" s="33">
        <v>4.4068689999999999E-3</v>
      </c>
      <c r="BY39" s="33">
        <v>4.3172920000000004E-3</v>
      </c>
      <c r="BZ39" s="33">
        <v>4.2313000000000003E-3</v>
      </c>
      <c r="CA39" s="33">
        <v>4.1488150000000001E-3</v>
      </c>
      <c r="CB39" s="33">
        <v>4.0687780000000003E-3</v>
      </c>
      <c r="CC39" s="33">
        <v>3.9915760000000002E-3</v>
      </c>
      <c r="CD39" s="33">
        <v>3.9171809999999996E-3</v>
      </c>
      <c r="CE39" s="33">
        <v>3.8448789999999998E-3</v>
      </c>
      <c r="CF39" s="33">
        <v>3.7747929999999998E-3</v>
      </c>
      <c r="CG39" s="33">
        <v>3.7068050000000001E-3</v>
      </c>
      <c r="CH39" s="33">
        <v>3.6408600000000001E-3</v>
      </c>
      <c r="CI39" s="33">
        <v>3.5771069999999999E-3</v>
      </c>
      <c r="CJ39" s="33">
        <v>3.516099E-3</v>
      </c>
      <c r="CK39" s="33">
        <v>3.457519E-3</v>
      </c>
      <c r="CL39" s="33">
        <v>3.400667E-3</v>
      </c>
      <c r="CM39" s="33">
        <v>3.3457320000000001E-3</v>
      </c>
      <c r="CN39" s="33">
        <v>3.2927070000000002E-3</v>
      </c>
      <c r="CO39" s="33">
        <v>3.2411419999999998E-3</v>
      </c>
      <c r="CP39" s="33">
        <v>3.1908629999999999E-3</v>
      </c>
      <c r="CQ39" s="33">
        <v>3.142139E-3</v>
      </c>
      <c r="CR39" s="33">
        <v>3.095053E-3</v>
      </c>
      <c r="CS39" s="33">
        <v>3.0493880000000001E-3</v>
      </c>
      <c r="CT39" s="33">
        <v>3.0054840000000001E-3</v>
      </c>
      <c r="CU39" s="33">
        <v>2.9632360000000002E-3</v>
      </c>
      <c r="CV39" s="33">
        <v>2.9223090000000001E-3</v>
      </c>
      <c r="CW39" s="33">
        <v>2.8827000000000002E-3</v>
      </c>
      <c r="CX39" s="33">
        <v>2.8440850000000001E-3</v>
      </c>
      <c r="CY39" s="33">
        <v>2.8062199999999999E-3</v>
      </c>
      <c r="CZ39" s="33">
        <v>2.7691270000000001E-3</v>
      </c>
      <c r="DA39" s="33">
        <v>2.7329189999999999E-3</v>
      </c>
      <c r="DB39" s="33">
        <v>2.69776E-3</v>
      </c>
      <c r="DC39" s="33">
        <v>2.6636339999999998E-3</v>
      </c>
      <c r="DD39" s="33">
        <v>2.6309129999999999E-3</v>
      </c>
      <c r="DE39" s="33">
        <v>2.5994439999999998E-3</v>
      </c>
      <c r="DF39" s="33">
        <v>2.5688659999999999E-3</v>
      </c>
      <c r="DG39" s="33">
        <v>2.539225E-3</v>
      </c>
      <c r="DH39" s="33">
        <v>2.5103769999999998E-3</v>
      </c>
      <c r="DI39" s="33">
        <v>2.482176E-3</v>
      </c>
      <c r="DJ39" s="33">
        <v>2.4545420000000001E-3</v>
      </c>
      <c r="DK39" s="33">
        <v>2.4276219999999999E-3</v>
      </c>
      <c r="DL39" s="33">
        <v>2.4016089999999999E-3</v>
      </c>
      <c r="DM39" s="33">
        <v>2.3765460000000002E-3</v>
      </c>
      <c r="DN39" s="33">
        <v>2.3525870000000002E-3</v>
      </c>
      <c r="DO39" s="33">
        <v>2.3296269999999999E-3</v>
      </c>
      <c r="DP39" s="33">
        <v>2.3073109999999998E-3</v>
      </c>
      <c r="DQ39" s="33">
        <v>2.2855449999999999E-3</v>
      </c>
      <c r="DR39" s="33">
        <v>2.2642399999999998E-3</v>
      </c>
      <c r="DS39" s="33">
        <v>2.2432789999999999E-3</v>
      </c>
      <c r="DT39" s="33">
        <v>2.222515E-3</v>
      </c>
      <c r="DU39" s="33">
        <v>2.2021469999999998E-3</v>
      </c>
      <c r="DV39" s="33">
        <v>2.1824729999999999E-3</v>
      </c>
      <c r="DW39" s="33">
        <v>2.16366E-3</v>
      </c>
      <c r="DX39" s="33">
        <v>2.1455649999999999E-3</v>
      </c>
      <c r="DY39" s="33">
        <v>2.1279179999999999E-3</v>
      </c>
      <c r="DZ39" s="33">
        <v>2.1106639999999999E-3</v>
      </c>
      <c r="EA39" s="33">
        <v>2.0937270000000001E-3</v>
      </c>
      <c r="EB39" s="33">
        <v>2.0770609999999998E-3</v>
      </c>
      <c r="EC39" s="33">
        <v>2.0605240000000002E-3</v>
      </c>
      <c r="ED39" s="33">
        <v>2.0439540000000002E-3</v>
      </c>
      <c r="EE39" s="33">
        <v>2.0276780000000002E-3</v>
      </c>
      <c r="EF39" s="33">
        <v>2.0119510000000001E-3</v>
      </c>
      <c r="EG39" s="33">
        <v>1.9968759999999999E-3</v>
      </c>
      <c r="EH39" s="33">
        <v>1.982312E-3</v>
      </c>
      <c r="EI39" s="33">
        <v>1.9680650000000002E-3</v>
      </c>
      <c r="EJ39" s="33">
        <v>1.9540999999999998E-3</v>
      </c>
      <c r="EK39" s="33">
        <v>1.9404120000000001E-3</v>
      </c>
      <c r="EL39" s="33">
        <v>1.9269000000000001E-3</v>
      </c>
      <c r="EM39" s="33">
        <v>1.913405E-3</v>
      </c>
      <c r="EN39" s="33">
        <v>1.89986E-3</v>
      </c>
      <c r="EO39" s="33">
        <v>1.8865939999999999E-3</v>
      </c>
      <c r="EP39" s="33">
        <v>1.8737529999999999E-3</v>
      </c>
      <c r="EQ39" s="33">
        <v>1.8614040000000001E-3</v>
      </c>
      <c r="ER39" s="33">
        <v>1.8494099999999999E-3</v>
      </c>
      <c r="ES39" s="33">
        <v>1.8375900000000001E-3</v>
      </c>
      <c r="ET39" s="33">
        <v>1.8259509999999999E-3</v>
      </c>
      <c r="EU39" s="33">
        <v>1.81452E-3</v>
      </c>
      <c r="EV39" s="33">
        <v>1.8031939999999999E-3</v>
      </c>
      <c r="EW39" s="33">
        <v>1.791841E-3</v>
      </c>
      <c r="EX39" s="33">
        <v>1.7804369999999999E-3</v>
      </c>
      <c r="EY39" s="33">
        <v>1.769262E-3</v>
      </c>
      <c r="EZ39" s="33">
        <v>1.758461E-3</v>
      </c>
      <c r="FA39" s="33">
        <v>1.7480989999999999E-3</v>
      </c>
      <c r="FB39" s="33">
        <v>1.7380259999999999E-3</v>
      </c>
      <c r="FC39" s="33">
        <v>1.728018E-3</v>
      </c>
      <c r="FD39" s="33">
        <v>1.7180889999999999E-3</v>
      </c>
      <c r="FE39" s="33">
        <v>1.7083300000000001E-3</v>
      </c>
      <c r="FF39" s="33">
        <v>1.6986939999999999E-3</v>
      </c>
      <c r="FG39" s="33">
        <v>1.689081E-3</v>
      </c>
      <c r="FH39" s="33">
        <v>1.6794539999999999E-3</v>
      </c>
      <c r="FI39" s="33">
        <v>1.6700179999999999E-3</v>
      </c>
      <c r="FJ39" s="33">
        <v>1.6608650000000001E-3</v>
      </c>
      <c r="FK39" s="33">
        <v>1.6521330000000001E-3</v>
      </c>
      <c r="FL39" s="33">
        <v>1.643659E-3</v>
      </c>
      <c r="FM39" s="33">
        <v>1.635231E-3</v>
      </c>
      <c r="FN39" s="33">
        <v>1.62685E-3</v>
      </c>
      <c r="FO39" s="33">
        <v>1.618614E-3</v>
      </c>
      <c r="FP39" s="33">
        <v>1.6104660000000001E-3</v>
      </c>
      <c r="FQ39" s="33">
        <v>1.602275E-3</v>
      </c>
      <c r="FR39" s="33">
        <v>1.5939979999999999E-3</v>
      </c>
      <c r="FS39" s="33">
        <v>1.5858949999999999E-3</v>
      </c>
      <c r="FT39" s="33">
        <v>1.578014E-3</v>
      </c>
      <c r="FU39" s="33">
        <v>1.5704600000000001E-3</v>
      </c>
      <c r="FV39" s="33">
        <v>1.563081E-3</v>
      </c>
      <c r="FW39" s="33">
        <v>1.5557360000000001E-3</v>
      </c>
      <c r="FX39" s="33">
        <v>1.548465E-3</v>
      </c>
      <c r="FY39" s="33">
        <v>1.541375E-3</v>
      </c>
      <c r="FZ39" s="33">
        <v>1.5344309999999999E-3</v>
      </c>
      <c r="GA39" s="33">
        <v>1.527467E-3</v>
      </c>
      <c r="GB39" s="33">
        <v>1.5204000000000001E-3</v>
      </c>
      <c r="GC39" s="33">
        <v>1.513447E-3</v>
      </c>
      <c r="GD39" s="33">
        <v>1.5066260000000001E-3</v>
      </c>
      <c r="GE39" s="33">
        <v>1.5000479999999999E-3</v>
      </c>
      <c r="GF39" s="33">
        <v>1.493603E-3</v>
      </c>
      <c r="GG39" s="33">
        <v>1.4871789999999999E-3</v>
      </c>
      <c r="GH39" s="33">
        <v>1.480777E-3</v>
      </c>
      <c r="GI39" s="33">
        <v>1.4745330000000001E-3</v>
      </c>
      <c r="GJ39" s="33">
        <v>1.4684590000000001E-3</v>
      </c>
      <c r="GK39" s="33">
        <v>1.4624099999999999E-3</v>
      </c>
      <c r="GL39" s="33">
        <v>1.4562659999999999E-3</v>
      </c>
      <c r="GM39" s="33">
        <v>1.4502079999999999E-3</v>
      </c>
      <c r="GN39" s="33">
        <v>1.444243E-3</v>
      </c>
      <c r="GO39" s="33">
        <v>1.4384739999999999E-3</v>
      </c>
      <c r="GP39" s="33">
        <v>1.432811E-3</v>
      </c>
      <c r="GQ39" s="33">
        <v>1.427188E-3</v>
      </c>
      <c r="GR39" s="33">
        <v>1.4215600000000001E-3</v>
      </c>
      <c r="GS39" s="33">
        <v>1.4160150000000001E-3</v>
      </c>
      <c r="GT39" s="33">
        <v>1.410578E-3</v>
      </c>
      <c r="GU39" s="33">
        <v>1.4051490000000001E-3</v>
      </c>
      <c r="GV39" s="33">
        <v>1.399633E-3</v>
      </c>
      <c r="GW39" s="33">
        <v>1.3941979999999999E-3</v>
      </c>
      <c r="GX39" s="33">
        <v>1.3888430000000001E-3</v>
      </c>
      <c r="GY39" s="33">
        <v>1.383661E-3</v>
      </c>
      <c r="GZ39" s="33">
        <v>1.3785679999999999E-3</v>
      </c>
      <c r="HA39" s="33">
        <v>1.373551E-3</v>
      </c>
      <c r="HB39" s="33">
        <v>1.3685220000000001E-3</v>
      </c>
      <c r="HC39" s="33">
        <v>1.363555E-3</v>
      </c>
      <c r="HD39" s="33">
        <v>1.35867E-3</v>
      </c>
      <c r="HE39" s="33">
        <v>1.3537620000000001E-3</v>
      </c>
      <c r="HF39" s="33">
        <v>1.348754E-3</v>
      </c>
      <c r="HG39" s="33">
        <v>1.3437919999999999E-3</v>
      </c>
      <c r="HH39" s="33">
        <v>1.338906E-3</v>
      </c>
      <c r="HI39" s="33">
        <v>1.3341659999999999E-3</v>
      </c>
      <c r="HJ39" s="33">
        <v>1.3294699999999999E-3</v>
      </c>
      <c r="HK39" s="33">
        <v>1.3248330000000001E-3</v>
      </c>
      <c r="HL39" s="33">
        <v>1.32018E-3</v>
      </c>
      <c r="HM39" s="33">
        <v>1.315585E-3</v>
      </c>
      <c r="HN39" s="33">
        <v>1.3110470000000001E-3</v>
      </c>
      <c r="HO39" s="33">
        <v>1.3064929999999999E-3</v>
      </c>
      <c r="HP39" s="33">
        <v>1.3018319999999999E-3</v>
      </c>
      <c r="HQ39" s="33">
        <v>1.297199E-3</v>
      </c>
      <c r="HR39" s="33">
        <v>1.2926490000000001E-3</v>
      </c>
      <c r="HS39" s="33">
        <v>1.28827E-3</v>
      </c>
      <c r="HT39" s="33">
        <v>1.283932E-3</v>
      </c>
      <c r="HU39" s="33">
        <v>1.2796629999999999E-3</v>
      </c>
      <c r="HV39" s="33">
        <v>1.2754210000000001E-3</v>
      </c>
      <c r="HW39" s="33">
        <v>1.2712489999999999E-3</v>
      </c>
      <c r="HX39" s="33">
        <v>1.2671099999999999E-3</v>
      </c>
      <c r="HY39" s="33">
        <v>1.2629099999999999E-3</v>
      </c>
      <c r="HZ39" s="33">
        <v>1.258594E-3</v>
      </c>
      <c r="IA39" s="33">
        <v>1.254301E-3</v>
      </c>
      <c r="IB39" s="33">
        <v>1.2500829999999999E-3</v>
      </c>
      <c r="IC39" s="33">
        <v>1.2460139999999999E-3</v>
      </c>
      <c r="ID39" s="33">
        <v>1.2419810000000001E-3</v>
      </c>
      <c r="IE39" s="33">
        <v>1.238E-3</v>
      </c>
      <c r="IF39" s="33">
        <v>1.2340140000000001E-3</v>
      </c>
      <c r="IG39" s="33">
        <v>1.2300779999999999E-3</v>
      </c>
      <c r="IH39" s="33">
        <v>1.226174E-3</v>
      </c>
      <c r="II39" s="33">
        <v>1.2222369999999999E-3</v>
      </c>
      <c r="IJ39" s="33">
        <v>1.2182269999999999E-3</v>
      </c>
      <c r="IK39" s="33">
        <v>1.2142609999999999E-3</v>
      </c>
      <c r="IL39" s="33">
        <v>1.210374E-3</v>
      </c>
      <c r="IM39" s="33">
        <v>1.206621E-3</v>
      </c>
      <c r="IN39" s="33">
        <v>1.202882E-3</v>
      </c>
      <c r="IO39" s="33">
        <v>1.1991879999999999E-3</v>
      </c>
      <c r="IP39" s="33">
        <v>1.1954999999999999E-3</v>
      </c>
      <c r="IQ39" s="33">
        <v>1.1918930000000001E-3</v>
      </c>
      <c r="IR39" s="33">
        <v>1.188361E-3</v>
      </c>
      <c r="IS39" s="33">
        <v>1.184828E-3</v>
      </c>
      <c r="IT39" s="33">
        <v>1.1812050000000001E-3</v>
      </c>
      <c r="IU39" s="33">
        <v>1.1775959999999999E-3</v>
      </c>
      <c r="IV39" s="33">
        <v>1.174015E-3</v>
      </c>
      <c r="IW39" s="33">
        <v>1.170506E-3</v>
      </c>
      <c r="IX39" s="33">
        <v>1.16698E-3</v>
      </c>
      <c r="IY39" s="33">
        <v>1.163461E-3</v>
      </c>
      <c r="IZ39" s="33">
        <v>1.1599469999999999E-3</v>
      </c>
      <c r="JA39" s="33">
        <v>1.156549E-3</v>
      </c>
      <c r="JB39" s="33">
        <v>1.1532160000000001E-3</v>
      </c>
      <c r="JC39" s="33">
        <v>1.1498509999999999E-3</v>
      </c>
      <c r="JD39" s="33">
        <v>1.1464050000000001E-3</v>
      </c>
      <c r="JE39" s="33">
        <v>1.143022E-3</v>
      </c>
      <c r="JF39" s="33">
        <v>1.1397410000000001E-3</v>
      </c>
      <c r="JG39" s="33">
        <v>1.136593E-3</v>
      </c>
      <c r="JH39" s="33">
        <v>1.133462E-3</v>
      </c>
      <c r="JI39" s="33">
        <v>1.1303050000000001E-3</v>
      </c>
      <c r="JJ39" s="33">
        <v>1.127081E-3</v>
      </c>
      <c r="JK39" s="33">
        <v>1.123881E-3</v>
      </c>
      <c r="JL39" s="33">
        <v>1.120703E-3</v>
      </c>
      <c r="JM39" s="33">
        <v>1.117509E-3</v>
      </c>
      <c r="JN39" s="33">
        <v>1.1142599999999999E-3</v>
      </c>
      <c r="JO39" s="33">
        <v>1.1110989999999999E-3</v>
      </c>
      <c r="JP39" s="33">
        <v>1.108061E-3</v>
      </c>
      <c r="JQ39" s="33">
        <v>1.105123E-3</v>
      </c>
      <c r="JR39" s="33">
        <v>1.102177E-3</v>
      </c>
      <c r="JS39" s="33">
        <v>1.0992300000000001E-3</v>
      </c>
      <c r="JT39" s="33">
        <v>1.0962490000000001E-3</v>
      </c>
      <c r="JU39" s="33">
        <v>1.093295E-3</v>
      </c>
      <c r="JV39" s="33">
        <v>1.0903359999999999E-3</v>
      </c>
      <c r="JW39" s="33">
        <v>1.0873440000000001E-3</v>
      </c>
      <c r="JX39" s="33">
        <v>1.0842930000000001E-3</v>
      </c>
      <c r="JY39" s="33">
        <v>1.081296E-3</v>
      </c>
      <c r="JZ39" s="33">
        <v>1.0783979999999999E-3</v>
      </c>
      <c r="KA39" s="33">
        <v>1.0756260000000001E-3</v>
      </c>
      <c r="KB39" s="33">
        <v>1.0728669999999999E-3</v>
      </c>
      <c r="KC39" s="33">
        <v>1.0701179999999999E-3</v>
      </c>
      <c r="KD39" s="33">
        <v>1.067349E-3</v>
      </c>
      <c r="KE39" s="33">
        <v>1.064621E-3</v>
      </c>
      <c r="KF39" s="33">
        <v>1.0619E-3</v>
      </c>
      <c r="KG39" s="33">
        <v>1.059139E-3</v>
      </c>
      <c r="KH39" s="33">
        <v>1.0563020000000001E-3</v>
      </c>
      <c r="KI39" s="33">
        <v>1.0535119999999999E-3</v>
      </c>
      <c r="KJ39" s="33">
        <v>1.050823E-3</v>
      </c>
      <c r="KK39" s="33">
        <v>1.0482429999999999E-3</v>
      </c>
      <c r="KL39" s="33">
        <v>1.0456459999999999E-3</v>
      </c>
      <c r="KM39" s="33">
        <v>1.043031E-3</v>
      </c>
      <c r="KN39" s="33">
        <v>1.0403700000000001E-3</v>
      </c>
      <c r="KO39" s="33">
        <v>1.037718E-3</v>
      </c>
      <c r="KP39" s="33">
        <v>1.035069E-3</v>
      </c>
      <c r="KQ39" s="33">
        <v>1.0324080000000001E-3</v>
      </c>
      <c r="KR39" s="33">
        <v>1.029734E-3</v>
      </c>
      <c r="KS39" s="33">
        <v>1.027154E-3</v>
      </c>
      <c r="KT39" s="33">
        <v>1.024685E-3</v>
      </c>
      <c r="KU39" s="33">
        <v>1.022319E-3</v>
      </c>
      <c r="KV39" s="33">
        <v>1.0199079999999999E-3</v>
      </c>
      <c r="KW39" s="33">
        <v>1.017455E-3</v>
      </c>
      <c r="KX39" s="33">
        <v>1.014975E-3</v>
      </c>
      <c r="KY39" s="33">
        <v>1.0125150000000001E-3</v>
      </c>
      <c r="KZ39" s="33">
        <v>1.01005E-3</v>
      </c>
      <c r="LA39" s="33">
        <v>1.007569E-3</v>
      </c>
      <c r="LB39" s="33">
        <v>1.0050739999999999E-3</v>
      </c>
      <c r="LC39" s="33">
        <v>1.0026519999999999E-3</v>
      </c>
      <c r="LD39" s="33">
        <v>1.0003130000000001E-3</v>
      </c>
      <c r="LE39" s="33">
        <v>9.9803520000000005E-4</v>
      </c>
      <c r="LF39" s="33">
        <v>9.9570530000000004E-4</v>
      </c>
      <c r="LG39" s="33">
        <v>9.933384E-4</v>
      </c>
      <c r="LH39" s="33">
        <v>9.9095730000000009E-4</v>
      </c>
      <c r="LI39" s="33">
        <v>9.8862040000000009E-4</v>
      </c>
      <c r="LJ39" s="33">
        <v>9.8630580000000009E-4</v>
      </c>
      <c r="LK39" s="33">
        <v>9.8399240000000008E-4</v>
      </c>
      <c r="LL39" s="33">
        <v>9.8165649999999998E-4</v>
      </c>
      <c r="LM39" s="33">
        <v>9.793708999999999E-4</v>
      </c>
      <c r="LN39" s="33">
        <v>9.7714200000000007E-4</v>
      </c>
      <c r="LO39" s="33">
        <v>9.7494940000000005E-4</v>
      </c>
      <c r="LP39" s="33">
        <v>9.7270180000000003E-4</v>
      </c>
      <c r="LQ39" s="33">
        <v>9.7041670000000001E-4</v>
      </c>
      <c r="LR39" s="33">
        <v>9.6810579999999998E-4</v>
      </c>
      <c r="LS39" s="33">
        <v>9.65824E-4</v>
      </c>
      <c r="LT39" s="33">
        <v>9.6354920000000003E-4</v>
      </c>
      <c r="LU39" s="33">
        <v>9.6127319999999997E-4</v>
      </c>
      <c r="LV39" s="33">
        <v>9.5900749999999996E-4</v>
      </c>
      <c r="LW39" s="33">
        <v>9.5682340000000001E-4</v>
      </c>
      <c r="LX39" s="33">
        <v>9.547208E-4</v>
      </c>
      <c r="LY39" s="33">
        <v>9.5266570000000002E-4</v>
      </c>
      <c r="LZ39" s="33">
        <v>9.5055420000000001E-4</v>
      </c>
      <c r="MA39" s="33">
        <v>9.4838959999999999E-4</v>
      </c>
      <c r="MB39" s="33">
        <v>9.461828E-4</v>
      </c>
      <c r="MC39" s="33">
        <v>9.4399130000000003E-4</v>
      </c>
      <c r="MD39" s="33">
        <v>9.4177949999999996E-4</v>
      </c>
      <c r="ME39" s="33">
        <v>9.3954080000000005E-4</v>
      </c>
      <c r="MF39" s="33">
        <v>9.3728799999999999E-4</v>
      </c>
      <c r="MG39" s="33">
        <v>9.3508879999999999E-4</v>
      </c>
      <c r="MH39" s="33">
        <v>9.3296030000000003E-4</v>
      </c>
      <c r="MI39" s="33">
        <v>9.3089330000000001E-4</v>
      </c>
      <c r="MJ39" s="33">
        <v>9.2879499999999995E-4</v>
      </c>
      <c r="MK39" s="33">
        <v>9.2667149999999996E-4</v>
      </c>
      <c r="ML39" s="33">
        <v>9.2454639999999997E-4</v>
      </c>
      <c r="MM39" s="33">
        <v>9.2243869999999995E-4</v>
      </c>
      <c r="MN39" s="33">
        <v>9.2030219999999997E-4</v>
      </c>
      <c r="MO39" s="33">
        <v>9.1813020000000003E-4</v>
      </c>
      <c r="MP39" s="33">
        <v>9.1594379999999996E-4</v>
      </c>
      <c r="MQ39" s="33">
        <v>9.1381850000000001E-4</v>
      </c>
      <c r="MR39" s="33">
        <v>9.1177450000000002E-4</v>
      </c>
      <c r="MS39" s="33">
        <v>9.0980330000000004E-4</v>
      </c>
      <c r="MT39" s="33">
        <v>9.0780319999999996E-4</v>
      </c>
      <c r="MU39" s="33">
        <v>9.0578309999999999E-4</v>
      </c>
      <c r="MV39" s="33">
        <v>9.0375999999999998E-4</v>
      </c>
      <c r="MW39" s="33">
        <v>9.0174169999999998E-4</v>
      </c>
      <c r="MX39" s="33">
        <v>8.9968890000000003E-4</v>
      </c>
      <c r="MY39" s="33">
        <v>8.9761409999999995E-4</v>
      </c>
      <c r="MZ39" s="33">
        <v>8.9554589999999996E-4</v>
      </c>
      <c r="NA39" s="33">
        <v>8.935506E-4</v>
      </c>
      <c r="NB39" s="33">
        <v>8.9162539999999998E-4</v>
      </c>
      <c r="NC39" s="33">
        <v>8.8973609999999995E-4</v>
      </c>
      <c r="ND39" s="33">
        <v>8.8778619999999996E-4</v>
      </c>
      <c r="NE39" s="33">
        <v>8.8578979999999995E-4</v>
      </c>
      <c r="NF39" s="33">
        <v>8.8378250000000001E-4</v>
      </c>
      <c r="NG39" s="33">
        <v>8.8178400000000004E-4</v>
      </c>
      <c r="NH39" s="33">
        <v>8.7976929999999997E-4</v>
      </c>
      <c r="NI39" s="33">
        <v>8.7774700000000001E-4</v>
      </c>
      <c r="NJ39" s="33">
        <v>8.7574039999999999E-4</v>
      </c>
      <c r="NK39" s="33">
        <v>8.7380300000000004E-4</v>
      </c>
      <c r="NL39" s="33">
        <v>8.7192430000000004E-4</v>
      </c>
      <c r="NM39" s="33">
        <v>8.7007549999999995E-4</v>
      </c>
      <c r="NN39" s="33">
        <v>8.6818500000000005E-4</v>
      </c>
      <c r="NO39" s="33">
        <v>8.6626780000000005E-4</v>
      </c>
      <c r="NP39" s="33">
        <v>8.643565E-4</v>
      </c>
      <c r="NQ39" s="33">
        <v>8.6247190000000005E-4</v>
      </c>
      <c r="NR39" s="33">
        <v>8.6058360000000004E-4</v>
      </c>
      <c r="NS39" s="33">
        <v>8.5869570000000005E-4</v>
      </c>
      <c r="NT39" s="33">
        <v>8.5684029999999998E-4</v>
      </c>
      <c r="NU39" s="33">
        <v>8.5505770000000002E-4</v>
      </c>
      <c r="NV39" s="33">
        <v>8.5332660000000005E-4</v>
      </c>
      <c r="NW39" s="33">
        <v>8.5160900000000002E-4</v>
      </c>
      <c r="NX39" s="33">
        <v>8.49838E-4</v>
      </c>
      <c r="NY39" s="33">
        <v>8.4803109999999999E-4</v>
      </c>
      <c r="NZ39" s="33">
        <v>8.4621920000000001E-4</v>
      </c>
      <c r="OA39" s="33">
        <v>8.4442529999999999E-4</v>
      </c>
      <c r="OB39" s="33">
        <v>8.4261830000000005E-4</v>
      </c>
      <c r="OC39" s="33">
        <v>8.4079879999999997E-4</v>
      </c>
      <c r="OD39" s="33">
        <v>8.3899509999999997E-4</v>
      </c>
      <c r="OE39" s="33">
        <v>8.3723770000000003E-4</v>
      </c>
      <c r="OF39" s="33">
        <v>8.3550859999999998E-4</v>
      </c>
      <c r="OG39" s="33">
        <v>8.3376979999999999E-4</v>
      </c>
      <c r="OH39" s="33">
        <v>8.3197160000000002E-4</v>
      </c>
      <c r="OI39" s="33">
        <v>8.3015819999999996E-4</v>
      </c>
      <c r="OJ39" s="33">
        <v>8.2837809999999998E-4</v>
      </c>
      <c r="OK39" s="33">
        <v>8.2665359999999999E-4</v>
      </c>
      <c r="OL39" s="33">
        <v>8.2494770000000005E-4</v>
      </c>
      <c r="OM39" s="33">
        <v>8.2325029999999997E-4</v>
      </c>
      <c r="ON39" s="33">
        <v>8.2157409999999997E-4</v>
      </c>
      <c r="OO39" s="33">
        <v>8.1994679999999995E-4</v>
      </c>
      <c r="OP39" s="33">
        <v>8.1834620000000003E-4</v>
      </c>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row>
    <row r="40" spans="1:515" x14ac:dyDescent="0.25">
      <c r="A40" s="13" t="str">
        <f t="shared" si="0"/>
        <v>FixedWing-VERY COARSE-3-14-Any</v>
      </c>
      <c r="B40" s="13" t="s">
        <v>56</v>
      </c>
      <c r="C40" s="23" t="s">
        <v>32</v>
      </c>
      <c r="D40" s="31">
        <v>3</v>
      </c>
      <c r="E40" s="23">
        <v>14</v>
      </c>
      <c r="F40" s="32" t="s">
        <v>48</v>
      </c>
      <c r="G40" s="33">
        <v>8.2851309999999997E-2</v>
      </c>
      <c r="H40" s="33">
        <v>6.5529400000000002E-2</v>
      </c>
      <c r="I40" s="33">
        <v>5.4325350000000001E-2</v>
      </c>
      <c r="J40" s="33">
        <v>4.6887730000000002E-2</v>
      </c>
      <c r="K40" s="33">
        <v>4.3758789999999999E-2</v>
      </c>
      <c r="L40" s="33">
        <v>4.1594539999999999E-2</v>
      </c>
      <c r="M40" s="33">
        <v>3.9687409999999999E-2</v>
      </c>
      <c r="N40" s="33">
        <v>3.7731319999999999E-2</v>
      </c>
      <c r="O40" s="33">
        <v>3.5568969999999998E-2</v>
      </c>
      <c r="P40" s="33">
        <v>3.3285269999999999E-2</v>
      </c>
      <c r="Q40" s="33">
        <v>3.098277E-2</v>
      </c>
      <c r="R40" s="33">
        <v>2.8675119999999998E-2</v>
      </c>
      <c r="S40" s="33">
        <v>2.6482060000000002E-2</v>
      </c>
      <c r="T40" s="33">
        <v>2.4480829999999999E-2</v>
      </c>
      <c r="U40" s="33">
        <v>2.2659660000000002E-2</v>
      </c>
      <c r="V40" s="33">
        <v>2.10469E-2</v>
      </c>
      <c r="W40" s="33">
        <v>1.9620789999999999E-2</v>
      </c>
      <c r="X40" s="33">
        <v>1.8359009999999999E-2</v>
      </c>
      <c r="Y40" s="33">
        <v>1.7249980000000002E-2</v>
      </c>
      <c r="Z40" s="33">
        <v>1.6272020000000002E-2</v>
      </c>
      <c r="AA40" s="33">
        <v>1.5358409999999999E-2</v>
      </c>
      <c r="AB40" s="33">
        <v>1.452881E-2</v>
      </c>
      <c r="AC40" s="33">
        <v>1.376548E-2</v>
      </c>
      <c r="AD40" s="33">
        <v>1.305983E-2</v>
      </c>
      <c r="AE40" s="33">
        <v>1.240775E-2</v>
      </c>
      <c r="AF40" s="33">
        <v>1.1804739999999999E-2</v>
      </c>
      <c r="AG40" s="33">
        <v>1.1244799999999999E-2</v>
      </c>
      <c r="AH40" s="33">
        <v>1.0722600000000001E-2</v>
      </c>
      <c r="AI40" s="33">
        <v>1.0232460000000001E-2</v>
      </c>
      <c r="AJ40" s="33">
        <v>9.7714459999999996E-3</v>
      </c>
      <c r="AK40" s="33">
        <v>9.33667E-3</v>
      </c>
      <c r="AL40" s="33">
        <v>8.9268920000000005E-3</v>
      </c>
      <c r="AM40" s="33">
        <v>8.5411719999999997E-3</v>
      </c>
      <c r="AN40" s="33">
        <v>8.1791229999999999E-3</v>
      </c>
      <c r="AO40" s="33">
        <v>7.8401440000000003E-3</v>
      </c>
      <c r="AP40" s="33">
        <v>7.5224369999999999E-3</v>
      </c>
      <c r="AQ40" s="33">
        <v>7.2242510000000001E-3</v>
      </c>
      <c r="AR40" s="33">
        <v>6.9442640000000003E-3</v>
      </c>
      <c r="AS40" s="33">
        <v>6.6806820000000003E-3</v>
      </c>
      <c r="AT40" s="33">
        <v>6.4329879999999997E-3</v>
      </c>
      <c r="AU40" s="33">
        <v>6.1996960000000002E-3</v>
      </c>
      <c r="AV40" s="33">
        <v>5.9798739999999996E-3</v>
      </c>
      <c r="AW40" s="33">
        <v>5.7728520000000002E-3</v>
      </c>
      <c r="AX40" s="33">
        <v>5.5784889999999998E-3</v>
      </c>
      <c r="AY40" s="33">
        <v>5.396133E-3</v>
      </c>
      <c r="AZ40" s="33">
        <v>5.2247179999999997E-3</v>
      </c>
      <c r="BA40" s="33">
        <v>5.0631510000000001E-3</v>
      </c>
      <c r="BB40" s="33">
        <v>4.9110029999999997E-3</v>
      </c>
      <c r="BC40" s="33">
        <v>4.767622E-3</v>
      </c>
      <c r="BD40" s="33">
        <v>4.6324030000000002E-3</v>
      </c>
      <c r="BE40" s="33">
        <v>4.5042019999999997E-3</v>
      </c>
      <c r="BF40" s="33">
        <v>4.3823020000000002E-3</v>
      </c>
      <c r="BG40" s="33">
        <v>4.2661649999999997E-3</v>
      </c>
      <c r="BH40" s="33">
        <v>4.1563659999999999E-3</v>
      </c>
      <c r="BI40" s="33">
        <v>4.0531079999999997E-3</v>
      </c>
      <c r="BJ40" s="33">
        <v>3.9556449999999998E-3</v>
      </c>
      <c r="BK40" s="33">
        <v>3.863104E-3</v>
      </c>
      <c r="BL40" s="33">
        <v>3.7749620000000002E-3</v>
      </c>
      <c r="BM40" s="33">
        <v>3.6910939999999998E-3</v>
      </c>
      <c r="BN40" s="33">
        <v>3.6112779999999999E-3</v>
      </c>
      <c r="BO40" s="33">
        <v>3.5349420000000001E-3</v>
      </c>
      <c r="BP40" s="33">
        <v>3.4617329999999998E-3</v>
      </c>
      <c r="BQ40" s="33">
        <v>3.3914930000000002E-3</v>
      </c>
      <c r="BR40" s="33">
        <v>3.3248459999999998E-3</v>
      </c>
      <c r="BS40" s="33">
        <v>3.26187E-3</v>
      </c>
      <c r="BT40" s="33">
        <v>3.201869E-3</v>
      </c>
      <c r="BU40" s="33">
        <v>3.144413E-3</v>
      </c>
      <c r="BV40" s="33">
        <v>3.0896000000000001E-3</v>
      </c>
      <c r="BW40" s="33">
        <v>3.0376029999999998E-3</v>
      </c>
      <c r="BX40" s="33">
        <v>2.9881809999999999E-3</v>
      </c>
      <c r="BY40" s="33">
        <v>2.940977E-3</v>
      </c>
      <c r="BZ40" s="33">
        <v>2.8957029999999999E-3</v>
      </c>
      <c r="CA40" s="33">
        <v>2.8522920000000002E-3</v>
      </c>
      <c r="CB40" s="33">
        <v>2.8109540000000001E-3</v>
      </c>
      <c r="CC40" s="33">
        <v>2.7716339999999998E-3</v>
      </c>
      <c r="CD40" s="33">
        <v>2.7338929999999998E-3</v>
      </c>
      <c r="CE40" s="33">
        <v>2.697348E-3</v>
      </c>
      <c r="CF40" s="33">
        <v>2.6621180000000002E-3</v>
      </c>
      <c r="CG40" s="33">
        <v>2.6283159999999999E-3</v>
      </c>
      <c r="CH40" s="33">
        <v>2.595843E-3</v>
      </c>
      <c r="CI40" s="33">
        <v>2.5644869999999998E-3</v>
      </c>
      <c r="CJ40" s="33">
        <v>2.5340860000000001E-3</v>
      </c>
      <c r="CK40" s="33">
        <v>2.5047369999999999E-3</v>
      </c>
      <c r="CL40" s="33">
        <v>2.4765189999999999E-3</v>
      </c>
      <c r="CM40" s="33">
        <v>2.4495110000000001E-3</v>
      </c>
      <c r="CN40" s="33">
        <v>2.4234690000000001E-3</v>
      </c>
      <c r="CO40" s="33">
        <v>2.3981079999999999E-3</v>
      </c>
      <c r="CP40" s="33">
        <v>2.373376E-3</v>
      </c>
      <c r="CQ40" s="33">
        <v>2.3494319999999998E-3</v>
      </c>
      <c r="CR40" s="33">
        <v>2.3262869999999998E-3</v>
      </c>
      <c r="CS40" s="33">
        <v>2.3039269999999999E-3</v>
      </c>
      <c r="CT40" s="33">
        <v>2.2822599999999999E-3</v>
      </c>
      <c r="CU40" s="33">
        <v>2.2613970000000001E-3</v>
      </c>
      <c r="CV40" s="33">
        <v>2.2413820000000001E-3</v>
      </c>
      <c r="CW40" s="33">
        <v>2.222351E-3</v>
      </c>
      <c r="CX40" s="33">
        <v>2.204129E-3</v>
      </c>
      <c r="CY40" s="33">
        <v>2.1863809999999998E-3</v>
      </c>
      <c r="CZ40" s="33">
        <v>2.1690619999999998E-3</v>
      </c>
      <c r="DA40" s="33">
        <v>2.1522630000000002E-3</v>
      </c>
      <c r="DB40" s="33">
        <v>2.1359439999999999E-3</v>
      </c>
      <c r="DC40" s="33">
        <v>2.1199629999999999E-3</v>
      </c>
      <c r="DD40" s="33">
        <v>2.104215E-3</v>
      </c>
      <c r="DE40" s="33">
        <v>2.0889620000000002E-3</v>
      </c>
      <c r="DF40" s="33">
        <v>2.074265E-3</v>
      </c>
      <c r="DG40" s="33">
        <v>2.0601500000000002E-3</v>
      </c>
      <c r="DH40" s="33">
        <v>2.0464020000000001E-3</v>
      </c>
      <c r="DI40" s="33">
        <v>2.0328210000000002E-3</v>
      </c>
      <c r="DJ40" s="33">
        <v>2.019482E-3</v>
      </c>
      <c r="DK40" s="33">
        <v>2.0064409999999999E-3</v>
      </c>
      <c r="DL40" s="33">
        <v>1.9936979999999999E-3</v>
      </c>
      <c r="DM40" s="33">
        <v>1.981165E-3</v>
      </c>
      <c r="DN40" s="33">
        <v>1.9687839999999999E-3</v>
      </c>
      <c r="DO40" s="33">
        <v>1.9567080000000001E-3</v>
      </c>
      <c r="DP40" s="33">
        <v>1.945011E-3</v>
      </c>
      <c r="DQ40" s="33">
        <v>1.9336830000000001E-3</v>
      </c>
      <c r="DR40" s="33">
        <v>1.9226009999999999E-3</v>
      </c>
      <c r="DS40" s="33">
        <v>1.911701E-3</v>
      </c>
      <c r="DT40" s="33">
        <v>1.9009249999999999E-3</v>
      </c>
      <c r="DU40" s="33">
        <v>1.890255E-3</v>
      </c>
      <c r="DV40" s="33">
        <v>1.879655E-3</v>
      </c>
      <c r="DW40" s="33">
        <v>1.8691910000000001E-3</v>
      </c>
      <c r="DX40" s="33">
        <v>1.858908E-3</v>
      </c>
      <c r="DY40" s="33">
        <v>1.8489769999999999E-3</v>
      </c>
      <c r="DZ40" s="33">
        <v>1.839317E-3</v>
      </c>
      <c r="EA40" s="33">
        <v>1.8298380000000001E-3</v>
      </c>
      <c r="EB40" s="33">
        <v>1.820484E-3</v>
      </c>
      <c r="EC40" s="33">
        <v>1.811275E-3</v>
      </c>
      <c r="ED40" s="33">
        <v>1.8021910000000001E-3</v>
      </c>
      <c r="EE40" s="33">
        <v>1.793198E-3</v>
      </c>
      <c r="EF40" s="33">
        <v>1.784262E-3</v>
      </c>
      <c r="EG40" s="33">
        <v>1.775361E-3</v>
      </c>
      <c r="EH40" s="33">
        <v>1.76658E-3</v>
      </c>
      <c r="EI40" s="33">
        <v>1.758077E-3</v>
      </c>
      <c r="EJ40" s="33">
        <v>1.7498049999999999E-3</v>
      </c>
      <c r="EK40" s="33">
        <v>1.7417579999999999E-3</v>
      </c>
      <c r="EL40" s="33">
        <v>1.733851E-3</v>
      </c>
      <c r="EM40" s="33">
        <v>1.7260750000000001E-3</v>
      </c>
      <c r="EN40" s="33">
        <v>1.718352E-3</v>
      </c>
      <c r="EO40" s="33">
        <v>1.710601E-3</v>
      </c>
      <c r="EP40" s="33">
        <v>1.7028670000000001E-3</v>
      </c>
      <c r="EQ40" s="33">
        <v>1.6951290000000001E-3</v>
      </c>
      <c r="ER40" s="33">
        <v>1.6874419999999999E-3</v>
      </c>
      <c r="ES40" s="33">
        <v>1.6799219999999999E-3</v>
      </c>
      <c r="ET40" s="33">
        <v>1.6725539999999999E-3</v>
      </c>
      <c r="EU40" s="33">
        <v>1.665375E-3</v>
      </c>
      <c r="EV40" s="33">
        <v>1.6583520000000001E-3</v>
      </c>
      <c r="EW40" s="33">
        <v>1.651444E-3</v>
      </c>
      <c r="EX40" s="33">
        <v>1.644551E-3</v>
      </c>
      <c r="EY40" s="33">
        <v>1.6376139999999999E-3</v>
      </c>
      <c r="EZ40" s="33">
        <v>1.630694E-3</v>
      </c>
      <c r="FA40" s="33">
        <v>1.6238419999999999E-3</v>
      </c>
      <c r="FB40" s="33">
        <v>1.6170970000000001E-3</v>
      </c>
      <c r="FC40" s="33">
        <v>1.610485E-3</v>
      </c>
      <c r="FD40" s="33">
        <v>1.603957E-3</v>
      </c>
      <c r="FE40" s="33">
        <v>1.5975550000000001E-3</v>
      </c>
      <c r="FF40" s="33">
        <v>1.5912509999999999E-3</v>
      </c>
      <c r="FG40" s="33">
        <v>1.58505E-3</v>
      </c>
      <c r="FH40" s="33">
        <v>1.5788969999999999E-3</v>
      </c>
      <c r="FI40" s="33">
        <v>1.5726959999999999E-3</v>
      </c>
      <c r="FJ40" s="33">
        <v>1.566474E-3</v>
      </c>
      <c r="FK40" s="33">
        <v>1.560264E-3</v>
      </c>
      <c r="FL40" s="33">
        <v>1.554096E-3</v>
      </c>
      <c r="FM40" s="33">
        <v>1.547999E-3</v>
      </c>
      <c r="FN40" s="33">
        <v>1.5419990000000001E-3</v>
      </c>
      <c r="FO40" s="33">
        <v>1.536162E-3</v>
      </c>
      <c r="FP40" s="33">
        <v>1.5304369999999999E-3</v>
      </c>
      <c r="FQ40" s="33">
        <v>1.5248239999999999E-3</v>
      </c>
      <c r="FR40" s="33">
        <v>1.5192249999999999E-3</v>
      </c>
      <c r="FS40" s="33">
        <v>1.5135490000000001E-3</v>
      </c>
      <c r="FT40" s="33">
        <v>1.507822E-3</v>
      </c>
      <c r="FU40" s="33">
        <v>1.5021259999999999E-3</v>
      </c>
      <c r="FV40" s="33">
        <v>1.4964990000000001E-3</v>
      </c>
      <c r="FW40" s="33">
        <v>1.4909529999999999E-3</v>
      </c>
      <c r="FX40" s="33">
        <v>1.485494E-3</v>
      </c>
      <c r="FY40" s="33">
        <v>1.4801700000000001E-3</v>
      </c>
      <c r="FZ40" s="33">
        <v>1.474957E-3</v>
      </c>
      <c r="GA40" s="33">
        <v>1.4698630000000001E-3</v>
      </c>
      <c r="GB40" s="33">
        <v>1.4648199999999999E-3</v>
      </c>
      <c r="GC40" s="33">
        <v>1.459737E-3</v>
      </c>
      <c r="GD40" s="33">
        <v>1.4546100000000001E-3</v>
      </c>
      <c r="GE40" s="33">
        <v>1.449489E-3</v>
      </c>
      <c r="GF40" s="33">
        <v>1.444369E-3</v>
      </c>
      <c r="GG40" s="33">
        <v>1.4392560000000001E-3</v>
      </c>
      <c r="GH40" s="33">
        <v>1.4341790000000001E-3</v>
      </c>
      <c r="GI40" s="33">
        <v>1.4292020000000001E-3</v>
      </c>
      <c r="GJ40" s="33">
        <v>1.424341E-3</v>
      </c>
      <c r="GK40" s="33">
        <v>1.4196390000000001E-3</v>
      </c>
      <c r="GL40" s="33">
        <v>1.415024E-3</v>
      </c>
      <c r="GM40" s="33">
        <v>1.4103900000000001E-3</v>
      </c>
      <c r="GN40" s="33">
        <v>1.4057010000000001E-3</v>
      </c>
      <c r="GO40" s="33">
        <v>1.4009820000000001E-3</v>
      </c>
      <c r="GP40" s="33">
        <v>1.3962320000000001E-3</v>
      </c>
      <c r="GQ40" s="33">
        <v>1.3914699999999999E-3</v>
      </c>
      <c r="GR40" s="33">
        <v>1.3867129999999999E-3</v>
      </c>
      <c r="GS40" s="33">
        <v>1.382044E-3</v>
      </c>
      <c r="GT40" s="33">
        <v>1.3774659999999999E-3</v>
      </c>
      <c r="GU40" s="33">
        <v>1.3730420000000001E-3</v>
      </c>
      <c r="GV40" s="33">
        <v>1.368714E-3</v>
      </c>
      <c r="GW40" s="33">
        <v>1.3644169999999999E-3</v>
      </c>
      <c r="GX40" s="33">
        <v>1.360102E-3</v>
      </c>
      <c r="GY40" s="33">
        <v>1.3557770000000001E-3</v>
      </c>
      <c r="GZ40" s="33">
        <v>1.351419E-3</v>
      </c>
      <c r="HA40" s="33">
        <v>1.3470299999999999E-3</v>
      </c>
      <c r="HB40" s="33">
        <v>1.342626E-3</v>
      </c>
      <c r="HC40" s="33">
        <v>1.3382999999999999E-3</v>
      </c>
      <c r="HD40" s="33">
        <v>1.3340820000000001E-3</v>
      </c>
      <c r="HE40" s="33">
        <v>1.3300059999999999E-3</v>
      </c>
      <c r="HF40" s="33">
        <v>1.326006E-3</v>
      </c>
      <c r="HG40" s="33">
        <v>1.322012E-3</v>
      </c>
      <c r="HH40" s="33">
        <v>1.317976E-3</v>
      </c>
      <c r="HI40" s="33">
        <v>1.3139029999999999E-3</v>
      </c>
      <c r="HJ40" s="33">
        <v>1.3097790000000001E-3</v>
      </c>
      <c r="HK40" s="33">
        <v>1.30562E-3</v>
      </c>
      <c r="HL40" s="33">
        <v>1.301466E-3</v>
      </c>
      <c r="HM40" s="33">
        <v>1.2974060000000001E-3</v>
      </c>
      <c r="HN40" s="33">
        <v>1.2934559999999999E-3</v>
      </c>
      <c r="HO40" s="33">
        <v>1.2896229999999999E-3</v>
      </c>
      <c r="HP40" s="33">
        <v>1.2858590000000001E-3</v>
      </c>
      <c r="HQ40" s="33">
        <v>1.282088E-3</v>
      </c>
      <c r="HR40" s="33">
        <v>1.2782379999999999E-3</v>
      </c>
      <c r="HS40" s="33">
        <v>1.2743310000000001E-3</v>
      </c>
      <c r="HT40" s="33">
        <v>1.2703549999999999E-3</v>
      </c>
      <c r="HU40" s="33">
        <v>1.2663360000000001E-3</v>
      </c>
      <c r="HV40" s="33">
        <v>1.2623210000000001E-3</v>
      </c>
      <c r="HW40" s="33">
        <v>1.2584230000000001E-3</v>
      </c>
      <c r="HX40" s="33">
        <v>1.254671E-3</v>
      </c>
      <c r="HY40" s="33">
        <v>1.2510900000000001E-3</v>
      </c>
      <c r="HZ40" s="33">
        <v>1.2476130000000001E-3</v>
      </c>
      <c r="IA40" s="33">
        <v>1.244169E-3</v>
      </c>
      <c r="IB40" s="33">
        <v>1.240662E-3</v>
      </c>
      <c r="IC40" s="33">
        <v>1.2370700000000001E-3</v>
      </c>
      <c r="ID40" s="33">
        <v>1.233343E-3</v>
      </c>
      <c r="IE40" s="33">
        <v>1.2295159999999999E-3</v>
      </c>
      <c r="IF40" s="33">
        <v>1.2256649999999999E-3</v>
      </c>
      <c r="IG40" s="33">
        <v>1.221925E-3</v>
      </c>
      <c r="IH40" s="33">
        <v>1.21835E-3</v>
      </c>
      <c r="II40" s="33">
        <v>1.2149540000000001E-3</v>
      </c>
      <c r="IJ40" s="33">
        <v>1.211665E-3</v>
      </c>
      <c r="IK40" s="33">
        <v>1.208394E-3</v>
      </c>
      <c r="IL40" s="33">
        <v>1.2050730000000001E-3</v>
      </c>
      <c r="IM40" s="33">
        <v>1.2016889999999999E-3</v>
      </c>
      <c r="IN40" s="33">
        <v>1.198179E-3</v>
      </c>
      <c r="IO40" s="33">
        <v>1.194552E-3</v>
      </c>
      <c r="IP40" s="33">
        <v>1.1908660000000001E-3</v>
      </c>
      <c r="IQ40" s="33">
        <v>1.187249E-3</v>
      </c>
      <c r="IR40" s="33">
        <v>1.1837620000000001E-3</v>
      </c>
      <c r="IS40" s="33">
        <v>1.1804090000000001E-3</v>
      </c>
      <c r="IT40" s="33">
        <v>1.1771489999999999E-3</v>
      </c>
      <c r="IU40" s="33">
        <v>1.173936E-3</v>
      </c>
      <c r="IV40" s="33">
        <v>1.1707359999999999E-3</v>
      </c>
      <c r="IW40" s="33">
        <v>1.167522E-3</v>
      </c>
      <c r="IX40" s="33">
        <v>1.1642550000000001E-3</v>
      </c>
      <c r="IY40" s="33">
        <v>1.1609350000000001E-3</v>
      </c>
      <c r="IZ40" s="33">
        <v>1.1575769999999999E-3</v>
      </c>
      <c r="JA40" s="33">
        <v>1.154279E-3</v>
      </c>
      <c r="JB40" s="33">
        <v>1.1510839999999999E-3</v>
      </c>
      <c r="JC40" s="33">
        <v>1.148004E-3</v>
      </c>
      <c r="JD40" s="33">
        <v>1.1449959999999999E-3</v>
      </c>
      <c r="JE40" s="33">
        <v>1.1420099999999999E-3</v>
      </c>
      <c r="JF40" s="33">
        <v>1.1390009999999999E-3</v>
      </c>
      <c r="JG40" s="33">
        <v>1.1359390000000001E-3</v>
      </c>
      <c r="JH40" s="33">
        <v>1.1327920000000001E-3</v>
      </c>
      <c r="JI40" s="33">
        <v>1.1295649999999999E-3</v>
      </c>
      <c r="JJ40" s="33">
        <v>1.1263029999999999E-3</v>
      </c>
      <c r="JK40" s="33">
        <v>1.123132E-3</v>
      </c>
      <c r="JL40" s="33">
        <v>1.1201130000000001E-3</v>
      </c>
      <c r="JM40" s="33">
        <v>1.1172319999999999E-3</v>
      </c>
      <c r="JN40" s="33">
        <v>1.1144379999999999E-3</v>
      </c>
      <c r="JO40" s="33">
        <v>1.1116679999999999E-3</v>
      </c>
      <c r="JP40" s="33">
        <v>1.1088770000000001E-3</v>
      </c>
      <c r="JQ40" s="33">
        <v>1.1060149999999999E-3</v>
      </c>
      <c r="JR40" s="33">
        <v>1.103059E-3</v>
      </c>
      <c r="JS40" s="33">
        <v>1.100005E-3</v>
      </c>
      <c r="JT40" s="33">
        <v>1.096893E-3</v>
      </c>
      <c r="JU40" s="33">
        <v>1.09387E-3</v>
      </c>
      <c r="JV40" s="33">
        <v>1.090993E-3</v>
      </c>
      <c r="JW40" s="33">
        <v>1.0882509999999999E-3</v>
      </c>
      <c r="JX40" s="33">
        <v>1.085602E-3</v>
      </c>
      <c r="JY40" s="33">
        <v>1.082988E-3</v>
      </c>
      <c r="JZ40" s="33">
        <v>1.080382E-3</v>
      </c>
      <c r="KA40" s="33">
        <v>1.0777110000000001E-3</v>
      </c>
      <c r="KB40" s="33">
        <v>1.0749209999999999E-3</v>
      </c>
      <c r="KC40" s="33">
        <v>1.071991E-3</v>
      </c>
      <c r="KD40" s="33">
        <v>1.0689709999999999E-3</v>
      </c>
      <c r="KE40" s="33">
        <v>1.066013E-3</v>
      </c>
      <c r="KF40" s="33">
        <v>1.063189E-3</v>
      </c>
      <c r="KG40" s="33">
        <v>1.0605090000000001E-3</v>
      </c>
      <c r="KH40" s="33">
        <v>1.057941E-3</v>
      </c>
      <c r="KI40" s="33">
        <v>1.0554539999999999E-3</v>
      </c>
      <c r="KJ40" s="33">
        <v>1.053004E-3</v>
      </c>
      <c r="KK40" s="33">
        <v>1.0505110000000001E-3</v>
      </c>
      <c r="KL40" s="33">
        <v>1.0479140000000001E-3</v>
      </c>
      <c r="KM40" s="33">
        <v>1.045189E-3</v>
      </c>
      <c r="KN40" s="33">
        <v>1.0423839999999999E-3</v>
      </c>
      <c r="KO40" s="33">
        <v>1.039636E-3</v>
      </c>
      <c r="KP40" s="33">
        <v>1.037016E-3</v>
      </c>
      <c r="KQ40" s="33">
        <v>1.0345249999999999E-3</v>
      </c>
      <c r="KR40" s="33">
        <v>1.0321169999999999E-3</v>
      </c>
      <c r="KS40" s="33">
        <v>1.0297469999999999E-3</v>
      </c>
      <c r="KT40" s="33">
        <v>1.027376E-3</v>
      </c>
      <c r="KU40" s="33">
        <v>1.0249250000000001E-3</v>
      </c>
      <c r="KV40" s="33">
        <v>1.022345E-3</v>
      </c>
      <c r="KW40" s="33">
        <v>1.0196199999999999E-3</v>
      </c>
      <c r="KX40" s="33">
        <v>1.0168239999999999E-3</v>
      </c>
      <c r="KY40" s="33">
        <v>1.0141029999999999E-3</v>
      </c>
      <c r="KZ40" s="33">
        <v>1.01154E-3</v>
      </c>
      <c r="LA40" s="33">
        <v>1.0091449999999999E-3</v>
      </c>
      <c r="LB40" s="33">
        <v>1.00686E-3</v>
      </c>
      <c r="LC40" s="33">
        <v>1.004659E-3</v>
      </c>
      <c r="LD40" s="33">
        <v>1.002497E-3</v>
      </c>
      <c r="LE40" s="33">
        <v>1.0002800000000001E-3</v>
      </c>
      <c r="LF40" s="33">
        <v>9.9793709999999999E-4</v>
      </c>
      <c r="LG40" s="33">
        <v>9.9542740000000004E-4</v>
      </c>
      <c r="LH40" s="33">
        <v>9.928274999999999E-4</v>
      </c>
      <c r="LI40" s="33">
        <v>9.902817E-4</v>
      </c>
      <c r="LJ40" s="33">
        <v>9.8786880000000009E-4</v>
      </c>
      <c r="LK40" s="33">
        <v>9.8558660000000009E-4</v>
      </c>
      <c r="LL40" s="33">
        <v>9.833648999999999E-4</v>
      </c>
      <c r="LM40" s="33">
        <v>9.811761999999999E-4</v>
      </c>
      <c r="LN40" s="33">
        <v>9.7898920000000006E-4</v>
      </c>
      <c r="LO40" s="33">
        <v>9.7671739999999991E-4</v>
      </c>
      <c r="LP40" s="33">
        <v>9.7428369999999996E-4</v>
      </c>
      <c r="LQ40" s="33">
        <v>9.7167309999999997E-4</v>
      </c>
      <c r="LR40" s="33">
        <v>9.6897620000000004E-4</v>
      </c>
      <c r="LS40" s="33">
        <v>9.6635190000000004E-4</v>
      </c>
      <c r="LT40" s="33">
        <v>9.6389809999999996E-4</v>
      </c>
      <c r="LU40" s="33">
        <v>9.6162289999999996E-4</v>
      </c>
      <c r="LV40" s="33">
        <v>9.5945990000000005E-4</v>
      </c>
      <c r="LW40" s="33">
        <v>9.5738560000000004E-4</v>
      </c>
      <c r="LX40" s="33">
        <v>9.5536999999999998E-4</v>
      </c>
      <c r="LY40" s="33">
        <v>9.533209E-4</v>
      </c>
      <c r="LZ40" s="33">
        <v>9.5114910000000002E-4</v>
      </c>
      <c r="MA40" s="33">
        <v>9.4881849999999999E-4</v>
      </c>
      <c r="MB40" s="33">
        <v>9.4639409999999996E-4</v>
      </c>
      <c r="MC40" s="33">
        <v>9.440262E-4</v>
      </c>
      <c r="MD40" s="33">
        <v>9.4179509999999997E-4</v>
      </c>
      <c r="ME40" s="33">
        <v>9.3971430000000002E-4</v>
      </c>
      <c r="MF40" s="33">
        <v>9.3771049999999997E-4</v>
      </c>
      <c r="MG40" s="33">
        <v>9.3575180000000002E-4</v>
      </c>
      <c r="MH40" s="33">
        <v>9.3379689999999996E-4</v>
      </c>
      <c r="MI40" s="33">
        <v>9.3175430000000002E-4</v>
      </c>
      <c r="MJ40" s="33">
        <v>9.2953079999999997E-4</v>
      </c>
      <c r="MK40" s="33">
        <v>9.2710779999999999E-4</v>
      </c>
      <c r="ML40" s="33">
        <v>9.2456090000000003E-4</v>
      </c>
      <c r="MM40" s="33">
        <v>9.2205589999999995E-4</v>
      </c>
      <c r="MN40" s="33">
        <v>9.1969980000000001E-4</v>
      </c>
      <c r="MO40" s="33">
        <v>9.1753060000000005E-4</v>
      </c>
      <c r="MP40" s="33">
        <v>9.1548849999999995E-4</v>
      </c>
      <c r="MQ40" s="33">
        <v>9.1354550000000004E-4</v>
      </c>
      <c r="MR40" s="33">
        <v>9.1165970000000002E-4</v>
      </c>
      <c r="MS40" s="33">
        <v>9.0973750000000004E-4</v>
      </c>
      <c r="MT40" s="33">
        <v>9.0768209999999997E-4</v>
      </c>
      <c r="MU40" s="33">
        <v>9.0545510000000003E-4</v>
      </c>
      <c r="MV40" s="33">
        <v>9.0312149999999996E-4</v>
      </c>
      <c r="MW40" s="33">
        <v>9.008404E-4</v>
      </c>
      <c r="MX40" s="33">
        <v>8.9870330000000004E-4</v>
      </c>
      <c r="MY40" s="33">
        <v>8.967437E-4</v>
      </c>
      <c r="MZ40" s="33">
        <v>8.9488390000000005E-4</v>
      </c>
      <c r="NA40" s="33">
        <v>8.9307359999999997E-4</v>
      </c>
      <c r="NB40" s="33">
        <v>8.9126280000000003E-4</v>
      </c>
      <c r="NC40" s="33">
        <v>8.893614E-4</v>
      </c>
      <c r="ND40" s="33">
        <v>8.872649E-4</v>
      </c>
      <c r="NE40" s="33">
        <v>8.8494180000000004E-4</v>
      </c>
      <c r="NF40" s="33">
        <v>8.8247179999999996E-4</v>
      </c>
      <c r="NG40" s="33">
        <v>8.8003249999999995E-4</v>
      </c>
      <c r="NH40" s="33">
        <v>8.7775340000000002E-4</v>
      </c>
      <c r="NI40" s="33">
        <v>8.756832E-4</v>
      </c>
      <c r="NJ40" s="33">
        <v>8.737498E-4</v>
      </c>
      <c r="NK40" s="33">
        <v>8.7191120000000002E-4</v>
      </c>
      <c r="NL40" s="33">
        <v>8.7010210000000002E-4</v>
      </c>
      <c r="NM40" s="33">
        <v>8.6823830000000001E-4</v>
      </c>
      <c r="NN40" s="33">
        <v>8.6622200000000004E-4</v>
      </c>
      <c r="NO40" s="33">
        <v>8.6401849999999999E-4</v>
      </c>
      <c r="NP40" s="33">
        <v>8.6170769999999999E-4</v>
      </c>
      <c r="NQ40" s="33">
        <v>8.5945309999999997E-4</v>
      </c>
      <c r="NR40" s="33">
        <v>8.5737659999999996E-4</v>
      </c>
      <c r="NS40" s="33">
        <v>8.5551569999999996E-4</v>
      </c>
      <c r="NT40" s="33">
        <v>8.5379300000000004E-4</v>
      </c>
      <c r="NU40" s="33">
        <v>8.5215409999999997E-4</v>
      </c>
      <c r="NV40" s="33">
        <v>8.5051099999999998E-4</v>
      </c>
      <c r="NW40" s="33">
        <v>8.4877719999999995E-4</v>
      </c>
      <c r="NX40" s="33">
        <v>8.4686410000000005E-4</v>
      </c>
      <c r="NY40" s="33">
        <v>8.4473359999999995E-4</v>
      </c>
      <c r="NZ40" s="33">
        <v>8.4247650000000005E-4</v>
      </c>
      <c r="OA40" s="33">
        <v>8.4025039999999999E-4</v>
      </c>
      <c r="OB40" s="33">
        <v>8.3818049999999996E-4</v>
      </c>
      <c r="OC40" s="33">
        <v>8.3630420000000002E-4</v>
      </c>
      <c r="OD40" s="33">
        <v>8.3455620000000004E-4</v>
      </c>
      <c r="OE40" s="33">
        <v>8.3290090000000001E-4</v>
      </c>
      <c r="OF40" s="33">
        <v>8.312552E-4</v>
      </c>
      <c r="OG40" s="33">
        <v>8.2954030000000002E-4</v>
      </c>
      <c r="OH40" s="33">
        <v>8.2767919999999996E-4</v>
      </c>
      <c r="OI40" s="33">
        <v>8.2564580000000002E-4</v>
      </c>
      <c r="OJ40" s="33">
        <v>8.2352269999999995E-4</v>
      </c>
      <c r="OK40" s="33">
        <v>8.2145989999999995E-4</v>
      </c>
      <c r="OL40" s="33">
        <v>8.1956819999999997E-4</v>
      </c>
      <c r="OM40" s="33">
        <v>8.178676E-4</v>
      </c>
      <c r="ON40" s="33">
        <v>8.1628509999999996E-4</v>
      </c>
      <c r="OO40" s="33">
        <v>8.1475989999999995E-4</v>
      </c>
      <c r="OP40" s="33">
        <v>8.1321010000000001E-4</v>
      </c>
      <c r="OQ40" s="33"/>
    </row>
    <row r="41" spans="1:515" x14ac:dyDescent="0.25">
      <c r="A41" s="13" t="str">
        <f t="shared" si="0"/>
        <v>FixedWing-VERY COARSE-3-7-Any</v>
      </c>
      <c r="B41" s="13" t="s">
        <v>56</v>
      </c>
      <c r="C41" s="23" t="s">
        <v>32</v>
      </c>
      <c r="D41" s="31">
        <v>3</v>
      </c>
      <c r="E41" s="23">
        <v>7</v>
      </c>
      <c r="F41" s="32" t="s">
        <v>48</v>
      </c>
      <c r="G41" s="33">
        <v>4.0078389999999998E-2</v>
      </c>
      <c r="H41" s="33">
        <v>3.5720599999999998E-2</v>
      </c>
      <c r="I41" s="33">
        <v>3.3166760000000003E-2</v>
      </c>
      <c r="J41" s="33">
        <v>3.1651279999999997E-2</v>
      </c>
      <c r="K41" s="33">
        <v>3.0193709999999999E-2</v>
      </c>
      <c r="L41" s="33">
        <v>2.8296399999999999E-2</v>
      </c>
      <c r="M41" s="33">
        <v>2.6191780000000001E-2</v>
      </c>
      <c r="N41" s="33">
        <v>2.3867180000000002E-2</v>
      </c>
      <c r="O41" s="33">
        <v>2.1643430000000002E-2</v>
      </c>
      <c r="P41" s="33">
        <v>1.959669E-2</v>
      </c>
      <c r="Q41" s="33">
        <v>1.761414E-2</v>
      </c>
      <c r="R41" s="33">
        <v>1.5778130000000001E-2</v>
      </c>
      <c r="S41" s="33">
        <v>1.4239440000000001E-2</v>
      </c>
      <c r="T41" s="33">
        <v>1.3042430000000001E-2</v>
      </c>
      <c r="U41" s="33">
        <v>1.208178E-2</v>
      </c>
      <c r="V41" s="33">
        <v>1.126893E-2</v>
      </c>
      <c r="W41" s="33">
        <v>1.058423E-2</v>
      </c>
      <c r="X41" s="33">
        <v>9.9119789999999996E-3</v>
      </c>
      <c r="Y41" s="33">
        <v>9.3232439999999996E-3</v>
      </c>
      <c r="Z41" s="33">
        <v>8.7977179999999995E-3</v>
      </c>
      <c r="AA41" s="33">
        <v>8.3191840000000003E-3</v>
      </c>
      <c r="AB41" s="33">
        <v>7.8801770000000004E-3</v>
      </c>
      <c r="AC41" s="33">
        <v>7.4798460000000001E-3</v>
      </c>
      <c r="AD41" s="33">
        <v>7.116959E-3</v>
      </c>
      <c r="AE41" s="33">
        <v>6.7893889999999998E-3</v>
      </c>
      <c r="AF41" s="33">
        <v>6.4920510000000004E-3</v>
      </c>
      <c r="AG41" s="33">
        <v>6.2206689999999999E-3</v>
      </c>
      <c r="AH41" s="33">
        <v>5.9724590000000003E-3</v>
      </c>
      <c r="AI41" s="33">
        <v>5.7482719999999996E-3</v>
      </c>
      <c r="AJ41" s="33">
        <v>5.5461269999999997E-3</v>
      </c>
      <c r="AK41" s="33">
        <v>5.3611199999999996E-3</v>
      </c>
      <c r="AL41" s="33">
        <v>5.1896629999999997E-3</v>
      </c>
      <c r="AM41" s="33">
        <v>5.0319129999999998E-3</v>
      </c>
      <c r="AN41" s="33">
        <v>4.8878649999999999E-3</v>
      </c>
      <c r="AO41" s="33">
        <v>4.7560279999999998E-3</v>
      </c>
      <c r="AP41" s="33">
        <v>4.6336509999999999E-3</v>
      </c>
      <c r="AQ41" s="33">
        <v>4.5192000000000001E-3</v>
      </c>
      <c r="AR41" s="33">
        <v>4.412249E-3</v>
      </c>
      <c r="AS41" s="33">
        <v>4.3133249999999998E-3</v>
      </c>
      <c r="AT41" s="33">
        <v>4.2219170000000004E-3</v>
      </c>
      <c r="AU41" s="33">
        <v>4.1374949999999997E-3</v>
      </c>
      <c r="AV41" s="33">
        <v>4.058893E-3</v>
      </c>
      <c r="AW41" s="33">
        <v>3.9849589999999997E-3</v>
      </c>
      <c r="AX41" s="33">
        <v>3.9151359999999996E-3</v>
      </c>
      <c r="AY41" s="33">
        <v>3.849328E-3</v>
      </c>
      <c r="AZ41" s="33">
        <v>3.7873849999999999E-3</v>
      </c>
      <c r="BA41" s="33">
        <v>3.7290729999999998E-3</v>
      </c>
      <c r="BB41" s="33">
        <v>3.673852E-3</v>
      </c>
      <c r="BC41" s="33">
        <v>3.6214720000000001E-3</v>
      </c>
      <c r="BD41" s="33">
        <v>3.5713910000000001E-3</v>
      </c>
      <c r="BE41" s="33">
        <v>3.5237089999999999E-3</v>
      </c>
      <c r="BF41" s="33">
        <v>3.4780599999999998E-3</v>
      </c>
      <c r="BG41" s="33">
        <v>3.434234E-3</v>
      </c>
      <c r="BH41" s="33">
        <v>3.3922499999999999E-3</v>
      </c>
      <c r="BI41" s="33">
        <v>3.352182E-3</v>
      </c>
      <c r="BJ41" s="33">
        <v>3.3139020000000001E-3</v>
      </c>
      <c r="BK41" s="33">
        <v>3.2771409999999999E-3</v>
      </c>
      <c r="BL41" s="33">
        <v>3.2416110000000001E-3</v>
      </c>
      <c r="BM41" s="33">
        <v>3.2072369999999999E-3</v>
      </c>
      <c r="BN41" s="33">
        <v>3.17366E-3</v>
      </c>
      <c r="BO41" s="33">
        <v>3.1411030000000001E-3</v>
      </c>
      <c r="BP41" s="33">
        <v>3.1094360000000001E-3</v>
      </c>
      <c r="BQ41" s="33">
        <v>3.0786030000000001E-3</v>
      </c>
      <c r="BR41" s="33">
        <v>3.0487980000000001E-3</v>
      </c>
      <c r="BS41" s="33">
        <v>3.0201500000000001E-3</v>
      </c>
      <c r="BT41" s="33">
        <v>2.9925780000000001E-3</v>
      </c>
      <c r="BU41" s="33">
        <v>2.9658739999999999E-3</v>
      </c>
      <c r="BV41" s="33">
        <v>2.9399790000000001E-3</v>
      </c>
      <c r="BW41" s="33">
        <v>2.9149390000000001E-3</v>
      </c>
      <c r="BX41" s="33">
        <v>2.8905929999999999E-3</v>
      </c>
      <c r="BY41" s="33">
        <v>2.8670919999999999E-3</v>
      </c>
      <c r="BZ41" s="33">
        <v>2.8441959999999998E-3</v>
      </c>
      <c r="CA41" s="33">
        <v>2.821722E-3</v>
      </c>
      <c r="CB41" s="33">
        <v>2.7996470000000002E-3</v>
      </c>
      <c r="CC41" s="33">
        <v>2.7779549999999999E-3</v>
      </c>
      <c r="CD41" s="33">
        <v>2.7566040000000002E-3</v>
      </c>
      <c r="CE41" s="33">
        <v>2.7354480000000001E-3</v>
      </c>
      <c r="CF41" s="33">
        <v>2.7144769999999999E-3</v>
      </c>
      <c r="CG41" s="33">
        <v>2.6937929999999999E-3</v>
      </c>
      <c r="CH41" s="33">
        <v>2.6733579999999998E-3</v>
      </c>
      <c r="CI41" s="33">
        <v>2.6534150000000001E-3</v>
      </c>
      <c r="CJ41" s="33">
        <v>2.6338099999999999E-3</v>
      </c>
      <c r="CK41" s="33">
        <v>2.6144010000000001E-3</v>
      </c>
      <c r="CL41" s="33">
        <v>2.595179E-3</v>
      </c>
      <c r="CM41" s="33">
        <v>2.5762049999999998E-3</v>
      </c>
      <c r="CN41" s="33">
        <v>2.5574780000000002E-3</v>
      </c>
      <c r="CO41" s="33">
        <v>2.5388540000000001E-3</v>
      </c>
      <c r="CP41" s="33">
        <v>2.5203479999999999E-3</v>
      </c>
      <c r="CQ41" s="33">
        <v>2.5020229999999999E-3</v>
      </c>
      <c r="CR41" s="33">
        <v>2.4839139999999998E-3</v>
      </c>
      <c r="CS41" s="33">
        <v>2.4662569999999999E-3</v>
      </c>
      <c r="CT41" s="33">
        <v>2.4489009999999999E-3</v>
      </c>
      <c r="CU41" s="33">
        <v>2.4317409999999999E-3</v>
      </c>
      <c r="CV41" s="33">
        <v>2.4147550000000002E-3</v>
      </c>
      <c r="CW41" s="33">
        <v>2.3979639999999998E-3</v>
      </c>
      <c r="CX41" s="33">
        <v>2.3814330000000001E-3</v>
      </c>
      <c r="CY41" s="33">
        <v>2.365018E-3</v>
      </c>
      <c r="CZ41" s="33">
        <v>2.3486940000000001E-3</v>
      </c>
      <c r="DA41" s="33">
        <v>2.332565E-3</v>
      </c>
      <c r="DB41" s="33">
        <v>2.3167249999999999E-3</v>
      </c>
      <c r="DC41" s="33">
        <v>2.3013619999999999E-3</v>
      </c>
      <c r="DD41" s="33">
        <v>2.2863750000000002E-3</v>
      </c>
      <c r="DE41" s="33">
        <v>2.271609E-3</v>
      </c>
      <c r="DF41" s="33">
        <v>2.2570200000000002E-3</v>
      </c>
      <c r="DG41" s="33">
        <v>2.2426299999999998E-3</v>
      </c>
      <c r="DH41" s="33">
        <v>2.2284700000000002E-3</v>
      </c>
      <c r="DI41" s="33">
        <v>2.2144259999999998E-3</v>
      </c>
      <c r="DJ41" s="33">
        <v>2.2005100000000001E-3</v>
      </c>
      <c r="DK41" s="33">
        <v>2.1867879999999998E-3</v>
      </c>
      <c r="DL41" s="33">
        <v>2.1733170000000001E-3</v>
      </c>
      <c r="DM41" s="33">
        <v>2.1602539999999999E-3</v>
      </c>
      <c r="DN41" s="33">
        <v>2.1475349999999999E-3</v>
      </c>
      <c r="DO41" s="33">
        <v>2.1350000000000002E-3</v>
      </c>
      <c r="DP41" s="33">
        <v>2.1225509999999999E-3</v>
      </c>
      <c r="DQ41" s="33">
        <v>2.1102080000000001E-3</v>
      </c>
      <c r="DR41" s="33">
        <v>2.098029E-3</v>
      </c>
      <c r="DS41" s="33">
        <v>2.085908E-3</v>
      </c>
      <c r="DT41" s="33">
        <v>2.0738559999999998E-3</v>
      </c>
      <c r="DU41" s="33">
        <v>2.0619219999999999E-3</v>
      </c>
      <c r="DV41" s="33">
        <v>2.0502049999999998E-3</v>
      </c>
      <c r="DW41" s="33">
        <v>2.038836E-3</v>
      </c>
      <c r="DX41" s="33">
        <v>2.0277400000000001E-3</v>
      </c>
      <c r="DY41" s="33">
        <v>2.016749E-3</v>
      </c>
      <c r="DZ41" s="33">
        <v>2.0057719999999999E-3</v>
      </c>
      <c r="EA41" s="33">
        <v>1.9948190000000001E-3</v>
      </c>
      <c r="EB41" s="33">
        <v>1.9839319999999999E-3</v>
      </c>
      <c r="EC41" s="33">
        <v>1.9730609999999999E-3</v>
      </c>
      <c r="ED41" s="33">
        <v>1.962255E-3</v>
      </c>
      <c r="EE41" s="33">
        <v>1.951555E-3</v>
      </c>
      <c r="EF41" s="33">
        <v>1.941003E-3</v>
      </c>
      <c r="EG41" s="33">
        <v>1.930787E-3</v>
      </c>
      <c r="EH41" s="33">
        <v>1.920845E-3</v>
      </c>
      <c r="EI41" s="33">
        <v>1.910999E-3</v>
      </c>
      <c r="EJ41" s="33">
        <v>1.9011469999999999E-3</v>
      </c>
      <c r="EK41" s="33">
        <v>1.8912779999999999E-3</v>
      </c>
      <c r="EL41" s="33">
        <v>1.881478E-3</v>
      </c>
      <c r="EM41" s="33">
        <v>1.8717199999999999E-3</v>
      </c>
      <c r="EN41" s="33">
        <v>1.8620220000000001E-3</v>
      </c>
      <c r="EO41" s="33">
        <v>1.852439E-3</v>
      </c>
      <c r="EP41" s="33">
        <v>1.8430160000000001E-3</v>
      </c>
      <c r="EQ41" s="33">
        <v>1.8339280000000001E-3</v>
      </c>
      <c r="ER41" s="33">
        <v>1.825089E-3</v>
      </c>
      <c r="ES41" s="33">
        <v>1.816266E-3</v>
      </c>
      <c r="ET41" s="33">
        <v>1.807363E-3</v>
      </c>
      <c r="EU41" s="33">
        <v>1.7983960000000001E-3</v>
      </c>
      <c r="EV41" s="33">
        <v>1.789454E-3</v>
      </c>
      <c r="EW41" s="33">
        <v>1.780523E-3</v>
      </c>
      <c r="EX41" s="33">
        <v>1.7716590000000001E-3</v>
      </c>
      <c r="EY41" s="33">
        <v>1.7629130000000001E-3</v>
      </c>
      <c r="EZ41" s="33">
        <v>1.75428E-3</v>
      </c>
      <c r="FA41" s="33">
        <v>1.745924E-3</v>
      </c>
      <c r="FB41" s="33">
        <v>1.7377740000000001E-3</v>
      </c>
      <c r="FC41" s="33">
        <v>1.7296200000000001E-3</v>
      </c>
      <c r="FD41" s="33">
        <v>1.721378E-3</v>
      </c>
      <c r="FE41" s="33">
        <v>1.713125E-3</v>
      </c>
      <c r="FF41" s="33">
        <v>1.704936E-3</v>
      </c>
      <c r="FG41" s="33">
        <v>1.6967729999999999E-3</v>
      </c>
      <c r="FH41" s="33">
        <v>1.6886990000000001E-3</v>
      </c>
      <c r="FI41" s="33">
        <v>1.680785E-3</v>
      </c>
      <c r="FJ41" s="33">
        <v>1.6730359999999999E-3</v>
      </c>
      <c r="FK41" s="33">
        <v>1.6655509999999999E-3</v>
      </c>
      <c r="FL41" s="33">
        <v>1.658234E-3</v>
      </c>
      <c r="FM41" s="33">
        <v>1.6509210000000001E-3</v>
      </c>
      <c r="FN41" s="33">
        <v>1.643535E-3</v>
      </c>
      <c r="FO41" s="33">
        <v>1.6360999999999999E-3</v>
      </c>
      <c r="FP41" s="33">
        <v>1.6286580000000001E-3</v>
      </c>
      <c r="FQ41" s="33">
        <v>1.6211929999999999E-3</v>
      </c>
      <c r="FR41" s="33">
        <v>1.613728E-3</v>
      </c>
      <c r="FS41" s="33">
        <v>1.606351E-3</v>
      </c>
      <c r="FT41" s="33">
        <v>1.5991E-3</v>
      </c>
      <c r="FU41" s="33">
        <v>1.5920859999999999E-3</v>
      </c>
      <c r="FV41" s="33">
        <v>1.5851859999999999E-3</v>
      </c>
      <c r="FW41" s="33">
        <v>1.5782420000000001E-3</v>
      </c>
      <c r="FX41" s="33">
        <v>1.5711740000000001E-3</v>
      </c>
      <c r="FY41" s="33">
        <v>1.564057E-3</v>
      </c>
      <c r="FZ41" s="33">
        <v>1.5569620000000001E-3</v>
      </c>
      <c r="GA41" s="33">
        <v>1.549873E-3</v>
      </c>
      <c r="GB41" s="33">
        <v>1.54279E-3</v>
      </c>
      <c r="GC41" s="33">
        <v>1.5357750000000001E-3</v>
      </c>
      <c r="GD41" s="33">
        <v>1.5288579999999999E-3</v>
      </c>
      <c r="GE41" s="33">
        <v>1.5221430000000001E-3</v>
      </c>
      <c r="GF41" s="33">
        <v>1.515565E-3</v>
      </c>
      <c r="GG41" s="33">
        <v>1.50902E-3</v>
      </c>
      <c r="GH41" s="33">
        <v>1.50238E-3</v>
      </c>
      <c r="GI41" s="33">
        <v>1.495686E-3</v>
      </c>
      <c r="GJ41" s="33">
        <v>1.4890089999999999E-3</v>
      </c>
      <c r="GK41" s="33">
        <v>1.4823659999999999E-3</v>
      </c>
      <c r="GL41" s="33">
        <v>1.4757450000000001E-3</v>
      </c>
      <c r="GM41" s="33">
        <v>1.469159E-3</v>
      </c>
      <c r="GN41" s="33">
        <v>1.462653E-3</v>
      </c>
      <c r="GO41" s="33">
        <v>1.456316E-3</v>
      </c>
      <c r="GP41" s="33">
        <v>1.45006E-3</v>
      </c>
      <c r="GQ41" s="33">
        <v>1.4437460000000001E-3</v>
      </c>
      <c r="GR41" s="33">
        <v>1.4373109999999999E-3</v>
      </c>
      <c r="GS41" s="33">
        <v>1.430801E-3</v>
      </c>
      <c r="GT41" s="33">
        <v>1.4242669999999999E-3</v>
      </c>
      <c r="GU41" s="33">
        <v>1.4177320000000001E-3</v>
      </c>
      <c r="GV41" s="33">
        <v>1.411243E-3</v>
      </c>
      <c r="GW41" s="33">
        <v>1.404815E-3</v>
      </c>
      <c r="GX41" s="33">
        <v>1.398516E-3</v>
      </c>
      <c r="GY41" s="33">
        <v>1.392445E-3</v>
      </c>
      <c r="GZ41" s="33">
        <v>1.38652E-3</v>
      </c>
      <c r="HA41" s="33">
        <v>1.3805600000000001E-3</v>
      </c>
      <c r="HB41" s="33">
        <v>1.3744549999999999E-3</v>
      </c>
      <c r="HC41" s="33">
        <v>1.368256E-3</v>
      </c>
      <c r="HD41" s="33">
        <v>1.3620290000000001E-3</v>
      </c>
      <c r="HE41" s="33">
        <v>1.3557980000000001E-3</v>
      </c>
      <c r="HF41" s="33">
        <v>1.3496090000000001E-3</v>
      </c>
      <c r="HG41" s="33">
        <v>1.343505E-3</v>
      </c>
      <c r="HH41" s="33">
        <v>1.337572E-3</v>
      </c>
      <c r="HI41" s="33">
        <v>1.3318850000000001E-3</v>
      </c>
      <c r="HJ41" s="33">
        <v>1.32636E-3</v>
      </c>
      <c r="HK41" s="33">
        <v>1.320835E-3</v>
      </c>
      <c r="HL41" s="33">
        <v>1.315185E-3</v>
      </c>
      <c r="HM41" s="33">
        <v>1.3094280000000001E-3</v>
      </c>
      <c r="HN41" s="33">
        <v>1.3036160000000001E-3</v>
      </c>
      <c r="HO41" s="33">
        <v>1.2978180000000001E-3</v>
      </c>
      <c r="HP41" s="33">
        <v>1.2920659999999999E-3</v>
      </c>
      <c r="HQ41" s="33">
        <v>1.2863499999999999E-3</v>
      </c>
      <c r="HR41" s="33">
        <v>1.280724E-3</v>
      </c>
      <c r="HS41" s="33">
        <v>1.2752869999999999E-3</v>
      </c>
      <c r="HT41" s="33">
        <v>1.270029E-3</v>
      </c>
      <c r="HU41" s="33">
        <v>1.2647800000000001E-3</v>
      </c>
      <c r="HV41" s="33">
        <v>1.259427E-3</v>
      </c>
      <c r="HW41" s="33">
        <v>1.2539750000000001E-3</v>
      </c>
      <c r="HX41" s="33">
        <v>1.2484919999999999E-3</v>
      </c>
      <c r="HY41" s="33">
        <v>1.2430169999999999E-3</v>
      </c>
      <c r="HZ41" s="33">
        <v>1.237571E-3</v>
      </c>
      <c r="IA41" s="33">
        <v>1.232171E-3</v>
      </c>
      <c r="IB41" s="33">
        <v>1.226888E-3</v>
      </c>
      <c r="IC41" s="33">
        <v>1.2217980000000001E-3</v>
      </c>
      <c r="ID41" s="33">
        <v>1.216885E-3</v>
      </c>
      <c r="IE41" s="33">
        <v>1.211983E-3</v>
      </c>
      <c r="IF41" s="33">
        <v>1.206962E-3</v>
      </c>
      <c r="IG41" s="33">
        <v>1.201801E-3</v>
      </c>
      <c r="IH41" s="33">
        <v>1.196595E-3</v>
      </c>
      <c r="II41" s="33">
        <v>1.191428E-3</v>
      </c>
      <c r="IJ41" s="33">
        <v>1.186342E-3</v>
      </c>
      <c r="IK41" s="33">
        <v>1.181355E-3</v>
      </c>
      <c r="IL41" s="33">
        <v>1.1765199999999999E-3</v>
      </c>
      <c r="IM41" s="33">
        <v>1.1718519999999999E-3</v>
      </c>
      <c r="IN41" s="33">
        <v>1.167312E-3</v>
      </c>
      <c r="IO41" s="33">
        <v>1.162731E-3</v>
      </c>
      <c r="IP41" s="33">
        <v>1.157993E-3</v>
      </c>
      <c r="IQ41" s="33">
        <v>1.1530920000000001E-3</v>
      </c>
      <c r="IR41" s="33">
        <v>1.1481169999999999E-3</v>
      </c>
      <c r="IS41" s="33">
        <v>1.1431550000000001E-3</v>
      </c>
      <c r="IT41" s="33">
        <v>1.1382619999999999E-3</v>
      </c>
      <c r="IU41" s="33">
        <v>1.1334769999999999E-3</v>
      </c>
      <c r="IV41" s="33">
        <v>1.1288229999999999E-3</v>
      </c>
      <c r="IW41" s="33">
        <v>1.1243329999999999E-3</v>
      </c>
      <c r="IX41" s="33">
        <v>1.120006E-3</v>
      </c>
      <c r="IY41" s="33">
        <v>1.115691E-3</v>
      </c>
      <c r="IZ41" s="33">
        <v>1.1112489999999999E-3</v>
      </c>
      <c r="JA41" s="33">
        <v>1.1066419999999999E-3</v>
      </c>
      <c r="JB41" s="33">
        <v>1.101962E-3</v>
      </c>
      <c r="JC41" s="33">
        <v>1.09731E-3</v>
      </c>
      <c r="JD41" s="33">
        <v>1.092745E-3</v>
      </c>
      <c r="JE41" s="33">
        <v>1.088281E-3</v>
      </c>
      <c r="JF41" s="33">
        <v>1.0839389999999999E-3</v>
      </c>
      <c r="JG41" s="33">
        <v>1.0797560000000001E-3</v>
      </c>
      <c r="JH41" s="33">
        <v>1.075714E-3</v>
      </c>
      <c r="JI41" s="33">
        <v>1.0716460000000001E-3</v>
      </c>
      <c r="JJ41" s="33">
        <v>1.067412E-3</v>
      </c>
      <c r="JK41" s="33">
        <v>1.062997E-3</v>
      </c>
      <c r="JL41" s="33">
        <v>1.058497E-3</v>
      </c>
      <c r="JM41" s="33">
        <v>1.054042E-3</v>
      </c>
      <c r="JN41" s="33">
        <v>1.0497130000000001E-3</v>
      </c>
      <c r="JO41" s="33">
        <v>1.045507E-3</v>
      </c>
      <c r="JP41" s="33">
        <v>1.041417E-3</v>
      </c>
      <c r="JQ41" s="33">
        <v>1.037451E-3</v>
      </c>
      <c r="JR41" s="33">
        <v>1.0335660000000001E-3</v>
      </c>
      <c r="JS41" s="33">
        <v>1.0296109999999999E-3</v>
      </c>
      <c r="JT41" s="33">
        <v>1.025504E-3</v>
      </c>
      <c r="JU41" s="33">
        <v>1.021255E-3</v>
      </c>
      <c r="JV41" s="33">
        <v>1.016952E-3</v>
      </c>
      <c r="JW41" s="33">
        <v>1.0127140000000001E-3</v>
      </c>
      <c r="JX41" s="33">
        <v>1.0086310000000001E-3</v>
      </c>
      <c r="JY41" s="33">
        <v>1.004699E-3</v>
      </c>
      <c r="JZ41" s="33">
        <v>1.0008969999999999E-3</v>
      </c>
      <c r="KA41" s="33">
        <v>9.972224E-4</v>
      </c>
      <c r="KB41" s="33">
        <v>9.9360580000000011E-4</v>
      </c>
      <c r="KC41" s="33">
        <v>9.8991880000000006E-4</v>
      </c>
      <c r="KD41" s="33">
        <v>9.8608039999999999E-4</v>
      </c>
      <c r="KE41" s="33">
        <v>9.820759000000001E-4</v>
      </c>
      <c r="KF41" s="33">
        <v>9.7796889999999994E-4</v>
      </c>
      <c r="KG41" s="33">
        <v>9.7387940000000001E-4</v>
      </c>
      <c r="KH41" s="33">
        <v>9.6992270000000004E-4</v>
      </c>
      <c r="KI41" s="33">
        <v>9.6611430000000001E-4</v>
      </c>
      <c r="KJ41" s="33">
        <v>9.6244050000000002E-4</v>
      </c>
      <c r="KK41" s="33">
        <v>9.5891270000000005E-4</v>
      </c>
      <c r="KL41" s="33">
        <v>9.5546770000000001E-4</v>
      </c>
      <c r="KM41" s="33">
        <v>9.5197710000000004E-4</v>
      </c>
      <c r="KN41" s="33">
        <v>9.4836300000000003E-4</v>
      </c>
      <c r="KO41" s="33">
        <v>9.4462680000000001E-4</v>
      </c>
      <c r="KP41" s="33">
        <v>9.4083779999999998E-4</v>
      </c>
      <c r="KQ41" s="33">
        <v>9.3709269999999996E-4</v>
      </c>
      <c r="KR41" s="33">
        <v>9.3347709999999997E-4</v>
      </c>
      <c r="KS41" s="33">
        <v>9.2999010000000004E-4</v>
      </c>
      <c r="KT41" s="33">
        <v>9.266039E-4</v>
      </c>
      <c r="KU41" s="33">
        <v>9.2329619999999995E-4</v>
      </c>
      <c r="KV41" s="33">
        <v>9.2001029999999996E-4</v>
      </c>
      <c r="KW41" s="33">
        <v>9.1664549999999996E-4</v>
      </c>
      <c r="KX41" s="33">
        <v>9.1316759999999998E-4</v>
      </c>
      <c r="KY41" s="33">
        <v>9.0958979999999998E-4</v>
      </c>
      <c r="KZ41" s="33">
        <v>9.0597550000000001E-4</v>
      </c>
      <c r="LA41" s="33">
        <v>9.0238839999999998E-4</v>
      </c>
      <c r="LB41" s="33">
        <v>8.9889470000000004E-4</v>
      </c>
      <c r="LC41" s="33">
        <v>8.9552190000000002E-4</v>
      </c>
      <c r="LD41" s="33">
        <v>8.9225860000000004E-4</v>
      </c>
      <c r="LE41" s="33">
        <v>8.8906990000000002E-4</v>
      </c>
      <c r="LF41" s="33">
        <v>8.8588990000000004E-4</v>
      </c>
      <c r="LG41" s="33">
        <v>8.8261850000000001E-4</v>
      </c>
      <c r="LH41" s="33">
        <v>8.7920969999999996E-4</v>
      </c>
      <c r="LI41" s="33">
        <v>8.7569660000000001E-4</v>
      </c>
      <c r="LJ41" s="33">
        <v>8.7215929999999995E-4</v>
      </c>
      <c r="LK41" s="33">
        <v>8.686624E-4</v>
      </c>
      <c r="LL41" s="33">
        <v>8.6529119999999998E-4</v>
      </c>
      <c r="LM41" s="33">
        <v>8.6208390000000001E-4</v>
      </c>
      <c r="LN41" s="33">
        <v>8.5900899999999999E-4</v>
      </c>
      <c r="LO41" s="33">
        <v>8.5601510000000004E-4</v>
      </c>
      <c r="LP41" s="33">
        <v>8.5302670000000002E-4</v>
      </c>
      <c r="LQ41" s="33">
        <v>8.4995280000000001E-4</v>
      </c>
      <c r="LR41" s="33">
        <v>8.467409E-4</v>
      </c>
      <c r="LS41" s="33">
        <v>8.4342740000000003E-4</v>
      </c>
      <c r="LT41" s="33">
        <v>8.4010870000000002E-4</v>
      </c>
      <c r="LU41" s="33">
        <v>8.3683870000000004E-4</v>
      </c>
      <c r="LV41" s="33">
        <v>8.3368030000000005E-4</v>
      </c>
      <c r="LW41" s="33">
        <v>8.3064439999999999E-4</v>
      </c>
      <c r="LX41" s="33">
        <v>8.2771180000000002E-4</v>
      </c>
      <c r="LY41" s="33">
        <v>8.2484319999999998E-4</v>
      </c>
      <c r="LZ41" s="33">
        <v>8.2195740000000003E-4</v>
      </c>
      <c r="MA41" s="33">
        <v>8.189677E-4</v>
      </c>
      <c r="MB41" s="33">
        <v>8.1584699999999997E-4</v>
      </c>
      <c r="MC41" s="33">
        <v>8.1264209999999996E-4</v>
      </c>
      <c r="MD41" s="33">
        <v>8.0944209999999999E-4</v>
      </c>
      <c r="ME41" s="33">
        <v>8.0629870000000002E-4</v>
      </c>
      <c r="MF41" s="33">
        <v>8.0327359999999995E-4</v>
      </c>
      <c r="MG41" s="33">
        <v>8.0038080000000001E-4</v>
      </c>
      <c r="MH41" s="33">
        <v>7.9760819999999996E-4</v>
      </c>
      <c r="MI41" s="33">
        <v>7.9491160000000002E-4</v>
      </c>
      <c r="MJ41" s="33">
        <v>7.9220180000000003E-4</v>
      </c>
      <c r="MK41" s="33">
        <v>7.8938439999999999E-4</v>
      </c>
      <c r="ML41" s="33">
        <v>7.8642570000000001E-4</v>
      </c>
      <c r="MM41" s="33">
        <v>7.8337600000000002E-4</v>
      </c>
      <c r="MN41" s="33">
        <v>7.8034280000000001E-4</v>
      </c>
      <c r="MO41" s="33">
        <v>7.7739439999999996E-4</v>
      </c>
      <c r="MP41" s="33">
        <v>7.745858E-4</v>
      </c>
      <c r="MQ41" s="33">
        <v>7.7191149999999997E-4</v>
      </c>
      <c r="MR41" s="33">
        <v>7.6934390000000001E-4</v>
      </c>
      <c r="MS41" s="33">
        <v>7.6683100000000004E-4</v>
      </c>
      <c r="MT41" s="33">
        <v>7.6428729999999999E-4</v>
      </c>
      <c r="MU41" s="33">
        <v>7.6163209999999997E-4</v>
      </c>
      <c r="MV41" s="33">
        <v>7.588273E-4</v>
      </c>
      <c r="MW41" s="33">
        <v>7.559229E-4</v>
      </c>
      <c r="MX41" s="33">
        <v>7.5301299999999997E-4</v>
      </c>
      <c r="MY41" s="33">
        <v>7.5016229999999996E-4</v>
      </c>
      <c r="MZ41" s="33">
        <v>7.4742649999999999E-4</v>
      </c>
      <c r="NA41" s="33">
        <v>7.4479660000000003E-4</v>
      </c>
      <c r="NB41" s="33">
        <v>7.4225569999999995E-4</v>
      </c>
      <c r="NC41" s="33">
        <v>7.3975519999999999E-4</v>
      </c>
      <c r="ND41" s="33">
        <v>7.3721840000000002E-4</v>
      </c>
      <c r="NE41" s="33">
        <v>7.345807E-4</v>
      </c>
      <c r="NF41" s="33">
        <v>7.3182140000000004E-4</v>
      </c>
      <c r="NG41" s="33">
        <v>7.2899650000000005E-4</v>
      </c>
      <c r="NH41" s="33">
        <v>7.2619199999999996E-4</v>
      </c>
      <c r="NI41" s="33">
        <v>7.2347100000000005E-4</v>
      </c>
      <c r="NJ41" s="33">
        <v>7.2088700000000003E-4</v>
      </c>
      <c r="NK41" s="33">
        <v>7.1842450000000001E-4</v>
      </c>
      <c r="NL41" s="33">
        <v>7.1604100000000005E-4</v>
      </c>
      <c r="NM41" s="33">
        <v>7.1368660000000004E-4</v>
      </c>
      <c r="NN41" s="33">
        <v>7.1130219999999999E-4</v>
      </c>
      <c r="NO41" s="33">
        <v>7.0884210000000003E-4</v>
      </c>
      <c r="NP41" s="33">
        <v>7.0629890000000004E-4</v>
      </c>
      <c r="NQ41" s="33">
        <v>7.0372019999999998E-4</v>
      </c>
      <c r="NR41" s="33">
        <v>7.0118389999999995E-4</v>
      </c>
      <c r="NS41" s="33">
        <v>6.9874430000000005E-4</v>
      </c>
      <c r="NT41" s="33">
        <v>6.9644430000000005E-4</v>
      </c>
      <c r="NU41" s="33">
        <v>6.9424199999999997E-4</v>
      </c>
      <c r="NV41" s="33">
        <v>6.9208720000000004E-4</v>
      </c>
      <c r="NW41" s="33">
        <v>6.8991989999999997E-4</v>
      </c>
      <c r="NX41" s="33">
        <v>6.8768590000000004E-4</v>
      </c>
      <c r="NY41" s="33">
        <v>6.8535600000000003E-4</v>
      </c>
      <c r="NZ41" s="33">
        <v>6.8293029999999999E-4</v>
      </c>
      <c r="OA41" s="33">
        <v>6.8045949999999997E-4</v>
      </c>
      <c r="OB41" s="33">
        <v>6.7801259999999996E-4</v>
      </c>
      <c r="OC41" s="33">
        <v>6.7564480000000004E-4</v>
      </c>
      <c r="OD41" s="33">
        <v>6.7339310000000003E-4</v>
      </c>
      <c r="OE41" s="33">
        <v>6.7121849999999996E-4</v>
      </c>
      <c r="OF41" s="33">
        <v>6.6909089999999999E-4</v>
      </c>
      <c r="OG41" s="33">
        <v>6.6694900000000001E-4</v>
      </c>
      <c r="OH41" s="33">
        <v>6.6474459999999998E-4</v>
      </c>
      <c r="OI41" s="33">
        <v>6.6245669999999998E-4</v>
      </c>
      <c r="OJ41" s="33">
        <v>6.6010020000000001E-4</v>
      </c>
      <c r="OK41" s="33">
        <v>6.5772669999999999E-4</v>
      </c>
      <c r="OL41" s="33">
        <v>6.554051E-4</v>
      </c>
      <c r="OM41" s="33">
        <v>6.5318730000000005E-4</v>
      </c>
      <c r="ON41" s="33">
        <v>6.510954E-4</v>
      </c>
      <c r="OO41" s="33">
        <v>6.4909449999999997E-4</v>
      </c>
      <c r="OP41" s="33">
        <v>6.4715300000000003E-4</v>
      </c>
      <c r="OQ41" s="33"/>
    </row>
    <row r="42" spans="1:515" x14ac:dyDescent="0.25">
      <c r="A42" s="13" t="str">
        <f t="shared" si="0"/>
        <v>FixedWing-VERY COARSE-4-20-Any</v>
      </c>
      <c r="B42" s="13" t="s">
        <v>56</v>
      </c>
      <c r="C42" s="23" t="s">
        <v>32</v>
      </c>
      <c r="D42" s="31">
        <v>4</v>
      </c>
      <c r="E42" s="23">
        <v>20</v>
      </c>
      <c r="F42" s="32" t="s">
        <v>48</v>
      </c>
      <c r="G42" s="33">
        <v>0.37668449999999998</v>
      </c>
      <c r="H42" s="33">
        <v>0.27611360000000001</v>
      </c>
      <c r="I42" s="33">
        <v>0.20994450000000001</v>
      </c>
      <c r="J42" s="33">
        <v>0.16604969999999999</v>
      </c>
      <c r="K42" s="33">
        <v>0.135432</v>
      </c>
      <c r="L42" s="33">
        <v>0.1133845</v>
      </c>
      <c r="M42" s="33">
        <v>9.7241900000000006E-2</v>
      </c>
      <c r="N42" s="33">
        <v>8.5238209999999995E-2</v>
      </c>
      <c r="O42" s="33">
        <v>7.5970220000000005E-2</v>
      </c>
      <c r="P42" s="33">
        <v>6.8699339999999998E-2</v>
      </c>
      <c r="Q42" s="33">
        <v>6.2851389999999993E-2</v>
      </c>
      <c r="R42" s="33">
        <v>5.804778E-2</v>
      </c>
      <c r="S42" s="33">
        <v>5.3979640000000002E-2</v>
      </c>
      <c r="T42" s="33">
        <v>5.0480320000000002E-2</v>
      </c>
      <c r="U42" s="33">
        <v>4.7441810000000001E-2</v>
      </c>
      <c r="V42" s="33">
        <v>4.5514810000000003E-2</v>
      </c>
      <c r="W42" s="33">
        <v>4.359503E-2</v>
      </c>
      <c r="X42" s="33">
        <v>4.172112E-2</v>
      </c>
      <c r="Y42" s="33">
        <v>3.9950050000000001E-2</v>
      </c>
      <c r="Z42" s="33">
        <v>3.825742E-2</v>
      </c>
      <c r="AA42" s="33">
        <v>3.6628809999999998E-2</v>
      </c>
      <c r="AB42" s="33">
        <v>3.5075530000000001E-2</v>
      </c>
      <c r="AC42" s="33">
        <v>3.3570410000000002E-2</v>
      </c>
      <c r="AD42" s="33">
        <v>3.2122919999999999E-2</v>
      </c>
      <c r="AE42" s="33">
        <v>3.074725E-2</v>
      </c>
      <c r="AF42" s="33">
        <v>2.9448990000000001E-2</v>
      </c>
      <c r="AG42" s="33">
        <v>2.8222230000000001E-2</v>
      </c>
      <c r="AH42" s="33">
        <v>2.705954E-2</v>
      </c>
      <c r="AI42" s="33">
        <v>2.5963989999999999E-2</v>
      </c>
      <c r="AJ42" s="33">
        <v>2.4934350000000001E-2</v>
      </c>
      <c r="AK42" s="33">
        <v>2.397208E-2</v>
      </c>
      <c r="AL42" s="33">
        <v>2.304604E-2</v>
      </c>
      <c r="AM42" s="33">
        <v>2.2173700000000001E-2</v>
      </c>
      <c r="AN42" s="33">
        <v>2.134894E-2</v>
      </c>
      <c r="AO42" s="33">
        <v>2.056792E-2</v>
      </c>
      <c r="AP42" s="33">
        <v>1.982635E-2</v>
      </c>
      <c r="AQ42" s="33">
        <v>1.9120229999999998E-2</v>
      </c>
      <c r="AR42" s="33">
        <v>1.8446830000000001E-2</v>
      </c>
      <c r="AS42" s="33">
        <v>1.780371E-2</v>
      </c>
      <c r="AT42" s="33">
        <v>1.719039E-2</v>
      </c>
      <c r="AU42" s="33">
        <v>1.6606269999999999E-2</v>
      </c>
      <c r="AV42" s="33">
        <v>1.6049770000000001E-2</v>
      </c>
      <c r="AW42" s="33">
        <v>1.551892E-2</v>
      </c>
      <c r="AX42" s="33">
        <v>1.5012090000000001E-2</v>
      </c>
      <c r="AY42" s="33">
        <v>1.4529129999999999E-2</v>
      </c>
      <c r="AZ42" s="33">
        <v>1.4069109999999999E-2</v>
      </c>
      <c r="BA42" s="33">
        <v>1.3630730000000001E-2</v>
      </c>
      <c r="BB42" s="33">
        <v>1.3212460000000001E-2</v>
      </c>
      <c r="BC42" s="33">
        <v>1.281294E-2</v>
      </c>
      <c r="BD42" s="33">
        <v>1.243181E-2</v>
      </c>
      <c r="BE42" s="33">
        <v>1.206814E-2</v>
      </c>
      <c r="BF42" s="33">
        <v>1.172083E-2</v>
      </c>
      <c r="BG42" s="33">
        <v>1.138832E-2</v>
      </c>
      <c r="BH42" s="33">
        <v>1.107001E-2</v>
      </c>
      <c r="BI42" s="33">
        <v>1.0766360000000001E-2</v>
      </c>
      <c r="BJ42" s="33">
        <v>1.047709E-2</v>
      </c>
      <c r="BK42" s="33">
        <v>1.0201409999999999E-2</v>
      </c>
      <c r="BL42" s="33">
        <v>9.9380170000000004E-3</v>
      </c>
      <c r="BM42" s="33">
        <v>9.6855129999999998E-3</v>
      </c>
      <c r="BN42" s="33">
        <v>9.4435830000000002E-3</v>
      </c>
      <c r="BO42" s="33">
        <v>9.2118249999999999E-3</v>
      </c>
      <c r="BP42" s="33">
        <v>8.9893579999999994E-3</v>
      </c>
      <c r="BQ42" s="33">
        <v>8.7751110000000004E-3</v>
      </c>
      <c r="BR42" s="33">
        <v>8.5690769999999996E-3</v>
      </c>
      <c r="BS42" s="33">
        <v>8.3714159999999996E-3</v>
      </c>
      <c r="BT42" s="33">
        <v>8.1823369999999996E-3</v>
      </c>
      <c r="BU42" s="33">
        <v>8.0013010000000006E-3</v>
      </c>
      <c r="BV42" s="33">
        <v>7.8271109999999994E-3</v>
      </c>
      <c r="BW42" s="33">
        <v>7.6586960000000004E-3</v>
      </c>
      <c r="BX42" s="33">
        <v>7.4966659999999999E-3</v>
      </c>
      <c r="BY42" s="33">
        <v>7.3410519999999998E-3</v>
      </c>
      <c r="BZ42" s="33">
        <v>7.1910129999999996E-3</v>
      </c>
      <c r="CA42" s="33">
        <v>7.0455309999999998E-3</v>
      </c>
      <c r="CB42" s="33">
        <v>6.9046860000000002E-3</v>
      </c>
      <c r="CC42" s="33">
        <v>6.7684440000000002E-3</v>
      </c>
      <c r="CD42" s="33">
        <v>6.6369000000000003E-3</v>
      </c>
      <c r="CE42" s="33">
        <v>6.5096709999999999E-3</v>
      </c>
      <c r="CF42" s="33">
        <v>6.3862379999999998E-3</v>
      </c>
      <c r="CG42" s="33">
        <v>6.2662509999999996E-3</v>
      </c>
      <c r="CH42" s="33">
        <v>6.1501860000000002E-3</v>
      </c>
      <c r="CI42" s="33">
        <v>6.0383590000000001E-3</v>
      </c>
      <c r="CJ42" s="33">
        <v>5.9305549999999997E-3</v>
      </c>
      <c r="CK42" s="33">
        <v>5.8258930000000004E-3</v>
      </c>
      <c r="CL42" s="33">
        <v>5.7243270000000004E-3</v>
      </c>
      <c r="CM42" s="33">
        <v>5.6257690000000001E-3</v>
      </c>
      <c r="CN42" s="33">
        <v>5.5304389999999998E-3</v>
      </c>
      <c r="CO42" s="33">
        <v>5.4377080000000003E-3</v>
      </c>
      <c r="CP42" s="33">
        <v>5.3471630000000003E-3</v>
      </c>
      <c r="CQ42" s="33">
        <v>5.2586660000000004E-3</v>
      </c>
      <c r="CR42" s="33">
        <v>5.1723919999999996E-3</v>
      </c>
      <c r="CS42" s="33">
        <v>5.0886259999999997E-3</v>
      </c>
      <c r="CT42" s="33">
        <v>5.007521E-3</v>
      </c>
      <c r="CU42" s="33">
        <v>4.9284919999999996E-3</v>
      </c>
      <c r="CV42" s="33">
        <v>4.8513130000000003E-3</v>
      </c>
      <c r="CW42" s="33">
        <v>4.7760399999999996E-3</v>
      </c>
      <c r="CX42" s="33">
        <v>4.7030179999999998E-3</v>
      </c>
      <c r="CY42" s="33">
        <v>4.6316120000000002E-3</v>
      </c>
      <c r="CZ42" s="33">
        <v>4.561659E-3</v>
      </c>
      <c r="DA42" s="33">
        <v>4.4929430000000001E-3</v>
      </c>
      <c r="DB42" s="33">
        <v>4.4257139999999999E-3</v>
      </c>
      <c r="DC42" s="33">
        <v>4.3603269999999998E-3</v>
      </c>
      <c r="DD42" s="33">
        <v>4.297108E-3</v>
      </c>
      <c r="DE42" s="33">
        <v>4.2354530000000001E-3</v>
      </c>
      <c r="DF42" s="33">
        <v>4.1751239999999997E-3</v>
      </c>
      <c r="DG42" s="33">
        <v>4.1164419999999997E-3</v>
      </c>
      <c r="DH42" s="33">
        <v>4.0596369999999996E-3</v>
      </c>
      <c r="DI42" s="33">
        <v>4.0040359999999999E-3</v>
      </c>
      <c r="DJ42" s="33">
        <v>3.9497109999999998E-3</v>
      </c>
      <c r="DK42" s="33">
        <v>3.8965530000000001E-3</v>
      </c>
      <c r="DL42" s="33">
        <v>3.844671E-3</v>
      </c>
      <c r="DM42" s="33">
        <v>3.7941060000000002E-3</v>
      </c>
      <c r="DN42" s="33">
        <v>3.744977E-3</v>
      </c>
      <c r="DO42" s="33">
        <v>3.697011E-3</v>
      </c>
      <c r="DP42" s="33">
        <v>3.650019E-3</v>
      </c>
      <c r="DQ42" s="33">
        <v>3.604098E-3</v>
      </c>
      <c r="DR42" s="33">
        <v>3.5595230000000002E-3</v>
      </c>
      <c r="DS42" s="33">
        <v>3.5158870000000001E-3</v>
      </c>
      <c r="DT42" s="33">
        <v>3.473191E-3</v>
      </c>
      <c r="DU42" s="33">
        <v>3.43137E-3</v>
      </c>
      <c r="DV42" s="33">
        <v>3.3906790000000002E-3</v>
      </c>
      <c r="DW42" s="33">
        <v>3.3510520000000002E-3</v>
      </c>
      <c r="DX42" s="33">
        <v>3.3125609999999999E-3</v>
      </c>
      <c r="DY42" s="33">
        <v>3.275203E-3</v>
      </c>
      <c r="DZ42" s="33">
        <v>3.2387739999999998E-3</v>
      </c>
      <c r="EA42" s="33">
        <v>3.2032229999999998E-3</v>
      </c>
      <c r="EB42" s="33">
        <v>3.1687159999999998E-3</v>
      </c>
      <c r="EC42" s="33">
        <v>3.1349519999999999E-3</v>
      </c>
      <c r="ED42" s="33">
        <v>3.102006E-3</v>
      </c>
      <c r="EE42" s="33">
        <v>3.0697419999999999E-3</v>
      </c>
      <c r="EF42" s="33">
        <v>3.0383290000000002E-3</v>
      </c>
      <c r="EG42" s="33">
        <v>3.0077369999999999E-3</v>
      </c>
      <c r="EH42" s="33">
        <v>2.9779939999999999E-3</v>
      </c>
      <c r="EI42" s="33">
        <v>2.9489939999999999E-3</v>
      </c>
      <c r="EJ42" s="33">
        <v>2.9206509999999998E-3</v>
      </c>
      <c r="EK42" s="33">
        <v>2.8929070000000001E-3</v>
      </c>
      <c r="EL42" s="33">
        <v>2.8658249999999998E-3</v>
      </c>
      <c r="EM42" s="33">
        <v>2.8391890000000002E-3</v>
      </c>
      <c r="EN42" s="33">
        <v>2.8131150000000001E-3</v>
      </c>
      <c r="EO42" s="33">
        <v>2.7876279999999999E-3</v>
      </c>
      <c r="EP42" s="33">
        <v>2.7628779999999999E-3</v>
      </c>
      <c r="EQ42" s="33">
        <v>2.7387309999999999E-3</v>
      </c>
      <c r="ER42" s="33">
        <v>2.7151850000000002E-3</v>
      </c>
      <c r="ES42" s="33">
        <v>2.6922589999999998E-3</v>
      </c>
      <c r="ET42" s="33">
        <v>2.6699430000000001E-3</v>
      </c>
      <c r="EU42" s="33">
        <v>2.6481759999999999E-3</v>
      </c>
      <c r="EV42" s="33">
        <v>2.6269760000000001E-3</v>
      </c>
      <c r="EW42" s="33">
        <v>2.6061040000000001E-3</v>
      </c>
      <c r="EX42" s="33">
        <v>2.5856799999999999E-3</v>
      </c>
      <c r="EY42" s="33">
        <v>2.56573E-3</v>
      </c>
      <c r="EZ42" s="33">
        <v>2.5463389999999999E-3</v>
      </c>
      <c r="FA42" s="33">
        <v>2.5273750000000001E-3</v>
      </c>
      <c r="FB42" s="33">
        <v>2.5087960000000002E-3</v>
      </c>
      <c r="FC42" s="33">
        <v>2.4905840000000001E-3</v>
      </c>
      <c r="FD42" s="33">
        <v>2.4728049999999998E-3</v>
      </c>
      <c r="FE42" s="33">
        <v>2.4553909999999999E-3</v>
      </c>
      <c r="FF42" s="33">
        <v>2.4383360000000001E-3</v>
      </c>
      <c r="FG42" s="33">
        <v>2.4215339999999999E-3</v>
      </c>
      <c r="FH42" s="33">
        <v>2.4050510000000001E-3</v>
      </c>
      <c r="FI42" s="33">
        <v>2.388814E-3</v>
      </c>
      <c r="FJ42" s="33">
        <v>2.3729609999999998E-3</v>
      </c>
      <c r="FK42" s="33">
        <v>2.3573880000000002E-3</v>
      </c>
      <c r="FL42" s="33">
        <v>2.3420979999999999E-3</v>
      </c>
      <c r="FM42" s="33">
        <v>2.3271089999999999E-3</v>
      </c>
      <c r="FN42" s="33">
        <v>2.3124529999999999E-3</v>
      </c>
      <c r="FO42" s="33">
        <v>2.298034E-3</v>
      </c>
      <c r="FP42" s="33">
        <v>2.2839050000000001E-3</v>
      </c>
      <c r="FQ42" s="33">
        <v>2.269975E-3</v>
      </c>
      <c r="FR42" s="33">
        <v>2.256311E-3</v>
      </c>
      <c r="FS42" s="33">
        <v>2.2428840000000001E-3</v>
      </c>
      <c r="FT42" s="33">
        <v>2.2298579999999999E-3</v>
      </c>
      <c r="FU42" s="33">
        <v>2.2170689999999999E-3</v>
      </c>
      <c r="FV42" s="33">
        <v>2.2044809999999999E-3</v>
      </c>
      <c r="FW42" s="33">
        <v>2.1921200000000001E-3</v>
      </c>
      <c r="FX42" s="33">
        <v>2.1800209999999999E-3</v>
      </c>
      <c r="FY42" s="33">
        <v>2.1681040000000001E-3</v>
      </c>
      <c r="FZ42" s="33">
        <v>2.1564179999999998E-3</v>
      </c>
      <c r="GA42" s="33">
        <v>2.1448840000000001E-3</v>
      </c>
      <c r="GB42" s="33">
        <v>2.133518E-3</v>
      </c>
      <c r="GC42" s="33">
        <v>2.122241E-3</v>
      </c>
      <c r="GD42" s="33">
        <v>2.111253E-3</v>
      </c>
      <c r="GE42" s="33">
        <v>2.1004019999999999E-3</v>
      </c>
      <c r="GF42" s="33">
        <v>2.089661E-3</v>
      </c>
      <c r="GG42" s="33">
        <v>2.0790800000000001E-3</v>
      </c>
      <c r="GH42" s="33">
        <v>2.0687190000000001E-3</v>
      </c>
      <c r="GI42" s="33">
        <v>2.0584959999999999E-3</v>
      </c>
      <c r="GJ42" s="33">
        <v>2.048476E-3</v>
      </c>
      <c r="GK42" s="33">
        <v>2.0385949999999998E-3</v>
      </c>
      <c r="GL42" s="33">
        <v>2.0288839999999999E-3</v>
      </c>
      <c r="GM42" s="33">
        <v>2.0192420000000001E-3</v>
      </c>
      <c r="GN42" s="33">
        <v>2.0097919999999998E-3</v>
      </c>
      <c r="GO42" s="33">
        <v>2.0004129999999999E-3</v>
      </c>
      <c r="GP42" s="33">
        <v>1.991142E-3</v>
      </c>
      <c r="GQ42" s="33">
        <v>1.9820279999999998E-3</v>
      </c>
      <c r="GR42" s="33">
        <v>1.9731250000000001E-3</v>
      </c>
      <c r="GS42" s="33">
        <v>1.9643360000000001E-3</v>
      </c>
      <c r="GT42" s="33">
        <v>1.955671E-3</v>
      </c>
      <c r="GU42" s="33">
        <v>1.947074E-3</v>
      </c>
      <c r="GV42" s="33">
        <v>1.938653E-3</v>
      </c>
      <c r="GW42" s="33">
        <v>1.930321E-3</v>
      </c>
      <c r="GX42" s="33">
        <v>1.922132E-3</v>
      </c>
      <c r="GY42" s="33">
        <v>1.913978E-3</v>
      </c>
      <c r="GZ42" s="33">
        <v>1.9058910000000001E-3</v>
      </c>
      <c r="HA42" s="33">
        <v>1.897899E-3</v>
      </c>
      <c r="HB42" s="33">
        <v>1.890053E-3</v>
      </c>
      <c r="HC42" s="33">
        <v>1.8822940000000001E-3</v>
      </c>
      <c r="HD42" s="33">
        <v>1.8746030000000001E-3</v>
      </c>
      <c r="HE42" s="33">
        <v>1.866955E-3</v>
      </c>
      <c r="HF42" s="33">
        <v>1.8594620000000001E-3</v>
      </c>
      <c r="HG42" s="33">
        <v>1.852029E-3</v>
      </c>
      <c r="HH42" s="33">
        <v>1.844669E-3</v>
      </c>
      <c r="HI42" s="33">
        <v>1.8373459999999999E-3</v>
      </c>
      <c r="HJ42" s="33">
        <v>1.8300759999999999E-3</v>
      </c>
      <c r="HK42" s="33">
        <v>1.8228249999999999E-3</v>
      </c>
      <c r="HL42" s="33">
        <v>1.8156859999999999E-3</v>
      </c>
      <c r="HM42" s="33">
        <v>1.8086459999999999E-3</v>
      </c>
      <c r="HN42" s="33">
        <v>1.801703E-3</v>
      </c>
      <c r="HO42" s="33">
        <v>1.7948110000000001E-3</v>
      </c>
      <c r="HP42" s="33">
        <v>1.7880789999999999E-3</v>
      </c>
      <c r="HQ42" s="33">
        <v>1.7814160000000001E-3</v>
      </c>
      <c r="HR42" s="33">
        <v>1.77483E-3</v>
      </c>
      <c r="HS42" s="33">
        <v>1.7682570000000001E-3</v>
      </c>
      <c r="HT42" s="33">
        <v>1.761713E-3</v>
      </c>
      <c r="HU42" s="33">
        <v>1.7551789999999999E-3</v>
      </c>
      <c r="HV42" s="33">
        <v>1.748735E-3</v>
      </c>
      <c r="HW42" s="33">
        <v>1.7423779999999999E-3</v>
      </c>
      <c r="HX42" s="33">
        <v>1.736088E-3</v>
      </c>
      <c r="HY42" s="33">
        <v>1.729817E-3</v>
      </c>
      <c r="HZ42" s="33">
        <v>1.723678E-3</v>
      </c>
      <c r="IA42" s="33">
        <v>1.7176439999999999E-3</v>
      </c>
      <c r="IB42" s="33">
        <v>1.7116779999999999E-3</v>
      </c>
      <c r="IC42" s="33">
        <v>1.7057109999999999E-3</v>
      </c>
      <c r="ID42" s="33">
        <v>1.6997500000000001E-3</v>
      </c>
      <c r="IE42" s="33">
        <v>1.6938179999999999E-3</v>
      </c>
      <c r="IF42" s="33">
        <v>1.6879620000000001E-3</v>
      </c>
      <c r="IG42" s="33">
        <v>1.68216E-3</v>
      </c>
      <c r="IH42" s="33">
        <v>1.676398E-3</v>
      </c>
      <c r="II42" s="33">
        <v>1.6706480000000001E-3</v>
      </c>
      <c r="IJ42" s="33">
        <v>1.6650110000000001E-3</v>
      </c>
      <c r="IK42" s="33">
        <v>1.659499E-3</v>
      </c>
      <c r="IL42" s="33">
        <v>1.6540509999999999E-3</v>
      </c>
      <c r="IM42" s="33">
        <v>1.648568E-3</v>
      </c>
      <c r="IN42" s="33">
        <v>1.643058E-3</v>
      </c>
      <c r="IO42" s="33">
        <v>1.637552E-3</v>
      </c>
      <c r="IP42" s="33">
        <v>1.632093E-3</v>
      </c>
      <c r="IQ42" s="33">
        <v>1.6267370000000001E-3</v>
      </c>
      <c r="IR42" s="33">
        <v>1.621506E-3</v>
      </c>
      <c r="IS42" s="33">
        <v>1.6163460000000001E-3</v>
      </c>
      <c r="IT42" s="33">
        <v>1.6112870000000001E-3</v>
      </c>
      <c r="IU42" s="33">
        <v>1.606318E-3</v>
      </c>
      <c r="IV42" s="33">
        <v>1.6014009999999999E-3</v>
      </c>
      <c r="IW42" s="33">
        <v>1.59643E-3</v>
      </c>
      <c r="IX42" s="33">
        <v>1.591386E-3</v>
      </c>
      <c r="IY42" s="33">
        <v>1.5863209999999999E-3</v>
      </c>
      <c r="IZ42" s="33">
        <v>1.581287E-3</v>
      </c>
      <c r="JA42" s="33">
        <v>1.576339E-3</v>
      </c>
      <c r="JB42" s="33">
        <v>1.5714959999999999E-3</v>
      </c>
      <c r="JC42" s="33">
        <v>1.5667400000000001E-3</v>
      </c>
      <c r="JD42" s="33">
        <v>1.5620950000000001E-3</v>
      </c>
      <c r="JE42" s="33">
        <v>1.557552E-3</v>
      </c>
      <c r="JF42" s="33">
        <v>1.553069E-3</v>
      </c>
      <c r="JG42" s="33">
        <v>1.5485340000000001E-3</v>
      </c>
      <c r="JH42" s="33">
        <v>1.5439119999999999E-3</v>
      </c>
      <c r="JI42" s="33">
        <v>1.539243E-3</v>
      </c>
      <c r="JJ42" s="33">
        <v>1.534585E-3</v>
      </c>
      <c r="JK42" s="33">
        <v>1.529989E-3</v>
      </c>
      <c r="JL42" s="33">
        <v>1.525462E-3</v>
      </c>
      <c r="JM42" s="33">
        <v>1.520986E-3</v>
      </c>
      <c r="JN42" s="33">
        <v>1.516606E-3</v>
      </c>
      <c r="JO42" s="33">
        <v>1.512333E-3</v>
      </c>
      <c r="JP42" s="33">
        <v>1.5081370000000001E-3</v>
      </c>
      <c r="JQ42" s="33">
        <v>1.5039109999999999E-3</v>
      </c>
      <c r="JR42" s="33">
        <v>1.4995939999999999E-3</v>
      </c>
      <c r="JS42" s="33">
        <v>1.4952419999999999E-3</v>
      </c>
      <c r="JT42" s="33">
        <v>1.4909350000000001E-3</v>
      </c>
      <c r="JU42" s="33">
        <v>1.486734E-3</v>
      </c>
      <c r="JV42" s="33">
        <v>1.4826430000000001E-3</v>
      </c>
      <c r="JW42" s="33">
        <v>1.478633E-3</v>
      </c>
      <c r="JX42" s="33">
        <v>1.4747060000000001E-3</v>
      </c>
      <c r="JY42" s="33">
        <v>1.470854E-3</v>
      </c>
      <c r="JZ42" s="33">
        <v>1.4670270000000001E-3</v>
      </c>
      <c r="KA42" s="33">
        <v>1.46312E-3</v>
      </c>
      <c r="KB42" s="33">
        <v>1.45907E-3</v>
      </c>
      <c r="KC42" s="33">
        <v>1.454959E-3</v>
      </c>
      <c r="KD42" s="33">
        <v>1.4508990000000001E-3</v>
      </c>
      <c r="KE42" s="33">
        <v>1.446967E-3</v>
      </c>
      <c r="KF42" s="33">
        <v>1.443157E-3</v>
      </c>
      <c r="KG42" s="33">
        <v>1.439437E-3</v>
      </c>
      <c r="KH42" s="33">
        <v>1.4358089999999999E-3</v>
      </c>
      <c r="KI42" s="33">
        <v>1.432261E-3</v>
      </c>
      <c r="KJ42" s="33">
        <v>1.428733E-3</v>
      </c>
      <c r="KK42" s="33">
        <v>1.4251229999999999E-3</v>
      </c>
      <c r="KL42" s="33">
        <v>1.421357E-3</v>
      </c>
      <c r="KM42" s="33">
        <v>1.417506E-3</v>
      </c>
      <c r="KN42" s="33">
        <v>1.4136470000000001E-3</v>
      </c>
      <c r="KO42" s="33">
        <v>1.409881E-3</v>
      </c>
      <c r="KP42" s="33">
        <v>1.406235E-3</v>
      </c>
      <c r="KQ42" s="33">
        <v>1.4027009999999999E-3</v>
      </c>
      <c r="KR42" s="33">
        <v>1.3992939999999999E-3</v>
      </c>
      <c r="KS42" s="33">
        <v>1.396015E-3</v>
      </c>
      <c r="KT42" s="33">
        <v>1.3928129999999999E-3</v>
      </c>
      <c r="KU42" s="33">
        <v>1.3895509999999999E-3</v>
      </c>
      <c r="KV42" s="33">
        <v>1.386118E-3</v>
      </c>
      <c r="KW42" s="33">
        <v>1.3825599999999999E-3</v>
      </c>
      <c r="KX42" s="33">
        <v>1.37896E-3</v>
      </c>
      <c r="KY42" s="33">
        <v>1.375425E-3</v>
      </c>
      <c r="KZ42" s="33">
        <v>1.371983E-3</v>
      </c>
      <c r="LA42" s="33">
        <v>1.368635E-3</v>
      </c>
      <c r="LB42" s="33">
        <v>1.365387E-3</v>
      </c>
      <c r="LC42" s="33">
        <v>1.3622249999999999E-3</v>
      </c>
      <c r="LD42" s="33">
        <v>1.359103E-3</v>
      </c>
      <c r="LE42" s="33">
        <v>1.3558940000000001E-3</v>
      </c>
      <c r="LF42" s="33">
        <v>1.3525E-3</v>
      </c>
      <c r="LG42" s="33">
        <v>1.349006E-3</v>
      </c>
      <c r="LH42" s="33">
        <v>1.3455170000000001E-3</v>
      </c>
      <c r="LI42" s="33">
        <v>1.342144E-3</v>
      </c>
      <c r="LJ42" s="33">
        <v>1.338913E-3</v>
      </c>
      <c r="LK42" s="33">
        <v>1.3357950000000001E-3</v>
      </c>
      <c r="LL42" s="33">
        <v>1.3327790000000001E-3</v>
      </c>
      <c r="LM42" s="33">
        <v>1.329825E-3</v>
      </c>
      <c r="LN42" s="33">
        <v>1.326879E-3</v>
      </c>
      <c r="LO42" s="33">
        <v>1.323837E-3</v>
      </c>
      <c r="LP42" s="33">
        <v>1.3205840000000001E-3</v>
      </c>
      <c r="LQ42" s="33">
        <v>1.3172170000000001E-3</v>
      </c>
      <c r="LR42" s="33">
        <v>1.3138539999999999E-3</v>
      </c>
      <c r="LS42" s="33">
        <v>1.310596E-3</v>
      </c>
      <c r="LT42" s="33">
        <v>1.3074670000000001E-3</v>
      </c>
      <c r="LU42" s="33">
        <v>1.3044479999999999E-3</v>
      </c>
      <c r="LV42" s="33">
        <v>1.3015139999999999E-3</v>
      </c>
      <c r="LW42" s="33">
        <v>1.2986320000000001E-3</v>
      </c>
      <c r="LX42" s="33">
        <v>1.29575E-3</v>
      </c>
      <c r="LY42" s="33">
        <v>1.292765E-3</v>
      </c>
      <c r="LZ42" s="33">
        <v>1.2895719999999999E-3</v>
      </c>
      <c r="MA42" s="33">
        <v>1.286269E-3</v>
      </c>
      <c r="MB42" s="33">
        <v>1.2829880000000001E-3</v>
      </c>
      <c r="MC42" s="33">
        <v>1.2798270000000001E-3</v>
      </c>
      <c r="MD42" s="33">
        <v>1.276803E-3</v>
      </c>
      <c r="ME42" s="33">
        <v>1.2738960000000001E-3</v>
      </c>
      <c r="MF42" s="33">
        <v>1.271068E-3</v>
      </c>
      <c r="MG42" s="33">
        <v>1.268281E-3</v>
      </c>
      <c r="MH42" s="33">
        <v>1.2654809999999999E-3</v>
      </c>
      <c r="MI42" s="33">
        <v>1.262581E-3</v>
      </c>
      <c r="MJ42" s="33">
        <v>1.2595E-3</v>
      </c>
      <c r="MK42" s="33">
        <v>1.2563260000000001E-3</v>
      </c>
      <c r="ML42" s="33">
        <v>1.2531899999999999E-3</v>
      </c>
      <c r="MM42" s="33">
        <v>1.2501890000000001E-3</v>
      </c>
      <c r="MN42" s="33">
        <v>1.2473289999999999E-3</v>
      </c>
      <c r="MO42" s="33">
        <v>1.244577E-3</v>
      </c>
      <c r="MP42" s="33">
        <v>1.241867E-3</v>
      </c>
      <c r="MQ42" s="33">
        <v>1.2391419999999999E-3</v>
      </c>
      <c r="MR42" s="33">
        <v>1.2363630000000001E-3</v>
      </c>
      <c r="MS42" s="33">
        <v>1.2334679999999999E-3</v>
      </c>
      <c r="MT42" s="33">
        <v>1.2303959999999999E-3</v>
      </c>
      <c r="MU42" s="33">
        <v>1.227236E-3</v>
      </c>
      <c r="MV42" s="33">
        <v>1.224117E-3</v>
      </c>
      <c r="MW42" s="33">
        <v>1.2211660000000001E-3</v>
      </c>
      <c r="MX42" s="33">
        <v>1.2183859999999999E-3</v>
      </c>
      <c r="MY42" s="33">
        <v>1.2157299999999999E-3</v>
      </c>
      <c r="MZ42" s="33">
        <v>1.2131290000000001E-3</v>
      </c>
      <c r="NA42" s="33">
        <v>1.2105289999999999E-3</v>
      </c>
      <c r="NB42" s="33">
        <v>1.207898E-3</v>
      </c>
      <c r="NC42" s="33">
        <v>1.205168E-3</v>
      </c>
      <c r="ND42" s="33">
        <v>1.202271E-3</v>
      </c>
      <c r="NE42" s="33">
        <v>1.199266E-3</v>
      </c>
      <c r="NF42" s="33">
        <v>1.1962710000000001E-3</v>
      </c>
      <c r="NG42" s="33">
        <v>1.1934059999999999E-3</v>
      </c>
      <c r="NH42" s="33">
        <v>1.1906709999999999E-3</v>
      </c>
      <c r="NI42" s="33">
        <v>1.18805E-3</v>
      </c>
      <c r="NJ42" s="33">
        <v>1.1854999999999999E-3</v>
      </c>
      <c r="NK42" s="33">
        <v>1.182981E-3</v>
      </c>
      <c r="NL42" s="33">
        <v>1.1804599999999999E-3</v>
      </c>
      <c r="NM42" s="33">
        <v>1.177878E-3</v>
      </c>
      <c r="NN42" s="33">
        <v>1.17516E-3</v>
      </c>
      <c r="NO42" s="33">
        <v>1.1723459999999999E-3</v>
      </c>
      <c r="NP42" s="33">
        <v>1.169518E-3</v>
      </c>
      <c r="NQ42" s="33">
        <v>1.166781E-3</v>
      </c>
      <c r="NR42" s="33">
        <v>1.1641399999999999E-3</v>
      </c>
      <c r="NS42" s="33">
        <v>1.161582E-3</v>
      </c>
      <c r="NT42" s="33">
        <v>1.159067E-3</v>
      </c>
      <c r="NU42" s="33">
        <v>1.156561E-3</v>
      </c>
      <c r="NV42" s="33">
        <v>1.1540439999999999E-3</v>
      </c>
      <c r="NW42" s="33">
        <v>1.151474E-3</v>
      </c>
      <c r="NX42" s="33">
        <v>1.1488119999999999E-3</v>
      </c>
      <c r="NY42" s="33">
        <v>1.1461049999999999E-3</v>
      </c>
      <c r="NZ42" s="33">
        <v>1.1434310000000001E-3</v>
      </c>
      <c r="OA42" s="33">
        <v>1.140898E-3</v>
      </c>
      <c r="OB42" s="33">
        <v>1.1385029999999999E-3</v>
      </c>
      <c r="OC42" s="33">
        <v>1.1362099999999999E-3</v>
      </c>
      <c r="OD42" s="33">
        <v>1.133942E-3</v>
      </c>
      <c r="OE42" s="33">
        <v>1.1316410000000001E-3</v>
      </c>
      <c r="OF42" s="33">
        <v>1.129283E-3</v>
      </c>
      <c r="OG42" s="33">
        <v>1.126841E-3</v>
      </c>
      <c r="OH42" s="33">
        <v>1.1242859999999999E-3</v>
      </c>
      <c r="OI42" s="33">
        <v>1.121658E-3</v>
      </c>
      <c r="OJ42" s="33">
        <v>1.1190379999999999E-3</v>
      </c>
      <c r="OK42" s="33">
        <v>1.1165420000000001E-3</v>
      </c>
      <c r="OL42" s="33">
        <v>1.114166E-3</v>
      </c>
      <c r="OM42" s="33">
        <v>1.1118650000000001E-3</v>
      </c>
      <c r="ON42" s="33">
        <v>1.109568E-3</v>
      </c>
      <c r="OO42" s="33">
        <v>1.1072339999999999E-3</v>
      </c>
      <c r="OP42" s="33">
        <v>1.10486E-3</v>
      </c>
    </row>
    <row r="43" spans="1:515" x14ac:dyDescent="0.25">
      <c r="A43" s="13" t="str">
        <f t="shared" si="0"/>
        <v>FixedWing-VERY COARSE-4-14-Any</v>
      </c>
      <c r="B43" s="13" t="s">
        <v>56</v>
      </c>
      <c r="C43" s="23" t="s">
        <v>32</v>
      </c>
      <c r="D43" s="31">
        <v>4</v>
      </c>
      <c r="E43" s="23">
        <v>14</v>
      </c>
      <c r="F43" s="32" t="s">
        <v>48</v>
      </c>
      <c r="G43" s="33">
        <v>0.17416860000000001</v>
      </c>
      <c r="H43" s="33">
        <v>0.13116949999999999</v>
      </c>
      <c r="I43" s="33">
        <v>0.10393189999999999</v>
      </c>
      <c r="J43" s="33">
        <v>8.5612289999999994E-2</v>
      </c>
      <c r="K43" s="33">
        <v>7.2734499999999994E-2</v>
      </c>
      <c r="L43" s="33">
        <v>6.3433160000000002E-2</v>
      </c>
      <c r="M43" s="33">
        <v>5.6512359999999998E-2</v>
      </c>
      <c r="N43" s="33">
        <v>5.1145639999999999E-2</v>
      </c>
      <c r="O43" s="33">
        <v>4.6944340000000001E-2</v>
      </c>
      <c r="P43" s="33">
        <v>4.5082440000000001E-2</v>
      </c>
      <c r="Q43" s="33">
        <v>4.327901E-2</v>
      </c>
      <c r="R43" s="33">
        <v>4.1326799999999997E-2</v>
      </c>
      <c r="S43" s="33">
        <v>3.9161580000000001E-2</v>
      </c>
      <c r="T43" s="33">
        <v>3.6943459999999997E-2</v>
      </c>
      <c r="U43" s="33">
        <v>3.4789899999999999E-2</v>
      </c>
      <c r="V43" s="33">
        <v>3.2741689999999997E-2</v>
      </c>
      <c r="W43" s="33">
        <v>3.0805929999999999E-2</v>
      </c>
      <c r="X43" s="33">
        <v>2.9014729999999999E-2</v>
      </c>
      <c r="Y43" s="33">
        <v>2.7376259999999999E-2</v>
      </c>
      <c r="Z43" s="33">
        <v>2.5870600000000001E-2</v>
      </c>
      <c r="AA43" s="33">
        <v>2.448821E-2</v>
      </c>
      <c r="AB43" s="33">
        <v>2.3219460000000001E-2</v>
      </c>
      <c r="AC43" s="33">
        <v>2.205348E-2</v>
      </c>
      <c r="AD43" s="33">
        <v>2.0982210000000001E-2</v>
      </c>
      <c r="AE43" s="33">
        <v>1.999772E-2</v>
      </c>
      <c r="AF43" s="33">
        <v>1.9056529999999999E-2</v>
      </c>
      <c r="AG43" s="33">
        <v>1.8181659999999999E-2</v>
      </c>
      <c r="AH43" s="33">
        <v>1.736408E-2</v>
      </c>
      <c r="AI43" s="33">
        <v>1.6597730000000002E-2</v>
      </c>
      <c r="AJ43" s="33">
        <v>1.5879069999999999E-2</v>
      </c>
      <c r="AK43" s="33">
        <v>1.5203370000000001E-2</v>
      </c>
      <c r="AL43" s="33">
        <v>1.456696E-2</v>
      </c>
      <c r="AM43" s="33">
        <v>1.3966259999999999E-2</v>
      </c>
      <c r="AN43" s="33">
        <v>1.339955E-2</v>
      </c>
      <c r="AO43" s="33">
        <v>1.2865329999999999E-2</v>
      </c>
      <c r="AP43" s="33">
        <v>1.236141E-2</v>
      </c>
      <c r="AQ43" s="33">
        <v>1.1886219999999999E-2</v>
      </c>
      <c r="AR43" s="33">
        <v>1.143838E-2</v>
      </c>
      <c r="AS43" s="33">
        <v>1.1016079999999999E-2</v>
      </c>
      <c r="AT43" s="33">
        <v>1.0618209999999999E-2</v>
      </c>
      <c r="AU43" s="33">
        <v>1.024305E-2</v>
      </c>
      <c r="AV43" s="33">
        <v>9.8899120000000007E-3</v>
      </c>
      <c r="AW43" s="33">
        <v>9.5569729999999999E-3</v>
      </c>
      <c r="AX43" s="33">
        <v>9.2434419999999993E-3</v>
      </c>
      <c r="AY43" s="33">
        <v>8.9484739999999997E-3</v>
      </c>
      <c r="AZ43" s="33">
        <v>8.6705549999999999E-3</v>
      </c>
      <c r="BA43" s="33">
        <v>8.4081659999999999E-3</v>
      </c>
      <c r="BB43" s="33">
        <v>8.1600160000000008E-3</v>
      </c>
      <c r="BC43" s="33">
        <v>7.9247870000000008E-3</v>
      </c>
      <c r="BD43" s="33">
        <v>7.7020680000000003E-3</v>
      </c>
      <c r="BE43" s="33">
        <v>7.4905320000000003E-3</v>
      </c>
      <c r="BF43" s="33">
        <v>7.2894500000000003E-3</v>
      </c>
      <c r="BG43" s="33">
        <v>7.09758E-3</v>
      </c>
      <c r="BH43" s="33">
        <v>6.9149679999999996E-3</v>
      </c>
      <c r="BI43" s="33">
        <v>6.7414409999999999E-3</v>
      </c>
      <c r="BJ43" s="33">
        <v>6.5767380000000004E-3</v>
      </c>
      <c r="BK43" s="33">
        <v>6.4201279999999998E-3</v>
      </c>
      <c r="BL43" s="33">
        <v>6.271067E-3</v>
      </c>
      <c r="BM43" s="33">
        <v>6.1288870000000004E-3</v>
      </c>
      <c r="BN43" s="33">
        <v>5.9934189999999998E-3</v>
      </c>
      <c r="BO43" s="33">
        <v>5.8641580000000004E-3</v>
      </c>
      <c r="BP43" s="33">
        <v>5.740808E-3</v>
      </c>
      <c r="BQ43" s="33">
        <v>5.6228750000000003E-3</v>
      </c>
      <c r="BR43" s="33">
        <v>5.5105010000000001E-3</v>
      </c>
      <c r="BS43" s="33">
        <v>5.4034390000000003E-3</v>
      </c>
      <c r="BT43" s="33">
        <v>5.3014560000000004E-3</v>
      </c>
      <c r="BU43" s="33">
        <v>5.2040970000000004E-3</v>
      </c>
      <c r="BV43" s="33">
        <v>5.1110410000000002E-3</v>
      </c>
      <c r="BW43" s="33">
        <v>5.0218950000000002E-3</v>
      </c>
      <c r="BX43" s="33">
        <v>4.9363389999999997E-3</v>
      </c>
      <c r="BY43" s="33">
        <v>4.8539990000000003E-3</v>
      </c>
      <c r="BZ43" s="33">
        <v>4.774772E-3</v>
      </c>
      <c r="CA43" s="33">
        <v>4.6982960000000002E-3</v>
      </c>
      <c r="CB43" s="33">
        <v>4.6246020000000002E-3</v>
      </c>
      <c r="CC43" s="33">
        <v>4.5534729999999997E-3</v>
      </c>
      <c r="CD43" s="33">
        <v>4.4849069999999998E-3</v>
      </c>
      <c r="CE43" s="33">
        <v>4.4186720000000002E-3</v>
      </c>
      <c r="CF43" s="33">
        <v>4.3547849999999999E-3</v>
      </c>
      <c r="CG43" s="33">
        <v>4.2932049999999996E-3</v>
      </c>
      <c r="CH43" s="33">
        <v>4.2337379999999999E-3</v>
      </c>
      <c r="CI43" s="33">
        <v>4.1761419999999999E-3</v>
      </c>
      <c r="CJ43" s="33">
        <v>4.1203519999999999E-3</v>
      </c>
      <c r="CK43" s="33">
        <v>4.0660519999999997E-3</v>
      </c>
      <c r="CL43" s="33">
        <v>4.0133369999999996E-3</v>
      </c>
      <c r="CM43" s="33">
        <v>3.9621279999999997E-3</v>
      </c>
      <c r="CN43" s="33">
        <v>3.9124880000000004E-3</v>
      </c>
      <c r="CO43" s="33">
        <v>3.8642310000000001E-3</v>
      </c>
      <c r="CP43" s="33">
        <v>3.8174680000000001E-3</v>
      </c>
      <c r="CQ43" s="33">
        <v>3.7720980000000002E-3</v>
      </c>
      <c r="CR43" s="33">
        <v>3.7281179999999999E-3</v>
      </c>
      <c r="CS43" s="33">
        <v>3.6853739999999999E-3</v>
      </c>
      <c r="CT43" s="33">
        <v>3.6438320000000001E-3</v>
      </c>
      <c r="CU43" s="33">
        <v>3.6033459999999999E-3</v>
      </c>
      <c r="CV43" s="33">
        <v>3.5640210000000001E-3</v>
      </c>
      <c r="CW43" s="33">
        <v>3.5258910000000002E-3</v>
      </c>
      <c r="CX43" s="33">
        <v>3.4888919999999999E-3</v>
      </c>
      <c r="CY43" s="33">
        <v>3.4528750000000002E-3</v>
      </c>
      <c r="CZ43" s="33">
        <v>3.4178590000000001E-3</v>
      </c>
      <c r="DA43" s="33">
        <v>3.3838570000000001E-3</v>
      </c>
      <c r="DB43" s="33">
        <v>3.3508430000000001E-3</v>
      </c>
      <c r="DC43" s="33">
        <v>3.3185810000000001E-3</v>
      </c>
      <c r="DD43" s="33">
        <v>3.2870550000000001E-3</v>
      </c>
      <c r="DE43" s="33">
        <v>3.256241E-3</v>
      </c>
      <c r="DF43" s="33">
        <v>3.226226E-3</v>
      </c>
      <c r="DG43" s="33">
        <v>3.1970890000000002E-3</v>
      </c>
      <c r="DH43" s="33">
        <v>3.1687759999999999E-3</v>
      </c>
      <c r="DI43" s="33">
        <v>3.1412649999999999E-3</v>
      </c>
      <c r="DJ43" s="33">
        <v>3.114557E-3</v>
      </c>
      <c r="DK43" s="33">
        <v>3.0886949999999998E-3</v>
      </c>
      <c r="DL43" s="33">
        <v>3.063667E-3</v>
      </c>
      <c r="DM43" s="33">
        <v>3.0392890000000001E-3</v>
      </c>
      <c r="DN43" s="33">
        <v>3.0155260000000001E-3</v>
      </c>
      <c r="DO43" s="33">
        <v>2.9923430000000002E-3</v>
      </c>
      <c r="DP43" s="33">
        <v>2.96977E-3</v>
      </c>
      <c r="DQ43" s="33">
        <v>2.9478730000000002E-3</v>
      </c>
      <c r="DR43" s="33">
        <v>2.9265929999999999E-3</v>
      </c>
      <c r="DS43" s="33">
        <v>2.9059260000000001E-3</v>
      </c>
      <c r="DT43" s="33">
        <v>2.8858120000000002E-3</v>
      </c>
      <c r="DU43" s="33">
        <v>2.866291E-3</v>
      </c>
      <c r="DV43" s="33">
        <v>2.8474279999999999E-3</v>
      </c>
      <c r="DW43" s="33">
        <v>2.8290609999999999E-3</v>
      </c>
      <c r="DX43" s="33">
        <v>2.8112060000000001E-3</v>
      </c>
      <c r="DY43" s="33">
        <v>2.793766E-3</v>
      </c>
      <c r="DZ43" s="33">
        <v>2.7767460000000001E-3</v>
      </c>
      <c r="EA43" s="33">
        <v>2.7602E-3</v>
      </c>
      <c r="EB43" s="33">
        <v>2.744036E-3</v>
      </c>
      <c r="EC43" s="33">
        <v>2.7282349999999999E-3</v>
      </c>
      <c r="ED43" s="33">
        <v>2.712749E-3</v>
      </c>
      <c r="EE43" s="33">
        <v>2.6976119999999998E-3</v>
      </c>
      <c r="EF43" s="33">
        <v>2.6828189999999999E-3</v>
      </c>
      <c r="EG43" s="33">
        <v>2.6682580000000002E-3</v>
      </c>
      <c r="EH43" s="33">
        <v>2.6539250000000001E-3</v>
      </c>
      <c r="EI43" s="33">
        <v>2.639756E-3</v>
      </c>
      <c r="EJ43" s="33">
        <v>2.6258039999999998E-3</v>
      </c>
      <c r="EK43" s="33">
        <v>2.612166E-3</v>
      </c>
      <c r="EL43" s="33">
        <v>2.5987660000000002E-3</v>
      </c>
      <c r="EM43" s="33">
        <v>2.585572E-3</v>
      </c>
      <c r="EN43" s="33">
        <v>2.5725349999999999E-3</v>
      </c>
      <c r="EO43" s="33">
        <v>2.5597179999999999E-3</v>
      </c>
      <c r="EP43" s="33">
        <v>2.5470839999999998E-3</v>
      </c>
      <c r="EQ43" s="33">
        <v>2.534583E-3</v>
      </c>
      <c r="ER43" s="33">
        <v>2.522215E-3</v>
      </c>
      <c r="ES43" s="33">
        <v>2.5099509999999998E-3</v>
      </c>
      <c r="ET43" s="33">
        <v>2.4978029999999998E-3</v>
      </c>
      <c r="EU43" s="33">
        <v>2.4858760000000001E-3</v>
      </c>
      <c r="EV43" s="33">
        <v>2.474151E-3</v>
      </c>
      <c r="EW43" s="33">
        <v>2.4625620000000002E-3</v>
      </c>
      <c r="EX43" s="33">
        <v>2.4510209999999998E-3</v>
      </c>
      <c r="EY43" s="33">
        <v>2.4396000000000001E-3</v>
      </c>
      <c r="EZ43" s="33">
        <v>2.428267E-3</v>
      </c>
      <c r="FA43" s="33">
        <v>2.4170379999999998E-3</v>
      </c>
      <c r="FB43" s="33">
        <v>2.4059179999999999E-3</v>
      </c>
      <c r="FC43" s="33">
        <v>2.3948289999999998E-3</v>
      </c>
      <c r="FD43" s="33">
        <v>2.3837340000000002E-3</v>
      </c>
      <c r="FE43" s="33">
        <v>2.3727010000000001E-3</v>
      </c>
      <c r="FF43" s="33">
        <v>2.361747E-3</v>
      </c>
      <c r="FG43" s="33">
        <v>2.3508729999999999E-3</v>
      </c>
      <c r="FH43" s="33">
        <v>2.3400700000000001E-3</v>
      </c>
      <c r="FI43" s="33">
        <v>2.3294359999999998E-3</v>
      </c>
      <c r="FJ43" s="33">
        <v>2.318924E-3</v>
      </c>
      <c r="FK43" s="33">
        <v>2.3085089999999998E-3</v>
      </c>
      <c r="FL43" s="33">
        <v>2.298203E-3</v>
      </c>
      <c r="FM43" s="33">
        <v>2.2879760000000002E-3</v>
      </c>
      <c r="FN43" s="33">
        <v>2.2777660000000001E-3</v>
      </c>
      <c r="FO43" s="33">
        <v>2.2676160000000001E-3</v>
      </c>
      <c r="FP43" s="33">
        <v>2.2575609999999999E-3</v>
      </c>
      <c r="FQ43" s="33">
        <v>2.2476140000000002E-3</v>
      </c>
      <c r="FR43" s="33">
        <v>2.237728E-3</v>
      </c>
      <c r="FS43" s="33">
        <v>2.2279650000000002E-3</v>
      </c>
      <c r="FT43" s="33">
        <v>2.2183160000000001E-3</v>
      </c>
      <c r="FU43" s="33">
        <v>2.2087629999999999E-3</v>
      </c>
      <c r="FV43" s="33">
        <v>2.1993109999999998E-3</v>
      </c>
      <c r="FW43" s="33">
        <v>2.189954E-3</v>
      </c>
      <c r="FX43" s="33">
        <v>2.1806080000000001E-3</v>
      </c>
      <c r="FY43" s="33">
        <v>2.1712910000000001E-3</v>
      </c>
      <c r="FZ43" s="33">
        <v>2.1620200000000002E-3</v>
      </c>
      <c r="GA43" s="33">
        <v>2.1528290000000002E-3</v>
      </c>
      <c r="GB43" s="33">
        <v>2.1436599999999999E-3</v>
      </c>
      <c r="GC43" s="33">
        <v>2.1345449999999998E-3</v>
      </c>
      <c r="GD43" s="33">
        <v>2.1255079999999999E-3</v>
      </c>
      <c r="GE43" s="33">
        <v>2.1165419999999999E-3</v>
      </c>
      <c r="GF43" s="33">
        <v>2.1076530000000001E-3</v>
      </c>
      <c r="GG43" s="33">
        <v>2.0988479999999999E-3</v>
      </c>
      <c r="GH43" s="33">
        <v>2.0900350000000001E-3</v>
      </c>
      <c r="GI43" s="33">
        <v>2.0812360000000002E-3</v>
      </c>
      <c r="GJ43" s="33">
        <v>2.0724810000000001E-3</v>
      </c>
      <c r="GK43" s="33">
        <v>2.063825E-3</v>
      </c>
      <c r="GL43" s="33">
        <v>2.0552360000000002E-3</v>
      </c>
      <c r="GM43" s="33">
        <v>2.046731E-3</v>
      </c>
      <c r="GN43" s="33">
        <v>2.0383179999999999E-3</v>
      </c>
      <c r="GO43" s="33">
        <v>2.0299739999999999E-3</v>
      </c>
      <c r="GP43" s="33">
        <v>2.021667E-3</v>
      </c>
      <c r="GQ43" s="33">
        <v>2.013407E-3</v>
      </c>
      <c r="GR43" s="33">
        <v>2.005153E-3</v>
      </c>
      <c r="GS43" s="33">
        <v>1.996907E-3</v>
      </c>
      <c r="GT43" s="33">
        <v>1.98868E-3</v>
      </c>
      <c r="GU43" s="33">
        <v>1.980552E-3</v>
      </c>
      <c r="GV43" s="33">
        <v>1.972499E-3</v>
      </c>
      <c r="GW43" s="33">
        <v>1.9645259999999999E-3</v>
      </c>
      <c r="GX43" s="33">
        <v>1.9566129999999998E-3</v>
      </c>
      <c r="GY43" s="33">
        <v>1.9487160000000001E-3</v>
      </c>
      <c r="GZ43" s="33">
        <v>1.9408120000000001E-3</v>
      </c>
      <c r="HA43" s="33">
        <v>1.932912E-3</v>
      </c>
      <c r="HB43" s="33">
        <v>1.924984E-3</v>
      </c>
      <c r="HC43" s="33">
        <v>1.917038E-3</v>
      </c>
      <c r="HD43" s="33">
        <v>1.9091119999999999E-3</v>
      </c>
      <c r="HE43" s="33">
        <v>1.901324E-3</v>
      </c>
      <c r="HF43" s="33">
        <v>1.893645E-3</v>
      </c>
      <c r="HG43" s="33">
        <v>1.8860680000000001E-3</v>
      </c>
      <c r="HH43" s="33">
        <v>1.8785609999999999E-3</v>
      </c>
      <c r="HI43" s="33">
        <v>1.8710759999999999E-3</v>
      </c>
      <c r="HJ43" s="33">
        <v>1.863581E-3</v>
      </c>
      <c r="HK43" s="33">
        <v>1.8560969999999999E-3</v>
      </c>
      <c r="HL43" s="33">
        <v>1.848616E-3</v>
      </c>
      <c r="HM43" s="33">
        <v>1.8411499999999999E-3</v>
      </c>
      <c r="HN43" s="33">
        <v>1.8337220000000001E-3</v>
      </c>
      <c r="HO43" s="33">
        <v>1.8264220000000001E-3</v>
      </c>
      <c r="HP43" s="33">
        <v>1.819212E-3</v>
      </c>
      <c r="HQ43" s="33">
        <v>1.812089E-3</v>
      </c>
      <c r="HR43" s="33">
        <v>1.8050690000000001E-3</v>
      </c>
      <c r="HS43" s="33">
        <v>1.798125E-3</v>
      </c>
      <c r="HT43" s="33">
        <v>1.7912189999999999E-3</v>
      </c>
      <c r="HU43" s="33">
        <v>1.784335E-3</v>
      </c>
      <c r="HV43" s="33">
        <v>1.777437E-3</v>
      </c>
      <c r="HW43" s="33">
        <v>1.7705469999999999E-3</v>
      </c>
      <c r="HX43" s="33">
        <v>1.763686E-3</v>
      </c>
      <c r="HY43" s="33">
        <v>1.7568970000000001E-3</v>
      </c>
      <c r="HZ43" s="33">
        <v>1.750169E-3</v>
      </c>
      <c r="IA43" s="33">
        <v>1.7435319999999999E-3</v>
      </c>
      <c r="IB43" s="33">
        <v>1.7369950000000001E-3</v>
      </c>
      <c r="IC43" s="33">
        <v>1.7305000000000001E-3</v>
      </c>
      <c r="ID43" s="33">
        <v>1.724012E-3</v>
      </c>
      <c r="IE43" s="33">
        <v>1.7175420000000001E-3</v>
      </c>
      <c r="IF43" s="33">
        <v>1.7110910000000001E-3</v>
      </c>
      <c r="IG43" s="33">
        <v>1.704714E-3</v>
      </c>
      <c r="IH43" s="33">
        <v>1.698422E-3</v>
      </c>
      <c r="II43" s="33">
        <v>1.692235E-3</v>
      </c>
      <c r="IJ43" s="33">
        <v>1.68611E-3</v>
      </c>
      <c r="IK43" s="33">
        <v>1.680048E-3</v>
      </c>
      <c r="IL43" s="33">
        <v>1.6740209999999999E-3</v>
      </c>
      <c r="IM43" s="33">
        <v>1.667993E-3</v>
      </c>
      <c r="IN43" s="33">
        <v>1.6619479999999999E-3</v>
      </c>
      <c r="IO43" s="33">
        <v>1.655922E-3</v>
      </c>
      <c r="IP43" s="33">
        <v>1.64993E-3</v>
      </c>
      <c r="IQ43" s="33">
        <v>1.6440370000000001E-3</v>
      </c>
      <c r="IR43" s="33">
        <v>1.6382339999999999E-3</v>
      </c>
      <c r="IS43" s="33">
        <v>1.632526E-3</v>
      </c>
      <c r="IT43" s="33">
        <v>1.626866E-3</v>
      </c>
      <c r="IU43" s="33">
        <v>1.6212519999999999E-3</v>
      </c>
      <c r="IV43" s="33">
        <v>1.615677E-3</v>
      </c>
      <c r="IW43" s="33">
        <v>1.6101220000000001E-3</v>
      </c>
      <c r="IX43" s="33">
        <v>1.6045709999999999E-3</v>
      </c>
      <c r="IY43" s="33">
        <v>1.5990329999999999E-3</v>
      </c>
      <c r="IZ43" s="33">
        <v>1.593484E-3</v>
      </c>
      <c r="JA43" s="33">
        <v>1.587963E-3</v>
      </c>
      <c r="JB43" s="33">
        <v>1.582483E-3</v>
      </c>
      <c r="JC43" s="33">
        <v>1.57708E-3</v>
      </c>
      <c r="JD43" s="33">
        <v>1.5717280000000001E-3</v>
      </c>
      <c r="JE43" s="33">
        <v>1.566446E-3</v>
      </c>
      <c r="JF43" s="33">
        <v>1.5612569999999999E-3</v>
      </c>
      <c r="JG43" s="33">
        <v>1.5561290000000001E-3</v>
      </c>
      <c r="JH43" s="33">
        <v>1.5510140000000001E-3</v>
      </c>
      <c r="JI43" s="33">
        <v>1.5459060000000001E-3</v>
      </c>
      <c r="JJ43" s="33">
        <v>1.5407769999999999E-3</v>
      </c>
      <c r="JK43" s="33">
        <v>1.535649E-3</v>
      </c>
      <c r="JL43" s="33">
        <v>1.5305290000000001E-3</v>
      </c>
      <c r="JM43" s="33">
        <v>1.52545E-3</v>
      </c>
      <c r="JN43" s="33">
        <v>1.520382E-3</v>
      </c>
      <c r="JO43" s="33">
        <v>1.5153709999999999E-3</v>
      </c>
      <c r="JP43" s="33">
        <v>1.51048E-3</v>
      </c>
      <c r="JQ43" s="33">
        <v>1.505695E-3</v>
      </c>
      <c r="JR43" s="33">
        <v>1.500957E-3</v>
      </c>
      <c r="JS43" s="33">
        <v>1.49624E-3</v>
      </c>
      <c r="JT43" s="33">
        <v>1.491493E-3</v>
      </c>
      <c r="JU43" s="33">
        <v>1.4867280000000001E-3</v>
      </c>
      <c r="JV43" s="33">
        <v>1.481944E-3</v>
      </c>
      <c r="JW43" s="33">
        <v>1.477173E-3</v>
      </c>
      <c r="JX43" s="33">
        <v>1.4723780000000001E-3</v>
      </c>
      <c r="JY43" s="33">
        <v>1.467611E-3</v>
      </c>
      <c r="JZ43" s="33">
        <v>1.462957E-3</v>
      </c>
      <c r="KA43" s="33">
        <v>1.4584140000000001E-3</v>
      </c>
      <c r="KB43" s="33">
        <v>1.453937E-3</v>
      </c>
      <c r="KC43" s="33">
        <v>1.4494880000000001E-3</v>
      </c>
      <c r="KD43" s="33">
        <v>1.4450299999999999E-3</v>
      </c>
      <c r="KE43" s="33">
        <v>1.4405609999999999E-3</v>
      </c>
      <c r="KF43" s="33">
        <v>1.43607E-3</v>
      </c>
      <c r="KG43" s="33">
        <v>1.4316070000000001E-3</v>
      </c>
      <c r="KH43" s="33">
        <v>1.427151E-3</v>
      </c>
      <c r="KI43" s="33">
        <v>1.422719E-3</v>
      </c>
      <c r="KJ43" s="33">
        <v>1.418365E-3</v>
      </c>
      <c r="KK43" s="33">
        <v>1.4140789999999999E-3</v>
      </c>
      <c r="KL43" s="33">
        <v>1.409808E-3</v>
      </c>
      <c r="KM43" s="33">
        <v>1.4055039999999999E-3</v>
      </c>
      <c r="KN43" s="33">
        <v>1.4011480000000001E-3</v>
      </c>
      <c r="KO43" s="33">
        <v>1.3967750000000001E-3</v>
      </c>
      <c r="KP43" s="33">
        <v>1.392381E-3</v>
      </c>
      <c r="KQ43" s="33">
        <v>1.3880609999999999E-3</v>
      </c>
      <c r="KR43" s="33">
        <v>1.383823E-3</v>
      </c>
      <c r="KS43" s="33">
        <v>1.3796819999999999E-3</v>
      </c>
      <c r="KT43" s="33">
        <v>1.3756720000000001E-3</v>
      </c>
      <c r="KU43" s="33">
        <v>1.371763E-3</v>
      </c>
      <c r="KV43" s="33">
        <v>1.3678620000000001E-3</v>
      </c>
      <c r="KW43" s="33">
        <v>1.3638859999999999E-3</v>
      </c>
      <c r="KX43" s="33">
        <v>1.359802E-3</v>
      </c>
      <c r="KY43" s="33">
        <v>1.355658E-3</v>
      </c>
      <c r="KZ43" s="33">
        <v>1.3514849999999999E-3</v>
      </c>
      <c r="LA43" s="33">
        <v>1.3473929999999999E-3</v>
      </c>
      <c r="LB43" s="33">
        <v>1.343391E-3</v>
      </c>
      <c r="LC43" s="33">
        <v>1.3394839999999999E-3</v>
      </c>
      <c r="LD43" s="33">
        <v>1.3356889999999999E-3</v>
      </c>
      <c r="LE43" s="33">
        <v>1.3319740000000001E-3</v>
      </c>
      <c r="LF43" s="33">
        <v>1.328255E-3</v>
      </c>
      <c r="LG43" s="33">
        <v>1.3244470000000001E-3</v>
      </c>
      <c r="LH43" s="33">
        <v>1.320536E-3</v>
      </c>
      <c r="LI43" s="33">
        <v>1.3165589999999999E-3</v>
      </c>
      <c r="LJ43" s="33">
        <v>1.312562E-3</v>
      </c>
      <c r="LK43" s="33">
        <v>1.3086409999999999E-3</v>
      </c>
      <c r="LL43" s="33">
        <v>1.3048109999999999E-3</v>
      </c>
      <c r="LM43" s="33">
        <v>1.301087E-3</v>
      </c>
      <c r="LN43" s="33">
        <v>1.297482E-3</v>
      </c>
      <c r="LO43" s="33">
        <v>1.2939609999999999E-3</v>
      </c>
      <c r="LP43" s="33">
        <v>1.290458E-3</v>
      </c>
      <c r="LQ43" s="33">
        <v>1.286899E-3</v>
      </c>
      <c r="LR43" s="33">
        <v>1.283268E-3</v>
      </c>
      <c r="LS43" s="33">
        <v>1.279601E-3</v>
      </c>
      <c r="LT43" s="33">
        <v>1.275942E-3</v>
      </c>
      <c r="LU43" s="33">
        <v>1.272373E-3</v>
      </c>
      <c r="LV43" s="33">
        <v>1.2688720000000001E-3</v>
      </c>
      <c r="LW43" s="33">
        <v>1.265438E-3</v>
      </c>
      <c r="LX43" s="33">
        <v>1.26205E-3</v>
      </c>
      <c r="LY43" s="33">
        <v>1.258674E-3</v>
      </c>
      <c r="LZ43" s="33">
        <v>1.255239E-3</v>
      </c>
      <c r="MA43" s="33">
        <v>1.251697E-3</v>
      </c>
      <c r="MB43" s="33">
        <v>1.2480600000000001E-3</v>
      </c>
      <c r="MC43" s="33">
        <v>1.244389E-3</v>
      </c>
      <c r="MD43" s="33">
        <v>1.240756E-3</v>
      </c>
      <c r="ME43" s="33">
        <v>1.2372660000000001E-3</v>
      </c>
      <c r="MF43" s="33">
        <v>1.233905E-3</v>
      </c>
      <c r="MG43" s="33">
        <v>1.2306420000000001E-3</v>
      </c>
      <c r="MH43" s="33">
        <v>1.2274429999999999E-3</v>
      </c>
      <c r="MI43" s="33">
        <v>1.224267E-3</v>
      </c>
      <c r="MJ43" s="33">
        <v>1.2210459999999999E-3</v>
      </c>
      <c r="MK43" s="33">
        <v>1.217744E-3</v>
      </c>
      <c r="ML43" s="33">
        <v>1.2143779999999999E-3</v>
      </c>
      <c r="MM43" s="33">
        <v>1.2110000000000001E-3</v>
      </c>
      <c r="MN43" s="33">
        <v>1.2076669999999999E-3</v>
      </c>
      <c r="MO43" s="33">
        <v>1.2044530000000001E-3</v>
      </c>
      <c r="MP43" s="33">
        <v>1.2013289999999999E-3</v>
      </c>
      <c r="MQ43" s="33">
        <v>1.198265E-3</v>
      </c>
      <c r="MR43" s="33">
        <v>1.1952200000000001E-3</v>
      </c>
      <c r="MS43" s="33">
        <v>1.1921480000000001E-3</v>
      </c>
      <c r="MT43" s="33">
        <v>1.1889909999999999E-3</v>
      </c>
      <c r="MU43" s="33">
        <v>1.1857320000000001E-3</v>
      </c>
      <c r="MV43" s="33">
        <v>1.1824159999999999E-3</v>
      </c>
      <c r="MW43" s="33">
        <v>1.1791079999999999E-3</v>
      </c>
      <c r="MX43" s="33">
        <v>1.17588E-3</v>
      </c>
      <c r="MY43" s="33">
        <v>1.172789E-3</v>
      </c>
      <c r="MZ43" s="33">
        <v>1.169799E-3</v>
      </c>
      <c r="NA43" s="33">
        <v>1.1668690000000001E-3</v>
      </c>
      <c r="NB43" s="33">
        <v>1.1639490000000001E-3</v>
      </c>
      <c r="NC43" s="33">
        <v>1.160999E-3</v>
      </c>
      <c r="ND43" s="33">
        <v>1.157967E-3</v>
      </c>
      <c r="NE43" s="33">
        <v>1.1548579999999999E-3</v>
      </c>
      <c r="NF43" s="33">
        <v>1.151717E-3</v>
      </c>
      <c r="NG43" s="33">
        <v>1.14861E-3</v>
      </c>
      <c r="NH43" s="33">
        <v>1.1456019999999999E-3</v>
      </c>
      <c r="NI43" s="33">
        <v>1.1427340000000001E-3</v>
      </c>
      <c r="NJ43" s="33">
        <v>1.1399590000000001E-3</v>
      </c>
      <c r="NK43" s="33">
        <v>1.137217E-3</v>
      </c>
      <c r="NL43" s="33">
        <v>1.134442E-3</v>
      </c>
      <c r="NM43" s="33">
        <v>1.1315909999999999E-3</v>
      </c>
      <c r="NN43" s="33">
        <v>1.1286250000000001E-3</v>
      </c>
      <c r="NO43" s="33">
        <v>1.125558E-3</v>
      </c>
      <c r="NP43" s="33">
        <v>1.122453E-3</v>
      </c>
      <c r="NQ43" s="33">
        <v>1.1193900000000001E-3</v>
      </c>
      <c r="NR43" s="33">
        <v>1.116428E-3</v>
      </c>
      <c r="NS43" s="33">
        <v>1.1136150000000001E-3</v>
      </c>
      <c r="NT43" s="33">
        <v>1.110923E-3</v>
      </c>
      <c r="NU43" s="33">
        <v>1.1082920000000001E-3</v>
      </c>
      <c r="NV43" s="33">
        <v>1.1056620000000001E-3</v>
      </c>
      <c r="NW43" s="33">
        <v>1.102989E-3</v>
      </c>
      <c r="NX43" s="33">
        <v>1.1002200000000001E-3</v>
      </c>
      <c r="NY43" s="33">
        <v>1.0973790000000001E-3</v>
      </c>
      <c r="NZ43" s="33">
        <v>1.094521E-3</v>
      </c>
      <c r="OA43" s="33">
        <v>1.091718E-3</v>
      </c>
      <c r="OB43" s="33">
        <v>1.0890069999999999E-3</v>
      </c>
      <c r="OC43" s="33">
        <v>1.0864169999999999E-3</v>
      </c>
      <c r="OD43" s="33">
        <v>1.083917E-3</v>
      </c>
      <c r="OE43" s="33">
        <v>1.0814329999999999E-3</v>
      </c>
      <c r="OF43" s="33">
        <v>1.078917E-3</v>
      </c>
      <c r="OG43" s="33">
        <v>1.0763249999999999E-3</v>
      </c>
      <c r="OH43" s="33">
        <v>1.0736159999999999E-3</v>
      </c>
      <c r="OI43" s="33">
        <v>1.0708250000000001E-3</v>
      </c>
      <c r="OJ43" s="33">
        <v>1.068018E-3</v>
      </c>
      <c r="OK43" s="33">
        <v>1.065276E-3</v>
      </c>
      <c r="OL43" s="33">
        <v>1.062629E-3</v>
      </c>
      <c r="OM43" s="33">
        <v>1.0600919999999999E-3</v>
      </c>
      <c r="ON43" s="33">
        <v>1.0576439999999999E-3</v>
      </c>
      <c r="OO43" s="33">
        <v>1.0552160000000001E-3</v>
      </c>
      <c r="OP43" s="33">
        <v>1.0527620000000001E-3</v>
      </c>
    </row>
    <row r="44" spans="1:515" x14ac:dyDescent="0.25">
      <c r="A44" s="13" t="str">
        <f t="shared" si="0"/>
        <v>FixedWing-VERY COARSE-4-7-Any</v>
      </c>
      <c r="B44" s="13" t="s">
        <v>56</v>
      </c>
      <c r="C44" s="23" t="s">
        <v>32</v>
      </c>
      <c r="D44" s="31">
        <v>4</v>
      </c>
      <c r="E44" s="23">
        <v>7</v>
      </c>
      <c r="F44" s="32" t="s">
        <v>48</v>
      </c>
      <c r="G44" s="33">
        <v>6.5505740000000007E-2</v>
      </c>
      <c r="H44" s="33">
        <v>5.3968460000000003E-2</v>
      </c>
      <c r="I44" s="33">
        <v>4.5707390000000001E-2</v>
      </c>
      <c r="J44" s="33">
        <v>4.1689080000000003E-2</v>
      </c>
      <c r="K44" s="33">
        <v>3.9524440000000001E-2</v>
      </c>
      <c r="L44" s="33">
        <v>3.8442810000000001E-2</v>
      </c>
      <c r="M44" s="33">
        <v>3.6896970000000001E-2</v>
      </c>
      <c r="N44" s="33">
        <v>3.454604E-2</v>
      </c>
      <c r="O44" s="33">
        <v>3.1575119999999998E-2</v>
      </c>
      <c r="P44" s="33">
        <v>2.8588209999999999E-2</v>
      </c>
      <c r="Q44" s="33">
        <v>2.5803429999999999E-2</v>
      </c>
      <c r="R44" s="33">
        <v>2.3396759999999999E-2</v>
      </c>
      <c r="S44" s="33">
        <v>2.128263E-2</v>
      </c>
      <c r="T44" s="33">
        <v>1.9499889999999999E-2</v>
      </c>
      <c r="U44" s="33">
        <v>1.802196E-2</v>
      </c>
      <c r="V44" s="33">
        <v>1.679483E-2</v>
      </c>
      <c r="W44" s="33">
        <v>1.574074E-2</v>
      </c>
      <c r="X44" s="33">
        <v>1.48071E-2</v>
      </c>
      <c r="Y44" s="33">
        <v>1.3998429999999999E-2</v>
      </c>
      <c r="Z44" s="33">
        <v>1.318807E-2</v>
      </c>
      <c r="AA44" s="33">
        <v>1.246713E-2</v>
      </c>
      <c r="AB44" s="33">
        <v>1.181077E-2</v>
      </c>
      <c r="AC44" s="33">
        <v>1.1200369999999999E-2</v>
      </c>
      <c r="AD44" s="33">
        <v>1.0634009999999999E-2</v>
      </c>
      <c r="AE44" s="33">
        <v>1.0115519999999999E-2</v>
      </c>
      <c r="AF44" s="33">
        <v>9.6457339999999996E-3</v>
      </c>
      <c r="AG44" s="33">
        <v>9.2228859999999996E-3</v>
      </c>
      <c r="AH44" s="33">
        <v>8.8422080000000007E-3</v>
      </c>
      <c r="AI44" s="33">
        <v>8.4969840000000008E-3</v>
      </c>
      <c r="AJ44" s="33">
        <v>8.1840739999999995E-3</v>
      </c>
      <c r="AK44" s="33">
        <v>7.8989609999999995E-3</v>
      </c>
      <c r="AL44" s="33">
        <v>7.637652E-3</v>
      </c>
      <c r="AM44" s="33">
        <v>7.3962100000000003E-3</v>
      </c>
      <c r="AN44" s="33">
        <v>7.1724379999999997E-3</v>
      </c>
      <c r="AO44" s="33">
        <v>6.9674239999999998E-3</v>
      </c>
      <c r="AP44" s="33">
        <v>6.780889E-3</v>
      </c>
      <c r="AQ44" s="33">
        <v>6.6104520000000002E-3</v>
      </c>
      <c r="AR44" s="33">
        <v>6.4537969999999998E-3</v>
      </c>
      <c r="AS44" s="33">
        <v>6.308915E-3</v>
      </c>
      <c r="AT44" s="33">
        <v>6.174003E-3</v>
      </c>
      <c r="AU44" s="33">
        <v>6.0477100000000004E-3</v>
      </c>
      <c r="AV44" s="33">
        <v>5.9289939999999999E-3</v>
      </c>
      <c r="AW44" s="33">
        <v>5.817048E-3</v>
      </c>
      <c r="AX44" s="33">
        <v>5.7116529999999997E-3</v>
      </c>
      <c r="AY44" s="33">
        <v>5.6126140000000001E-3</v>
      </c>
      <c r="AZ44" s="33">
        <v>5.5194160000000001E-3</v>
      </c>
      <c r="BA44" s="33">
        <v>5.4316199999999999E-3</v>
      </c>
      <c r="BB44" s="33">
        <v>5.348836E-3</v>
      </c>
      <c r="BC44" s="33">
        <v>5.2707040000000002E-3</v>
      </c>
      <c r="BD44" s="33">
        <v>5.1969E-3</v>
      </c>
      <c r="BE44" s="33">
        <v>5.1272160000000004E-3</v>
      </c>
      <c r="BF44" s="33">
        <v>5.0615699999999996E-3</v>
      </c>
      <c r="BG44" s="33">
        <v>4.9996550000000004E-3</v>
      </c>
      <c r="BH44" s="33">
        <v>4.9411739999999996E-3</v>
      </c>
      <c r="BI44" s="33">
        <v>4.885978E-3</v>
      </c>
      <c r="BJ44" s="33">
        <v>4.8336949999999998E-3</v>
      </c>
      <c r="BK44" s="33">
        <v>4.7839989999999997E-3</v>
      </c>
      <c r="BL44" s="33">
        <v>4.7364019999999998E-3</v>
      </c>
      <c r="BM44" s="33">
        <v>4.6904590000000001E-3</v>
      </c>
      <c r="BN44" s="33">
        <v>4.6457759999999999E-3</v>
      </c>
      <c r="BO44" s="33">
        <v>4.60217E-3</v>
      </c>
      <c r="BP44" s="33">
        <v>4.5595690000000003E-3</v>
      </c>
      <c r="BQ44" s="33">
        <v>4.5178249999999996E-3</v>
      </c>
      <c r="BR44" s="33">
        <v>4.4768339999999998E-3</v>
      </c>
      <c r="BS44" s="33">
        <v>4.4368189999999998E-3</v>
      </c>
      <c r="BT44" s="33">
        <v>4.3978849999999998E-3</v>
      </c>
      <c r="BU44" s="33">
        <v>4.3600799999999997E-3</v>
      </c>
      <c r="BV44" s="33">
        <v>4.3232690000000002E-3</v>
      </c>
      <c r="BW44" s="33">
        <v>4.2873319999999996E-3</v>
      </c>
      <c r="BX44" s="33">
        <v>4.2521979999999996E-3</v>
      </c>
      <c r="BY44" s="33">
        <v>4.217892E-3</v>
      </c>
      <c r="BZ44" s="33">
        <v>4.1843660000000001E-3</v>
      </c>
      <c r="CA44" s="33">
        <v>4.1516160000000003E-3</v>
      </c>
      <c r="CB44" s="33">
        <v>4.1195670000000002E-3</v>
      </c>
      <c r="CC44" s="33">
        <v>4.088291E-3</v>
      </c>
      <c r="CD44" s="33">
        <v>4.0577510000000001E-3</v>
      </c>
      <c r="CE44" s="33">
        <v>4.0278199999999997E-3</v>
      </c>
      <c r="CF44" s="33">
        <v>3.9982990000000003E-3</v>
      </c>
      <c r="CG44" s="33">
        <v>3.9691120000000003E-3</v>
      </c>
      <c r="CH44" s="33">
        <v>3.9402480000000004E-3</v>
      </c>
      <c r="CI44" s="33">
        <v>3.9117910000000004E-3</v>
      </c>
      <c r="CJ44" s="33">
        <v>3.8837609999999999E-3</v>
      </c>
      <c r="CK44" s="33">
        <v>3.8562240000000001E-3</v>
      </c>
      <c r="CL44" s="33">
        <v>3.829158E-3</v>
      </c>
      <c r="CM44" s="33">
        <v>3.80262E-3</v>
      </c>
      <c r="CN44" s="33">
        <v>3.7765899999999998E-3</v>
      </c>
      <c r="CO44" s="33">
        <v>3.750948E-3</v>
      </c>
      <c r="CP44" s="33">
        <v>3.7254900000000001E-3</v>
      </c>
      <c r="CQ44" s="33">
        <v>3.7001740000000001E-3</v>
      </c>
      <c r="CR44" s="33">
        <v>3.6749759999999999E-3</v>
      </c>
      <c r="CS44" s="33">
        <v>3.6500669999999999E-3</v>
      </c>
      <c r="CT44" s="33">
        <v>3.6254490000000002E-3</v>
      </c>
      <c r="CU44" s="33">
        <v>3.6011820000000001E-3</v>
      </c>
      <c r="CV44" s="33">
        <v>3.5772849999999999E-3</v>
      </c>
      <c r="CW44" s="33">
        <v>3.5538430000000001E-3</v>
      </c>
      <c r="CX44" s="33">
        <v>3.5307810000000002E-3</v>
      </c>
      <c r="CY44" s="33">
        <v>3.5080129999999999E-3</v>
      </c>
      <c r="CZ44" s="33">
        <v>3.4853589999999999E-3</v>
      </c>
      <c r="DA44" s="33">
        <v>3.4628269999999999E-3</v>
      </c>
      <c r="DB44" s="33">
        <v>3.4403630000000001E-3</v>
      </c>
      <c r="DC44" s="33">
        <v>3.4181279999999999E-3</v>
      </c>
      <c r="DD44" s="33">
        <v>3.3961019999999998E-3</v>
      </c>
      <c r="DE44" s="33">
        <v>3.374372E-3</v>
      </c>
      <c r="DF44" s="33">
        <v>3.352982E-3</v>
      </c>
      <c r="DG44" s="33">
        <v>3.3319970000000002E-3</v>
      </c>
      <c r="DH44" s="33">
        <v>3.3112879999999999E-3</v>
      </c>
      <c r="DI44" s="33">
        <v>3.2907850000000001E-3</v>
      </c>
      <c r="DJ44" s="33">
        <v>3.270443E-3</v>
      </c>
      <c r="DK44" s="33">
        <v>3.250284E-3</v>
      </c>
      <c r="DL44" s="33">
        <v>3.2301949999999999E-3</v>
      </c>
      <c r="DM44" s="33">
        <v>3.2102910000000001E-3</v>
      </c>
      <c r="DN44" s="33">
        <v>3.1905240000000001E-3</v>
      </c>
      <c r="DO44" s="33">
        <v>3.1710530000000001E-3</v>
      </c>
      <c r="DP44" s="33">
        <v>3.1519370000000001E-3</v>
      </c>
      <c r="DQ44" s="33">
        <v>3.133163E-3</v>
      </c>
      <c r="DR44" s="33">
        <v>3.1145650000000001E-3</v>
      </c>
      <c r="DS44" s="33">
        <v>3.0960509999999998E-3</v>
      </c>
      <c r="DT44" s="33">
        <v>3.0776760000000001E-3</v>
      </c>
      <c r="DU44" s="33">
        <v>3.0594540000000001E-3</v>
      </c>
      <c r="DV44" s="33">
        <v>3.041284E-3</v>
      </c>
      <c r="DW44" s="33">
        <v>3.023305E-3</v>
      </c>
      <c r="DX44" s="33">
        <v>3.005481E-3</v>
      </c>
      <c r="DY44" s="33">
        <v>2.9879210000000002E-3</v>
      </c>
      <c r="DZ44" s="33">
        <v>2.9706329999999999E-3</v>
      </c>
      <c r="EA44" s="33">
        <v>2.9536499999999999E-3</v>
      </c>
      <c r="EB44" s="33">
        <v>2.9368710000000002E-3</v>
      </c>
      <c r="EC44" s="33">
        <v>2.9201589999999999E-3</v>
      </c>
      <c r="ED44" s="33">
        <v>2.9035319999999999E-3</v>
      </c>
      <c r="EE44" s="33">
        <v>2.887026E-3</v>
      </c>
      <c r="EF44" s="33">
        <v>2.8705039999999999E-3</v>
      </c>
      <c r="EG44" s="33">
        <v>2.8540670000000001E-3</v>
      </c>
      <c r="EH44" s="33">
        <v>2.8376870000000002E-3</v>
      </c>
      <c r="EI44" s="33">
        <v>2.821544E-3</v>
      </c>
      <c r="EJ44" s="33">
        <v>2.8056840000000001E-3</v>
      </c>
      <c r="EK44" s="33">
        <v>2.7901319999999999E-3</v>
      </c>
      <c r="EL44" s="33">
        <v>2.7747589999999999E-3</v>
      </c>
      <c r="EM44" s="33">
        <v>2.759371E-3</v>
      </c>
      <c r="EN44" s="33">
        <v>2.7439729999999998E-3</v>
      </c>
      <c r="EO44" s="33">
        <v>2.7287029999999999E-3</v>
      </c>
      <c r="EP44" s="33">
        <v>2.713488E-3</v>
      </c>
      <c r="EQ44" s="33">
        <v>2.6983739999999999E-3</v>
      </c>
      <c r="ER44" s="33">
        <v>2.6832819999999999E-3</v>
      </c>
      <c r="ES44" s="33">
        <v>2.6684640000000002E-3</v>
      </c>
      <c r="ET44" s="33">
        <v>2.653973E-3</v>
      </c>
      <c r="EU44" s="33">
        <v>2.639803E-3</v>
      </c>
      <c r="EV44" s="33">
        <v>2.6257939999999999E-3</v>
      </c>
      <c r="EW44" s="33">
        <v>2.6117369999999998E-3</v>
      </c>
      <c r="EX44" s="33">
        <v>2.5976710000000002E-3</v>
      </c>
      <c r="EY44" s="33">
        <v>2.5837339999999999E-3</v>
      </c>
      <c r="EZ44" s="33">
        <v>2.569871E-3</v>
      </c>
      <c r="FA44" s="33">
        <v>2.5560639999999998E-3</v>
      </c>
      <c r="FB44" s="33">
        <v>2.5422520000000001E-3</v>
      </c>
      <c r="FC44" s="33">
        <v>2.5286710000000001E-3</v>
      </c>
      <c r="FD44" s="33">
        <v>2.515308E-3</v>
      </c>
      <c r="FE44" s="33">
        <v>2.5021549999999998E-3</v>
      </c>
      <c r="FF44" s="33">
        <v>2.4891430000000001E-3</v>
      </c>
      <c r="FG44" s="33">
        <v>2.4760889999999999E-3</v>
      </c>
      <c r="FH44" s="33">
        <v>2.4630149999999998E-3</v>
      </c>
      <c r="FI44" s="33">
        <v>2.450013E-3</v>
      </c>
      <c r="FJ44" s="33">
        <v>2.437046E-3</v>
      </c>
      <c r="FK44" s="33">
        <v>2.4241039999999998E-3</v>
      </c>
      <c r="FL44" s="33">
        <v>2.4111110000000001E-3</v>
      </c>
      <c r="FM44" s="33">
        <v>2.398337E-3</v>
      </c>
      <c r="FN44" s="33">
        <v>2.3858080000000001E-3</v>
      </c>
      <c r="FO44" s="33">
        <v>2.3735309999999999E-3</v>
      </c>
      <c r="FP44" s="33">
        <v>2.3613839999999998E-3</v>
      </c>
      <c r="FQ44" s="33">
        <v>2.3491889999999998E-3</v>
      </c>
      <c r="FR44" s="33">
        <v>2.3369720000000001E-3</v>
      </c>
      <c r="FS44" s="33">
        <v>2.324848E-3</v>
      </c>
      <c r="FT44" s="33">
        <v>2.312794E-3</v>
      </c>
      <c r="FU44" s="33">
        <v>2.3008350000000002E-3</v>
      </c>
      <c r="FV44" s="33">
        <v>2.2888370000000002E-3</v>
      </c>
      <c r="FW44" s="33">
        <v>2.2770170000000001E-3</v>
      </c>
      <c r="FX44" s="33">
        <v>2.2653999999999999E-3</v>
      </c>
      <c r="FY44" s="33">
        <v>2.2540239999999999E-3</v>
      </c>
      <c r="FZ44" s="33">
        <v>2.242763E-3</v>
      </c>
      <c r="GA44" s="33">
        <v>2.2314539999999999E-3</v>
      </c>
      <c r="GB44" s="33">
        <v>2.2201130000000001E-3</v>
      </c>
      <c r="GC44" s="33">
        <v>2.208808E-3</v>
      </c>
      <c r="GD44" s="33">
        <v>2.197517E-3</v>
      </c>
      <c r="GE44" s="33">
        <v>2.186276E-3</v>
      </c>
      <c r="GF44" s="33">
        <v>2.17498E-3</v>
      </c>
      <c r="GG44" s="33">
        <v>2.1638289999999999E-3</v>
      </c>
      <c r="GH44" s="33">
        <v>2.1528680000000001E-3</v>
      </c>
      <c r="GI44" s="33">
        <v>2.1421299999999999E-3</v>
      </c>
      <c r="GJ44" s="33">
        <v>2.1314250000000002E-3</v>
      </c>
      <c r="GK44" s="33">
        <v>2.1206469999999998E-3</v>
      </c>
      <c r="GL44" s="33">
        <v>2.1098449999999999E-3</v>
      </c>
      <c r="GM44" s="33">
        <v>2.0990649999999998E-3</v>
      </c>
      <c r="GN44" s="33">
        <v>2.0882909999999999E-3</v>
      </c>
      <c r="GO44" s="33">
        <v>2.077583E-3</v>
      </c>
      <c r="GP44" s="33">
        <v>2.0668589999999999E-3</v>
      </c>
      <c r="GQ44" s="33">
        <v>2.0562860000000001E-3</v>
      </c>
      <c r="GR44" s="33">
        <v>2.0459390000000001E-3</v>
      </c>
      <c r="GS44" s="33">
        <v>2.035841E-3</v>
      </c>
      <c r="GT44" s="33">
        <v>2.0257780000000002E-3</v>
      </c>
      <c r="GU44" s="33">
        <v>2.0155910000000002E-3</v>
      </c>
      <c r="GV44" s="33">
        <v>2.0053549999999999E-3</v>
      </c>
      <c r="GW44" s="33">
        <v>1.9951589999999998E-3</v>
      </c>
      <c r="GX44" s="33">
        <v>1.9849820000000002E-3</v>
      </c>
      <c r="GY44" s="33">
        <v>1.974885E-3</v>
      </c>
      <c r="GZ44" s="33">
        <v>1.964815E-3</v>
      </c>
      <c r="HA44" s="33">
        <v>1.95495E-3</v>
      </c>
      <c r="HB44" s="33">
        <v>1.945315E-3</v>
      </c>
      <c r="HC44" s="33">
        <v>1.9359030000000001E-3</v>
      </c>
      <c r="HD44" s="33">
        <v>1.926491E-3</v>
      </c>
      <c r="HE44" s="33">
        <v>1.916919E-3</v>
      </c>
      <c r="HF44" s="33">
        <v>1.907251E-3</v>
      </c>
      <c r="HG44" s="33">
        <v>1.897562E-3</v>
      </c>
      <c r="HH44" s="33">
        <v>1.8878499999999999E-3</v>
      </c>
      <c r="HI44" s="33">
        <v>1.878249E-3</v>
      </c>
      <c r="HJ44" s="33">
        <v>1.8687280000000001E-3</v>
      </c>
      <c r="HK44" s="33">
        <v>1.859437E-3</v>
      </c>
      <c r="HL44" s="33">
        <v>1.8503829999999999E-3</v>
      </c>
      <c r="HM44" s="33">
        <v>1.841547E-3</v>
      </c>
      <c r="HN44" s="33">
        <v>1.832738E-3</v>
      </c>
      <c r="HO44" s="33">
        <v>1.823797E-3</v>
      </c>
      <c r="HP44" s="33">
        <v>1.814742E-3</v>
      </c>
      <c r="HQ44" s="33">
        <v>1.8056770000000001E-3</v>
      </c>
      <c r="HR44" s="33">
        <v>1.7965959999999999E-3</v>
      </c>
      <c r="HS44" s="33">
        <v>1.7875720000000001E-3</v>
      </c>
      <c r="HT44" s="33">
        <v>1.7786060000000001E-3</v>
      </c>
      <c r="HU44" s="33">
        <v>1.7698589999999999E-3</v>
      </c>
      <c r="HV44" s="33">
        <v>1.7613259999999999E-3</v>
      </c>
      <c r="HW44" s="33">
        <v>1.753E-3</v>
      </c>
      <c r="HX44" s="33">
        <v>1.7447059999999999E-3</v>
      </c>
      <c r="HY44" s="33">
        <v>1.7362670000000001E-3</v>
      </c>
      <c r="HZ44" s="33">
        <v>1.727716E-3</v>
      </c>
      <c r="IA44" s="33">
        <v>1.7191800000000001E-3</v>
      </c>
      <c r="IB44" s="33">
        <v>1.7106929999999999E-3</v>
      </c>
      <c r="IC44" s="33">
        <v>1.702306E-3</v>
      </c>
      <c r="ID44" s="33">
        <v>1.693981E-3</v>
      </c>
      <c r="IE44" s="33">
        <v>1.685867E-3</v>
      </c>
      <c r="IF44" s="33">
        <v>1.6779410000000001E-3</v>
      </c>
      <c r="IG44" s="33">
        <v>1.6701439999999999E-3</v>
      </c>
      <c r="IH44" s="33">
        <v>1.6623219999999999E-3</v>
      </c>
      <c r="II44" s="33">
        <v>1.6543689999999999E-3</v>
      </c>
      <c r="IJ44" s="33">
        <v>1.646345E-3</v>
      </c>
      <c r="IK44" s="33">
        <v>1.6383750000000001E-3</v>
      </c>
      <c r="IL44" s="33">
        <v>1.630484E-3</v>
      </c>
      <c r="IM44" s="33">
        <v>1.622692E-3</v>
      </c>
      <c r="IN44" s="33">
        <v>1.614954E-3</v>
      </c>
      <c r="IO44" s="33">
        <v>1.607411E-3</v>
      </c>
      <c r="IP44" s="33">
        <v>1.6000280000000001E-3</v>
      </c>
      <c r="IQ44" s="33">
        <v>1.5927580000000001E-3</v>
      </c>
      <c r="IR44" s="33">
        <v>1.5854630000000001E-3</v>
      </c>
      <c r="IS44" s="33">
        <v>1.5780569999999999E-3</v>
      </c>
      <c r="IT44" s="33">
        <v>1.5705859999999999E-3</v>
      </c>
      <c r="IU44" s="33">
        <v>1.5631460000000001E-3</v>
      </c>
      <c r="IV44" s="33">
        <v>1.555739E-3</v>
      </c>
      <c r="IW44" s="33">
        <v>1.548411E-3</v>
      </c>
      <c r="IX44" s="33">
        <v>1.54115E-3</v>
      </c>
      <c r="IY44" s="33">
        <v>1.534101E-3</v>
      </c>
      <c r="IZ44" s="33">
        <v>1.5272739999999999E-3</v>
      </c>
      <c r="JA44" s="33">
        <v>1.5206029999999999E-3</v>
      </c>
      <c r="JB44" s="33">
        <v>1.513896E-3</v>
      </c>
      <c r="JC44" s="33">
        <v>1.5070299999999999E-3</v>
      </c>
      <c r="JD44" s="33">
        <v>1.5000530000000001E-3</v>
      </c>
      <c r="JE44" s="33">
        <v>1.4930690000000001E-3</v>
      </c>
      <c r="JF44" s="33">
        <v>1.486111E-3</v>
      </c>
      <c r="JG44" s="33">
        <v>1.4792519999999999E-3</v>
      </c>
      <c r="JH44" s="33">
        <v>1.4725059999999999E-3</v>
      </c>
      <c r="JI44" s="33">
        <v>1.4660070000000001E-3</v>
      </c>
      <c r="JJ44" s="33">
        <v>1.4597410000000001E-3</v>
      </c>
      <c r="JK44" s="33">
        <v>1.453623E-3</v>
      </c>
      <c r="JL44" s="33">
        <v>1.447435E-3</v>
      </c>
      <c r="JM44" s="33">
        <v>1.4410950000000001E-3</v>
      </c>
      <c r="JN44" s="33">
        <v>1.434648E-3</v>
      </c>
      <c r="JO44" s="33">
        <v>1.4281820000000001E-3</v>
      </c>
      <c r="JP44" s="33">
        <v>1.421711E-3</v>
      </c>
      <c r="JQ44" s="33">
        <v>1.415328E-3</v>
      </c>
      <c r="JR44" s="33">
        <v>1.409053E-3</v>
      </c>
      <c r="JS44" s="33">
        <v>1.402988E-3</v>
      </c>
      <c r="JT44" s="33">
        <v>1.397145E-3</v>
      </c>
      <c r="JU44" s="33">
        <v>1.3914330000000001E-3</v>
      </c>
      <c r="JV44" s="33">
        <v>1.3856470000000001E-3</v>
      </c>
      <c r="JW44" s="33">
        <v>1.379686E-3</v>
      </c>
      <c r="JX44" s="33">
        <v>1.373588E-3</v>
      </c>
      <c r="JY44" s="33">
        <v>1.3674679999999999E-3</v>
      </c>
      <c r="JZ44" s="33">
        <v>1.361363E-3</v>
      </c>
      <c r="KA44" s="33">
        <v>1.355359E-3</v>
      </c>
      <c r="KB44" s="33">
        <v>1.349491E-3</v>
      </c>
      <c r="KC44" s="33">
        <v>1.3438790000000001E-3</v>
      </c>
      <c r="KD44" s="33">
        <v>1.338519E-3</v>
      </c>
      <c r="KE44" s="33">
        <v>1.3332870000000001E-3</v>
      </c>
      <c r="KF44" s="33">
        <v>1.3279769999999999E-3</v>
      </c>
      <c r="KG44" s="33">
        <v>1.322482E-3</v>
      </c>
      <c r="KH44" s="33">
        <v>1.3168399999999999E-3</v>
      </c>
      <c r="KI44" s="33">
        <v>1.3111869999999999E-3</v>
      </c>
      <c r="KJ44" s="33">
        <v>1.3055650000000001E-3</v>
      </c>
      <c r="KK44" s="33">
        <v>1.300025E-3</v>
      </c>
      <c r="KL44" s="33">
        <v>1.294601E-3</v>
      </c>
      <c r="KM44" s="33">
        <v>1.2894060000000001E-3</v>
      </c>
      <c r="KN44" s="33">
        <v>1.284405E-3</v>
      </c>
      <c r="KO44" s="33">
        <v>1.2794709999999999E-3</v>
      </c>
      <c r="KP44" s="33">
        <v>1.2744329999999999E-3</v>
      </c>
      <c r="KQ44" s="33">
        <v>1.2692210000000001E-3</v>
      </c>
      <c r="KR44" s="33">
        <v>1.2639019999999999E-3</v>
      </c>
      <c r="KS44" s="33">
        <v>1.25862E-3</v>
      </c>
      <c r="KT44" s="33">
        <v>1.253405E-3</v>
      </c>
      <c r="KU44" s="33">
        <v>1.248316E-3</v>
      </c>
      <c r="KV44" s="33">
        <v>1.243379E-3</v>
      </c>
      <c r="KW44" s="33">
        <v>1.2386859999999999E-3</v>
      </c>
      <c r="KX44" s="33">
        <v>1.23416E-3</v>
      </c>
      <c r="KY44" s="33">
        <v>1.229649E-3</v>
      </c>
      <c r="KZ44" s="33">
        <v>1.225014E-3</v>
      </c>
      <c r="LA44" s="33">
        <v>1.220191E-3</v>
      </c>
      <c r="LB44" s="33">
        <v>1.2152619999999999E-3</v>
      </c>
      <c r="LC44" s="33">
        <v>1.21036E-3</v>
      </c>
      <c r="LD44" s="33">
        <v>1.2055270000000001E-3</v>
      </c>
      <c r="LE44" s="33">
        <v>1.200822E-3</v>
      </c>
      <c r="LF44" s="33">
        <v>1.1962469999999999E-3</v>
      </c>
      <c r="LG44" s="33">
        <v>1.1918619999999999E-3</v>
      </c>
      <c r="LH44" s="33">
        <v>1.1876020000000001E-3</v>
      </c>
      <c r="LI44" s="33">
        <v>1.1833239999999999E-3</v>
      </c>
      <c r="LJ44" s="33">
        <v>1.1789000000000001E-3</v>
      </c>
      <c r="LK44" s="33">
        <v>1.174294E-3</v>
      </c>
      <c r="LL44" s="33">
        <v>1.1696160000000001E-3</v>
      </c>
      <c r="LM44" s="33">
        <v>1.1650009999999999E-3</v>
      </c>
      <c r="LN44" s="33">
        <v>1.1604849999999999E-3</v>
      </c>
      <c r="LO44" s="33">
        <v>1.1561130000000001E-3</v>
      </c>
      <c r="LP44" s="33">
        <v>1.1518839999999999E-3</v>
      </c>
      <c r="LQ44" s="33">
        <v>1.1478370000000001E-3</v>
      </c>
      <c r="LR44" s="33">
        <v>1.1439270000000001E-3</v>
      </c>
      <c r="LS44" s="33">
        <v>1.140011E-3</v>
      </c>
      <c r="LT44" s="33">
        <v>1.135959E-3</v>
      </c>
      <c r="LU44" s="33">
        <v>1.1317510000000001E-3</v>
      </c>
      <c r="LV44" s="33">
        <v>1.1274919999999999E-3</v>
      </c>
      <c r="LW44" s="33">
        <v>1.1232880000000001E-3</v>
      </c>
      <c r="LX44" s="33">
        <v>1.119143E-3</v>
      </c>
      <c r="LY44" s="33">
        <v>1.1150940000000001E-3</v>
      </c>
      <c r="LZ44" s="33">
        <v>1.111131E-3</v>
      </c>
      <c r="MA44" s="33">
        <v>1.10727E-3</v>
      </c>
      <c r="MB44" s="33">
        <v>1.1034759999999999E-3</v>
      </c>
      <c r="MC44" s="33">
        <v>1.0996339999999999E-3</v>
      </c>
      <c r="MD44" s="33">
        <v>1.0956449999999999E-3</v>
      </c>
      <c r="ME44" s="33">
        <v>1.091514E-3</v>
      </c>
      <c r="MF44" s="33">
        <v>1.0873759999999999E-3</v>
      </c>
      <c r="MG44" s="33">
        <v>1.0833329999999999E-3</v>
      </c>
      <c r="MH44" s="33">
        <v>1.0793759999999999E-3</v>
      </c>
      <c r="MI44" s="33">
        <v>1.07554E-3</v>
      </c>
      <c r="MJ44" s="33">
        <v>1.071818E-3</v>
      </c>
      <c r="MK44" s="33">
        <v>1.068224E-3</v>
      </c>
      <c r="ML44" s="33">
        <v>1.0647059999999999E-3</v>
      </c>
      <c r="MM44" s="33">
        <v>1.0611500000000001E-3</v>
      </c>
      <c r="MN44" s="33">
        <v>1.0574600000000001E-3</v>
      </c>
      <c r="MO44" s="33">
        <v>1.053626E-3</v>
      </c>
      <c r="MP44" s="33">
        <v>1.049761E-3</v>
      </c>
      <c r="MQ44" s="33">
        <v>1.045956E-3</v>
      </c>
      <c r="MR44" s="33">
        <v>1.042205E-3</v>
      </c>
      <c r="MS44" s="33">
        <v>1.0385399999999999E-3</v>
      </c>
      <c r="MT44" s="33">
        <v>1.034957E-3</v>
      </c>
      <c r="MU44" s="33">
        <v>1.0314619999999999E-3</v>
      </c>
      <c r="MV44" s="33">
        <v>1.0280160000000001E-3</v>
      </c>
      <c r="MW44" s="33">
        <v>1.024531E-3</v>
      </c>
      <c r="MX44" s="33">
        <v>1.0209349999999999E-3</v>
      </c>
      <c r="MY44" s="33">
        <v>1.0172250000000001E-3</v>
      </c>
      <c r="MZ44" s="33">
        <v>1.0135000000000001E-3</v>
      </c>
      <c r="NA44" s="33">
        <v>1.0098469999999999E-3</v>
      </c>
      <c r="NB44" s="33">
        <v>1.0062630000000001E-3</v>
      </c>
      <c r="NC44" s="33">
        <v>1.002778E-3</v>
      </c>
      <c r="ND44" s="33">
        <v>9.9939309999999993E-4</v>
      </c>
      <c r="NE44" s="33">
        <v>9.9610780000000004E-4</v>
      </c>
      <c r="NF44" s="33">
        <v>9.9288330000000006E-4</v>
      </c>
      <c r="NG44" s="33">
        <v>9.8963950000000001E-4</v>
      </c>
      <c r="NH44" s="33">
        <v>9.8632389999999998E-4</v>
      </c>
      <c r="NI44" s="33">
        <v>9.8291539999999992E-4</v>
      </c>
      <c r="NJ44" s="33">
        <v>9.7947839999999991E-4</v>
      </c>
      <c r="NK44" s="33">
        <v>9.7609010000000002E-4</v>
      </c>
      <c r="NL44" s="33">
        <v>9.7275569999999997E-4</v>
      </c>
      <c r="NM44" s="33">
        <v>9.6948219999999999E-4</v>
      </c>
      <c r="NN44" s="33">
        <v>9.6626419999999995E-4</v>
      </c>
      <c r="NO44" s="33">
        <v>9.6311059999999997E-4</v>
      </c>
      <c r="NP44" s="33">
        <v>9.5998570000000003E-4</v>
      </c>
      <c r="NQ44" s="33">
        <v>9.5680730000000005E-4</v>
      </c>
      <c r="NR44" s="33">
        <v>9.5353050000000002E-4</v>
      </c>
      <c r="NS44" s="33">
        <v>9.5014999999999997E-4</v>
      </c>
      <c r="NT44" s="33">
        <v>9.4673619999999996E-4</v>
      </c>
      <c r="NU44" s="33">
        <v>9.4338009999999999E-4</v>
      </c>
      <c r="NV44" s="33">
        <v>9.4011780000000003E-4</v>
      </c>
      <c r="NW44" s="33">
        <v>9.3695889999999998E-4</v>
      </c>
      <c r="NX44" s="33">
        <v>9.3389510000000005E-4</v>
      </c>
      <c r="NY44" s="33">
        <v>9.3092870000000005E-4</v>
      </c>
      <c r="NZ44" s="33">
        <v>9.2803150000000001E-4</v>
      </c>
      <c r="OA44" s="33">
        <v>9.2511069999999995E-4</v>
      </c>
      <c r="OB44" s="33">
        <v>9.2212000000000001E-4</v>
      </c>
      <c r="OC44" s="33">
        <v>9.1903670000000005E-4</v>
      </c>
      <c r="OD44" s="33">
        <v>9.1591450000000005E-4</v>
      </c>
      <c r="OE44" s="33">
        <v>9.128281E-4</v>
      </c>
      <c r="OF44" s="33">
        <v>9.0980290000000001E-4</v>
      </c>
      <c r="OG44" s="33">
        <v>9.0686900000000003E-4</v>
      </c>
      <c r="OH44" s="33">
        <v>9.0401070000000004E-4</v>
      </c>
      <c r="OI44" s="33">
        <v>9.0121549999999998E-4</v>
      </c>
      <c r="OJ44" s="33">
        <v>8.9844420000000005E-4</v>
      </c>
      <c r="OK44" s="33">
        <v>8.9559559999999999E-4</v>
      </c>
      <c r="OL44" s="33">
        <v>8.9263760000000004E-4</v>
      </c>
      <c r="OM44" s="33">
        <v>8.89549E-4</v>
      </c>
      <c r="ON44" s="33">
        <v>8.8639670000000004E-4</v>
      </c>
      <c r="OO44" s="33">
        <v>8.832604E-4</v>
      </c>
      <c r="OP44" s="33">
        <v>8.8018250000000003E-4</v>
      </c>
    </row>
    <row r="45" spans="1:515" x14ac:dyDescent="0.25">
      <c r="A45" s="13" t="str">
        <f t="shared" si="0"/>
        <v>FixedWing-VERY COARSE-5-20-Any</v>
      </c>
      <c r="B45" s="13" t="s">
        <v>56</v>
      </c>
      <c r="C45" s="23" t="s">
        <v>32</v>
      </c>
      <c r="D45" s="31">
        <v>5</v>
      </c>
      <c r="E45" s="23">
        <v>20</v>
      </c>
      <c r="F45" s="32" t="s">
        <v>48</v>
      </c>
      <c r="G45" s="33">
        <v>0.66986780000000001</v>
      </c>
      <c r="H45" s="33">
        <v>0.51102800000000004</v>
      </c>
      <c r="I45" s="33">
        <v>0.39372489999999999</v>
      </c>
      <c r="J45" s="33">
        <v>0.3091874</v>
      </c>
      <c r="K45" s="33">
        <v>0.24851129999999999</v>
      </c>
      <c r="L45" s="33">
        <v>0.2046741</v>
      </c>
      <c r="M45" s="33">
        <v>0.17205139999999999</v>
      </c>
      <c r="N45" s="33">
        <v>0.14747640000000001</v>
      </c>
      <c r="O45" s="33">
        <v>0.12845380000000001</v>
      </c>
      <c r="P45" s="33">
        <v>0.1134467</v>
      </c>
      <c r="Q45" s="33">
        <v>0.1014145</v>
      </c>
      <c r="R45" s="33">
        <v>9.1678250000000003E-2</v>
      </c>
      <c r="S45" s="33">
        <v>8.3735829999999997E-2</v>
      </c>
      <c r="T45" s="33">
        <v>7.7186679999999994E-2</v>
      </c>
      <c r="U45" s="33">
        <v>7.1697289999999997E-2</v>
      </c>
      <c r="V45" s="33">
        <v>6.7116229999999999E-2</v>
      </c>
      <c r="W45" s="33">
        <v>6.3143309999999994E-2</v>
      </c>
      <c r="X45" s="33">
        <v>5.9615269999999998E-2</v>
      </c>
      <c r="Y45" s="33">
        <v>5.6409250000000001E-2</v>
      </c>
      <c r="Z45" s="33">
        <v>5.3448240000000001E-2</v>
      </c>
      <c r="AA45" s="33">
        <v>5.0768479999999998E-2</v>
      </c>
      <c r="AB45" s="33">
        <v>4.8341290000000002E-2</v>
      </c>
      <c r="AC45" s="33">
        <v>4.6491730000000002E-2</v>
      </c>
      <c r="AD45" s="33">
        <v>4.4787970000000003E-2</v>
      </c>
      <c r="AE45" s="33">
        <v>4.3194059999999999E-2</v>
      </c>
      <c r="AF45" s="33">
        <v>4.1707960000000002E-2</v>
      </c>
      <c r="AG45" s="33">
        <v>4.0256460000000001E-2</v>
      </c>
      <c r="AH45" s="33">
        <v>3.881619E-2</v>
      </c>
      <c r="AI45" s="33">
        <v>3.7365750000000003E-2</v>
      </c>
      <c r="AJ45" s="33">
        <v>3.5923120000000003E-2</v>
      </c>
      <c r="AK45" s="33">
        <v>3.4545640000000002E-2</v>
      </c>
      <c r="AL45" s="33">
        <v>3.3233840000000001E-2</v>
      </c>
      <c r="AM45" s="33">
        <v>3.1994300000000003E-2</v>
      </c>
      <c r="AN45" s="33">
        <v>3.082271E-2</v>
      </c>
      <c r="AO45" s="33">
        <v>2.971321E-2</v>
      </c>
      <c r="AP45" s="33">
        <v>2.8663149999999998E-2</v>
      </c>
      <c r="AQ45" s="33">
        <v>2.766043E-2</v>
      </c>
      <c r="AR45" s="33">
        <v>2.67085E-2</v>
      </c>
      <c r="AS45" s="33">
        <v>2.578927E-2</v>
      </c>
      <c r="AT45" s="33">
        <v>2.4915969999999999E-2</v>
      </c>
      <c r="AU45" s="33">
        <v>2.4083150000000001E-2</v>
      </c>
      <c r="AV45" s="33">
        <v>2.328732E-2</v>
      </c>
      <c r="AW45" s="33">
        <v>2.2523990000000001E-2</v>
      </c>
      <c r="AX45" s="33">
        <v>2.179145E-2</v>
      </c>
      <c r="AY45" s="33">
        <v>2.1088969999999999E-2</v>
      </c>
      <c r="AZ45" s="33">
        <v>2.0416420000000001E-2</v>
      </c>
      <c r="BA45" s="33">
        <v>1.9773829999999999E-2</v>
      </c>
      <c r="BB45" s="33">
        <v>1.915975E-2</v>
      </c>
      <c r="BC45" s="33">
        <v>1.8572640000000001E-2</v>
      </c>
      <c r="BD45" s="33">
        <v>1.801142E-2</v>
      </c>
      <c r="BE45" s="33">
        <v>1.7474139999999999E-2</v>
      </c>
      <c r="BF45" s="33">
        <v>1.695961E-2</v>
      </c>
      <c r="BG45" s="33">
        <v>1.646568E-2</v>
      </c>
      <c r="BH45" s="33">
        <v>1.599225E-2</v>
      </c>
      <c r="BI45" s="33">
        <v>1.553887E-2</v>
      </c>
      <c r="BJ45" s="33">
        <v>1.5105210000000001E-2</v>
      </c>
      <c r="BK45" s="33">
        <v>1.46905E-2</v>
      </c>
      <c r="BL45" s="33">
        <v>1.429367E-2</v>
      </c>
      <c r="BM45" s="33">
        <v>1.391332E-2</v>
      </c>
      <c r="BN45" s="33">
        <v>1.354872E-2</v>
      </c>
      <c r="BO45" s="33">
        <v>1.319906E-2</v>
      </c>
      <c r="BP45" s="33">
        <v>1.2863889999999999E-2</v>
      </c>
      <c r="BQ45" s="33">
        <v>1.2541699999999999E-2</v>
      </c>
      <c r="BR45" s="33">
        <v>1.22325E-2</v>
      </c>
      <c r="BS45" s="33">
        <v>1.19357E-2</v>
      </c>
      <c r="BT45" s="33">
        <v>1.165069E-2</v>
      </c>
      <c r="BU45" s="33">
        <v>1.1376900000000001E-2</v>
      </c>
      <c r="BV45" s="33">
        <v>1.111353E-2</v>
      </c>
      <c r="BW45" s="33">
        <v>1.0859870000000001E-2</v>
      </c>
      <c r="BX45" s="33">
        <v>1.061574E-2</v>
      </c>
      <c r="BY45" s="33">
        <v>1.038089E-2</v>
      </c>
      <c r="BZ45" s="33">
        <v>1.0155030000000001E-2</v>
      </c>
      <c r="CA45" s="33">
        <v>9.9370970000000006E-3</v>
      </c>
      <c r="CB45" s="33">
        <v>9.7271890000000007E-3</v>
      </c>
      <c r="CC45" s="33">
        <v>9.5249240000000006E-3</v>
      </c>
      <c r="CD45" s="33">
        <v>9.3301879999999997E-3</v>
      </c>
      <c r="CE45" s="33">
        <v>9.1424169999999999E-3</v>
      </c>
      <c r="CF45" s="33">
        <v>8.9612100000000007E-3</v>
      </c>
      <c r="CG45" s="33">
        <v>8.7859889999999993E-3</v>
      </c>
      <c r="CH45" s="33">
        <v>8.6165770000000003E-3</v>
      </c>
      <c r="CI45" s="33">
        <v>8.4528169999999996E-3</v>
      </c>
      <c r="CJ45" s="33">
        <v>8.2944639999999997E-3</v>
      </c>
      <c r="CK45" s="33">
        <v>8.1408009999999996E-3</v>
      </c>
      <c r="CL45" s="33">
        <v>7.9919910000000004E-3</v>
      </c>
      <c r="CM45" s="33">
        <v>7.8480170000000005E-3</v>
      </c>
      <c r="CN45" s="33">
        <v>7.7088790000000001E-3</v>
      </c>
      <c r="CO45" s="33">
        <v>7.5740399999999998E-3</v>
      </c>
      <c r="CP45" s="33">
        <v>7.4433650000000004E-3</v>
      </c>
      <c r="CQ45" s="33">
        <v>7.3165469999999996E-3</v>
      </c>
      <c r="CR45" s="33">
        <v>7.1936309999999998E-3</v>
      </c>
      <c r="CS45" s="33">
        <v>7.0743739999999996E-3</v>
      </c>
      <c r="CT45" s="33">
        <v>6.9586450000000003E-3</v>
      </c>
      <c r="CU45" s="33">
        <v>6.8460279999999997E-3</v>
      </c>
      <c r="CV45" s="33">
        <v>6.7364729999999998E-3</v>
      </c>
      <c r="CW45" s="33">
        <v>6.6300409999999997E-3</v>
      </c>
      <c r="CX45" s="33">
        <v>6.5269389999999998E-3</v>
      </c>
      <c r="CY45" s="33">
        <v>6.4265839999999999E-3</v>
      </c>
      <c r="CZ45" s="33">
        <v>6.3287869999999998E-3</v>
      </c>
      <c r="DA45" s="33">
        <v>6.2334720000000003E-3</v>
      </c>
      <c r="DB45" s="33">
        <v>6.1406459999999996E-3</v>
      </c>
      <c r="DC45" s="33">
        <v>6.0501160000000003E-3</v>
      </c>
      <c r="DD45" s="33">
        <v>5.9619399999999998E-3</v>
      </c>
      <c r="DE45" s="33">
        <v>5.875814E-3</v>
      </c>
      <c r="DF45" s="33">
        <v>5.7917000000000003E-3</v>
      </c>
      <c r="DG45" s="33">
        <v>5.7097340000000002E-3</v>
      </c>
      <c r="DH45" s="33">
        <v>5.6300309999999998E-3</v>
      </c>
      <c r="DI45" s="33">
        <v>5.5522970000000003E-3</v>
      </c>
      <c r="DJ45" s="33">
        <v>5.4764560000000002E-3</v>
      </c>
      <c r="DK45" s="33">
        <v>5.4023350000000003E-3</v>
      </c>
      <c r="DL45" s="33">
        <v>5.3300029999999998E-3</v>
      </c>
      <c r="DM45" s="33">
        <v>5.2592819999999997E-3</v>
      </c>
      <c r="DN45" s="33">
        <v>5.1902770000000001E-3</v>
      </c>
      <c r="DO45" s="33">
        <v>5.1227640000000001E-3</v>
      </c>
      <c r="DP45" s="33">
        <v>5.056718E-3</v>
      </c>
      <c r="DQ45" s="33">
        <v>4.9923629999999997E-3</v>
      </c>
      <c r="DR45" s="33">
        <v>4.9298650000000003E-3</v>
      </c>
      <c r="DS45" s="33">
        <v>4.8689919999999999E-3</v>
      </c>
      <c r="DT45" s="33">
        <v>4.8095600000000001E-3</v>
      </c>
      <c r="DU45" s="33">
        <v>4.7514050000000002E-3</v>
      </c>
      <c r="DV45" s="33">
        <v>4.6946799999999997E-3</v>
      </c>
      <c r="DW45" s="33">
        <v>4.6392589999999997E-3</v>
      </c>
      <c r="DX45" s="33">
        <v>4.5851650000000004E-3</v>
      </c>
      <c r="DY45" s="33">
        <v>4.5321019999999997E-3</v>
      </c>
      <c r="DZ45" s="33">
        <v>4.4800300000000003E-3</v>
      </c>
      <c r="EA45" s="33">
        <v>4.4291920000000002E-3</v>
      </c>
      <c r="EB45" s="33">
        <v>4.3797690000000004E-3</v>
      </c>
      <c r="EC45" s="33">
        <v>4.3315239999999998E-3</v>
      </c>
      <c r="ED45" s="33">
        <v>4.2843209999999998E-3</v>
      </c>
      <c r="EE45" s="33">
        <v>4.2379100000000001E-3</v>
      </c>
      <c r="EF45" s="33">
        <v>4.1924470000000002E-3</v>
      </c>
      <c r="EG45" s="33">
        <v>4.1478089999999997E-3</v>
      </c>
      <c r="EH45" s="33">
        <v>4.1040599999999997E-3</v>
      </c>
      <c r="EI45" s="33">
        <v>4.060999E-3</v>
      </c>
      <c r="EJ45" s="33">
        <v>4.0186620000000001E-3</v>
      </c>
      <c r="EK45" s="33">
        <v>3.9771779999999996E-3</v>
      </c>
      <c r="EL45" s="33">
        <v>3.9366799999999997E-3</v>
      </c>
      <c r="EM45" s="33">
        <v>3.8969679999999998E-3</v>
      </c>
      <c r="EN45" s="33">
        <v>3.8580260000000001E-3</v>
      </c>
      <c r="EO45" s="33">
        <v>3.8196609999999998E-3</v>
      </c>
      <c r="EP45" s="33">
        <v>3.7819379999999999E-3</v>
      </c>
      <c r="EQ45" s="33">
        <v>3.744729E-3</v>
      </c>
      <c r="ER45" s="33">
        <v>3.7081369999999998E-3</v>
      </c>
      <c r="ES45" s="33">
        <v>3.6720149999999998E-3</v>
      </c>
      <c r="ET45" s="33">
        <v>3.6363979999999999E-3</v>
      </c>
      <c r="EU45" s="33">
        <v>3.6013740000000001E-3</v>
      </c>
      <c r="EV45" s="33">
        <v>3.5671029999999999E-3</v>
      </c>
      <c r="EW45" s="33">
        <v>3.533469E-3</v>
      </c>
      <c r="EX45" s="33">
        <v>3.5005449999999999E-3</v>
      </c>
      <c r="EY45" s="33">
        <v>3.4681120000000002E-3</v>
      </c>
      <c r="EZ45" s="33">
        <v>3.436293E-3</v>
      </c>
      <c r="FA45" s="33">
        <v>3.4049929999999998E-3</v>
      </c>
      <c r="FB45" s="33">
        <v>3.374279E-3</v>
      </c>
      <c r="FC45" s="33">
        <v>3.344035E-3</v>
      </c>
      <c r="FD45" s="33">
        <v>3.3143270000000002E-3</v>
      </c>
      <c r="FE45" s="33">
        <v>3.2852770000000001E-3</v>
      </c>
      <c r="FF45" s="33">
        <v>3.2570419999999999E-3</v>
      </c>
      <c r="FG45" s="33">
        <v>3.229446E-3</v>
      </c>
      <c r="FH45" s="33">
        <v>3.2025339999999999E-3</v>
      </c>
      <c r="FI45" s="33">
        <v>3.1760550000000001E-3</v>
      </c>
      <c r="FJ45" s="33">
        <v>3.1501350000000001E-3</v>
      </c>
      <c r="FK45" s="33">
        <v>3.124693E-3</v>
      </c>
      <c r="FL45" s="33">
        <v>3.0998089999999998E-3</v>
      </c>
      <c r="FM45" s="33">
        <v>3.0753769999999998E-3</v>
      </c>
      <c r="FN45" s="33">
        <v>3.0515130000000001E-3</v>
      </c>
      <c r="FO45" s="33">
        <v>3.028219E-3</v>
      </c>
      <c r="FP45" s="33">
        <v>3.0055559999999999E-3</v>
      </c>
      <c r="FQ45" s="33">
        <v>2.9833770000000002E-3</v>
      </c>
      <c r="FR45" s="33">
        <v>2.9617929999999999E-3</v>
      </c>
      <c r="FS45" s="33">
        <v>2.9405830000000001E-3</v>
      </c>
      <c r="FT45" s="33">
        <v>2.9198330000000002E-3</v>
      </c>
      <c r="FU45" s="33">
        <v>2.8994609999999999E-3</v>
      </c>
      <c r="FV45" s="33">
        <v>2.879557E-3</v>
      </c>
      <c r="FW45" s="33">
        <v>2.8600460000000002E-3</v>
      </c>
      <c r="FX45" s="33">
        <v>2.8410509999999998E-3</v>
      </c>
      <c r="FY45" s="33">
        <v>2.8225780000000001E-3</v>
      </c>
      <c r="FZ45" s="33">
        <v>2.8046970000000001E-3</v>
      </c>
      <c r="GA45" s="33">
        <v>2.7872729999999998E-3</v>
      </c>
      <c r="GB45" s="33">
        <v>2.7704269999999998E-3</v>
      </c>
      <c r="GC45" s="33">
        <v>2.7539130000000002E-3</v>
      </c>
      <c r="GD45" s="33">
        <v>2.7377669999999999E-3</v>
      </c>
      <c r="GE45" s="33">
        <v>2.7218160000000002E-3</v>
      </c>
      <c r="GF45" s="33">
        <v>2.7062079999999999E-3</v>
      </c>
      <c r="GG45" s="33">
        <v>2.690862E-3</v>
      </c>
      <c r="GH45" s="33">
        <v>2.6758760000000002E-3</v>
      </c>
      <c r="GI45" s="33">
        <v>2.6612459999999999E-3</v>
      </c>
      <c r="GJ45" s="33">
        <v>2.6470370000000001E-3</v>
      </c>
      <c r="GK45" s="33">
        <v>2.6330960000000001E-3</v>
      </c>
      <c r="GL45" s="33">
        <v>2.6195519999999998E-3</v>
      </c>
      <c r="GM45" s="33">
        <v>2.6062059999999998E-3</v>
      </c>
      <c r="GN45" s="33">
        <v>2.5931560000000001E-3</v>
      </c>
      <c r="GO45" s="33">
        <v>2.5801840000000001E-3</v>
      </c>
      <c r="GP45" s="33">
        <v>2.5674000000000001E-3</v>
      </c>
      <c r="GQ45" s="33">
        <v>2.5547569999999999E-3</v>
      </c>
      <c r="GR45" s="33">
        <v>2.5423609999999999E-3</v>
      </c>
      <c r="GS45" s="33">
        <v>2.5301859999999998E-3</v>
      </c>
      <c r="GT45" s="33">
        <v>2.5183559999999998E-3</v>
      </c>
      <c r="GU45" s="33">
        <v>2.5067599999999998E-3</v>
      </c>
      <c r="GV45" s="33">
        <v>2.4954949999999999E-3</v>
      </c>
      <c r="GW45" s="33">
        <v>2.4844009999999998E-3</v>
      </c>
      <c r="GX45" s="33">
        <v>2.4735429999999999E-3</v>
      </c>
      <c r="GY45" s="33">
        <v>2.4626650000000002E-3</v>
      </c>
      <c r="GZ45" s="33">
        <v>2.4518779999999998E-3</v>
      </c>
      <c r="HA45" s="33">
        <v>2.4411960000000001E-3</v>
      </c>
      <c r="HB45" s="33">
        <v>2.4307460000000001E-3</v>
      </c>
      <c r="HC45" s="33">
        <v>2.4205089999999999E-3</v>
      </c>
      <c r="HD45" s="33">
        <v>2.4105369999999999E-3</v>
      </c>
      <c r="HE45" s="33">
        <v>2.4006729999999999E-3</v>
      </c>
      <c r="HF45" s="33">
        <v>2.3910089999999999E-3</v>
      </c>
      <c r="HG45" s="33">
        <v>2.3813829999999999E-3</v>
      </c>
      <c r="HH45" s="33">
        <v>2.371878E-3</v>
      </c>
      <c r="HI45" s="33">
        <v>2.362276E-3</v>
      </c>
      <c r="HJ45" s="33">
        <v>2.3527230000000001E-3</v>
      </c>
      <c r="HK45" s="33">
        <v>2.3432449999999999E-3</v>
      </c>
      <c r="HL45" s="33">
        <v>2.3339770000000001E-3</v>
      </c>
      <c r="HM45" s="33">
        <v>2.324862E-3</v>
      </c>
      <c r="HN45" s="33">
        <v>2.3158969999999999E-3</v>
      </c>
      <c r="HO45" s="33">
        <v>2.306996E-3</v>
      </c>
      <c r="HP45" s="33">
        <v>2.2983140000000001E-3</v>
      </c>
      <c r="HQ45" s="33">
        <v>2.2896930000000002E-3</v>
      </c>
      <c r="HR45" s="33">
        <v>2.281183E-3</v>
      </c>
      <c r="HS45" s="33">
        <v>2.2725459999999999E-3</v>
      </c>
      <c r="HT45" s="33">
        <v>2.2639169999999998E-3</v>
      </c>
      <c r="HU45" s="33">
        <v>2.2553339999999999E-3</v>
      </c>
      <c r="HV45" s="33">
        <v>2.2469510000000001E-3</v>
      </c>
      <c r="HW45" s="33">
        <v>2.2387560000000002E-3</v>
      </c>
      <c r="HX45" s="33">
        <v>2.2307300000000002E-3</v>
      </c>
      <c r="HY45" s="33">
        <v>2.2227560000000002E-3</v>
      </c>
      <c r="HZ45" s="33">
        <v>2.2149980000000001E-3</v>
      </c>
      <c r="IA45" s="33">
        <v>2.2072939999999998E-3</v>
      </c>
      <c r="IB45" s="33">
        <v>2.199655E-3</v>
      </c>
      <c r="IC45" s="33">
        <v>2.1918950000000001E-3</v>
      </c>
      <c r="ID45" s="33">
        <v>2.184152E-3</v>
      </c>
      <c r="IE45" s="33">
        <v>2.1764449999999999E-3</v>
      </c>
      <c r="IF45" s="33">
        <v>2.1689119999999998E-3</v>
      </c>
      <c r="IG45" s="33">
        <v>2.161545E-3</v>
      </c>
      <c r="IH45" s="33">
        <v>2.1543410000000002E-3</v>
      </c>
      <c r="II45" s="33">
        <v>2.1471350000000001E-3</v>
      </c>
      <c r="IJ45" s="33">
        <v>2.1400519999999999E-3</v>
      </c>
      <c r="IK45" s="33">
        <v>2.1330210000000001E-3</v>
      </c>
      <c r="IL45" s="33">
        <v>2.1260710000000002E-3</v>
      </c>
      <c r="IM45" s="33">
        <v>2.1190229999999998E-3</v>
      </c>
      <c r="IN45" s="33">
        <v>2.111997E-3</v>
      </c>
      <c r="IO45" s="33">
        <v>2.10501E-3</v>
      </c>
      <c r="IP45" s="33">
        <v>2.098169E-3</v>
      </c>
      <c r="IQ45" s="33">
        <v>2.0914470000000002E-3</v>
      </c>
      <c r="IR45" s="33">
        <v>2.0848429999999999E-3</v>
      </c>
      <c r="IS45" s="33">
        <v>2.078239E-3</v>
      </c>
      <c r="IT45" s="33">
        <v>2.071785E-3</v>
      </c>
      <c r="IU45" s="33">
        <v>2.0654250000000001E-3</v>
      </c>
      <c r="IV45" s="33">
        <v>2.0591149999999998E-3</v>
      </c>
      <c r="IW45" s="33">
        <v>2.052674E-3</v>
      </c>
      <c r="IX45" s="33">
        <v>2.0462039999999998E-3</v>
      </c>
      <c r="IY45" s="33">
        <v>2.0397219999999999E-3</v>
      </c>
      <c r="IZ45" s="33">
        <v>2.0333759999999999E-3</v>
      </c>
      <c r="JA45" s="33">
        <v>2.0271500000000001E-3</v>
      </c>
      <c r="JB45" s="33">
        <v>2.0210549999999999E-3</v>
      </c>
      <c r="JC45" s="33">
        <v>2.015027E-3</v>
      </c>
      <c r="JD45" s="33">
        <v>2.0091979999999998E-3</v>
      </c>
      <c r="JE45" s="33">
        <v>2.0034879999999999E-3</v>
      </c>
      <c r="JF45" s="33">
        <v>1.9978460000000002E-3</v>
      </c>
      <c r="JG45" s="33">
        <v>1.9921019999999999E-3</v>
      </c>
      <c r="JH45" s="33">
        <v>1.9862959999999998E-3</v>
      </c>
      <c r="JI45" s="33">
        <v>1.9804290000000001E-3</v>
      </c>
      <c r="JJ45" s="33">
        <v>1.9745740000000002E-3</v>
      </c>
      <c r="JK45" s="33">
        <v>1.9687369999999999E-3</v>
      </c>
      <c r="JL45" s="33">
        <v>1.9629859999999999E-3</v>
      </c>
      <c r="JM45" s="33">
        <v>1.9573160000000002E-3</v>
      </c>
      <c r="JN45" s="33">
        <v>1.9518409999999999E-3</v>
      </c>
      <c r="JO45" s="33">
        <v>1.9464790000000001E-3</v>
      </c>
      <c r="JP45" s="33">
        <v>1.941187E-3</v>
      </c>
      <c r="JQ45" s="33">
        <v>1.9358019999999999E-3</v>
      </c>
      <c r="JR45" s="33">
        <v>1.9303180000000001E-3</v>
      </c>
      <c r="JS45" s="33">
        <v>1.9247380000000001E-3</v>
      </c>
      <c r="JT45" s="33">
        <v>1.919154E-3</v>
      </c>
      <c r="JU45" s="33">
        <v>1.9135949999999999E-3</v>
      </c>
      <c r="JV45" s="33">
        <v>1.9081300000000001E-3</v>
      </c>
      <c r="JW45" s="33">
        <v>1.9027670000000001E-3</v>
      </c>
      <c r="JX45" s="33">
        <v>1.897625E-3</v>
      </c>
      <c r="JY45" s="33">
        <v>1.8926329999999999E-3</v>
      </c>
      <c r="JZ45" s="33">
        <v>1.887707E-3</v>
      </c>
      <c r="KA45" s="33">
        <v>1.8826629999999999E-3</v>
      </c>
      <c r="KB45" s="33">
        <v>1.877508E-3</v>
      </c>
      <c r="KC45" s="33">
        <v>1.8722890000000001E-3</v>
      </c>
      <c r="KD45" s="33">
        <v>1.8670799999999999E-3</v>
      </c>
      <c r="KE45" s="33">
        <v>1.861929E-3</v>
      </c>
      <c r="KF45" s="33">
        <v>1.856894E-3</v>
      </c>
      <c r="KG45" s="33">
        <v>1.8519389999999999E-3</v>
      </c>
      <c r="KH45" s="33">
        <v>1.847167E-3</v>
      </c>
      <c r="KI45" s="33">
        <v>1.8425119999999999E-3</v>
      </c>
      <c r="KJ45" s="33">
        <v>1.8378730000000001E-3</v>
      </c>
      <c r="KK45" s="33">
        <v>1.8330600000000001E-3</v>
      </c>
      <c r="KL45" s="33">
        <v>1.8280989999999999E-3</v>
      </c>
      <c r="KM45" s="33">
        <v>1.8230519999999999E-3</v>
      </c>
      <c r="KN45" s="33">
        <v>1.8179909999999999E-3</v>
      </c>
      <c r="KO45" s="33">
        <v>1.812978E-3</v>
      </c>
      <c r="KP45" s="33">
        <v>1.8080990000000001E-3</v>
      </c>
      <c r="KQ45" s="33">
        <v>1.8033669999999999E-3</v>
      </c>
      <c r="KR45" s="33">
        <v>1.7988609999999999E-3</v>
      </c>
      <c r="KS45" s="33">
        <v>1.7944910000000001E-3</v>
      </c>
      <c r="KT45" s="33">
        <v>1.790144E-3</v>
      </c>
      <c r="KU45" s="33">
        <v>1.7856409999999999E-3</v>
      </c>
      <c r="KV45" s="33">
        <v>1.7809799999999999E-3</v>
      </c>
      <c r="KW45" s="33">
        <v>1.776211E-3</v>
      </c>
      <c r="KX45" s="33">
        <v>1.7714149999999999E-3</v>
      </c>
      <c r="KY45" s="33">
        <v>1.766662E-3</v>
      </c>
      <c r="KZ45" s="33">
        <v>1.762029E-3</v>
      </c>
      <c r="LA45" s="33">
        <v>1.757534E-3</v>
      </c>
      <c r="LB45" s="33">
        <v>1.753243E-3</v>
      </c>
      <c r="LC45" s="33">
        <v>1.749074E-3</v>
      </c>
      <c r="LD45" s="33">
        <v>1.74493E-3</v>
      </c>
      <c r="LE45" s="33">
        <v>1.740644E-3</v>
      </c>
      <c r="LF45" s="33">
        <v>1.736214E-3</v>
      </c>
      <c r="LG45" s="33">
        <v>1.7317000000000001E-3</v>
      </c>
      <c r="LH45" s="33">
        <v>1.7271809999999999E-3</v>
      </c>
      <c r="LI45" s="33">
        <v>1.7227049999999999E-3</v>
      </c>
      <c r="LJ45" s="33">
        <v>1.718336E-3</v>
      </c>
      <c r="LK45" s="33">
        <v>1.714106E-3</v>
      </c>
      <c r="LL45" s="33">
        <v>1.7100660000000001E-3</v>
      </c>
      <c r="LM45" s="33">
        <v>1.706148E-3</v>
      </c>
      <c r="LN45" s="33">
        <v>1.7022599999999999E-3</v>
      </c>
      <c r="LO45" s="33">
        <v>1.698232E-3</v>
      </c>
      <c r="LP45" s="33">
        <v>1.6940709999999999E-3</v>
      </c>
      <c r="LQ45" s="33">
        <v>1.689823E-3</v>
      </c>
      <c r="LR45" s="33">
        <v>1.685576E-3</v>
      </c>
      <c r="LS45" s="33">
        <v>1.6813760000000001E-3</v>
      </c>
      <c r="LT45" s="33">
        <v>1.6772810000000001E-3</v>
      </c>
      <c r="LU45" s="33">
        <v>1.6733290000000001E-3</v>
      </c>
      <c r="LV45" s="33">
        <v>1.669563E-3</v>
      </c>
      <c r="LW45" s="33">
        <v>1.6658879999999999E-3</v>
      </c>
      <c r="LX45" s="33">
        <v>1.662202E-3</v>
      </c>
      <c r="LY45" s="33">
        <v>1.6583609999999999E-3</v>
      </c>
      <c r="LZ45" s="33">
        <v>1.6543860000000001E-3</v>
      </c>
      <c r="MA45" s="33">
        <v>1.6503049999999999E-3</v>
      </c>
      <c r="MB45" s="33">
        <v>1.6462099999999999E-3</v>
      </c>
      <c r="MC45" s="33">
        <v>1.6421599999999999E-3</v>
      </c>
      <c r="MD45" s="33">
        <v>1.6382300000000001E-3</v>
      </c>
      <c r="ME45" s="33">
        <v>1.6344720000000001E-3</v>
      </c>
      <c r="MF45" s="33">
        <v>1.630938E-3</v>
      </c>
      <c r="MG45" s="33">
        <v>1.627538E-3</v>
      </c>
      <c r="MH45" s="33">
        <v>1.6241599999999999E-3</v>
      </c>
      <c r="MI45" s="33">
        <v>1.6206390000000001E-3</v>
      </c>
      <c r="MJ45" s="33">
        <v>1.6169839999999999E-3</v>
      </c>
      <c r="MK45" s="33">
        <v>1.613216E-3</v>
      </c>
      <c r="ML45" s="33">
        <v>1.6094130000000001E-3</v>
      </c>
      <c r="MM45" s="33">
        <v>1.6055970000000001E-3</v>
      </c>
      <c r="MN45" s="33">
        <v>1.6018219999999999E-3</v>
      </c>
      <c r="MO45" s="33">
        <v>1.598148E-3</v>
      </c>
      <c r="MP45" s="33">
        <v>1.5946630000000001E-3</v>
      </c>
      <c r="MQ45" s="33">
        <v>1.591311E-3</v>
      </c>
      <c r="MR45" s="33">
        <v>1.587977E-3</v>
      </c>
      <c r="MS45" s="33">
        <v>1.5845099999999999E-3</v>
      </c>
      <c r="MT45" s="33">
        <v>1.5809330000000001E-3</v>
      </c>
      <c r="MU45" s="33">
        <v>1.577281E-3</v>
      </c>
      <c r="MV45" s="33">
        <v>1.5736260000000001E-3</v>
      </c>
      <c r="MW45" s="33">
        <v>1.5699690000000001E-3</v>
      </c>
      <c r="MX45" s="33">
        <v>1.5663700000000001E-3</v>
      </c>
      <c r="MY45" s="33">
        <v>1.5628969999999999E-3</v>
      </c>
      <c r="MZ45" s="33">
        <v>1.5596270000000001E-3</v>
      </c>
      <c r="NA45" s="33">
        <v>1.556499E-3</v>
      </c>
      <c r="NB45" s="33">
        <v>1.5533750000000001E-3</v>
      </c>
      <c r="NC45" s="33">
        <v>1.5501099999999999E-3</v>
      </c>
      <c r="ND45" s="33">
        <v>1.5467390000000001E-3</v>
      </c>
      <c r="NE45" s="33">
        <v>1.5432989999999999E-3</v>
      </c>
      <c r="NF45" s="33">
        <v>1.539849E-3</v>
      </c>
      <c r="NG45" s="33">
        <v>1.536372E-3</v>
      </c>
      <c r="NH45" s="33">
        <v>1.532926E-3</v>
      </c>
      <c r="NI45" s="33">
        <v>1.529587E-3</v>
      </c>
      <c r="NJ45" s="33">
        <v>1.526424E-3</v>
      </c>
      <c r="NK45" s="33">
        <v>1.523384E-3</v>
      </c>
      <c r="NL45" s="33">
        <v>1.5203320000000001E-3</v>
      </c>
      <c r="NM45" s="33">
        <v>1.517149E-3</v>
      </c>
      <c r="NN45" s="33">
        <v>1.513871E-3</v>
      </c>
      <c r="NO45" s="33">
        <v>1.510536E-3</v>
      </c>
      <c r="NP45" s="33">
        <v>1.5072200000000001E-3</v>
      </c>
      <c r="NQ45" s="33">
        <v>1.5039059999999999E-3</v>
      </c>
      <c r="NR45" s="33">
        <v>1.5006469999999999E-3</v>
      </c>
      <c r="NS45" s="33">
        <v>1.497508E-3</v>
      </c>
      <c r="NT45" s="33">
        <v>1.4945729999999999E-3</v>
      </c>
      <c r="NU45" s="33">
        <v>1.4918010000000001E-3</v>
      </c>
      <c r="NV45" s="33">
        <v>1.489031E-3</v>
      </c>
      <c r="NW45" s="33">
        <v>1.48613E-3</v>
      </c>
      <c r="NX45" s="33">
        <v>1.4830920000000001E-3</v>
      </c>
      <c r="NY45" s="33">
        <v>1.479955E-3</v>
      </c>
      <c r="NZ45" s="33">
        <v>1.476785E-3</v>
      </c>
      <c r="OA45" s="33">
        <v>1.4735600000000001E-3</v>
      </c>
      <c r="OB45" s="33">
        <v>1.470339E-3</v>
      </c>
      <c r="OC45" s="33">
        <v>1.467196E-3</v>
      </c>
      <c r="OD45" s="33">
        <v>1.4642279999999999E-3</v>
      </c>
      <c r="OE45" s="33">
        <v>1.4614109999999999E-3</v>
      </c>
      <c r="OF45" s="33">
        <v>1.458588E-3</v>
      </c>
      <c r="OG45" s="33">
        <v>1.4556599999999999E-3</v>
      </c>
      <c r="OH45" s="33">
        <v>1.452624E-3</v>
      </c>
      <c r="OI45" s="33">
        <v>1.4495350000000001E-3</v>
      </c>
      <c r="OJ45" s="33">
        <v>1.446447E-3</v>
      </c>
      <c r="OK45" s="33">
        <v>1.44334E-3</v>
      </c>
      <c r="OL45" s="33">
        <v>1.440284E-3</v>
      </c>
      <c r="OM45" s="33">
        <v>1.437359E-3</v>
      </c>
      <c r="ON45" s="33">
        <v>1.4346420000000001E-3</v>
      </c>
      <c r="OO45" s="33">
        <v>1.4320940000000001E-3</v>
      </c>
      <c r="OP45" s="33">
        <v>1.4295480000000001E-3</v>
      </c>
    </row>
    <row r="46" spans="1:515" x14ac:dyDescent="0.25">
      <c r="A46" s="13" t="str">
        <f t="shared" si="0"/>
        <v>FixedWing-VERY COARSE-5-14-Any</v>
      </c>
      <c r="B46" s="13" t="s">
        <v>56</v>
      </c>
      <c r="C46" s="23" t="s">
        <v>32</v>
      </c>
      <c r="D46" s="31">
        <v>5</v>
      </c>
      <c r="E46" s="23">
        <v>14</v>
      </c>
      <c r="F46" s="32" t="s">
        <v>48</v>
      </c>
      <c r="G46" s="33">
        <v>0.32185999999999998</v>
      </c>
      <c r="H46" s="33">
        <v>0.23987449999999999</v>
      </c>
      <c r="I46" s="33">
        <v>0.18525050000000001</v>
      </c>
      <c r="J46" s="33">
        <v>0.14812059999999999</v>
      </c>
      <c r="K46" s="33">
        <v>0.1224908</v>
      </c>
      <c r="L46" s="33">
        <v>0.1040324</v>
      </c>
      <c r="M46" s="33">
        <v>9.0210739999999998E-2</v>
      </c>
      <c r="N46" s="33">
        <v>7.9672350000000003E-2</v>
      </c>
      <c r="O46" s="33">
        <v>7.1439929999999999E-2</v>
      </c>
      <c r="P46" s="33">
        <v>6.4875520000000006E-2</v>
      </c>
      <c r="Q46" s="33">
        <v>5.9477179999999998E-2</v>
      </c>
      <c r="R46" s="33">
        <v>5.4913919999999998E-2</v>
      </c>
      <c r="S46" s="33">
        <v>5.11034E-2</v>
      </c>
      <c r="T46" s="33">
        <v>4.7964590000000001E-2</v>
      </c>
      <c r="U46" s="33">
        <v>4.6095339999999999E-2</v>
      </c>
      <c r="V46" s="33">
        <v>4.4214330000000003E-2</v>
      </c>
      <c r="W46" s="33">
        <v>4.2224129999999999E-2</v>
      </c>
      <c r="X46" s="33">
        <v>4.0213289999999999E-2</v>
      </c>
      <c r="Y46" s="33">
        <v>3.826334E-2</v>
      </c>
      <c r="Z46" s="33">
        <v>3.6374509999999999E-2</v>
      </c>
      <c r="AA46" s="33">
        <v>3.4551489999999997E-2</v>
      </c>
      <c r="AB46" s="33">
        <v>3.2806040000000002E-2</v>
      </c>
      <c r="AC46" s="33">
        <v>3.1179579999999998E-2</v>
      </c>
      <c r="AD46" s="33">
        <v>2.9673060000000001E-2</v>
      </c>
      <c r="AE46" s="33">
        <v>2.8266630000000001E-2</v>
      </c>
      <c r="AF46" s="33">
        <v>2.6954780000000001E-2</v>
      </c>
      <c r="AG46" s="33">
        <v>2.5720679999999999E-2</v>
      </c>
      <c r="AH46" s="33">
        <v>2.4571260000000001E-2</v>
      </c>
      <c r="AI46" s="33">
        <v>2.3504440000000001E-2</v>
      </c>
      <c r="AJ46" s="33">
        <v>2.2519190000000001E-2</v>
      </c>
      <c r="AK46" s="33">
        <v>2.1562379999999999E-2</v>
      </c>
      <c r="AL46" s="33">
        <v>2.066171E-2</v>
      </c>
      <c r="AM46" s="33">
        <v>1.981074E-2</v>
      </c>
      <c r="AN46" s="33">
        <v>1.900663E-2</v>
      </c>
      <c r="AO46" s="33">
        <v>1.824665E-2</v>
      </c>
      <c r="AP46" s="33">
        <v>1.7527259999999999E-2</v>
      </c>
      <c r="AQ46" s="33">
        <v>1.6846679999999999E-2</v>
      </c>
      <c r="AR46" s="33">
        <v>1.6203349999999998E-2</v>
      </c>
      <c r="AS46" s="33">
        <v>1.559575E-2</v>
      </c>
      <c r="AT46" s="33">
        <v>1.50221E-2</v>
      </c>
      <c r="AU46" s="33">
        <v>1.4479819999999999E-2</v>
      </c>
      <c r="AV46" s="33">
        <v>1.3967179999999999E-2</v>
      </c>
      <c r="AW46" s="33">
        <v>1.3482360000000001E-2</v>
      </c>
      <c r="AX46" s="33">
        <v>1.3024549999999999E-2</v>
      </c>
      <c r="AY46" s="33">
        <v>1.259269E-2</v>
      </c>
      <c r="AZ46" s="33">
        <v>1.218523E-2</v>
      </c>
      <c r="BA46" s="33">
        <v>1.1800919999999999E-2</v>
      </c>
      <c r="BB46" s="33">
        <v>1.143769E-2</v>
      </c>
      <c r="BC46" s="33">
        <v>1.1093759999999999E-2</v>
      </c>
      <c r="BD46" s="33">
        <v>1.076769E-2</v>
      </c>
      <c r="BE46" s="33">
        <v>1.0458530000000001E-2</v>
      </c>
      <c r="BF46" s="33">
        <v>1.016562E-2</v>
      </c>
      <c r="BG46" s="33">
        <v>9.8877759999999992E-3</v>
      </c>
      <c r="BH46" s="33">
        <v>9.6243809999999996E-3</v>
      </c>
      <c r="BI46" s="33">
        <v>9.3742740000000001E-3</v>
      </c>
      <c r="BJ46" s="33">
        <v>9.1362270000000002E-3</v>
      </c>
      <c r="BK46" s="33">
        <v>8.9095660000000007E-3</v>
      </c>
      <c r="BL46" s="33">
        <v>8.6934349999999994E-3</v>
      </c>
      <c r="BM46" s="33">
        <v>8.4871300000000007E-3</v>
      </c>
      <c r="BN46" s="33">
        <v>8.2897800000000001E-3</v>
      </c>
      <c r="BO46" s="33">
        <v>8.1008509999999992E-3</v>
      </c>
      <c r="BP46" s="33">
        <v>7.9200429999999999E-3</v>
      </c>
      <c r="BQ46" s="33">
        <v>7.7469560000000002E-3</v>
      </c>
      <c r="BR46" s="33">
        <v>7.5817000000000002E-3</v>
      </c>
      <c r="BS46" s="33">
        <v>7.4238309999999997E-3</v>
      </c>
      <c r="BT46" s="33">
        <v>7.2728860000000001E-3</v>
      </c>
      <c r="BU46" s="33">
        <v>7.1285439999999997E-3</v>
      </c>
      <c r="BV46" s="33">
        <v>6.9904420000000004E-3</v>
      </c>
      <c r="BW46" s="33">
        <v>6.8582770000000003E-3</v>
      </c>
      <c r="BX46" s="33">
        <v>6.7316010000000003E-3</v>
      </c>
      <c r="BY46" s="33">
        <v>6.6101220000000004E-3</v>
      </c>
      <c r="BZ46" s="33">
        <v>6.4936150000000003E-3</v>
      </c>
      <c r="CA46" s="33">
        <v>6.3815549999999997E-3</v>
      </c>
      <c r="CB46" s="33">
        <v>6.2737959999999999E-3</v>
      </c>
      <c r="CC46" s="33">
        <v>6.1700319999999998E-3</v>
      </c>
      <c r="CD46" s="33">
        <v>6.0698289999999997E-3</v>
      </c>
      <c r="CE46" s="33">
        <v>5.9730449999999997E-3</v>
      </c>
      <c r="CF46" s="33">
        <v>5.879441E-3</v>
      </c>
      <c r="CG46" s="33">
        <v>5.7890160000000001E-3</v>
      </c>
      <c r="CH46" s="33">
        <v>5.7016059999999997E-3</v>
      </c>
      <c r="CI46" s="33">
        <v>5.6172180000000002E-3</v>
      </c>
      <c r="CJ46" s="33">
        <v>5.535936E-3</v>
      </c>
      <c r="CK46" s="33">
        <v>5.4575600000000002E-3</v>
      </c>
      <c r="CL46" s="33">
        <v>5.3819569999999997E-3</v>
      </c>
      <c r="CM46" s="33">
        <v>5.3089390000000004E-3</v>
      </c>
      <c r="CN46" s="33">
        <v>5.2382679999999999E-3</v>
      </c>
      <c r="CO46" s="33">
        <v>5.169786E-3</v>
      </c>
      <c r="CP46" s="33">
        <v>5.1035070000000002E-3</v>
      </c>
      <c r="CQ46" s="33">
        <v>5.0394180000000004E-3</v>
      </c>
      <c r="CR46" s="33">
        <v>4.9773980000000001E-3</v>
      </c>
      <c r="CS46" s="33">
        <v>4.9175160000000002E-3</v>
      </c>
      <c r="CT46" s="33">
        <v>4.8597359999999999E-3</v>
      </c>
      <c r="CU46" s="33">
        <v>4.8039190000000002E-3</v>
      </c>
      <c r="CV46" s="33">
        <v>4.7498990000000001E-3</v>
      </c>
      <c r="CW46" s="33">
        <v>4.6975899999999998E-3</v>
      </c>
      <c r="CX46" s="33">
        <v>4.6467899999999996E-3</v>
      </c>
      <c r="CY46" s="33">
        <v>4.5973769999999997E-3</v>
      </c>
      <c r="CZ46" s="33">
        <v>4.5493859999999999E-3</v>
      </c>
      <c r="DA46" s="33">
        <v>4.5028109999999998E-3</v>
      </c>
      <c r="DB46" s="33">
        <v>4.4575170000000002E-3</v>
      </c>
      <c r="DC46" s="33">
        <v>4.4135440000000001E-3</v>
      </c>
      <c r="DD46" s="33">
        <v>4.3708710000000001E-3</v>
      </c>
      <c r="DE46" s="33">
        <v>4.3294029999999999E-3</v>
      </c>
      <c r="DF46" s="33">
        <v>4.2890200000000002E-3</v>
      </c>
      <c r="DG46" s="33">
        <v>4.2496369999999997E-3</v>
      </c>
      <c r="DH46" s="33">
        <v>4.2110649999999999E-3</v>
      </c>
      <c r="DI46" s="33">
        <v>4.173286E-3</v>
      </c>
      <c r="DJ46" s="33">
        <v>4.136313E-3</v>
      </c>
      <c r="DK46" s="33">
        <v>4.100205E-3</v>
      </c>
      <c r="DL46" s="33">
        <v>4.0648849999999999E-3</v>
      </c>
      <c r="DM46" s="33">
        <v>4.0304210000000002E-3</v>
      </c>
      <c r="DN46" s="33">
        <v>3.9968299999999998E-3</v>
      </c>
      <c r="DO46" s="33">
        <v>3.9641010000000003E-3</v>
      </c>
      <c r="DP46" s="33">
        <v>3.9321319999999996E-3</v>
      </c>
      <c r="DQ46" s="33">
        <v>3.9008459999999999E-3</v>
      </c>
      <c r="DR46" s="33">
        <v>3.8700969999999999E-3</v>
      </c>
      <c r="DS46" s="33">
        <v>3.8398970000000001E-3</v>
      </c>
      <c r="DT46" s="33">
        <v>3.8102629999999999E-3</v>
      </c>
      <c r="DU46" s="33">
        <v>3.7812649999999998E-3</v>
      </c>
      <c r="DV46" s="33">
        <v>3.752891E-3</v>
      </c>
      <c r="DW46" s="33">
        <v>3.725108E-3</v>
      </c>
      <c r="DX46" s="33">
        <v>3.6979220000000002E-3</v>
      </c>
      <c r="DY46" s="33">
        <v>3.6713280000000002E-3</v>
      </c>
      <c r="DZ46" s="33">
        <v>3.6452189999999999E-3</v>
      </c>
      <c r="EA46" s="33">
        <v>3.6195960000000001E-3</v>
      </c>
      <c r="EB46" s="33">
        <v>3.5943059999999998E-3</v>
      </c>
      <c r="EC46" s="33">
        <v>3.5693539999999998E-3</v>
      </c>
      <c r="ED46" s="33">
        <v>3.5447930000000001E-3</v>
      </c>
      <c r="EE46" s="33">
        <v>3.5207670000000002E-3</v>
      </c>
      <c r="EF46" s="33">
        <v>3.497338E-3</v>
      </c>
      <c r="EG46" s="33">
        <v>3.474492E-3</v>
      </c>
      <c r="EH46" s="33">
        <v>3.452157E-3</v>
      </c>
      <c r="EI46" s="33">
        <v>3.430345E-3</v>
      </c>
      <c r="EJ46" s="33">
        <v>3.4089709999999998E-3</v>
      </c>
      <c r="EK46" s="33">
        <v>3.3880440000000002E-3</v>
      </c>
      <c r="EL46" s="33">
        <v>3.3674130000000001E-3</v>
      </c>
      <c r="EM46" s="33">
        <v>3.3470230000000002E-3</v>
      </c>
      <c r="EN46" s="33">
        <v>3.3268500000000001E-3</v>
      </c>
      <c r="EO46" s="33">
        <v>3.3070349999999998E-3</v>
      </c>
      <c r="EP46" s="33">
        <v>3.2876210000000001E-3</v>
      </c>
      <c r="EQ46" s="33">
        <v>3.2686780000000001E-3</v>
      </c>
      <c r="ER46" s="33">
        <v>3.2501129999999998E-3</v>
      </c>
      <c r="ES46" s="33">
        <v>3.231898E-3</v>
      </c>
      <c r="ET46" s="33">
        <v>3.2139400000000002E-3</v>
      </c>
      <c r="EU46" s="33">
        <v>3.1962449999999999E-3</v>
      </c>
      <c r="EV46" s="33">
        <v>3.1786649999999998E-3</v>
      </c>
      <c r="EW46" s="33">
        <v>3.161198E-3</v>
      </c>
      <c r="EX46" s="33">
        <v>3.1438909999999998E-3</v>
      </c>
      <c r="EY46" s="33">
        <v>3.1268649999999999E-3</v>
      </c>
      <c r="EZ46" s="33">
        <v>3.1101140000000002E-3</v>
      </c>
      <c r="FA46" s="33">
        <v>3.0937E-3</v>
      </c>
      <c r="FB46" s="33">
        <v>3.0775519999999999E-3</v>
      </c>
      <c r="FC46" s="33">
        <v>3.0616340000000001E-3</v>
      </c>
      <c r="FD46" s="33">
        <v>3.0459129999999999E-3</v>
      </c>
      <c r="FE46" s="33">
        <v>3.0304350000000002E-3</v>
      </c>
      <c r="FF46" s="33">
        <v>3.0150810000000002E-3</v>
      </c>
      <c r="FG46" s="33">
        <v>2.9998429999999999E-3</v>
      </c>
      <c r="FH46" s="33">
        <v>2.9846999999999999E-3</v>
      </c>
      <c r="FI46" s="33">
        <v>2.9697909999999998E-3</v>
      </c>
      <c r="FJ46" s="33">
        <v>2.955142E-3</v>
      </c>
      <c r="FK46" s="33">
        <v>2.9408120000000001E-3</v>
      </c>
      <c r="FL46" s="33">
        <v>2.9267239999999999E-3</v>
      </c>
      <c r="FM46" s="33">
        <v>2.9127990000000002E-3</v>
      </c>
      <c r="FN46" s="33">
        <v>2.8990349999999999E-3</v>
      </c>
      <c r="FO46" s="33">
        <v>2.8855320000000001E-3</v>
      </c>
      <c r="FP46" s="33">
        <v>2.8721369999999999E-3</v>
      </c>
      <c r="FQ46" s="33">
        <v>2.8587809999999999E-3</v>
      </c>
      <c r="FR46" s="33">
        <v>2.8454560000000001E-3</v>
      </c>
      <c r="FS46" s="33">
        <v>2.8323010000000002E-3</v>
      </c>
      <c r="FT46" s="33">
        <v>2.8193879999999999E-3</v>
      </c>
      <c r="FU46" s="33">
        <v>2.8067970000000002E-3</v>
      </c>
      <c r="FV46" s="33">
        <v>2.7944580000000001E-3</v>
      </c>
      <c r="FW46" s="33">
        <v>2.7822839999999999E-3</v>
      </c>
      <c r="FX46" s="33">
        <v>2.770186E-3</v>
      </c>
      <c r="FY46" s="33">
        <v>2.7582499999999999E-3</v>
      </c>
      <c r="FZ46" s="33">
        <v>2.7463629999999999E-3</v>
      </c>
      <c r="GA46" s="33">
        <v>2.734518E-3</v>
      </c>
      <c r="GB46" s="33">
        <v>2.7227290000000001E-3</v>
      </c>
      <c r="GC46" s="33">
        <v>2.7111190000000001E-3</v>
      </c>
      <c r="GD46" s="33">
        <v>2.6997420000000002E-3</v>
      </c>
      <c r="GE46" s="33">
        <v>2.6886589999999999E-3</v>
      </c>
      <c r="GF46" s="33">
        <v>2.677816E-3</v>
      </c>
      <c r="GG46" s="33">
        <v>2.6671809999999998E-3</v>
      </c>
      <c r="GH46" s="33">
        <v>2.6566469999999998E-3</v>
      </c>
      <c r="GI46" s="33">
        <v>2.646247E-3</v>
      </c>
      <c r="GJ46" s="33">
        <v>2.6358620000000001E-3</v>
      </c>
      <c r="GK46" s="33">
        <v>2.6254669999999998E-3</v>
      </c>
      <c r="GL46" s="33">
        <v>2.61509E-3</v>
      </c>
      <c r="GM46" s="33">
        <v>2.6048640000000001E-3</v>
      </c>
      <c r="GN46" s="33">
        <v>2.5948619999999999E-3</v>
      </c>
      <c r="GO46" s="33">
        <v>2.5851440000000002E-3</v>
      </c>
      <c r="GP46" s="33">
        <v>2.575632E-3</v>
      </c>
      <c r="GQ46" s="33">
        <v>2.5662879999999999E-3</v>
      </c>
      <c r="GR46" s="33">
        <v>2.557026E-3</v>
      </c>
      <c r="GS46" s="33">
        <v>2.5478649999999999E-3</v>
      </c>
      <c r="GT46" s="33">
        <v>2.5386969999999999E-3</v>
      </c>
      <c r="GU46" s="33">
        <v>2.5294750000000002E-3</v>
      </c>
      <c r="GV46" s="33">
        <v>2.5202319999999999E-3</v>
      </c>
      <c r="GW46" s="33">
        <v>2.5111140000000001E-3</v>
      </c>
      <c r="GX46" s="33">
        <v>2.5021639999999999E-3</v>
      </c>
      <c r="GY46" s="33">
        <v>2.4934359999999999E-3</v>
      </c>
      <c r="GZ46" s="33">
        <v>2.484848E-3</v>
      </c>
      <c r="HA46" s="33">
        <v>2.4763739999999999E-3</v>
      </c>
      <c r="HB46" s="33">
        <v>2.4679680000000001E-3</v>
      </c>
      <c r="HC46" s="33">
        <v>2.4596209999999999E-3</v>
      </c>
      <c r="HD46" s="33">
        <v>2.451244E-3</v>
      </c>
      <c r="HE46" s="33">
        <v>2.442807E-3</v>
      </c>
      <c r="HF46" s="33">
        <v>2.434337E-3</v>
      </c>
      <c r="HG46" s="33">
        <v>2.425969E-3</v>
      </c>
      <c r="HH46" s="33">
        <v>2.4177230000000001E-3</v>
      </c>
      <c r="HI46" s="33">
        <v>2.4096669999999999E-3</v>
      </c>
      <c r="HJ46" s="33">
        <v>2.401757E-3</v>
      </c>
      <c r="HK46" s="33">
        <v>2.3939429999999999E-3</v>
      </c>
      <c r="HL46" s="33">
        <v>2.3861659999999999E-3</v>
      </c>
      <c r="HM46" s="33">
        <v>2.3784230000000002E-3</v>
      </c>
      <c r="HN46" s="33">
        <v>2.370629E-3</v>
      </c>
      <c r="HO46" s="33">
        <v>2.362776E-3</v>
      </c>
      <c r="HP46" s="33">
        <v>2.3549090000000001E-3</v>
      </c>
      <c r="HQ46" s="33">
        <v>2.347161E-3</v>
      </c>
      <c r="HR46" s="33">
        <v>2.3395339999999999E-3</v>
      </c>
      <c r="HS46" s="33">
        <v>2.3320659999999998E-3</v>
      </c>
      <c r="HT46" s="33">
        <v>2.3246880000000001E-3</v>
      </c>
      <c r="HU46" s="33">
        <v>2.3173389999999999E-3</v>
      </c>
      <c r="HV46" s="33">
        <v>2.3099980000000002E-3</v>
      </c>
      <c r="HW46" s="33">
        <v>2.3026800000000001E-3</v>
      </c>
      <c r="HX46" s="33">
        <v>2.2953259999999999E-3</v>
      </c>
      <c r="HY46" s="33">
        <v>2.2878880000000001E-3</v>
      </c>
      <c r="HZ46" s="33">
        <v>2.280397E-3</v>
      </c>
      <c r="IA46" s="33">
        <v>2.272984E-3</v>
      </c>
      <c r="IB46" s="33">
        <v>2.2656600000000001E-3</v>
      </c>
      <c r="IC46" s="33">
        <v>2.2584599999999999E-3</v>
      </c>
      <c r="ID46" s="33">
        <v>2.2513450000000001E-3</v>
      </c>
      <c r="IE46" s="33">
        <v>2.2443020000000001E-3</v>
      </c>
      <c r="IF46" s="33">
        <v>2.2372749999999999E-3</v>
      </c>
      <c r="IG46" s="33">
        <v>2.2302609999999999E-3</v>
      </c>
      <c r="IH46" s="33">
        <v>2.2231780000000001E-3</v>
      </c>
      <c r="II46" s="33">
        <v>2.2159789999999999E-3</v>
      </c>
      <c r="IJ46" s="33">
        <v>2.2087209999999999E-3</v>
      </c>
      <c r="IK46" s="33">
        <v>2.2015189999999999E-3</v>
      </c>
      <c r="IL46" s="33">
        <v>2.194409E-3</v>
      </c>
      <c r="IM46" s="33">
        <v>2.1874519999999999E-3</v>
      </c>
      <c r="IN46" s="33">
        <v>2.180604E-3</v>
      </c>
      <c r="IO46" s="33">
        <v>2.1738529999999999E-3</v>
      </c>
      <c r="IP46" s="33">
        <v>2.167123E-3</v>
      </c>
      <c r="IQ46" s="33">
        <v>2.1603870000000002E-3</v>
      </c>
      <c r="IR46" s="33">
        <v>2.1535980000000001E-3</v>
      </c>
      <c r="IS46" s="33">
        <v>2.146715E-3</v>
      </c>
      <c r="IT46" s="33">
        <v>2.1397719999999999E-3</v>
      </c>
      <c r="IU46" s="33">
        <v>2.1328689999999999E-3</v>
      </c>
      <c r="IV46" s="33">
        <v>2.1260340000000002E-3</v>
      </c>
      <c r="IW46" s="33">
        <v>2.119321E-3</v>
      </c>
      <c r="IX46" s="33">
        <v>2.1126780000000002E-3</v>
      </c>
      <c r="IY46" s="33">
        <v>2.1061040000000001E-3</v>
      </c>
      <c r="IZ46" s="33">
        <v>2.0995509999999998E-3</v>
      </c>
      <c r="JA46" s="33">
        <v>2.0930160000000001E-3</v>
      </c>
      <c r="JB46" s="33">
        <v>2.0864690000000001E-3</v>
      </c>
      <c r="JC46" s="33">
        <v>2.0798650000000002E-3</v>
      </c>
      <c r="JD46" s="33">
        <v>2.073231E-3</v>
      </c>
      <c r="JE46" s="33">
        <v>2.0666510000000001E-3</v>
      </c>
      <c r="JF46" s="33">
        <v>2.0601550000000001E-3</v>
      </c>
      <c r="JG46" s="33">
        <v>2.0537799999999998E-3</v>
      </c>
      <c r="JH46" s="33">
        <v>2.0474669999999999E-3</v>
      </c>
      <c r="JI46" s="33">
        <v>2.0412070000000002E-3</v>
      </c>
      <c r="JJ46" s="33">
        <v>2.0349529999999999E-3</v>
      </c>
      <c r="JK46" s="33">
        <v>2.0286929999999998E-3</v>
      </c>
      <c r="JL46" s="33">
        <v>2.0223939999999998E-3</v>
      </c>
      <c r="JM46" s="33">
        <v>2.0160379999999999E-3</v>
      </c>
      <c r="JN46" s="33">
        <v>2.0096789999999999E-3</v>
      </c>
      <c r="JO46" s="33">
        <v>2.0034050000000002E-3</v>
      </c>
      <c r="JP46" s="33">
        <v>1.9972359999999999E-3</v>
      </c>
      <c r="JQ46" s="33">
        <v>1.9911830000000001E-3</v>
      </c>
      <c r="JR46" s="33">
        <v>1.9851920000000002E-3</v>
      </c>
      <c r="JS46" s="33">
        <v>1.979242E-3</v>
      </c>
      <c r="JT46" s="33">
        <v>1.9732769999999998E-3</v>
      </c>
      <c r="JU46" s="33">
        <v>1.967285E-3</v>
      </c>
      <c r="JV46" s="33">
        <v>1.961244E-3</v>
      </c>
      <c r="JW46" s="33">
        <v>1.9551450000000001E-3</v>
      </c>
      <c r="JX46" s="33">
        <v>1.9490480000000001E-3</v>
      </c>
      <c r="JY46" s="33">
        <v>1.9430269999999999E-3</v>
      </c>
      <c r="JZ46" s="33">
        <v>1.937097E-3</v>
      </c>
      <c r="KA46" s="33">
        <v>1.9312660000000001E-3</v>
      </c>
      <c r="KB46" s="33">
        <v>1.9255069999999999E-3</v>
      </c>
      <c r="KC46" s="33">
        <v>1.9198100000000001E-3</v>
      </c>
      <c r="KD46" s="33">
        <v>1.9141259999999999E-3</v>
      </c>
      <c r="KE46" s="33">
        <v>1.908444E-3</v>
      </c>
      <c r="KF46" s="33">
        <v>1.902752E-3</v>
      </c>
      <c r="KG46" s="33">
        <v>1.897017E-3</v>
      </c>
      <c r="KH46" s="33">
        <v>1.891275E-3</v>
      </c>
      <c r="KI46" s="33">
        <v>1.885578E-3</v>
      </c>
      <c r="KJ46" s="33">
        <v>1.879931E-3</v>
      </c>
      <c r="KK46" s="33">
        <v>1.8743500000000001E-3</v>
      </c>
      <c r="KL46" s="33">
        <v>1.868829E-3</v>
      </c>
      <c r="KM46" s="33">
        <v>1.8633689999999999E-3</v>
      </c>
      <c r="KN46" s="33">
        <v>1.857945E-3</v>
      </c>
      <c r="KO46" s="33">
        <v>1.8525519999999999E-3</v>
      </c>
      <c r="KP46" s="33">
        <v>1.8471749999999999E-3</v>
      </c>
      <c r="KQ46" s="33">
        <v>1.841767E-3</v>
      </c>
      <c r="KR46" s="33">
        <v>1.836337E-3</v>
      </c>
      <c r="KS46" s="33">
        <v>1.830946E-3</v>
      </c>
      <c r="KT46" s="33">
        <v>1.825604E-3</v>
      </c>
      <c r="KU46" s="33">
        <v>1.820311E-3</v>
      </c>
      <c r="KV46" s="33">
        <v>1.8150709999999999E-3</v>
      </c>
      <c r="KW46" s="33">
        <v>1.809909E-3</v>
      </c>
      <c r="KX46" s="33">
        <v>1.8047950000000001E-3</v>
      </c>
      <c r="KY46" s="33">
        <v>1.7997040000000001E-3</v>
      </c>
      <c r="KZ46" s="33">
        <v>1.794618E-3</v>
      </c>
      <c r="LA46" s="33">
        <v>1.789496E-3</v>
      </c>
      <c r="LB46" s="33">
        <v>1.7843589999999999E-3</v>
      </c>
      <c r="LC46" s="33">
        <v>1.7792649999999999E-3</v>
      </c>
      <c r="LD46" s="33">
        <v>1.774236E-3</v>
      </c>
      <c r="LE46" s="33">
        <v>1.769264E-3</v>
      </c>
      <c r="LF46" s="33">
        <v>1.764343E-3</v>
      </c>
      <c r="LG46" s="33">
        <v>1.7594850000000001E-3</v>
      </c>
      <c r="LH46" s="33">
        <v>1.7546700000000001E-3</v>
      </c>
      <c r="LI46" s="33">
        <v>1.7498679999999999E-3</v>
      </c>
      <c r="LJ46" s="33">
        <v>1.745073E-3</v>
      </c>
      <c r="LK46" s="33">
        <v>1.7402450000000001E-3</v>
      </c>
      <c r="LL46" s="33">
        <v>1.7354060000000001E-3</v>
      </c>
      <c r="LM46" s="33">
        <v>1.730596E-3</v>
      </c>
      <c r="LN46" s="33">
        <v>1.7258309999999999E-3</v>
      </c>
      <c r="LO46" s="33">
        <v>1.721102E-3</v>
      </c>
      <c r="LP46" s="33">
        <v>1.716382E-3</v>
      </c>
      <c r="LQ46" s="33">
        <v>1.7116830000000001E-3</v>
      </c>
      <c r="LR46" s="33">
        <v>1.706995E-3</v>
      </c>
      <c r="LS46" s="33">
        <v>1.70229E-3</v>
      </c>
      <c r="LT46" s="33">
        <v>1.6975950000000001E-3</v>
      </c>
      <c r="LU46" s="33">
        <v>1.692874E-3</v>
      </c>
      <c r="LV46" s="33">
        <v>1.6881680000000001E-3</v>
      </c>
      <c r="LW46" s="33">
        <v>1.683518E-3</v>
      </c>
      <c r="LX46" s="33">
        <v>1.678945E-3</v>
      </c>
      <c r="LY46" s="33">
        <v>1.674469E-3</v>
      </c>
      <c r="LZ46" s="33">
        <v>1.67005E-3</v>
      </c>
      <c r="MA46" s="33">
        <v>1.6656729999999999E-3</v>
      </c>
      <c r="MB46" s="33">
        <v>1.6613209999999999E-3</v>
      </c>
      <c r="MC46" s="33">
        <v>1.656958E-3</v>
      </c>
      <c r="MD46" s="33">
        <v>1.652597E-3</v>
      </c>
      <c r="ME46" s="33">
        <v>1.6482059999999999E-3</v>
      </c>
      <c r="MF46" s="33">
        <v>1.643816E-3</v>
      </c>
      <c r="MG46" s="33">
        <v>1.6394420000000001E-3</v>
      </c>
      <c r="MH46" s="33">
        <v>1.6350990000000001E-3</v>
      </c>
      <c r="MI46" s="33">
        <v>1.6308E-3</v>
      </c>
      <c r="MJ46" s="33">
        <v>1.6265089999999999E-3</v>
      </c>
      <c r="MK46" s="33">
        <v>1.622215E-3</v>
      </c>
      <c r="ML46" s="33">
        <v>1.617912E-3</v>
      </c>
      <c r="MM46" s="33">
        <v>1.6136029999999999E-3</v>
      </c>
      <c r="MN46" s="33">
        <v>1.609332E-3</v>
      </c>
      <c r="MO46" s="33">
        <v>1.6050750000000001E-3</v>
      </c>
      <c r="MP46" s="33">
        <v>1.6008420000000001E-3</v>
      </c>
      <c r="MQ46" s="33">
        <v>1.5966279999999999E-3</v>
      </c>
      <c r="MR46" s="33">
        <v>1.592446E-3</v>
      </c>
      <c r="MS46" s="33">
        <v>1.588304E-3</v>
      </c>
      <c r="MT46" s="33">
        <v>1.5841830000000001E-3</v>
      </c>
      <c r="MU46" s="33">
        <v>1.5800829999999999E-3</v>
      </c>
      <c r="MV46" s="33">
        <v>1.5759929999999999E-3</v>
      </c>
      <c r="MW46" s="33">
        <v>1.5719340000000001E-3</v>
      </c>
      <c r="MX46" s="33">
        <v>1.5679520000000001E-3</v>
      </c>
      <c r="MY46" s="33">
        <v>1.5640179999999999E-3</v>
      </c>
      <c r="MZ46" s="33">
        <v>1.5601E-3</v>
      </c>
      <c r="NA46" s="33">
        <v>1.556151E-3</v>
      </c>
      <c r="NB46" s="33">
        <v>1.5521860000000001E-3</v>
      </c>
      <c r="NC46" s="33">
        <v>1.5481959999999999E-3</v>
      </c>
      <c r="ND46" s="33">
        <v>1.544166E-3</v>
      </c>
      <c r="NE46" s="33">
        <v>1.540111E-3</v>
      </c>
      <c r="NF46" s="33">
        <v>1.536028E-3</v>
      </c>
      <c r="NG46" s="33">
        <v>1.531943E-3</v>
      </c>
      <c r="NH46" s="33">
        <v>1.52793E-3</v>
      </c>
      <c r="NI46" s="33">
        <v>1.5239839999999999E-3</v>
      </c>
      <c r="NJ46" s="33">
        <v>1.5200739999999999E-3</v>
      </c>
      <c r="NK46" s="33">
        <v>1.5161300000000001E-3</v>
      </c>
      <c r="NL46" s="33">
        <v>1.5121640000000001E-3</v>
      </c>
      <c r="NM46" s="33">
        <v>1.5082030000000001E-3</v>
      </c>
      <c r="NN46" s="33">
        <v>1.5042670000000001E-3</v>
      </c>
      <c r="NO46" s="33">
        <v>1.5003880000000001E-3</v>
      </c>
      <c r="NP46" s="33">
        <v>1.4965670000000001E-3</v>
      </c>
      <c r="NQ46" s="33">
        <v>1.4928109999999999E-3</v>
      </c>
      <c r="NR46" s="33">
        <v>1.4891730000000001E-3</v>
      </c>
      <c r="NS46" s="33">
        <v>1.4856369999999999E-3</v>
      </c>
      <c r="NT46" s="33">
        <v>1.482136E-3</v>
      </c>
      <c r="NU46" s="33">
        <v>1.478577E-3</v>
      </c>
      <c r="NV46" s="33">
        <v>1.4749450000000001E-3</v>
      </c>
      <c r="NW46" s="33">
        <v>1.4712690000000001E-3</v>
      </c>
      <c r="NX46" s="33">
        <v>1.467582E-3</v>
      </c>
      <c r="NY46" s="33">
        <v>1.4639239999999999E-3</v>
      </c>
      <c r="NZ46" s="33">
        <v>1.4603000000000001E-3</v>
      </c>
      <c r="OA46" s="33">
        <v>1.456714E-3</v>
      </c>
      <c r="OB46" s="33">
        <v>1.4532150000000001E-3</v>
      </c>
      <c r="OC46" s="33">
        <v>1.4497869999999999E-3</v>
      </c>
      <c r="OD46" s="33">
        <v>1.446375E-3</v>
      </c>
      <c r="OE46" s="33">
        <v>1.4428920000000001E-3</v>
      </c>
      <c r="OF46" s="33">
        <v>1.4393330000000001E-3</v>
      </c>
      <c r="OG46" s="33">
        <v>1.4357409999999999E-3</v>
      </c>
      <c r="OH46" s="33">
        <v>1.4321589999999999E-3</v>
      </c>
      <c r="OI46" s="33">
        <v>1.4286189999999999E-3</v>
      </c>
      <c r="OJ46" s="33">
        <v>1.4251299999999999E-3</v>
      </c>
      <c r="OK46" s="33">
        <v>1.4217019999999999E-3</v>
      </c>
      <c r="OL46" s="33">
        <v>1.418393E-3</v>
      </c>
      <c r="OM46" s="33">
        <v>1.4151809999999999E-3</v>
      </c>
      <c r="ON46" s="33">
        <v>1.412022E-3</v>
      </c>
      <c r="OO46" s="33">
        <v>1.4088219999999999E-3</v>
      </c>
      <c r="OP46" s="33">
        <v>1.405557E-3</v>
      </c>
    </row>
    <row r="47" spans="1:515" x14ac:dyDescent="0.25">
      <c r="A47" s="13" t="str">
        <f t="shared" si="0"/>
        <v>FixedWing-VERY COARSE-5-7-Any</v>
      </c>
      <c r="B47" s="13" t="s">
        <v>56</v>
      </c>
      <c r="C47" s="23" t="s">
        <v>32</v>
      </c>
      <c r="D47" s="31">
        <v>5</v>
      </c>
      <c r="E47" s="23">
        <v>7</v>
      </c>
      <c r="F47" s="32" t="s">
        <v>48</v>
      </c>
      <c r="G47" s="33">
        <v>0.1038437</v>
      </c>
      <c r="H47" s="33">
        <v>8.1550789999999998E-2</v>
      </c>
      <c r="I47" s="33">
        <v>6.7044010000000001E-2</v>
      </c>
      <c r="J47" s="33">
        <v>5.7327650000000001E-2</v>
      </c>
      <c r="K47" s="33">
        <v>5.0467079999999997E-2</v>
      </c>
      <c r="L47" s="33">
        <v>4.537704E-2</v>
      </c>
      <c r="M47" s="33">
        <v>4.3018550000000003E-2</v>
      </c>
      <c r="N47" s="33">
        <v>4.1133019999999999E-2</v>
      </c>
      <c r="O47" s="33">
        <v>3.8907329999999997E-2</v>
      </c>
      <c r="P47" s="33">
        <v>3.6280550000000002E-2</v>
      </c>
      <c r="Q47" s="33">
        <v>3.3790319999999999E-2</v>
      </c>
      <c r="R47" s="33">
        <v>3.147018E-2</v>
      </c>
      <c r="S47" s="33">
        <v>2.9092139999999999E-2</v>
      </c>
      <c r="T47" s="33">
        <v>2.668655E-2</v>
      </c>
      <c r="U47" s="33">
        <v>2.4536369999999998E-2</v>
      </c>
      <c r="V47" s="33">
        <v>2.2690979999999999E-2</v>
      </c>
      <c r="W47" s="33">
        <v>2.110331E-2</v>
      </c>
      <c r="X47" s="33">
        <v>1.9756559999999999E-2</v>
      </c>
      <c r="Y47" s="33">
        <v>1.860989E-2</v>
      </c>
      <c r="Z47" s="33">
        <v>1.7624000000000001E-2</v>
      </c>
      <c r="AA47" s="33">
        <v>1.676368E-2</v>
      </c>
      <c r="AB47" s="33">
        <v>1.598217E-2</v>
      </c>
      <c r="AC47" s="33">
        <v>1.515823E-2</v>
      </c>
      <c r="AD47" s="33">
        <v>1.440604E-2</v>
      </c>
      <c r="AE47" s="33">
        <v>1.371261E-2</v>
      </c>
      <c r="AF47" s="33">
        <v>1.307388E-2</v>
      </c>
      <c r="AG47" s="33">
        <v>1.2488600000000001E-2</v>
      </c>
      <c r="AH47" s="33">
        <v>1.195014E-2</v>
      </c>
      <c r="AI47" s="33">
        <v>1.14517E-2</v>
      </c>
      <c r="AJ47" s="33">
        <v>1.099255E-2</v>
      </c>
      <c r="AK47" s="33">
        <v>1.0574200000000001E-2</v>
      </c>
      <c r="AL47" s="33">
        <v>1.019373E-2</v>
      </c>
      <c r="AM47" s="33">
        <v>9.8474310000000002E-3</v>
      </c>
      <c r="AN47" s="33">
        <v>9.5321869999999993E-3</v>
      </c>
      <c r="AO47" s="33">
        <v>9.2446520000000008E-3</v>
      </c>
      <c r="AP47" s="33">
        <v>8.9817249999999994E-3</v>
      </c>
      <c r="AQ47" s="33">
        <v>8.7400059999999998E-3</v>
      </c>
      <c r="AR47" s="33">
        <v>8.5156539999999992E-3</v>
      </c>
      <c r="AS47" s="33">
        <v>8.3055100000000003E-3</v>
      </c>
      <c r="AT47" s="33">
        <v>8.1094719999999995E-3</v>
      </c>
      <c r="AU47" s="33">
        <v>7.9281179999999996E-3</v>
      </c>
      <c r="AV47" s="33">
        <v>7.7604409999999999E-3</v>
      </c>
      <c r="AW47" s="33">
        <v>7.6042159999999996E-3</v>
      </c>
      <c r="AX47" s="33">
        <v>7.4572730000000004E-3</v>
      </c>
      <c r="AY47" s="33">
        <v>7.3184510000000001E-3</v>
      </c>
      <c r="AZ47" s="33">
        <v>7.1870780000000004E-3</v>
      </c>
      <c r="BA47" s="33">
        <v>7.0631289999999996E-3</v>
      </c>
      <c r="BB47" s="33">
        <v>6.946944E-3</v>
      </c>
      <c r="BC47" s="33">
        <v>6.8383389999999997E-3</v>
      </c>
      <c r="BD47" s="33">
        <v>6.7366869999999999E-3</v>
      </c>
      <c r="BE47" s="33">
        <v>6.6408129999999998E-3</v>
      </c>
      <c r="BF47" s="33">
        <v>6.5496290000000004E-3</v>
      </c>
      <c r="BG47" s="33">
        <v>6.4620880000000004E-3</v>
      </c>
      <c r="BH47" s="33">
        <v>6.3775239999999999E-3</v>
      </c>
      <c r="BI47" s="33">
        <v>6.2959610000000001E-3</v>
      </c>
      <c r="BJ47" s="33">
        <v>6.2176230000000002E-3</v>
      </c>
      <c r="BK47" s="33">
        <v>6.1426570000000002E-3</v>
      </c>
      <c r="BL47" s="33">
        <v>6.0711430000000002E-3</v>
      </c>
      <c r="BM47" s="33">
        <v>6.0027600000000002E-3</v>
      </c>
      <c r="BN47" s="33">
        <v>5.9373020000000002E-3</v>
      </c>
      <c r="BO47" s="33">
        <v>5.8743399999999996E-3</v>
      </c>
      <c r="BP47" s="33">
        <v>5.8134830000000004E-3</v>
      </c>
      <c r="BQ47" s="33">
        <v>5.7543469999999999E-3</v>
      </c>
      <c r="BR47" s="33">
        <v>5.6965080000000003E-3</v>
      </c>
      <c r="BS47" s="33">
        <v>5.6399340000000001E-3</v>
      </c>
      <c r="BT47" s="33">
        <v>5.584561E-3</v>
      </c>
      <c r="BU47" s="33">
        <v>5.5303089999999997E-3</v>
      </c>
      <c r="BV47" s="33">
        <v>5.4771129999999996E-3</v>
      </c>
      <c r="BW47" s="33">
        <v>5.4248070000000002E-3</v>
      </c>
      <c r="BX47" s="33">
        <v>5.3734990000000003E-3</v>
      </c>
      <c r="BY47" s="33">
        <v>5.3230919999999998E-3</v>
      </c>
      <c r="BZ47" s="33">
        <v>5.273532E-3</v>
      </c>
      <c r="CA47" s="33">
        <v>5.2247739999999997E-3</v>
      </c>
      <c r="CB47" s="33">
        <v>5.1766920000000001E-3</v>
      </c>
      <c r="CC47" s="33">
        <v>5.1295400000000001E-3</v>
      </c>
      <c r="CD47" s="33">
        <v>5.0835510000000004E-3</v>
      </c>
      <c r="CE47" s="33">
        <v>5.038903E-3</v>
      </c>
      <c r="CF47" s="33">
        <v>4.9956230000000003E-3</v>
      </c>
      <c r="CG47" s="33">
        <v>4.9536090000000003E-3</v>
      </c>
      <c r="CH47" s="33">
        <v>4.9128929999999998E-3</v>
      </c>
      <c r="CI47" s="33">
        <v>4.8732589999999996E-3</v>
      </c>
      <c r="CJ47" s="33">
        <v>4.8345840000000003E-3</v>
      </c>
      <c r="CK47" s="33">
        <v>4.7966570000000002E-3</v>
      </c>
      <c r="CL47" s="33">
        <v>4.7592040000000004E-3</v>
      </c>
      <c r="CM47" s="33">
        <v>4.7223509999999996E-3</v>
      </c>
      <c r="CN47" s="33">
        <v>4.6862340000000001E-3</v>
      </c>
      <c r="CO47" s="33">
        <v>4.6509560000000004E-3</v>
      </c>
      <c r="CP47" s="33">
        <v>4.6166189999999998E-3</v>
      </c>
      <c r="CQ47" s="33">
        <v>4.5831240000000001E-3</v>
      </c>
      <c r="CR47" s="33">
        <v>4.5505459999999999E-3</v>
      </c>
      <c r="CS47" s="33">
        <v>4.5187140000000001E-3</v>
      </c>
      <c r="CT47" s="33">
        <v>4.4875139999999997E-3</v>
      </c>
      <c r="CU47" s="33">
        <v>4.4568029999999996E-3</v>
      </c>
      <c r="CV47" s="33">
        <v>4.4263419999999998E-3</v>
      </c>
      <c r="CW47" s="33">
        <v>4.396283E-3</v>
      </c>
      <c r="CX47" s="33">
        <v>4.3666979999999996E-3</v>
      </c>
      <c r="CY47" s="33">
        <v>4.337713E-3</v>
      </c>
      <c r="CZ47" s="33">
        <v>4.3094190000000001E-3</v>
      </c>
      <c r="DA47" s="33">
        <v>4.2816979999999996E-3</v>
      </c>
      <c r="DB47" s="33">
        <v>4.2546110000000002E-3</v>
      </c>
      <c r="DC47" s="33">
        <v>4.227995E-3</v>
      </c>
      <c r="DD47" s="33">
        <v>4.2017679999999998E-3</v>
      </c>
      <c r="DE47" s="33">
        <v>4.1758079999999996E-3</v>
      </c>
      <c r="DF47" s="33">
        <v>4.1498899999999998E-3</v>
      </c>
      <c r="DG47" s="33">
        <v>4.1241810000000002E-3</v>
      </c>
      <c r="DH47" s="33">
        <v>4.0987460000000003E-3</v>
      </c>
      <c r="DI47" s="33">
        <v>4.0736979999999997E-3</v>
      </c>
      <c r="DJ47" s="33">
        <v>4.0491010000000003E-3</v>
      </c>
      <c r="DK47" s="33">
        <v>4.0248599999999999E-3</v>
      </c>
      <c r="DL47" s="33">
        <v>4.0009820000000001E-3</v>
      </c>
      <c r="DM47" s="33">
        <v>3.9773630000000003E-3</v>
      </c>
      <c r="DN47" s="33">
        <v>3.9538510000000004E-3</v>
      </c>
      <c r="DO47" s="33">
        <v>3.9303760000000002E-3</v>
      </c>
      <c r="DP47" s="33">
        <v>3.9068059999999996E-3</v>
      </c>
      <c r="DQ47" s="33">
        <v>3.8833040000000002E-3</v>
      </c>
      <c r="DR47" s="33">
        <v>3.8600219999999998E-3</v>
      </c>
      <c r="DS47" s="33">
        <v>3.8370779999999998E-3</v>
      </c>
      <c r="DT47" s="33">
        <v>3.8145119999999999E-3</v>
      </c>
      <c r="DU47" s="33">
        <v>3.7922889999999999E-3</v>
      </c>
      <c r="DV47" s="33">
        <v>3.7704129999999998E-3</v>
      </c>
      <c r="DW47" s="33">
        <v>3.74874E-3</v>
      </c>
      <c r="DX47" s="33">
        <v>3.7271769999999999E-3</v>
      </c>
      <c r="DY47" s="33">
        <v>3.7056620000000002E-3</v>
      </c>
      <c r="DZ47" s="33">
        <v>3.6840660000000002E-3</v>
      </c>
      <c r="EA47" s="33">
        <v>3.6624750000000001E-3</v>
      </c>
      <c r="EB47" s="33">
        <v>3.6409960000000001E-3</v>
      </c>
      <c r="EC47" s="33">
        <v>3.6197680000000002E-3</v>
      </c>
      <c r="ED47" s="33">
        <v>3.5988970000000002E-3</v>
      </c>
      <c r="EE47" s="33">
        <v>3.5784100000000002E-3</v>
      </c>
      <c r="EF47" s="33">
        <v>3.5582769999999999E-3</v>
      </c>
      <c r="EG47" s="33">
        <v>3.5382510000000001E-3</v>
      </c>
      <c r="EH47" s="33">
        <v>3.5181600000000002E-3</v>
      </c>
      <c r="EI47" s="33">
        <v>3.4979970000000001E-3</v>
      </c>
      <c r="EJ47" s="33">
        <v>3.4777290000000002E-3</v>
      </c>
      <c r="EK47" s="33">
        <v>3.4574950000000001E-3</v>
      </c>
      <c r="EL47" s="33">
        <v>3.4374280000000002E-3</v>
      </c>
      <c r="EM47" s="33">
        <v>3.4176509999999998E-3</v>
      </c>
      <c r="EN47" s="33">
        <v>3.3981860000000001E-3</v>
      </c>
      <c r="EO47" s="33">
        <v>3.3790790000000001E-3</v>
      </c>
      <c r="EP47" s="33">
        <v>3.3603399999999999E-3</v>
      </c>
      <c r="EQ47" s="33">
        <v>3.341779E-3</v>
      </c>
      <c r="ER47" s="33">
        <v>3.323257E-3</v>
      </c>
      <c r="ES47" s="33">
        <v>3.304796E-3</v>
      </c>
      <c r="ET47" s="33">
        <v>3.2862770000000002E-3</v>
      </c>
      <c r="EU47" s="33">
        <v>3.26786E-3</v>
      </c>
      <c r="EV47" s="33">
        <v>3.2496619999999999E-3</v>
      </c>
      <c r="EW47" s="33">
        <v>3.2317639999999998E-3</v>
      </c>
      <c r="EX47" s="33">
        <v>3.2141230000000002E-3</v>
      </c>
      <c r="EY47" s="33">
        <v>3.1967570000000002E-3</v>
      </c>
      <c r="EZ47" s="33">
        <v>3.179716E-3</v>
      </c>
      <c r="FA47" s="33">
        <v>3.1628350000000001E-3</v>
      </c>
      <c r="FB47" s="33">
        <v>3.145948E-3</v>
      </c>
      <c r="FC47" s="33">
        <v>3.1290699999999999E-3</v>
      </c>
      <c r="FD47" s="33">
        <v>3.1120599999999998E-3</v>
      </c>
      <c r="FE47" s="33">
        <v>3.0950550000000002E-3</v>
      </c>
      <c r="FF47" s="33">
        <v>3.0781599999999999E-3</v>
      </c>
      <c r="FG47" s="33">
        <v>3.0615099999999999E-3</v>
      </c>
      <c r="FH47" s="33">
        <v>3.0451599999999999E-3</v>
      </c>
      <c r="FI47" s="33">
        <v>3.0291459999999999E-3</v>
      </c>
      <c r="FJ47" s="33">
        <v>3.013501E-3</v>
      </c>
      <c r="FK47" s="33">
        <v>2.9979730000000001E-3</v>
      </c>
      <c r="FL47" s="33">
        <v>2.9823919999999999E-3</v>
      </c>
      <c r="FM47" s="33">
        <v>2.9667980000000001E-3</v>
      </c>
      <c r="FN47" s="33">
        <v>2.9511189999999999E-3</v>
      </c>
      <c r="FO47" s="33">
        <v>2.9355779999999999E-3</v>
      </c>
      <c r="FP47" s="33">
        <v>2.9202099999999999E-3</v>
      </c>
      <c r="FQ47" s="33">
        <v>2.9050920000000002E-3</v>
      </c>
      <c r="FR47" s="33">
        <v>2.890222E-3</v>
      </c>
      <c r="FS47" s="33">
        <v>2.875589E-3</v>
      </c>
      <c r="FT47" s="33">
        <v>2.8612249999999998E-3</v>
      </c>
      <c r="FU47" s="33">
        <v>2.846945E-3</v>
      </c>
      <c r="FV47" s="33">
        <v>2.832612E-3</v>
      </c>
      <c r="FW47" s="33">
        <v>2.818213E-3</v>
      </c>
      <c r="FX47" s="33">
        <v>2.8036469999999998E-3</v>
      </c>
      <c r="FY47" s="33">
        <v>2.7890979999999998E-3</v>
      </c>
      <c r="FZ47" s="33">
        <v>2.774613E-3</v>
      </c>
      <c r="GA47" s="33">
        <v>2.76034E-3</v>
      </c>
      <c r="GB47" s="33">
        <v>2.7462559999999999E-3</v>
      </c>
      <c r="GC47" s="33">
        <v>2.732356E-3</v>
      </c>
      <c r="GD47" s="33">
        <v>2.718678E-3</v>
      </c>
      <c r="GE47" s="33">
        <v>2.7050239999999999E-3</v>
      </c>
      <c r="GF47" s="33">
        <v>2.691288E-3</v>
      </c>
      <c r="GG47" s="33">
        <v>2.6774860000000002E-3</v>
      </c>
      <c r="GH47" s="33">
        <v>2.6635750000000001E-3</v>
      </c>
      <c r="GI47" s="33">
        <v>2.6497280000000001E-3</v>
      </c>
      <c r="GJ47" s="33">
        <v>2.6360469999999999E-3</v>
      </c>
      <c r="GK47" s="33">
        <v>2.6226399999999999E-3</v>
      </c>
      <c r="GL47" s="33">
        <v>2.609466E-3</v>
      </c>
      <c r="GM47" s="33">
        <v>2.5964949999999999E-3</v>
      </c>
      <c r="GN47" s="33">
        <v>2.5837289999999999E-3</v>
      </c>
      <c r="GO47" s="33">
        <v>2.5709779999999998E-3</v>
      </c>
      <c r="GP47" s="33">
        <v>2.5581639999999999E-3</v>
      </c>
      <c r="GQ47" s="33">
        <v>2.5452420000000001E-3</v>
      </c>
      <c r="GR47" s="33">
        <v>2.5322090000000001E-3</v>
      </c>
      <c r="GS47" s="33">
        <v>2.5192270000000002E-3</v>
      </c>
      <c r="GT47" s="33">
        <v>2.5063960000000001E-3</v>
      </c>
      <c r="GU47" s="33">
        <v>2.4937919999999999E-3</v>
      </c>
      <c r="GV47" s="33">
        <v>2.4813869999999998E-3</v>
      </c>
      <c r="GW47" s="33">
        <v>2.4691579999999999E-3</v>
      </c>
      <c r="GX47" s="33">
        <v>2.4570830000000001E-3</v>
      </c>
      <c r="GY47" s="33">
        <v>2.4449599999999999E-3</v>
      </c>
      <c r="GZ47" s="33">
        <v>2.4327540000000001E-3</v>
      </c>
      <c r="HA47" s="33">
        <v>2.420466E-3</v>
      </c>
      <c r="HB47" s="33">
        <v>2.4081480000000001E-3</v>
      </c>
      <c r="HC47" s="33">
        <v>2.395945E-3</v>
      </c>
      <c r="HD47" s="33">
        <v>2.383937E-3</v>
      </c>
      <c r="HE47" s="33">
        <v>2.3721800000000002E-3</v>
      </c>
      <c r="HF47" s="33">
        <v>2.3606270000000001E-3</v>
      </c>
      <c r="HG47" s="33">
        <v>2.3492449999999998E-3</v>
      </c>
      <c r="HH47" s="33">
        <v>2.3380050000000002E-3</v>
      </c>
      <c r="HI47" s="33">
        <v>2.3267589999999999E-3</v>
      </c>
      <c r="HJ47" s="33">
        <v>2.3154949999999999E-3</v>
      </c>
      <c r="HK47" s="33">
        <v>2.3042240000000001E-3</v>
      </c>
      <c r="HL47" s="33">
        <v>2.2930089999999999E-3</v>
      </c>
      <c r="HM47" s="33">
        <v>2.2819170000000001E-3</v>
      </c>
      <c r="HN47" s="33">
        <v>2.271E-3</v>
      </c>
      <c r="HO47" s="33">
        <v>2.2602939999999999E-3</v>
      </c>
      <c r="HP47" s="33">
        <v>2.2497709999999998E-3</v>
      </c>
      <c r="HQ47" s="33">
        <v>2.2393780000000002E-3</v>
      </c>
      <c r="HR47" s="33">
        <v>2.2290909999999999E-3</v>
      </c>
      <c r="HS47" s="33">
        <v>2.218762E-3</v>
      </c>
      <c r="HT47" s="33">
        <v>2.2083810000000001E-3</v>
      </c>
      <c r="HU47" s="33">
        <v>2.1979489999999998E-3</v>
      </c>
      <c r="HV47" s="33">
        <v>2.1875250000000001E-3</v>
      </c>
      <c r="HW47" s="33">
        <v>2.1771820000000002E-3</v>
      </c>
      <c r="HX47" s="33">
        <v>2.1670320000000002E-3</v>
      </c>
      <c r="HY47" s="33">
        <v>2.1570949999999999E-3</v>
      </c>
      <c r="HZ47" s="33">
        <v>2.1473210000000002E-3</v>
      </c>
      <c r="IA47" s="33">
        <v>2.1376160000000002E-3</v>
      </c>
      <c r="IB47" s="33">
        <v>2.1279810000000001E-3</v>
      </c>
      <c r="IC47" s="33">
        <v>2.1182850000000001E-3</v>
      </c>
      <c r="ID47" s="33">
        <v>2.1085399999999999E-3</v>
      </c>
      <c r="IE47" s="33">
        <v>2.0987499999999999E-3</v>
      </c>
      <c r="IF47" s="33">
        <v>2.0890100000000001E-3</v>
      </c>
      <c r="IG47" s="33">
        <v>2.0793809999999999E-3</v>
      </c>
      <c r="IH47" s="33">
        <v>2.0699329999999999E-3</v>
      </c>
      <c r="II47" s="33">
        <v>2.0606589999999998E-3</v>
      </c>
      <c r="IJ47" s="33">
        <v>2.0514980000000001E-3</v>
      </c>
      <c r="IK47" s="33">
        <v>2.0424029999999999E-3</v>
      </c>
      <c r="IL47" s="33">
        <v>2.0334139999999999E-3</v>
      </c>
      <c r="IM47" s="33">
        <v>2.0244389999999998E-3</v>
      </c>
      <c r="IN47" s="33">
        <v>2.015471E-3</v>
      </c>
      <c r="IO47" s="33">
        <v>2.0064800000000002E-3</v>
      </c>
      <c r="IP47" s="33">
        <v>1.9975309999999999E-3</v>
      </c>
      <c r="IQ47" s="33">
        <v>1.988634E-3</v>
      </c>
      <c r="IR47" s="33">
        <v>1.979831E-3</v>
      </c>
      <c r="IS47" s="33">
        <v>1.9711429999999999E-3</v>
      </c>
      <c r="IT47" s="33">
        <v>1.962554E-3</v>
      </c>
      <c r="IU47" s="33">
        <v>1.954024E-3</v>
      </c>
      <c r="IV47" s="33">
        <v>1.945596E-3</v>
      </c>
      <c r="IW47" s="33">
        <v>1.937175E-3</v>
      </c>
      <c r="IX47" s="33">
        <v>1.9287379999999999E-3</v>
      </c>
      <c r="IY47" s="33">
        <v>1.920272E-3</v>
      </c>
      <c r="IZ47" s="33">
        <v>1.911851E-3</v>
      </c>
      <c r="JA47" s="33">
        <v>1.9035160000000001E-3</v>
      </c>
      <c r="JB47" s="33">
        <v>1.89532E-3</v>
      </c>
      <c r="JC47" s="33">
        <v>1.887272E-3</v>
      </c>
      <c r="JD47" s="33">
        <v>1.8793149999999999E-3</v>
      </c>
      <c r="JE47" s="33">
        <v>1.871408E-3</v>
      </c>
      <c r="JF47" s="33">
        <v>1.863572E-3</v>
      </c>
      <c r="JG47" s="33">
        <v>1.8557440000000001E-3</v>
      </c>
      <c r="JH47" s="33">
        <v>1.847883E-3</v>
      </c>
      <c r="JI47" s="33">
        <v>1.8399880000000001E-3</v>
      </c>
      <c r="JJ47" s="33">
        <v>1.832141E-3</v>
      </c>
      <c r="JK47" s="33">
        <v>1.8243840000000001E-3</v>
      </c>
      <c r="JL47" s="33">
        <v>1.816783E-3</v>
      </c>
      <c r="JM47" s="33">
        <v>1.8093359999999999E-3</v>
      </c>
      <c r="JN47" s="33">
        <v>1.801995E-3</v>
      </c>
      <c r="JO47" s="33">
        <v>1.7947289999999999E-3</v>
      </c>
      <c r="JP47" s="33">
        <v>1.7875409999999999E-3</v>
      </c>
      <c r="JQ47" s="33">
        <v>1.7803630000000001E-3</v>
      </c>
      <c r="JR47" s="33">
        <v>1.7731330000000001E-3</v>
      </c>
      <c r="JS47" s="33">
        <v>1.765831E-3</v>
      </c>
      <c r="JT47" s="33">
        <v>1.7585389999999999E-3</v>
      </c>
      <c r="JU47" s="33">
        <v>1.7512980000000001E-3</v>
      </c>
      <c r="JV47" s="33">
        <v>1.7441799999999999E-3</v>
      </c>
      <c r="JW47" s="33">
        <v>1.7371839999999999E-3</v>
      </c>
      <c r="JX47" s="33">
        <v>1.7302870000000001E-3</v>
      </c>
      <c r="JY47" s="33">
        <v>1.723469E-3</v>
      </c>
      <c r="JZ47" s="33">
        <v>1.7167409999999999E-3</v>
      </c>
      <c r="KA47" s="33">
        <v>1.7100380000000001E-3</v>
      </c>
      <c r="KB47" s="33">
        <v>1.7032810000000001E-3</v>
      </c>
      <c r="KC47" s="33">
        <v>1.6964580000000001E-3</v>
      </c>
      <c r="KD47" s="33">
        <v>1.689673E-3</v>
      </c>
      <c r="KE47" s="33">
        <v>1.682956E-3</v>
      </c>
      <c r="KF47" s="33">
        <v>1.6763609999999999E-3</v>
      </c>
      <c r="KG47" s="33">
        <v>1.669888E-3</v>
      </c>
      <c r="KH47" s="33">
        <v>1.6634830000000001E-3</v>
      </c>
      <c r="KI47" s="33">
        <v>1.65711E-3</v>
      </c>
      <c r="KJ47" s="33">
        <v>1.6507830000000001E-3</v>
      </c>
      <c r="KK47" s="33">
        <v>1.6444739999999999E-3</v>
      </c>
      <c r="KL47" s="33">
        <v>1.638104E-3</v>
      </c>
      <c r="KM47" s="33">
        <v>1.631656E-3</v>
      </c>
      <c r="KN47" s="33">
        <v>1.625222E-3</v>
      </c>
      <c r="KO47" s="33">
        <v>1.6188730000000001E-3</v>
      </c>
      <c r="KP47" s="33">
        <v>1.6126479999999999E-3</v>
      </c>
      <c r="KQ47" s="33">
        <v>1.6065420000000001E-3</v>
      </c>
      <c r="KR47" s="33">
        <v>1.6005069999999999E-3</v>
      </c>
      <c r="KS47" s="33">
        <v>1.594505E-3</v>
      </c>
      <c r="KT47" s="33">
        <v>1.5885350000000001E-3</v>
      </c>
      <c r="KU47" s="33">
        <v>1.5825570000000001E-3</v>
      </c>
      <c r="KV47" s="33">
        <v>1.576488E-3</v>
      </c>
      <c r="KW47" s="33">
        <v>1.570346E-3</v>
      </c>
      <c r="KX47" s="33">
        <v>1.564221E-3</v>
      </c>
      <c r="KY47" s="33">
        <v>1.55821E-3</v>
      </c>
      <c r="KZ47" s="33">
        <v>1.5523449999999999E-3</v>
      </c>
      <c r="LA47" s="33">
        <v>1.5465909999999999E-3</v>
      </c>
      <c r="LB47" s="33">
        <v>1.540912E-3</v>
      </c>
      <c r="LC47" s="33">
        <v>1.5352650000000001E-3</v>
      </c>
      <c r="LD47" s="33">
        <v>1.529624E-3</v>
      </c>
      <c r="LE47" s="33">
        <v>1.523948E-3</v>
      </c>
      <c r="LF47" s="33">
        <v>1.518181E-3</v>
      </c>
      <c r="LG47" s="33">
        <v>1.5123440000000001E-3</v>
      </c>
      <c r="LH47" s="33">
        <v>1.506526E-3</v>
      </c>
      <c r="LI47" s="33">
        <v>1.500819E-3</v>
      </c>
      <c r="LJ47" s="33">
        <v>1.495246E-3</v>
      </c>
      <c r="LK47" s="33">
        <v>1.4897420000000001E-3</v>
      </c>
      <c r="LL47" s="33">
        <v>1.484286E-3</v>
      </c>
      <c r="LM47" s="33">
        <v>1.4788550000000001E-3</v>
      </c>
      <c r="LN47" s="33">
        <v>1.4734329999999999E-3</v>
      </c>
      <c r="LO47" s="33">
        <v>1.467992E-3</v>
      </c>
      <c r="LP47" s="33">
        <v>1.4625059999999999E-3</v>
      </c>
      <c r="LQ47" s="33">
        <v>1.456993E-3</v>
      </c>
      <c r="LR47" s="33">
        <v>1.4515299999999999E-3</v>
      </c>
      <c r="LS47" s="33">
        <v>1.4462030000000001E-3</v>
      </c>
      <c r="LT47" s="33">
        <v>1.441035E-3</v>
      </c>
      <c r="LU47" s="33">
        <v>1.435941E-3</v>
      </c>
      <c r="LV47" s="33">
        <v>1.430887E-3</v>
      </c>
      <c r="LW47" s="33">
        <v>1.425855E-3</v>
      </c>
      <c r="LX47" s="33">
        <v>1.4208070000000001E-3</v>
      </c>
      <c r="LY47" s="33">
        <v>1.415688E-3</v>
      </c>
      <c r="LZ47" s="33">
        <v>1.410466E-3</v>
      </c>
      <c r="MA47" s="33">
        <v>1.405166E-3</v>
      </c>
      <c r="MB47" s="33">
        <v>1.3998839999999999E-3</v>
      </c>
      <c r="MC47" s="33">
        <v>1.394724E-3</v>
      </c>
      <c r="MD47" s="33">
        <v>1.3897110000000001E-3</v>
      </c>
      <c r="ME47" s="33">
        <v>1.384782E-3</v>
      </c>
      <c r="MF47" s="33">
        <v>1.379878E-3</v>
      </c>
      <c r="MG47" s="33">
        <v>1.3749809999999999E-3</v>
      </c>
      <c r="MH47" s="33">
        <v>1.3700660000000001E-3</v>
      </c>
      <c r="MI47" s="33">
        <v>1.3650870000000001E-3</v>
      </c>
      <c r="MJ47" s="33">
        <v>1.360043E-3</v>
      </c>
      <c r="MK47" s="33">
        <v>1.354999E-3</v>
      </c>
      <c r="ML47" s="33">
        <v>1.350034E-3</v>
      </c>
      <c r="MM47" s="33">
        <v>1.34523E-3</v>
      </c>
      <c r="MN47" s="33">
        <v>1.3405870000000001E-3</v>
      </c>
      <c r="MO47" s="33">
        <v>1.3360189999999999E-3</v>
      </c>
      <c r="MP47" s="33">
        <v>1.3314690000000001E-3</v>
      </c>
      <c r="MQ47" s="33">
        <v>1.3269040000000001E-3</v>
      </c>
      <c r="MR47" s="33">
        <v>1.3222900000000001E-3</v>
      </c>
      <c r="MS47" s="33">
        <v>1.317581E-3</v>
      </c>
      <c r="MT47" s="33">
        <v>1.312779E-3</v>
      </c>
      <c r="MU47" s="33">
        <v>1.3079529999999999E-3</v>
      </c>
      <c r="MV47" s="33">
        <v>1.3031830000000001E-3</v>
      </c>
      <c r="MW47" s="33">
        <v>1.298537E-3</v>
      </c>
      <c r="MX47" s="33">
        <v>1.2940130000000001E-3</v>
      </c>
      <c r="MY47" s="33">
        <v>1.289533E-3</v>
      </c>
      <c r="MZ47" s="33">
        <v>1.285064E-3</v>
      </c>
      <c r="NA47" s="33">
        <v>1.2805939999999999E-3</v>
      </c>
      <c r="NB47" s="33">
        <v>1.2761140000000001E-3</v>
      </c>
      <c r="NC47" s="33">
        <v>1.2715739999999999E-3</v>
      </c>
      <c r="ND47" s="33">
        <v>1.266975E-3</v>
      </c>
      <c r="NE47" s="33">
        <v>1.26238E-3</v>
      </c>
      <c r="NF47" s="33">
        <v>1.2578769999999999E-3</v>
      </c>
      <c r="NG47" s="33">
        <v>1.253524E-3</v>
      </c>
      <c r="NH47" s="33">
        <v>1.2493070000000001E-3</v>
      </c>
      <c r="NI47" s="33">
        <v>1.245143E-3</v>
      </c>
      <c r="NJ47" s="33">
        <v>1.2409789999999999E-3</v>
      </c>
      <c r="NK47" s="33">
        <v>1.2367840000000001E-3</v>
      </c>
      <c r="NL47" s="33">
        <v>1.232541E-3</v>
      </c>
      <c r="NM47" s="33">
        <v>1.228226E-3</v>
      </c>
      <c r="NN47" s="33">
        <v>1.223851E-3</v>
      </c>
      <c r="NO47" s="33">
        <v>1.219471E-3</v>
      </c>
      <c r="NP47" s="33">
        <v>1.215158E-3</v>
      </c>
      <c r="NQ47" s="33">
        <v>1.2109530000000001E-3</v>
      </c>
      <c r="NR47" s="33">
        <v>1.2068459999999999E-3</v>
      </c>
      <c r="NS47" s="33">
        <v>1.2027730000000001E-3</v>
      </c>
      <c r="NT47" s="33">
        <v>1.1986849999999999E-3</v>
      </c>
      <c r="NU47" s="33">
        <v>1.1945689999999999E-3</v>
      </c>
      <c r="NV47" s="33">
        <v>1.1904330000000001E-3</v>
      </c>
      <c r="NW47" s="33">
        <v>1.186262E-3</v>
      </c>
      <c r="NX47" s="33">
        <v>1.182057E-3</v>
      </c>
      <c r="NY47" s="33">
        <v>1.1778719999999999E-3</v>
      </c>
      <c r="NZ47" s="33">
        <v>1.173789E-3</v>
      </c>
      <c r="OA47" s="33">
        <v>1.169846E-3</v>
      </c>
      <c r="OB47" s="33">
        <v>1.1660150000000001E-3</v>
      </c>
      <c r="OC47" s="33">
        <v>1.16222E-3</v>
      </c>
      <c r="OD47" s="33">
        <v>1.1584049999999999E-3</v>
      </c>
      <c r="OE47" s="33">
        <v>1.154569E-3</v>
      </c>
      <c r="OF47" s="33">
        <v>1.1507119999999999E-3</v>
      </c>
      <c r="OG47" s="33">
        <v>1.14678E-3</v>
      </c>
      <c r="OH47" s="33">
        <v>1.142775E-3</v>
      </c>
      <c r="OI47" s="33">
        <v>1.138743E-3</v>
      </c>
      <c r="OJ47" s="33">
        <v>1.134772E-3</v>
      </c>
      <c r="OK47" s="33">
        <v>1.1309040000000001E-3</v>
      </c>
      <c r="OL47" s="33">
        <v>1.127124E-3</v>
      </c>
      <c r="OM47" s="33">
        <v>1.123382E-3</v>
      </c>
      <c r="ON47" s="33">
        <v>1.1196470000000001E-3</v>
      </c>
      <c r="OO47" s="33">
        <v>1.115939E-3</v>
      </c>
      <c r="OP47" s="33">
        <v>1.112252E-3</v>
      </c>
    </row>
    <row r="48" spans="1:515" x14ac:dyDescent="0.25">
      <c r="A48" s="13" t="str">
        <f t="shared" si="0"/>
        <v>FixedWing-VERY COARSE-6-20-Any</v>
      </c>
      <c r="B48" s="13" t="s">
        <v>56</v>
      </c>
      <c r="C48" s="23" t="s">
        <v>32</v>
      </c>
      <c r="D48" s="31">
        <v>6</v>
      </c>
      <c r="E48" s="23">
        <v>20</v>
      </c>
      <c r="F48" s="32" t="s">
        <v>48</v>
      </c>
      <c r="G48" s="33">
        <v>0.95808879999999996</v>
      </c>
      <c r="H48" s="33">
        <v>0.78617979999999998</v>
      </c>
      <c r="I48" s="33">
        <v>0.63516189999999995</v>
      </c>
      <c r="J48" s="33">
        <v>0.5122466</v>
      </c>
      <c r="K48" s="33">
        <v>0.41615269999999999</v>
      </c>
      <c r="L48" s="33">
        <v>0.34212310000000001</v>
      </c>
      <c r="M48" s="33">
        <v>0.28524179999999999</v>
      </c>
      <c r="N48" s="33">
        <v>0.24138229999999999</v>
      </c>
      <c r="O48" s="33">
        <v>0.20717840000000001</v>
      </c>
      <c r="P48" s="33">
        <v>0.1803177</v>
      </c>
      <c r="Q48" s="33">
        <v>0.15900149999999999</v>
      </c>
      <c r="R48" s="33">
        <v>0.14188690000000001</v>
      </c>
      <c r="S48" s="33">
        <v>0.1279429</v>
      </c>
      <c r="T48" s="33">
        <v>0.1163703</v>
      </c>
      <c r="U48" s="33">
        <v>0.10665090000000001</v>
      </c>
      <c r="V48" s="33">
        <v>9.8334480000000002E-2</v>
      </c>
      <c r="W48" s="33">
        <v>9.1165289999999996E-2</v>
      </c>
      <c r="X48" s="33">
        <v>8.492471E-2</v>
      </c>
      <c r="Y48" s="33">
        <v>7.9512369999999999E-2</v>
      </c>
      <c r="Z48" s="33">
        <v>7.4825790000000003E-2</v>
      </c>
      <c r="AA48" s="33">
        <v>7.0768650000000002E-2</v>
      </c>
      <c r="AB48" s="33">
        <v>6.7222749999999998E-2</v>
      </c>
      <c r="AC48" s="33">
        <v>6.4051239999999995E-2</v>
      </c>
      <c r="AD48" s="33">
        <v>6.1147510000000002E-2</v>
      </c>
      <c r="AE48" s="33">
        <v>5.8447600000000002E-2</v>
      </c>
      <c r="AF48" s="33">
        <v>5.5903729999999999E-2</v>
      </c>
      <c r="AG48" s="33">
        <v>5.3496340000000003E-2</v>
      </c>
      <c r="AH48" s="33">
        <v>5.1245400000000003E-2</v>
      </c>
      <c r="AI48" s="33">
        <v>4.9187189999999999E-2</v>
      </c>
      <c r="AJ48" s="33">
        <v>4.7525940000000003E-2</v>
      </c>
      <c r="AK48" s="33">
        <v>4.600692E-2</v>
      </c>
      <c r="AL48" s="33">
        <v>4.4578890000000003E-2</v>
      </c>
      <c r="AM48" s="33">
        <v>4.3196730000000003E-2</v>
      </c>
      <c r="AN48" s="33">
        <v>4.1805790000000002E-2</v>
      </c>
      <c r="AO48" s="33">
        <v>4.0406480000000002E-2</v>
      </c>
      <c r="AP48" s="33">
        <v>3.9006520000000003E-2</v>
      </c>
      <c r="AQ48" s="33">
        <v>3.7633270000000003E-2</v>
      </c>
      <c r="AR48" s="33">
        <v>3.6305320000000002E-2</v>
      </c>
      <c r="AS48" s="33">
        <v>3.504463E-2</v>
      </c>
      <c r="AT48" s="33">
        <v>3.386173E-2</v>
      </c>
      <c r="AU48" s="33">
        <v>3.2747800000000001E-2</v>
      </c>
      <c r="AV48" s="33">
        <v>3.1690110000000001E-2</v>
      </c>
      <c r="AW48" s="33">
        <v>3.068048E-2</v>
      </c>
      <c r="AX48" s="33">
        <v>2.9713320000000001E-2</v>
      </c>
      <c r="AY48" s="33">
        <v>2.8790719999999999E-2</v>
      </c>
      <c r="AZ48" s="33">
        <v>2.7890100000000001E-2</v>
      </c>
      <c r="BA48" s="33">
        <v>2.702918E-2</v>
      </c>
      <c r="BB48" s="33">
        <v>2.620376E-2</v>
      </c>
      <c r="BC48" s="33">
        <v>2.541026E-2</v>
      </c>
      <c r="BD48" s="33">
        <v>2.464595E-2</v>
      </c>
      <c r="BE48" s="33">
        <v>2.3910230000000001E-2</v>
      </c>
      <c r="BF48" s="33">
        <v>2.3202830000000001E-2</v>
      </c>
      <c r="BG48" s="33">
        <v>2.2523999999999999E-2</v>
      </c>
      <c r="BH48" s="33">
        <v>2.187393E-2</v>
      </c>
      <c r="BI48" s="33">
        <v>2.125208E-2</v>
      </c>
      <c r="BJ48" s="33">
        <v>2.0657499999999999E-2</v>
      </c>
      <c r="BK48" s="33">
        <v>2.0088620000000001E-2</v>
      </c>
      <c r="BL48" s="33">
        <v>1.954353E-2</v>
      </c>
      <c r="BM48" s="33">
        <v>1.9020619999999999E-2</v>
      </c>
      <c r="BN48" s="33">
        <v>1.8518280000000002E-2</v>
      </c>
      <c r="BO48" s="33">
        <v>1.8035800000000001E-2</v>
      </c>
      <c r="BP48" s="33">
        <v>1.757241E-2</v>
      </c>
      <c r="BQ48" s="33">
        <v>1.7127759999999999E-2</v>
      </c>
      <c r="BR48" s="33">
        <v>1.670135E-2</v>
      </c>
      <c r="BS48" s="33">
        <v>1.6292629999999999E-2</v>
      </c>
      <c r="BT48" s="33">
        <v>1.5900569999999999E-2</v>
      </c>
      <c r="BU48" s="33">
        <v>1.552422E-2</v>
      </c>
      <c r="BV48" s="33">
        <v>1.5162439999999999E-2</v>
      </c>
      <c r="BW48" s="33">
        <v>1.48141E-2</v>
      </c>
      <c r="BX48" s="33">
        <v>1.447796E-2</v>
      </c>
      <c r="BY48" s="33">
        <v>1.415346E-2</v>
      </c>
      <c r="BZ48" s="33">
        <v>1.3840069999999999E-2</v>
      </c>
      <c r="CA48" s="33">
        <v>1.353767E-2</v>
      </c>
      <c r="CB48" s="33">
        <v>1.3245979999999999E-2</v>
      </c>
      <c r="CC48" s="33">
        <v>1.2964679999999999E-2</v>
      </c>
      <c r="CD48" s="33">
        <v>1.2693019999999999E-2</v>
      </c>
      <c r="CE48" s="33">
        <v>1.2430439999999999E-2</v>
      </c>
      <c r="CF48" s="33">
        <v>1.217642E-2</v>
      </c>
      <c r="CG48" s="33">
        <v>1.1930349999999999E-2</v>
      </c>
      <c r="CH48" s="33">
        <v>1.169164E-2</v>
      </c>
      <c r="CI48" s="33">
        <v>1.1460079999999999E-2</v>
      </c>
      <c r="CJ48" s="33">
        <v>1.1235500000000001E-2</v>
      </c>
      <c r="CK48" s="33">
        <v>1.1017839999999999E-2</v>
      </c>
      <c r="CL48" s="33">
        <v>1.080686E-2</v>
      </c>
      <c r="CM48" s="33">
        <v>1.060237E-2</v>
      </c>
      <c r="CN48" s="33">
        <v>1.0403910000000001E-2</v>
      </c>
      <c r="CO48" s="33">
        <v>1.0211359999999999E-2</v>
      </c>
      <c r="CP48" s="33">
        <v>1.0024760000000001E-2</v>
      </c>
      <c r="CQ48" s="33">
        <v>9.8437739999999996E-3</v>
      </c>
      <c r="CR48" s="33">
        <v>9.6679799999999996E-3</v>
      </c>
      <c r="CS48" s="33">
        <v>9.4972600000000004E-3</v>
      </c>
      <c r="CT48" s="33">
        <v>9.331387E-3</v>
      </c>
      <c r="CU48" s="33">
        <v>9.1702320000000004E-3</v>
      </c>
      <c r="CV48" s="33">
        <v>9.0135690000000008E-3</v>
      </c>
      <c r="CW48" s="33">
        <v>8.8613479999999998E-3</v>
      </c>
      <c r="CX48" s="33">
        <v>8.713241E-3</v>
      </c>
      <c r="CY48" s="33">
        <v>8.5692749999999995E-3</v>
      </c>
      <c r="CZ48" s="33">
        <v>8.4293749999999994E-3</v>
      </c>
      <c r="DA48" s="33">
        <v>8.2934280000000003E-3</v>
      </c>
      <c r="DB48" s="33">
        <v>8.1611050000000001E-3</v>
      </c>
      <c r="DC48" s="33">
        <v>8.0322750000000002E-3</v>
      </c>
      <c r="DD48" s="33">
        <v>7.9068439999999997E-3</v>
      </c>
      <c r="DE48" s="33">
        <v>7.7848229999999997E-3</v>
      </c>
      <c r="DF48" s="33">
        <v>7.666104E-3</v>
      </c>
      <c r="DG48" s="33">
        <v>7.5506760000000001E-3</v>
      </c>
      <c r="DH48" s="33">
        <v>7.4383160000000004E-3</v>
      </c>
      <c r="DI48" s="33">
        <v>7.3291220000000004E-3</v>
      </c>
      <c r="DJ48" s="33">
        <v>7.2231439999999999E-3</v>
      </c>
      <c r="DK48" s="33">
        <v>7.120403E-3</v>
      </c>
      <c r="DL48" s="33">
        <v>7.0206660000000001E-3</v>
      </c>
      <c r="DM48" s="33">
        <v>6.9238190000000003E-3</v>
      </c>
      <c r="DN48" s="33">
        <v>6.8297239999999997E-3</v>
      </c>
      <c r="DO48" s="33">
        <v>6.7383470000000004E-3</v>
      </c>
      <c r="DP48" s="33">
        <v>6.6494350000000004E-3</v>
      </c>
      <c r="DQ48" s="33">
        <v>6.5628869999999999E-3</v>
      </c>
      <c r="DR48" s="33">
        <v>6.4785190000000003E-3</v>
      </c>
      <c r="DS48" s="33">
        <v>6.3964119999999998E-3</v>
      </c>
      <c r="DT48" s="33">
        <v>6.3166380000000003E-3</v>
      </c>
      <c r="DU48" s="33">
        <v>6.2391959999999998E-3</v>
      </c>
      <c r="DV48" s="33">
        <v>6.163806E-3</v>
      </c>
      <c r="DW48" s="33">
        <v>6.0903140000000003E-3</v>
      </c>
      <c r="DX48" s="33">
        <v>6.0185330000000004E-3</v>
      </c>
      <c r="DY48" s="33">
        <v>5.948414E-3</v>
      </c>
      <c r="DZ48" s="33">
        <v>5.8797620000000002E-3</v>
      </c>
      <c r="EA48" s="33">
        <v>5.8125349999999998E-3</v>
      </c>
      <c r="EB48" s="33">
        <v>5.7466009999999996E-3</v>
      </c>
      <c r="EC48" s="33">
        <v>5.6821689999999999E-3</v>
      </c>
      <c r="ED48" s="33">
        <v>5.6193190000000002E-3</v>
      </c>
      <c r="EE48" s="33">
        <v>5.5581509999999999E-3</v>
      </c>
      <c r="EF48" s="33">
        <v>5.4984029999999998E-3</v>
      </c>
      <c r="EG48" s="33">
        <v>5.4399549999999998E-3</v>
      </c>
      <c r="EH48" s="33">
        <v>5.3826569999999999E-3</v>
      </c>
      <c r="EI48" s="33">
        <v>5.3264419999999998E-3</v>
      </c>
      <c r="EJ48" s="33">
        <v>5.2711040000000004E-3</v>
      </c>
      <c r="EK48" s="33">
        <v>5.2166189999999996E-3</v>
      </c>
      <c r="EL48" s="33">
        <v>5.1629129999999999E-3</v>
      </c>
      <c r="EM48" s="33">
        <v>5.1102209999999999E-3</v>
      </c>
      <c r="EN48" s="33">
        <v>5.0586939999999999E-3</v>
      </c>
      <c r="EO48" s="33">
        <v>5.0083929999999999E-3</v>
      </c>
      <c r="EP48" s="33">
        <v>4.959148E-3</v>
      </c>
      <c r="EQ48" s="33">
        <v>4.910818E-3</v>
      </c>
      <c r="ER48" s="33">
        <v>4.8632609999999998E-3</v>
      </c>
      <c r="ES48" s="33">
        <v>4.8164460000000003E-3</v>
      </c>
      <c r="ET48" s="33">
        <v>4.7702150000000004E-3</v>
      </c>
      <c r="EU48" s="33">
        <v>4.7246099999999997E-3</v>
      </c>
      <c r="EV48" s="33">
        <v>4.6795430000000004E-3</v>
      </c>
      <c r="EW48" s="33">
        <v>4.6352269999999996E-3</v>
      </c>
      <c r="EX48" s="33">
        <v>4.5918540000000002E-3</v>
      </c>
      <c r="EY48" s="33">
        <v>4.5495149999999996E-3</v>
      </c>
      <c r="EZ48" s="33">
        <v>4.5080529999999997E-3</v>
      </c>
      <c r="FA48" s="33">
        <v>4.4673300000000003E-3</v>
      </c>
      <c r="FB48" s="33">
        <v>4.4272280000000001E-3</v>
      </c>
      <c r="FC48" s="33">
        <v>4.3877070000000002E-3</v>
      </c>
      <c r="FD48" s="33">
        <v>4.3485829999999996E-3</v>
      </c>
      <c r="FE48" s="33">
        <v>4.309958E-3</v>
      </c>
      <c r="FF48" s="33">
        <v>4.2717959999999996E-3</v>
      </c>
      <c r="FG48" s="33">
        <v>4.2342999999999999E-3</v>
      </c>
      <c r="FH48" s="33">
        <v>4.197625E-3</v>
      </c>
      <c r="FI48" s="33">
        <v>4.1618970000000003E-3</v>
      </c>
      <c r="FJ48" s="33">
        <v>4.1269339999999996E-3</v>
      </c>
      <c r="FK48" s="33">
        <v>4.0926299999999999E-3</v>
      </c>
      <c r="FL48" s="33">
        <v>4.0588530000000003E-3</v>
      </c>
      <c r="FM48" s="33">
        <v>4.0256099999999998E-3</v>
      </c>
      <c r="FN48" s="33">
        <v>3.9927620000000004E-3</v>
      </c>
      <c r="FO48" s="33">
        <v>3.9603939999999999E-3</v>
      </c>
      <c r="FP48" s="33">
        <v>3.9284970000000004E-3</v>
      </c>
      <c r="FQ48" s="33">
        <v>3.8973089999999998E-3</v>
      </c>
      <c r="FR48" s="33">
        <v>3.8669450000000001E-3</v>
      </c>
      <c r="FS48" s="33">
        <v>3.8374770000000002E-3</v>
      </c>
      <c r="FT48" s="33">
        <v>3.8087070000000002E-3</v>
      </c>
      <c r="FU48" s="33">
        <v>3.7805009999999999E-3</v>
      </c>
      <c r="FV48" s="33">
        <v>3.752769E-3</v>
      </c>
      <c r="FW48" s="33">
        <v>3.725477E-3</v>
      </c>
      <c r="FX48" s="33">
        <v>3.6984740000000002E-3</v>
      </c>
      <c r="FY48" s="33">
        <v>3.671807E-3</v>
      </c>
      <c r="FZ48" s="33">
        <v>3.6454629999999998E-3</v>
      </c>
      <c r="GA48" s="33">
        <v>3.6196750000000001E-3</v>
      </c>
      <c r="GB48" s="33">
        <v>3.5946139999999999E-3</v>
      </c>
      <c r="GC48" s="33">
        <v>3.5703660000000002E-3</v>
      </c>
      <c r="GD48" s="33">
        <v>3.5467279999999999E-3</v>
      </c>
      <c r="GE48" s="33">
        <v>3.5235129999999998E-3</v>
      </c>
      <c r="GF48" s="33">
        <v>3.500619E-3</v>
      </c>
      <c r="GG48" s="33">
        <v>3.4780670000000001E-3</v>
      </c>
      <c r="GH48" s="33">
        <v>3.4557310000000001E-3</v>
      </c>
      <c r="GI48" s="33">
        <v>3.4336760000000001E-3</v>
      </c>
      <c r="GJ48" s="33">
        <v>3.4118870000000002E-3</v>
      </c>
      <c r="GK48" s="33">
        <v>3.390625E-3</v>
      </c>
      <c r="GL48" s="33">
        <v>3.370025E-3</v>
      </c>
      <c r="GM48" s="33">
        <v>3.3501920000000001E-3</v>
      </c>
      <c r="GN48" s="33">
        <v>3.3309300000000002E-3</v>
      </c>
      <c r="GO48" s="33">
        <v>3.312045E-3</v>
      </c>
      <c r="GP48" s="33">
        <v>3.29335E-3</v>
      </c>
      <c r="GQ48" s="33">
        <v>3.274833E-3</v>
      </c>
      <c r="GR48" s="33">
        <v>3.2563729999999999E-3</v>
      </c>
      <c r="GS48" s="33">
        <v>3.2380500000000001E-3</v>
      </c>
      <c r="GT48" s="33">
        <v>3.2198869999999998E-3</v>
      </c>
      <c r="GU48" s="33">
        <v>3.2021889999999998E-3</v>
      </c>
      <c r="GV48" s="33">
        <v>3.1850960000000001E-3</v>
      </c>
      <c r="GW48" s="33">
        <v>3.168662E-3</v>
      </c>
      <c r="GX48" s="33">
        <v>3.1526729999999999E-3</v>
      </c>
      <c r="GY48" s="33">
        <v>3.1369420000000002E-3</v>
      </c>
      <c r="GZ48" s="33">
        <v>3.1213510000000001E-3</v>
      </c>
      <c r="HA48" s="33">
        <v>3.1059099999999999E-3</v>
      </c>
      <c r="HB48" s="33">
        <v>3.0905529999999998E-3</v>
      </c>
      <c r="HC48" s="33">
        <v>3.0753270000000001E-3</v>
      </c>
      <c r="HD48" s="33">
        <v>3.0602200000000002E-3</v>
      </c>
      <c r="HE48" s="33">
        <v>3.045486E-3</v>
      </c>
      <c r="HF48" s="33">
        <v>3.031288E-3</v>
      </c>
      <c r="HG48" s="33">
        <v>3.017647E-3</v>
      </c>
      <c r="HH48" s="33">
        <v>3.0043740000000002E-3</v>
      </c>
      <c r="HI48" s="33">
        <v>2.9912329999999998E-3</v>
      </c>
      <c r="HJ48" s="33">
        <v>2.978095E-3</v>
      </c>
      <c r="HK48" s="33">
        <v>2.9649810000000002E-3</v>
      </c>
      <c r="HL48" s="33">
        <v>2.9518579999999999E-3</v>
      </c>
      <c r="HM48" s="33">
        <v>2.938764E-3</v>
      </c>
      <c r="HN48" s="33">
        <v>2.9256880000000001E-3</v>
      </c>
      <c r="HO48" s="33">
        <v>2.912871E-3</v>
      </c>
      <c r="HP48" s="33">
        <v>2.9005049999999998E-3</v>
      </c>
      <c r="HQ48" s="33">
        <v>2.8886559999999999E-3</v>
      </c>
      <c r="HR48" s="33">
        <v>2.8770839999999998E-3</v>
      </c>
      <c r="HS48" s="33">
        <v>2.86557E-3</v>
      </c>
      <c r="HT48" s="33">
        <v>2.8540060000000001E-3</v>
      </c>
      <c r="HU48" s="33">
        <v>2.8423960000000001E-3</v>
      </c>
      <c r="HV48" s="33">
        <v>2.8307269999999999E-3</v>
      </c>
      <c r="HW48" s="33">
        <v>2.8190889999999999E-3</v>
      </c>
      <c r="HX48" s="33">
        <v>2.8075399999999999E-3</v>
      </c>
      <c r="HY48" s="33">
        <v>2.7962970000000001E-3</v>
      </c>
      <c r="HZ48" s="33">
        <v>2.7855050000000002E-3</v>
      </c>
      <c r="IA48" s="33">
        <v>2.7751730000000001E-3</v>
      </c>
      <c r="IB48" s="33">
        <v>2.765001E-3</v>
      </c>
      <c r="IC48" s="33">
        <v>2.7547940000000001E-3</v>
      </c>
      <c r="ID48" s="33">
        <v>2.7445030000000001E-3</v>
      </c>
      <c r="IE48" s="33">
        <v>2.7341470000000001E-3</v>
      </c>
      <c r="IF48" s="33">
        <v>2.723722E-3</v>
      </c>
      <c r="IG48" s="33">
        <v>2.7132660000000002E-3</v>
      </c>
      <c r="IH48" s="33">
        <v>2.7028579999999998E-3</v>
      </c>
      <c r="II48" s="33">
        <v>2.6926490000000001E-3</v>
      </c>
      <c r="IJ48" s="33">
        <v>2.6827729999999998E-3</v>
      </c>
      <c r="IK48" s="33">
        <v>2.673272E-3</v>
      </c>
      <c r="IL48" s="33">
        <v>2.6639340000000002E-3</v>
      </c>
      <c r="IM48" s="33">
        <v>2.6545789999999998E-3</v>
      </c>
      <c r="IN48" s="33">
        <v>2.6451640000000002E-3</v>
      </c>
      <c r="IO48" s="33">
        <v>2.6356420000000001E-3</v>
      </c>
      <c r="IP48" s="33">
        <v>2.626022E-3</v>
      </c>
      <c r="IQ48" s="33">
        <v>2.616396E-3</v>
      </c>
      <c r="IR48" s="33">
        <v>2.6068520000000002E-3</v>
      </c>
      <c r="IS48" s="33">
        <v>2.5975170000000001E-3</v>
      </c>
      <c r="IT48" s="33">
        <v>2.5885219999999998E-3</v>
      </c>
      <c r="IU48" s="33">
        <v>2.579891E-3</v>
      </c>
      <c r="IV48" s="33">
        <v>2.5714050000000001E-3</v>
      </c>
      <c r="IW48" s="33">
        <v>2.5628510000000001E-3</v>
      </c>
      <c r="IX48" s="33">
        <v>2.5542080000000001E-3</v>
      </c>
      <c r="IY48" s="33">
        <v>2.5454940000000001E-3</v>
      </c>
      <c r="IZ48" s="33">
        <v>2.5367129999999999E-3</v>
      </c>
      <c r="JA48" s="33">
        <v>2.5278929999999998E-3</v>
      </c>
      <c r="JB48" s="33">
        <v>2.5190759999999999E-3</v>
      </c>
      <c r="JC48" s="33">
        <v>2.5103920000000002E-3</v>
      </c>
      <c r="JD48" s="33">
        <v>2.5019959999999998E-3</v>
      </c>
      <c r="JE48" s="33">
        <v>2.4938959999999998E-3</v>
      </c>
      <c r="JF48" s="33">
        <v>2.4859169999999998E-3</v>
      </c>
      <c r="JG48" s="33">
        <v>2.4778769999999999E-3</v>
      </c>
      <c r="JH48" s="33">
        <v>2.4697600000000001E-3</v>
      </c>
      <c r="JI48" s="33">
        <v>2.4616009999999999E-3</v>
      </c>
      <c r="JJ48" s="33">
        <v>2.4533939999999998E-3</v>
      </c>
      <c r="JK48" s="33">
        <v>2.4451550000000001E-3</v>
      </c>
      <c r="JL48" s="33">
        <v>2.4369550000000002E-3</v>
      </c>
      <c r="JM48" s="33">
        <v>2.428908E-3</v>
      </c>
      <c r="JN48" s="33">
        <v>2.421131E-3</v>
      </c>
      <c r="JO48" s="33">
        <v>2.4136119999999999E-3</v>
      </c>
      <c r="JP48" s="33">
        <v>2.406189E-3</v>
      </c>
      <c r="JQ48" s="33">
        <v>2.398734E-3</v>
      </c>
      <c r="JR48" s="33">
        <v>2.3912030000000002E-3</v>
      </c>
      <c r="JS48" s="33">
        <v>2.383605E-3</v>
      </c>
      <c r="JT48" s="33">
        <v>2.3759940000000002E-3</v>
      </c>
      <c r="JU48" s="33">
        <v>2.3684159999999999E-3</v>
      </c>
      <c r="JV48" s="33">
        <v>2.3609339999999999E-3</v>
      </c>
      <c r="JW48" s="33">
        <v>2.3536289999999999E-3</v>
      </c>
      <c r="JX48" s="33">
        <v>2.3465600000000001E-3</v>
      </c>
      <c r="JY48" s="33">
        <v>2.339715E-3</v>
      </c>
      <c r="JZ48" s="33">
        <v>2.332949E-3</v>
      </c>
      <c r="KA48" s="33">
        <v>2.3261340000000001E-3</v>
      </c>
      <c r="KB48" s="33">
        <v>2.3192170000000002E-3</v>
      </c>
      <c r="KC48" s="33">
        <v>2.3122210000000002E-3</v>
      </c>
      <c r="KD48" s="33">
        <v>2.3051920000000002E-3</v>
      </c>
      <c r="KE48" s="33">
        <v>2.2981360000000001E-3</v>
      </c>
      <c r="KF48" s="33">
        <v>2.291122E-3</v>
      </c>
      <c r="KG48" s="33">
        <v>2.2842679999999999E-3</v>
      </c>
      <c r="KH48" s="33">
        <v>2.2776390000000001E-3</v>
      </c>
      <c r="KI48" s="33">
        <v>2.271258E-3</v>
      </c>
      <c r="KJ48" s="33">
        <v>2.2649739999999999E-3</v>
      </c>
      <c r="KK48" s="33">
        <v>2.2586440000000002E-3</v>
      </c>
      <c r="KL48" s="33">
        <v>2.2521899999999998E-3</v>
      </c>
      <c r="KM48" s="33">
        <v>2.2456120000000001E-3</v>
      </c>
      <c r="KN48" s="33">
        <v>2.2389739999999999E-3</v>
      </c>
      <c r="KO48" s="33">
        <v>2.2323239999999999E-3</v>
      </c>
      <c r="KP48" s="33">
        <v>2.2257520000000001E-3</v>
      </c>
      <c r="KQ48" s="33">
        <v>2.2193999999999998E-3</v>
      </c>
      <c r="KR48" s="33">
        <v>2.2133029999999998E-3</v>
      </c>
      <c r="KS48" s="33">
        <v>2.207465E-3</v>
      </c>
      <c r="KT48" s="33">
        <v>2.2017289999999999E-3</v>
      </c>
      <c r="KU48" s="33">
        <v>2.1959700000000002E-3</v>
      </c>
      <c r="KV48" s="33">
        <v>2.1900959999999999E-3</v>
      </c>
      <c r="KW48" s="33">
        <v>2.1841E-3</v>
      </c>
      <c r="KX48" s="33">
        <v>2.1780219999999999E-3</v>
      </c>
      <c r="KY48" s="33">
        <v>2.1719529999999999E-3</v>
      </c>
      <c r="KZ48" s="33">
        <v>2.1659689999999998E-3</v>
      </c>
      <c r="LA48" s="33">
        <v>2.1601369999999999E-3</v>
      </c>
      <c r="LB48" s="33">
        <v>2.154469E-3</v>
      </c>
      <c r="LC48" s="33">
        <v>2.1490110000000002E-3</v>
      </c>
      <c r="LD48" s="33">
        <v>2.1436210000000001E-3</v>
      </c>
      <c r="LE48" s="33">
        <v>2.1381799999999999E-3</v>
      </c>
      <c r="LF48" s="33">
        <v>2.132625E-3</v>
      </c>
      <c r="LG48" s="33">
        <v>2.126962E-3</v>
      </c>
      <c r="LH48" s="33">
        <v>2.1212499999999999E-3</v>
      </c>
      <c r="LI48" s="33">
        <v>2.1155639999999999E-3</v>
      </c>
      <c r="LJ48" s="33">
        <v>2.1099740000000001E-3</v>
      </c>
      <c r="LK48" s="33">
        <v>2.1045149999999999E-3</v>
      </c>
      <c r="LL48" s="33">
        <v>2.0992060000000002E-3</v>
      </c>
      <c r="LM48" s="33">
        <v>2.0940830000000001E-3</v>
      </c>
      <c r="LN48" s="33">
        <v>2.0889810000000002E-3</v>
      </c>
      <c r="LO48" s="33">
        <v>2.0837949999999998E-3</v>
      </c>
      <c r="LP48" s="33">
        <v>2.078486E-3</v>
      </c>
      <c r="LQ48" s="33">
        <v>2.0730760000000001E-3</v>
      </c>
      <c r="LR48" s="33">
        <v>2.0676169999999999E-3</v>
      </c>
      <c r="LS48" s="33">
        <v>2.062211E-3</v>
      </c>
      <c r="LT48" s="33">
        <v>2.0569300000000002E-3</v>
      </c>
      <c r="LU48" s="33">
        <v>2.0518170000000001E-3</v>
      </c>
      <c r="LV48" s="33">
        <v>2.046899E-3</v>
      </c>
      <c r="LW48" s="33">
        <v>2.0421789999999999E-3</v>
      </c>
      <c r="LX48" s="33">
        <v>2.037446E-3</v>
      </c>
      <c r="LY48" s="33">
        <v>2.0325949999999999E-3</v>
      </c>
      <c r="LZ48" s="33">
        <v>2.0275670000000001E-3</v>
      </c>
      <c r="MA48" s="33">
        <v>2.0224069999999999E-3</v>
      </c>
      <c r="MB48" s="33">
        <v>2.0171579999999998E-3</v>
      </c>
      <c r="MC48" s="33">
        <v>2.0119259999999998E-3</v>
      </c>
      <c r="MD48" s="33">
        <v>2.0068130000000001E-3</v>
      </c>
      <c r="ME48" s="33">
        <v>2.0018729999999999E-3</v>
      </c>
      <c r="MF48" s="33">
        <v>1.9971189999999999E-3</v>
      </c>
      <c r="MG48" s="33">
        <v>1.992555E-3</v>
      </c>
      <c r="MH48" s="33">
        <v>1.987993E-3</v>
      </c>
      <c r="MI48" s="33">
        <v>1.9833139999999999E-3</v>
      </c>
      <c r="MJ48" s="33">
        <v>1.9784680000000002E-3</v>
      </c>
      <c r="MK48" s="33">
        <v>1.9734829999999998E-3</v>
      </c>
      <c r="ML48" s="33">
        <v>1.968423E-3</v>
      </c>
      <c r="MM48" s="33">
        <v>1.963373E-3</v>
      </c>
      <c r="MN48" s="33">
        <v>1.9584369999999999E-3</v>
      </c>
      <c r="MO48" s="33">
        <v>1.9536739999999999E-3</v>
      </c>
      <c r="MP48" s="33">
        <v>1.9491059999999999E-3</v>
      </c>
      <c r="MQ48" s="33">
        <v>1.94473E-3</v>
      </c>
      <c r="MR48" s="33">
        <v>1.9403860000000001E-3</v>
      </c>
      <c r="MS48" s="33">
        <v>1.9359620000000001E-3</v>
      </c>
      <c r="MT48" s="33">
        <v>1.931391E-3</v>
      </c>
      <c r="MU48" s="33">
        <v>1.9267100000000001E-3</v>
      </c>
      <c r="MV48" s="33">
        <v>1.9219860000000001E-3</v>
      </c>
      <c r="MW48" s="33">
        <v>1.917305E-3</v>
      </c>
      <c r="MX48" s="33">
        <v>1.912752E-3</v>
      </c>
      <c r="MY48" s="33">
        <v>1.9083800000000001E-3</v>
      </c>
      <c r="MZ48" s="33">
        <v>1.9041730000000001E-3</v>
      </c>
      <c r="NA48" s="33">
        <v>1.9001070000000001E-3</v>
      </c>
      <c r="NB48" s="33">
        <v>1.8960019999999999E-3</v>
      </c>
      <c r="NC48" s="33">
        <v>1.891717E-3</v>
      </c>
      <c r="ND48" s="33">
        <v>1.8872019999999999E-3</v>
      </c>
      <c r="NE48" s="33">
        <v>1.882519E-3</v>
      </c>
      <c r="NF48" s="33">
        <v>1.8777749999999999E-3</v>
      </c>
      <c r="NG48" s="33">
        <v>1.8730800000000001E-3</v>
      </c>
      <c r="NH48" s="33">
        <v>1.8685360000000001E-3</v>
      </c>
      <c r="NI48" s="33">
        <v>1.8642109999999999E-3</v>
      </c>
      <c r="NJ48" s="33">
        <v>1.8600960000000001E-3</v>
      </c>
      <c r="NK48" s="33">
        <v>1.8561579999999999E-3</v>
      </c>
      <c r="NL48" s="33">
        <v>1.852198E-3</v>
      </c>
      <c r="NM48" s="33">
        <v>1.848071E-3</v>
      </c>
      <c r="NN48" s="33">
        <v>1.8437429999999999E-3</v>
      </c>
      <c r="NO48" s="33">
        <v>1.839273E-3</v>
      </c>
      <c r="NP48" s="33">
        <v>1.834762E-3</v>
      </c>
      <c r="NQ48" s="33">
        <v>1.830293E-3</v>
      </c>
      <c r="NR48" s="33">
        <v>1.825969E-3</v>
      </c>
      <c r="NS48" s="33">
        <v>1.821841E-3</v>
      </c>
      <c r="NT48" s="33">
        <v>1.8178960000000001E-3</v>
      </c>
      <c r="NU48" s="33">
        <v>1.814087E-3</v>
      </c>
      <c r="NV48" s="33">
        <v>1.810215E-3</v>
      </c>
      <c r="NW48" s="33">
        <v>1.8061469999999999E-3</v>
      </c>
      <c r="NX48" s="33">
        <v>1.801881E-3</v>
      </c>
      <c r="NY48" s="33">
        <v>1.7975039999999999E-3</v>
      </c>
      <c r="NZ48" s="33">
        <v>1.7931080000000001E-3</v>
      </c>
      <c r="OA48" s="33">
        <v>1.788771E-3</v>
      </c>
      <c r="OB48" s="33">
        <v>1.7845960000000001E-3</v>
      </c>
      <c r="OC48" s="33">
        <v>1.7806289999999999E-3</v>
      </c>
      <c r="OD48" s="33">
        <v>1.776852E-3</v>
      </c>
      <c r="OE48" s="33">
        <v>1.773213E-3</v>
      </c>
      <c r="OF48" s="33">
        <v>1.7695129999999999E-3</v>
      </c>
      <c r="OG48" s="33">
        <v>1.765637E-3</v>
      </c>
      <c r="OH48" s="33">
        <v>1.7615930000000001E-3</v>
      </c>
      <c r="OI48" s="33">
        <v>1.7574660000000001E-3</v>
      </c>
      <c r="OJ48" s="33">
        <v>1.7533200000000001E-3</v>
      </c>
      <c r="OK48" s="33">
        <v>1.7492219999999999E-3</v>
      </c>
      <c r="OL48" s="33">
        <v>1.745262E-3</v>
      </c>
      <c r="OM48" s="33">
        <v>1.741458E-3</v>
      </c>
      <c r="ON48" s="33">
        <v>1.7377860000000001E-3</v>
      </c>
      <c r="OO48" s="33">
        <v>1.7341769999999999E-3</v>
      </c>
      <c r="OP48" s="33">
        <v>1.730463E-3</v>
      </c>
    </row>
    <row r="49" spans="1:407" x14ac:dyDescent="0.25">
      <c r="A49" s="13" t="str">
        <f t="shared" si="0"/>
        <v>FixedWing-VERY COARSE-6-14-Any</v>
      </c>
      <c r="B49" s="13" t="s">
        <v>56</v>
      </c>
      <c r="C49" s="23" t="s">
        <v>32</v>
      </c>
      <c r="D49" s="31">
        <v>6</v>
      </c>
      <c r="E49" s="23">
        <v>14</v>
      </c>
      <c r="F49" s="32" t="s">
        <v>48</v>
      </c>
      <c r="G49" s="33">
        <v>0.52495409999999998</v>
      </c>
      <c r="H49" s="33">
        <v>0.3983968</v>
      </c>
      <c r="I49" s="33">
        <v>0.30841629999999998</v>
      </c>
      <c r="J49" s="33">
        <v>0.24451319999999999</v>
      </c>
      <c r="K49" s="33">
        <v>0.1985654</v>
      </c>
      <c r="L49" s="33">
        <v>0.16495870000000001</v>
      </c>
      <c r="M49" s="33">
        <v>0.13983909999999999</v>
      </c>
      <c r="N49" s="33">
        <v>0.12082950000000001</v>
      </c>
      <c r="O49" s="33">
        <v>0.10621070000000001</v>
      </c>
      <c r="P49" s="33">
        <v>9.4823669999999999E-2</v>
      </c>
      <c r="Q49" s="33">
        <v>8.5726339999999998E-2</v>
      </c>
      <c r="R49" s="33">
        <v>7.8302479999999994E-2</v>
      </c>
      <c r="S49" s="33">
        <v>7.2129200000000004E-2</v>
      </c>
      <c r="T49" s="33">
        <v>6.6876309999999994E-2</v>
      </c>
      <c r="U49" s="33">
        <v>6.231594E-2</v>
      </c>
      <c r="V49" s="33">
        <v>5.8267739999999998E-2</v>
      </c>
      <c r="W49" s="33">
        <v>5.4679709999999999E-2</v>
      </c>
      <c r="X49" s="33">
        <v>5.156604E-2</v>
      </c>
      <c r="Y49" s="33">
        <v>4.8913280000000003E-2</v>
      </c>
      <c r="Z49" s="33">
        <v>4.7044740000000002E-2</v>
      </c>
      <c r="AA49" s="33">
        <v>4.5206820000000002E-2</v>
      </c>
      <c r="AB49" s="33">
        <v>4.3369539999999998E-2</v>
      </c>
      <c r="AC49" s="33">
        <v>4.1555920000000003E-2</v>
      </c>
      <c r="AD49" s="33">
        <v>3.9769499999999999E-2</v>
      </c>
      <c r="AE49" s="33">
        <v>3.7990429999999999E-2</v>
      </c>
      <c r="AF49" s="33">
        <v>3.6227809999999999E-2</v>
      </c>
      <c r="AG49" s="33">
        <v>3.4523440000000002E-2</v>
      </c>
      <c r="AH49" s="33">
        <v>3.2931719999999998E-2</v>
      </c>
      <c r="AI49" s="33">
        <v>3.1471850000000003E-2</v>
      </c>
      <c r="AJ49" s="33">
        <v>3.0138939999999999E-2</v>
      </c>
      <c r="AK49" s="33">
        <v>2.88969E-2</v>
      </c>
      <c r="AL49" s="33">
        <v>2.7721329999999999E-2</v>
      </c>
      <c r="AM49" s="33">
        <v>2.6607720000000001E-2</v>
      </c>
      <c r="AN49" s="33">
        <v>2.5559149999999999E-2</v>
      </c>
      <c r="AO49" s="33">
        <v>2.457577E-2</v>
      </c>
      <c r="AP49" s="33">
        <v>2.361682E-2</v>
      </c>
      <c r="AQ49" s="33">
        <v>2.270894E-2</v>
      </c>
      <c r="AR49" s="33">
        <v>2.1847680000000001E-2</v>
      </c>
      <c r="AS49" s="33">
        <v>2.1030409999999999E-2</v>
      </c>
      <c r="AT49" s="33">
        <v>2.0254049999999999E-2</v>
      </c>
      <c r="AU49" s="33">
        <v>1.9516289999999999E-2</v>
      </c>
      <c r="AV49" s="33">
        <v>1.8815689999999999E-2</v>
      </c>
      <c r="AW49" s="33">
        <v>1.8151770000000001E-2</v>
      </c>
      <c r="AX49" s="33">
        <v>1.7524129999999999E-2</v>
      </c>
      <c r="AY49" s="33">
        <v>1.693093E-2</v>
      </c>
      <c r="AZ49" s="33">
        <v>1.636926E-2</v>
      </c>
      <c r="BA49" s="33">
        <v>1.583598E-2</v>
      </c>
      <c r="BB49" s="33">
        <v>1.532844E-2</v>
      </c>
      <c r="BC49" s="33">
        <v>1.484567E-2</v>
      </c>
      <c r="BD49" s="33">
        <v>1.4386629999999999E-2</v>
      </c>
      <c r="BE49" s="33">
        <v>1.395062E-2</v>
      </c>
      <c r="BF49" s="33">
        <v>1.3536279999999999E-2</v>
      </c>
      <c r="BG49" s="33">
        <v>1.3142869999999999E-2</v>
      </c>
      <c r="BH49" s="33">
        <v>1.277006E-2</v>
      </c>
      <c r="BI49" s="33">
        <v>1.241694E-2</v>
      </c>
      <c r="BJ49" s="33">
        <v>1.2082229999999999E-2</v>
      </c>
      <c r="BK49" s="33">
        <v>1.1764409999999999E-2</v>
      </c>
      <c r="BL49" s="33">
        <v>1.1461829999999999E-2</v>
      </c>
      <c r="BM49" s="33">
        <v>1.11734E-2</v>
      </c>
      <c r="BN49" s="33">
        <v>1.089795E-2</v>
      </c>
      <c r="BO49" s="33">
        <v>1.0634930000000001E-2</v>
      </c>
      <c r="BP49" s="33">
        <v>1.038331E-2</v>
      </c>
      <c r="BQ49" s="33">
        <v>1.014256E-2</v>
      </c>
      <c r="BR49" s="33">
        <v>9.912644E-3</v>
      </c>
      <c r="BS49" s="33">
        <v>9.6931039999999993E-3</v>
      </c>
      <c r="BT49" s="33">
        <v>9.4833360000000002E-3</v>
      </c>
      <c r="BU49" s="33">
        <v>9.2825730000000006E-3</v>
      </c>
      <c r="BV49" s="33">
        <v>9.0901200000000001E-3</v>
      </c>
      <c r="BW49" s="33">
        <v>8.9055829999999999E-3</v>
      </c>
      <c r="BX49" s="33">
        <v>8.7281059999999994E-3</v>
      </c>
      <c r="BY49" s="33">
        <v>8.5573890000000003E-3</v>
      </c>
      <c r="BZ49" s="33">
        <v>8.3927180000000004E-3</v>
      </c>
      <c r="CA49" s="33">
        <v>8.2340199999999999E-3</v>
      </c>
      <c r="CB49" s="33">
        <v>8.0815769999999995E-3</v>
      </c>
      <c r="CC49" s="33">
        <v>7.9353900000000005E-3</v>
      </c>
      <c r="CD49" s="33">
        <v>7.7952289999999999E-3</v>
      </c>
      <c r="CE49" s="33">
        <v>7.660666E-3</v>
      </c>
      <c r="CF49" s="33">
        <v>7.531215E-3</v>
      </c>
      <c r="CG49" s="33">
        <v>7.4066890000000002E-3</v>
      </c>
      <c r="CH49" s="33">
        <v>7.2865910000000002E-3</v>
      </c>
      <c r="CI49" s="33">
        <v>7.1708969999999999E-3</v>
      </c>
      <c r="CJ49" s="33">
        <v>7.059063E-3</v>
      </c>
      <c r="CK49" s="33">
        <v>6.9510459999999998E-3</v>
      </c>
      <c r="CL49" s="33">
        <v>6.8470340000000001E-3</v>
      </c>
      <c r="CM49" s="33">
        <v>6.7470070000000002E-3</v>
      </c>
      <c r="CN49" s="33">
        <v>6.6507370000000003E-3</v>
      </c>
      <c r="CO49" s="33">
        <v>6.557851E-3</v>
      </c>
      <c r="CP49" s="33">
        <v>6.4679239999999999E-3</v>
      </c>
      <c r="CQ49" s="33">
        <v>6.3808040000000003E-3</v>
      </c>
      <c r="CR49" s="33">
        <v>6.2962010000000004E-3</v>
      </c>
      <c r="CS49" s="33">
        <v>6.2141130000000003E-3</v>
      </c>
      <c r="CT49" s="33">
        <v>6.1342549999999999E-3</v>
      </c>
      <c r="CU49" s="33">
        <v>6.0566639999999998E-3</v>
      </c>
      <c r="CV49" s="33">
        <v>5.9815950000000001E-3</v>
      </c>
      <c r="CW49" s="33">
        <v>5.9091580000000003E-3</v>
      </c>
      <c r="CX49" s="33">
        <v>5.8392039999999997E-3</v>
      </c>
      <c r="CY49" s="33">
        <v>5.7713340000000004E-3</v>
      </c>
      <c r="CZ49" s="33">
        <v>5.7052930000000002E-3</v>
      </c>
      <c r="DA49" s="33">
        <v>5.6409449999999996E-3</v>
      </c>
      <c r="DB49" s="33">
        <v>5.5781720000000002E-3</v>
      </c>
      <c r="DC49" s="33">
        <v>5.5170569999999997E-3</v>
      </c>
      <c r="DD49" s="33">
        <v>5.4573360000000001E-3</v>
      </c>
      <c r="DE49" s="33">
        <v>5.3992129999999999E-3</v>
      </c>
      <c r="DF49" s="33">
        <v>5.3429970000000004E-3</v>
      </c>
      <c r="DG49" s="33">
        <v>5.2888379999999997E-3</v>
      </c>
      <c r="DH49" s="33">
        <v>5.2365679999999996E-3</v>
      </c>
      <c r="DI49" s="33">
        <v>5.1858210000000002E-3</v>
      </c>
      <c r="DJ49" s="33">
        <v>5.136341E-3</v>
      </c>
      <c r="DK49" s="33">
        <v>5.0879999999999996E-3</v>
      </c>
      <c r="DL49" s="33">
        <v>5.0406640000000003E-3</v>
      </c>
      <c r="DM49" s="33">
        <v>4.9944109999999998E-3</v>
      </c>
      <c r="DN49" s="33">
        <v>4.9490339999999997E-3</v>
      </c>
      <c r="DO49" s="33">
        <v>4.9046230000000003E-3</v>
      </c>
      <c r="DP49" s="33">
        <v>4.8614210000000003E-3</v>
      </c>
      <c r="DQ49" s="33">
        <v>4.8195879999999997E-3</v>
      </c>
      <c r="DR49" s="33">
        <v>4.7789909999999998E-3</v>
      </c>
      <c r="DS49" s="33">
        <v>4.7392199999999997E-3</v>
      </c>
      <c r="DT49" s="33">
        <v>4.7000990000000001E-3</v>
      </c>
      <c r="DU49" s="33">
        <v>4.6616139999999997E-3</v>
      </c>
      <c r="DV49" s="33">
        <v>4.6236089999999999E-3</v>
      </c>
      <c r="DW49" s="33">
        <v>4.5862180000000004E-3</v>
      </c>
      <c r="DX49" s="33">
        <v>4.5493310000000002E-3</v>
      </c>
      <c r="DY49" s="33">
        <v>4.5130320000000002E-3</v>
      </c>
      <c r="DZ49" s="33">
        <v>4.477595E-3</v>
      </c>
      <c r="EA49" s="33">
        <v>4.4431649999999998E-3</v>
      </c>
      <c r="EB49" s="33">
        <v>4.4096020000000003E-3</v>
      </c>
      <c r="EC49" s="33">
        <v>4.3765460000000003E-3</v>
      </c>
      <c r="ED49" s="33">
        <v>4.3438069999999999E-3</v>
      </c>
      <c r="EE49" s="33">
        <v>4.3114169999999997E-3</v>
      </c>
      <c r="EF49" s="33">
        <v>4.279288E-3</v>
      </c>
      <c r="EG49" s="33">
        <v>4.2475359999999997E-3</v>
      </c>
      <c r="EH49" s="33">
        <v>4.2161330000000004E-3</v>
      </c>
      <c r="EI49" s="33">
        <v>4.1851670000000001E-3</v>
      </c>
      <c r="EJ49" s="33">
        <v>4.1549000000000004E-3</v>
      </c>
      <c r="EK49" s="33">
        <v>4.1255099999999998E-3</v>
      </c>
      <c r="EL49" s="33">
        <v>4.0968439999999997E-3</v>
      </c>
      <c r="EM49" s="33">
        <v>4.0685390000000004E-3</v>
      </c>
      <c r="EN49" s="33">
        <v>4.040419E-3</v>
      </c>
      <c r="EO49" s="33">
        <v>4.0125200000000003E-3</v>
      </c>
      <c r="EP49" s="33">
        <v>3.9847550000000004E-3</v>
      </c>
      <c r="EQ49" s="33">
        <v>3.957215E-3</v>
      </c>
      <c r="ER49" s="33">
        <v>3.9299089999999997E-3</v>
      </c>
      <c r="ES49" s="33">
        <v>3.9029440000000002E-3</v>
      </c>
      <c r="ET49" s="33">
        <v>3.8765840000000002E-3</v>
      </c>
      <c r="EU49" s="33">
        <v>3.8510060000000001E-3</v>
      </c>
      <c r="EV49" s="33">
        <v>3.8261359999999999E-3</v>
      </c>
      <c r="EW49" s="33">
        <v>3.801628E-3</v>
      </c>
      <c r="EX49" s="33">
        <v>3.7773160000000002E-3</v>
      </c>
      <c r="EY49" s="33">
        <v>3.753218E-3</v>
      </c>
      <c r="EZ49" s="33">
        <v>3.729296E-3</v>
      </c>
      <c r="FA49" s="33">
        <v>3.7056680000000001E-3</v>
      </c>
      <c r="FB49" s="33">
        <v>3.682378E-3</v>
      </c>
      <c r="FC49" s="33">
        <v>3.659579E-3</v>
      </c>
      <c r="FD49" s="33">
        <v>3.6374900000000002E-3</v>
      </c>
      <c r="FE49" s="33">
        <v>3.6161880000000002E-3</v>
      </c>
      <c r="FF49" s="33">
        <v>3.595591E-3</v>
      </c>
      <c r="FG49" s="33">
        <v>3.5753780000000001E-3</v>
      </c>
      <c r="FH49" s="33">
        <v>3.5553529999999998E-3</v>
      </c>
      <c r="FI49" s="33">
        <v>3.5355349999999998E-3</v>
      </c>
      <c r="FJ49" s="33">
        <v>3.5158640000000001E-3</v>
      </c>
      <c r="FK49" s="33">
        <v>3.4964449999999999E-3</v>
      </c>
      <c r="FL49" s="33">
        <v>3.4772840000000002E-3</v>
      </c>
      <c r="FM49" s="33">
        <v>3.4584910000000002E-3</v>
      </c>
      <c r="FN49" s="33">
        <v>3.4402930000000001E-3</v>
      </c>
      <c r="FO49" s="33">
        <v>3.4227960000000001E-3</v>
      </c>
      <c r="FP49" s="33">
        <v>3.405927E-3</v>
      </c>
      <c r="FQ49" s="33">
        <v>3.3893650000000001E-3</v>
      </c>
      <c r="FR49" s="33">
        <v>3.3729239999999998E-3</v>
      </c>
      <c r="FS49" s="33">
        <v>3.356628E-3</v>
      </c>
      <c r="FT49" s="33">
        <v>3.3404120000000001E-3</v>
      </c>
      <c r="FU49" s="33">
        <v>3.3243729999999998E-3</v>
      </c>
      <c r="FV49" s="33">
        <v>3.3085419999999998E-3</v>
      </c>
      <c r="FW49" s="33">
        <v>3.2930149999999998E-3</v>
      </c>
      <c r="FX49" s="33">
        <v>3.2780090000000001E-3</v>
      </c>
      <c r="FY49" s="33">
        <v>3.2635680000000001E-3</v>
      </c>
      <c r="FZ49" s="33">
        <v>3.2496109999999999E-3</v>
      </c>
      <c r="GA49" s="33">
        <v>3.2358579999999999E-3</v>
      </c>
      <c r="GB49" s="33">
        <v>3.2221390000000002E-3</v>
      </c>
      <c r="GC49" s="33">
        <v>3.2084629999999999E-3</v>
      </c>
      <c r="GD49" s="33">
        <v>3.194807E-3</v>
      </c>
      <c r="GE49" s="33">
        <v>3.181222E-3</v>
      </c>
      <c r="GF49" s="33">
        <v>3.1677680000000001E-3</v>
      </c>
      <c r="GG49" s="33">
        <v>3.154539E-3</v>
      </c>
      <c r="GH49" s="33">
        <v>3.1417060000000002E-3</v>
      </c>
      <c r="GI49" s="33">
        <v>3.1292749999999999E-3</v>
      </c>
      <c r="GJ49" s="33">
        <v>3.1171549999999999E-3</v>
      </c>
      <c r="GK49" s="33">
        <v>3.1051080000000001E-3</v>
      </c>
      <c r="GL49" s="33">
        <v>3.0930520000000002E-3</v>
      </c>
      <c r="GM49" s="33">
        <v>3.0809560000000001E-3</v>
      </c>
      <c r="GN49" s="33">
        <v>3.0687879999999998E-3</v>
      </c>
      <c r="GO49" s="33">
        <v>3.056619E-3</v>
      </c>
      <c r="GP49" s="33">
        <v>3.0445139999999999E-3</v>
      </c>
      <c r="GQ49" s="33">
        <v>3.0325840000000001E-3</v>
      </c>
      <c r="GR49" s="33">
        <v>3.021003E-3</v>
      </c>
      <c r="GS49" s="33">
        <v>3.009823E-3</v>
      </c>
      <c r="GT49" s="33">
        <v>2.9989719999999999E-3</v>
      </c>
      <c r="GU49" s="33">
        <v>2.9881920000000002E-3</v>
      </c>
      <c r="GV49" s="33">
        <v>2.9773519999999999E-3</v>
      </c>
      <c r="GW49" s="33">
        <v>2.9664000000000001E-3</v>
      </c>
      <c r="GX49" s="33">
        <v>2.9553449999999998E-3</v>
      </c>
      <c r="GY49" s="33">
        <v>2.944281E-3</v>
      </c>
      <c r="GZ49" s="33">
        <v>2.9332669999999998E-3</v>
      </c>
      <c r="HA49" s="33">
        <v>2.9224160000000002E-3</v>
      </c>
      <c r="HB49" s="33">
        <v>2.9119380000000002E-3</v>
      </c>
      <c r="HC49" s="33">
        <v>2.9018730000000001E-3</v>
      </c>
      <c r="HD49" s="33">
        <v>2.8921099999999998E-3</v>
      </c>
      <c r="HE49" s="33">
        <v>2.8823899999999999E-3</v>
      </c>
      <c r="HF49" s="33">
        <v>2.8726289999999998E-3</v>
      </c>
      <c r="HG49" s="33">
        <v>2.8627840000000002E-3</v>
      </c>
      <c r="HH49" s="33">
        <v>2.852814E-3</v>
      </c>
      <c r="HI49" s="33">
        <v>2.8427769999999999E-3</v>
      </c>
      <c r="HJ49" s="33">
        <v>2.8327600000000001E-3</v>
      </c>
      <c r="HK49" s="33">
        <v>2.822883E-3</v>
      </c>
      <c r="HL49" s="33">
        <v>2.8133680000000001E-3</v>
      </c>
      <c r="HM49" s="33">
        <v>2.804239E-3</v>
      </c>
      <c r="HN49" s="33">
        <v>2.7953710000000001E-3</v>
      </c>
      <c r="HO49" s="33">
        <v>2.7865450000000001E-3</v>
      </c>
      <c r="HP49" s="33">
        <v>2.7776659999999998E-3</v>
      </c>
      <c r="HQ49" s="33">
        <v>2.7686849999999999E-3</v>
      </c>
      <c r="HR49" s="33">
        <v>2.7595480000000001E-3</v>
      </c>
      <c r="HS49" s="33">
        <v>2.7503100000000002E-3</v>
      </c>
      <c r="HT49" s="33">
        <v>2.7411029999999999E-3</v>
      </c>
      <c r="HU49" s="33">
        <v>2.7320249999999999E-3</v>
      </c>
      <c r="HV49" s="33">
        <v>2.723273E-3</v>
      </c>
      <c r="HW49" s="33">
        <v>2.7148860000000001E-3</v>
      </c>
      <c r="HX49" s="33">
        <v>2.70674E-3</v>
      </c>
      <c r="HY49" s="33">
        <v>2.6986229999999998E-3</v>
      </c>
      <c r="HZ49" s="33">
        <v>2.690427E-3</v>
      </c>
      <c r="IA49" s="33">
        <v>2.6821150000000001E-3</v>
      </c>
      <c r="IB49" s="33">
        <v>2.6736569999999999E-3</v>
      </c>
      <c r="IC49" s="33">
        <v>2.6651449999999998E-3</v>
      </c>
      <c r="ID49" s="33">
        <v>2.656753E-3</v>
      </c>
      <c r="IE49" s="33">
        <v>2.6485380000000002E-3</v>
      </c>
      <c r="IF49" s="33">
        <v>2.6406609999999999E-3</v>
      </c>
      <c r="IG49" s="33">
        <v>2.6331530000000001E-3</v>
      </c>
      <c r="IH49" s="33">
        <v>2.6259E-3</v>
      </c>
      <c r="II49" s="33">
        <v>2.6186249999999999E-3</v>
      </c>
      <c r="IJ49" s="33">
        <v>2.611197E-3</v>
      </c>
      <c r="IK49" s="33">
        <v>2.6036079999999999E-3</v>
      </c>
      <c r="IL49" s="33">
        <v>2.5958779999999998E-3</v>
      </c>
      <c r="IM49" s="33">
        <v>2.5880959999999998E-3</v>
      </c>
      <c r="IN49" s="33">
        <v>2.5804069999999998E-3</v>
      </c>
      <c r="IO49" s="33">
        <v>2.5728600000000002E-3</v>
      </c>
      <c r="IP49" s="33">
        <v>2.5655959999999998E-3</v>
      </c>
      <c r="IQ49" s="33">
        <v>2.5586099999999998E-3</v>
      </c>
      <c r="IR49" s="33">
        <v>2.5517920000000002E-3</v>
      </c>
      <c r="IS49" s="33">
        <v>2.5448900000000002E-3</v>
      </c>
      <c r="IT49" s="33">
        <v>2.5378100000000002E-3</v>
      </c>
      <c r="IU49" s="33">
        <v>2.5306199999999999E-3</v>
      </c>
      <c r="IV49" s="33">
        <v>2.523361E-3</v>
      </c>
      <c r="IW49" s="33">
        <v>2.516117E-3</v>
      </c>
      <c r="IX49" s="33">
        <v>2.5090139999999999E-3</v>
      </c>
      <c r="IY49" s="33">
        <v>2.5020839999999999E-3</v>
      </c>
      <c r="IZ49" s="33">
        <v>2.4954270000000001E-3</v>
      </c>
      <c r="JA49" s="33">
        <v>2.4890110000000002E-3</v>
      </c>
      <c r="JB49" s="33">
        <v>2.4827429999999999E-3</v>
      </c>
      <c r="JC49" s="33">
        <v>2.4764119999999999E-3</v>
      </c>
      <c r="JD49" s="33">
        <v>2.469916E-3</v>
      </c>
      <c r="JE49" s="33">
        <v>2.4633279999999999E-3</v>
      </c>
      <c r="JF49" s="33">
        <v>2.4566919999999999E-3</v>
      </c>
      <c r="JG49" s="33">
        <v>2.4500670000000002E-3</v>
      </c>
      <c r="JH49" s="33">
        <v>2.4435770000000002E-3</v>
      </c>
      <c r="JI49" s="33">
        <v>2.4372399999999998E-3</v>
      </c>
      <c r="JJ49" s="33">
        <v>2.4311060000000002E-3</v>
      </c>
      <c r="JK49" s="33">
        <v>2.4251160000000002E-3</v>
      </c>
      <c r="JL49" s="33">
        <v>2.419193E-3</v>
      </c>
      <c r="JM49" s="33">
        <v>2.413152E-3</v>
      </c>
      <c r="JN49" s="33">
        <v>2.406909E-3</v>
      </c>
      <c r="JO49" s="33">
        <v>2.4005480000000002E-3</v>
      </c>
      <c r="JP49" s="33">
        <v>2.3941549999999998E-3</v>
      </c>
      <c r="JQ49" s="33">
        <v>2.387784E-3</v>
      </c>
      <c r="JR49" s="33">
        <v>2.3815590000000001E-3</v>
      </c>
      <c r="JS49" s="33">
        <v>2.3754919999999999E-3</v>
      </c>
      <c r="JT49" s="33">
        <v>2.369599E-3</v>
      </c>
      <c r="JU49" s="33">
        <v>2.363839E-3</v>
      </c>
      <c r="JV49" s="33">
        <v>2.3581520000000001E-3</v>
      </c>
      <c r="JW49" s="33">
        <v>2.3523929999999999E-3</v>
      </c>
      <c r="JX49" s="33">
        <v>2.3464839999999998E-3</v>
      </c>
      <c r="JY49" s="33">
        <v>2.3405000000000001E-3</v>
      </c>
      <c r="JZ49" s="33">
        <v>2.3345290000000001E-3</v>
      </c>
      <c r="KA49" s="33">
        <v>2.3286119999999999E-3</v>
      </c>
      <c r="KB49" s="33">
        <v>2.3228250000000002E-3</v>
      </c>
      <c r="KC49" s="33">
        <v>2.3171250000000002E-3</v>
      </c>
      <c r="KD49" s="33">
        <v>2.3115150000000001E-3</v>
      </c>
      <c r="KE49" s="33">
        <v>2.305985E-3</v>
      </c>
      <c r="KF49" s="33">
        <v>2.3005130000000001E-3</v>
      </c>
      <c r="KG49" s="33">
        <v>2.2949609999999999E-3</v>
      </c>
      <c r="KH49" s="33">
        <v>2.2892699999999999E-3</v>
      </c>
      <c r="KI49" s="33">
        <v>2.2835189999999999E-3</v>
      </c>
      <c r="KJ49" s="33">
        <v>2.2777750000000001E-3</v>
      </c>
      <c r="KK49" s="33">
        <v>2.2720829999999998E-3</v>
      </c>
      <c r="KL49" s="33">
        <v>2.2665089999999999E-3</v>
      </c>
      <c r="KM49" s="33">
        <v>2.2610099999999999E-3</v>
      </c>
      <c r="KN49" s="33">
        <v>2.255595E-3</v>
      </c>
      <c r="KO49" s="33">
        <v>2.250237E-3</v>
      </c>
      <c r="KP49" s="33">
        <v>2.244916E-3</v>
      </c>
      <c r="KQ49" s="33">
        <v>2.2394989999999998E-3</v>
      </c>
      <c r="KR49" s="33">
        <v>2.2339209999999998E-3</v>
      </c>
      <c r="KS49" s="33">
        <v>2.228276E-3</v>
      </c>
      <c r="KT49" s="33">
        <v>2.2226429999999998E-3</v>
      </c>
      <c r="KU49" s="33">
        <v>2.2170800000000002E-3</v>
      </c>
      <c r="KV49" s="33">
        <v>2.2116549999999999E-3</v>
      </c>
      <c r="KW49" s="33">
        <v>2.206305E-3</v>
      </c>
      <c r="KX49" s="33">
        <v>2.2010319999999999E-3</v>
      </c>
      <c r="KY49" s="33">
        <v>2.1958030000000001E-3</v>
      </c>
      <c r="KZ49" s="33">
        <v>2.1905819999999999E-3</v>
      </c>
      <c r="LA49" s="33">
        <v>2.1852709999999999E-3</v>
      </c>
      <c r="LB49" s="33">
        <v>2.1798080000000001E-3</v>
      </c>
      <c r="LC49" s="33">
        <v>2.1742850000000002E-3</v>
      </c>
      <c r="LD49" s="33">
        <v>2.1687680000000002E-3</v>
      </c>
      <c r="LE49" s="33">
        <v>2.1633170000000001E-3</v>
      </c>
      <c r="LF49" s="33">
        <v>2.1580079999999999E-3</v>
      </c>
      <c r="LG49" s="33">
        <v>2.1527909999999998E-3</v>
      </c>
      <c r="LH49" s="33">
        <v>2.1476709999999999E-3</v>
      </c>
      <c r="LI49" s="33">
        <v>2.1426040000000002E-3</v>
      </c>
      <c r="LJ49" s="33">
        <v>2.137571E-3</v>
      </c>
      <c r="LK49" s="33">
        <v>2.1324849999999999E-3</v>
      </c>
      <c r="LL49" s="33">
        <v>2.1272729999999998E-3</v>
      </c>
      <c r="LM49" s="33">
        <v>2.1220010000000001E-3</v>
      </c>
      <c r="LN49" s="33">
        <v>2.116738E-3</v>
      </c>
      <c r="LO49" s="33">
        <v>2.111539E-3</v>
      </c>
      <c r="LP49" s="33">
        <v>2.106456E-3</v>
      </c>
      <c r="LQ49" s="33">
        <v>2.1014369999999998E-3</v>
      </c>
      <c r="LR49" s="33">
        <v>2.0964709999999999E-3</v>
      </c>
      <c r="LS49" s="33">
        <v>2.0915109999999999E-3</v>
      </c>
      <c r="LT49" s="33">
        <v>2.0865430000000002E-3</v>
      </c>
      <c r="LU49" s="33">
        <v>2.0814940000000001E-3</v>
      </c>
      <c r="LV49" s="33">
        <v>2.0763119999999999E-3</v>
      </c>
      <c r="LW49" s="33">
        <v>2.0710780000000001E-3</v>
      </c>
      <c r="LX49" s="33">
        <v>2.0658830000000001E-3</v>
      </c>
      <c r="LY49" s="33">
        <v>2.0607920000000001E-3</v>
      </c>
      <c r="LZ49" s="33">
        <v>2.0558550000000001E-3</v>
      </c>
      <c r="MA49" s="33">
        <v>2.0510070000000001E-3</v>
      </c>
      <c r="MB49" s="33">
        <v>2.0462330000000002E-3</v>
      </c>
      <c r="MC49" s="33">
        <v>2.04148E-3</v>
      </c>
      <c r="MD49" s="33">
        <v>2.036731E-3</v>
      </c>
      <c r="ME49" s="33">
        <v>2.0319090000000001E-3</v>
      </c>
      <c r="MF49" s="33">
        <v>2.0269760000000002E-3</v>
      </c>
      <c r="MG49" s="33">
        <v>2.022013E-3</v>
      </c>
      <c r="MH49" s="33">
        <v>2.0170909999999999E-3</v>
      </c>
      <c r="MI49" s="33">
        <v>2.0122500000000001E-3</v>
      </c>
      <c r="MJ49" s="33">
        <v>2.007516E-3</v>
      </c>
      <c r="MK49" s="33">
        <v>2.002832E-3</v>
      </c>
      <c r="ML49" s="33">
        <v>1.9981690000000002E-3</v>
      </c>
      <c r="MM49" s="33">
        <v>1.993472E-3</v>
      </c>
      <c r="MN49" s="33">
        <v>1.9887360000000001E-3</v>
      </c>
      <c r="MO49" s="33">
        <v>1.9839139999999998E-3</v>
      </c>
      <c r="MP49" s="33">
        <v>1.9789830000000001E-3</v>
      </c>
      <c r="MQ49" s="33">
        <v>1.9740320000000001E-3</v>
      </c>
      <c r="MR49" s="33">
        <v>1.9691470000000001E-3</v>
      </c>
      <c r="MS49" s="33">
        <v>1.9643740000000001E-3</v>
      </c>
      <c r="MT49" s="33">
        <v>1.9597529999999998E-3</v>
      </c>
      <c r="MU49" s="33">
        <v>1.955226E-3</v>
      </c>
      <c r="MV49" s="33">
        <v>1.9507540000000001E-3</v>
      </c>
      <c r="MW49" s="33">
        <v>1.9462660000000001E-3</v>
      </c>
      <c r="MX49" s="33">
        <v>1.94174E-3</v>
      </c>
      <c r="MY49" s="33">
        <v>1.9371290000000001E-3</v>
      </c>
      <c r="MZ49" s="33">
        <v>1.9323929999999999E-3</v>
      </c>
      <c r="NA49" s="33">
        <v>1.9276059999999999E-3</v>
      </c>
      <c r="NB49" s="33">
        <v>1.9228299999999999E-3</v>
      </c>
      <c r="NC49" s="33">
        <v>1.918126E-3</v>
      </c>
      <c r="ND49" s="33">
        <v>1.913531E-3</v>
      </c>
      <c r="NE49" s="33">
        <v>1.909003E-3</v>
      </c>
      <c r="NF49" s="33">
        <v>1.904528E-3</v>
      </c>
      <c r="NG49" s="33">
        <v>1.9000429999999999E-3</v>
      </c>
      <c r="NH49" s="33">
        <v>1.8955389999999999E-3</v>
      </c>
      <c r="NI49" s="33">
        <v>1.8909770000000001E-3</v>
      </c>
      <c r="NJ49" s="33">
        <v>1.8863230000000001E-3</v>
      </c>
      <c r="NK49" s="33">
        <v>1.881647E-3</v>
      </c>
      <c r="NL49" s="33">
        <v>1.8770309999999999E-3</v>
      </c>
      <c r="NM49" s="33">
        <v>1.8725289999999999E-3</v>
      </c>
      <c r="NN49" s="33">
        <v>1.868153E-3</v>
      </c>
      <c r="NO49" s="33">
        <v>1.863857E-3</v>
      </c>
      <c r="NP49" s="33">
        <v>1.8596280000000001E-3</v>
      </c>
      <c r="NQ49" s="33">
        <v>1.85541E-3</v>
      </c>
      <c r="NR49" s="33">
        <v>1.851187E-3</v>
      </c>
      <c r="NS49" s="33">
        <v>1.8469199999999999E-3</v>
      </c>
      <c r="NT49" s="33">
        <v>1.842558E-3</v>
      </c>
      <c r="NU49" s="33">
        <v>1.8381350000000001E-3</v>
      </c>
      <c r="NV49" s="33">
        <v>1.833693E-3</v>
      </c>
      <c r="NW49" s="33">
        <v>1.829291E-3</v>
      </c>
      <c r="NX49" s="33">
        <v>1.824951E-3</v>
      </c>
      <c r="NY49" s="33">
        <v>1.8206349999999999E-3</v>
      </c>
      <c r="NZ49" s="33">
        <v>1.8163560000000001E-3</v>
      </c>
      <c r="OA49" s="33">
        <v>1.812068E-3</v>
      </c>
      <c r="OB49" s="33">
        <v>1.8077709999999999E-3</v>
      </c>
      <c r="OC49" s="33">
        <v>1.803444E-3</v>
      </c>
      <c r="OD49" s="33">
        <v>1.799064E-3</v>
      </c>
      <c r="OE49" s="33">
        <v>1.794676E-3</v>
      </c>
      <c r="OF49" s="33">
        <v>1.7903369999999999E-3</v>
      </c>
      <c r="OG49" s="33">
        <v>1.786113E-3</v>
      </c>
      <c r="OH49" s="33">
        <v>1.7820170000000001E-3</v>
      </c>
      <c r="OI49" s="33">
        <v>1.7780059999999999E-3</v>
      </c>
      <c r="OJ49" s="33">
        <v>1.774058E-3</v>
      </c>
      <c r="OK49" s="33">
        <v>1.7701150000000001E-3</v>
      </c>
      <c r="OL49" s="33">
        <v>1.7661650000000001E-3</v>
      </c>
      <c r="OM49" s="33">
        <v>1.762167E-3</v>
      </c>
      <c r="ON49" s="33">
        <v>1.758089E-3</v>
      </c>
      <c r="OO49" s="33">
        <v>1.7539680000000001E-3</v>
      </c>
      <c r="OP49" s="33">
        <v>1.7498489999999999E-3</v>
      </c>
    </row>
    <row r="50" spans="1:407" x14ac:dyDescent="0.25">
      <c r="A50" s="13" t="str">
        <f t="shared" si="0"/>
        <v>FixedWing-VERY COARSE-6-7-Any</v>
      </c>
      <c r="B50" s="13" t="s">
        <v>56</v>
      </c>
      <c r="C50" s="23" t="s">
        <v>32</v>
      </c>
      <c r="D50" s="31">
        <v>6</v>
      </c>
      <c r="E50" s="23">
        <v>7</v>
      </c>
      <c r="F50" s="32" t="s">
        <v>48</v>
      </c>
      <c r="G50" s="33">
        <v>0.15259690000000001</v>
      </c>
      <c r="H50" s="33">
        <v>0.1193898</v>
      </c>
      <c r="I50" s="33">
        <v>9.643815E-2</v>
      </c>
      <c r="J50" s="33">
        <v>7.9447530000000002E-2</v>
      </c>
      <c r="K50" s="33">
        <v>6.7435679999999998E-2</v>
      </c>
      <c r="L50" s="33">
        <v>5.9115870000000001E-2</v>
      </c>
      <c r="M50" s="33">
        <v>5.31586E-2</v>
      </c>
      <c r="N50" s="33">
        <v>4.8766249999999997E-2</v>
      </c>
      <c r="O50" s="33">
        <v>4.6952349999999997E-2</v>
      </c>
      <c r="P50" s="33">
        <v>4.5374089999999999E-2</v>
      </c>
      <c r="Q50" s="33">
        <v>4.3076740000000002E-2</v>
      </c>
      <c r="R50" s="33">
        <v>3.987334E-2</v>
      </c>
      <c r="S50" s="33">
        <v>3.6516100000000003E-2</v>
      </c>
      <c r="T50" s="33">
        <v>3.3667849999999999E-2</v>
      </c>
      <c r="U50" s="33">
        <v>3.1333479999999997E-2</v>
      </c>
      <c r="V50" s="33">
        <v>2.9245429999999999E-2</v>
      </c>
      <c r="W50" s="33">
        <v>2.7312340000000001E-2</v>
      </c>
      <c r="X50" s="33">
        <v>2.5572290000000001E-2</v>
      </c>
      <c r="Y50" s="33">
        <v>2.4032419999999999E-2</v>
      </c>
      <c r="Z50" s="33">
        <v>2.2670909999999999E-2</v>
      </c>
      <c r="AA50" s="33">
        <v>2.144455E-2</v>
      </c>
      <c r="AB50" s="33">
        <v>2.0335229999999999E-2</v>
      </c>
      <c r="AC50" s="33">
        <v>1.93434E-2</v>
      </c>
      <c r="AD50" s="33">
        <v>1.8466179999999999E-2</v>
      </c>
      <c r="AE50" s="33">
        <v>1.7560139999999998E-2</v>
      </c>
      <c r="AF50" s="33">
        <v>1.6723890000000002E-2</v>
      </c>
      <c r="AG50" s="33">
        <v>1.5945589999999999E-2</v>
      </c>
      <c r="AH50" s="33">
        <v>1.522541E-2</v>
      </c>
      <c r="AI50" s="33">
        <v>1.4568380000000001E-2</v>
      </c>
      <c r="AJ50" s="33">
        <v>1.3973019999999999E-2</v>
      </c>
      <c r="AK50" s="33">
        <v>1.342897E-2</v>
      </c>
      <c r="AL50" s="33">
        <v>1.292572E-2</v>
      </c>
      <c r="AM50" s="33">
        <v>1.245808E-2</v>
      </c>
      <c r="AN50" s="33">
        <v>1.202425E-2</v>
      </c>
      <c r="AO50" s="33">
        <v>1.162182E-2</v>
      </c>
      <c r="AP50" s="33">
        <v>1.124791E-2</v>
      </c>
      <c r="AQ50" s="33">
        <v>1.090006E-2</v>
      </c>
      <c r="AR50" s="33">
        <v>1.057722E-2</v>
      </c>
      <c r="AS50" s="33">
        <v>1.027926E-2</v>
      </c>
      <c r="AT50" s="33">
        <v>1.0005750000000001E-2</v>
      </c>
      <c r="AU50" s="33">
        <v>9.7548140000000005E-3</v>
      </c>
      <c r="AV50" s="33">
        <v>9.5236350000000008E-3</v>
      </c>
      <c r="AW50" s="33">
        <v>9.3081540000000008E-3</v>
      </c>
      <c r="AX50" s="33">
        <v>9.1048359999999998E-3</v>
      </c>
      <c r="AY50" s="33">
        <v>8.9113520000000009E-3</v>
      </c>
      <c r="AZ50" s="33">
        <v>8.7270939999999995E-3</v>
      </c>
      <c r="BA50" s="33">
        <v>8.5531960000000008E-3</v>
      </c>
      <c r="BB50" s="33">
        <v>8.3912339999999992E-3</v>
      </c>
      <c r="BC50" s="33">
        <v>8.2412309999999999E-3</v>
      </c>
      <c r="BD50" s="33">
        <v>8.1016019999999994E-3</v>
      </c>
      <c r="BE50" s="33">
        <v>7.9704700000000003E-3</v>
      </c>
      <c r="BF50" s="33">
        <v>7.8464239999999994E-3</v>
      </c>
      <c r="BG50" s="33">
        <v>7.7283009999999999E-3</v>
      </c>
      <c r="BH50" s="33">
        <v>7.6155800000000003E-3</v>
      </c>
      <c r="BI50" s="33">
        <v>7.5078569999999997E-3</v>
      </c>
      <c r="BJ50" s="33">
        <v>7.404814E-3</v>
      </c>
      <c r="BK50" s="33">
        <v>7.3060740000000001E-3</v>
      </c>
      <c r="BL50" s="33">
        <v>7.2112249999999999E-3</v>
      </c>
      <c r="BM50" s="33">
        <v>7.1196619999999997E-3</v>
      </c>
      <c r="BN50" s="33">
        <v>7.0309259999999998E-3</v>
      </c>
      <c r="BO50" s="33">
        <v>6.9448859999999999E-3</v>
      </c>
      <c r="BP50" s="33">
        <v>6.8618949999999998E-3</v>
      </c>
      <c r="BQ50" s="33">
        <v>6.7819719999999998E-3</v>
      </c>
      <c r="BR50" s="33">
        <v>6.7053740000000001E-3</v>
      </c>
      <c r="BS50" s="33">
        <v>6.6320659999999998E-3</v>
      </c>
      <c r="BT50" s="33">
        <v>6.5619140000000003E-3</v>
      </c>
      <c r="BU50" s="33">
        <v>6.4948489999999996E-3</v>
      </c>
      <c r="BV50" s="33">
        <v>6.4306449999999996E-3</v>
      </c>
      <c r="BW50" s="33">
        <v>6.3688440000000002E-3</v>
      </c>
      <c r="BX50" s="33">
        <v>6.3089009999999996E-3</v>
      </c>
      <c r="BY50" s="33">
        <v>6.2504869999999999E-3</v>
      </c>
      <c r="BZ50" s="33">
        <v>6.1935810000000001E-3</v>
      </c>
      <c r="CA50" s="33">
        <v>6.1379829999999996E-3</v>
      </c>
      <c r="CB50" s="33">
        <v>6.0836409999999999E-3</v>
      </c>
      <c r="CC50" s="33">
        <v>6.0305059999999997E-3</v>
      </c>
      <c r="CD50" s="33">
        <v>5.9786020000000004E-3</v>
      </c>
      <c r="CE50" s="33">
        <v>5.9280380000000001E-3</v>
      </c>
      <c r="CF50" s="33">
        <v>5.8789109999999997E-3</v>
      </c>
      <c r="CG50" s="33">
        <v>5.831157E-3</v>
      </c>
      <c r="CH50" s="33">
        <v>5.784623E-3</v>
      </c>
      <c r="CI50" s="33">
        <v>5.7393030000000003E-3</v>
      </c>
      <c r="CJ50" s="33">
        <v>5.6954060000000001E-3</v>
      </c>
      <c r="CK50" s="33">
        <v>5.6528419999999999E-3</v>
      </c>
      <c r="CL50" s="33">
        <v>5.6115059999999996E-3</v>
      </c>
      <c r="CM50" s="33">
        <v>5.5712540000000003E-3</v>
      </c>
      <c r="CN50" s="33">
        <v>5.5318900000000002E-3</v>
      </c>
      <c r="CO50" s="33">
        <v>5.4934550000000004E-3</v>
      </c>
      <c r="CP50" s="33">
        <v>5.4559949999999999E-3</v>
      </c>
      <c r="CQ50" s="33">
        <v>5.4193790000000002E-3</v>
      </c>
      <c r="CR50" s="33">
        <v>5.3834490000000002E-3</v>
      </c>
      <c r="CS50" s="33">
        <v>5.3482180000000001E-3</v>
      </c>
      <c r="CT50" s="33">
        <v>5.3138930000000001E-3</v>
      </c>
      <c r="CU50" s="33">
        <v>5.2803279999999999E-3</v>
      </c>
      <c r="CV50" s="33">
        <v>5.2474219999999999E-3</v>
      </c>
      <c r="CW50" s="33">
        <v>5.2149980000000002E-3</v>
      </c>
      <c r="CX50" s="33">
        <v>5.1829299999999997E-3</v>
      </c>
      <c r="CY50" s="33">
        <v>5.1511949999999999E-3</v>
      </c>
      <c r="CZ50" s="33">
        <v>5.1198609999999999E-3</v>
      </c>
      <c r="DA50" s="33">
        <v>5.0889350000000002E-3</v>
      </c>
      <c r="DB50" s="33">
        <v>5.0583169999999997E-3</v>
      </c>
      <c r="DC50" s="33">
        <v>5.0280899999999998E-3</v>
      </c>
      <c r="DD50" s="33">
        <v>4.9984629999999999E-3</v>
      </c>
      <c r="DE50" s="33">
        <v>4.9693159999999997E-3</v>
      </c>
      <c r="DF50" s="33">
        <v>4.9405580000000003E-3</v>
      </c>
      <c r="DG50" s="33">
        <v>4.9120600000000002E-3</v>
      </c>
      <c r="DH50" s="33">
        <v>4.8837129999999996E-3</v>
      </c>
      <c r="DI50" s="33">
        <v>4.8555040000000001E-3</v>
      </c>
      <c r="DJ50" s="33">
        <v>4.827451E-3</v>
      </c>
      <c r="DK50" s="33">
        <v>4.799574E-3</v>
      </c>
      <c r="DL50" s="33">
        <v>4.7718409999999998E-3</v>
      </c>
      <c r="DM50" s="33">
        <v>4.7443110000000002E-3</v>
      </c>
      <c r="DN50" s="33">
        <v>4.7172339999999998E-3</v>
      </c>
      <c r="DO50" s="33">
        <v>4.6904779999999997E-3</v>
      </c>
      <c r="DP50" s="33">
        <v>4.6639050000000003E-3</v>
      </c>
      <c r="DQ50" s="33">
        <v>4.6373630000000002E-3</v>
      </c>
      <c r="DR50" s="33">
        <v>4.6107969999999998E-3</v>
      </c>
      <c r="DS50" s="33">
        <v>4.5842160000000003E-3</v>
      </c>
      <c r="DT50" s="33">
        <v>4.5576569999999997E-3</v>
      </c>
      <c r="DU50" s="33">
        <v>4.5312030000000001E-3</v>
      </c>
      <c r="DV50" s="33">
        <v>4.5048090000000002E-3</v>
      </c>
      <c r="DW50" s="33">
        <v>4.4784960000000002E-3</v>
      </c>
      <c r="DX50" s="33">
        <v>4.4525620000000002E-3</v>
      </c>
      <c r="DY50" s="33">
        <v>4.426953E-3</v>
      </c>
      <c r="DZ50" s="33">
        <v>4.4015180000000001E-3</v>
      </c>
      <c r="EA50" s="33">
        <v>4.3761119999999997E-3</v>
      </c>
      <c r="EB50" s="33">
        <v>4.3506739999999997E-3</v>
      </c>
      <c r="EC50" s="33">
        <v>4.325214E-3</v>
      </c>
      <c r="ED50" s="33">
        <v>4.2998460000000004E-3</v>
      </c>
      <c r="EE50" s="33">
        <v>4.2746290000000003E-3</v>
      </c>
      <c r="EF50" s="33">
        <v>4.249577E-3</v>
      </c>
      <c r="EG50" s="33">
        <v>4.2246810000000001E-3</v>
      </c>
      <c r="EH50" s="33">
        <v>4.200189E-3</v>
      </c>
      <c r="EI50" s="33">
        <v>4.1760520000000004E-3</v>
      </c>
      <c r="EJ50" s="33">
        <v>4.1521040000000002E-3</v>
      </c>
      <c r="EK50" s="33">
        <v>4.1282380000000002E-3</v>
      </c>
      <c r="EL50" s="33">
        <v>4.1044289999999997E-3</v>
      </c>
      <c r="EM50" s="33">
        <v>4.0806360000000003E-3</v>
      </c>
      <c r="EN50" s="33">
        <v>4.0568990000000001E-3</v>
      </c>
      <c r="EO50" s="33">
        <v>4.0332170000000004E-3</v>
      </c>
      <c r="EP50" s="33">
        <v>4.0096849999999998E-3</v>
      </c>
      <c r="EQ50" s="33">
        <v>3.9863850000000003E-3</v>
      </c>
      <c r="ER50" s="33">
        <v>3.9635590000000002E-3</v>
      </c>
      <c r="ES50" s="33">
        <v>3.9411150000000002E-3</v>
      </c>
      <c r="ET50" s="33">
        <v>3.9188809999999999E-3</v>
      </c>
      <c r="EU50" s="33">
        <v>3.896736E-3</v>
      </c>
      <c r="EV50" s="33">
        <v>3.8746570000000001E-3</v>
      </c>
      <c r="EW50" s="33">
        <v>3.8526329999999998E-3</v>
      </c>
      <c r="EX50" s="33">
        <v>3.8307329999999998E-3</v>
      </c>
      <c r="EY50" s="33">
        <v>3.8089579999999999E-3</v>
      </c>
      <c r="EZ50" s="33">
        <v>3.787398E-3</v>
      </c>
      <c r="FA50" s="33">
        <v>3.7660720000000001E-3</v>
      </c>
      <c r="FB50" s="33">
        <v>3.7452520000000001E-3</v>
      </c>
      <c r="FC50" s="33">
        <v>3.7248590000000001E-3</v>
      </c>
      <c r="FD50" s="33">
        <v>3.704728E-3</v>
      </c>
      <c r="FE50" s="33">
        <v>3.6846729999999999E-3</v>
      </c>
      <c r="FF50" s="33">
        <v>3.6646679999999998E-3</v>
      </c>
      <c r="FG50" s="33">
        <v>3.6447369999999999E-3</v>
      </c>
      <c r="FH50" s="33">
        <v>3.6248690000000002E-3</v>
      </c>
      <c r="FI50" s="33">
        <v>3.60509E-3</v>
      </c>
      <c r="FJ50" s="33">
        <v>3.5855280000000002E-3</v>
      </c>
      <c r="FK50" s="33">
        <v>3.566147E-3</v>
      </c>
      <c r="FL50" s="33">
        <v>3.5472199999999998E-3</v>
      </c>
      <c r="FM50" s="33">
        <v>3.5286549999999999E-3</v>
      </c>
      <c r="FN50" s="33">
        <v>3.5103159999999999E-3</v>
      </c>
      <c r="FO50" s="33">
        <v>3.4920490000000001E-3</v>
      </c>
      <c r="FP50" s="33">
        <v>3.4737650000000002E-3</v>
      </c>
      <c r="FQ50" s="33">
        <v>3.4554989999999999E-3</v>
      </c>
      <c r="FR50" s="33">
        <v>3.4372349999999999E-3</v>
      </c>
      <c r="FS50" s="33">
        <v>3.4189789999999999E-3</v>
      </c>
      <c r="FT50" s="33">
        <v>3.4008850000000002E-3</v>
      </c>
      <c r="FU50" s="33">
        <v>3.382964E-3</v>
      </c>
      <c r="FV50" s="33">
        <v>3.365495E-3</v>
      </c>
      <c r="FW50" s="33">
        <v>3.3483810000000001E-3</v>
      </c>
      <c r="FX50" s="33">
        <v>3.3314619999999999E-3</v>
      </c>
      <c r="FY50" s="33">
        <v>3.3145869999999999E-3</v>
      </c>
      <c r="FZ50" s="33">
        <v>3.29773E-3</v>
      </c>
      <c r="GA50" s="33">
        <v>3.2808999999999998E-3</v>
      </c>
      <c r="GB50" s="33">
        <v>3.2640630000000002E-3</v>
      </c>
      <c r="GC50" s="33">
        <v>3.247242E-3</v>
      </c>
      <c r="GD50" s="33">
        <v>3.2305799999999998E-3</v>
      </c>
      <c r="GE50" s="33">
        <v>3.2141090000000001E-3</v>
      </c>
      <c r="GF50" s="33">
        <v>3.1980279999999999E-3</v>
      </c>
      <c r="GG50" s="33">
        <v>3.182247E-3</v>
      </c>
      <c r="GH50" s="33">
        <v>3.1666189999999999E-3</v>
      </c>
      <c r="GI50" s="33">
        <v>3.1509490000000001E-3</v>
      </c>
      <c r="GJ50" s="33">
        <v>3.1352429999999998E-3</v>
      </c>
      <c r="GK50" s="33">
        <v>3.1195189999999999E-3</v>
      </c>
      <c r="GL50" s="33">
        <v>3.103794E-3</v>
      </c>
      <c r="GM50" s="33">
        <v>3.088089E-3</v>
      </c>
      <c r="GN50" s="33">
        <v>3.0725040000000002E-3</v>
      </c>
      <c r="GO50" s="33">
        <v>3.0571359999999998E-3</v>
      </c>
      <c r="GP50" s="33">
        <v>3.0421599999999999E-3</v>
      </c>
      <c r="GQ50" s="33">
        <v>3.0274830000000001E-3</v>
      </c>
      <c r="GR50" s="33">
        <v>3.012958E-3</v>
      </c>
      <c r="GS50" s="33">
        <v>2.998396E-3</v>
      </c>
      <c r="GT50" s="33">
        <v>2.9837739999999998E-3</v>
      </c>
      <c r="GU50" s="33">
        <v>2.9691259999999999E-3</v>
      </c>
      <c r="GV50" s="33">
        <v>2.954473E-3</v>
      </c>
      <c r="GW50" s="33">
        <v>2.9398810000000001E-3</v>
      </c>
      <c r="GX50" s="33">
        <v>2.9254459999999999E-3</v>
      </c>
      <c r="GY50" s="33">
        <v>2.9111950000000001E-3</v>
      </c>
      <c r="GZ50" s="33">
        <v>2.8972920000000001E-3</v>
      </c>
      <c r="HA50" s="33">
        <v>2.883633E-3</v>
      </c>
      <c r="HB50" s="33">
        <v>2.8700940000000001E-3</v>
      </c>
      <c r="HC50" s="33">
        <v>2.8564670000000001E-3</v>
      </c>
      <c r="HD50" s="33">
        <v>2.8427510000000001E-3</v>
      </c>
      <c r="HE50" s="33">
        <v>2.8289859999999999E-3</v>
      </c>
      <c r="HF50" s="33">
        <v>2.8151859999999999E-3</v>
      </c>
      <c r="HG50" s="33">
        <v>2.8013780000000002E-3</v>
      </c>
      <c r="HH50" s="33">
        <v>2.7876870000000001E-3</v>
      </c>
      <c r="HI50" s="33">
        <v>2.7741559999999998E-3</v>
      </c>
      <c r="HJ50" s="33">
        <v>2.760953E-3</v>
      </c>
      <c r="HK50" s="33">
        <v>2.7479829999999998E-3</v>
      </c>
      <c r="HL50" s="33">
        <v>2.7351329999999998E-3</v>
      </c>
      <c r="HM50" s="33">
        <v>2.7222499999999998E-3</v>
      </c>
      <c r="HN50" s="33">
        <v>2.7093180000000001E-3</v>
      </c>
      <c r="HO50" s="33">
        <v>2.6964039999999999E-3</v>
      </c>
      <c r="HP50" s="33">
        <v>2.6834929999999999E-3</v>
      </c>
      <c r="HQ50" s="33">
        <v>2.6705639999999998E-3</v>
      </c>
      <c r="HR50" s="33">
        <v>2.657735E-3</v>
      </c>
      <c r="HS50" s="33">
        <v>2.6450530000000001E-3</v>
      </c>
      <c r="HT50" s="33">
        <v>2.6326610000000001E-3</v>
      </c>
      <c r="HU50" s="33">
        <v>2.620458E-3</v>
      </c>
      <c r="HV50" s="33">
        <v>2.6083360000000002E-3</v>
      </c>
      <c r="HW50" s="33">
        <v>2.5961809999999999E-3</v>
      </c>
      <c r="HX50" s="33">
        <v>2.5839729999999998E-3</v>
      </c>
      <c r="HY50" s="33">
        <v>2.5717829999999998E-3</v>
      </c>
      <c r="HZ50" s="33">
        <v>2.5595980000000002E-3</v>
      </c>
      <c r="IA50" s="33">
        <v>2.5474130000000001E-3</v>
      </c>
      <c r="IB50" s="33">
        <v>2.5353149999999998E-3</v>
      </c>
      <c r="IC50" s="33">
        <v>2.5233299999999998E-3</v>
      </c>
      <c r="ID50" s="33">
        <v>2.5116079999999998E-3</v>
      </c>
      <c r="IE50" s="33">
        <v>2.5000410000000002E-3</v>
      </c>
      <c r="IF50" s="33">
        <v>2.488559E-3</v>
      </c>
      <c r="IG50" s="33">
        <v>2.4770600000000001E-3</v>
      </c>
      <c r="IH50" s="33">
        <v>2.4655369999999999E-3</v>
      </c>
      <c r="II50" s="33">
        <v>2.4540109999999999E-3</v>
      </c>
      <c r="IJ50" s="33">
        <v>2.4425039999999999E-3</v>
      </c>
      <c r="IK50" s="33">
        <v>2.4310099999999999E-3</v>
      </c>
      <c r="IL50" s="33">
        <v>2.4196119999999998E-3</v>
      </c>
      <c r="IM50" s="33">
        <v>2.4083419999999999E-3</v>
      </c>
      <c r="IN50" s="33">
        <v>2.3973430000000001E-3</v>
      </c>
      <c r="IO50" s="33">
        <v>2.3865370000000002E-3</v>
      </c>
      <c r="IP50" s="33">
        <v>2.3758669999999998E-3</v>
      </c>
      <c r="IQ50" s="33">
        <v>2.3652109999999999E-3</v>
      </c>
      <c r="IR50" s="33">
        <v>2.3545509999999999E-3</v>
      </c>
      <c r="IS50" s="33">
        <v>2.3438859999999999E-3</v>
      </c>
      <c r="IT50" s="33">
        <v>2.3332510000000002E-3</v>
      </c>
      <c r="IU50" s="33">
        <v>2.3226119999999999E-3</v>
      </c>
      <c r="IV50" s="33">
        <v>2.312045E-3</v>
      </c>
      <c r="IW50" s="33">
        <v>2.3016069999999998E-3</v>
      </c>
      <c r="IX50" s="33">
        <v>2.291431E-3</v>
      </c>
      <c r="IY50" s="33">
        <v>2.2814240000000002E-3</v>
      </c>
      <c r="IZ50" s="33">
        <v>2.2715090000000001E-3</v>
      </c>
      <c r="JA50" s="33">
        <v>2.2615600000000001E-3</v>
      </c>
      <c r="JB50" s="33">
        <v>2.2515759999999999E-3</v>
      </c>
      <c r="JC50" s="33">
        <v>2.2415669999999999E-3</v>
      </c>
      <c r="JD50" s="33">
        <v>2.2315759999999999E-3</v>
      </c>
      <c r="JE50" s="33">
        <v>2.2215540000000002E-3</v>
      </c>
      <c r="JF50" s="33">
        <v>2.2115989999999999E-3</v>
      </c>
      <c r="JG50" s="33">
        <v>2.2017680000000002E-3</v>
      </c>
      <c r="JH50" s="33">
        <v>2.1921760000000001E-3</v>
      </c>
      <c r="JI50" s="33">
        <v>2.182752E-3</v>
      </c>
      <c r="JJ50" s="33">
        <v>2.1734440000000001E-3</v>
      </c>
      <c r="JK50" s="33">
        <v>2.1641429999999999E-3</v>
      </c>
      <c r="JL50" s="33">
        <v>2.154843E-3</v>
      </c>
      <c r="JM50" s="33">
        <v>2.1455419999999998E-3</v>
      </c>
      <c r="JN50" s="33">
        <v>2.1362569999999999E-3</v>
      </c>
      <c r="JO50" s="33">
        <v>2.1269499999999998E-3</v>
      </c>
      <c r="JP50" s="33">
        <v>2.1177499999999998E-3</v>
      </c>
      <c r="JQ50" s="33">
        <v>2.1087129999999999E-3</v>
      </c>
      <c r="JR50" s="33">
        <v>2.099905E-3</v>
      </c>
      <c r="JS50" s="33">
        <v>2.0912589999999998E-3</v>
      </c>
      <c r="JT50" s="33">
        <v>2.0827329999999998E-3</v>
      </c>
      <c r="JU50" s="33">
        <v>2.0742120000000002E-3</v>
      </c>
      <c r="JV50" s="33">
        <v>2.0656300000000002E-3</v>
      </c>
      <c r="JW50" s="33">
        <v>2.0569490000000002E-3</v>
      </c>
      <c r="JX50" s="33">
        <v>2.048224E-3</v>
      </c>
      <c r="JY50" s="33">
        <v>2.039445E-3</v>
      </c>
      <c r="JZ50" s="33">
        <v>2.0307649999999999E-3</v>
      </c>
      <c r="KA50" s="33">
        <v>2.0222230000000001E-3</v>
      </c>
      <c r="KB50" s="33">
        <v>2.013908E-3</v>
      </c>
      <c r="KC50" s="33">
        <v>2.0057510000000001E-3</v>
      </c>
      <c r="KD50" s="33">
        <v>1.9976999999999998E-3</v>
      </c>
      <c r="KE50" s="33">
        <v>1.9896380000000002E-3</v>
      </c>
      <c r="KF50" s="33">
        <v>1.9815010000000001E-3</v>
      </c>
      <c r="KG50" s="33">
        <v>1.9732880000000001E-3</v>
      </c>
      <c r="KH50" s="33">
        <v>1.9650679999999999E-3</v>
      </c>
      <c r="KI50" s="33">
        <v>1.9568620000000002E-3</v>
      </c>
      <c r="KJ50" s="33">
        <v>1.9488019999999999E-3</v>
      </c>
      <c r="KK50" s="33">
        <v>1.940878E-3</v>
      </c>
      <c r="KL50" s="33">
        <v>1.9331750000000001E-3</v>
      </c>
      <c r="KM50" s="33">
        <v>1.9255800000000001E-3</v>
      </c>
      <c r="KN50" s="33">
        <v>1.9180340000000001E-3</v>
      </c>
      <c r="KO50" s="33">
        <v>1.910456E-3</v>
      </c>
      <c r="KP50" s="33">
        <v>1.9028059999999999E-3</v>
      </c>
      <c r="KQ50" s="33">
        <v>1.895089E-3</v>
      </c>
      <c r="KR50" s="33">
        <v>1.887356E-3</v>
      </c>
      <c r="KS50" s="33">
        <v>1.8796469999999999E-3</v>
      </c>
      <c r="KT50" s="33">
        <v>1.8720950000000001E-3</v>
      </c>
      <c r="KU50" s="33">
        <v>1.8646859999999999E-3</v>
      </c>
      <c r="KV50" s="33">
        <v>1.8574850000000001E-3</v>
      </c>
      <c r="KW50" s="33">
        <v>1.8503650000000001E-3</v>
      </c>
      <c r="KX50" s="33">
        <v>1.843251E-3</v>
      </c>
      <c r="KY50" s="33">
        <v>1.8360869999999999E-3</v>
      </c>
      <c r="KZ50" s="33">
        <v>1.82884E-3</v>
      </c>
      <c r="LA50" s="33">
        <v>1.8215130000000001E-3</v>
      </c>
      <c r="LB50" s="33">
        <v>1.814169E-3</v>
      </c>
      <c r="LC50" s="33">
        <v>1.8068979999999999E-3</v>
      </c>
      <c r="LD50" s="33">
        <v>1.7998230000000001E-3</v>
      </c>
      <c r="LE50" s="33">
        <v>1.7928969999999999E-3</v>
      </c>
      <c r="LF50" s="33">
        <v>1.7861579999999999E-3</v>
      </c>
      <c r="LG50" s="33">
        <v>1.77947E-3</v>
      </c>
      <c r="LH50" s="33">
        <v>1.772743E-3</v>
      </c>
      <c r="LI50" s="33">
        <v>1.7658960000000001E-3</v>
      </c>
      <c r="LJ50" s="33">
        <v>1.7589249999999999E-3</v>
      </c>
      <c r="LK50" s="33">
        <v>1.751872E-3</v>
      </c>
      <c r="LL50" s="33">
        <v>1.7448209999999999E-3</v>
      </c>
      <c r="LM50" s="33">
        <v>1.7378770000000001E-3</v>
      </c>
      <c r="LN50" s="33">
        <v>1.7311449999999999E-3</v>
      </c>
      <c r="LO50" s="33">
        <v>1.7245819999999999E-3</v>
      </c>
      <c r="LP50" s="33">
        <v>1.7181919999999999E-3</v>
      </c>
      <c r="LQ50" s="33">
        <v>1.7118529999999999E-3</v>
      </c>
      <c r="LR50" s="33">
        <v>1.705493E-3</v>
      </c>
      <c r="LS50" s="33">
        <v>1.6990289999999999E-3</v>
      </c>
      <c r="LT50" s="33">
        <v>1.6924609999999999E-3</v>
      </c>
      <c r="LU50" s="33">
        <v>1.6858380000000001E-3</v>
      </c>
      <c r="LV50" s="33">
        <v>1.6792370000000001E-3</v>
      </c>
      <c r="LW50" s="33">
        <v>1.672733E-3</v>
      </c>
      <c r="LX50" s="33">
        <v>1.6664130000000001E-3</v>
      </c>
      <c r="LY50" s="33">
        <v>1.660227E-3</v>
      </c>
      <c r="LZ50" s="33">
        <v>1.654167E-3</v>
      </c>
      <c r="MA50" s="33">
        <v>1.6481239999999999E-3</v>
      </c>
      <c r="MB50" s="33">
        <v>1.6420549999999999E-3</v>
      </c>
      <c r="MC50" s="33">
        <v>1.635891E-3</v>
      </c>
      <c r="MD50" s="33">
        <v>1.629651E-3</v>
      </c>
      <c r="ME50" s="33">
        <v>1.6233759999999999E-3</v>
      </c>
      <c r="MF50" s="33">
        <v>1.6171250000000001E-3</v>
      </c>
      <c r="MG50" s="33">
        <v>1.6109589999999999E-3</v>
      </c>
      <c r="MH50" s="33">
        <v>1.604963E-3</v>
      </c>
      <c r="MI50" s="33">
        <v>1.599095E-3</v>
      </c>
      <c r="MJ50" s="33">
        <v>1.5933270000000001E-3</v>
      </c>
      <c r="MK50" s="33">
        <v>1.587588E-3</v>
      </c>
      <c r="ML50" s="33">
        <v>1.581851E-3</v>
      </c>
      <c r="MM50" s="33">
        <v>1.576048E-3</v>
      </c>
      <c r="MN50" s="33">
        <v>1.5701879999999999E-3</v>
      </c>
      <c r="MO50" s="33">
        <v>1.5643110000000001E-3</v>
      </c>
      <c r="MP50" s="33">
        <v>1.5584959999999999E-3</v>
      </c>
      <c r="MQ50" s="33">
        <v>1.552795E-3</v>
      </c>
      <c r="MR50" s="33">
        <v>1.5472559999999999E-3</v>
      </c>
      <c r="MS50" s="33">
        <v>1.541836E-3</v>
      </c>
      <c r="MT50" s="33">
        <v>1.5365089999999999E-3</v>
      </c>
      <c r="MU50" s="33">
        <v>1.531185E-3</v>
      </c>
      <c r="MV50" s="33">
        <v>1.525822E-3</v>
      </c>
      <c r="MW50" s="33">
        <v>1.520352E-3</v>
      </c>
      <c r="MX50" s="33">
        <v>1.514755E-3</v>
      </c>
      <c r="MY50" s="33">
        <v>1.509097E-3</v>
      </c>
      <c r="MZ50" s="33">
        <v>1.5034860000000001E-3</v>
      </c>
      <c r="NA50" s="33">
        <v>1.4979940000000001E-3</v>
      </c>
      <c r="NB50" s="33">
        <v>1.4926570000000001E-3</v>
      </c>
      <c r="NC50" s="33">
        <v>1.4874370000000001E-3</v>
      </c>
      <c r="ND50" s="33">
        <v>1.4823200000000001E-3</v>
      </c>
      <c r="NE50" s="33">
        <v>1.4772190000000001E-3</v>
      </c>
      <c r="NF50" s="33">
        <v>1.4721070000000001E-3</v>
      </c>
      <c r="NG50" s="33">
        <v>1.4669310000000001E-3</v>
      </c>
      <c r="NH50" s="33">
        <v>1.4616640000000001E-3</v>
      </c>
      <c r="NI50" s="33">
        <v>1.4563429999999999E-3</v>
      </c>
      <c r="NJ50" s="33">
        <v>1.451061E-3</v>
      </c>
      <c r="NK50" s="33">
        <v>1.445881E-3</v>
      </c>
      <c r="NL50" s="33">
        <v>1.440846E-3</v>
      </c>
      <c r="NM50" s="33">
        <v>1.4359279999999999E-3</v>
      </c>
      <c r="NN50" s="33">
        <v>1.431112E-3</v>
      </c>
      <c r="NO50" s="33">
        <v>1.4263100000000001E-3</v>
      </c>
      <c r="NP50" s="33">
        <v>1.421477E-3</v>
      </c>
      <c r="NQ50" s="33">
        <v>1.416577E-3</v>
      </c>
      <c r="NR50" s="33">
        <v>1.411572E-3</v>
      </c>
      <c r="NS50" s="33">
        <v>1.406495E-3</v>
      </c>
      <c r="NT50" s="33">
        <v>1.4014400000000001E-3</v>
      </c>
      <c r="NU50" s="33">
        <v>1.396474E-3</v>
      </c>
      <c r="NV50" s="33">
        <v>1.391651E-3</v>
      </c>
      <c r="NW50" s="33">
        <v>1.386944E-3</v>
      </c>
      <c r="NX50" s="33">
        <v>1.3823209999999999E-3</v>
      </c>
      <c r="NY50" s="33">
        <v>1.377713E-3</v>
      </c>
      <c r="NZ50" s="33">
        <v>1.373076E-3</v>
      </c>
      <c r="OA50" s="33">
        <v>1.368371E-3</v>
      </c>
      <c r="OB50" s="33">
        <v>1.363574E-3</v>
      </c>
      <c r="OC50" s="33">
        <v>1.358728E-3</v>
      </c>
      <c r="OD50" s="33">
        <v>1.3539260000000001E-3</v>
      </c>
      <c r="OE50" s="33">
        <v>1.349245E-3</v>
      </c>
      <c r="OF50" s="33">
        <v>1.3447120000000001E-3</v>
      </c>
      <c r="OG50" s="33">
        <v>1.340284E-3</v>
      </c>
      <c r="OH50" s="33">
        <v>1.3359209999999999E-3</v>
      </c>
      <c r="OI50" s="33">
        <v>1.3315569999999999E-3</v>
      </c>
      <c r="OJ50" s="33">
        <v>1.3271489999999999E-3</v>
      </c>
      <c r="OK50" s="33">
        <v>1.3226609999999999E-3</v>
      </c>
      <c r="OL50" s="33">
        <v>1.3180780000000001E-3</v>
      </c>
      <c r="OM50" s="33">
        <v>1.3134430000000001E-3</v>
      </c>
      <c r="ON50" s="33">
        <v>1.308841E-3</v>
      </c>
      <c r="OO50" s="33">
        <v>1.304356E-3</v>
      </c>
      <c r="OP50" s="33">
        <v>1.3000189999999999E-3</v>
      </c>
    </row>
    <row r="51" spans="1:407" x14ac:dyDescent="0.25">
      <c r="A51" s="13" t="str">
        <f t="shared" si="0"/>
        <v>FixedWing-EXTREMELY COARSE-3-20-Any</v>
      </c>
      <c r="B51" s="13" t="s">
        <v>56</v>
      </c>
      <c r="C51" s="23" t="s">
        <v>33</v>
      </c>
      <c r="D51" s="31">
        <v>3</v>
      </c>
      <c r="E51" s="23">
        <v>20</v>
      </c>
      <c r="F51" s="32" t="s">
        <v>48</v>
      </c>
      <c r="G51" s="33">
        <v>0.1171947</v>
      </c>
      <c r="H51" s="33">
        <v>8.5921070000000002E-2</v>
      </c>
      <c r="I51" s="33">
        <v>6.6261719999999996E-2</v>
      </c>
      <c r="J51" s="33">
        <v>5.2991759999999999E-2</v>
      </c>
      <c r="K51" s="33">
        <v>4.4306129999999999E-2</v>
      </c>
      <c r="L51" s="33">
        <v>4.030955E-2</v>
      </c>
      <c r="M51" s="33">
        <v>3.7454840000000003E-2</v>
      </c>
      <c r="N51" s="33">
        <v>3.5311960000000003E-2</v>
      </c>
      <c r="O51" s="33">
        <v>3.3537129999999998E-2</v>
      </c>
      <c r="P51" s="33">
        <v>3.1764470000000003E-2</v>
      </c>
      <c r="Q51" s="33">
        <v>2.9885140000000001E-2</v>
      </c>
      <c r="R51" s="33">
        <v>2.7925539999999999E-2</v>
      </c>
      <c r="S51" s="33">
        <v>2.5908049999999998E-2</v>
      </c>
      <c r="T51" s="33">
        <v>2.4011589999999999E-2</v>
      </c>
      <c r="U51" s="33">
        <v>2.2285969999999999E-2</v>
      </c>
      <c r="V51" s="33">
        <v>2.0759340000000001E-2</v>
      </c>
      <c r="W51" s="33">
        <v>1.9407600000000001E-2</v>
      </c>
      <c r="X51" s="33">
        <v>1.8197109999999999E-2</v>
      </c>
      <c r="Y51" s="33">
        <v>1.7098619999999998E-2</v>
      </c>
      <c r="Z51" s="33">
        <v>1.6099280000000001E-2</v>
      </c>
      <c r="AA51" s="33">
        <v>1.520284E-2</v>
      </c>
      <c r="AB51" s="33">
        <v>1.4373439999999999E-2</v>
      </c>
      <c r="AC51" s="33">
        <v>1.3632989999999999E-2</v>
      </c>
      <c r="AD51" s="33">
        <v>1.296285E-2</v>
      </c>
      <c r="AE51" s="33">
        <v>1.2349010000000001E-2</v>
      </c>
      <c r="AF51" s="33">
        <v>1.178125E-2</v>
      </c>
      <c r="AG51" s="33">
        <v>1.1253030000000001E-2</v>
      </c>
      <c r="AH51" s="33">
        <v>1.0761379999999999E-2</v>
      </c>
      <c r="AI51" s="33">
        <v>1.0301350000000001E-2</v>
      </c>
      <c r="AJ51" s="33">
        <v>9.8700779999999991E-3</v>
      </c>
      <c r="AK51" s="33">
        <v>9.4661789999999999E-3</v>
      </c>
      <c r="AL51" s="33">
        <v>9.0858710000000006E-3</v>
      </c>
      <c r="AM51" s="33">
        <v>8.7253420000000005E-3</v>
      </c>
      <c r="AN51" s="33">
        <v>8.3823700000000001E-3</v>
      </c>
      <c r="AO51" s="33">
        <v>8.0556900000000008E-3</v>
      </c>
      <c r="AP51" s="33">
        <v>7.7445969999999998E-3</v>
      </c>
      <c r="AQ51" s="33">
        <v>7.448947E-3</v>
      </c>
      <c r="AR51" s="33">
        <v>7.1700059999999996E-3</v>
      </c>
      <c r="AS51" s="33">
        <v>6.9057739999999999E-3</v>
      </c>
      <c r="AT51" s="33">
        <v>6.6559719999999996E-3</v>
      </c>
      <c r="AU51" s="33">
        <v>6.4208829999999996E-3</v>
      </c>
      <c r="AV51" s="33">
        <v>6.1983369999999999E-3</v>
      </c>
      <c r="AW51" s="33">
        <v>5.986959E-3</v>
      </c>
      <c r="AX51" s="33">
        <v>5.7855780000000004E-3</v>
      </c>
      <c r="AY51" s="33">
        <v>5.5938409999999996E-3</v>
      </c>
      <c r="AZ51" s="33">
        <v>5.4112939999999997E-3</v>
      </c>
      <c r="BA51" s="33">
        <v>5.2374479999999996E-3</v>
      </c>
      <c r="BB51" s="33">
        <v>5.0725750000000002E-3</v>
      </c>
      <c r="BC51" s="33">
        <v>4.915773E-3</v>
      </c>
      <c r="BD51" s="33">
        <v>4.7672510000000001E-3</v>
      </c>
      <c r="BE51" s="33">
        <v>4.626621E-3</v>
      </c>
      <c r="BF51" s="33">
        <v>4.4934129999999999E-3</v>
      </c>
      <c r="BG51" s="33">
        <v>4.3669190000000004E-3</v>
      </c>
      <c r="BH51" s="33">
        <v>4.2456710000000003E-3</v>
      </c>
      <c r="BI51" s="33">
        <v>4.1296680000000004E-3</v>
      </c>
      <c r="BJ51" s="33">
        <v>4.0190149999999999E-3</v>
      </c>
      <c r="BK51" s="33">
        <v>3.9137540000000002E-3</v>
      </c>
      <c r="BL51" s="33">
        <v>3.8139110000000001E-3</v>
      </c>
      <c r="BM51" s="33">
        <v>3.7189480000000001E-3</v>
      </c>
      <c r="BN51" s="33">
        <v>3.6284860000000002E-3</v>
      </c>
      <c r="BO51" s="33">
        <v>3.5418369999999999E-3</v>
      </c>
      <c r="BP51" s="33">
        <v>3.4587369999999999E-3</v>
      </c>
      <c r="BQ51" s="33">
        <v>3.3789570000000001E-3</v>
      </c>
      <c r="BR51" s="33">
        <v>3.3016270000000001E-3</v>
      </c>
      <c r="BS51" s="33">
        <v>3.226797E-3</v>
      </c>
      <c r="BT51" s="33">
        <v>3.1547839999999999E-3</v>
      </c>
      <c r="BU51" s="33">
        <v>3.085366E-3</v>
      </c>
      <c r="BV51" s="33">
        <v>3.0185730000000001E-3</v>
      </c>
      <c r="BW51" s="33">
        <v>2.9539200000000001E-3</v>
      </c>
      <c r="BX51" s="33">
        <v>2.89142E-3</v>
      </c>
      <c r="BY51" s="33">
        <v>2.8309160000000002E-3</v>
      </c>
      <c r="BZ51" s="33">
        <v>2.772769E-3</v>
      </c>
      <c r="CA51" s="33">
        <v>2.716876E-3</v>
      </c>
      <c r="CB51" s="33">
        <v>2.6626670000000001E-3</v>
      </c>
      <c r="CC51" s="33">
        <v>2.6104240000000001E-3</v>
      </c>
      <c r="CD51" s="33">
        <v>2.560007E-3</v>
      </c>
      <c r="CE51" s="33">
        <v>2.5111920000000002E-3</v>
      </c>
      <c r="CF51" s="33">
        <v>2.464038E-3</v>
      </c>
      <c r="CG51" s="33">
        <v>2.4183389999999998E-3</v>
      </c>
      <c r="CH51" s="33">
        <v>2.3742279999999999E-3</v>
      </c>
      <c r="CI51" s="33">
        <v>2.3316919999999998E-3</v>
      </c>
      <c r="CJ51" s="33">
        <v>2.291015E-3</v>
      </c>
      <c r="CK51" s="33">
        <v>2.2518600000000001E-3</v>
      </c>
      <c r="CL51" s="33">
        <v>2.2139849999999999E-3</v>
      </c>
      <c r="CM51" s="33">
        <v>2.1775150000000001E-3</v>
      </c>
      <c r="CN51" s="33">
        <v>2.1422590000000001E-3</v>
      </c>
      <c r="CO51" s="33">
        <v>2.1080510000000001E-3</v>
      </c>
      <c r="CP51" s="33">
        <v>2.074771E-3</v>
      </c>
      <c r="CQ51" s="33">
        <v>2.0423860000000002E-3</v>
      </c>
      <c r="CR51" s="33">
        <v>2.010993E-3</v>
      </c>
      <c r="CS51" s="33">
        <v>1.9805069999999998E-3</v>
      </c>
      <c r="CT51" s="33">
        <v>1.9511330000000001E-3</v>
      </c>
      <c r="CU51" s="33">
        <v>1.9227739999999999E-3</v>
      </c>
      <c r="CV51" s="33">
        <v>1.895367E-3</v>
      </c>
      <c r="CW51" s="33">
        <v>1.8690079999999999E-3</v>
      </c>
      <c r="CX51" s="33">
        <v>1.8434339999999999E-3</v>
      </c>
      <c r="CY51" s="33">
        <v>1.818554E-3</v>
      </c>
      <c r="CZ51" s="33">
        <v>1.794442E-3</v>
      </c>
      <c r="DA51" s="33">
        <v>1.7710899999999999E-3</v>
      </c>
      <c r="DB51" s="33">
        <v>1.748622E-3</v>
      </c>
      <c r="DC51" s="33">
        <v>1.726967E-3</v>
      </c>
      <c r="DD51" s="33">
        <v>1.7062900000000001E-3</v>
      </c>
      <c r="DE51" s="33">
        <v>1.686417E-3</v>
      </c>
      <c r="DF51" s="33">
        <v>1.667162E-3</v>
      </c>
      <c r="DG51" s="33">
        <v>1.6485720000000001E-3</v>
      </c>
      <c r="DH51" s="33">
        <v>1.6305009999999999E-3</v>
      </c>
      <c r="DI51" s="33">
        <v>1.6128309999999999E-3</v>
      </c>
      <c r="DJ51" s="33">
        <v>1.595513E-3</v>
      </c>
      <c r="DK51" s="33">
        <v>1.5786000000000001E-3</v>
      </c>
      <c r="DL51" s="33">
        <v>1.5622279999999999E-3</v>
      </c>
      <c r="DM51" s="33">
        <v>1.5464140000000001E-3</v>
      </c>
      <c r="DN51" s="33">
        <v>1.5312500000000001E-3</v>
      </c>
      <c r="DO51" s="33">
        <v>1.5166369999999999E-3</v>
      </c>
      <c r="DP51" s="33">
        <v>1.502399E-3</v>
      </c>
      <c r="DQ51" s="33">
        <v>1.488493E-3</v>
      </c>
      <c r="DR51" s="33">
        <v>1.4748700000000001E-3</v>
      </c>
      <c r="DS51" s="33">
        <v>1.461408E-3</v>
      </c>
      <c r="DT51" s="33">
        <v>1.4480490000000001E-3</v>
      </c>
      <c r="DU51" s="33">
        <v>1.434928E-3</v>
      </c>
      <c r="DV51" s="33">
        <v>1.422221E-3</v>
      </c>
      <c r="DW51" s="33">
        <v>1.410017E-3</v>
      </c>
      <c r="DX51" s="33">
        <v>1.398259E-3</v>
      </c>
      <c r="DY51" s="33">
        <v>1.386771E-3</v>
      </c>
      <c r="DZ51" s="33">
        <v>1.3755320000000001E-3</v>
      </c>
      <c r="EA51" s="33">
        <v>1.3645249999999999E-3</v>
      </c>
      <c r="EB51" s="33">
        <v>1.3536939999999999E-3</v>
      </c>
      <c r="EC51" s="33">
        <v>1.3429239999999999E-3</v>
      </c>
      <c r="ED51" s="33">
        <v>1.332148E-3</v>
      </c>
      <c r="EE51" s="33">
        <v>1.3215600000000001E-3</v>
      </c>
      <c r="EF51" s="33">
        <v>1.311326E-3</v>
      </c>
      <c r="EG51" s="33">
        <v>1.3015119999999999E-3</v>
      </c>
      <c r="EH51" s="33">
        <v>1.292023E-3</v>
      </c>
      <c r="EI51" s="33">
        <v>1.282722E-3</v>
      </c>
      <c r="EJ51" s="33">
        <v>1.2736189999999999E-3</v>
      </c>
      <c r="EK51" s="33">
        <v>1.26472E-3</v>
      </c>
      <c r="EL51" s="33">
        <v>1.2559470000000001E-3</v>
      </c>
      <c r="EM51" s="33">
        <v>1.247174E-3</v>
      </c>
      <c r="EN51" s="33">
        <v>1.238376E-3</v>
      </c>
      <c r="EO51" s="33">
        <v>1.229752E-3</v>
      </c>
      <c r="EP51" s="33">
        <v>1.2213980000000001E-3</v>
      </c>
      <c r="EQ51" s="33">
        <v>1.2133560000000001E-3</v>
      </c>
      <c r="ER51" s="33">
        <v>1.205546E-3</v>
      </c>
      <c r="ES51" s="33">
        <v>1.197839E-3</v>
      </c>
      <c r="ET51" s="33">
        <v>1.1902620000000001E-3</v>
      </c>
      <c r="EU51" s="33">
        <v>1.182834E-3</v>
      </c>
      <c r="EV51" s="33">
        <v>1.1754809999999999E-3</v>
      </c>
      <c r="EW51" s="33">
        <v>1.16811E-3</v>
      </c>
      <c r="EX51" s="33">
        <v>1.1607049999999999E-3</v>
      </c>
      <c r="EY51" s="33">
        <v>1.153439E-3</v>
      </c>
      <c r="EZ51" s="33">
        <v>1.1464120000000001E-3</v>
      </c>
      <c r="FA51" s="33">
        <v>1.1396710000000001E-3</v>
      </c>
      <c r="FB51" s="33">
        <v>1.133123E-3</v>
      </c>
      <c r="FC51" s="33">
        <v>1.126618E-3</v>
      </c>
      <c r="FD51" s="33">
        <v>1.120174E-3</v>
      </c>
      <c r="FE51" s="33">
        <v>1.1138459999999999E-3</v>
      </c>
      <c r="FF51" s="33">
        <v>1.107598E-3</v>
      </c>
      <c r="FG51" s="33">
        <v>1.1013590000000001E-3</v>
      </c>
      <c r="FH51" s="33">
        <v>1.095113E-3</v>
      </c>
      <c r="FI51" s="33">
        <v>1.08899E-3</v>
      </c>
      <c r="FJ51" s="33">
        <v>1.0830519999999999E-3</v>
      </c>
      <c r="FK51" s="33">
        <v>1.0773829999999999E-3</v>
      </c>
      <c r="FL51" s="33">
        <v>1.0718800000000001E-3</v>
      </c>
      <c r="FM51" s="33">
        <v>1.066401E-3</v>
      </c>
      <c r="FN51" s="33">
        <v>1.0609560000000001E-3</v>
      </c>
      <c r="FO51" s="33">
        <v>1.055608E-3</v>
      </c>
      <c r="FP51" s="33">
        <v>1.050317E-3</v>
      </c>
      <c r="FQ51" s="33">
        <v>1.044992E-3</v>
      </c>
      <c r="FR51" s="33">
        <v>1.0396120000000001E-3</v>
      </c>
      <c r="FS51" s="33">
        <v>1.0343419999999999E-3</v>
      </c>
      <c r="FT51" s="33">
        <v>1.0292179999999999E-3</v>
      </c>
      <c r="FU51" s="33">
        <v>1.024304E-3</v>
      </c>
      <c r="FV51" s="33">
        <v>1.0195029999999999E-3</v>
      </c>
      <c r="FW51" s="33">
        <v>1.014722E-3</v>
      </c>
      <c r="FX51" s="33">
        <v>1.009994E-3</v>
      </c>
      <c r="FY51" s="33">
        <v>1.0053869999999999E-3</v>
      </c>
      <c r="FZ51" s="33">
        <v>1.000878E-3</v>
      </c>
      <c r="GA51" s="33">
        <v>9.9635359999999994E-4</v>
      </c>
      <c r="GB51" s="33">
        <v>9.9176329999999999E-4</v>
      </c>
      <c r="GC51" s="33">
        <v>9.8724730000000001E-4</v>
      </c>
      <c r="GD51" s="33">
        <v>9.8281809999999992E-4</v>
      </c>
      <c r="GE51" s="33">
        <v>9.7854540000000007E-4</v>
      </c>
      <c r="GF51" s="33">
        <v>9.743582E-4</v>
      </c>
      <c r="GG51" s="33">
        <v>9.7018210000000002E-4</v>
      </c>
      <c r="GH51" s="33">
        <v>9.6601840000000005E-4</v>
      </c>
      <c r="GI51" s="33">
        <v>9.6195440000000003E-4</v>
      </c>
      <c r="GJ51" s="33">
        <v>9.5800059999999996E-4</v>
      </c>
      <c r="GK51" s="33">
        <v>9.5406229999999998E-4</v>
      </c>
      <c r="GL51" s="33">
        <v>9.5006520000000001E-4</v>
      </c>
      <c r="GM51" s="33">
        <v>9.4612679999999999E-4</v>
      </c>
      <c r="GN51" s="33">
        <v>9.4225229999999997E-4</v>
      </c>
      <c r="GO51" s="33">
        <v>9.385048E-4</v>
      </c>
      <c r="GP51" s="33">
        <v>9.3482639999999996E-4</v>
      </c>
      <c r="GQ51" s="33">
        <v>9.3117229999999996E-4</v>
      </c>
      <c r="GR51" s="33">
        <v>9.2751360000000002E-4</v>
      </c>
      <c r="GS51" s="33">
        <v>9.2390729999999996E-4</v>
      </c>
      <c r="GT51" s="33">
        <v>9.2037119999999997E-4</v>
      </c>
      <c r="GU51" s="33">
        <v>9.1684049999999999E-4</v>
      </c>
      <c r="GV51" s="33">
        <v>9.132586E-4</v>
      </c>
      <c r="GW51" s="33">
        <v>9.097323E-4</v>
      </c>
      <c r="GX51" s="33">
        <v>9.0626309999999996E-4</v>
      </c>
      <c r="GY51" s="33">
        <v>9.0290559999999995E-4</v>
      </c>
      <c r="GZ51" s="33">
        <v>8.9960660000000005E-4</v>
      </c>
      <c r="HA51" s="33">
        <v>8.963539E-4</v>
      </c>
      <c r="HB51" s="33">
        <v>8.9309109999999997E-4</v>
      </c>
      <c r="HC51" s="33">
        <v>8.8986540000000002E-4</v>
      </c>
      <c r="HD51" s="33">
        <v>8.866907E-4</v>
      </c>
      <c r="HE51" s="33">
        <v>8.8350050000000002E-4</v>
      </c>
      <c r="HF51" s="33">
        <v>8.8024900000000005E-4</v>
      </c>
      <c r="HG51" s="33">
        <v>8.7702899999999998E-4</v>
      </c>
      <c r="HH51" s="33">
        <v>8.7386159999999996E-4</v>
      </c>
      <c r="HI51" s="33">
        <v>8.7078820000000001E-4</v>
      </c>
      <c r="HJ51" s="33">
        <v>8.6774279999999996E-4</v>
      </c>
      <c r="HK51" s="33">
        <v>8.6473409999999996E-4</v>
      </c>
      <c r="HL51" s="33">
        <v>8.6171339999999998E-4</v>
      </c>
      <c r="HM51" s="33">
        <v>8.5872719999999995E-4</v>
      </c>
      <c r="HN51" s="33">
        <v>8.557778E-4</v>
      </c>
      <c r="HO51" s="33">
        <v>8.5281660000000004E-4</v>
      </c>
      <c r="HP51" s="33">
        <v>8.497903E-4</v>
      </c>
      <c r="HQ51" s="33">
        <v>8.4678420000000002E-4</v>
      </c>
      <c r="HR51" s="33">
        <v>8.4383549999999998E-4</v>
      </c>
      <c r="HS51" s="33">
        <v>8.4099770000000003E-4</v>
      </c>
      <c r="HT51" s="33">
        <v>8.3818619999999995E-4</v>
      </c>
      <c r="HU51" s="33">
        <v>8.3541750000000004E-4</v>
      </c>
      <c r="HV51" s="33">
        <v>8.326656E-4</v>
      </c>
      <c r="HW51" s="33">
        <v>8.2995740000000001E-4</v>
      </c>
      <c r="HX51" s="33">
        <v>8.272695E-4</v>
      </c>
      <c r="HY51" s="33">
        <v>8.2454269999999996E-4</v>
      </c>
      <c r="HZ51" s="33">
        <v>8.2174240000000001E-4</v>
      </c>
      <c r="IA51" s="33">
        <v>8.1895950000000003E-4</v>
      </c>
      <c r="IB51" s="33">
        <v>8.1622740000000002E-4</v>
      </c>
      <c r="IC51" s="33">
        <v>8.1359040000000002E-4</v>
      </c>
      <c r="ID51" s="33">
        <v>8.1097660000000002E-4</v>
      </c>
      <c r="IE51" s="33">
        <v>8.0839430000000003E-4</v>
      </c>
      <c r="IF51" s="33">
        <v>8.0580799999999998E-4</v>
      </c>
      <c r="IG51" s="33">
        <v>8.0325239999999999E-4</v>
      </c>
      <c r="IH51" s="33">
        <v>8.0071760000000004E-4</v>
      </c>
      <c r="II51" s="33">
        <v>7.9816109999999996E-4</v>
      </c>
      <c r="IJ51" s="33">
        <v>7.9556020000000002E-4</v>
      </c>
      <c r="IK51" s="33">
        <v>7.9298879999999995E-4</v>
      </c>
      <c r="IL51" s="33">
        <v>7.9047099999999995E-4</v>
      </c>
      <c r="IM51" s="33">
        <v>7.8803810000000005E-4</v>
      </c>
      <c r="IN51" s="33">
        <v>7.8561400000000002E-4</v>
      </c>
      <c r="IO51" s="33">
        <v>7.8321740000000003E-4</v>
      </c>
      <c r="IP51" s="33">
        <v>7.8082460000000005E-4</v>
      </c>
      <c r="IQ51" s="33">
        <v>7.7848260000000003E-4</v>
      </c>
      <c r="IR51" s="33">
        <v>7.7618870000000005E-4</v>
      </c>
      <c r="IS51" s="33">
        <v>7.738949E-4</v>
      </c>
      <c r="IT51" s="33">
        <v>7.7154529999999999E-4</v>
      </c>
      <c r="IU51" s="33">
        <v>7.6920639999999995E-4</v>
      </c>
      <c r="IV51" s="33">
        <v>7.6688799999999997E-4</v>
      </c>
      <c r="IW51" s="33">
        <v>7.646148E-4</v>
      </c>
      <c r="IX51" s="33">
        <v>7.6232909999999999E-4</v>
      </c>
      <c r="IY51" s="33">
        <v>7.6004570000000001E-4</v>
      </c>
      <c r="IZ51" s="33">
        <v>7.5776510000000001E-4</v>
      </c>
      <c r="JA51" s="33">
        <v>7.5555960000000004E-4</v>
      </c>
      <c r="JB51" s="33">
        <v>7.5339560000000001E-4</v>
      </c>
      <c r="JC51" s="33">
        <v>7.5121059999999997E-4</v>
      </c>
      <c r="JD51" s="33">
        <v>7.4897560000000002E-4</v>
      </c>
      <c r="JE51" s="33">
        <v>7.4678280000000004E-4</v>
      </c>
      <c r="JF51" s="33">
        <v>7.4465839999999996E-4</v>
      </c>
      <c r="JG51" s="33">
        <v>7.4261900000000003E-4</v>
      </c>
      <c r="JH51" s="33">
        <v>7.405898E-4</v>
      </c>
      <c r="JI51" s="33">
        <v>7.3854210000000005E-4</v>
      </c>
      <c r="JJ51" s="33">
        <v>7.364518E-4</v>
      </c>
      <c r="JK51" s="33">
        <v>7.3437630000000001E-4</v>
      </c>
      <c r="JL51" s="33">
        <v>7.3231420000000004E-4</v>
      </c>
      <c r="JM51" s="33">
        <v>7.3024139999999999E-4</v>
      </c>
      <c r="JN51" s="33">
        <v>7.2813459999999995E-4</v>
      </c>
      <c r="JO51" s="33">
        <v>7.2608570000000003E-4</v>
      </c>
      <c r="JP51" s="33">
        <v>7.2411670000000004E-4</v>
      </c>
      <c r="JQ51" s="33">
        <v>7.2221060000000003E-4</v>
      </c>
      <c r="JR51" s="33">
        <v>7.2029899999999998E-4</v>
      </c>
      <c r="JS51" s="33">
        <v>7.1838659999999999E-4</v>
      </c>
      <c r="JT51" s="33">
        <v>7.1645149999999996E-4</v>
      </c>
      <c r="JU51" s="33">
        <v>7.1453339999999997E-4</v>
      </c>
      <c r="JV51" s="33">
        <v>7.1261139999999996E-4</v>
      </c>
      <c r="JW51" s="33">
        <v>7.1066870000000004E-4</v>
      </c>
      <c r="JX51" s="33">
        <v>7.0868950000000004E-4</v>
      </c>
      <c r="JY51" s="33">
        <v>7.0674599999999996E-4</v>
      </c>
      <c r="JZ51" s="33">
        <v>7.0486720000000004E-4</v>
      </c>
      <c r="KA51" s="33">
        <v>7.0306920000000003E-4</v>
      </c>
      <c r="KB51" s="33">
        <v>7.0127920000000003E-4</v>
      </c>
      <c r="KC51" s="33">
        <v>6.9949529999999995E-4</v>
      </c>
      <c r="KD51" s="33">
        <v>6.9769890000000005E-4</v>
      </c>
      <c r="KE51" s="33">
        <v>6.9592850000000002E-4</v>
      </c>
      <c r="KF51" s="33">
        <v>6.9416219999999997E-4</v>
      </c>
      <c r="KG51" s="33">
        <v>6.9236989999999995E-4</v>
      </c>
      <c r="KH51" s="33">
        <v>6.9052920000000002E-4</v>
      </c>
      <c r="KI51" s="33">
        <v>6.8871959999999995E-4</v>
      </c>
      <c r="KJ51" s="33">
        <v>6.869771E-4</v>
      </c>
      <c r="KK51" s="33">
        <v>6.8530390000000004E-4</v>
      </c>
      <c r="KL51" s="33">
        <v>6.8361910000000004E-4</v>
      </c>
      <c r="KM51" s="33">
        <v>6.819215E-4</v>
      </c>
      <c r="KN51" s="33">
        <v>6.8019499999999997E-4</v>
      </c>
      <c r="KO51" s="33">
        <v>6.7847359999999995E-4</v>
      </c>
      <c r="KP51" s="33">
        <v>6.7675329999999998E-4</v>
      </c>
      <c r="KQ51" s="33">
        <v>6.7502359999999995E-4</v>
      </c>
      <c r="KR51" s="33">
        <v>6.7328669999999996E-4</v>
      </c>
      <c r="KS51" s="33">
        <v>6.7161119999999998E-4</v>
      </c>
      <c r="KT51" s="33">
        <v>6.7000839999999996E-4</v>
      </c>
      <c r="KU51" s="33">
        <v>6.6847230000000003E-4</v>
      </c>
      <c r="KV51" s="33">
        <v>6.6690640000000002E-4</v>
      </c>
      <c r="KW51" s="33">
        <v>6.6531339999999998E-4</v>
      </c>
      <c r="KX51" s="33">
        <v>6.6370419999999995E-4</v>
      </c>
      <c r="KY51" s="33">
        <v>6.6210819999999997E-4</v>
      </c>
      <c r="KZ51" s="33">
        <v>6.605084E-4</v>
      </c>
      <c r="LA51" s="33">
        <v>6.5889699999999998E-4</v>
      </c>
      <c r="LB51" s="33">
        <v>6.5727760000000004E-4</v>
      </c>
      <c r="LC51" s="33">
        <v>6.5570639999999996E-4</v>
      </c>
      <c r="LD51" s="33">
        <v>6.5418889999999997E-4</v>
      </c>
      <c r="LE51" s="33">
        <v>6.5271019999999999E-4</v>
      </c>
      <c r="LF51" s="33">
        <v>6.5119699999999995E-4</v>
      </c>
      <c r="LG51" s="33">
        <v>6.4965979999999997E-4</v>
      </c>
      <c r="LH51" s="33">
        <v>6.4811369999999999E-4</v>
      </c>
      <c r="LI51" s="33">
        <v>6.4659639999999996E-4</v>
      </c>
      <c r="LJ51" s="33">
        <v>6.4509270000000002E-4</v>
      </c>
      <c r="LK51" s="33">
        <v>6.435891E-4</v>
      </c>
      <c r="LL51" s="33">
        <v>6.4207119999999999E-4</v>
      </c>
      <c r="LM51" s="33">
        <v>6.4058669999999998E-4</v>
      </c>
      <c r="LN51" s="33">
        <v>6.3913939999999997E-4</v>
      </c>
      <c r="LO51" s="33">
        <v>6.3771499999999996E-4</v>
      </c>
      <c r="LP51" s="33">
        <v>6.3625390000000002E-4</v>
      </c>
      <c r="LQ51" s="33">
        <v>6.3476850000000003E-4</v>
      </c>
      <c r="LR51" s="33">
        <v>6.3326660000000005E-4</v>
      </c>
      <c r="LS51" s="33">
        <v>6.317839E-4</v>
      </c>
      <c r="LT51" s="33">
        <v>6.3030530000000005E-4</v>
      </c>
      <c r="LU51" s="33">
        <v>6.2882529999999995E-4</v>
      </c>
      <c r="LV51" s="33">
        <v>6.2735250000000003E-4</v>
      </c>
      <c r="LW51" s="33">
        <v>6.2593320000000003E-4</v>
      </c>
      <c r="LX51" s="33">
        <v>6.2456719999999999E-4</v>
      </c>
      <c r="LY51" s="33">
        <v>6.2323119999999998E-4</v>
      </c>
      <c r="LZ51" s="33">
        <v>6.2185780000000002E-4</v>
      </c>
      <c r="MA51" s="33">
        <v>6.2044979999999997E-4</v>
      </c>
      <c r="MB51" s="33">
        <v>6.190147E-4</v>
      </c>
      <c r="MC51" s="33">
        <v>6.1759E-4</v>
      </c>
      <c r="MD51" s="33">
        <v>6.1615149999999996E-4</v>
      </c>
      <c r="ME51" s="33">
        <v>6.1469469999999996E-4</v>
      </c>
      <c r="MF51" s="33">
        <v>6.1322899999999997E-4</v>
      </c>
      <c r="MG51" s="33">
        <v>6.1179910000000004E-4</v>
      </c>
      <c r="MH51" s="33">
        <v>6.1041610000000005E-4</v>
      </c>
      <c r="MI51" s="33">
        <v>6.0907300000000001E-4</v>
      </c>
      <c r="MJ51" s="33">
        <v>6.0770880000000005E-4</v>
      </c>
      <c r="MK51" s="33">
        <v>6.0632769999999995E-4</v>
      </c>
      <c r="ML51" s="33">
        <v>6.0494469999999997E-4</v>
      </c>
      <c r="MM51" s="33">
        <v>6.0357249999999998E-4</v>
      </c>
      <c r="MN51" s="33">
        <v>6.0218040000000004E-4</v>
      </c>
      <c r="MO51" s="33">
        <v>6.0076439999999997E-4</v>
      </c>
      <c r="MP51" s="33">
        <v>5.993398E-4</v>
      </c>
      <c r="MQ51" s="33">
        <v>5.9795620000000003E-4</v>
      </c>
      <c r="MR51" s="33">
        <v>5.9662690000000004E-4</v>
      </c>
      <c r="MS51" s="33">
        <v>5.9534500000000005E-4</v>
      </c>
      <c r="MT51" s="33">
        <v>5.9404399999999995E-4</v>
      </c>
      <c r="MU51" s="33">
        <v>5.9272990000000005E-4</v>
      </c>
      <c r="MV51" s="33">
        <v>5.9141369999999996E-4</v>
      </c>
      <c r="MW51" s="33">
        <v>5.9010089999999996E-4</v>
      </c>
      <c r="MX51" s="33">
        <v>5.8876489999999996E-4</v>
      </c>
      <c r="MY51" s="33">
        <v>5.8741399999999997E-4</v>
      </c>
      <c r="MZ51" s="33">
        <v>5.8606770000000003E-4</v>
      </c>
      <c r="NA51" s="33">
        <v>5.8476899999999996E-4</v>
      </c>
      <c r="NB51" s="33">
        <v>5.835161E-4</v>
      </c>
      <c r="NC51" s="33">
        <v>5.8228589999999997E-4</v>
      </c>
      <c r="ND51" s="33">
        <v>5.8101539999999997E-4</v>
      </c>
      <c r="NE51" s="33">
        <v>5.7971450000000001E-4</v>
      </c>
      <c r="NF51" s="33">
        <v>5.7840630000000005E-4</v>
      </c>
      <c r="NG51" s="33">
        <v>5.7710379999999998E-4</v>
      </c>
      <c r="NH51" s="33">
        <v>5.7578990000000004E-4</v>
      </c>
      <c r="NI51" s="33">
        <v>5.7447010000000003E-4</v>
      </c>
      <c r="NJ51" s="33">
        <v>5.7316050000000003E-4</v>
      </c>
      <c r="NK51" s="33">
        <v>5.7189640000000004E-4</v>
      </c>
      <c r="NL51" s="33">
        <v>5.7067149999999998E-4</v>
      </c>
      <c r="NM51" s="33">
        <v>5.6946609999999995E-4</v>
      </c>
      <c r="NN51" s="33">
        <v>5.6823370000000004E-4</v>
      </c>
      <c r="NO51" s="33">
        <v>5.6698450000000004E-4</v>
      </c>
      <c r="NP51" s="33">
        <v>5.6573989999999998E-4</v>
      </c>
      <c r="NQ51" s="33">
        <v>5.6451400000000001E-4</v>
      </c>
      <c r="NR51" s="33">
        <v>5.6328620000000004E-4</v>
      </c>
      <c r="NS51" s="33">
        <v>5.6205879999999999E-4</v>
      </c>
      <c r="NT51" s="33">
        <v>5.6085219999999999E-4</v>
      </c>
      <c r="NU51" s="33">
        <v>5.5969289999999996E-4</v>
      </c>
      <c r="NV51" s="33">
        <v>5.5856649999999999E-4</v>
      </c>
      <c r="NW51" s="33">
        <v>5.5744750000000004E-4</v>
      </c>
      <c r="NX51" s="33">
        <v>5.5629180000000005E-4</v>
      </c>
      <c r="NY51" s="33">
        <v>5.5511180000000001E-4</v>
      </c>
      <c r="NZ51" s="33">
        <v>5.539284E-4</v>
      </c>
      <c r="OA51" s="33">
        <v>5.5275720000000003E-4</v>
      </c>
      <c r="OB51" s="33">
        <v>5.5157749999999999E-4</v>
      </c>
      <c r="OC51" s="33">
        <v>5.5038959999999997E-4</v>
      </c>
      <c r="OD51" s="33">
        <v>5.4921220000000005E-4</v>
      </c>
      <c r="OE51" s="33">
        <v>5.4806549999999999E-4</v>
      </c>
      <c r="OF51" s="33">
        <v>5.4693769999999997E-4</v>
      </c>
      <c r="OG51" s="33">
        <v>5.4580310000000001E-4</v>
      </c>
      <c r="OH51" s="33">
        <v>5.4462949999999999E-4</v>
      </c>
      <c r="OI51" s="33">
        <v>5.4344660000000004E-4</v>
      </c>
      <c r="OJ51" s="33">
        <v>5.422863E-4</v>
      </c>
      <c r="OK51" s="33">
        <v>5.4116329999999999E-4</v>
      </c>
      <c r="OL51" s="33">
        <v>5.4005269999999998E-4</v>
      </c>
      <c r="OM51" s="33">
        <v>5.389476E-4</v>
      </c>
      <c r="ON51" s="33">
        <v>5.3785599999999997E-4</v>
      </c>
      <c r="OO51" s="33">
        <v>5.3679620000000004E-4</v>
      </c>
      <c r="OP51" s="33">
        <v>5.3575360000000002E-4</v>
      </c>
      <c r="OQ51" s="33"/>
    </row>
    <row r="52" spans="1:407" x14ac:dyDescent="0.25">
      <c r="A52" s="13" t="str">
        <f t="shared" si="0"/>
        <v>FixedWing-EXTREMELY COARSE-3-14-Any</v>
      </c>
      <c r="B52" s="13" t="s">
        <v>56</v>
      </c>
      <c r="C52" s="23" t="s">
        <v>33</v>
      </c>
      <c r="D52" s="31">
        <v>3</v>
      </c>
      <c r="E52" s="23">
        <v>14</v>
      </c>
      <c r="F52" s="32" t="s">
        <v>48</v>
      </c>
      <c r="G52" s="33">
        <v>5.6666469999999997E-2</v>
      </c>
      <c r="H52" s="33">
        <v>4.413342E-2</v>
      </c>
      <c r="I52" s="33">
        <v>3.8126699999999999E-2</v>
      </c>
      <c r="J52" s="33">
        <v>3.4613829999999998E-2</v>
      </c>
      <c r="K52" s="33">
        <v>3.2436970000000002E-2</v>
      </c>
      <c r="L52" s="33">
        <v>3.0753300000000001E-2</v>
      </c>
      <c r="M52" s="33">
        <v>2.9228290000000001E-2</v>
      </c>
      <c r="N52" s="33">
        <v>2.766333E-2</v>
      </c>
      <c r="O52" s="33">
        <v>2.582543E-2</v>
      </c>
      <c r="P52" s="33">
        <v>2.3898800000000001E-2</v>
      </c>
      <c r="Q52" s="33">
        <v>2.1926359999999999E-2</v>
      </c>
      <c r="R52" s="33">
        <v>1.9940900000000001E-2</v>
      </c>
      <c r="S52" s="33">
        <v>1.8116219999999999E-2</v>
      </c>
      <c r="T52" s="33">
        <v>1.6537969999999999E-2</v>
      </c>
      <c r="U52" s="33">
        <v>1.5176159999999999E-2</v>
      </c>
      <c r="V52" s="33">
        <v>1.4017180000000001E-2</v>
      </c>
      <c r="W52" s="33">
        <v>1.3023180000000001E-2</v>
      </c>
      <c r="X52" s="33">
        <v>1.216388E-2</v>
      </c>
      <c r="Y52" s="33">
        <v>1.138656E-2</v>
      </c>
      <c r="Z52" s="33">
        <v>1.071223E-2</v>
      </c>
      <c r="AA52" s="33">
        <v>1.0113810000000001E-2</v>
      </c>
      <c r="AB52" s="33">
        <v>9.5718629999999999E-3</v>
      </c>
      <c r="AC52" s="33">
        <v>9.073668E-3</v>
      </c>
      <c r="AD52" s="33">
        <v>8.6124979999999997E-3</v>
      </c>
      <c r="AE52" s="33">
        <v>8.1852780000000007E-3</v>
      </c>
      <c r="AF52" s="33">
        <v>7.7889300000000003E-3</v>
      </c>
      <c r="AG52" s="33">
        <v>7.4195169999999996E-3</v>
      </c>
      <c r="AH52" s="33">
        <v>7.0743469999999999E-3</v>
      </c>
      <c r="AI52" s="33">
        <v>6.7509329999999998E-3</v>
      </c>
      <c r="AJ52" s="33">
        <v>6.447698E-3</v>
      </c>
      <c r="AK52" s="33">
        <v>6.1628120000000002E-3</v>
      </c>
      <c r="AL52" s="33">
        <v>5.8949989999999997E-3</v>
      </c>
      <c r="AM52" s="33">
        <v>5.6433309999999997E-3</v>
      </c>
      <c r="AN52" s="33">
        <v>5.406976E-3</v>
      </c>
      <c r="AO52" s="33">
        <v>5.1852770000000003E-3</v>
      </c>
      <c r="AP52" s="33">
        <v>4.9769410000000004E-3</v>
      </c>
      <c r="AQ52" s="33">
        <v>4.7806680000000001E-3</v>
      </c>
      <c r="AR52" s="33">
        <v>4.595928E-3</v>
      </c>
      <c r="AS52" s="33">
        <v>4.4225330000000002E-3</v>
      </c>
      <c r="AT52" s="33">
        <v>4.2603570000000002E-3</v>
      </c>
      <c r="AU52" s="33">
        <v>4.1082870000000004E-3</v>
      </c>
      <c r="AV52" s="33">
        <v>3.9652020000000001E-3</v>
      </c>
      <c r="AW52" s="33">
        <v>3.830544E-3</v>
      </c>
      <c r="AX52" s="33">
        <v>3.7039120000000002E-3</v>
      </c>
      <c r="AY52" s="33">
        <v>3.5848289999999999E-3</v>
      </c>
      <c r="AZ52" s="33">
        <v>3.4727949999999999E-3</v>
      </c>
      <c r="BA52" s="33">
        <v>3.3670520000000002E-3</v>
      </c>
      <c r="BB52" s="33">
        <v>3.2671620000000001E-3</v>
      </c>
      <c r="BC52" s="33">
        <v>3.1727669999999999E-3</v>
      </c>
      <c r="BD52" s="33">
        <v>3.083321E-3</v>
      </c>
      <c r="BE52" s="33">
        <v>2.9982250000000002E-3</v>
      </c>
      <c r="BF52" s="33">
        <v>2.9169320000000001E-3</v>
      </c>
      <c r="BG52" s="33">
        <v>2.8393839999999999E-3</v>
      </c>
      <c r="BH52" s="33">
        <v>2.7659199999999998E-3</v>
      </c>
      <c r="BI52" s="33">
        <v>2.6967359999999999E-3</v>
      </c>
      <c r="BJ52" s="33">
        <v>2.6314559999999999E-3</v>
      </c>
      <c r="BK52" s="33">
        <v>2.5696510000000001E-3</v>
      </c>
      <c r="BL52" s="33">
        <v>2.5110000000000002E-3</v>
      </c>
      <c r="BM52" s="33">
        <v>2.4554580000000002E-3</v>
      </c>
      <c r="BN52" s="33">
        <v>2.4027079999999999E-3</v>
      </c>
      <c r="BO52" s="33">
        <v>2.3523400000000001E-3</v>
      </c>
      <c r="BP52" s="33">
        <v>2.3038799999999999E-3</v>
      </c>
      <c r="BQ52" s="33">
        <v>2.257251E-3</v>
      </c>
      <c r="BR52" s="33">
        <v>2.2127510000000002E-3</v>
      </c>
      <c r="BS52" s="33">
        <v>2.1705119999999999E-3</v>
      </c>
      <c r="BT52" s="33">
        <v>2.1299909999999999E-3</v>
      </c>
      <c r="BU52" s="33">
        <v>2.0909520000000001E-3</v>
      </c>
      <c r="BV52" s="33">
        <v>2.0535589999999999E-3</v>
      </c>
      <c r="BW52" s="33">
        <v>2.0179360000000001E-3</v>
      </c>
      <c r="BX52" s="33">
        <v>1.9839699999999998E-3</v>
      </c>
      <c r="BY52" s="33">
        <v>1.951471E-3</v>
      </c>
      <c r="BZ52" s="33">
        <v>1.920223E-3</v>
      </c>
      <c r="CA52" s="33">
        <v>1.8902470000000001E-3</v>
      </c>
      <c r="CB52" s="33">
        <v>1.8616640000000001E-3</v>
      </c>
      <c r="CC52" s="33">
        <v>1.8344590000000001E-3</v>
      </c>
      <c r="CD52" s="33">
        <v>1.8082630000000001E-3</v>
      </c>
      <c r="CE52" s="33">
        <v>1.782872E-3</v>
      </c>
      <c r="CF52" s="33">
        <v>1.7584040000000001E-3</v>
      </c>
      <c r="CG52" s="33">
        <v>1.734925E-3</v>
      </c>
      <c r="CH52" s="33">
        <v>1.712398E-3</v>
      </c>
      <c r="CI52" s="33">
        <v>1.6907090000000001E-3</v>
      </c>
      <c r="CJ52" s="33">
        <v>1.669699E-3</v>
      </c>
      <c r="CK52" s="33">
        <v>1.6494389999999999E-3</v>
      </c>
      <c r="CL52" s="33">
        <v>1.6299540000000001E-3</v>
      </c>
      <c r="CM52" s="33">
        <v>1.6112780000000001E-3</v>
      </c>
      <c r="CN52" s="33">
        <v>1.593187E-3</v>
      </c>
      <c r="CO52" s="33">
        <v>1.575541E-3</v>
      </c>
      <c r="CP52" s="33">
        <v>1.5583389999999999E-3</v>
      </c>
      <c r="CQ52" s="33">
        <v>1.541703E-3</v>
      </c>
      <c r="CR52" s="33">
        <v>1.5256499999999999E-3</v>
      </c>
      <c r="CS52" s="33">
        <v>1.5101680000000001E-3</v>
      </c>
      <c r="CT52" s="33">
        <v>1.49522E-3</v>
      </c>
      <c r="CU52" s="33">
        <v>1.4808919999999999E-3</v>
      </c>
      <c r="CV52" s="33">
        <v>1.467203E-3</v>
      </c>
      <c r="CW52" s="33">
        <v>1.454241E-3</v>
      </c>
      <c r="CX52" s="33">
        <v>1.4418980000000001E-3</v>
      </c>
      <c r="CY52" s="33">
        <v>1.429933E-3</v>
      </c>
      <c r="CZ52" s="33">
        <v>1.418302E-3</v>
      </c>
      <c r="DA52" s="33">
        <v>1.4070650000000001E-3</v>
      </c>
      <c r="DB52" s="33">
        <v>1.396195E-3</v>
      </c>
      <c r="DC52" s="33">
        <v>1.3855689999999999E-3</v>
      </c>
      <c r="DD52" s="33">
        <v>1.3751290000000001E-3</v>
      </c>
      <c r="DE52" s="33">
        <v>1.3650509999999999E-3</v>
      </c>
      <c r="DF52" s="33">
        <v>1.3553689999999999E-3</v>
      </c>
      <c r="DG52" s="33">
        <v>1.3460950000000001E-3</v>
      </c>
      <c r="DH52" s="33">
        <v>1.337083E-3</v>
      </c>
      <c r="DI52" s="33">
        <v>1.328189E-3</v>
      </c>
      <c r="DJ52" s="33">
        <v>1.319464E-3</v>
      </c>
      <c r="DK52" s="33">
        <v>1.3109370000000001E-3</v>
      </c>
      <c r="DL52" s="33">
        <v>1.302613E-3</v>
      </c>
      <c r="DM52" s="33">
        <v>1.294424E-3</v>
      </c>
      <c r="DN52" s="33">
        <v>1.286333E-3</v>
      </c>
      <c r="DO52" s="33">
        <v>1.2784459999999999E-3</v>
      </c>
      <c r="DP52" s="33">
        <v>1.2708089999999999E-3</v>
      </c>
      <c r="DQ52" s="33">
        <v>1.2634199999999999E-3</v>
      </c>
      <c r="DR52" s="33">
        <v>1.2561969999999999E-3</v>
      </c>
      <c r="DS52" s="33">
        <v>1.249095E-3</v>
      </c>
      <c r="DT52" s="33">
        <v>1.2420770000000001E-3</v>
      </c>
      <c r="DU52" s="33">
        <v>1.235129E-3</v>
      </c>
      <c r="DV52" s="33">
        <v>1.228228E-3</v>
      </c>
      <c r="DW52" s="33">
        <v>1.221413E-3</v>
      </c>
      <c r="DX52" s="33">
        <v>1.2147130000000001E-3</v>
      </c>
      <c r="DY52" s="33">
        <v>1.208244E-3</v>
      </c>
      <c r="DZ52" s="33">
        <v>1.201955E-3</v>
      </c>
      <c r="EA52" s="33">
        <v>1.1957859999999999E-3</v>
      </c>
      <c r="EB52" s="33">
        <v>1.189699E-3</v>
      </c>
      <c r="EC52" s="33">
        <v>1.1837079999999999E-3</v>
      </c>
      <c r="ED52" s="33">
        <v>1.177801E-3</v>
      </c>
      <c r="EE52" s="33">
        <v>1.171954E-3</v>
      </c>
      <c r="EF52" s="33">
        <v>1.1661460000000001E-3</v>
      </c>
      <c r="EG52" s="33">
        <v>1.160356E-3</v>
      </c>
      <c r="EH52" s="33">
        <v>1.1546429999999999E-3</v>
      </c>
      <c r="EI52" s="33">
        <v>1.1491120000000001E-3</v>
      </c>
      <c r="EJ52" s="33">
        <v>1.143731E-3</v>
      </c>
      <c r="EK52" s="33">
        <v>1.138497E-3</v>
      </c>
      <c r="EL52" s="33">
        <v>1.1333529999999999E-3</v>
      </c>
      <c r="EM52" s="33">
        <v>1.1282950000000001E-3</v>
      </c>
      <c r="EN52" s="33">
        <v>1.1232740000000001E-3</v>
      </c>
      <c r="EO52" s="33">
        <v>1.1182360000000001E-3</v>
      </c>
      <c r="EP52" s="33">
        <v>1.113211E-3</v>
      </c>
      <c r="EQ52" s="33">
        <v>1.108178E-3</v>
      </c>
      <c r="ER52" s="33">
        <v>1.103178E-3</v>
      </c>
      <c r="ES52" s="33">
        <v>1.098286E-3</v>
      </c>
      <c r="ET52" s="33">
        <v>1.0934930000000001E-3</v>
      </c>
      <c r="EU52" s="33">
        <v>1.088824E-3</v>
      </c>
      <c r="EV52" s="33">
        <v>1.0842549999999999E-3</v>
      </c>
      <c r="EW52" s="33">
        <v>1.079762E-3</v>
      </c>
      <c r="EX52" s="33">
        <v>1.0752800000000001E-3</v>
      </c>
      <c r="EY52" s="33">
        <v>1.0707710000000001E-3</v>
      </c>
      <c r="EZ52" s="33">
        <v>1.0662720000000001E-3</v>
      </c>
      <c r="FA52" s="33">
        <v>1.061815E-3</v>
      </c>
      <c r="FB52" s="33">
        <v>1.057426E-3</v>
      </c>
      <c r="FC52" s="33">
        <v>1.053123E-3</v>
      </c>
      <c r="FD52" s="33">
        <v>1.048876E-3</v>
      </c>
      <c r="FE52" s="33">
        <v>1.044709E-3</v>
      </c>
      <c r="FF52" s="33">
        <v>1.0406059999999999E-3</v>
      </c>
      <c r="FG52" s="33">
        <v>1.0365699999999999E-3</v>
      </c>
      <c r="FH52" s="33">
        <v>1.0325670000000001E-3</v>
      </c>
      <c r="FI52" s="33">
        <v>1.0285330000000001E-3</v>
      </c>
      <c r="FJ52" s="33">
        <v>1.0244849999999999E-3</v>
      </c>
      <c r="FK52" s="33">
        <v>1.0204439999999999E-3</v>
      </c>
      <c r="FL52" s="33">
        <v>1.0164289999999999E-3</v>
      </c>
      <c r="FM52" s="33">
        <v>1.01246E-3</v>
      </c>
      <c r="FN52" s="33">
        <v>1.008554E-3</v>
      </c>
      <c r="FO52" s="33">
        <v>1.0047540000000001E-3</v>
      </c>
      <c r="FP52" s="33">
        <v>1.0010259999999999E-3</v>
      </c>
      <c r="FQ52" s="33">
        <v>9.9737080000000008E-4</v>
      </c>
      <c r="FR52" s="33">
        <v>9.9372650000000007E-4</v>
      </c>
      <c r="FS52" s="33">
        <v>9.9003289999999994E-4</v>
      </c>
      <c r="FT52" s="33">
        <v>9.8630739999999999E-4</v>
      </c>
      <c r="FU52" s="33">
        <v>9.8260050000000009E-4</v>
      </c>
      <c r="FV52" s="33">
        <v>9.789388E-4</v>
      </c>
      <c r="FW52" s="33">
        <v>9.7532960000000003E-4</v>
      </c>
      <c r="FX52" s="33">
        <v>9.7177709999999998E-4</v>
      </c>
      <c r="FY52" s="33">
        <v>9.6831230000000003E-4</v>
      </c>
      <c r="FZ52" s="33">
        <v>9.6491770000000005E-4</v>
      </c>
      <c r="GA52" s="33">
        <v>9.6160099999999997E-4</v>
      </c>
      <c r="GB52" s="33">
        <v>9.5831870000000002E-4</v>
      </c>
      <c r="GC52" s="33">
        <v>9.5501150000000003E-4</v>
      </c>
      <c r="GD52" s="33">
        <v>9.5167600000000004E-4</v>
      </c>
      <c r="GE52" s="33">
        <v>9.4834379999999999E-4</v>
      </c>
      <c r="GF52" s="33">
        <v>9.4501260000000005E-4</v>
      </c>
      <c r="GG52" s="33">
        <v>9.4168520000000001E-4</v>
      </c>
      <c r="GH52" s="33">
        <v>9.383808E-4</v>
      </c>
      <c r="GI52" s="33">
        <v>9.3514119999999997E-4</v>
      </c>
      <c r="GJ52" s="33">
        <v>9.3197479999999997E-4</v>
      </c>
      <c r="GK52" s="33">
        <v>9.2891190000000002E-4</v>
      </c>
      <c r="GL52" s="33">
        <v>9.2590719999999997E-4</v>
      </c>
      <c r="GM52" s="33">
        <v>9.2289179999999996E-4</v>
      </c>
      <c r="GN52" s="33">
        <v>9.1984089999999998E-4</v>
      </c>
      <c r="GO52" s="33">
        <v>9.167693E-4</v>
      </c>
      <c r="GP52" s="33">
        <v>9.1367770000000002E-4</v>
      </c>
      <c r="GQ52" s="33">
        <v>9.1057859999999998E-4</v>
      </c>
      <c r="GR52" s="33">
        <v>9.0748330000000005E-4</v>
      </c>
      <c r="GS52" s="33">
        <v>9.0444389999999998E-4</v>
      </c>
      <c r="GT52" s="33">
        <v>9.0146319999999999E-4</v>
      </c>
      <c r="GU52" s="33">
        <v>8.9858289999999996E-4</v>
      </c>
      <c r="GV52" s="33">
        <v>8.9576680000000004E-4</v>
      </c>
      <c r="GW52" s="33">
        <v>8.9297249999999997E-4</v>
      </c>
      <c r="GX52" s="33">
        <v>8.901674E-4</v>
      </c>
      <c r="GY52" s="33">
        <v>8.8735400000000003E-4</v>
      </c>
      <c r="GZ52" s="33">
        <v>8.8451869999999996E-4</v>
      </c>
      <c r="HA52" s="33">
        <v>8.8166310000000001E-4</v>
      </c>
      <c r="HB52" s="33">
        <v>8.7879750000000002E-4</v>
      </c>
      <c r="HC52" s="33">
        <v>8.759808E-4</v>
      </c>
      <c r="HD52" s="33">
        <v>8.7323269999999996E-4</v>
      </c>
      <c r="HE52" s="33">
        <v>8.7057759999999997E-4</v>
      </c>
      <c r="HF52" s="33">
        <v>8.6797209999999998E-4</v>
      </c>
      <c r="HG52" s="33">
        <v>8.6537270000000002E-4</v>
      </c>
      <c r="HH52" s="33">
        <v>8.6274629999999995E-4</v>
      </c>
      <c r="HI52" s="33">
        <v>8.6009460000000004E-4</v>
      </c>
      <c r="HJ52" s="33">
        <v>8.5740930000000005E-4</v>
      </c>
      <c r="HK52" s="33">
        <v>8.5470119999999999E-4</v>
      </c>
      <c r="HL52" s="33">
        <v>8.5199609999999997E-4</v>
      </c>
      <c r="HM52" s="33">
        <v>8.4935030000000001E-4</v>
      </c>
      <c r="HN52" s="33">
        <v>8.4677419999999997E-4</v>
      </c>
      <c r="HO52" s="33">
        <v>8.4427380000000004E-4</v>
      </c>
      <c r="HP52" s="33">
        <v>8.4181900000000005E-4</v>
      </c>
      <c r="HQ52" s="33">
        <v>8.3936099999999995E-4</v>
      </c>
      <c r="HR52" s="33">
        <v>8.3685339999999995E-4</v>
      </c>
      <c r="HS52" s="33">
        <v>8.3430750000000001E-4</v>
      </c>
      <c r="HT52" s="33">
        <v>8.3171660000000002E-4</v>
      </c>
      <c r="HU52" s="33">
        <v>8.2909749999999995E-4</v>
      </c>
      <c r="HV52" s="33">
        <v>8.2648080000000004E-4</v>
      </c>
      <c r="HW52" s="33">
        <v>8.2393720000000002E-4</v>
      </c>
      <c r="HX52" s="33">
        <v>8.2148669999999998E-4</v>
      </c>
      <c r="HY52" s="33">
        <v>8.1914640000000001E-4</v>
      </c>
      <c r="HZ52" s="33">
        <v>8.1687410000000002E-4</v>
      </c>
      <c r="IA52" s="33">
        <v>8.1462449999999997E-4</v>
      </c>
      <c r="IB52" s="33">
        <v>8.1233420000000002E-4</v>
      </c>
      <c r="IC52" s="33">
        <v>8.0998820000000005E-4</v>
      </c>
      <c r="ID52" s="33">
        <v>8.0755550000000001E-4</v>
      </c>
      <c r="IE52" s="33">
        <v>8.0505819999999995E-4</v>
      </c>
      <c r="IF52" s="33">
        <v>8.0254519999999995E-4</v>
      </c>
      <c r="IG52" s="33">
        <v>8.0010330000000003E-4</v>
      </c>
      <c r="IH52" s="33">
        <v>7.977657E-4</v>
      </c>
      <c r="II52" s="33">
        <v>7.9554440000000005E-4</v>
      </c>
      <c r="IJ52" s="33">
        <v>7.9339269999999999E-4</v>
      </c>
      <c r="IK52" s="33">
        <v>7.9125270000000001E-4</v>
      </c>
      <c r="IL52" s="33">
        <v>7.8908129999999996E-4</v>
      </c>
      <c r="IM52" s="33">
        <v>7.8686830000000002E-4</v>
      </c>
      <c r="IN52" s="33">
        <v>7.8457430000000001E-4</v>
      </c>
      <c r="IO52" s="33">
        <v>7.822037E-4</v>
      </c>
      <c r="IP52" s="33">
        <v>7.7979519999999997E-4</v>
      </c>
      <c r="IQ52" s="33">
        <v>7.7742869999999995E-4</v>
      </c>
      <c r="IR52" s="33">
        <v>7.7514499999999998E-4</v>
      </c>
      <c r="IS52" s="33">
        <v>7.7294829999999997E-4</v>
      </c>
      <c r="IT52" s="33">
        <v>7.7081280000000001E-4</v>
      </c>
      <c r="IU52" s="33">
        <v>7.6870819999999996E-4</v>
      </c>
      <c r="IV52" s="33">
        <v>7.6661359999999996E-4</v>
      </c>
      <c r="IW52" s="33">
        <v>7.6451039999999996E-4</v>
      </c>
      <c r="IX52" s="33">
        <v>7.6237199999999998E-4</v>
      </c>
      <c r="IY52" s="33">
        <v>7.6019960000000002E-4</v>
      </c>
      <c r="IZ52" s="33">
        <v>7.580013E-4</v>
      </c>
      <c r="JA52" s="33">
        <v>7.5584009999999995E-4</v>
      </c>
      <c r="JB52" s="33">
        <v>7.5374399999999999E-4</v>
      </c>
      <c r="JC52" s="33">
        <v>7.5172189999999999E-4</v>
      </c>
      <c r="JD52" s="33">
        <v>7.4974880000000001E-4</v>
      </c>
      <c r="JE52" s="33">
        <v>7.4779109999999996E-4</v>
      </c>
      <c r="JF52" s="33">
        <v>7.4581959999999998E-4</v>
      </c>
      <c r="JG52" s="33">
        <v>7.4381499999999999E-4</v>
      </c>
      <c r="JH52" s="33">
        <v>7.417554E-4</v>
      </c>
      <c r="JI52" s="33">
        <v>7.3964370000000003E-4</v>
      </c>
      <c r="JJ52" s="33">
        <v>7.3750810000000003E-4</v>
      </c>
      <c r="JK52" s="33">
        <v>7.3543000000000002E-4</v>
      </c>
      <c r="JL52" s="33">
        <v>7.3344689999999999E-4</v>
      </c>
      <c r="JM52" s="33">
        <v>7.3155309999999995E-4</v>
      </c>
      <c r="JN52" s="33">
        <v>7.2971639999999996E-4</v>
      </c>
      <c r="JO52" s="33">
        <v>7.2789619999999997E-4</v>
      </c>
      <c r="JP52" s="33">
        <v>7.2606370000000001E-4</v>
      </c>
      <c r="JQ52" s="33">
        <v>7.241862E-4</v>
      </c>
      <c r="JR52" s="33">
        <v>7.2224829999999998E-4</v>
      </c>
      <c r="JS52" s="33">
        <v>7.2024700000000003E-4</v>
      </c>
      <c r="JT52" s="33">
        <v>7.1820819999999998E-4</v>
      </c>
      <c r="JU52" s="33">
        <v>7.1622400000000001E-4</v>
      </c>
      <c r="JV52" s="33">
        <v>7.1433290000000001E-4</v>
      </c>
      <c r="JW52" s="33">
        <v>7.1252830000000003E-4</v>
      </c>
      <c r="JX52" s="33">
        <v>7.1078530000000001E-4</v>
      </c>
      <c r="JY52" s="33">
        <v>7.0906630000000005E-4</v>
      </c>
      <c r="JZ52" s="33">
        <v>7.0735459999999998E-4</v>
      </c>
      <c r="KA52" s="33">
        <v>7.0560179999999998E-4</v>
      </c>
      <c r="KB52" s="33">
        <v>7.0377329999999998E-4</v>
      </c>
      <c r="KC52" s="33">
        <v>7.0185379999999995E-4</v>
      </c>
      <c r="KD52" s="33">
        <v>6.998757E-4</v>
      </c>
      <c r="KE52" s="33">
        <v>6.9793630000000001E-4</v>
      </c>
      <c r="KF52" s="33">
        <v>6.9608050000000002E-4</v>
      </c>
      <c r="KG52" s="33">
        <v>6.9431620000000001E-4</v>
      </c>
      <c r="KH52" s="33">
        <v>6.9262550000000005E-4</v>
      </c>
      <c r="KI52" s="33">
        <v>6.9098819999999998E-4</v>
      </c>
      <c r="KJ52" s="33">
        <v>6.8937700000000002E-4</v>
      </c>
      <c r="KK52" s="33">
        <v>6.8773909999999996E-4</v>
      </c>
      <c r="KL52" s="33">
        <v>6.8603489999999995E-4</v>
      </c>
      <c r="KM52" s="33">
        <v>6.8424749999999998E-4</v>
      </c>
      <c r="KN52" s="33">
        <v>6.8240789999999998E-4</v>
      </c>
      <c r="KO52" s="33">
        <v>6.8060349999999996E-4</v>
      </c>
      <c r="KP52" s="33">
        <v>6.788807E-4</v>
      </c>
      <c r="KQ52" s="33">
        <v>6.7724009999999999E-4</v>
      </c>
      <c r="KR52" s="33">
        <v>6.7565400000000003E-4</v>
      </c>
      <c r="KS52" s="33">
        <v>6.7409420000000004E-4</v>
      </c>
      <c r="KT52" s="33">
        <v>6.725349E-4</v>
      </c>
      <c r="KU52" s="33">
        <v>6.7092550000000001E-4</v>
      </c>
      <c r="KV52" s="33">
        <v>6.6923280000000002E-4</v>
      </c>
      <c r="KW52" s="33">
        <v>6.6744519999999998E-4</v>
      </c>
      <c r="KX52" s="33">
        <v>6.6561110000000001E-4</v>
      </c>
      <c r="KY52" s="33">
        <v>6.6382300000000002E-4</v>
      </c>
      <c r="KZ52" s="33">
        <v>6.62135E-4</v>
      </c>
      <c r="LA52" s="33">
        <v>6.6055529999999995E-4</v>
      </c>
      <c r="LB52" s="33">
        <v>6.5904690000000003E-4</v>
      </c>
      <c r="LC52" s="33">
        <v>6.5759589999999995E-4</v>
      </c>
      <c r="LD52" s="33">
        <v>6.5617219999999997E-4</v>
      </c>
      <c r="LE52" s="33">
        <v>6.547158E-4</v>
      </c>
      <c r="LF52" s="33">
        <v>6.5317900000000004E-4</v>
      </c>
      <c r="LG52" s="33">
        <v>6.5153390000000002E-4</v>
      </c>
      <c r="LH52" s="33">
        <v>6.4982950000000005E-4</v>
      </c>
      <c r="LI52" s="33">
        <v>6.4815770000000003E-4</v>
      </c>
      <c r="LJ52" s="33">
        <v>6.4656930000000004E-4</v>
      </c>
      <c r="LK52" s="33">
        <v>6.4506389999999995E-4</v>
      </c>
      <c r="LL52" s="33">
        <v>6.4359759999999997E-4</v>
      </c>
      <c r="LM52" s="33">
        <v>6.4215439999999995E-4</v>
      </c>
      <c r="LN52" s="33">
        <v>6.4071449999999997E-4</v>
      </c>
      <c r="LO52" s="33">
        <v>6.3922169999999995E-4</v>
      </c>
      <c r="LP52" s="33">
        <v>6.3762469999999996E-4</v>
      </c>
      <c r="LQ52" s="33">
        <v>6.3591259999999997E-4</v>
      </c>
      <c r="LR52" s="33">
        <v>6.3414389999999997E-4</v>
      </c>
      <c r="LS52" s="33">
        <v>6.3242069999999999E-4</v>
      </c>
      <c r="LT52" s="33">
        <v>6.3080600000000003E-4</v>
      </c>
      <c r="LU52" s="33">
        <v>6.2930590000000002E-4</v>
      </c>
      <c r="LV52" s="33">
        <v>6.278786E-4</v>
      </c>
      <c r="LW52" s="33">
        <v>6.2651079999999999E-4</v>
      </c>
      <c r="LX52" s="33">
        <v>6.2518320000000004E-4</v>
      </c>
      <c r="LY52" s="33">
        <v>6.2383610000000004E-4</v>
      </c>
      <c r="LZ52" s="33">
        <v>6.2241049999999995E-4</v>
      </c>
      <c r="MA52" s="33">
        <v>6.2088210000000004E-4</v>
      </c>
      <c r="MB52" s="33">
        <v>6.1929260000000001E-4</v>
      </c>
      <c r="MC52" s="33">
        <v>6.1773860000000004E-4</v>
      </c>
      <c r="MD52" s="33">
        <v>6.1627130000000004E-4</v>
      </c>
      <c r="ME52" s="33">
        <v>6.1490030000000003E-4</v>
      </c>
      <c r="MF52" s="33">
        <v>6.1357920000000002E-4</v>
      </c>
      <c r="MG52" s="33">
        <v>6.1228859999999999E-4</v>
      </c>
      <c r="MH52" s="33">
        <v>6.1100230000000002E-4</v>
      </c>
      <c r="MI52" s="33">
        <v>6.0966030000000004E-4</v>
      </c>
      <c r="MJ52" s="33">
        <v>6.0820130000000005E-4</v>
      </c>
      <c r="MK52" s="33">
        <v>6.0661190000000005E-4</v>
      </c>
      <c r="ML52" s="33">
        <v>6.0494059999999998E-4</v>
      </c>
      <c r="MM52" s="33">
        <v>6.0329489999999997E-4</v>
      </c>
      <c r="MN52" s="33">
        <v>6.0174369999999998E-4</v>
      </c>
      <c r="MO52" s="33">
        <v>6.0031280000000004E-4</v>
      </c>
      <c r="MP52" s="33">
        <v>5.9896500000000002E-4</v>
      </c>
      <c r="MQ52" s="33">
        <v>5.9768389999999998E-4</v>
      </c>
      <c r="MR52" s="33">
        <v>5.9644299999999999E-4</v>
      </c>
      <c r="MS52" s="33">
        <v>5.951811E-4</v>
      </c>
      <c r="MT52" s="33">
        <v>5.9383449999999996E-4</v>
      </c>
      <c r="MU52" s="33">
        <v>5.9237690000000002E-4</v>
      </c>
      <c r="MV52" s="33">
        <v>5.9084960000000005E-4</v>
      </c>
      <c r="MW52" s="33">
        <v>5.8935520000000003E-4</v>
      </c>
      <c r="MX52" s="33">
        <v>5.8795259999999997E-4</v>
      </c>
      <c r="MY52" s="33">
        <v>5.8666350000000003E-4</v>
      </c>
      <c r="MZ52" s="33">
        <v>5.8543859999999996E-4</v>
      </c>
      <c r="NA52" s="33">
        <v>5.8424629999999996E-4</v>
      </c>
      <c r="NB52" s="33">
        <v>5.8305469999999997E-4</v>
      </c>
      <c r="NC52" s="33">
        <v>5.8180540000000005E-4</v>
      </c>
      <c r="ND52" s="33">
        <v>5.8043000000000005E-4</v>
      </c>
      <c r="NE52" s="33">
        <v>5.7890730000000003E-4</v>
      </c>
      <c r="NF52" s="33">
        <v>5.7728879999999997E-4</v>
      </c>
      <c r="NG52" s="33">
        <v>5.7568919999999996E-4</v>
      </c>
      <c r="NH52" s="33">
        <v>5.7419199999999995E-4</v>
      </c>
      <c r="NI52" s="33">
        <v>5.7282899999999996E-4</v>
      </c>
      <c r="NJ52" s="33">
        <v>5.715548E-4</v>
      </c>
      <c r="NK52" s="33">
        <v>5.7034350000000002E-4</v>
      </c>
      <c r="NL52" s="33">
        <v>5.6915299999999998E-4</v>
      </c>
      <c r="NM52" s="33">
        <v>5.6792880000000004E-4</v>
      </c>
      <c r="NN52" s="33">
        <v>5.6660680000000004E-4</v>
      </c>
      <c r="NO52" s="33">
        <v>5.6516390000000002E-4</v>
      </c>
      <c r="NP52" s="33">
        <v>5.6365129999999997E-4</v>
      </c>
      <c r="NQ52" s="33">
        <v>5.6217460000000002E-4</v>
      </c>
      <c r="NR52" s="33">
        <v>5.6081209999999998E-4</v>
      </c>
      <c r="NS52" s="33">
        <v>5.5958829999999996E-4</v>
      </c>
      <c r="NT52" s="33">
        <v>5.5845380000000004E-4</v>
      </c>
      <c r="NU52" s="33">
        <v>5.5737479999999997E-4</v>
      </c>
      <c r="NV52" s="33">
        <v>5.5629430000000003E-4</v>
      </c>
      <c r="NW52" s="33">
        <v>5.5515610000000004E-4</v>
      </c>
      <c r="NX52" s="33">
        <v>5.53902E-4</v>
      </c>
      <c r="NY52" s="33">
        <v>5.5250670000000005E-4</v>
      </c>
      <c r="NZ52" s="33">
        <v>5.5102869999999998E-4</v>
      </c>
      <c r="OA52" s="33">
        <v>5.4956980000000002E-4</v>
      </c>
      <c r="OB52" s="33">
        <v>5.4821069999999995E-4</v>
      </c>
      <c r="OC52" s="33">
        <v>5.4697579999999995E-4</v>
      </c>
      <c r="OD52" s="33">
        <v>5.4582389999999995E-4</v>
      </c>
      <c r="OE52" s="33">
        <v>5.4473330000000004E-4</v>
      </c>
      <c r="OF52" s="33">
        <v>5.4365019999999997E-4</v>
      </c>
      <c r="OG52" s="33">
        <v>5.425238E-4</v>
      </c>
      <c r="OH52" s="33">
        <v>5.4130339999999995E-4</v>
      </c>
      <c r="OI52" s="33">
        <v>5.3997129999999998E-4</v>
      </c>
      <c r="OJ52" s="33">
        <v>5.3858119999999996E-4</v>
      </c>
      <c r="OK52" s="33">
        <v>5.3722950000000002E-4</v>
      </c>
      <c r="OL52" s="33">
        <v>5.3598760000000002E-4</v>
      </c>
      <c r="OM52" s="33">
        <v>5.3486850000000004E-4</v>
      </c>
      <c r="ON52" s="33">
        <v>5.3382590000000001E-4</v>
      </c>
      <c r="OO52" s="33">
        <v>5.3282160000000004E-4</v>
      </c>
      <c r="OP52" s="33">
        <v>5.3180269999999997E-4</v>
      </c>
      <c r="OQ52" s="33"/>
    </row>
    <row r="53" spans="1:407" x14ac:dyDescent="0.25">
      <c r="A53" s="13" t="str">
        <f t="shared" si="0"/>
        <v>FixedWing-EXTREMELY COARSE-3-7-Any</v>
      </c>
      <c r="B53" s="13" t="s">
        <v>56</v>
      </c>
      <c r="C53" s="23" t="s">
        <v>33</v>
      </c>
      <c r="D53" s="31">
        <v>3</v>
      </c>
      <c r="E53" s="23">
        <v>7</v>
      </c>
      <c r="F53" s="32" t="s">
        <v>48</v>
      </c>
      <c r="G53" s="33">
        <v>2.6695010000000002E-2</v>
      </c>
      <c r="H53" s="33">
        <v>2.404481E-2</v>
      </c>
      <c r="I53" s="33">
        <v>2.2445050000000001E-2</v>
      </c>
      <c r="J53" s="33">
        <v>2.153824E-2</v>
      </c>
      <c r="K53" s="33">
        <v>2.0648799999999998E-2</v>
      </c>
      <c r="L53" s="33">
        <v>1.9328809999999998E-2</v>
      </c>
      <c r="M53" s="33">
        <v>1.7677930000000001E-2</v>
      </c>
      <c r="N53" s="33">
        <v>1.5930130000000001E-2</v>
      </c>
      <c r="O53" s="33">
        <v>1.4531550000000001E-2</v>
      </c>
      <c r="P53" s="33">
        <v>1.3130620000000001E-2</v>
      </c>
      <c r="Q53" s="33">
        <v>1.17036E-2</v>
      </c>
      <c r="R53" s="33">
        <v>1.044729E-2</v>
      </c>
      <c r="S53" s="33">
        <v>9.4021850000000004E-3</v>
      </c>
      <c r="T53" s="33">
        <v>8.5841579999999997E-3</v>
      </c>
      <c r="U53" s="33">
        <v>7.9255920000000004E-3</v>
      </c>
      <c r="V53" s="33">
        <v>7.3774679999999999E-3</v>
      </c>
      <c r="W53" s="33">
        <v>6.9253930000000002E-3</v>
      </c>
      <c r="X53" s="33">
        <v>6.4846569999999996E-3</v>
      </c>
      <c r="Y53" s="33">
        <v>6.0986850000000004E-3</v>
      </c>
      <c r="Z53" s="33">
        <v>5.7549050000000003E-3</v>
      </c>
      <c r="AA53" s="33">
        <v>5.4419280000000004E-3</v>
      </c>
      <c r="AB53" s="33">
        <v>5.1546309999999998E-3</v>
      </c>
      <c r="AC53" s="33">
        <v>4.8931979999999996E-3</v>
      </c>
      <c r="AD53" s="33">
        <v>4.6589359999999998E-3</v>
      </c>
      <c r="AE53" s="33">
        <v>4.4495209999999997E-3</v>
      </c>
      <c r="AF53" s="33">
        <v>4.2577190000000001E-3</v>
      </c>
      <c r="AG53" s="33">
        <v>4.0822300000000001E-3</v>
      </c>
      <c r="AH53" s="33">
        <v>3.9226579999999999E-3</v>
      </c>
      <c r="AI53" s="33">
        <v>3.7780439999999999E-3</v>
      </c>
      <c r="AJ53" s="33">
        <v>3.6468109999999998E-3</v>
      </c>
      <c r="AK53" s="33">
        <v>3.5264799999999998E-3</v>
      </c>
      <c r="AL53" s="33">
        <v>3.415394E-3</v>
      </c>
      <c r="AM53" s="33">
        <v>3.313828E-3</v>
      </c>
      <c r="AN53" s="33">
        <v>3.2222819999999999E-3</v>
      </c>
      <c r="AO53" s="33">
        <v>3.1397159999999999E-3</v>
      </c>
      <c r="AP53" s="33">
        <v>3.063957E-3</v>
      </c>
      <c r="AQ53" s="33">
        <v>2.993379E-3</v>
      </c>
      <c r="AR53" s="33">
        <v>2.9271929999999998E-3</v>
      </c>
      <c r="AS53" s="33">
        <v>2.8655859999999998E-3</v>
      </c>
      <c r="AT53" s="33">
        <v>2.8083449999999999E-3</v>
      </c>
      <c r="AU53" s="33">
        <v>2.7553450000000002E-3</v>
      </c>
      <c r="AV53" s="33">
        <v>2.7059570000000002E-3</v>
      </c>
      <c r="AW53" s="33">
        <v>2.659528E-3</v>
      </c>
      <c r="AX53" s="33">
        <v>2.6157680000000001E-3</v>
      </c>
      <c r="AY53" s="33">
        <v>2.5745780000000001E-3</v>
      </c>
      <c r="AZ53" s="33">
        <v>2.5357740000000002E-3</v>
      </c>
      <c r="BA53" s="33">
        <v>2.4990870000000001E-3</v>
      </c>
      <c r="BB53" s="33">
        <v>2.4640970000000002E-3</v>
      </c>
      <c r="BC53" s="33">
        <v>2.4306060000000001E-3</v>
      </c>
      <c r="BD53" s="33">
        <v>2.3983619999999998E-3</v>
      </c>
      <c r="BE53" s="33">
        <v>2.3674659999999999E-3</v>
      </c>
      <c r="BF53" s="33">
        <v>2.3376740000000001E-3</v>
      </c>
      <c r="BG53" s="33">
        <v>2.3088459999999998E-3</v>
      </c>
      <c r="BH53" s="33">
        <v>2.2810730000000002E-3</v>
      </c>
      <c r="BI53" s="33">
        <v>2.2544750000000001E-3</v>
      </c>
      <c r="BJ53" s="33">
        <v>2.229038E-3</v>
      </c>
      <c r="BK53" s="33">
        <v>2.2045659999999998E-3</v>
      </c>
      <c r="BL53" s="33">
        <v>2.1808520000000001E-3</v>
      </c>
      <c r="BM53" s="33">
        <v>2.1578410000000002E-3</v>
      </c>
      <c r="BN53" s="33">
        <v>2.1353589999999999E-3</v>
      </c>
      <c r="BO53" s="33">
        <v>2.1135419999999999E-3</v>
      </c>
      <c r="BP53" s="33">
        <v>2.0922639999999999E-3</v>
      </c>
      <c r="BQ53" s="33">
        <v>2.0714449999999999E-3</v>
      </c>
      <c r="BR53" s="33">
        <v>2.0512450000000002E-3</v>
      </c>
      <c r="BS53" s="33">
        <v>2.03178E-3</v>
      </c>
      <c r="BT53" s="33">
        <v>2.0130249999999999E-3</v>
      </c>
      <c r="BU53" s="33">
        <v>1.9947960000000001E-3</v>
      </c>
      <c r="BV53" s="33">
        <v>1.97701E-3</v>
      </c>
      <c r="BW53" s="33">
        <v>1.959691E-3</v>
      </c>
      <c r="BX53" s="33">
        <v>1.942793E-3</v>
      </c>
      <c r="BY53" s="33">
        <v>1.92643E-3</v>
      </c>
      <c r="BZ53" s="33">
        <v>1.910412E-3</v>
      </c>
      <c r="CA53" s="33">
        <v>1.8945780000000001E-3</v>
      </c>
      <c r="CB53" s="33">
        <v>1.8789519999999999E-3</v>
      </c>
      <c r="CC53" s="33">
        <v>1.863574E-3</v>
      </c>
      <c r="CD53" s="33">
        <v>1.848438E-3</v>
      </c>
      <c r="CE53" s="33">
        <v>1.8334169999999999E-3</v>
      </c>
      <c r="CF53" s="33">
        <v>1.8184710000000001E-3</v>
      </c>
      <c r="CG53" s="33">
        <v>1.8036549999999999E-3</v>
      </c>
      <c r="CH53" s="33">
        <v>1.789002E-3</v>
      </c>
      <c r="CI53" s="33">
        <v>1.7746839999999999E-3</v>
      </c>
      <c r="CJ53" s="33">
        <v>1.7605660000000001E-3</v>
      </c>
      <c r="CK53" s="33">
        <v>1.7465110000000001E-3</v>
      </c>
      <c r="CL53" s="33">
        <v>1.732557E-3</v>
      </c>
      <c r="CM53" s="33">
        <v>1.7187890000000001E-3</v>
      </c>
      <c r="CN53" s="33">
        <v>1.705233E-3</v>
      </c>
      <c r="CO53" s="33">
        <v>1.6917600000000001E-3</v>
      </c>
      <c r="CP53" s="33">
        <v>1.6783480000000001E-3</v>
      </c>
      <c r="CQ53" s="33">
        <v>1.6650269999999999E-3</v>
      </c>
      <c r="CR53" s="33">
        <v>1.6518769999999999E-3</v>
      </c>
      <c r="CS53" s="33">
        <v>1.639066E-3</v>
      </c>
      <c r="CT53" s="33">
        <v>1.626459E-3</v>
      </c>
      <c r="CU53" s="33">
        <v>1.6139489999999999E-3</v>
      </c>
      <c r="CV53" s="33">
        <v>1.601561E-3</v>
      </c>
      <c r="CW53" s="33">
        <v>1.589357E-3</v>
      </c>
      <c r="CX53" s="33">
        <v>1.5774020000000001E-3</v>
      </c>
      <c r="CY53" s="33">
        <v>1.5655720000000001E-3</v>
      </c>
      <c r="CZ53" s="33">
        <v>1.5538189999999999E-3</v>
      </c>
      <c r="DA53" s="33">
        <v>1.54221E-3</v>
      </c>
      <c r="DB53" s="33">
        <v>1.5308660000000001E-3</v>
      </c>
      <c r="DC53" s="33">
        <v>1.519926E-3</v>
      </c>
      <c r="DD53" s="33">
        <v>1.5093000000000001E-3</v>
      </c>
      <c r="DE53" s="33">
        <v>1.4988289999999999E-3</v>
      </c>
      <c r="DF53" s="33">
        <v>1.4885110000000001E-3</v>
      </c>
      <c r="DG53" s="33">
        <v>1.478406E-3</v>
      </c>
      <c r="DH53" s="33">
        <v>1.4685430000000001E-3</v>
      </c>
      <c r="DI53" s="33">
        <v>1.4587949999999999E-3</v>
      </c>
      <c r="DJ53" s="33">
        <v>1.449135E-3</v>
      </c>
      <c r="DK53" s="33">
        <v>1.4396109999999999E-3</v>
      </c>
      <c r="DL53" s="33">
        <v>1.4303079999999999E-3</v>
      </c>
      <c r="DM53" s="33">
        <v>1.4213369999999999E-3</v>
      </c>
      <c r="DN53" s="33">
        <v>1.4126329999999999E-3</v>
      </c>
      <c r="DO53" s="33">
        <v>1.404045E-3</v>
      </c>
      <c r="DP53" s="33">
        <v>1.3955269999999999E-3</v>
      </c>
      <c r="DQ53" s="33">
        <v>1.387129E-3</v>
      </c>
      <c r="DR53" s="33">
        <v>1.3788979999999999E-3</v>
      </c>
      <c r="DS53" s="33">
        <v>1.3707229999999999E-3</v>
      </c>
      <c r="DT53" s="33">
        <v>1.362584E-3</v>
      </c>
      <c r="DU53" s="33">
        <v>1.3545059999999999E-3</v>
      </c>
      <c r="DV53" s="33">
        <v>1.346589E-3</v>
      </c>
      <c r="DW53" s="33">
        <v>1.3389389999999999E-3</v>
      </c>
      <c r="DX53" s="33">
        <v>1.331498E-3</v>
      </c>
      <c r="DY53" s="33">
        <v>1.324116E-3</v>
      </c>
      <c r="DZ53" s="33">
        <v>1.316734E-3</v>
      </c>
      <c r="EA53" s="33">
        <v>1.3093860000000001E-3</v>
      </c>
      <c r="EB53" s="33">
        <v>1.302119E-3</v>
      </c>
      <c r="EC53" s="33">
        <v>1.294873E-3</v>
      </c>
      <c r="ED53" s="33">
        <v>1.287662E-3</v>
      </c>
      <c r="EE53" s="33">
        <v>1.280504E-3</v>
      </c>
      <c r="EF53" s="33">
        <v>1.2734420000000001E-3</v>
      </c>
      <c r="EG53" s="33">
        <v>1.2666209999999999E-3</v>
      </c>
      <c r="EH53" s="33">
        <v>1.2599989999999999E-3</v>
      </c>
      <c r="EI53" s="33">
        <v>1.2534250000000001E-3</v>
      </c>
      <c r="EJ53" s="33">
        <v>1.246839E-3</v>
      </c>
      <c r="EK53" s="33">
        <v>1.240253E-3</v>
      </c>
      <c r="EL53" s="33">
        <v>1.2337369999999999E-3</v>
      </c>
      <c r="EM53" s="33">
        <v>1.227253E-3</v>
      </c>
      <c r="EN53" s="33">
        <v>1.220793E-3</v>
      </c>
      <c r="EO53" s="33">
        <v>1.2143900000000001E-3</v>
      </c>
      <c r="EP53" s="33">
        <v>1.2080999999999999E-3</v>
      </c>
      <c r="EQ53" s="33">
        <v>1.2020550000000001E-3</v>
      </c>
      <c r="ER53" s="33">
        <v>1.1961879999999999E-3</v>
      </c>
      <c r="ES53" s="33">
        <v>1.1903180000000001E-3</v>
      </c>
      <c r="ET53" s="33">
        <v>1.1843940000000001E-3</v>
      </c>
      <c r="EU53" s="33">
        <v>1.1784390000000001E-3</v>
      </c>
      <c r="EV53" s="33">
        <v>1.1725170000000001E-3</v>
      </c>
      <c r="EW53" s="33">
        <v>1.166603E-3</v>
      </c>
      <c r="EX53" s="33">
        <v>1.1607239999999999E-3</v>
      </c>
      <c r="EY53" s="33">
        <v>1.1549080000000001E-3</v>
      </c>
      <c r="EZ53" s="33">
        <v>1.149169E-3</v>
      </c>
      <c r="FA53" s="33">
        <v>1.143628E-3</v>
      </c>
      <c r="FB53" s="33">
        <v>1.13824E-3</v>
      </c>
      <c r="FC53" s="33">
        <v>1.132847E-3</v>
      </c>
      <c r="FD53" s="33">
        <v>1.127397E-3</v>
      </c>
      <c r="FE53" s="33">
        <v>1.1219439999999999E-3</v>
      </c>
      <c r="FF53" s="33">
        <v>1.1165369999999999E-3</v>
      </c>
      <c r="FG53" s="33">
        <v>1.111152E-3</v>
      </c>
      <c r="FH53" s="33">
        <v>1.105827E-3</v>
      </c>
      <c r="FI53" s="33">
        <v>1.1005979999999999E-3</v>
      </c>
      <c r="FJ53" s="33">
        <v>1.095473E-3</v>
      </c>
      <c r="FK53" s="33">
        <v>1.090525E-3</v>
      </c>
      <c r="FL53" s="33">
        <v>1.085691E-3</v>
      </c>
      <c r="FM53" s="33">
        <v>1.080866E-3</v>
      </c>
      <c r="FN53" s="33">
        <v>1.075999E-3</v>
      </c>
      <c r="FO53" s="33">
        <v>1.0711029999999999E-3</v>
      </c>
      <c r="FP53" s="33">
        <v>1.0662029999999999E-3</v>
      </c>
      <c r="FQ53" s="33">
        <v>1.061286E-3</v>
      </c>
      <c r="FR53" s="33">
        <v>1.056368E-3</v>
      </c>
      <c r="FS53" s="33">
        <v>1.051508E-3</v>
      </c>
      <c r="FT53" s="33">
        <v>1.046733E-3</v>
      </c>
      <c r="FU53" s="33">
        <v>1.0421129999999999E-3</v>
      </c>
      <c r="FV53" s="33">
        <v>1.0375689999999999E-3</v>
      </c>
      <c r="FW53" s="33">
        <v>1.032998E-3</v>
      </c>
      <c r="FX53" s="33">
        <v>1.0283460000000001E-3</v>
      </c>
      <c r="FY53" s="33">
        <v>1.0236609999999999E-3</v>
      </c>
      <c r="FZ53" s="33">
        <v>1.0189890000000001E-3</v>
      </c>
      <c r="GA53" s="33">
        <v>1.014317E-3</v>
      </c>
      <c r="GB53" s="33">
        <v>1.009649E-3</v>
      </c>
      <c r="GC53" s="33">
        <v>1.005026E-3</v>
      </c>
      <c r="GD53" s="33">
        <v>1.0004689999999999E-3</v>
      </c>
      <c r="GE53" s="33">
        <v>9.9604730000000001E-4</v>
      </c>
      <c r="GF53" s="33">
        <v>9.9171650000000008E-4</v>
      </c>
      <c r="GG53" s="33">
        <v>9.8740840000000009E-4</v>
      </c>
      <c r="GH53" s="33">
        <v>9.8303829999999998E-4</v>
      </c>
      <c r="GI53" s="33">
        <v>9.7863289999999999E-4</v>
      </c>
      <c r="GJ53" s="33">
        <v>9.7423629999999995E-4</v>
      </c>
      <c r="GK53" s="33">
        <v>9.6985970000000002E-4</v>
      </c>
      <c r="GL53" s="33">
        <v>9.6549669999999995E-4</v>
      </c>
      <c r="GM53" s="33">
        <v>9.6115879999999999E-4</v>
      </c>
      <c r="GN53" s="33">
        <v>9.5687470000000005E-4</v>
      </c>
      <c r="GO53" s="33">
        <v>9.5270450000000003E-4</v>
      </c>
      <c r="GP53" s="33">
        <v>9.4858799999999999E-4</v>
      </c>
      <c r="GQ53" s="33">
        <v>9.4443499999999998E-4</v>
      </c>
      <c r="GR53" s="33">
        <v>9.4020140000000002E-4</v>
      </c>
      <c r="GS53" s="33">
        <v>9.3591789999999996E-4</v>
      </c>
      <c r="GT53" s="33">
        <v>9.3161679999999997E-4</v>
      </c>
      <c r="GU53" s="33">
        <v>9.2731210000000005E-4</v>
      </c>
      <c r="GV53" s="33">
        <v>9.2303760000000002E-4</v>
      </c>
      <c r="GW53" s="33">
        <v>9.1880420000000002E-4</v>
      </c>
      <c r="GX53" s="33">
        <v>9.146569E-4</v>
      </c>
      <c r="GY53" s="33">
        <v>9.1066179999999995E-4</v>
      </c>
      <c r="GZ53" s="33">
        <v>9.0676289999999996E-4</v>
      </c>
      <c r="HA53" s="33">
        <v>9.0284200000000005E-4</v>
      </c>
      <c r="HB53" s="33">
        <v>8.9882500000000001E-4</v>
      </c>
      <c r="HC53" s="33">
        <v>8.9474550000000002E-4</v>
      </c>
      <c r="HD53" s="33">
        <v>8.9064419999999997E-4</v>
      </c>
      <c r="HE53" s="33">
        <v>8.8653889999999996E-4</v>
      </c>
      <c r="HF53" s="33">
        <v>8.8246099999999997E-4</v>
      </c>
      <c r="HG53" s="33">
        <v>8.7844150000000005E-4</v>
      </c>
      <c r="HH53" s="33">
        <v>8.7453719999999995E-4</v>
      </c>
      <c r="HI53" s="33">
        <v>8.7079710000000001E-4</v>
      </c>
      <c r="HJ53" s="33">
        <v>8.6716430000000001E-4</v>
      </c>
      <c r="HK53" s="33">
        <v>8.6353310000000002E-4</v>
      </c>
      <c r="HL53" s="33">
        <v>8.5981939999999998E-4</v>
      </c>
      <c r="HM53" s="33">
        <v>8.5603420000000005E-4</v>
      </c>
      <c r="HN53" s="33">
        <v>8.522111E-4</v>
      </c>
      <c r="HO53" s="33">
        <v>8.4839509999999998E-4</v>
      </c>
      <c r="HP53" s="33">
        <v>8.4460860000000004E-4</v>
      </c>
      <c r="HQ53" s="33">
        <v>8.4084809999999998E-4</v>
      </c>
      <c r="HR53" s="33">
        <v>8.371486E-4</v>
      </c>
      <c r="HS53" s="33">
        <v>8.3357470000000003E-4</v>
      </c>
      <c r="HT53" s="33">
        <v>8.3011800000000002E-4</v>
      </c>
      <c r="HU53" s="33">
        <v>8.2666819999999998E-4</v>
      </c>
      <c r="HV53" s="33">
        <v>8.231499E-4</v>
      </c>
      <c r="HW53" s="33">
        <v>8.195667E-4</v>
      </c>
      <c r="HX53" s="33">
        <v>8.1596200000000005E-4</v>
      </c>
      <c r="HY53" s="33">
        <v>8.1236049999999999E-4</v>
      </c>
      <c r="HZ53" s="33">
        <v>8.0877830000000001E-4</v>
      </c>
      <c r="IA53" s="33">
        <v>8.0522730000000004E-4</v>
      </c>
      <c r="IB53" s="33">
        <v>8.0175600000000004E-4</v>
      </c>
      <c r="IC53" s="33">
        <v>7.9841220000000004E-4</v>
      </c>
      <c r="ID53" s="33">
        <v>7.9518489999999998E-4</v>
      </c>
      <c r="IE53" s="33">
        <v>7.9196539999999997E-4</v>
      </c>
      <c r="IF53" s="33">
        <v>7.8866630000000004E-4</v>
      </c>
      <c r="IG53" s="33">
        <v>7.8527510000000003E-4</v>
      </c>
      <c r="IH53" s="33">
        <v>7.818511E-4</v>
      </c>
      <c r="II53" s="33">
        <v>7.7845140000000002E-4</v>
      </c>
      <c r="IJ53" s="33">
        <v>7.75105E-4</v>
      </c>
      <c r="IK53" s="33">
        <v>7.7182559999999995E-4</v>
      </c>
      <c r="IL53" s="33">
        <v>7.6864909999999997E-4</v>
      </c>
      <c r="IM53" s="33">
        <v>7.6558479999999998E-4</v>
      </c>
      <c r="IN53" s="33">
        <v>7.6260550000000003E-4</v>
      </c>
      <c r="IO53" s="33">
        <v>7.5960079999999998E-4</v>
      </c>
      <c r="IP53" s="33">
        <v>7.5649189999999996E-4</v>
      </c>
      <c r="IQ53" s="33">
        <v>7.5327629999999998E-4</v>
      </c>
      <c r="IR53" s="33">
        <v>7.500098E-4</v>
      </c>
      <c r="IS53" s="33">
        <v>7.4674989999999998E-4</v>
      </c>
      <c r="IT53" s="33">
        <v>7.4353560000000002E-4</v>
      </c>
      <c r="IU53" s="33">
        <v>7.4039359999999999E-4</v>
      </c>
      <c r="IV53" s="33">
        <v>7.3733909999999998E-4</v>
      </c>
      <c r="IW53" s="33">
        <v>7.3439399999999998E-4</v>
      </c>
      <c r="IX53" s="33">
        <v>7.3155629999999995E-4</v>
      </c>
      <c r="IY53" s="33">
        <v>7.2872720000000005E-4</v>
      </c>
      <c r="IZ53" s="33">
        <v>7.2581329999999995E-4</v>
      </c>
      <c r="JA53" s="33">
        <v>7.2278999999999996E-4</v>
      </c>
      <c r="JB53" s="33">
        <v>7.1971679999999997E-4</v>
      </c>
      <c r="JC53" s="33">
        <v>7.1665949999999998E-4</v>
      </c>
      <c r="JD53" s="33">
        <v>7.1365830000000004E-4</v>
      </c>
      <c r="JE53" s="33">
        <v>7.1072500000000005E-4</v>
      </c>
      <c r="JF53" s="33">
        <v>7.0787390000000001E-4</v>
      </c>
      <c r="JG53" s="33">
        <v>7.0512940000000001E-4</v>
      </c>
      <c r="JH53" s="33">
        <v>7.0247940000000002E-4</v>
      </c>
      <c r="JI53" s="33">
        <v>6.9981389999999996E-4</v>
      </c>
      <c r="JJ53" s="33">
        <v>6.9703859999999996E-4</v>
      </c>
      <c r="JK53" s="33">
        <v>6.9414360000000003E-4</v>
      </c>
      <c r="JL53" s="33">
        <v>6.9119159999999995E-4</v>
      </c>
      <c r="JM53" s="33">
        <v>6.882673E-4</v>
      </c>
      <c r="JN53" s="33">
        <v>6.8542620000000001E-4</v>
      </c>
      <c r="JO53" s="33">
        <v>6.826677E-4</v>
      </c>
      <c r="JP53" s="33">
        <v>6.7998790000000004E-4</v>
      </c>
      <c r="JQ53" s="33">
        <v>6.7739199999999997E-4</v>
      </c>
      <c r="JR53" s="33">
        <v>6.7485069999999997E-4</v>
      </c>
      <c r="JS53" s="33">
        <v>6.7226350000000005E-4</v>
      </c>
      <c r="JT53" s="33">
        <v>6.6957449999999999E-4</v>
      </c>
      <c r="JU53" s="33">
        <v>6.6678970000000001E-4</v>
      </c>
      <c r="JV53" s="33">
        <v>6.6396610000000003E-4</v>
      </c>
      <c r="JW53" s="33">
        <v>6.6118329999999997E-4</v>
      </c>
      <c r="JX53" s="33">
        <v>6.5850130000000002E-4</v>
      </c>
      <c r="JY53" s="33">
        <v>6.5591939999999995E-4</v>
      </c>
      <c r="JZ53" s="33">
        <v>6.5342660000000002E-4</v>
      </c>
      <c r="KA53" s="33">
        <v>6.5101950000000003E-4</v>
      </c>
      <c r="KB53" s="33">
        <v>6.4865280000000005E-4</v>
      </c>
      <c r="KC53" s="33">
        <v>6.4624159999999997E-4</v>
      </c>
      <c r="KD53" s="33">
        <v>6.4373049999999997E-4</v>
      </c>
      <c r="KE53" s="33">
        <v>6.4110920000000002E-4</v>
      </c>
      <c r="KF53" s="33">
        <v>6.384184E-4</v>
      </c>
      <c r="KG53" s="33">
        <v>6.3573730000000004E-4</v>
      </c>
      <c r="KH53" s="33">
        <v>6.3314250000000001E-4</v>
      </c>
      <c r="KI53" s="33">
        <v>6.3064619999999997E-4</v>
      </c>
      <c r="KJ53" s="33">
        <v>6.2824020000000003E-4</v>
      </c>
      <c r="KK53" s="33">
        <v>6.2593239999999997E-4</v>
      </c>
      <c r="KL53" s="33">
        <v>6.2368020000000001E-4</v>
      </c>
      <c r="KM53" s="33">
        <v>6.2139900000000002E-4</v>
      </c>
      <c r="KN53" s="33">
        <v>6.1903520000000005E-4</v>
      </c>
      <c r="KO53" s="33">
        <v>6.1658939999999999E-4</v>
      </c>
      <c r="KP53" s="33">
        <v>6.1410670000000003E-4</v>
      </c>
      <c r="KQ53" s="33">
        <v>6.1165130000000005E-4</v>
      </c>
      <c r="KR53" s="33">
        <v>6.0927970000000003E-4</v>
      </c>
      <c r="KS53" s="33">
        <v>6.0699300000000001E-4</v>
      </c>
      <c r="KT53" s="33">
        <v>6.0477450000000004E-4</v>
      </c>
      <c r="KU53" s="33">
        <v>6.0260990000000003E-4</v>
      </c>
      <c r="KV53" s="33">
        <v>6.0046139999999997E-4</v>
      </c>
      <c r="KW53" s="33">
        <v>5.9826249999999997E-4</v>
      </c>
      <c r="KX53" s="33">
        <v>5.95989E-4</v>
      </c>
      <c r="KY53" s="33">
        <v>5.9364949999999997E-4</v>
      </c>
      <c r="KZ53" s="33">
        <v>5.9128450000000003E-4</v>
      </c>
      <c r="LA53" s="33">
        <v>5.8893610000000001E-4</v>
      </c>
      <c r="LB53" s="33">
        <v>5.8664779999999998E-4</v>
      </c>
      <c r="LC53" s="33">
        <v>5.8443860000000005E-4</v>
      </c>
      <c r="LD53" s="33">
        <v>5.8230230000000003E-4</v>
      </c>
      <c r="LE53" s="33">
        <v>5.802165E-4</v>
      </c>
      <c r="LF53" s="33">
        <v>5.7813700000000005E-4</v>
      </c>
      <c r="LG53" s="33">
        <v>5.7599829999999998E-4</v>
      </c>
      <c r="LH53" s="33">
        <v>5.7376910000000005E-4</v>
      </c>
      <c r="LI53" s="33">
        <v>5.7147060000000002E-4</v>
      </c>
      <c r="LJ53" s="33">
        <v>5.6915410000000003E-4</v>
      </c>
      <c r="LK53" s="33">
        <v>5.6686270000000003E-4</v>
      </c>
      <c r="LL53" s="33">
        <v>5.6465240000000004E-4</v>
      </c>
      <c r="LM53" s="33">
        <v>5.6254999999999999E-4</v>
      </c>
      <c r="LN53" s="33">
        <v>5.6053600000000004E-4</v>
      </c>
      <c r="LO53" s="33">
        <v>5.5857740000000002E-4</v>
      </c>
      <c r="LP53" s="33">
        <v>5.5662419999999999E-4</v>
      </c>
      <c r="LQ53" s="33">
        <v>5.5461690000000005E-4</v>
      </c>
      <c r="LR53" s="33">
        <v>5.5251930000000001E-4</v>
      </c>
      <c r="LS53" s="33">
        <v>5.5035510000000002E-4</v>
      </c>
      <c r="LT53" s="33">
        <v>5.4818599999999999E-4</v>
      </c>
      <c r="LU53" s="33">
        <v>5.4604719999999999E-4</v>
      </c>
      <c r="LV53" s="33">
        <v>5.4397980000000005E-4</v>
      </c>
      <c r="LW53" s="33">
        <v>5.4199230000000003E-4</v>
      </c>
      <c r="LX53" s="33">
        <v>5.400731E-4</v>
      </c>
      <c r="LY53" s="33">
        <v>5.3819719999999998E-4</v>
      </c>
      <c r="LZ53" s="33">
        <v>5.3631169999999995E-4</v>
      </c>
      <c r="MA53" s="33">
        <v>5.3435980000000004E-4</v>
      </c>
      <c r="MB53" s="33">
        <v>5.3232159999999998E-4</v>
      </c>
      <c r="MC53" s="33">
        <v>5.3022759999999996E-4</v>
      </c>
      <c r="MD53" s="33">
        <v>5.2813459999999997E-4</v>
      </c>
      <c r="ME53" s="33">
        <v>5.26076E-4</v>
      </c>
      <c r="MF53" s="33">
        <v>5.2409250000000004E-4</v>
      </c>
      <c r="MG53" s="33">
        <v>5.2219539999999996E-4</v>
      </c>
      <c r="MH53" s="33">
        <v>5.2037820000000001E-4</v>
      </c>
      <c r="MI53" s="33">
        <v>5.1861370000000004E-4</v>
      </c>
      <c r="MJ53" s="33">
        <v>5.168436E-4</v>
      </c>
      <c r="MK53" s="33">
        <v>5.150062E-4</v>
      </c>
      <c r="ML53" s="33">
        <v>5.1307700000000002E-4</v>
      </c>
      <c r="MM53" s="33">
        <v>5.110879E-4</v>
      </c>
      <c r="MN53" s="33">
        <v>5.0910799999999998E-4</v>
      </c>
      <c r="MO53" s="33">
        <v>5.0718080000000003E-4</v>
      </c>
      <c r="MP53" s="33">
        <v>5.0534270000000001E-4</v>
      </c>
      <c r="MQ53" s="33">
        <v>5.0359180000000001E-4</v>
      </c>
      <c r="MR53" s="33">
        <v>5.0191090000000003E-4</v>
      </c>
      <c r="MS53" s="33">
        <v>5.0026740000000001E-4</v>
      </c>
      <c r="MT53" s="33">
        <v>4.9860550000000001E-4</v>
      </c>
      <c r="MU53" s="33">
        <v>4.9687259999999997E-4</v>
      </c>
      <c r="MV53" s="33">
        <v>4.9504140000000002E-4</v>
      </c>
      <c r="MW53" s="33">
        <v>4.9314430000000004E-4</v>
      </c>
      <c r="MX53" s="33">
        <v>4.912413E-4</v>
      </c>
      <c r="MY53" s="33">
        <v>4.8937440000000002E-4</v>
      </c>
      <c r="MZ53" s="33">
        <v>4.8757999999999999E-4</v>
      </c>
      <c r="NA53" s="33">
        <v>4.8585430000000002E-4</v>
      </c>
      <c r="NB53" s="33">
        <v>4.8418750000000003E-4</v>
      </c>
      <c r="NC53" s="33">
        <v>4.8254930000000003E-4</v>
      </c>
      <c r="ND53" s="33">
        <v>4.808894E-4</v>
      </c>
      <c r="NE53" s="33">
        <v>4.7916609999999998E-4</v>
      </c>
      <c r="NF53" s="33">
        <v>4.7736419999999999E-4</v>
      </c>
      <c r="NG53" s="33">
        <v>4.7551960000000003E-4</v>
      </c>
      <c r="NH53" s="33">
        <v>4.7368729999999997E-4</v>
      </c>
      <c r="NI53" s="33">
        <v>4.7190829999999999E-4</v>
      </c>
      <c r="NJ53" s="33">
        <v>4.7021740000000002E-4</v>
      </c>
      <c r="NK53" s="33">
        <v>4.6860590000000001E-4</v>
      </c>
      <c r="NL53" s="33">
        <v>4.6704670000000001E-4</v>
      </c>
      <c r="NM53" s="33">
        <v>4.6550820000000002E-4</v>
      </c>
      <c r="NN53" s="33">
        <v>4.6395129999999998E-4</v>
      </c>
      <c r="NO53" s="33">
        <v>4.6234660000000002E-4</v>
      </c>
      <c r="NP53" s="33">
        <v>4.6068710000000002E-4</v>
      </c>
      <c r="NQ53" s="33">
        <v>4.5900340000000001E-4</v>
      </c>
      <c r="NR53" s="33">
        <v>4.5734539999999998E-4</v>
      </c>
      <c r="NS53" s="33">
        <v>4.5574880000000002E-4</v>
      </c>
      <c r="NT53" s="33">
        <v>4.542414E-4</v>
      </c>
      <c r="NU53" s="33">
        <v>4.5279720000000002E-4</v>
      </c>
      <c r="NV53" s="33">
        <v>4.5138470000000001E-4</v>
      </c>
      <c r="NW53" s="33">
        <v>4.4996560000000002E-4</v>
      </c>
      <c r="NX53" s="33">
        <v>4.4850450000000002E-4</v>
      </c>
      <c r="NY53" s="33">
        <v>4.4698289999999999E-4</v>
      </c>
      <c r="NZ53" s="33">
        <v>4.453991E-4</v>
      </c>
      <c r="OA53" s="33">
        <v>4.4378540000000001E-4</v>
      </c>
      <c r="OB53" s="33">
        <v>4.4218620000000003E-4</v>
      </c>
      <c r="OC53" s="33">
        <v>4.4063739999999999E-4</v>
      </c>
      <c r="OD53" s="33">
        <v>4.3916300000000001E-4</v>
      </c>
      <c r="OE53" s="33">
        <v>4.3773880000000002E-4</v>
      </c>
      <c r="OF53" s="33">
        <v>4.3634579999999999E-4</v>
      </c>
      <c r="OG53" s="33">
        <v>4.349445E-4</v>
      </c>
      <c r="OH53" s="33">
        <v>4.3350339999999999E-4</v>
      </c>
      <c r="OI53" s="33">
        <v>4.320091E-4</v>
      </c>
      <c r="OJ53" s="33">
        <v>4.3047019999999998E-4</v>
      </c>
      <c r="OK53" s="33">
        <v>4.2891990000000003E-4</v>
      </c>
      <c r="OL53" s="33">
        <v>4.2740239999999999E-4</v>
      </c>
      <c r="OM53" s="33">
        <v>4.2595140000000002E-4</v>
      </c>
      <c r="ON53" s="33">
        <v>4.2458159999999998E-4</v>
      </c>
      <c r="OO53" s="33">
        <v>4.2327080000000001E-4</v>
      </c>
      <c r="OP53" s="33">
        <v>4.21999E-4</v>
      </c>
      <c r="OQ53" s="33"/>
    </row>
    <row r="54" spans="1:407" x14ac:dyDescent="0.25">
      <c r="A54" s="13" t="str">
        <f t="shared" si="0"/>
        <v>FixedWing-EXTREMELY COARSE-4-20-Any</v>
      </c>
      <c r="B54" s="13" t="s">
        <v>56</v>
      </c>
      <c r="C54" s="23" t="s">
        <v>33</v>
      </c>
      <c r="D54" s="31">
        <v>4</v>
      </c>
      <c r="E54" s="23">
        <v>20</v>
      </c>
      <c r="F54" s="32" t="s">
        <v>48</v>
      </c>
      <c r="G54" s="33">
        <v>0.28030379999999999</v>
      </c>
      <c r="H54" s="33">
        <v>0.1991349</v>
      </c>
      <c r="I54" s="33">
        <v>0.1478836</v>
      </c>
      <c r="J54" s="33">
        <v>0.1149559</v>
      </c>
      <c r="K54" s="33">
        <v>9.2585169999999994E-2</v>
      </c>
      <c r="L54" s="33">
        <v>7.672843E-2</v>
      </c>
      <c r="M54" s="33">
        <v>6.5292379999999997E-2</v>
      </c>
      <c r="N54" s="33">
        <v>5.6906379999999999E-2</v>
      </c>
      <c r="O54" s="33">
        <v>5.0472000000000003E-2</v>
      </c>
      <c r="P54" s="33">
        <v>4.5450940000000002E-2</v>
      </c>
      <c r="Q54" s="33">
        <v>4.3010239999999998E-2</v>
      </c>
      <c r="R54" s="33">
        <v>4.0869570000000001E-2</v>
      </c>
      <c r="S54" s="33">
        <v>3.8799340000000002E-2</v>
      </c>
      <c r="T54" s="33">
        <v>3.671866E-2</v>
      </c>
      <c r="U54" s="33">
        <v>3.4669079999999998E-2</v>
      </c>
      <c r="V54" s="33">
        <v>3.2695879999999997E-2</v>
      </c>
      <c r="W54" s="33">
        <v>3.083638E-2</v>
      </c>
      <c r="X54" s="33">
        <v>2.91177E-2</v>
      </c>
      <c r="Y54" s="33">
        <v>2.75502E-2</v>
      </c>
      <c r="Z54" s="33">
        <v>2.612105E-2</v>
      </c>
      <c r="AA54" s="33">
        <v>2.480541E-2</v>
      </c>
      <c r="AB54" s="33">
        <v>2.358768E-2</v>
      </c>
      <c r="AC54" s="33">
        <v>2.244558E-2</v>
      </c>
      <c r="AD54" s="33">
        <v>2.1375129999999999E-2</v>
      </c>
      <c r="AE54" s="33">
        <v>2.0376970000000001E-2</v>
      </c>
      <c r="AF54" s="33">
        <v>1.9449709999999999E-2</v>
      </c>
      <c r="AG54" s="33">
        <v>1.8565149999999999E-2</v>
      </c>
      <c r="AH54" s="33">
        <v>1.775268E-2</v>
      </c>
      <c r="AI54" s="33">
        <v>1.7000230000000002E-2</v>
      </c>
      <c r="AJ54" s="33">
        <v>1.6298989999999999E-2</v>
      </c>
      <c r="AK54" s="33">
        <v>1.5642349999999999E-2</v>
      </c>
      <c r="AL54" s="33">
        <v>1.5025210000000001E-2</v>
      </c>
      <c r="AM54" s="33">
        <v>1.444346E-2</v>
      </c>
      <c r="AN54" s="33">
        <v>1.389409E-2</v>
      </c>
      <c r="AO54" s="33">
        <v>1.337468E-2</v>
      </c>
      <c r="AP54" s="33">
        <v>1.2882559999999999E-2</v>
      </c>
      <c r="AQ54" s="33">
        <v>1.241545E-2</v>
      </c>
      <c r="AR54" s="33">
        <v>1.197081E-2</v>
      </c>
      <c r="AS54" s="33">
        <v>1.1546320000000001E-2</v>
      </c>
      <c r="AT54" s="33">
        <v>1.1141099999999999E-2</v>
      </c>
      <c r="AU54" s="33">
        <v>1.0754440000000001E-2</v>
      </c>
      <c r="AV54" s="33">
        <v>1.038596E-2</v>
      </c>
      <c r="AW54" s="33">
        <v>1.0034889999999999E-2</v>
      </c>
      <c r="AX54" s="33">
        <v>9.7006560000000002E-3</v>
      </c>
      <c r="AY54" s="33">
        <v>9.3829570000000008E-3</v>
      </c>
      <c r="AZ54" s="33">
        <v>9.0811810000000007E-3</v>
      </c>
      <c r="BA54" s="33">
        <v>8.7946480000000004E-3</v>
      </c>
      <c r="BB54" s="33">
        <v>8.5221610000000003E-3</v>
      </c>
      <c r="BC54" s="33">
        <v>8.2629580000000008E-3</v>
      </c>
      <c r="BD54" s="33">
        <v>8.0162129999999995E-3</v>
      </c>
      <c r="BE54" s="33">
        <v>7.781077E-3</v>
      </c>
      <c r="BF54" s="33">
        <v>7.5570230000000004E-3</v>
      </c>
      <c r="BG54" s="33">
        <v>7.3432699999999998E-3</v>
      </c>
      <c r="BH54" s="33">
        <v>7.1396719999999997E-3</v>
      </c>
      <c r="BI54" s="33">
        <v>6.9461159999999996E-3</v>
      </c>
      <c r="BJ54" s="33">
        <v>6.762194E-3</v>
      </c>
      <c r="BK54" s="33">
        <v>6.5872140000000001E-3</v>
      </c>
      <c r="BL54" s="33">
        <v>6.4202210000000003E-3</v>
      </c>
      <c r="BM54" s="33">
        <v>6.2604690000000003E-3</v>
      </c>
      <c r="BN54" s="33">
        <v>6.1073810000000003E-3</v>
      </c>
      <c r="BO54" s="33">
        <v>5.9608430000000004E-3</v>
      </c>
      <c r="BP54" s="33">
        <v>5.8207279999999998E-3</v>
      </c>
      <c r="BQ54" s="33">
        <v>5.6867740000000003E-3</v>
      </c>
      <c r="BR54" s="33">
        <v>5.5590049999999997E-3</v>
      </c>
      <c r="BS54" s="33">
        <v>5.437328E-3</v>
      </c>
      <c r="BT54" s="33">
        <v>5.3216160000000004E-3</v>
      </c>
      <c r="BU54" s="33">
        <v>5.2112479999999999E-3</v>
      </c>
      <c r="BV54" s="33">
        <v>5.105493E-3</v>
      </c>
      <c r="BW54" s="33">
        <v>5.0037190000000002E-3</v>
      </c>
      <c r="BX54" s="33">
        <v>4.9056580000000002E-3</v>
      </c>
      <c r="BY54" s="33">
        <v>4.8113870000000003E-3</v>
      </c>
      <c r="BZ54" s="33">
        <v>4.7208110000000001E-3</v>
      </c>
      <c r="CA54" s="33">
        <v>4.6335029999999998E-3</v>
      </c>
      <c r="CB54" s="33">
        <v>4.5496089999999996E-3</v>
      </c>
      <c r="CC54" s="33">
        <v>4.4690090000000003E-3</v>
      </c>
      <c r="CD54" s="33">
        <v>4.3916959999999996E-3</v>
      </c>
      <c r="CE54" s="33">
        <v>4.3172449999999999E-3</v>
      </c>
      <c r="CF54" s="33">
        <v>4.2452009999999997E-3</v>
      </c>
      <c r="CG54" s="33">
        <v>4.1752480000000003E-3</v>
      </c>
      <c r="CH54" s="33">
        <v>4.1072249999999999E-3</v>
      </c>
      <c r="CI54" s="33">
        <v>4.0413020000000001E-3</v>
      </c>
      <c r="CJ54" s="33">
        <v>3.9773530000000003E-3</v>
      </c>
      <c r="CK54" s="33">
        <v>3.9149959999999996E-3</v>
      </c>
      <c r="CL54" s="33">
        <v>3.8542910000000001E-3</v>
      </c>
      <c r="CM54" s="33">
        <v>3.795245E-3</v>
      </c>
      <c r="CN54" s="33">
        <v>3.7379969999999998E-3</v>
      </c>
      <c r="CO54" s="33">
        <v>3.6821309999999999E-3</v>
      </c>
      <c r="CP54" s="33">
        <v>3.6273400000000002E-3</v>
      </c>
      <c r="CQ54" s="33">
        <v>3.573578E-3</v>
      </c>
      <c r="CR54" s="33">
        <v>3.5208240000000001E-3</v>
      </c>
      <c r="CS54" s="33">
        <v>3.4692479999999999E-3</v>
      </c>
      <c r="CT54" s="33">
        <v>3.4189350000000001E-3</v>
      </c>
      <c r="CU54" s="33">
        <v>3.3696199999999998E-3</v>
      </c>
      <c r="CV54" s="33">
        <v>3.3211590000000002E-3</v>
      </c>
      <c r="CW54" s="33">
        <v>3.2736950000000001E-3</v>
      </c>
      <c r="CX54" s="33">
        <v>3.2274790000000001E-3</v>
      </c>
      <c r="CY54" s="33">
        <v>3.182069E-3</v>
      </c>
      <c r="CZ54" s="33">
        <v>3.1373540000000002E-3</v>
      </c>
      <c r="DA54" s="33">
        <v>3.093321E-3</v>
      </c>
      <c r="DB54" s="33">
        <v>3.0500940000000002E-3</v>
      </c>
      <c r="DC54" s="33">
        <v>3.007717E-3</v>
      </c>
      <c r="DD54" s="33">
        <v>2.966382E-3</v>
      </c>
      <c r="DE54" s="33">
        <v>2.9258999999999999E-3</v>
      </c>
      <c r="DF54" s="33">
        <v>2.886099E-3</v>
      </c>
      <c r="DG54" s="33">
        <v>2.8471059999999999E-3</v>
      </c>
      <c r="DH54" s="33">
        <v>2.8090989999999998E-3</v>
      </c>
      <c r="DI54" s="33">
        <v>2.771646E-3</v>
      </c>
      <c r="DJ54" s="33">
        <v>2.7347410000000002E-3</v>
      </c>
      <c r="DK54" s="33">
        <v>2.698396E-3</v>
      </c>
      <c r="DL54" s="33">
        <v>2.6626750000000002E-3</v>
      </c>
      <c r="DM54" s="33">
        <v>2.627655E-3</v>
      </c>
      <c r="DN54" s="33">
        <v>2.593443E-3</v>
      </c>
      <c r="DO54" s="33">
        <v>2.5599939999999999E-3</v>
      </c>
      <c r="DP54" s="33">
        <v>2.52724E-3</v>
      </c>
      <c r="DQ54" s="33">
        <v>2.4952619999999998E-3</v>
      </c>
      <c r="DR54" s="33">
        <v>2.46422E-3</v>
      </c>
      <c r="DS54" s="33">
        <v>2.433869E-3</v>
      </c>
      <c r="DT54" s="33">
        <v>2.404172E-3</v>
      </c>
      <c r="DU54" s="33">
        <v>2.3751240000000002E-3</v>
      </c>
      <c r="DV54" s="33">
        <v>2.3468830000000001E-3</v>
      </c>
      <c r="DW54" s="33">
        <v>2.3194520000000001E-3</v>
      </c>
      <c r="DX54" s="33">
        <v>2.2928290000000001E-3</v>
      </c>
      <c r="DY54" s="33">
        <v>2.2670670000000002E-3</v>
      </c>
      <c r="DZ54" s="33">
        <v>2.2420729999999998E-3</v>
      </c>
      <c r="EA54" s="33">
        <v>2.2178089999999998E-3</v>
      </c>
      <c r="EB54" s="33">
        <v>2.194372E-3</v>
      </c>
      <c r="EC54" s="33">
        <v>2.1715699999999998E-3</v>
      </c>
      <c r="ED54" s="33">
        <v>2.149359E-3</v>
      </c>
      <c r="EE54" s="33">
        <v>2.1276139999999999E-3</v>
      </c>
      <c r="EF54" s="33">
        <v>2.1064999999999999E-3</v>
      </c>
      <c r="EG54" s="33">
        <v>2.086025E-3</v>
      </c>
      <c r="EH54" s="33">
        <v>2.0661159999999998E-3</v>
      </c>
      <c r="EI54" s="33">
        <v>2.0467100000000002E-3</v>
      </c>
      <c r="EJ54" s="33">
        <v>2.0278459999999998E-3</v>
      </c>
      <c r="EK54" s="33">
        <v>2.009458E-3</v>
      </c>
      <c r="EL54" s="33">
        <v>1.991544E-3</v>
      </c>
      <c r="EM54" s="33">
        <v>1.9739670000000001E-3</v>
      </c>
      <c r="EN54" s="33">
        <v>1.956742E-3</v>
      </c>
      <c r="EO54" s="33">
        <v>1.939872E-3</v>
      </c>
      <c r="EP54" s="33">
        <v>1.923517E-3</v>
      </c>
      <c r="EQ54" s="33">
        <v>1.907607E-3</v>
      </c>
      <c r="ER54" s="33">
        <v>1.8920580000000001E-3</v>
      </c>
      <c r="ES54" s="33">
        <v>1.8769030000000001E-3</v>
      </c>
      <c r="ET54" s="33">
        <v>1.8622020000000001E-3</v>
      </c>
      <c r="EU54" s="33">
        <v>1.8479169999999999E-3</v>
      </c>
      <c r="EV54" s="33">
        <v>1.83402E-3</v>
      </c>
      <c r="EW54" s="33">
        <v>1.8203150000000001E-3</v>
      </c>
      <c r="EX54" s="33">
        <v>1.8068540000000001E-3</v>
      </c>
      <c r="EY54" s="33">
        <v>1.7936530000000001E-3</v>
      </c>
      <c r="EZ54" s="33">
        <v>1.7808139999999999E-3</v>
      </c>
      <c r="FA54" s="33">
        <v>1.7682799999999999E-3</v>
      </c>
      <c r="FB54" s="33">
        <v>1.755965E-3</v>
      </c>
      <c r="FC54" s="33">
        <v>1.7438849999999999E-3</v>
      </c>
      <c r="FD54" s="33">
        <v>1.732127E-3</v>
      </c>
      <c r="FE54" s="33">
        <v>1.7206579999999999E-3</v>
      </c>
      <c r="FF54" s="33">
        <v>1.709428E-3</v>
      </c>
      <c r="FG54" s="33">
        <v>1.6983180000000001E-3</v>
      </c>
      <c r="FH54" s="33">
        <v>1.687359E-3</v>
      </c>
      <c r="FI54" s="33">
        <v>1.676512E-3</v>
      </c>
      <c r="FJ54" s="33">
        <v>1.6658879999999999E-3</v>
      </c>
      <c r="FK54" s="33">
        <v>1.6554409999999999E-3</v>
      </c>
      <c r="FL54" s="33">
        <v>1.645168E-3</v>
      </c>
      <c r="FM54" s="33">
        <v>1.6350869999999999E-3</v>
      </c>
      <c r="FN54" s="33">
        <v>1.625222E-3</v>
      </c>
      <c r="FO54" s="33">
        <v>1.6155119999999999E-3</v>
      </c>
      <c r="FP54" s="33">
        <v>1.6059760000000001E-3</v>
      </c>
      <c r="FQ54" s="33">
        <v>1.5965249999999999E-3</v>
      </c>
      <c r="FR54" s="33">
        <v>1.5871909999999999E-3</v>
      </c>
      <c r="FS54" s="33">
        <v>1.5779710000000001E-3</v>
      </c>
      <c r="FT54" s="33">
        <v>1.568994E-3</v>
      </c>
      <c r="FU54" s="33">
        <v>1.5601759999999999E-3</v>
      </c>
      <c r="FV54" s="33">
        <v>1.5514859999999999E-3</v>
      </c>
      <c r="FW54" s="33">
        <v>1.5429389999999999E-3</v>
      </c>
      <c r="FX54" s="33">
        <v>1.534566E-3</v>
      </c>
      <c r="FY54" s="33">
        <v>1.5263340000000001E-3</v>
      </c>
      <c r="FZ54" s="33">
        <v>1.518241E-3</v>
      </c>
      <c r="GA54" s="33">
        <v>1.5101940000000001E-3</v>
      </c>
      <c r="GB54" s="33">
        <v>1.5021920000000001E-3</v>
      </c>
      <c r="GC54" s="33">
        <v>1.4941990000000001E-3</v>
      </c>
      <c r="GD54" s="33">
        <v>1.486364E-3</v>
      </c>
      <c r="GE54" s="33">
        <v>1.4785969999999999E-3</v>
      </c>
      <c r="GF54" s="33">
        <v>1.470872E-3</v>
      </c>
      <c r="GG54" s="33">
        <v>1.4632149999999999E-3</v>
      </c>
      <c r="GH54" s="33">
        <v>1.455692E-3</v>
      </c>
      <c r="GI54" s="33">
        <v>1.448267E-3</v>
      </c>
      <c r="GJ54" s="33">
        <v>1.440949E-3</v>
      </c>
      <c r="GK54" s="33">
        <v>1.4336570000000001E-3</v>
      </c>
      <c r="GL54" s="33">
        <v>1.4264049999999999E-3</v>
      </c>
      <c r="GM54" s="33">
        <v>1.419135E-3</v>
      </c>
      <c r="GN54" s="33">
        <v>1.4119499999999999E-3</v>
      </c>
      <c r="GO54" s="33">
        <v>1.404799E-3</v>
      </c>
      <c r="GP54" s="33">
        <v>1.3977029999999999E-3</v>
      </c>
      <c r="GQ54" s="33">
        <v>1.390687E-3</v>
      </c>
      <c r="GR54" s="33">
        <v>1.383808E-3</v>
      </c>
      <c r="GS54" s="33">
        <v>1.377014E-3</v>
      </c>
      <c r="GT54" s="33">
        <v>1.370277E-3</v>
      </c>
      <c r="GU54" s="33">
        <v>1.3635310000000001E-3</v>
      </c>
      <c r="GV54" s="33">
        <v>1.356854E-3</v>
      </c>
      <c r="GW54" s="33">
        <v>1.350186E-3</v>
      </c>
      <c r="GX54" s="33">
        <v>1.3435739999999999E-3</v>
      </c>
      <c r="GY54" s="33">
        <v>1.33697E-3</v>
      </c>
      <c r="GZ54" s="33">
        <v>1.3303989999999999E-3</v>
      </c>
      <c r="HA54" s="33">
        <v>1.3238779999999999E-3</v>
      </c>
      <c r="HB54" s="33">
        <v>1.317461E-3</v>
      </c>
      <c r="HC54" s="33">
        <v>1.3111049999999999E-3</v>
      </c>
      <c r="HD54" s="33">
        <v>1.3047759999999999E-3</v>
      </c>
      <c r="HE54" s="33">
        <v>1.2984349999999999E-3</v>
      </c>
      <c r="HF54" s="33">
        <v>1.2921639999999999E-3</v>
      </c>
      <c r="HG54" s="33">
        <v>1.2858979999999999E-3</v>
      </c>
      <c r="HH54" s="33">
        <v>1.2796579999999999E-3</v>
      </c>
      <c r="HI54" s="33">
        <v>1.273429E-3</v>
      </c>
      <c r="HJ54" s="33">
        <v>1.267233E-3</v>
      </c>
      <c r="HK54" s="33">
        <v>1.2610519999999999E-3</v>
      </c>
      <c r="HL54" s="33">
        <v>1.2549779999999999E-3</v>
      </c>
      <c r="HM54" s="33">
        <v>1.2490089999999999E-3</v>
      </c>
      <c r="HN54" s="33">
        <v>1.2431269999999999E-3</v>
      </c>
      <c r="HO54" s="33">
        <v>1.2372640000000001E-3</v>
      </c>
      <c r="HP54" s="33">
        <v>1.231497E-3</v>
      </c>
      <c r="HQ54" s="33">
        <v>1.2257660000000001E-3</v>
      </c>
      <c r="HR54" s="33">
        <v>1.2200869999999999E-3</v>
      </c>
      <c r="HS54" s="33">
        <v>1.2144269999999999E-3</v>
      </c>
      <c r="HT54" s="33">
        <v>1.2088050000000001E-3</v>
      </c>
      <c r="HU54" s="33">
        <v>1.203216E-3</v>
      </c>
      <c r="HV54" s="33">
        <v>1.197734E-3</v>
      </c>
      <c r="HW54" s="33">
        <v>1.1923509999999999E-3</v>
      </c>
      <c r="HX54" s="33">
        <v>1.1870419999999999E-3</v>
      </c>
      <c r="HY54" s="33">
        <v>1.1817349999999999E-3</v>
      </c>
      <c r="HZ54" s="33">
        <v>1.17651E-3</v>
      </c>
      <c r="IA54" s="33">
        <v>1.17135E-3</v>
      </c>
      <c r="IB54" s="33">
        <v>1.166243E-3</v>
      </c>
      <c r="IC54" s="33">
        <v>1.161147E-3</v>
      </c>
      <c r="ID54" s="33">
        <v>1.156081E-3</v>
      </c>
      <c r="IE54" s="33">
        <v>1.1510660000000001E-3</v>
      </c>
      <c r="IF54" s="33">
        <v>1.1461520000000001E-3</v>
      </c>
      <c r="IG54" s="33">
        <v>1.1413199999999999E-3</v>
      </c>
      <c r="IH54" s="33">
        <v>1.136548E-3</v>
      </c>
      <c r="II54" s="33">
        <v>1.131778E-3</v>
      </c>
      <c r="IJ54" s="33">
        <v>1.127079E-3</v>
      </c>
      <c r="IK54" s="33">
        <v>1.1224519999999999E-3</v>
      </c>
      <c r="IL54" s="33">
        <v>1.117867E-3</v>
      </c>
      <c r="IM54" s="33">
        <v>1.113274E-3</v>
      </c>
      <c r="IN54" s="33">
        <v>1.1086889999999999E-3</v>
      </c>
      <c r="IO54" s="33">
        <v>1.104144E-3</v>
      </c>
      <c r="IP54" s="33">
        <v>1.099683E-3</v>
      </c>
      <c r="IQ54" s="33">
        <v>1.095342E-3</v>
      </c>
      <c r="IR54" s="33">
        <v>1.0911199999999999E-3</v>
      </c>
      <c r="IS54" s="33">
        <v>1.086942E-3</v>
      </c>
      <c r="IT54" s="33">
        <v>1.082827E-3</v>
      </c>
      <c r="IU54" s="33">
        <v>1.0787570000000001E-3</v>
      </c>
      <c r="IV54" s="33">
        <v>1.074719E-3</v>
      </c>
      <c r="IW54" s="33">
        <v>1.0706610000000001E-3</v>
      </c>
      <c r="IX54" s="33">
        <v>1.066579E-3</v>
      </c>
      <c r="IY54" s="33">
        <v>1.06252E-3</v>
      </c>
      <c r="IZ54" s="33">
        <v>1.0585359999999999E-3</v>
      </c>
      <c r="JA54" s="33">
        <v>1.0546589999999999E-3</v>
      </c>
      <c r="JB54" s="33">
        <v>1.050886E-3</v>
      </c>
      <c r="JC54" s="33">
        <v>1.0471580000000001E-3</v>
      </c>
      <c r="JD54" s="33">
        <v>1.0434979999999999E-3</v>
      </c>
      <c r="JE54" s="33">
        <v>1.0398899999999999E-3</v>
      </c>
      <c r="JF54" s="33">
        <v>1.0363169999999999E-3</v>
      </c>
      <c r="JG54" s="33">
        <v>1.032725E-3</v>
      </c>
      <c r="JH54" s="33">
        <v>1.029103E-3</v>
      </c>
      <c r="JI54" s="33">
        <v>1.0254839999999999E-3</v>
      </c>
      <c r="JJ54" s="33">
        <v>1.021924E-3</v>
      </c>
      <c r="JK54" s="33">
        <v>1.018449E-3</v>
      </c>
      <c r="JL54" s="33">
        <v>1.0150459999999999E-3</v>
      </c>
      <c r="JM54" s="33">
        <v>1.011662E-3</v>
      </c>
      <c r="JN54" s="33">
        <v>1.008335E-3</v>
      </c>
      <c r="JO54" s="33">
        <v>1.0050599999999999E-3</v>
      </c>
      <c r="JP54" s="33">
        <v>1.001832E-3</v>
      </c>
      <c r="JQ54" s="33">
        <v>9.9859899999999997E-4</v>
      </c>
      <c r="JR54" s="33">
        <v>9.9533320000000001E-4</v>
      </c>
      <c r="JS54" s="33">
        <v>9.9207649999999989E-4</v>
      </c>
      <c r="JT54" s="33">
        <v>9.8889370000000004E-4</v>
      </c>
      <c r="JU54" s="33">
        <v>9.8582079999999994E-4</v>
      </c>
      <c r="JV54" s="33">
        <v>9.8283820000000005E-4</v>
      </c>
      <c r="JW54" s="33">
        <v>9.7989239999999992E-4</v>
      </c>
      <c r="JX54" s="33">
        <v>9.769911E-4</v>
      </c>
      <c r="JY54" s="33">
        <v>9.7412189999999997E-4</v>
      </c>
      <c r="JZ54" s="33">
        <v>9.7126519999999998E-4</v>
      </c>
      <c r="KA54" s="33">
        <v>9.6836960000000005E-4</v>
      </c>
      <c r="KB54" s="33">
        <v>9.6540649999999999E-4</v>
      </c>
      <c r="KC54" s="33">
        <v>9.6243170000000005E-4</v>
      </c>
      <c r="KD54" s="33">
        <v>9.5952489999999999E-4</v>
      </c>
      <c r="KE54" s="33">
        <v>9.5673820000000001E-4</v>
      </c>
      <c r="KF54" s="33">
        <v>9.5404270000000002E-4</v>
      </c>
      <c r="KG54" s="33">
        <v>9.5138619999999999E-4</v>
      </c>
      <c r="KH54" s="33">
        <v>9.4878050000000004E-4</v>
      </c>
      <c r="KI54" s="33">
        <v>9.4621340000000003E-4</v>
      </c>
      <c r="KJ54" s="33">
        <v>9.4365360000000001E-4</v>
      </c>
      <c r="KK54" s="33">
        <v>9.4105130000000003E-4</v>
      </c>
      <c r="KL54" s="33">
        <v>9.3836880000000003E-4</v>
      </c>
      <c r="KM54" s="33">
        <v>9.3565529999999997E-4</v>
      </c>
      <c r="KN54" s="33">
        <v>9.329688E-4</v>
      </c>
      <c r="KO54" s="33">
        <v>9.3036720000000005E-4</v>
      </c>
      <c r="KP54" s="33">
        <v>9.2784780000000004E-4</v>
      </c>
      <c r="KQ54" s="33">
        <v>9.2537770000000004E-4</v>
      </c>
      <c r="KR54" s="33">
        <v>9.2298200000000003E-4</v>
      </c>
      <c r="KS54" s="33">
        <v>9.2066279999999999E-4</v>
      </c>
      <c r="KT54" s="33">
        <v>9.1838670000000001E-4</v>
      </c>
      <c r="KU54" s="33">
        <v>9.1607880000000002E-4</v>
      </c>
      <c r="KV54" s="33">
        <v>9.1367749999999995E-4</v>
      </c>
      <c r="KW54" s="33">
        <v>9.1121449999999999E-4</v>
      </c>
      <c r="KX54" s="33">
        <v>9.0875129999999995E-4</v>
      </c>
      <c r="KY54" s="33">
        <v>9.0634959999999997E-4</v>
      </c>
      <c r="KZ54" s="33">
        <v>9.0401089999999999E-4</v>
      </c>
      <c r="LA54" s="33">
        <v>9.0170150000000004E-4</v>
      </c>
      <c r="LB54" s="33">
        <v>8.9944500000000002E-4</v>
      </c>
      <c r="LC54" s="33">
        <v>8.9723869999999999E-4</v>
      </c>
      <c r="LD54" s="33">
        <v>8.9505689999999996E-4</v>
      </c>
      <c r="LE54" s="33">
        <v>8.9282640000000002E-4</v>
      </c>
      <c r="LF54" s="33">
        <v>8.9049069999999999E-4</v>
      </c>
      <c r="LG54" s="33">
        <v>8.881052E-4</v>
      </c>
      <c r="LH54" s="33">
        <v>8.8574539999999998E-4</v>
      </c>
      <c r="LI54" s="33">
        <v>8.8347879999999999E-4</v>
      </c>
      <c r="LJ54" s="33">
        <v>8.8130439999999999E-4</v>
      </c>
      <c r="LK54" s="33">
        <v>8.7917240000000003E-4</v>
      </c>
      <c r="LL54" s="33">
        <v>8.7709449999999998E-4</v>
      </c>
      <c r="LM54" s="33">
        <v>8.7504800000000002E-4</v>
      </c>
      <c r="LN54" s="33">
        <v>8.7299480000000004E-4</v>
      </c>
      <c r="LO54" s="33">
        <v>8.708791E-4</v>
      </c>
      <c r="LP54" s="33">
        <v>8.6863890000000001E-4</v>
      </c>
      <c r="LQ54" s="33">
        <v>8.6634899999999998E-4</v>
      </c>
      <c r="LR54" s="33">
        <v>8.6408660000000001E-4</v>
      </c>
      <c r="LS54" s="33">
        <v>8.6191139999999996E-4</v>
      </c>
      <c r="LT54" s="33">
        <v>8.5982280000000005E-4</v>
      </c>
      <c r="LU54" s="33">
        <v>8.5777469999999997E-4</v>
      </c>
      <c r="LV54" s="33">
        <v>8.5577299999999999E-4</v>
      </c>
      <c r="LW54" s="33">
        <v>8.5379900000000003E-4</v>
      </c>
      <c r="LX54" s="33">
        <v>8.518121E-4</v>
      </c>
      <c r="LY54" s="33">
        <v>8.4975169999999996E-4</v>
      </c>
      <c r="LZ54" s="33">
        <v>8.4755850000000005E-4</v>
      </c>
      <c r="MA54" s="33">
        <v>8.4530529999999997E-4</v>
      </c>
      <c r="MB54" s="33">
        <v>8.4308280000000005E-4</v>
      </c>
      <c r="MC54" s="33">
        <v>8.4095519999999996E-4</v>
      </c>
      <c r="MD54" s="33">
        <v>8.3892700000000005E-4</v>
      </c>
      <c r="ME54" s="33">
        <v>8.3695579999999996E-4</v>
      </c>
      <c r="MF54" s="33">
        <v>8.3503250000000005E-4</v>
      </c>
      <c r="MG54" s="33">
        <v>8.3313349999999996E-4</v>
      </c>
      <c r="MH54" s="33">
        <v>8.3122239999999998E-4</v>
      </c>
      <c r="MI54" s="33">
        <v>8.2924639999999998E-4</v>
      </c>
      <c r="MJ54" s="33">
        <v>8.271544E-4</v>
      </c>
      <c r="MK54" s="33">
        <v>8.2500569999999999E-4</v>
      </c>
      <c r="ML54" s="33">
        <v>8.2289169999999999E-4</v>
      </c>
      <c r="MM54" s="33">
        <v>8.2087749999999998E-4</v>
      </c>
      <c r="MN54" s="33">
        <v>8.1895860000000004E-4</v>
      </c>
      <c r="MO54" s="33">
        <v>8.1708449999999999E-4</v>
      </c>
      <c r="MP54" s="33">
        <v>8.1521849999999999E-4</v>
      </c>
      <c r="MQ54" s="33">
        <v>8.1333290000000003E-4</v>
      </c>
      <c r="MR54" s="33">
        <v>8.1140789999999997E-4</v>
      </c>
      <c r="MS54" s="33">
        <v>8.0941590000000005E-4</v>
      </c>
      <c r="MT54" s="33">
        <v>8.0732690000000001E-4</v>
      </c>
      <c r="MU54" s="33">
        <v>8.0520730000000005E-4</v>
      </c>
      <c r="MV54" s="33">
        <v>8.0313179999999995E-4</v>
      </c>
      <c r="MW54" s="33">
        <v>8.0117830000000004E-4</v>
      </c>
      <c r="MX54" s="33">
        <v>7.9933149999999998E-4</v>
      </c>
      <c r="MY54" s="33">
        <v>7.9754010000000005E-4</v>
      </c>
      <c r="MZ54" s="33">
        <v>7.957633E-4</v>
      </c>
      <c r="NA54" s="33">
        <v>7.9397249999999995E-4</v>
      </c>
      <c r="NB54" s="33">
        <v>7.9215280000000002E-4</v>
      </c>
      <c r="NC54" s="33">
        <v>7.9027299999999997E-4</v>
      </c>
      <c r="ND54" s="33">
        <v>7.8829970000000003E-4</v>
      </c>
      <c r="NE54" s="33">
        <v>7.862775E-4</v>
      </c>
      <c r="NF54" s="33">
        <v>7.8426549999999998E-4</v>
      </c>
      <c r="NG54" s="33">
        <v>7.8234129999999998E-4</v>
      </c>
      <c r="NH54" s="33">
        <v>7.8050359999999998E-4</v>
      </c>
      <c r="NI54" s="33">
        <v>7.7872300000000005E-4</v>
      </c>
      <c r="NJ54" s="33">
        <v>7.769761E-4</v>
      </c>
      <c r="NK54" s="33">
        <v>7.7524270000000001E-4</v>
      </c>
      <c r="NL54" s="33">
        <v>7.7350539999999999E-4</v>
      </c>
      <c r="NM54" s="33">
        <v>7.7173339999999995E-4</v>
      </c>
      <c r="NN54" s="33">
        <v>7.698882E-4</v>
      </c>
      <c r="NO54" s="33">
        <v>7.6800190000000002E-4</v>
      </c>
      <c r="NP54" s="33">
        <v>7.6610990000000004E-4</v>
      </c>
      <c r="NQ54" s="33">
        <v>7.6428080000000005E-4</v>
      </c>
      <c r="NR54" s="33">
        <v>7.625167E-4</v>
      </c>
      <c r="NS54" s="33">
        <v>7.6079160000000002E-4</v>
      </c>
      <c r="NT54" s="33">
        <v>7.5908590000000004E-4</v>
      </c>
      <c r="NU54" s="33">
        <v>7.5738159999999999E-4</v>
      </c>
      <c r="NV54" s="33">
        <v>7.5567210000000002E-4</v>
      </c>
      <c r="NW54" s="33">
        <v>7.5393680000000003E-4</v>
      </c>
      <c r="NX54" s="33">
        <v>7.5215350000000004E-4</v>
      </c>
      <c r="NY54" s="33">
        <v>7.5035759999999999E-4</v>
      </c>
      <c r="NZ54" s="33">
        <v>7.4857899999999998E-4</v>
      </c>
      <c r="OA54" s="33">
        <v>7.468857E-4</v>
      </c>
      <c r="OB54" s="33">
        <v>7.4527589999999998E-4</v>
      </c>
      <c r="OC54" s="33">
        <v>7.4371769999999999E-4</v>
      </c>
      <c r="OD54" s="33">
        <v>7.4216760000000005E-4</v>
      </c>
      <c r="OE54" s="33">
        <v>7.4059349999999996E-4</v>
      </c>
      <c r="OF54" s="33">
        <v>7.3898710000000001E-4</v>
      </c>
      <c r="OG54" s="33">
        <v>7.3733610000000004E-4</v>
      </c>
      <c r="OH54" s="33">
        <v>7.3562750000000004E-4</v>
      </c>
      <c r="OI54" s="33">
        <v>7.3389229999999998E-4</v>
      </c>
      <c r="OJ54" s="33">
        <v>7.3216239999999999E-4</v>
      </c>
      <c r="OK54" s="33">
        <v>7.3051159999999997E-4</v>
      </c>
      <c r="OL54" s="33">
        <v>7.2893869999999996E-4</v>
      </c>
      <c r="OM54" s="33">
        <v>7.2741549999999998E-4</v>
      </c>
      <c r="ON54" s="33">
        <v>7.2589710000000001E-4</v>
      </c>
      <c r="OO54" s="33">
        <v>7.2435719999999998E-4</v>
      </c>
      <c r="OP54" s="33">
        <v>7.2279370000000003E-4</v>
      </c>
    </row>
    <row r="55" spans="1:407" x14ac:dyDescent="0.25">
      <c r="A55" s="13" t="str">
        <f t="shared" si="0"/>
        <v>FixedWing-EXTREMELY COARSE-4-14-Any</v>
      </c>
      <c r="B55" s="13" t="s">
        <v>56</v>
      </c>
      <c r="C55" s="23" t="s">
        <v>33</v>
      </c>
      <c r="D55" s="31">
        <v>4</v>
      </c>
      <c r="E55" s="23">
        <v>14</v>
      </c>
      <c r="F55" s="32" t="s">
        <v>48</v>
      </c>
      <c r="G55" s="33">
        <v>0.1233588</v>
      </c>
      <c r="H55" s="33">
        <v>9.0835860000000004E-2</v>
      </c>
      <c r="I55" s="33">
        <v>7.0975490000000002E-2</v>
      </c>
      <c r="J55" s="33">
        <v>5.7866710000000002E-2</v>
      </c>
      <c r="K55" s="33">
        <v>4.8793959999999997E-2</v>
      </c>
      <c r="L55" s="33">
        <v>4.4231840000000001E-2</v>
      </c>
      <c r="M55" s="33">
        <v>4.1029900000000001E-2</v>
      </c>
      <c r="N55" s="33">
        <v>3.857331E-2</v>
      </c>
      <c r="O55" s="33">
        <v>3.656587E-2</v>
      </c>
      <c r="P55" s="33">
        <v>3.4623790000000002E-2</v>
      </c>
      <c r="Q55" s="33">
        <v>3.2629310000000002E-2</v>
      </c>
      <c r="R55" s="33">
        <v>3.049439E-2</v>
      </c>
      <c r="S55" s="33">
        <v>2.8260609999999999E-2</v>
      </c>
      <c r="T55" s="33">
        <v>2.6102029999999998E-2</v>
      </c>
      <c r="U55" s="33">
        <v>2.4131119999999999E-2</v>
      </c>
      <c r="V55" s="33">
        <v>2.2367169999999999E-2</v>
      </c>
      <c r="W55" s="33">
        <v>2.0807590000000001E-2</v>
      </c>
      <c r="X55" s="33">
        <v>1.94363E-2</v>
      </c>
      <c r="Y55" s="33">
        <v>1.8219869999999999E-2</v>
      </c>
      <c r="Z55" s="33">
        <v>1.712524E-2</v>
      </c>
      <c r="AA55" s="33">
        <v>1.6134280000000001E-2</v>
      </c>
      <c r="AB55" s="33">
        <v>1.521728E-2</v>
      </c>
      <c r="AC55" s="33">
        <v>1.4400100000000001E-2</v>
      </c>
      <c r="AD55" s="33">
        <v>1.36629E-2</v>
      </c>
      <c r="AE55" s="33">
        <v>1.2990669999999999E-2</v>
      </c>
      <c r="AF55" s="33">
        <v>1.2371699999999999E-2</v>
      </c>
      <c r="AG55" s="33">
        <v>1.1796640000000001E-2</v>
      </c>
      <c r="AH55" s="33">
        <v>1.125923E-2</v>
      </c>
      <c r="AI55" s="33">
        <v>1.0755590000000001E-2</v>
      </c>
      <c r="AJ55" s="33">
        <v>1.0283509999999999E-2</v>
      </c>
      <c r="AK55" s="33">
        <v>9.8404579999999998E-3</v>
      </c>
      <c r="AL55" s="33">
        <v>9.4240379999999992E-3</v>
      </c>
      <c r="AM55" s="33">
        <v>9.031964E-3</v>
      </c>
      <c r="AN55" s="33">
        <v>8.6623819999999997E-3</v>
      </c>
      <c r="AO55" s="33">
        <v>8.3134579999999993E-3</v>
      </c>
      <c r="AP55" s="33">
        <v>7.9833430000000004E-3</v>
      </c>
      <c r="AQ55" s="33">
        <v>7.6711749999999997E-3</v>
      </c>
      <c r="AR55" s="33">
        <v>7.3768169999999999E-3</v>
      </c>
      <c r="AS55" s="33">
        <v>7.0998850000000002E-3</v>
      </c>
      <c r="AT55" s="33">
        <v>6.8402699999999999E-3</v>
      </c>
      <c r="AU55" s="33">
        <v>6.5972030000000003E-3</v>
      </c>
      <c r="AV55" s="33">
        <v>6.3699619999999998E-3</v>
      </c>
      <c r="AW55" s="33">
        <v>6.1572249999999997E-3</v>
      </c>
      <c r="AX55" s="33">
        <v>5.9573719999999998E-3</v>
      </c>
      <c r="AY55" s="33">
        <v>5.7686710000000004E-3</v>
      </c>
      <c r="AZ55" s="33">
        <v>5.5898739999999999E-3</v>
      </c>
      <c r="BA55" s="33">
        <v>5.4203389999999997E-3</v>
      </c>
      <c r="BB55" s="33">
        <v>5.259863E-3</v>
      </c>
      <c r="BC55" s="33">
        <v>5.1080350000000004E-3</v>
      </c>
      <c r="BD55" s="33">
        <v>4.9646509999999996E-3</v>
      </c>
      <c r="BE55" s="33">
        <v>4.829112E-3</v>
      </c>
      <c r="BF55" s="33">
        <v>4.7008780000000003E-3</v>
      </c>
      <c r="BG55" s="33">
        <v>4.5791199999999999E-3</v>
      </c>
      <c r="BH55" s="33">
        <v>4.4633290000000003E-3</v>
      </c>
      <c r="BI55" s="33">
        <v>4.3528799999999999E-3</v>
      </c>
      <c r="BJ55" s="33">
        <v>4.2473169999999996E-3</v>
      </c>
      <c r="BK55" s="33">
        <v>4.1462260000000003E-3</v>
      </c>
      <c r="BL55" s="33">
        <v>4.0496309999999997E-3</v>
      </c>
      <c r="BM55" s="33">
        <v>3.9573539999999997E-3</v>
      </c>
      <c r="BN55" s="33">
        <v>3.8693389999999999E-3</v>
      </c>
      <c r="BO55" s="33">
        <v>3.7853029999999998E-3</v>
      </c>
      <c r="BP55" s="33">
        <v>3.7050899999999999E-3</v>
      </c>
      <c r="BQ55" s="33">
        <v>3.6284310000000001E-3</v>
      </c>
      <c r="BR55" s="33">
        <v>3.5554029999999999E-3</v>
      </c>
      <c r="BS55" s="33">
        <v>3.4858250000000001E-3</v>
      </c>
      <c r="BT55" s="33">
        <v>3.419549E-3</v>
      </c>
      <c r="BU55" s="33">
        <v>3.3563170000000002E-3</v>
      </c>
      <c r="BV55" s="33">
        <v>3.2960350000000001E-3</v>
      </c>
      <c r="BW55" s="33">
        <v>3.2384929999999998E-3</v>
      </c>
      <c r="BX55" s="33">
        <v>3.1833880000000001E-3</v>
      </c>
      <c r="BY55" s="33">
        <v>3.1303799999999999E-3</v>
      </c>
      <c r="BZ55" s="33">
        <v>3.0793270000000002E-3</v>
      </c>
      <c r="CA55" s="33">
        <v>3.029987E-3</v>
      </c>
      <c r="CB55" s="33">
        <v>2.982331E-3</v>
      </c>
      <c r="CC55" s="33">
        <v>2.9362849999999999E-3</v>
      </c>
      <c r="CD55" s="33">
        <v>2.8918659999999999E-3</v>
      </c>
      <c r="CE55" s="33">
        <v>2.8489940000000001E-3</v>
      </c>
      <c r="CF55" s="33">
        <v>2.8077290000000001E-3</v>
      </c>
      <c r="CG55" s="33">
        <v>2.7680320000000001E-3</v>
      </c>
      <c r="CH55" s="33">
        <v>2.7297929999999999E-3</v>
      </c>
      <c r="CI55" s="33">
        <v>2.6928260000000002E-3</v>
      </c>
      <c r="CJ55" s="33">
        <v>2.6570140000000001E-3</v>
      </c>
      <c r="CK55" s="33">
        <v>2.6222110000000002E-3</v>
      </c>
      <c r="CL55" s="33">
        <v>2.5884129999999999E-3</v>
      </c>
      <c r="CM55" s="33">
        <v>2.555618E-3</v>
      </c>
      <c r="CN55" s="33">
        <v>2.5238529999999999E-3</v>
      </c>
      <c r="CO55" s="33">
        <v>2.4930590000000002E-3</v>
      </c>
      <c r="CP55" s="33">
        <v>2.4633350000000001E-3</v>
      </c>
      <c r="CQ55" s="33">
        <v>2.434631E-3</v>
      </c>
      <c r="CR55" s="33">
        <v>2.4069590000000002E-3</v>
      </c>
      <c r="CS55" s="33">
        <v>2.3801590000000002E-3</v>
      </c>
      <c r="CT55" s="33">
        <v>2.3541679999999998E-3</v>
      </c>
      <c r="CU55" s="33">
        <v>2.3289090000000001E-3</v>
      </c>
      <c r="CV55" s="33">
        <v>2.3044319999999999E-3</v>
      </c>
      <c r="CW55" s="33">
        <v>2.2807420000000001E-3</v>
      </c>
      <c r="CX55" s="33">
        <v>2.2578099999999999E-3</v>
      </c>
      <c r="CY55" s="33">
        <v>2.2355449999999998E-3</v>
      </c>
      <c r="CZ55" s="33">
        <v>2.2139809999999998E-3</v>
      </c>
      <c r="DA55" s="33">
        <v>2.1931059999999998E-3</v>
      </c>
      <c r="DB55" s="33">
        <v>2.172883E-3</v>
      </c>
      <c r="DC55" s="33">
        <v>2.1531240000000002E-3</v>
      </c>
      <c r="DD55" s="33">
        <v>2.1337930000000001E-3</v>
      </c>
      <c r="DE55" s="33">
        <v>2.114861E-3</v>
      </c>
      <c r="DF55" s="33">
        <v>2.096377E-3</v>
      </c>
      <c r="DG55" s="33">
        <v>2.0783630000000002E-3</v>
      </c>
      <c r="DH55" s="33">
        <v>2.0607939999999999E-3</v>
      </c>
      <c r="DI55" s="33">
        <v>2.0436439999999998E-3</v>
      </c>
      <c r="DJ55" s="33">
        <v>2.0269429999999998E-3</v>
      </c>
      <c r="DK55" s="33">
        <v>2.0107200000000001E-3</v>
      </c>
      <c r="DL55" s="33">
        <v>1.9949870000000001E-3</v>
      </c>
      <c r="DM55" s="33">
        <v>1.97963E-3</v>
      </c>
      <c r="DN55" s="33">
        <v>1.964609E-3</v>
      </c>
      <c r="DO55" s="33">
        <v>1.949891E-3</v>
      </c>
      <c r="DP55" s="33">
        <v>1.935516E-3</v>
      </c>
      <c r="DQ55" s="33">
        <v>1.921528E-3</v>
      </c>
      <c r="DR55" s="33">
        <v>1.9078949999999999E-3</v>
      </c>
      <c r="DS55" s="33">
        <v>1.8946099999999999E-3</v>
      </c>
      <c r="DT55" s="33">
        <v>1.8816589999999999E-3</v>
      </c>
      <c r="DU55" s="33">
        <v>1.8690670000000001E-3</v>
      </c>
      <c r="DV55" s="33">
        <v>1.856889E-3</v>
      </c>
      <c r="DW55" s="33">
        <v>1.8450199999999999E-3</v>
      </c>
      <c r="DX55" s="33">
        <v>1.83347E-3</v>
      </c>
      <c r="DY55" s="33">
        <v>1.8221719999999999E-3</v>
      </c>
      <c r="DZ55" s="33">
        <v>1.8111399999999999E-3</v>
      </c>
      <c r="EA55" s="33">
        <v>1.800409E-3</v>
      </c>
      <c r="EB55" s="33">
        <v>1.789915E-3</v>
      </c>
      <c r="EC55" s="33">
        <v>1.7796400000000001E-3</v>
      </c>
      <c r="ED55" s="33">
        <v>1.7695779999999999E-3</v>
      </c>
      <c r="EE55" s="33">
        <v>1.759746E-3</v>
      </c>
      <c r="EF55" s="33">
        <v>1.750141E-3</v>
      </c>
      <c r="EG55" s="33">
        <v>1.7406889999999999E-3</v>
      </c>
      <c r="EH55" s="33">
        <v>1.7313859999999999E-3</v>
      </c>
      <c r="EI55" s="33">
        <v>1.722192E-3</v>
      </c>
      <c r="EJ55" s="33">
        <v>1.7131379999999999E-3</v>
      </c>
      <c r="EK55" s="33">
        <v>1.704283E-3</v>
      </c>
      <c r="EL55" s="33">
        <v>1.695572E-3</v>
      </c>
      <c r="EM55" s="33">
        <v>1.6869820000000001E-3</v>
      </c>
      <c r="EN55" s="33">
        <v>1.678499E-3</v>
      </c>
      <c r="EO55" s="33">
        <v>1.67016E-3</v>
      </c>
      <c r="EP55" s="33">
        <v>1.6619460000000001E-3</v>
      </c>
      <c r="EQ55" s="33">
        <v>1.6538239999999999E-3</v>
      </c>
      <c r="ER55" s="33">
        <v>1.6457900000000001E-3</v>
      </c>
      <c r="ES55" s="33">
        <v>1.637817E-3</v>
      </c>
      <c r="ET55" s="33">
        <v>1.629913E-3</v>
      </c>
      <c r="EU55" s="33">
        <v>1.6221499999999999E-3</v>
      </c>
      <c r="EV55" s="33">
        <v>1.614522E-3</v>
      </c>
      <c r="EW55" s="33">
        <v>1.6069820000000001E-3</v>
      </c>
      <c r="EX55" s="33">
        <v>1.599472E-3</v>
      </c>
      <c r="EY55" s="33">
        <v>1.592038E-3</v>
      </c>
      <c r="EZ55" s="33">
        <v>1.5846600000000001E-3</v>
      </c>
      <c r="FA55" s="33">
        <v>1.5773510000000001E-3</v>
      </c>
      <c r="FB55" s="33">
        <v>1.570119E-3</v>
      </c>
      <c r="FC55" s="33">
        <v>1.5629120000000001E-3</v>
      </c>
      <c r="FD55" s="33">
        <v>1.5557030000000001E-3</v>
      </c>
      <c r="FE55" s="33">
        <v>1.548532E-3</v>
      </c>
      <c r="FF55" s="33">
        <v>1.54141E-3</v>
      </c>
      <c r="FG55" s="33">
        <v>1.5343360000000001E-3</v>
      </c>
      <c r="FH55" s="33">
        <v>1.527306E-3</v>
      </c>
      <c r="FI55" s="33">
        <v>1.5203840000000001E-3</v>
      </c>
      <c r="FJ55" s="33">
        <v>1.513541E-3</v>
      </c>
      <c r="FK55" s="33">
        <v>1.5067629999999999E-3</v>
      </c>
      <c r="FL55" s="33">
        <v>1.5000599999999999E-3</v>
      </c>
      <c r="FM55" s="33">
        <v>1.493409E-3</v>
      </c>
      <c r="FN55" s="33">
        <v>1.4867719999999999E-3</v>
      </c>
      <c r="FO55" s="33">
        <v>1.480171E-3</v>
      </c>
      <c r="FP55" s="33">
        <v>1.4736319999999999E-3</v>
      </c>
      <c r="FQ55" s="33">
        <v>1.4671599999999999E-3</v>
      </c>
      <c r="FR55" s="33">
        <v>1.460727E-3</v>
      </c>
      <c r="FS55" s="33">
        <v>1.454372E-3</v>
      </c>
      <c r="FT55" s="33">
        <v>1.448092E-3</v>
      </c>
      <c r="FU55" s="33">
        <v>1.441877E-3</v>
      </c>
      <c r="FV55" s="33">
        <v>1.4357300000000001E-3</v>
      </c>
      <c r="FW55" s="33">
        <v>1.4296479999999999E-3</v>
      </c>
      <c r="FX55" s="33">
        <v>1.4235739999999999E-3</v>
      </c>
      <c r="FY55" s="33">
        <v>1.4175170000000001E-3</v>
      </c>
      <c r="FZ55" s="33">
        <v>1.4114900000000001E-3</v>
      </c>
      <c r="GA55" s="33">
        <v>1.405512E-3</v>
      </c>
      <c r="GB55" s="33">
        <v>1.399546E-3</v>
      </c>
      <c r="GC55" s="33">
        <v>1.393615E-3</v>
      </c>
      <c r="GD55" s="33">
        <v>1.387735E-3</v>
      </c>
      <c r="GE55" s="33">
        <v>1.381904E-3</v>
      </c>
      <c r="GF55" s="33">
        <v>1.3761260000000001E-3</v>
      </c>
      <c r="GG55" s="33">
        <v>1.370406E-3</v>
      </c>
      <c r="GH55" s="33">
        <v>1.3646820000000001E-3</v>
      </c>
      <c r="GI55" s="33">
        <v>1.358965E-3</v>
      </c>
      <c r="GJ55" s="33">
        <v>1.353276E-3</v>
      </c>
      <c r="GK55" s="33">
        <v>1.3476479999999999E-3</v>
      </c>
      <c r="GL55" s="33">
        <v>1.3420629999999999E-3</v>
      </c>
      <c r="GM55" s="33">
        <v>1.336531E-3</v>
      </c>
      <c r="GN55" s="33">
        <v>1.3310590000000001E-3</v>
      </c>
      <c r="GO55" s="33">
        <v>1.3256349999999999E-3</v>
      </c>
      <c r="GP55" s="33">
        <v>1.3202380000000001E-3</v>
      </c>
      <c r="GQ55" s="33">
        <v>1.3148739999999999E-3</v>
      </c>
      <c r="GR55" s="33">
        <v>1.3095139999999999E-3</v>
      </c>
      <c r="GS55" s="33">
        <v>1.3041579999999999E-3</v>
      </c>
      <c r="GT55" s="33">
        <v>1.298813E-3</v>
      </c>
      <c r="GU55" s="33">
        <v>1.2935290000000001E-3</v>
      </c>
      <c r="GV55" s="33">
        <v>1.2882919999999999E-3</v>
      </c>
      <c r="GW55" s="33">
        <v>1.283106E-3</v>
      </c>
      <c r="GX55" s="33">
        <v>1.277959E-3</v>
      </c>
      <c r="GY55" s="33">
        <v>1.2728240000000001E-3</v>
      </c>
      <c r="GZ55" s="33">
        <v>1.2676880000000001E-3</v>
      </c>
      <c r="HA55" s="33">
        <v>1.2625570000000001E-3</v>
      </c>
      <c r="HB55" s="33">
        <v>1.257408E-3</v>
      </c>
      <c r="HC55" s="33">
        <v>1.252246E-3</v>
      </c>
      <c r="HD55" s="33">
        <v>1.247097E-3</v>
      </c>
      <c r="HE55" s="33">
        <v>1.242036E-3</v>
      </c>
      <c r="HF55" s="33">
        <v>1.237043E-3</v>
      </c>
      <c r="HG55" s="33">
        <v>1.232115E-3</v>
      </c>
      <c r="HH55" s="33">
        <v>1.2272330000000001E-3</v>
      </c>
      <c r="HI55" s="33">
        <v>1.2223659999999999E-3</v>
      </c>
      <c r="HJ55" s="33">
        <v>1.2174950000000001E-3</v>
      </c>
      <c r="HK55" s="33">
        <v>1.212634E-3</v>
      </c>
      <c r="HL55" s="33">
        <v>1.2077749999999999E-3</v>
      </c>
      <c r="HM55" s="33">
        <v>1.202926E-3</v>
      </c>
      <c r="HN55" s="33">
        <v>1.198101E-3</v>
      </c>
      <c r="HO55" s="33">
        <v>1.193356E-3</v>
      </c>
      <c r="HP55" s="33">
        <v>1.188667E-3</v>
      </c>
      <c r="HQ55" s="33">
        <v>1.184034E-3</v>
      </c>
      <c r="HR55" s="33">
        <v>1.179467E-3</v>
      </c>
      <c r="HS55" s="33">
        <v>1.174951E-3</v>
      </c>
      <c r="HT55" s="33">
        <v>1.1704630000000001E-3</v>
      </c>
      <c r="HU55" s="33">
        <v>1.1659909999999999E-3</v>
      </c>
      <c r="HV55" s="33">
        <v>1.1615110000000001E-3</v>
      </c>
      <c r="HW55" s="33">
        <v>1.157036E-3</v>
      </c>
      <c r="HX55" s="33">
        <v>1.152578E-3</v>
      </c>
      <c r="HY55" s="33">
        <v>1.148165E-3</v>
      </c>
      <c r="HZ55" s="33">
        <v>1.143788E-3</v>
      </c>
      <c r="IA55" s="33">
        <v>1.1394669999999999E-3</v>
      </c>
      <c r="IB55" s="33">
        <v>1.135212E-3</v>
      </c>
      <c r="IC55" s="33">
        <v>1.1309860000000001E-3</v>
      </c>
      <c r="ID55" s="33">
        <v>1.1267670000000001E-3</v>
      </c>
      <c r="IE55" s="33">
        <v>1.122563E-3</v>
      </c>
      <c r="IF55" s="33">
        <v>1.1183720000000001E-3</v>
      </c>
      <c r="IG55" s="33">
        <v>1.114229E-3</v>
      </c>
      <c r="IH55" s="33">
        <v>1.1101419999999999E-3</v>
      </c>
      <c r="II55" s="33">
        <v>1.106119E-3</v>
      </c>
      <c r="IJ55" s="33">
        <v>1.102135E-3</v>
      </c>
      <c r="IK55" s="33">
        <v>1.0981879999999999E-3</v>
      </c>
      <c r="IL55" s="33">
        <v>1.094264E-3</v>
      </c>
      <c r="IM55" s="33">
        <v>1.09034E-3</v>
      </c>
      <c r="IN55" s="33">
        <v>1.0864080000000001E-3</v>
      </c>
      <c r="IO55" s="33">
        <v>1.08249E-3</v>
      </c>
      <c r="IP55" s="33">
        <v>1.0785969999999999E-3</v>
      </c>
      <c r="IQ55" s="33">
        <v>1.0747669999999999E-3</v>
      </c>
      <c r="IR55" s="33">
        <v>1.0709960000000001E-3</v>
      </c>
      <c r="IS55" s="33">
        <v>1.0672850000000001E-3</v>
      </c>
      <c r="IT55" s="33">
        <v>1.063603E-3</v>
      </c>
      <c r="IU55" s="33">
        <v>1.059948E-3</v>
      </c>
      <c r="IV55" s="33">
        <v>1.0563180000000001E-3</v>
      </c>
      <c r="IW55" s="33">
        <v>1.0527030000000001E-3</v>
      </c>
      <c r="IX55" s="33">
        <v>1.0490919999999999E-3</v>
      </c>
      <c r="IY55" s="33">
        <v>1.045493E-3</v>
      </c>
      <c r="IZ55" s="33">
        <v>1.0418859999999999E-3</v>
      </c>
      <c r="JA55" s="33">
        <v>1.0382970000000001E-3</v>
      </c>
      <c r="JB55" s="33">
        <v>1.0347329999999999E-3</v>
      </c>
      <c r="JC55" s="33">
        <v>1.0312170000000001E-3</v>
      </c>
      <c r="JD55" s="33">
        <v>1.027732E-3</v>
      </c>
      <c r="JE55" s="33">
        <v>1.02429E-3</v>
      </c>
      <c r="JF55" s="33">
        <v>1.0209080000000001E-3</v>
      </c>
      <c r="JG55" s="33">
        <v>1.0175679999999999E-3</v>
      </c>
      <c r="JH55" s="33">
        <v>1.0142389999999999E-3</v>
      </c>
      <c r="JI55" s="33">
        <v>1.010918E-3</v>
      </c>
      <c r="JJ55" s="33">
        <v>1.007583E-3</v>
      </c>
      <c r="JK55" s="33">
        <v>1.0042499999999999E-3</v>
      </c>
      <c r="JL55" s="33">
        <v>1.00092E-3</v>
      </c>
      <c r="JM55" s="33">
        <v>9.9761560000000008E-4</v>
      </c>
      <c r="JN55" s="33">
        <v>9.9431600000000008E-4</v>
      </c>
      <c r="JO55" s="33">
        <v>9.910501999999999E-4</v>
      </c>
      <c r="JP55" s="33">
        <v>9.8786149999999999E-4</v>
      </c>
      <c r="JQ55" s="33">
        <v>9.8474369999999997E-4</v>
      </c>
      <c r="JR55" s="33">
        <v>9.8165860000000004E-4</v>
      </c>
      <c r="JS55" s="33">
        <v>9.7858889999999994E-4</v>
      </c>
      <c r="JT55" s="33">
        <v>9.755009E-4</v>
      </c>
      <c r="JU55" s="33">
        <v>9.7240089999999998E-4</v>
      </c>
      <c r="JV55" s="33">
        <v>9.6928859999999999E-4</v>
      </c>
      <c r="JW55" s="33">
        <v>9.6618330000000001E-4</v>
      </c>
      <c r="JX55" s="33">
        <v>9.6305909999999998E-4</v>
      </c>
      <c r="JY55" s="33">
        <v>9.5995029999999999E-4</v>
      </c>
      <c r="JZ55" s="33">
        <v>9.5691440000000003E-4</v>
      </c>
      <c r="KA55" s="33">
        <v>9.5395159999999996E-4</v>
      </c>
      <c r="KB55" s="33">
        <v>9.5103329999999999E-4</v>
      </c>
      <c r="KC55" s="33">
        <v>9.4813530000000001E-4</v>
      </c>
      <c r="KD55" s="33">
        <v>9.4523190000000003E-4</v>
      </c>
      <c r="KE55" s="33">
        <v>9.4232180000000003E-4</v>
      </c>
      <c r="KF55" s="33">
        <v>9.3939740000000005E-4</v>
      </c>
      <c r="KG55" s="33">
        <v>9.3648980000000004E-4</v>
      </c>
      <c r="KH55" s="33">
        <v>9.3358320000000005E-4</v>
      </c>
      <c r="KI55" s="33">
        <v>9.3069069999999999E-4</v>
      </c>
      <c r="KJ55" s="33">
        <v>9.2784729999999998E-4</v>
      </c>
      <c r="KK55" s="33">
        <v>9.2504969999999997E-4</v>
      </c>
      <c r="KL55" s="33">
        <v>9.2226340000000002E-4</v>
      </c>
      <c r="KM55" s="33">
        <v>9.1945799999999995E-4</v>
      </c>
      <c r="KN55" s="33">
        <v>9.1661990000000001E-4</v>
      </c>
      <c r="KO55" s="33">
        <v>9.1377139999999999E-4</v>
      </c>
      <c r="KP55" s="33">
        <v>9.10909E-4</v>
      </c>
      <c r="KQ55" s="33">
        <v>9.0809280000000005E-4</v>
      </c>
      <c r="KR55" s="33">
        <v>9.0532700000000004E-4</v>
      </c>
      <c r="KS55" s="33">
        <v>9.0262179999999999E-4</v>
      </c>
      <c r="KT55" s="33">
        <v>9.0000089999999996E-4</v>
      </c>
      <c r="KU55" s="33">
        <v>8.9744610000000002E-4</v>
      </c>
      <c r="KV55" s="33">
        <v>8.9489940000000003E-4</v>
      </c>
      <c r="KW55" s="33">
        <v>8.9230590000000001E-4</v>
      </c>
      <c r="KX55" s="33">
        <v>8.8964320000000003E-4</v>
      </c>
      <c r="KY55" s="33">
        <v>8.8694160000000002E-4</v>
      </c>
      <c r="KZ55" s="33">
        <v>8.8422160000000002E-4</v>
      </c>
      <c r="LA55" s="33">
        <v>8.8155180000000001E-4</v>
      </c>
      <c r="LB55" s="33">
        <v>8.7893770000000001E-4</v>
      </c>
      <c r="LC55" s="33">
        <v>8.76383E-4</v>
      </c>
      <c r="LD55" s="33">
        <v>8.7390009999999997E-4</v>
      </c>
      <c r="LE55" s="33">
        <v>8.7147030000000005E-4</v>
      </c>
      <c r="LF55" s="33">
        <v>8.6903930000000005E-4</v>
      </c>
      <c r="LG55" s="33">
        <v>8.6655230000000003E-4</v>
      </c>
      <c r="LH55" s="33">
        <v>8.6399990000000004E-4</v>
      </c>
      <c r="LI55" s="33">
        <v>8.6140499999999998E-4</v>
      </c>
      <c r="LJ55" s="33">
        <v>8.5879700000000001E-4</v>
      </c>
      <c r="LK55" s="33">
        <v>8.5623660000000001E-4</v>
      </c>
      <c r="LL55" s="33">
        <v>8.5373250000000001E-4</v>
      </c>
      <c r="LM55" s="33">
        <v>8.5129550000000002E-4</v>
      </c>
      <c r="LN55" s="33">
        <v>8.4893570000000001E-4</v>
      </c>
      <c r="LO55" s="33">
        <v>8.4663200000000005E-4</v>
      </c>
      <c r="LP55" s="33">
        <v>8.4434150000000003E-4</v>
      </c>
      <c r="LQ55" s="33">
        <v>8.4201670000000003E-4</v>
      </c>
      <c r="LR55" s="33">
        <v>8.3964529999999997E-4</v>
      </c>
      <c r="LS55" s="33">
        <v>8.3725149999999996E-4</v>
      </c>
      <c r="LT55" s="33">
        <v>8.3486260000000001E-4</v>
      </c>
      <c r="LU55" s="33">
        <v>8.3253000000000005E-4</v>
      </c>
      <c r="LV55" s="33">
        <v>8.3023920000000005E-4</v>
      </c>
      <c r="LW55" s="33">
        <v>8.2798979999999995E-4</v>
      </c>
      <c r="LX55" s="33">
        <v>8.2577119999999995E-4</v>
      </c>
      <c r="LY55" s="33">
        <v>8.2356159999999999E-4</v>
      </c>
      <c r="LZ55" s="33">
        <v>8.2131540000000001E-4</v>
      </c>
      <c r="MA55" s="33">
        <v>8.1900180000000003E-4</v>
      </c>
      <c r="MB55" s="33">
        <v>8.1662650000000005E-4</v>
      </c>
      <c r="MC55" s="33">
        <v>8.1422929999999997E-4</v>
      </c>
      <c r="MD55" s="33">
        <v>8.1185589999999998E-4</v>
      </c>
      <c r="ME55" s="33">
        <v>8.0957320000000002E-4</v>
      </c>
      <c r="MF55" s="33">
        <v>8.0737199999999999E-4</v>
      </c>
      <c r="MG55" s="33">
        <v>8.0523309999999996E-4</v>
      </c>
      <c r="MH55" s="33">
        <v>8.0313569999999998E-4</v>
      </c>
      <c r="MI55" s="33">
        <v>8.0105460000000003E-4</v>
      </c>
      <c r="MJ55" s="33">
        <v>7.9894639999999995E-4</v>
      </c>
      <c r="MK55" s="33">
        <v>7.9678690000000005E-4</v>
      </c>
      <c r="ML55" s="33">
        <v>7.945866E-4</v>
      </c>
      <c r="MM55" s="33">
        <v>7.923788E-4</v>
      </c>
      <c r="MN55" s="33">
        <v>7.9020010000000005E-4</v>
      </c>
      <c r="MO55" s="33">
        <v>7.8809699999999997E-4</v>
      </c>
      <c r="MP55" s="33">
        <v>7.8605139999999999E-4</v>
      </c>
      <c r="MQ55" s="33">
        <v>7.8404349999999995E-4</v>
      </c>
      <c r="MR55" s="33">
        <v>7.8204819999999999E-4</v>
      </c>
      <c r="MS55" s="33">
        <v>7.8003679999999996E-4</v>
      </c>
      <c r="MT55" s="33">
        <v>7.7797140000000005E-4</v>
      </c>
      <c r="MU55" s="33">
        <v>7.7584150000000005E-4</v>
      </c>
      <c r="MV55" s="33">
        <v>7.7367419999999998E-4</v>
      </c>
      <c r="MW55" s="33">
        <v>7.7151270000000004E-4</v>
      </c>
      <c r="MX55" s="33">
        <v>7.6940210000000001E-4</v>
      </c>
      <c r="MY55" s="33">
        <v>7.6737919999999996E-4</v>
      </c>
      <c r="MZ55" s="33">
        <v>7.6542099999999996E-4</v>
      </c>
      <c r="NA55" s="33">
        <v>7.6350059999999995E-4</v>
      </c>
      <c r="NB55" s="33">
        <v>7.6158620000000004E-4</v>
      </c>
      <c r="NC55" s="33">
        <v>7.5965349999999995E-4</v>
      </c>
      <c r="ND55" s="33">
        <v>7.5766869999999999E-4</v>
      </c>
      <c r="NE55" s="33">
        <v>7.5563520000000001E-4</v>
      </c>
      <c r="NF55" s="33">
        <v>7.5358019999999996E-4</v>
      </c>
      <c r="NG55" s="33">
        <v>7.5154710000000001E-4</v>
      </c>
      <c r="NH55" s="33">
        <v>7.495771E-4</v>
      </c>
      <c r="NI55" s="33">
        <v>7.4769750000000003E-4</v>
      </c>
      <c r="NJ55" s="33">
        <v>7.458772E-4</v>
      </c>
      <c r="NK55" s="33">
        <v>7.4407849999999997E-4</v>
      </c>
      <c r="NL55" s="33">
        <v>7.4225829999999997E-4</v>
      </c>
      <c r="NM55" s="33">
        <v>7.4039099999999997E-4</v>
      </c>
      <c r="NN55" s="33">
        <v>7.3844999999999998E-4</v>
      </c>
      <c r="NO55" s="33">
        <v>7.3644550000000002E-4</v>
      </c>
      <c r="NP55" s="33">
        <v>7.3441649999999995E-4</v>
      </c>
      <c r="NQ55" s="33">
        <v>7.3241539999999996E-4</v>
      </c>
      <c r="NR55" s="33">
        <v>7.304786E-4</v>
      </c>
      <c r="NS55" s="33">
        <v>7.2863859999999997E-4</v>
      </c>
      <c r="NT55" s="33">
        <v>7.268757E-4</v>
      </c>
      <c r="NU55" s="33">
        <v>7.251515E-4</v>
      </c>
      <c r="NV55" s="33">
        <v>7.2342779999999996E-4</v>
      </c>
      <c r="NW55" s="33">
        <v>7.2167689999999996E-4</v>
      </c>
      <c r="NX55" s="33">
        <v>7.1986369999999997E-4</v>
      </c>
      <c r="NY55" s="33">
        <v>7.1800490000000004E-4</v>
      </c>
      <c r="NZ55" s="33">
        <v>7.1613480000000005E-4</v>
      </c>
      <c r="OA55" s="33">
        <v>7.1430039999999999E-4</v>
      </c>
      <c r="OB55" s="33">
        <v>7.1252559999999997E-4</v>
      </c>
      <c r="OC55" s="33">
        <v>7.1082839999999997E-4</v>
      </c>
      <c r="OD55" s="33">
        <v>7.0918930000000004E-4</v>
      </c>
      <c r="OE55" s="33">
        <v>7.0756119999999996E-4</v>
      </c>
      <c r="OF55" s="33">
        <v>7.0591169999999995E-4</v>
      </c>
      <c r="OG55" s="33">
        <v>7.0421399999999999E-4</v>
      </c>
      <c r="OH55" s="33">
        <v>7.0244120000000001E-4</v>
      </c>
      <c r="OI55" s="33">
        <v>7.0061600000000004E-4</v>
      </c>
      <c r="OJ55" s="33">
        <v>6.9878059999999996E-4</v>
      </c>
      <c r="OK55" s="33">
        <v>6.9698640000000005E-4</v>
      </c>
      <c r="OL55" s="33">
        <v>6.9525350000000001E-4</v>
      </c>
      <c r="OM55" s="33">
        <v>6.9359209999999996E-4</v>
      </c>
      <c r="ON55" s="33">
        <v>6.9198860000000003E-4</v>
      </c>
      <c r="OO55" s="33">
        <v>6.9039839999999997E-4</v>
      </c>
      <c r="OP55" s="33">
        <v>6.8879200000000003E-4</v>
      </c>
    </row>
    <row r="56" spans="1:407" x14ac:dyDescent="0.25">
      <c r="A56" s="13" t="str">
        <f t="shared" si="0"/>
        <v>FixedWing-EXTREMELY COARSE-4-7-Any</v>
      </c>
      <c r="B56" s="13" t="s">
        <v>56</v>
      </c>
      <c r="C56" s="23" t="s">
        <v>33</v>
      </c>
      <c r="D56" s="31">
        <v>4</v>
      </c>
      <c r="E56" s="23">
        <v>7</v>
      </c>
      <c r="F56" s="32" t="s">
        <v>48</v>
      </c>
      <c r="G56" s="33">
        <v>4.4532420000000003E-2</v>
      </c>
      <c r="H56" s="33">
        <v>3.8303940000000002E-2</v>
      </c>
      <c r="I56" s="33">
        <v>3.4103509999999997E-2</v>
      </c>
      <c r="J56" s="33">
        <v>3.1146759999999999E-2</v>
      </c>
      <c r="K56" s="33">
        <v>2.9298069999999999E-2</v>
      </c>
      <c r="L56" s="33">
        <v>2.8151229999999999E-2</v>
      </c>
      <c r="M56" s="33">
        <v>2.6752560000000002E-2</v>
      </c>
      <c r="N56" s="33">
        <v>2.487572E-2</v>
      </c>
      <c r="O56" s="33">
        <v>2.2600479999999999E-2</v>
      </c>
      <c r="P56" s="33">
        <v>2.031142E-2</v>
      </c>
      <c r="Q56" s="33">
        <v>1.8142189999999999E-2</v>
      </c>
      <c r="R56" s="33">
        <v>1.620036E-2</v>
      </c>
      <c r="S56" s="33">
        <v>1.456181E-2</v>
      </c>
      <c r="T56" s="33">
        <v>1.3266419999999999E-2</v>
      </c>
      <c r="U56" s="33">
        <v>1.2240269999999999E-2</v>
      </c>
      <c r="V56" s="33">
        <v>1.136732E-2</v>
      </c>
      <c r="W56" s="33">
        <v>1.0601050000000001E-2</v>
      </c>
      <c r="X56" s="33">
        <v>9.8821450000000002E-3</v>
      </c>
      <c r="Y56" s="33">
        <v>9.2593429999999997E-3</v>
      </c>
      <c r="Z56" s="33">
        <v>8.7136969999999994E-3</v>
      </c>
      <c r="AA56" s="33">
        <v>8.2310409999999997E-3</v>
      </c>
      <c r="AB56" s="33">
        <v>7.7943429999999996E-3</v>
      </c>
      <c r="AC56" s="33">
        <v>7.3903279999999998E-3</v>
      </c>
      <c r="AD56" s="33">
        <v>7.0166919999999997E-3</v>
      </c>
      <c r="AE56" s="33">
        <v>6.6749790000000002E-3</v>
      </c>
      <c r="AF56" s="33">
        <v>6.364832E-3</v>
      </c>
      <c r="AG56" s="33">
        <v>6.0855140000000002E-3</v>
      </c>
      <c r="AH56" s="33">
        <v>5.8340789999999998E-3</v>
      </c>
      <c r="AI56" s="33">
        <v>5.6083260000000003E-3</v>
      </c>
      <c r="AJ56" s="33">
        <v>5.4053349999999998E-3</v>
      </c>
      <c r="AK56" s="33">
        <v>5.219296E-3</v>
      </c>
      <c r="AL56" s="33">
        <v>5.0451869999999996E-3</v>
      </c>
      <c r="AM56" s="33">
        <v>4.8811729999999999E-3</v>
      </c>
      <c r="AN56" s="33">
        <v>4.7277350000000003E-3</v>
      </c>
      <c r="AO56" s="33">
        <v>4.5871929999999998E-3</v>
      </c>
      <c r="AP56" s="33">
        <v>4.4603109999999998E-3</v>
      </c>
      <c r="AQ56" s="33">
        <v>4.3458669999999998E-3</v>
      </c>
      <c r="AR56" s="33">
        <v>4.2424819999999997E-3</v>
      </c>
      <c r="AS56" s="33">
        <v>4.1486159999999999E-3</v>
      </c>
      <c r="AT56" s="33">
        <v>4.0621750000000003E-3</v>
      </c>
      <c r="AU56" s="33">
        <v>3.9811849999999999E-3</v>
      </c>
      <c r="AV56" s="33">
        <v>3.9040500000000001E-3</v>
      </c>
      <c r="AW56" s="33">
        <v>3.829987E-3</v>
      </c>
      <c r="AX56" s="33">
        <v>3.7593140000000001E-3</v>
      </c>
      <c r="AY56" s="33">
        <v>3.6928080000000001E-3</v>
      </c>
      <c r="AZ56" s="33">
        <v>3.6307930000000002E-3</v>
      </c>
      <c r="BA56" s="33">
        <v>3.573176E-3</v>
      </c>
      <c r="BB56" s="33">
        <v>3.519669E-3</v>
      </c>
      <c r="BC56" s="33">
        <v>3.4699990000000001E-3</v>
      </c>
      <c r="BD56" s="33">
        <v>3.42377E-3</v>
      </c>
      <c r="BE56" s="33">
        <v>3.380709E-3</v>
      </c>
      <c r="BF56" s="33">
        <v>3.340427E-3</v>
      </c>
      <c r="BG56" s="33">
        <v>3.3025540000000001E-3</v>
      </c>
      <c r="BH56" s="33">
        <v>3.266761E-3</v>
      </c>
      <c r="BI56" s="33">
        <v>3.2329479999999998E-3</v>
      </c>
      <c r="BJ56" s="33">
        <v>3.2008290000000001E-3</v>
      </c>
      <c r="BK56" s="33">
        <v>3.17009E-3</v>
      </c>
      <c r="BL56" s="33">
        <v>3.1404100000000002E-3</v>
      </c>
      <c r="BM56" s="33">
        <v>3.1116070000000002E-3</v>
      </c>
      <c r="BN56" s="33">
        <v>3.0834640000000002E-3</v>
      </c>
      <c r="BO56" s="33">
        <v>3.0559519999999998E-3</v>
      </c>
      <c r="BP56" s="33">
        <v>3.0290249999999999E-3</v>
      </c>
      <c r="BQ56" s="33">
        <v>3.0026919999999999E-3</v>
      </c>
      <c r="BR56" s="33">
        <v>2.9769280000000002E-3</v>
      </c>
      <c r="BS56" s="33">
        <v>2.9518819999999999E-3</v>
      </c>
      <c r="BT56" s="33">
        <v>2.9275120000000002E-3</v>
      </c>
      <c r="BU56" s="33">
        <v>2.9037540000000001E-3</v>
      </c>
      <c r="BV56" s="33">
        <v>2.880442E-3</v>
      </c>
      <c r="BW56" s="33">
        <v>2.8575319999999999E-3</v>
      </c>
      <c r="BX56" s="33">
        <v>2.834952E-3</v>
      </c>
      <c r="BY56" s="33">
        <v>2.8127040000000001E-3</v>
      </c>
      <c r="BZ56" s="33">
        <v>2.7907299999999999E-3</v>
      </c>
      <c r="CA56" s="33">
        <v>2.7690850000000001E-3</v>
      </c>
      <c r="CB56" s="33">
        <v>2.747752E-3</v>
      </c>
      <c r="CC56" s="33">
        <v>2.7268219999999998E-3</v>
      </c>
      <c r="CD56" s="33">
        <v>2.7062280000000002E-3</v>
      </c>
      <c r="CE56" s="33">
        <v>2.6858910000000001E-3</v>
      </c>
      <c r="CF56" s="33">
        <v>2.6657E-3</v>
      </c>
      <c r="CG56" s="33">
        <v>2.6456919999999998E-3</v>
      </c>
      <c r="CH56" s="33">
        <v>2.6258549999999999E-3</v>
      </c>
      <c r="CI56" s="33">
        <v>2.6062390000000002E-3</v>
      </c>
      <c r="CJ56" s="33">
        <v>2.5868269999999999E-3</v>
      </c>
      <c r="CK56" s="33">
        <v>2.5677080000000001E-3</v>
      </c>
      <c r="CL56" s="33">
        <v>2.5488799999999999E-3</v>
      </c>
      <c r="CM56" s="33">
        <v>2.530408E-3</v>
      </c>
      <c r="CN56" s="33">
        <v>2.512224E-3</v>
      </c>
      <c r="CO56" s="33">
        <v>2.4942390000000001E-3</v>
      </c>
      <c r="CP56" s="33">
        <v>2.4763210000000001E-3</v>
      </c>
      <c r="CQ56" s="33">
        <v>2.4585150000000001E-3</v>
      </c>
      <c r="CR56" s="33">
        <v>2.4407949999999999E-3</v>
      </c>
      <c r="CS56" s="33">
        <v>2.4232559999999999E-3</v>
      </c>
      <c r="CT56" s="33">
        <v>2.4058759999999999E-3</v>
      </c>
      <c r="CU56" s="33">
        <v>2.3887280000000001E-3</v>
      </c>
      <c r="CV56" s="33">
        <v>2.371845E-3</v>
      </c>
      <c r="CW56" s="33">
        <v>2.3553049999999998E-3</v>
      </c>
      <c r="CX56" s="33">
        <v>2.3390080000000001E-3</v>
      </c>
      <c r="CY56" s="33">
        <v>2.3228720000000001E-3</v>
      </c>
      <c r="CZ56" s="33">
        <v>2.3067840000000001E-3</v>
      </c>
      <c r="DA56" s="33">
        <v>2.2908120000000001E-3</v>
      </c>
      <c r="DB56" s="33">
        <v>2.2749189999999998E-3</v>
      </c>
      <c r="DC56" s="33">
        <v>2.259179E-3</v>
      </c>
      <c r="DD56" s="33">
        <v>2.243564E-3</v>
      </c>
      <c r="DE56" s="33">
        <v>2.228168E-3</v>
      </c>
      <c r="DF56" s="33">
        <v>2.2130470000000001E-3</v>
      </c>
      <c r="DG56" s="33">
        <v>2.1982640000000001E-3</v>
      </c>
      <c r="DH56" s="33">
        <v>2.1836949999999998E-3</v>
      </c>
      <c r="DI56" s="33">
        <v>2.1692759999999999E-3</v>
      </c>
      <c r="DJ56" s="33">
        <v>2.1549920000000001E-3</v>
      </c>
      <c r="DK56" s="33">
        <v>2.140922E-3</v>
      </c>
      <c r="DL56" s="33">
        <v>2.1269840000000002E-3</v>
      </c>
      <c r="DM56" s="33">
        <v>2.1132130000000001E-3</v>
      </c>
      <c r="DN56" s="33">
        <v>2.0995430000000002E-3</v>
      </c>
      <c r="DO56" s="33">
        <v>2.0861109999999999E-3</v>
      </c>
      <c r="DP56" s="33">
        <v>2.0729720000000002E-3</v>
      </c>
      <c r="DQ56" s="33">
        <v>2.0601159999999999E-3</v>
      </c>
      <c r="DR56" s="33">
        <v>2.0473940000000001E-3</v>
      </c>
      <c r="DS56" s="33">
        <v>2.0347360000000001E-3</v>
      </c>
      <c r="DT56" s="33">
        <v>2.0221900000000001E-3</v>
      </c>
      <c r="DU56" s="33">
        <v>2.009809E-3</v>
      </c>
      <c r="DV56" s="33">
        <v>1.9975269999999998E-3</v>
      </c>
      <c r="DW56" s="33">
        <v>1.9854030000000002E-3</v>
      </c>
      <c r="DX56" s="33">
        <v>1.9733799999999998E-3</v>
      </c>
      <c r="DY56" s="33">
        <v>1.9615470000000001E-3</v>
      </c>
      <c r="DZ56" s="33">
        <v>1.949922E-3</v>
      </c>
      <c r="EA56" s="33">
        <v>1.9385369999999999E-3</v>
      </c>
      <c r="EB56" s="33">
        <v>1.927294E-3</v>
      </c>
      <c r="EC56" s="33">
        <v>1.9160920000000001E-3</v>
      </c>
      <c r="ED56" s="33">
        <v>1.9049360000000001E-3</v>
      </c>
      <c r="EE56" s="33">
        <v>1.8938970000000001E-3</v>
      </c>
      <c r="EF56" s="33">
        <v>1.882894E-3</v>
      </c>
      <c r="EG56" s="33">
        <v>1.8719780000000001E-3</v>
      </c>
      <c r="EH56" s="33">
        <v>1.8610899999999999E-3</v>
      </c>
      <c r="EI56" s="33">
        <v>1.85035E-3</v>
      </c>
      <c r="EJ56" s="33">
        <v>1.8397960000000001E-3</v>
      </c>
      <c r="EK56" s="33">
        <v>1.829467E-3</v>
      </c>
      <c r="EL56" s="33">
        <v>1.819261E-3</v>
      </c>
      <c r="EM56" s="33">
        <v>1.809043E-3</v>
      </c>
      <c r="EN56" s="33">
        <v>1.798799E-3</v>
      </c>
      <c r="EO56" s="33">
        <v>1.7886480000000001E-3</v>
      </c>
      <c r="EP56" s="33">
        <v>1.77856E-3</v>
      </c>
      <c r="EQ56" s="33">
        <v>1.7685559999999999E-3</v>
      </c>
      <c r="ER56" s="33">
        <v>1.758559E-3</v>
      </c>
      <c r="ES56" s="33">
        <v>1.748742E-3</v>
      </c>
      <c r="ET56" s="33">
        <v>1.739144E-3</v>
      </c>
      <c r="EU56" s="33">
        <v>1.7297650000000001E-3</v>
      </c>
      <c r="EV56" s="33">
        <v>1.7204830000000001E-3</v>
      </c>
      <c r="EW56" s="33">
        <v>1.7111610000000001E-3</v>
      </c>
      <c r="EX56" s="33">
        <v>1.701824E-3</v>
      </c>
      <c r="EY56" s="33">
        <v>1.692587E-3</v>
      </c>
      <c r="EZ56" s="33">
        <v>1.6834230000000001E-3</v>
      </c>
      <c r="FA56" s="33">
        <v>1.6742969999999999E-3</v>
      </c>
      <c r="FB56" s="33">
        <v>1.6651560000000001E-3</v>
      </c>
      <c r="FC56" s="33">
        <v>1.6561670000000001E-3</v>
      </c>
      <c r="FD56" s="33">
        <v>1.647325E-3</v>
      </c>
      <c r="FE56" s="33">
        <v>1.638626E-3</v>
      </c>
      <c r="FF56" s="33">
        <v>1.6300209999999999E-3</v>
      </c>
      <c r="FG56" s="33">
        <v>1.6213919999999999E-3</v>
      </c>
      <c r="FH56" s="33">
        <v>1.6127419999999999E-3</v>
      </c>
      <c r="FI56" s="33">
        <v>1.604145E-3</v>
      </c>
      <c r="FJ56" s="33">
        <v>1.59559E-3</v>
      </c>
      <c r="FK56" s="33">
        <v>1.5870610000000001E-3</v>
      </c>
      <c r="FL56" s="33">
        <v>1.5784970000000001E-3</v>
      </c>
      <c r="FM56" s="33">
        <v>1.570075E-3</v>
      </c>
      <c r="FN56" s="33">
        <v>1.561806E-3</v>
      </c>
      <c r="FO56" s="33">
        <v>1.5536980000000001E-3</v>
      </c>
      <c r="FP56" s="33">
        <v>1.545687E-3</v>
      </c>
      <c r="FQ56" s="33">
        <v>1.537657E-3</v>
      </c>
      <c r="FR56" s="33">
        <v>1.529606E-3</v>
      </c>
      <c r="FS56" s="33">
        <v>1.5216159999999999E-3</v>
      </c>
      <c r="FT56" s="33">
        <v>1.5136780000000001E-3</v>
      </c>
      <c r="FU56" s="33">
        <v>1.50581E-3</v>
      </c>
      <c r="FV56" s="33">
        <v>1.4979290000000001E-3</v>
      </c>
      <c r="FW56" s="33">
        <v>1.490171E-3</v>
      </c>
      <c r="FX56" s="33">
        <v>1.482538E-3</v>
      </c>
      <c r="FY56" s="33">
        <v>1.4750519999999999E-3</v>
      </c>
      <c r="FZ56" s="33">
        <v>1.4676369999999999E-3</v>
      </c>
      <c r="GA56" s="33">
        <v>1.460193E-3</v>
      </c>
      <c r="GB56" s="33">
        <v>1.452732E-3</v>
      </c>
      <c r="GC56" s="33">
        <v>1.445298E-3</v>
      </c>
      <c r="GD56" s="33">
        <v>1.4378769999999999E-3</v>
      </c>
      <c r="GE56" s="33">
        <v>1.430494E-3</v>
      </c>
      <c r="GF56" s="33">
        <v>1.42308E-3</v>
      </c>
      <c r="GG56" s="33">
        <v>1.415763E-3</v>
      </c>
      <c r="GH56" s="33">
        <v>1.408571E-3</v>
      </c>
      <c r="GI56" s="33">
        <v>1.4015239999999999E-3</v>
      </c>
      <c r="GJ56" s="33">
        <v>1.394497E-3</v>
      </c>
      <c r="GK56" s="33">
        <v>1.387421E-3</v>
      </c>
      <c r="GL56" s="33">
        <v>1.3803279999999999E-3</v>
      </c>
      <c r="GM56" s="33">
        <v>1.3732480000000001E-3</v>
      </c>
      <c r="GN56" s="33">
        <v>1.366173E-3</v>
      </c>
      <c r="GO56" s="33">
        <v>1.3591440000000001E-3</v>
      </c>
      <c r="GP56" s="33">
        <v>1.3521080000000001E-3</v>
      </c>
      <c r="GQ56" s="33">
        <v>1.3451750000000001E-3</v>
      </c>
      <c r="GR56" s="33">
        <v>1.338388E-3</v>
      </c>
      <c r="GS56" s="33">
        <v>1.3317629999999999E-3</v>
      </c>
      <c r="GT56" s="33">
        <v>1.3251579999999999E-3</v>
      </c>
      <c r="GU56" s="33">
        <v>1.318472E-3</v>
      </c>
      <c r="GV56" s="33">
        <v>1.3117529999999999E-3</v>
      </c>
      <c r="GW56" s="33">
        <v>1.305058E-3</v>
      </c>
      <c r="GX56" s="33">
        <v>1.2983770000000001E-3</v>
      </c>
      <c r="GY56" s="33">
        <v>1.291749E-3</v>
      </c>
      <c r="GZ56" s="33">
        <v>1.285142E-3</v>
      </c>
      <c r="HA56" s="33">
        <v>1.278672E-3</v>
      </c>
      <c r="HB56" s="33">
        <v>1.2723509999999999E-3</v>
      </c>
      <c r="HC56" s="33">
        <v>1.2661739999999999E-3</v>
      </c>
      <c r="HD56" s="33">
        <v>1.259996E-3</v>
      </c>
      <c r="HE56" s="33">
        <v>1.253713E-3</v>
      </c>
      <c r="HF56" s="33">
        <v>1.2473670000000001E-3</v>
      </c>
      <c r="HG56" s="33">
        <v>1.241008E-3</v>
      </c>
      <c r="HH56" s="33">
        <v>1.2346340000000001E-3</v>
      </c>
      <c r="HI56" s="33">
        <v>1.2283350000000001E-3</v>
      </c>
      <c r="HJ56" s="33">
        <v>1.222091E-3</v>
      </c>
      <c r="HK56" s="33">
        <v>1.216001E-3</v>
      </c>
      <c r="HL56" s="33">
        <v>1.2100629999999999E-3</v>
      </c>
      <c r="HM56" s="33">
        <v>1.204267E-3</v>
      </c>
      <c r="HN56" s="33">
        <v>1.1984859999999999E-3</v>
      </c>
      <c r="HO56" s="33">
        <v>1.192619E-3</v>
      </c>
      <c r="HP56" s="33">
        <v>1.186678E-3</v>
      </c>
      <c r="HQ56" s="33">
        <v>1.1807289999999999E-3</v>
      </c>
      <c r="HR56" s="33">
        <v>1.1747699999999999E-3</v>
      </c>
      <c r="HS56" s="33">
        <v>1.168851E-3</v>
      </c>
      <c r="HT56" s="33">
        <v>1.1629730000000001E-3</v>
      </c>
      <c r="HU56" s="33">
        <v>1.1572399999999999E-3</v>
      </c>
      <c r="HV56" s="33">
        <v>1.151645E-3</v>
      </c>
      <c r="HW56" s="33">
        <v>1.1461830000000001E-3</v>
      </c>
      <c r="HX56" s="33">
        <v>1.1407399999999999E-3</v>
      </c>
      <c r="HY56" s="33">
        <v>1.1352020000000001E-3</v>
      </c>
      <c r="HZ56" s="33">
        <v>1.12959E-3</v>
      </c>
      <c r="IA56" s="33">
        <v>1.1239889999999999E-3</v>
      </c>
      <c r="IB56" s="33">
        <v>1.11842E-3</v>
      </c>
      <c r="IC56" s="33">
        <v>1.1129180000000001E-3</v>
      </c>
      <c r="ID56" s="33">
        <v>1.10746E-3</v>
      </c>
      <c r="IE56" s="33">
        <v>1.102144E-3</v>
      </c>
      <c r="IF56" s="33">
        <v>1.0969490000000001E-3</v>
      </c>
      <c r="IG56" s="33">
        <v>1.091837E-3</v>
      </c>
      <c r="IH56" s="33">
        <v>1.086708E-3</v>
      </c>
      <c r="II56" s="33">
        <v>1.081493E-3</v>
      </c>
      <c r="IJ56" s="33">
        <v>1.0762320000000001E-3</v>
      </c>
      <c r="IK56" s="33">
        <v>1.0710050000000001E-3</v>
      </c>
      <c r="IL56" s="33">
        <v>1.0658309999999999E-3</v>
      </c>
      <c r="IM56" s="33">
        <v>1.060723E-3</v>
      </c>
      <c r="IN56" s="33">
        <v>1.0556540000000001E-3</v>
      </c>
      <c r="IO56" s="33">
        <v>1.050713E-3</v>
      </c>
      <c r="IP56" s="33">
        <v>1.0458749999999999E-3</v>
      </c>
      <c r="IQ56" s="33">
        <v>1.0411089999999999E-3</v>
      </c>
      <c r="IR56" s="33">
        <v>1.036325E-3</v>
      </c>
      <c r="IS56" s="33">
        <v>1.0314689999999999E-3</v>
      </c>
      <c r="IT56" s="33">
        <v>1.026571E-3</v>
      </c>
      <c r="IU56" s="33">
        <v>1.021693E-3</v>
      </c>
      <c r="IV56" s="33">
        <v>1.016837E-3</v>
      </c>
      <c r="IW56" s="33">
        <v>1.0120350000000001E-3</v>
      </c>
      <c r="IX56" s="33">
        <v>1.0072799999999999E-3</v>
      </c>
      <c r="IY56" s="33">
        <v>1.0026639999999999E-3</v>
      </c>
      <c r="IZ56" s="33">
        <v>9.9819269999999998E-4</v>
      </c>
      <c r="JA56" s="33">
        <v>9.9382099999999998E-4</v>
      </c>
      <c r="JB56" s="33">
        <v>9.8942369999999993E-4</v>
      </c>
      <c r="JC56" s="33">
        <v>9.8492299999999996E-4</v>
      </c>
      <c r="JD56" s="33">
        <v>9.8035050000000001E-4</v>
      </c>
      <c r="JE56" s="33">
        <v>9.7577269999999999E-4</v>
      </c>
      <c r="JF56" s="33">
        <v>9.7121230000000005E-4</v>
      </c>
      <c r="JG56" s="33">
        <v>9.6671739999999999E-4</v>
      </c>
      <c r="JH56" s="33">
        <v>9.6229840000000002E-4</v>
      </c>
      <c r="JI56" s="33">
        <v>9.5804199999999999E-4</v>
      </c>
      <c r="JJ56" s="33">
        <v>9.5393780000000003E-4</v>
      </c>
      <c r="JK56" s="33">
        <v>9.4992760000000003E-4</v>
      </c>
      <c r="JL56" s="33">
        <v>9.4587049999999998E-4</v>
      </c>
      <c r="JM56" s="33">
        <v>9.4171499999999998E-4</v>
      </c>
      <c r="JN56" s="33">
        <v>9.3748940000000004E-4</v>
      </c>
      <c r="JO56" s="33">
        <v>9.3325039999999997E-4</v>
      </c>
      <c r="JP56" s="33">
        <v>9.2900820000000001E-4</v>
      </c>
      <c r="JQ56" s="33">
        <v>9.2482440000000001E-4</v>
      </c>
      <c r="JR56" s="33">
        <v>9.2071340000000001E-4</v>
      </c>
      <c r="JS56" s="33">
        <v>9.1674059999999997E-4</v>
      </c>
      <c r="JT56" s="33">
        <v>9.129117E-4</v>
      </c>
      <c r="JU56" s="33">
        <v>9.0916689999999997E-4</v>
      </c>
      <c r="JV56" s="33">
        <v>9.0537340000000003E-4</v>
      </c>
      <c r="JW56" s="33">
        <v>9.0146680000000002E-4</v>
      </c>
      <c r="JX56" s="33">
        <v>8.9747079999999999E-4</v>
      </c>
      <c r="JY56" s="33">
        <v>8.9345880000000003E-4</v>
      </c>
      <c r="JZ56" s="33">
        <v>8.8945669999999997E-4</v>
      </c>
      <c r="KA56" s="33">
        <v>8.855216E-4</v>
      </c>
      <c r="KB56" s="33">
        <v>8.8167720000000005E-4</v>
      </c>
      <c r="KC56" s="33">
        <v>8.780007E-4</v>
      </c>
      <c r="KD56" s="33">
        <v>8.7448660000000004E-4</v>
      </c>
      <c r="KE56" s="33">
        <v>8.7105440000000004E-4</v>
      </c>
      <c r="KF56" s="33">
        <v>8.6756989999999998E-4</v>
      </c>
      <c r="KG56" s="33">
        <v>8.6396550000000002E-4</v>
      </c>
      <c r="KH56" s="33">
        <v>8.6026630000000004E-4</v>
      </c>
      <c r="KI56" s="33">
        <v>8.5655810000000003E-4</v>
      </c>
      <c r="KJ56" s="33">
        <v>8.5287069999999995E-4</v>
      </c>
      <c r="KK56" s="33">
        <v>8.4923850000000005E-4</v>
      </c>
      <c r="KL56" s="33">
        <v>8.4568260000000004E-4</v>
      </c>
      <c r="KM56" s="33">
        <v>8.4227680000000004E-4</v>
      </c>
      <c r="KN56" s="33">
        <v>8.3899650000000001E-4</v>
      </c>
      <c r="KO56" s="33">
        <v>8.3575779999999996E-4</v>
      </c>
      <c r="KP56" s="33">
        <v>8.3245140000000003E-4</v>
      </c>
      <c r="KQ56" s="33">
        <v>8.2903149999999999E-4</v>
      </c>
      <c r="KR56" s="33">
        <v>8.2554320000000005E-4</v>
      </c>
      <c r="KS56" s="33">
        <v>8.2207859999999995E-4</v>
      </c>
      <c r="KT56" s="33">
        <v>8.1865690000000005E-4</v>
      </c>
      <c r="KU56" s="33">
        <v>8.1531889999999997E-4</v>
      </c>
      <c r="KV56" s="33">
        <v>8.1208150000000004E-4</v>
      </c>
      <c r="KW56" s="33">
        <v>8.0900399999999999E-4</v>
      </c>
      <c r="KX56" s="33">
        <v>8.0603399999999996E-4</v>
      </c>
      <c r="KY56" s="33">
        <v>8.0307190000000002E-4</v>
      </c>
      <c r="KZ56" s="33">
        <v>8.0002760000000002E-4</v>
      </c>
      <c r="LA56" s="33">
        <v>7.9686030000000003E-4</v>
      </c>
      <c r="LB56" s="33">
        <v>7.9362409999999997E-4</v>
      </c>
      <c r="LC56" s="33">
        <v>7.9040420000000004E-4</v>
      </c>
      <c r="LD56" s="33">
        <v>7.8722899999999997E-4</v>
      </c>
      <c r="LE56" s="33">
        <v>7.8413940000000002E-4</v>
      </c>
      <c r="LF56" s="33">
        <v>7.8113759999999999E-4</v>
      </c>
      <c r="LG56" s="33">
        <v>7.7826100000000004E-4</v>
      </c>
      <c r="LH56" s="33">
        <v>7.7546660000000003E-4</v>
      </c>
      <c r="LI56" s="33">
        <v>7.7265839999999999E-4</v>
      </c>
      <c r="LJ56" s="33">
        <v>7.6975359999999996E-4</v>
      </c>
      <c r="LK56" s="33">
        <v>7.6673089999999995E-4</v>
      </c>
      <c r="LL56" s="33">
        <v>7.6366119999999997E-4</v>
      </c>
      <c r="LM56" s="33">
        <v>7.6063140000000003E-4</v>
      </c>
      <c r="LN56" s="33">
        <v>7.5766579999999998E-4</v>
      </c>
      <c r="LO56" s="33">
        <v>7.5479569999999997E-4</v>
      </c>
      <c r="LP56" s="33">
        <v>7.5202069999999997E-4</v>
      </c>
      <c r="LQ56" s="33">
        <v>7.4936550000000005E-4</v>
      </c>
      <c r="LR56" s="33">
        <v>7.4679840000000004E-4</v>
      </c>
      <c r="LS56" s="33">
        <v>7.4422509999999998E-4</v>
      </c>
      <c r="LT56" s="33">
        <v>7.4156299999999999E-4</v>
      </c>
      <c r="LU56" s="33">
        <v>7.3879950000000001E-4</v>
      </c>
      <c r="LV56" s="33">
        <v>7.3600409999999999E-4</v>
      </c>
      <c r="LW56" s="33">
        <v>7.3324429999999997E-4</v>
      </c>
      <c r="LX56" s="33">
        <v>7.3052230000000004E-4</v>
      </c>
      <c r="LY56" s="33">
        <v>7.278648E-4</v>
      </c>
      <c r="LZ56" s="33">
        <v>7.2526570000000002E-4</v>
      </c>
      <c r="MA56" s="33">
        <v>7.2273390000000002E-4</v>
      </c>
      <c r="MB56" s="33">
        <v>7.2024470000000001E-4</v>
      </c>
      <c r="MC56" s="33">
        <v>7.1772260000000005E-4</v>
      </c>
      <c r="MD56" s="33">
        <v>7.151042E-4</v>
      </c>
      <c r="ME56" s="33">
        <v>7.1239420000000005E-4</v>
      </c>
      <c r="MF56" s="33">
        <v>7.0968069999999999E-4</v>
      </c>
      <c r="MG56" s="33">
        <v>7.0702839999999998E-4</v>
      </c>
      <c r="MH56" s="33">
        <v>7.0443209999999999E-4</v>
      </c>
      <c r="MI56" s="33">
        <v>7.0191610000000005E-4</v>
      </c>
      <c r="MJ56" s="33">
        <v>6.9947620000000005E-4</v>
      </c>
      <c r="MK56" s="33">
        <v>6.9711930000000005E-4</v>
      </c>
      <c r="ML56" s="33">
        <v>6.9481149999999999E-4</v>
      </c>
      <c r="MM56" s="33">
        <v>6.9247649999999998E-4</v>
      </c>
      <c r="MN56" s="33">
        <v>6.9005390000000002E-4</v>
      </c>
      <c r="MO56" s="33">
        <v>6.87537E-4</v>
      </c>
      <c r="MP56" s="33">
        <v>6.8500129999999996E-4</v>
      </c>
      <c r="MQ56" s="33">
        <v>6.8250329999999999E-4</v>
      </c>
      <c r="MR56" s="33">
        <v>6.8004109999999997E-4</v>
      </c>
      <c r="MS56" s="33">
        <v>6.7763610000000005E-4</v>
      </c>
      <c r="MT56" s="33">
        <v>6.7528770000000002E-4</v>
      </c>
      <c r="MU56" s="33">
        <v>6.7299690000000001E-4</v>
      </c>
      <c r="MV56" s="33">
        <v>6.7073860000000003E-4</v>
      </c>
      <c r="MW56" s="33">
        <v>6.6845309999999998E-4</v>
      </c>
      <c r="MX56" s="33">
        <v>6.6609589999999999E-4</v>
      </c>
      <c r="MY56" s="33">
        <v>6.6366519999999998E-4</v>
      </c>
      <c r="MZ56" s="33">
        <v>6.6122459999999996E-4</v>
      </c>
      <c r="NA56" s="33">
        <v>6.5883070000000003E-4</v>
      </c>
      <c r="NB56" s="33">
        <v>6.5648080000000003E-4</v>
      </c>
      <c r="NC56" s="33">
        <v>6.5419570000000002E-4</v>
      </c>
      <c r="ND56" s="33">
        <v>6.5197750000000004E-4</v>
      </c>
      <c r="NE56" s="33">
        <v>6.4982430000000001E-4</v>
      </c>
      <c r="NF56" s="33">
        <v>6.4770940000000003E-4</v>
      </c>
      <c r="NG56" s="33">
        <v>6.4558050000000004E-4</v>
      </c>
      <c r="NH56" s="33">
        <v>6.4340519999999996E-4</v>
      </c>
      <c r="NI56" s="33">
        <v>6.4117000000000004E-4</v>
      </c>
      <c r="NJ56" s="33">
        <v>6.3891670000000003E-4</v>
      </c>
      <c r="NK56" s="33">
        <v>6.3669460000000003E-4</v>
      </c>
      <c r="NL56" s="33">
        <v>6.3450710000000001E-4</v>
      </c>
      <c r="NM56" s="33">
        <v>6.3235989999999996E-4</v>
      </c>
      <c r="NN56" s="33">
        <v>6.3025050000000001E-4</v>
      </c>
      <c r="NO56" s="33">
        <v>6.2818420000000002E-4</v>
      </c>
      <c r="NP56" s="33">
        <v>6.2613640000000004E-4</v>
      </c>
      <c r="NQ56" s="33">
        <v>6.2405309999999999E-4</v>
      </c>
      <c r="NR56" s="33">
        <v>6.2190610000000001E-4</v>
      </c>
      <c r="NS56" s="33">
        <v>6.1969140000000004E-4</v>
      </c>
      <c r="NT56" s="33">
        <v>6.1745509999999997E-4</v>
      </c>
      <c r="NU56" s="33">
        <v>6.1525519999999995E-4</v>
      </c>
      <c r="NV56" s="33">
        <v>6.1311579999999996E-4</v>
      </c>
      <c r="NW56" s="33">
        <v>6.1104409999999997E-4</v>
      </c>
      <c r="NX56" s="33">
        <v>6.0903550000000002E-4</v>
      </c>
      <c r="NY56" s="33">
        <v>6.0709109999999996E-4</v>
      </c>
      <c r="NZ56" s="33">
        <v>6.0519139999999996E-4</v>
      </c>
      <c r="OA56" s="33">
        <v>6.0327519999999997E-4</v>
      </c>
      <c r="OB56" s="33">
        <v>6.0131379999999997E-4</v>
      </c>
      <c r="OC56" s="33">
        <v>5.9929220000000004E-4</v>
      </c>
      <c r="OD56" s="33">
        <v>5.9724579999999999E-4</v>
      </c>
      <c r="OE56" s="33">
        <v>5.9522150000000001E-4</v>
      </c>
      <c r="OF56" s="33">
        <v>5.9323690000000001E-4</v>
      </c>
      <c r="OG56" s="33">
        <v>5.9131250000000004E-4</v>
      </c>
      <c r="OH56" s="33">
        <v>5.8943829999999996E-4</v>
      </c>
      <c r="OI56" s="33">
        <v>5.8760560000000004E-4</v>
      </c>
      <c r="OJ56" s="33">
        <v>5.8578799999999996E-4</v>
      </c>
      <c r="OK56" s="33">
        <v>5.8391919999999998E-4</v>
      </c>
      <c r="OL56" s="33">
        <v>5.8197999999999995E-4</v>
      </c>
      <c r="OM56" s="33">
        <v>5.799561E-4</v>
      </c>
      <c r="ON56" s="33">
        <v>5.7789110000000001E-4</v>
      </c>
      <c r="OO56" s="33">
        <v>5.7583510000000005E-4</v>
      </c>
      <c r="OP56" s="33">
        <v>5.7381689999999998E-4</v>
      </c>
    </row>
    <row r="57" spans="1:407" x14ac:dyDescent="0.25">
      <c r="A57" s="13" t="str">
        <f t="shared" si="0"/>
        <v>FixedWing-EXTREMELY COARSE-5-20-Any</v>
      </c>
      <c r="B57" s="13" t="s">
        <v>56</v>
      </c>
      <c r="C57" s="23" t="s">
        <v>33</v>
      </c>
      <c r="D57" s="31">
        <v>5</v>
      </c>
      <c r="E57" s="23">
        <v>20</v>
      </c>
      <c r="F57" s="32" t="s">
        <v>48</v>
      </c>
      <c r="G57" s="33">
        <v>0.53644349999999996</v>
      </c>
      <c r="H57" s="33">
        <v>0.392156</v>
      </c>
      <c r="I57" s="33">
        <v>0.29208339999999999</v>
      </c>
      <c r="J57" s="33">
        <v>0.22367989999999999</v>
      </c>
      <c r="K57" s="33">
        <v>0.1762232</v>
      </c>
      <c r="L57" s="33">
        <v>0.1427879</v>
      </c>
      <c r="M57" s="33">
        <v>0.1185066</v>
      </c>
      <c r="N57" s="33">
        <v>0.1005979</v>
      </c>
      <c r="O57" s="33">
        <v>8.6999339999999994E-2</v>
      </c>
      <c r="P57" s="33">
        <v>7.6406210000000002E-2</v>
      </c>
      <c r="Q57" s="33">
        <v>6.7980589999999994E-2</v>
      </c>
      <c r="R57" s="33">
        <v>6.1236609999999997E-2</v>
      </c>
      <c r="S57" s="33">
        <v>5.5741480000000003E-2</v>
      </c>
      <c r="T57" s="33">
        <v>5.1235610000000001E-2</v>
      </c>
      <c r="U57" s="33">
        <v>4.7495669999999997E-2</v>
      </c>
      <c r="V57" s="33">
        <v>4.5309530000000001E-2</v>
      </c>
      <c r="W57" s="33">
        <v>4.3207139999999998E-2</v>
      </c>
      <c r="X57" s="33">
        <v>4.1165300000000002E-2</v>
      </c>
      <c r="Y57" s="33">
        <v>3.9179489999999997E-2</v>
      </c>
      <c r="Z57" s="33">
        <v>3.7260550000000003E-2</v>
      </c>
      <c r="AA57" s="33">
        <v>3.5438829999999998E-2</v>
      </c>
      <c r="AB57" s="33">
        <v>3.3737509999999998E-2</v>
      </c>
      <c r="AC57" s="33">
        <v>3.216339E-2</v>
      </c>
      <c r="AD57" s="33">
        <v>3.0732889999999999E-2</v>
      </c>
      <c r="AE57" s="33">
        <v>2.9413580000000002E-2</v>
      </c>
      <c r="AF57" s="33">
        <v>2.8182430000000001E-2</v>
      </c>
      <c r="AG57" s="33">
        <v>2.7011899999999998E-2</v>
      </c>
      <c r="AH57" s="33">
        <v>2.5887460000000001E-2</v>
      </c>
      <c r="AI57" s="33">
        <v>2.4808719999999999E-2</v>
      </c>
      <c r="AJ57" s="33">
        <v>2.378477E-2</v>
      </c>
      <c r="AK57" s="33">
        <v>2.2822220000000001E-2</v>
      </c>
      <c r="AL57" s="33">
        <v>2.189781E-2</v>
      </c>
      <c r="AM57" s="33">
        <v>2.1033779999999998E-2</v>
      </c>
      <c r="AN57" s="33">
        <v>2.0222759999999999E-2</v>
      </c>
      <c r="AO57" s="33">
        <v>1.9459219999999999E-2</v>
      </c>
      <c r="AP57" s="33">
        <v>1.8739579999999999E-2</v>
      </c>
      <c r="AQ57" s="33">
        <v>1.8060400000000001E-2</v>
      </c>
      <c r="AR57" s="33">
        <v>1.741906E-2</v>
      </c>
      <c r="AS57" s="33">
        <v>1.6812609999999999E-2</v>
      </c>
      <c r="AT57" s="33">
        <v>1.6238289999999999E-2</v>
      </c>
      <c r="AU57" s="33">
        <v>1.5692040000000001E-2</v>
      </c>
      <c r="AV57" s="33">
        <v>1.517079E-2</v>
      </c>
      <c r="AW57" s="33">
        <v>1.467124E-2</v>
      </c>
      <c r="AX57" s="33">
        <v>1.419142E-2</v>
      </c>
      <c r="AY57" s="33">
        <v>1.3730910000000001E-2</v>
      </c>
      <c r="AZ57" s="33">
        <v>1.329026E-2</v>
      </c>
      <c r="BA57" s="33">
        <v>1.2869520000000001E-2</v>
      </c>
      <c r="BB57" s="33">
        <v>1.246885E-2</v>
      </c>
      <c r="BC57" s="33">
        <v>1.208737E-2</v>
      </c>
      <c r="BD57" s="33">
        <v>1.172406E-2</v>
      </c>
      <c r="BE57" s="33">
        <v>1.137732E-2</v>
      </c>
      <c r="BF57" s="33">
        <v>1.104578E-2</v>
      </c>
      <c r="BG57" s="33">
        <v>1.0727820000000001E-2</v>
      </c>
      <c r="BH57" s="33">
        <v>1.042272E-2</v>
      </c>
      <c r="BI57" s="33">
        <v>1.0130109999999999E-2</v>
      </c>
      <c r="BJ57" s="33">
        <v>9.8500900000000006E-3</v>
      </c>
      <c r="BK57" s="33">
        <v>9.5824699999999992E-3</v>
      </c>
      <c r="BL57" s="33">
        <v>9.3271129999999997E-3</v>
      </c>
      <c r="BM57" s="33">
        <v>9.0830549999999996E-3</v>
      </c>
      <c r="BN57" s="33">
        <v>8.8499000000000008E-3</v>
      </c>
      <c r="BO57" s="33">
        <v>8.6269220000000004E-3</v>
      </c>
      <c r="BP57" s="33">
        <v>8.4134799999999992E-3</v>
      </c>
      <c r="BQ57" s="33">
        <v>8.2085749999999992E-3</v>
      </c>
      <c r="BR57" s="33">
        <v>8.0118040000000008E-3</v>
      </c>
      <c r="BS57" s="33">
        <v>7.8228169999999993E-3</v>
      </c>
      <c r="BT57" s="33">
        <v>7.6415429999999998E-3</v>
      </c>
      <c r="BU57" s="33">
        <v>7.4678649999999997E-3</v>
      </c>
      <c r="BV57" s="33">
        <v>7.3015299999999997E-3</v>
      </c>
      <c r="BW57" s="33">
        <v>7.1416259999999999E-3</v>
      </c>
      <c r="BX57" s="33">
        <v>6.9877899999999998E-3</v>
      </c>
      <c r="BY57" s="33">
        <v>6.8396519999999999E-3</v>
      </c>
      <c r="BZ57" s="33">
        <v>6.6969480000000003E-3</v>
      </c>
      <c r="CA57" s="33">
        <v>6.5589719999999997E-3</v>
      </c>
      <c r="CB57" s="33">
        <v>6.4255900000000001E-3</v>
      </c>
      <c r="CC57" s="33">
        <v>6.2967689999999998E-3</v>
      </c>
      <c r="CD57" s="33">
        <v>6.1726230000000003E-3</v>
      </c>
      <c r="CE57" s="33">
        <v>6.0531789999999997E-3</v>
      </c>
      <c r="CF57" s="33">
        <v>5.9382289999999997E-3</v>
      </c>
      <c r="CG57" s="33">
        <v>5.8270370000000002E-3</v>
      </c>
      <c r="CH57" s="33">
        <v>5.7192809999999997E-3</v>
      </c>
      <c r="CI57" s="33">
        <v>5.6144230000000003E-3</v>
      </c>
      <c r="CJ57" s="33">
        <v>5.5125010000000004E-3</v>
      </c>
      <c r="CK57" s="33">
        <v>5.4132060000000003E-3</v>
      </c>
      <c r="CL57" s="33">
        <v>5.316393E-3</v>
      </c>
      <c r="CM57" s="33">
        <v>5.2220629999999999E-3</v>
      </c>
      <c r="CN57" s="33">
        <v>5.1304260000000004E-3</v>
      </c>
      <c r="CO57" s="33">
        <v>5.0415190000000004E-3</v>
      </c>
      <c r="CP57" s="33">
        <v>4.9553760000000001E-3</v>
      </c>
      <c r="CQ57" s="33">
        <v>4.8716300000000001E-3</v>
      </c>
      <c r="CR57" s="33">
        <v>4.7902209999999999E-3</v>
      </c>
      <c r="CS57" s="33">
        <v>4.7108799999999998E-3</v>
      </c>
      <c r="CT57" s="33">
        <v>4.633809E-3</v>
      </c>
      <c r="CU57" s="33">
        <v>4.5587989999999997E-3</v>
      </c>
      <c r="CV57" s="33">
        <v>4.4856239999999997E-3</v>
      </c>
      <c r="CW57" s="33">
        <v>4.4142820000000003E-3</v>
      </c>
      <c r="CX57" s="33">
        <v>4.3450529999999998E-3</v>
      </c>
      <c r="CY57" s="33">
        <v>4.2778479999999999E-3</v>
      </c>
      <c r="CZ57" s="33">
        <v>4.212599E-3</v>
      </c>
      <c r="DA57" s="33">
        <v>4.1490229999999999E-3</v>
      </c>
      <c r="DB57" s="33">
        <v>4.0870460000000004E-3</v>
      </c>
      <c r="DC57" s="33">
        <v>4.0264869999999996E-3</v>
      </c>
      <c r="DD57" s="33">
        <v>3.9675209999999999E-3</v>
      </c>
      <c r="DE57" s="33">
        <v>3.9099269999999997E-3</v>
      </c>
      <c r="DF57" s="33">
        <v>3.853544E-3</v>
      </c>
      <c r="DG57" s="33">
        <v>3.7984519999999999E-3</v>
      </c>
      <c r="DH57" s="33">
        <v>3.7448590000000001E-3</v>
      </c>
      <c r="DI57" s="33">
        <v>3.6926429999999998E-3</v>
      </c>
      <c r="DJ57" s="33">
        <v>3.6417559999999999E-3</v>
      </c>
      <c r="DK57" s="33">
        <v>3.5920520000000001E-3</v>
      </c>
      <c r="DL57" s="33">
        <v>3.543605E-3</v>
      </c>
      <c r="DM57" s="33">
        <v>3.4962489999999999E-3</v>
      </c>
      <c r="DN57" s="33">
        <v>3.4500920000000001E-3</v>
      </c>
      <c r="DO57" s="33">
        <v>3.4049470000000002E-3</v>
      </c>
      <c r="DP57" s="33">
        <v>3.3608679999999999E-3</v>
      </c>
      <c r="DQ57" s="33">
        <v>3.3179590000000001E-3</v>
      </c>
      <c r="DR57" s="33">
        <v>3.276424E-3</v>
      </c>
      <c r="DS57" s="33">
        <v>3.2361809999999999E-3</v>
      </c>
      <c r="DT57" s="33">
        <v>3.1971040000000001E-3</v>
      </c>
      <c r="DU57" s="33">
        <v>3.1589809999999999E-3</v>
      </c>
      <c r="DV57" s="33">
        <v>3.121918E-3</v>
      </c>
      <c r="DW57" s="33">
        <v>3.0857620000000001E-3</v>
      </c>
      <c r="DX57" s="33">
        <v>3.0505950000000001E-3</v>
      </c>
      <c r="DY57" s="33">
        <v>3.0161229999999999E-3</v>
      </c>
      <c r="DZ57" s="33">
        <v>2.9823179999999999E-3</v>
      </c>
      <c r="EA57" s="33">
        <v>2.9492839999999999E-3</v>
      </c>
      <c r="EB57" s="33">
        <v>2.9171739999999998E-3</v>
      </c>
      <c r="EC57" s="33">
        <v>2.8859160000000001E-3</v>
      </c>
      <c r="ED57" s="33">
        <v>2.8554330000000001E-3</v>
      </c>
      <c r="EE57" s="33">
        <v>2.8254819999999998E-3</v>
      </c>
      <c r="EF57" s="33">
        <v>2.7961930000000002E-3</v>
      </c>
      <c r="EG57" s="33">
        <v>2.767392E-3</v>
      </c>
      <c r="EH57" s="33">
        <v>2.7391669999999998E-3</v>
      </c>
      <c r="EI57" s="33">
        <v>2.711307E-3</v>
      </c>
      <c r="EJ57" s="33">
        <v>2.683819E-3</v>
      </c>
      <c r="EK57" s="33">
        <v>2.6568009999999999E-3</v>
      </c>
      <c r="EL57" s="33">
        <v>2.6304549999999999E-3</v>
      </c>
      <c r="EM57" s="33">
        <v>2.6047069999999999E-3</v>
      </c>
      <c r="EN57" s="33">
        <v>2.5794490000000002E-3</v>
      </c>
      <c r="EO57" s="33">
        <v>2.5544919999999998E-3</v>
      </c>
      <c r="EP57" s="33">
        <v>2.530011E-3</v>
      </c>
      <c r="EQ57" s="33">
        <v>2.5058649999999999E-3</v>
      </c>
      <c r="ER57" s="33">
        <v>2.4820979999999999E-3</v>
      </c>
      <c r="ES57" s="33">
        <v>2.4585150000000001E-3</v>
      </c>
      <c r="ET57" s="33">
        <v>2.435156E-3</v>
      </c>
      <c r="EU57" s="33">
        <v>2.4120959999999999E-3</v>
      </c>
      <c r="EV57" s="33">
        <v>2.3895600000000002E-3</v>
      </c>
      <c r="EW57" s="33">
        <v>2.3674770000000002E-3</v>
      </c>
      <c r="EX57" s="33">
        <v>2.3457730000000002E-3</v>
      </c>
      <c r="EY57" s="33">
        <v>2.324231E-3</v>
      </c>
      <c r="EZ57" s="33">
        <v>2.3030630000000002E-3</v>
      </c>
      <c r="FA57" s="33">
        <v>2.2822139999999999E-3</v>
      </c>
      <c r="FB57" s="33">
        <v>2.2617340000000001E-3</v>
      </c>
      <c r="FC57" s="33">
        <v>2.241449E-3</v>
      </c>
      <c r="FD57" s="33">
        <v>2.2214309999999998E-3</v>
      </c>
      <c r="FE57" s="33">
        <v>2.20177E-3</v>
      </c>
      <c r="FF57" s="33">
        <v>2.1826580000000001E-3</v>
      </c>
      <c r="FG57" s="33">
        <v>2.1639720000000001E-3</v>
      </c>
      <c r="FH57" s="33">
        <v>2.1456460000000002E-3</v>
      </c>
      <c r="FI57" s="33">
        <v>2.1274950000000001E-3</v>
      </c>
      <c r="FJ57" s="33">
        <v>2.1096769999999999E-3</v>
      </c>
      <c r="FK57" s="33">
        <v>2.0921360000000001E-3</v>
      </c>
      <c r="FL57" s="33">
        <v>2.0749129999999998E-3</v>
      </c>
      <c r="FM57" s="33">
        <v>2.0578419999999998E-3</v>
      </c>
      <c r="FN57" s="33">
        <v>2.0410459999999999E-3</v>
      </c>
      <c r="FO57" s="33">
        <v>2.0245929999999999E-3</v>
      </c>
      <c r="FP57" s="33">
        <v>2.0085889999999999E-3</v>
      </c>
      <c r="FQ57" s="33">
        <v>1.992934E-3</v>
      </c>
      <c r="FR57" s="33">
        <v>1.977632E-3</v>
      </c>
      <c r="FS57" s="33">
        <v>1.9624809999999999E-3</v>
      </c>
      <c r="FT57" s="33">
        <v>1.9475880000000001E-3</v>
      </c>
      <c r="FU57" s="33">
        <v>1.9329239999999999E-3</v>
      </c>
      <c r="FV57" s="33">
        <v>1.918557E-3</v>
      </c>
      <c r="FW57" s="33">
        <v>1.9043700000000001E-3</v>
      </c>
      <c r="FX57" s="33">
        <v>1.890468E-3</v>
      </c>
      <c r="FY57" s="33">
        <v>1.876901E-3</v>
      </c>
      <c r="FZ57" s="33">
        <v>1.863761E-3</v>
      </c>
      <c r="GA57" s="33">
        <v>1.8509589999999999E-3</v>
      </c>
      <c r="GB57" s="33">
        <v>1.8385560000000001E-3</v>
      </c>
      <c r="GC57" s="33">
        <v>1.8263349999999999E-3</v>
      </c>
      <c r="GD57" s="33">
        <v>1.8143809999999999E-3</v>
      </c>
      <c r="GE57" s="33">
        <v>1.802618E-3</v>
      </c>
      <c r="GF57" s="33">
        <v>1.7911559999999999E-3</v>
      </c>
      <c r="GG57" s="33">
        <v>1.779877E-3</v>
      </c>
      <c r="GH57" s="33">
        <v>1.7688479999999999E-3</v>
      </c>
      <c r="GI57" s="33">
        <v>1.7581000000000001E-3</v>
      </c>
      <c r="GJ57" s="33">
        <v>1.747703E-3</v>
      </c>
      <c r="GK57" s="33">
        <v>1.737557E-3</v>
      </c>
      <c r="GL57" s="33">
        <v>1.727721E-3</v>
      </c>
      <c r="GM57" s="33">
        <v>1.7180120000000001E-3</v>
      </c>
      <c r="GN57" s="33">
        <v>1.708544E-3</v>
      </c>
      <c r="GO57" s="33">
        <v>1.699178E-3</v>
      </c>
      <c r="GP57" s="33">
        <v>1.689994E-3</v>
      </c>
      <c r="GQ57" s="33">
        <v>1.6809240000000001E-3</v>
      </c>
      <c r="GR57" s="33">
        <v>1.6720400000000001E-3</v>
      </c>
      <c r="GS57" s="33">
        <v>1.6633520000000001E-3</v>
      </c>
      <c r="GT57" s="33">
        <v>1.654965E-3</v>
      </c>
      <c r="GU57" s="33">
        <v>1.6468120000000001E-3</v>
      </c>
      <c r="GV57" s="33">
        <v>1.6389130000000001E-3</v>
      </c>
      <c r="GW57" s="33">
        <v>1.631118E-3</v>
      </c>
      <c r="GX57" s="33">
        <v>1.6235139999999999E-3</v>
      </c>
      <c r="GY57" s="33">
        <v>1.6159309999999999E-3</v>
      </c>
      <c r="GZ57" s="33">
        <v>1.608455E-3</v>
      </c>
      <c r="HA57" s="33">
        <v>1.6010639999999999E-3</v>
      </c>
      <c r="HB57" s="33">
        <v>1.593833E-3</v>
      </c>
      <c r="HC57" s="33">
        <v>1.5867629999999999E-3</v>
      </c>
      <c r="HD57" s="33">
        <v>1.579918E-3</v>
      </c>
      <c r="HE57" s="33">
        <v>1.573206E-3</v>
      </c>
      <c r="HF57" s="33">
        <v>1.566661E-3</v>
      </c>
      <c r="HG57" s="33">
        <v>1.5601339999999999E-3</v>
      </c>
      <c r="HH57" s="33">
        <v>1.553694E-3</v>
      </c>
      <c r="HI57" s="33">
        <v>1.547199E-3</v>
      </c>
      <c r="HJ57" s="33">
        <v>1.540762E-3</v>
      </c>
      <c r="HK57" s="33">
        <v>1.5343799999999999E-3</v>
      </c>
      <c r="HL57" s="33">
        <v>1.528139E-3</v>
      </c>
      <c r="HM57" s="33">
        <v>1.5220100000000001E-3</v>
      </c>
      <c r="HN57" s="33">
        <v>1.516004E-3</v>
      </c>
      <c r="HO57" s="33">
        <v>1.5100770000000001E-3</v>
      </c>
      <c r="HP57" s="33">
        <v>1.5043140000000001E-3</v>
      </c>
      <c r="HQ57" s="33">
        <v>1.4985720000000001E-3</v>
      </c>
      <c r="HR57" s="33">
        <v>1.4928980000000001E-3</v>
      </c>
      <c r="HS57" s="33">
        <v>1.487141E-3</v>
      </c>
      <c r="HT57" s="33">
        <v>1.4814120000000001E-3</v>
      </c>
      <c r="HU57" s="33">
        <v>1.4756979999999999E-3</v>
      </c>
      <c r="HV57" s="33">
        <v>1.470105E-3</v>
      </c>
      <c r="HW57" s="33">
        <v>1.4646399999999999E-3</v>
      </c>
      <c r="HX57" s="33">
        <v>1.4592959999999999E-3</v>
      </c>
      <c r="HY57" s="33">
        <v>1.454019E-3</v>
      </c>
      <c r="HZ57" s="33">
        <v>1.448904E-3</v>
      </c>
      <c r="IA57" s="33">
        <v>1.443817E-3</v>
      </c>
      <c r="IB57" s="33">
        <v>1.438759E-3</v>
      </c>
      <c r="IC57" s="33">
        <v>1.4336189999999999E-3</v>
      </c>
      <c r="ID57" s="33">
        <v>1.428506E-3</v>
      </c>
      <c r="IE57" s="33">
        <v>1.4233939999999999E-3</v>
      </c>
      <c r="IF57" s="33">
        <v>1.418386E-3</v>
      </c>
      <c r="IG57" s="33">
        <v>1.4134900000000001E-3</v>
      </c>
      <c r="IH57" s="33">
        <v>1.408704E-3</v>
      </c>
      <c r="II57" s="33">
        <v>1.403945E-3</v>
      </c>
      <c r="IJ57" s="33">
        <v>1.3992919999999999E-3</v>
      </c>
      <c r="IK57" s="33">
        <v>1.3946620000000001E-3</v>
      </c>
      <c r="IL57" s="33">
        <v>1.3900690000000001E-3</v>
      </c>
      <c r="IM57" s="33">
        <v>1.385402E-3</v>
      </c>
      <c r="IN57" s="33">
        <v>1.3807579999999999E-3</v>
      </c>
      <c r="IO57" s="33">
        <v>1.3761349999999999E-3</v>
      </c>
      <c r="IP57" s="33">
        <v>1.3716139999999999E-3</v>
      </c>
      <c r="IQ57" s="33">
        <v>1.3671829999999999E-3</v>
      </c>
      <c r="IR57" s="33">
        <v>1.3628329999999999E-3</v>
      </c>
      <c r="IS57" s="33">
        <v>1.358494E-3</v>
      </c>
      <c r="IT57" s="33">
        <v>1.3542599999999999E-3</v>
      </c>
      <c r="IU57" s="33">
        <v>1.3500840000000001E-3</v>
      </c>
      <c r="IV57" s="33">
        <v>1.345932E-3</v>
      </c>
      <c r="IW57" s="33">
        <v>1.3416890000000001E-3</v>
      </c>
      <c r="IX57" s="33">
        <v>1.3374350000000001E-3</v>
      </c>
      <c r="IY57" s="33">
        <v>1.3331689999999999E-3</v>
      </c>
      <c r="IZ57" s="33">
        <v>1.3289879999999999E-3</v>
      </c>
      <c r="JA57" s="33">
        <v>1.3248940000000001E-3</v>
      </c>
      <c r="JB57" s="33">
        <v>1.3209020000000001E-3</v>
      </c>
      <c r="JC57" s="33">
        <v>1.3169709999999999E-3</v>
      </c>
      <c r="JD57" s="33">
        <v>1.313179E-3</v>
      </c>
      <c r="JE57" s="33">
        <v>1.309464E-3</v>
      </c>
      <c r="JF57" s="33">
        <v>1.3057800000000001E-3</v>
      </c>
      <c r="JG57" s="33">
        <v>1.3020169999999999E-3</v>
      </c>
      <c r="JH57" s="33">
        <v>1.2982079999999999E-3</v>
      </c>
      <c r="JI57" s="33">
        <v>1.29436E-3</v>
      </c>
      <c r="JJ57" s="33">
        <v>1.2905239999999999E-3</v>
      </c>
      <c r="JK57" s="33">
        <v>1.286705E-3</v>
      </c>
      <c r="JL57" s="33">
        <v>1.2829530000000001E-3</v>
      </c>
      <c r="JM57" s="33">
        <v>1.2792630000000001E-3</v>
      </c>
      <c r="JN57" s="33">
        <v>1.275705E-3</v>
      </c>
      <c r="JO57" s="33">
        <v>1.2722149999999999E-3</v>
      </c>
      <c r="JP57" s="33">
        <v>1.2687639999999999E-3</v>
      </c>
      <c r="JQ57" s="33">
        <v>1.2652469999999999E-3</v>
      </c>
      <c r="JR57" s="33">
        <v>1.2616630000000001E-3</v>
      </c>
      <c r="JS57" s="33">
        <v>1.2580169999999999E-3</v>
      </c>
      <c r="JT57" s="33">
        <v>1.2543669999999999E-3</v>
      </c>
      <c r="JU57" s="33">
        <v>1.2507359999999999E-3</v>
      </c>
      <c r="JV57" s="33">
        <v>1.247171E-3</v>
      </c>
      <c r="JW57" s="33">
        <v>1.243674E-3</v>
      </c>
      <c r="JX57" s="33">
        <v>1.2403220000000001E-3</v>
      </c>
      <c r="JY57" s="33">
        <v>1.237061E-3</v>
      </c>
      <c r="JZ57" s="33">
        <v>1.233839E-3</v>
      </c>
      <c r="KA57" s="33">
        <v>1.2305389999999999E-3</v>
      </c>
      <c r="KB57" s="33">
        <v>1.227166E-3</v>
      </c>
      <c r="KC57" s="33">
        <v>1.223752E-3</v>
      </c>
      <c r="KD57" s="33">
        <v>1.220348E-3</v>
      </c>
      <c r="KE57" s="33">
        <v>1.2169850000000001E-3</v>
      </c>
      <c r="KF57" s="33">
        <v>1.213701E-3</v>
      </c>
      <c r="KG57" s="33">
        <v>1.210476E-3</v>
      </c>
      <c r="KH57" s="33">
        <v>1.207367E-3</v>
      </c>
      <c r="KI57" s="33">
        <v>1.2043310000000001E-3</v>
      </c>
      <c r="KJ57" s="33">
        <v>1.2013E-3</v>
      </c>
      <c r="KK57" s="33">
        <v>1.1981520000000001E-3</v>
      </c>
      <c r="KL57" s="33">
        <v>1.1949040000000001E-3</v>
      </c>
      <c r="KM57" s="33">
        <v>1.1915980000000001E-3</v>
      </c>
      <c r="KN57" s="33">
        <v>1.188284E-3</v>
      </c>
      <c r="KO57" s="33">
        <v>1.185005E-3</v>
      </c>
      <c r="KP57" s="33">
        <v>1.181816E-3</v>
      </c>
      <c r="KQ57" s="33">
        <v>1.1787259999999999E-3</v>
      </c>
      <c r="KR57" s="33">
        <v>1.175784E-3</v>
      </c>
      <c r="KS57" s="33">
        <v>1.17293E-3</v>
      </c>
      <c r="KT57" s="33">
        <v>1.1700879999999999E-3</v>
      </c>
      <c r="KU57" s="33">
        <v>1.167143E-3</v>
      </c>
      <c r="KV57" s="33">
        <v>1.1640929999999999E-3</v>
      </c>
      <c r="KW57" s="33">
        <v>1.160971E-3</v>
      </c>
      <c r="KX57" s="33">
        <v>1.157833E-3</v>
      </c>
      <c r="KY57" s="33">
        <v>1.154728E-3</v>
      </c>
      <c r="KZ57" s="33">
        <v>1.151703E-3</v>
      </c>
      <c r="LA57" s="33">
        <v>1.1487719999999999E-3</v>
      </c>
      <c r="LB57" s="33">
        <v>1.145973E-3</v>
      </c>
      <c r="LC57" s="33">
        <v>1.143252E-3</v>
      </c>
      <c r="LD57" s="33">
        <v>1.140545E-3</v>
      </c>
      <c r="LE57" s="33">
        <v>1.137744E-3</v>
      </c>
      <c r="LF57" s="33">
        <v>1.1348459999999999E-3</v>
      </c>
      <c r="LG57" s="33">
        <v>1.131894E-3</v>
      </c>
      <c r="LH57" s="33">
        <v>1.1289410000000001E-3</v>
      </c>
      <c r="LI57" s="33">
        <v>1.1260199999999999E-3</v>
      </c>
      <c r="LJ57" s="33">
        <v>1.1231710000000001E-3</v>
      </c>
      <c r="LK57" s="33">
        <v>1.1204139999999999E-3</v>
      </c>
      <c r="LL57" s="33">
        <v>1.1177800000000001E-3</v>
      </c>
      <c r="LM57" s="33">
        <v>1.115223E-3</v>
      </c>
      <c r="LN57" s="33">
        <v>1.1126829999999999E-3</v>
      </c>
      <c r="LO57" s="33">
        <v>1.11005E-3</v>
      </c>
      <c r="LP57" s="33">
        <v>1.107327E-3</v>
      </c>
      <c r="LQ57" s="33">
        <v>1.104549E-3</v>
      </c>
      <c r="LR57" s="33">
        <v>1.1017729999999999E-3</v>
      </c>
      <c r="LS57" s="33">
        <v>1.0990329999999999E-3</v>
      </c>
      <c r="LT57" s="33">
        <v>1.0963640000000001E-3</v>
      </c>
      <c r="LU57" s="33">
        <v>1.093789E-3</v>
      </c>
      <c r="LV57" s="33">
        <v>1.091336E-3</v>
      </c>
      <c r="LW57" s="33">
        <v>1.0889389999999999E-3</v>
      </c>
      <c r="LX57" s="33">
        <v>1.0865339999999999E-3</v>
      </c>
      <c r="LY57" s="33">
        <v>1.0840240000000001E-3</v>
      </c>
      <c r="LZ57" s="33">
        <v>1.0814259999999999E-3</v>
      </c>
      <c r="MA57" s="33">
        <v>1.0787590000000001E-3</v>
      </c>
      <c r="MB57" s="33">
        <v>1.0760870000000001E-3</v>
      </c>
      <c r="MC57" s="33">
        <v>1.0734469999999999E-3</v>
      </c>
      <c r="MD57" s="33">
        <v>1.070889E-3</v>
      </c>
      <c r="ME57" s="33">
        <v>1.0684449999999999E-3</v>
      </c>
      <c r="MF57" s="33">
        <v>1.066146E-3</v>
      </c>
      <c r="MG57" s="33">
        <v>1.0639309999999999E-3</v>
      </c>
      <c r="MH57" s="33">
        <v>1.0617280000000001E-3</v>
      </c>
      <c r="MI57" s="33">
        <v>1.059429E-3</v>
      </c>
      <c r="MJ57" s="33">
        <v>1.0570410000000001E-3</v>
      </c>
      <c r="MK57" s="33">
        <v>1.054578E-3</v>
      </c>
      <c r="ML57" s="33">
        <v>1.0520970000000001E-3</v>
      </c>
      <c r="MM57" s="33">
        <v>1.049613E-3</v>
      </c>
      <c r="MN57" s="33">
        <v>1.0471580000000001E-3</v>
      </c>
      <c r="MO57" s="33">
        <v>1.04477E-3</v>
      </c>
      <c r="MP57" s="33">
        <v>1.042505E-3</v>
      </c>
      <c r="MQ57" s="33">
        <v>1.040324E-3</v>
      </c>
      <c r="MR57" s="33">
        <v>1.038151E-3</v>
      </c>
      <c r="MS57" s="33">
        <v>1.035888E-3</v>
      </c>
      <c r="MT57" s="33">
        <v>1.0335520000000001E-3</v>
      </c>
      <c r="MU57" s="33">
        <v>1.0311680000000001E-3</v>
      </c>
      <c r="MV57" s="33">
        <v>1.028784E-3</v>
      </c>
      <c r="MW57" s="33">
        <v>1.026403E-3</v>
      </c>
      <c r="MX57" s="33">
        <v>1.024063E-3</v>
      </c>
      <c r="MY57" s="33">
        <v>1.0218060000000001E-3</v>
      </c>
      <c r="MZ57" s="33">
        <v>1.0196809999999999E-3</v>
      </c>
      <c r="NA57" s="33">
        <v>1.0176460000000001E-3</v>
      </c>
      <c r="NB57" s="33">
        <v>1.015611E-3</v>
      </c>
      <c r="NC57" s="33">
        <v>1.013482E-3</v>
      </c>
      <c r="ND57" s="33">
        <v>1.011283E-3</v>
      </c>
      <c r="NE57" s="33">
        <v>1.009041E-3</v>
      </c>
      <c r="NF57" s="33">
        <v>1.0067940000000001E-3</v>
      </c>
      <c r="NG57" s="33">
        <v>1.004532E-3</v>
      </c>
      <c r="NH57" s="33">
        <v>1.002293E-3</v>
      </c>
      <c r="NI57" s="33">
        <v>1.0001229999999999E-3</v>
      </c>
      <c r="NJ57" s="33">
        <v>9.980665000000001E-4</v>
      </c>
      <c r="NK57" s="33">
        <v>9.9608789999999997E-4</v>
      </c>
      <c r="NL57" s="33">
        <v>9.9409900000000002E-4</v>
      </c>
      <c r="NM57" s="33">
        <v>9.9202230000000006E-4</v>
      </c>
      <c r="NN57" s="33">
        <v>9.8988430000000001E-4</v>
      </c>
      <c r="NO57" s="33">
        <v>9.8770970000000005E-4</v>
      </c>
      <c r="NP57" s="33">
        <v>9.8555059999999996E-4</v>
      </c>
      <c r="NQ57" s="33">
        <v>9.8339679999999994E-4</v>
      </c>
      <c r="NR57" s="33">
        <v>9.8128090000000005E-4</v>
      </c>
      <c r="NS57" s="33">
        <v>9.7924379999999992E-4</v>
      </c>
      <c r="NT57" s="33">
        <v>9.7733819999999997E-4</v>
      </c>
      <c r="NU57" s="33">
        <v>9.7553639999999997E-4</v>
      </c>
      <c r="NV57" s="33">
        <v>9.7373299999999996E-4</v>
      </c>
      <c r="NW57" s="33">
        <v>9.7184259999999998E-4</v>
      </c>
      <c r="NX57" s="33">
        <v>9.6986260000000003E-4</v>
      </c>
      <c r="NY57" s="33">
        <v>9.6781899999999997E-4</v>
      </c>
      <c r="NZ57" s="33">
        <v>9.6575630000000001E-4</v>
      </c>
      <c r="OA57" s="33">
        <v>9.6366119999999995E-4</v>
      </c>
      <c r="OB57" s="33">
        <v>9.6157030000000002E-4</v>
      </c>
      <c r="OC57" s="33">
        <v>9.5953019999999996E-4</v>
      </c>
      <c r="OD57" s="33">
        <v>9.5760300000000001E-4</v>
      </c>
      <c r="OE57" s="33">
        <v>9.5577100000000001E-4</v>
      </c>
      <c r="OF57" s="33">
        <v>9.5393249999999995E-4</v>
      </c>
      <c r="OG57" s="33">
        <v>9.5202380000000003E-4</v>
      </c>
      <c r="OH57" s="33">
        <v>9.5004449999999999E-4</v>
      </c>
      <c r="OI57" s="33">
        <v>9.4803070000000001E-4</v>
      </c>
      <c r="OJ57" s="33">
        <v>9.4602E-4</v>
      </c>
      <c r="OK57" s="33">
        <v>9.4399849999999999E-4</v>
      </c>
      <c r="OL57" s="33">
        <v>9.4201249999999995E-4</v>
      </c>
      <c r="OM57" s="33">
        <v>9.4011330000000001E-4</v>
      </c>
      <c r="ON57" s="33">
        <v>9.3834859999999997E-4</v>
      </c>
      <c r="OO57" s="33">
        <v>9.3669300000000005E-4</v>
      </c>
      <c r="OP57" s="33">
        <v>9.3503550000000003E-4</v>
      </c>
    </row>
    <row r="58" spans="1:407" x14ac:dyDescent="0.25">
      <c r="A58" s="13" t="str">
        <f t="shared" si="0"/>
        <v>FixedWing-EXTREMELY COARSE-5-14-Any</v>
      </c>
      <c r="B58" s="13" t="s">
        <v>56</v>
      </c>
      <c r="C58" s="23" t="s">
        <v>33</v>
      </c>
      <c r="D58" s="31">
        <v>5</v>
      </c>
      <c r="E58" s="23">
        <v>14</v>
      </c>
      <c r="F58" s="32" t="s">
        <v>48</v>
      </c>
      <c r="G58" s="33">
        <v>0.23905129999999999</v>
      </c>
      <c r="H58" s="33">
        <v>0.17251630000000001</v>
      </c>
      <c r="I58" s="33">
        <v>0.13026399999999999</v>
      </c>
      <c r="J58" s="33">
        <v>0.10247489999999999</v>
      </c>
      <c r="K58" s="33">
        <v>8.3683900000000006E-2</v>
      </c>
      <c r="L58" s="33">
        <v>7.0444759999999995E-2</v>
      </c>
      <c r="M58" s="33">
        <v>6.060654E-2</v>
      </c>
      <c r="N58" s="33">
        <v>5.3160649999999997E-2</v>
      </c>
      <c r="O58" s="33">
        <v>4.7468200000000002E-2</v>
      </c>
      <c r="P58" s="33">
        <v>4.4596570000000002E-2</v>
      </c>
      <c r="Q58" s="33">
        <v>4.2100529999999997E-2</v>
      </c>
      <c r="R58" s="33">
        <v>3.9754390000000001E-2</v>
      </c>
      <c r="S58" s="33">
        <v>3.7521730000000003E-2</v>
      </c>
      <c r="T58" s="33">
        <v>3.541503E-2</v>
      </c>
      <c r="U58" s="33">
        <v>3.3377240000000002E-2</v>
      </c>
      <c r="V58" s="33">
        <v>3.1406410000000003E-2</v>
      </c>
      <c r="W58" s="33">
        <v>2.9488529999999999E-2</v>
      </c>
      <c r="X58" s="33">
        <v>2.7680320000000001E-2</v>
      </c>
      <c r="Y58" s="33">
        <v>2.6039240000000002E-2</v>
      </c>
      <c r="Z58" s="33">
        <v>2.4538069999999999E-2</v>
      </c>
      <c r="AA58" s="33">
        <v>2.315039E-2</v>
      </c>
      <c r="AB58" s="33">
        <v>2.1864990000000001E-2</v>
      </c>
      <c r="AC58" s="33">
        <v>2.0688649999999999E-2</v>
      </c>
      <c r="AD58" s="33">
        <v>1.96122E-2</v>
      </c>
      <c r="AE58" s="33">
        <v>1.8623109999999998E-2</v>
      </c>
      <c r="AF58" s="33">
        <v>1.7690580000000001E-2</v>
      </c>
      <c r="AG58" s="33">
        <v>1.6839199999999999E-2</v>
      </c>
      <c r="AH58" s="33">
        <v>1.6055949999999999E-2</v>
      </c>
      <c r="AI58" s="33">
        <v>1.5330420000000001E-2</v>
      </c>
      <c r="AJ58" s="33">
        <v>1.4653899999999999E-2</v>
      </c>
      <c r="AK58" s="33">
        <v>1.401867E-2</v>
      </c>
      <c r="AL58" s="33">
        <v>1.342025E-2</v>
      </c>
      <c r="AM58" s="33">
        <v>1.285592E-2</v>
      </c>
      <c r="AN58" s="33">
        <v>1.232455E-2</v>
      </c>
      <c r="AO58" s="33">
        <v>1.1824909999999999E-2</v>
      </c>
      <c r="AP58" s="33">
        <v>1.135363E-2</v>
      </c>
      <c r="AQ58" s="33">
        <v>1.090869E-2</v>
      </c>
      <c r="AR58" s="33">
        <v>1.048843E-2</v>
      </c>
      <c r="AS58" s="33">
        <v>1.0091630000000001E-2</v>
      </c>
      <c r="AT58" s="33">
        <v>9.716789E-3</v>
      </c>
      <c r="AU58" s="33">
        <v>9.3621999999999993E-3</v>
      </c>
      <c r="AV58" s="33">
        <v>9.0269630000000007E-3</v>
      </c>
      <c r="AW58" s="33">
        <v>8.7108180000000004E-3</v>
      </c>
      <c r="AX58" s="33">
        <v>8.413462E-3</v>
      </c>
      <c r="AY58" s="33">
        <v>8.1343969999999998E-3</v>
      </c>
      <c r="AZ58" s="33">
        <v>7.8720760000000004E-3</v>
      </c>
      <c r="BA58" s="33">
        <v>7.6251849999999996E-3</v>
      </c>
      <c r="BB58" s="33">
        <v>7.3919160000000001E-3</v>
      </c>
      <c r="BC58" s="33">
        <v>7.1708509999999998E-3</v>
      </c>
      <c r="BD58" s="33">
        <v>6.9607849999999997E-3</v>
      </c>
      <c r="BE58" s="33">
        <v>6.7613250000000003E-3</v>
      </c>
      <c r="BF58" s="33">
        <v>6.5726029999999998E-3</v>
      </c>
      <c r="BG58" s="33">
        <v>6.3945529999999999E-3</v>
      </c>
      <c r="BH58" s="33">
        <v>6.2268719999999996E-3</v>
      </c>
      <c r="BI58" s="33">
        <v>6.0687450000000004E-3</v>
      </c>
      <c r="BJ58" s="33">
        <v>5.9187040000000003E-3</v>
      </c>
      <c r="BK58" s="33">
        <v>5.7758619999999997E-3</v>
      </c>
      <c r="BL58" s="33">
        <v>5.6393290000000002E-3</v>
      </c>
      <c r="BM58" s="33">
        <v>5.5084929999999997E-3</v>
      </c>
      <c r="BN58" s="33">
        <v>5.3829170000000001E-3</v>
      </c>
      <c r="BO58" s="33">
        <v>5.2627000000000004E-3</v>
      </c>
      <c r="BP58" s="33">
        <v>5.1479250000000002E-3</v>
      </c>
      <c r="BQ58" s="33">
        <v>5.0385229999999996E-3</v>
      </c>
      <c r="BR58" s="33">
        <v>4.9344189999999998E-3</v>
      </c>
      <c r="BS58" s="33">
        <v>4.8351770000000004E-3</v>
      </c>
      <c r="BT58" s="33">
        <v>4.7400990000000002E-3</v>
      </c>
      <c r="BU58" s="33">
        <v>4.6488759999999997E-3</v>
      </c>
      <c r="BV58" s="33">
        <v>4.5610809999999998E-3</v>
      </c>
      <c r="BW58" s="33">
        <v>4.4765500000000001E-3</v>
      </c>
      <c r="BX58" s="33">
        <v>4.3950839999999996E-3</v>
      </c>
      <c r="BY58" s="33">
        <v>4.3167650000000002E-3</v>
      </c>
      <c r="BZ58" s="33">
        <v>4.241585E-3</v>
      </c>
      <c r="CA58" s="33">
        <v>4.1694119999999999E-3</v>
      </c>
      <c r="CB58" s="33">
        <v>4.1001620000000001E-3</v>
      </c>
      <c r="CC58" s="33">
        <v>4.0336319999999997E-3</v>
      </c>
      <c r="CD58" s="33">
        <v>3.9693259999999996E-3</v>
      </c>
      <c r="CE58" s="33">
        <v>3.9071349999999999E-3</v>
      </c>
      <c r="CF58" s="33">
        <v>3.8468030000000002E-3</v>
      </c>
      <c r="CG58" s="33">
        <v>3.7883130000000002E-3</v>
      </c>
      <c r="CH58" s="33">
        <v>3.7315260000000002E-3</v>
      </c>
      <c r="CI58" s="33">
        <v>3.6765819999999999E-3</v>
      </c>
      <c r="CJ58" s="33">
        <v>3.6235600000000001E-3</v>
      </c>
      <c r="CK58" s="33">
        <v>3.5724680000000001E-3</v>
      </c>
      <c r="CL58" s="33">
        <v>3.5231899999999998E-3</v>
      </c>
      <c r="CM58" s="33">
        <v>3.4755649999999999E-3</v>
      </c>
      <c r="CN58" s="33">
        <v>3.4292760000000002E-3</v>
      </c>
      <c r="CO58" s="33">
        <v>3.3841980000000002E-3</v>
      </c>
      <c r="CP58" s="33">
        <v>3.3402739999999998E-3</v>
      </c>
      <c r="CQ58" s="33">
        <v>3.2975439999999999E-3</v>
      </c>
      <c r="CR58" s="33">
        <v>3.2559360000000001E-3</v>
      </c>
      <c r="CS58" s="33">
        <v>3.215655E-3</v>
      </c>
      <c r="CT58" s="33">
        <v>3.1768009999999999E-3</v>
      </c>
      <c r="CU58" s="33">
        <v>3.1394230000000001E-3</v>
      </c>
      <c r="CV58" s="33">
        <v>3.1034029999999998E-3</v>
      </c>
      <c r="CW58" s="33">
        <v>3.0686709999999998E-3</v>
      </c>
      <c r="CX58" s="33">
        <v>3.0350170000000001E-3</v>
      </c>
      <c r="CY58" s="33">
        <v>3.002373E-3</v>
      </c>
      <c r="CZ58" s="33">
        <v>2.9707069999999999E-3</v>
      </c>
      <c r="DA58" s="33">
        <v>2.9400429999999998E-3</v>
      </c>
      <c r="DB58" s="33">
        <v>2.9102440000000002E-3</v>
      </c>
      <c r="DC58" s="33">
        <v>2.8813910000000001E-3</v>
      </c>
      <c r="DD58" s="33">
        <v>2.8534939999999998E-3</v>
      </c>
      <c r="DE58" s="33">
        <v>2.8265030000000002E-3</v>
      </c>
      <c r="DF58" s="33">
        <v>2.8002790000000001E-3</v>
      </c>
      <c r="DG58" s="33">
        <v>2.7747280000000002E-3</v>
      </c>
      <c r="DH58" s="33">
        <v>2.7496489999999998E-3</v>
      </c>
      <c r="DI58" s="33">
        <v>2.7250149999999999E-3</v>
      </c>
      <c r="DJ58" s="33">
        <v>2.700821E-3</v>
      </c>
      <c r="DK58" s="33">
        <v>2.6771490000000002E-3</v>
      </c>
      <c r="DL58" s="33">
        <v>2.653922E-3</v>
      </c>
      <c r="DM58" s="33">
        <v>2.6312359999999999E-3</v>
      </c>
      <c r="DN58" s="33">
        <v>2.609129E-3</v>
      </c>
      <c r="DO58" s="33">
        <v>2.5876290000000001E-3</v>
      </c>
      <c r="DP58" s="33">
        <v>2.5666130000000001E-3</v>
      </c>
      <c r="DQ58" s="33">
        <v>2.5460280000000001E-3</v>
      </c>
      <c r="DR58" s="33">
        <v>2.525729E-3</v>
      </c>
      <c r="DS58" s="33">
        <v>2.5057059999999999E-3</v>
      </c>
      <c r="DT58" s="33">
        <v>2.485985E-3</v>
      </c>
      <c r="DU58" s="33">
        <v>2.466635E-3</v>
      </c>
      <c r="DV58" s="33">
        <v>2.4476279999999999E-3</v>
      </c>
      <c r="DW58" s="33">
        <v>2.4290169999999999E-3</v>
      </c>
      <c r="DX58" s="33">
        <v>2.4108440000000001E-3</v>
      </c>
      <c r="DY58" s="33">
        <v>2.3931439999999998E-3</v>
      </c>
      <c r="DZ58" s="33">
        <v>2.375767E-3</v>
      </c>
      <c r="EA58" s="33">
        <v>2.3587270000000001E-3</v>
      </c>
      <c r="EB58" s="33">
        <v>2.3418689999999999E-3</v>
      </c>
      <c r="EC58" s="33">
        <v>2.3251859999999999E-3</v>
      </c>
      <c r="ED58" s="33">
        <v>2.3087329999999999E-3</v>
      </c>
      <c r="EE58" s="33">
        <v>2.29261E-3</v>
      </c>
      <c r="EF58" s="33">
        <v>2.2768380000000002E-3</v>
      </c>
      <c r="EG58" s="33">
        <v>2.2614739999999999E-3</v>
      </c>
      <c r="EH58" s="33">
        <v>2.2464910000000002E-3</v>
      </c>
      <c r="EI58" s="33">
        <v>2.2319309999999999E-3</v>
      </c>
      <c r="EJ58" s="33">
        <v>2.2176790000000002E-3</v>
      </c>
      <c r="EK58" s="33">
        <v>2.2037379999999998E-3</v>
      </c>
      <c r="EL58" s="33">
        <v>2.1899659999999998E-3</v>
      </c>
      <c r="EM58" s="33">
        <v>2.1763220000000001E-3</v>
      </c>
      <c r="EN58" s="33">
        <v>2.1628060000000002E-3</v>
      </c>
      <c r="EO58" s="33">
        <v>2.149518E-3</v>
      </c>
      <c r="EP58" s="33">
        <v>2.1364829999999998E-3</v>
      </c>
      <c r="EQ58" s="33">
        <v>2.123799E-3</v>
      </c>
      <c r="ER58" s="33">
        <v>2.111422E-3</v>
      </c>
      <c r="ES58" s="33">
        <v>2.0993729999999999E-3</v>
      </c>
      <c r="ET58" s="33">
        <v>2.0875339999999998E-3</v>
      </c>
      <c r="EU58" s="33">
        <v>2.075899E-3</v>
      </c>
      <c r="EV58" s="33">
        <v>2.0643390000000001E-3</v>
      </c>
      <c r="EW58" s="33">
        <v>2.0528569999999999E-3</v>
      </c>
      <c r="EX58" s="33">
        <v>2.0414790000000001E-3</v>
      </c>
      <c r="EY58" s="33">
        <v>2.0302800000000002E-3</v>
      </c>
      <c r="EZ58" s="33">
        <v>2.0192500000000002E-3</v>
      </c>
      <c r="FA58" s="33">
        <v>2.0084840000000001E-3</v>
      </c>
      <c r="FB58" s="33">
        <v>1.9979580000000002E-3</v>
      </c>
      <c r="FC58" s="33">
        <v>1.9876820000000002E-3</v>
      </c>
      <c r="FD58" s="33">
        <v>1.977562E-3</v>
      </c>
      <c r="FE58" s="33">
        <v>1.9676089999999999E-3</v>
      </c>
      <c r="FF58" s="33">
        <v>1.9577150000000001E-3</v>
      </c>
      <c r="FG58" s="33">
        <v>1.9478939999999999E-3</v>
      </c>
      <c r="FH58" s="33">
        <v>1.9381240000000001E-3</v>
      </c>
      <c r="FI58" s="33">
        <v>1.9284879999999999E-3</v>
      </c>
      <c r="FJ58" s="33">
        <v>1.9189949999999999E-3</v>
      </c>
      <c r="FK58" s="33">
        <v>1.909736E-3</v>
      </c>
      <c r="FL58" s="33">
        <v>1.900688E-3</v>
      </c>
      <c r="FM58" s="33">
        <v>1.891832E-3</v>
      </c>
      <c r="FN58" s="33">
        <v>1.883097E-3</v>
      </c>
      <c r="FO58" s="33">
        <v>1.8745319999999999E-3</v>
      </c>
      <c r="FP58" s="33">
        <v>1.8660059999999999E-3</v>
      </c>
      <c r="FQ58" s="33">
        <v>1.8574970000000001E-3</v>
      </c>
      <c r="FR58" s="33">
        <v>1.848988E-3</v>
      </c>
      <c r="FS58" s="33">
        <v>1.8405660000000001E-3</v>
      </c>
      <c r="FT58" s="33">
        <v>1.8322670000000001E-3</v>
      </c>
      <c r="FU58" s="33">
        <v>1.8241970000000001E-3</v>
      </c>
      <c r="FV58" s="33">
        <v>1.8163400000000001E-3</v>
      </c>
      <c r="FW58" s="33">
        <v>1.808673E-3</v>
      </c>
      <c r="FX58" s="33">
        <v>1.801071E-3</v>
      </c>
      <c r="FY58" s="33">
        <v>1.7935589999999999E-3</v>
      </c>
      <c r="FZ58" s="33">
        <v>1.7860319999999999E-3</v>
      </c>
      <c r="GA58" s="33">
        <v>1.778513E-3</v>
      </c>
      <c r="GB58" s="33">
        <v>1.771012E-3</v>
      </c>
      <c r="GC58" s="33">
        <v>1.7636119999999999E-3</v>
      </c>
      <c r="GD58" s="33">
        <v>1.75633E-3</v>
      </c>
      <c r="GE58" s="33">
        <v>1.749242E-3</v>
      </c>
      <c r="GF58" s="33">
        <v>1.742345E-3</v>
      </c>
      <c r="GG58" s="33">
        <v>1.7356520000000001E-3</v>
      </c>
      <c r="GH58" s="33">
        <v>1.7290319999999999E-3</v>
      </c>
      <c r="GI58" s="33">
        <v>1.7224930000000001E-3</v>
      </c>
      <c r="GJ58" s="33">
        <v>1.7159320000000001E-3</v>
      </c>
      <c r="GK58" s="33">
        <v>1.7093399999999999E-3</v>
      </c>
      <c r="GL58" s="33">
        <v>1.702725E-3</v>
      </c>
      <c r="GM58" s="33">
        <v>1.69618E-3</v>
      </c>
      <c r="GN58" s="33">
        <v>1.6897329999999999E-3</v>
      </c>
      <c r="GO58" s="33">
        <v>1.683466E-3</v>
      </c>
      <c r="GP58" s="33">
        <v>1.67738E-3</v>
      </c>
      <c r="GQ58" s="33">
        <v>1.6714880000000001E-3</v>
      </c>
      <c r="GR58" s="33">
        <v>1.665669E-3</v>
      </c>
      <c r="GS58" s="33">
        <v>1.6598959999999999E-3</v>
      </c>
      <c r="GT58" s="33">
        <v>1.654074E-3</v>
      </c>
      <c r="GU58" s="33">
        <v>1.64818E-3</v>
      </c>
      <c r="GV58" s="33">
        <v>1.642229E-3</v>
      </c>
      <c r="GW58" s="33">
        <v>1.636326E-3</v>
      </c>
      <c r="GX58" s="33">
        <v>1.6305009999999999E-3</v>
      </c>
      <c r="GY58" s="33">
        <v>1.6248359999999999E-3</v>
      </c>
      <c r="GZ58" s="33">
        <v>1.6193259999999999E-3</v>
      </c>
      <c r="HA58" s="33">
        <v>1.6139660000000001E-3</v>
      </c>
      <c r="HB58" s="33">
        <v>1.6086570000000001E-3</v>
      </c>
      <c r="HC58" s="33">
        <v>1.6033550000000001E-3</v>
      </c>
      <c r="HD58" s="33">
        <v>1.5979779999999999E-3</v>
      </c>
      <c r="HE58" s="33">
        <v>1.592516E-3</v>
      </c>
      <c r="HF58" s="33">
        <v>1.5870039999999999E-3</v>
      </c>
      <c r="HG58" s="33">
        <v>1.581549E-3</v>
      </c>
      <c r="HH58" s="33">
        <v>1.576163E-3</v>
      </c>
      <c r="HI58" s="33">
        <v>1.5709229999999999E-3</v>
      </c>
      <c r="HJ58" s="33">
        <v>1.5658180000000001E-3</v>
      </c>
      <c r="HK58" s="33">
        <v>1.5608340000000001E-3</v>
      </c>
      <c r="HL58" s="33">
        <v>1.5558830000000001E-3</v>
      </c>
      <c r="HM58" s="33">
        <v>1.5509269999999999E-3</v>
      </c>
      <c r="HN58" s="33">
        <v>1.545888E-3</v>
      </c>
      <c r="HO58" s="33">
        <v>1.5407719999999999E-3</v>
      </c>
      <c r="HP58" s="33">
        <v>1.5356149999999999E-3</v>
      </c>
      <c r="HQ58" s="33">
        <v>1.530521E-3</v>
      </c>
      <c r="HR58" s="33">
        <v>1.5255080000000001E-3</v>
      </c>
      <c r="HS58" s="33">
        <v>1.52063E-3</v>
      </c>
      <c r="HT58" s="33">
        <v>1.5158529999999999E-3</v>
      </c>
      <c r="HU58" s="33">
        <v>1.511154E-3</v>
      </c>
      <c r="HV58" s="33">
        <v>1.506475E-3</v>
      </c>
      <c r="HW58" s="33">
        <v>1.5017800000000001E-3</v>
      </c>
      <c r="HX58" s="33">
        <v>1.4970039999999999E-3</v>
      </c>
      <c r="HY58" s="33">
        <v>1.492136E-3</v>
      </c>
      <c r="HZ58" s="33">
        <v>1.487225E-3</v>
      </c>
      <c r="IA58" s="33">
        <v>1.4823670000000001E-3</v>
      </c>
      <c r="IB58" s="33">
        <v>1.4775809999999999E-3</v>
      </c>
      <c r="IC58" s="33">
        <v>1.472903E-3</v>
      </c>
      <c r="ID58" s="33">
        <v>1.4683109999999999E-3</v>
      </c>
      <c r="IE58" s="33">
        <v>1.463801E-3</v>
      </c>
      <c r="IF58" s="33">
        <v>1.4592940000000001E-3</v>
      </c>
      <c r="IG58" s="33">
        <v>1.4547519999999999E-3</v>
      </c>
      <c r="IH58" s="33">
        <v>1.4501259999999999E-3</v>
      </c>
      <c r="II58" s="33">
        <v>1.445406E-3</v>
      </c>
      <c r="IJ58" s="33">
        <v>1.4406530000000001E-3</v>
      </c>
      <c r="IK58" s="33">
        <v>1.435953E-3</v>
      </c>
      <c r="IL58" s="33">
        <v>1.4313349999999999E-3</v>
      </c>
      <c r="IM58" s="33">
        <v>1.4268410000000001E-3</v>
      </c>
      <c r="IN58" s="33">
        <v>1.422436E-3</v>
      </c>
      <c r="IO58" s="33">
        <v>1.4181129999999999E-3</v>
      </c>
      <c r="IP58" s="33">
        <v>1.413786E-3</v>
      </c>
      <c r="IQ58" s="33">
        <v>1.4094229999999999E-3</v>
      </c>
      <c r="IR58" s="33">
        <v>1.4049970000000001E-3</v>
      </c>
      <c r="IS58" s="33">
        <v>1.4005020000000001E-3</v>
      </c>
      <c r="IT58" s="33">
        <v>1.3959809999999999E-3</v>
      </c>
      <c r="IU58" s="33">
        <v>1.3915049999999999E-3</v>
      </c>
      <c r="IV58" s="33">
        <v>1.3870950000000001E-3</v>
      </c>
      <c r="IW58" s="33">
        <v>1.382781E-3</v>
      </c>
      <c r="IX58" s="33">
        <v>1.3785220000000001E-3</v>
      </c>
      <c r="IY58" s="33">
        <v>1.3743189999999999E-3</v>
      </c>
      <c r="IZ58" s="33">
        <v>1.3701150000000001E-3</v>
      </c>
      <c r="JA58" s="33">
        <v>1.365897E-3</v>
      </c>
      <c r="JB58" s="33">
        <v>1.3616489999999999E-3</v>
      </c>
      <c r="JC58" s="33">
        <v>1.3573610000000001E-3</v>
      </c>
      <c r="JD58" s="33">
        <v>1.3530599999999999E-3</v>
      </c>
      <c r="JE58" s="33">
        <v>1.3488040000000001E-3</v>
      </c>
      <c r="JF58" s="33">
        <v>1.3446129999999999E-3</v>
      </c>
      <c r="JG58" s="33">
        <v>1.340508E-3</v>
      </c>
      <c r="JH58" s="33">
        <v>1.3364480000000001E-3</v>
      </c>
      <c r="JI58" s="33">
        <v>1.332431E-3</v>
      </c>
      <c r="JJ58" s="33">
        <v>1.3284150000000001E-3</v>
      </c>
      <c r="JK58" s="33">
        <v>1.3243840000000001E-3</v>
      </c>
      <c r="JL58" s="33">
        <v>1.3203170000000001E-3</v>
      </c>
      <c r="JM58" s="33">
        <v>1.3162130000000001E-3</v>
      </c>
      <c r="JN58" s="33">
        <v>1.3121140000000001E-3</v>
      </c>
      <c r="JO58" s="33">
        <v>1.3080749999999999E-3</v>
      </c>
      <c r="JP58" s="33">
        <v>1.3041140000000001E-3</v>
      </c>
      <c r="JQ58" s="33">
        <v>1.3002319999999999E-3</v>
      </c>
      <c r="JR58" s="33">
        <v>1.2963880000000001E-3</v>
      </c>
      <c r="JS58" s="33">
        <v>1.2925739999999999E-3</v>
      </c>
      <c r="JT58" s="33">
        <v>1.288743E-3</v>
      </c>
      <c r="JU58" s="33">
        <v>1.284882E-3</v>
      </c>
      <c r="JV58" s="33">
        <v>1.2809780000000001E-3</v>
      </c>
      <c r="JW58" s="33">
        <v>1.2770349999999999E-3</v>
      </c>
      <c r="JX58" s="33">
        <v>1.2730980000000001E-3</v>
      </c>
      <c r="JY58" s="33">
        <v>1.2692140000000001E-3</v>
      </c>
      <c r="JZ58" s="33">
        <v>1.2653930000000001E-3</v>
      </c>
      <c r="KA58" s="33">
        <v>1.2616400000000001E-3</v>
      </c>
      <c r="KB58" s="33">
        <v>1.25793E-3</v>
      </c>
      <c r="KC58" s="33">
        <v>1.2542619999999999E-3</v>
      </c>
      <c r="KD58" s="33">
        <v>1.2506010000000001E-3</v>
      </c>
      <c r="KE58" s="33">
        <v>1.246933E-3</v>
      </c>
      <c r="KF58" s="33">
        <v>1.2432529999999999E-3</v>
      </c>
      <c r="KG58" s="33">
        <v>1.239546E-3</v>
      </c>
      <c r="KH58" s="33">
        <v>1.2358390000000001E-3</v>
      </c>
      <c r="KI58" s="33">
        <v>1.2321649999999999E-3</v>
      </c>
      <c r="KJ58" s="33">
        <v>1.228526E-3</v>
      </c>
      <c r="KK58" s="33">
        <v>1.2249279999999999E-3</v>
      </c>
      <c r="KL58" s="33">
        <v>1.2213669999999999E-3</v>
      </c>
      <c r="KM58" s="33">
        <v>1.217844E-3</v>
      </c>
      <c r="KN58" s="33">
        <v>1.2143410000000001E-3</v>
      </c>
      <c r="KO58" s="33">
        <v>1.210853E-3</v>
      </c>
      <c r="KP58" s="33">
        <v>1.207367E-3</v>
      </c>
      <c r="KQ58" s="33">
        <v>1.203862E-3</v>
      </c>
      <c r="KR58" s="33">
        <v>1.200348E-3</v>
      </c>
      <c r="KS58" s="33">
        <v>1.196861E-3</v>
      </c>
      <c r="KT58" s="33">
        <v>1.1934070000000001E-3</v>
      </c>
      <c r="KU58" s="33">
        <v>1.1899829999999999E-3</v>
      </c>
      <c r="KV58" s="33">
        <v>1.1865910000000001E-3</v>
      </c>
      <c r="KW58" s="33">
        <v>1.183244E-3</v>
      </c>
      <c r="KX58" s="33">
        <v>1.1799239999999999E-3</v>
      </c>
      <c r="KY58" s="33">
        <v>1.176613E-3</v>
      </c>
      <c r="KZ58" s="33">
        <v>1.1733010000000001E-3</v>
      </c>
      <c r="LA58" s="33">
        <v>1.1699670000000001E-3</v>
      </c>
      <c r="LB58" s="33">
        <v>1.1666300000000001E-3</v>
      </c>
      <c r="LC58" s="33">
        <v>1.1633259999999999E-3</v>
      </c>
      <c r="LD58" s="33">
        <v>1.160068E-3</v>
      </c>
      <c r="LE58" s="33">
        <v>1.1568500000000001E-3</v>
      </c>
      <c r="LF58" s="33">
        <v>1.1536630000000001E-3</v>
      </c>
      <c r="LG58" s="33">
        <v>1.150515E-3</v>
      </c>
      <c r="LH58" s="33">
        <v>1.1473900000000001E-3</v>
      </c>
      <c r="LI58" s="33">
        <v>1.1442679999999999E-3</v>
      </c>
      <c r="LJ58" s="33">
        <v>1.1411469999999999E-3</v>
      </c>
      <c r="LK58" s="33">
        <v>1.1380019999999999E-3</v>
      </c>
      <c r="LL58" s="33">
        <v>1.13485E-3</v>
      </c>
      <c r="LM58" s="33">
        <v>1.131719E-3</v>
      </c>
      <c r="LN58" s="33">
        <v>1.128619E-3</v>
      </c>
      <c r="LO58" s="33">
        <v>1.125544E-3</v>
      </c>
      <c r="LP58" s="33">
        <v>1.1224749999999999E-3</v>
      </c>
      <c r="LQ58" s="33">
        <v>1.119419E-3</v>
      </c>
      <c r="LR58" s="33">
        <v>1.1163670000000001E-3</v>
      </c>
      <c r="LS58" s="33">
        <v>1.1133029999999999E-3</v>
      </c>
      <c r="LT58" s="33">
        <v>1.110242E-3</v>
      </c>
      <c r="LU58" s="33">
        <v>1.107165E-3</v>
      </c>
      <c r="LV58" s="33">
        <v>1.104098E-3</v>
      </c>
      <c r="LW58" s="33">
        <v>1.1010709999999999E-3</v>
      </c>
      <c r="LX58" s="33">
        <v>1.0980950000000001E-3</v>
      </c>
      <c r="LY58" s="33">
        <v>1.0951839999999999E-3</v>
      </c>
      <c r="LZ58" s="33">
        <v>1.09231E-3</v>
      </c>
      <c r="MA58" s="33">
        <v>1.0894629999999999E-3</v>
      </c>
      <c r="MB58" s="33">
        <v>1.086629E-3</v>
      </c>
      <c r="MC58" s="33">
        <v>1.0837850000000001E-3</v>
      </c>
      <c r="MD58" s="33">
        <v>1.0809400000000001E-3</v>
      </c>
      <c r="ME58" s="33">
        <v>1.0780760000000001E-3</v>
      </c>
      <c r="MF58" s="33">
        <v>1.0752139999999999E-3</v>
      </c>
      <c r="MG58" s="33">
        <v>1.072365E-3</v>
      </c>
      <c r="MH58" s="33">
        <v>1.0695380000000001E-3</v>
      </c>
      <c r="MI58" s="33">
        <v>1.0667420000000001E-3</v>
      </c>
      <c r="MJ58" s="33">
        <v>1.0639499999999999E-3</v>
      </c>
      <c r="MK58" s="33">
        <v>1.061155E-3</v>
      </c>
      <c r="ML58" s="33">
        <v>1.05835E-3</v>
      </c>
      <c r="MM58" s="33">
        <v>1.0555390000000001E-3</v>
      </c>
      <c r="MN58" s="33">
        <v>1.052751E-3</v>
      </c>
      <c r="MO58" s="33">
        <v>1.0499719999999999E-3</v>
      </c>
      <c r="MP58" s="33">
        <v>1.0472120000000001E-3</v>
      </c>
      <c r="MQ58" s="33">
        <v>1.0444670000000001E-3</v>
      </c>
      <c r="MR58" s="33">
        <v>1.041744E-3</v>
      </c>
      <c r="MS58" s="33">
        <v>1.0390499999999999E-3</v>
      </c>
      <c r="MT58" s="33">
        <v>1.0363690000000001E-3</v>
      </c>
      <c r="MU58" s="33">
        <v>1.0337E-3</v>
      </c>
      <c r="MV58" s="33">
        <v>1.0310339999999999E-3</v>
      </c>
      <c r="MW58" s="33">
        <v>1.0283860000000001E-3</v>
      </c>
      <c r="MX58" s="33">
        <v>1.025787E-3</v>
      </c>
      <c r="MY58" s="33">
        <v>1.0232189999999999E-3</v>
      </c>
      <c r="MZ58" s="33">
        <v>1.020663E-3</v>
      </c>
      <c r="NA58" s="33">
        <v>1.0180879999999999E-3</v>
      </c>
      <c r="NB58" s="33">
        <v>1.015504E-3</v>
      </c>
      <c r="NC58" s="33">
        <v>1.012904E-3</v>
      </c>
      <c r="ND58" s="33">
        <v>1.0102780000000001E-3</v>
      </c>
      <c r="NE58" s="33">
        <v>1.007633E-3</v>
      </c>
      <c r="NF58" s="33">
        <v>1.0049690000000001E-3</v>
      </c>
      <c r="NG58" s="33">
        <v>1.0023009999999999E-3</v>
      </c>
      <c r="NH58" s="33">
        <v>9.9967849999999989E-4</v>
      </c>
      <c r="NI58" s="33">
        <v>9.9710149999999997E-4</v>
      </c>
      <c r="NJ58" s="33">
        <v>9.9455029999999996E-4</v>
      </c>
      <c r="NK58" s="33">
        <v>9.919789E-4</v>
      </c>
      <c r="NL58" s="33">
        <v>9.8939410000000003E-4</v>
      </c>
      <c r="NM58" s="33">
        <v>9.8681409999999995E-4</v>
      </c>
      <c r="NN58" s="33">
        <v>9.8424959999999996E-4</v>
      </c>
      <c r="NO58" s="33">
        <v>9.817211000000001E-4</v>
      </c>
      <c r="NP58" s="33">
        <v>9.7922710000000008E-4</v>
      </c>
      <c r="NQ58" s="33">
        <v>9.767739000000001E-4</v>
      </c>
      <c r="NR58" s="33">
        <v>9.7439710000000004E-4</v>
      </c>
      <c r="NS58" s="33">
        <v>9.7208660000000003E-4</v>
      </c>
      <c r="NT58" s="33">
        <v>9.6980030000000004E-4</v>
      </c>
      <c r="NU58" s="33">
        <v>9.6747700000000001E-4</v>
      </c>
      <c r="NV58" s="33">
        <v>9.6510620000000004E-4</v>
      </c>
      <c r="NW58" s="33">
        <v>9.6270730000000003E-4</v>
      </c>
      <c r="NX58" s="33">
        <v>9.6030040000000001E-4</v>
      </c>
      <c r="NY58" s="33">
        <v>9.5791120000000005E-4</v>
      </c>
      <c r="NZ58" s="33">
        <v>9.5554189999999995E-4</v>
      </c>
      <c r="OA58" s="33">
        <v>9.5319559999999998E-4</v>
      </c>
      <c r="OB58" s="33">
        <v>9.5090630000000005E-4</v>
      </c>
      <c r="OC58" s="33">
        <v>9.4866389999999996E-4</v>
      </c>
      <c r="OD58" s="33">
        <v>9.4643400000000001E-4</v>
      </c>
      <c r="OE58" s="33">
        <v>9.4415890000000004E-4</v>
      </c>
      <c r="OF58" s="33">
        <v>9.4183630000000003E-4</v>
      </c>
      <c r="OG58" s="33">
        <v>9.3949270000000002E-4</v>
      </c>
      <c r="OH58" s="33">
        <v>9.371561E-4</v>
      </c>
      <c r="OI58" s="33">
        <v>9.3484690000000001E-4</v>
      </c>
      <c r="OJ58" s="33">
        <v>9.3256790000000001E-4</v>
      </c>
      <c r="OK58" s="33">
        <v>9.3032740000000003E-4</v>
      </c>
      <c r="OL58" s="33">
        <v>9.2816350000000003E-4</v>
      </c>
      <c r="OM58" s="33">
        <v>9.2606369999999999E-4</v>
      </c>
      <c r="ON58" s="33">
        <v>9.2399940000000003E-4</v>
      </c>
      <c r="OO58" s="33">
        <v>9.2190909999999998E-4</v>
      </c>
      <c r="OP58" s="33">
        <v>9.197764E-4</v>
      </c>
    </row>
    <row r="59" spans="1:407" x14ac:dyDescent="0.25">
      <c r="A59" s="13" t="str">
        <f t="shared" si="0"/>
        <v>FixedWing-EXTREMELY COARSE-5-7-Any</v>
      </c>
      <c r="B59" s="13" t="s">
        <v>56</v>
      </c>
      <c r="C59" s="23" t="s">
        <v>33</v>
      </c>
      <c r="D59" s="31">
        <v>5</v>
      </c>
      <c r="E59" s="23">
        <v>7</v>
      </c>
      <c r="F59" s="32" t="s">
        <v>48</v>
      </c>
      <c r="G59" s="33">
        <v>7.209815E-2</v>
      </c>
      <c r="H59" s="33">
        <v>5.572531E-2</v>
      </c>
      <c r="I59" s="33">
        <v>4.5020770000000002E-2</v>
      </c>
      <c r="J59" s="33">
        <v>4.0035269999999998E-2</v>
      </c>
      <c r="K59" s="33">
        <v>3.7190109999999998E-2</v>
      </c>
      <c r="L59" s="33">
        <v>3.4635100000000002E-2</v>
      </c>
      <c r="M59" s="33">
        <v>3.2186920000000001E-2</v>
      </c>
      <c r="N59" s="33">
        <v>3.0411069999999998E-2</v>
      </c>
      <c r="O59" s="33">
        <v>2.8507230000000001E-2</v>
      </c>
      <c r="P59" s="33">
        <v>2.631766E-2</v>
      </c>
      <c r="Q59" s="33">
        <v>2.4041699999999999E-2</v>
      </c>
      <c r="R59" s="33">
        <v>2.1907920000000001E-2</v>
      </c>
      <c r="S59" s="33">
        <v>1.9881759999999998E-2</v>
      </c>
      <c r="T59" s="33">
        <v>1.8062330000000001E-2</v>
      </c>
      <c r="U59" s="33">
        <v>1.6537920000000001E-2</v>
      </c>
      <c r="V59" s="33">
        <v>1.521899E-2</v>
      </c>
      <c r="W59" s="33">
        <v>1.4082849999999999E-2</v>
      </c>
      <c r="X59" s="33">
        <v>1.3154829999999999E-2</v>
      </c>
      <c r="Y59" s="33">
        <v>1.238761E-2</v>
      </c>
      <c r="Z59" s="33">
        <v>1.162472E-2</v>
      </c>
      <c r="AA59" s="33">
        <v>1.0955599999999999E-2</v>
      </c>
      <c r="AB59" s="33">
        <v>1.03546E-2</v>
      </c>
      <c r="AC59" s="33">
        <v>9.8121110000000001E-3</v>
      </c>
      <c r="AD59" s="33">
        <v>9.3216110000000005E-3</v>
      </c>
      <c r="AE59" s="33">
        <v>8.8707660000000004E-3</v>
      </c>
      <c r="AF59" s="33">
        <v>8.4537520000000001E-3</v>
      </c>
      <c r="AG59" s="33">
        <v>8.0709719999999992E-3</v>
      </c>
      <c r="AH59" s="33">
        <v>7.7209990000000001E-3</v>
      </c>
      <c r="AI59" s="33">
        <v>7.3997000000000004E-3</v>
      </c>
      <c r="AJ59" s="33">
        <v>7.1061789999999998E-3</v>
      </c>
      <c r="AK59" s="33">
        <v>6.838719E-3</v>
      </c>
      <c r="AL59" s="33">
        <v>6.5933750000000003E-3</v>
      </c>
      <c r="AM59" s="33">
        <v>6.3695560000000002E-3</v>
      </c>
      <c r="AN59" s="33">
        <v>6.168153E-3</v>
      </c>
      <c r="AO59" s="33">
        <v>5.9865370000000001E-3</v>
      </c>
      <c r="AP59" s="33">
        <v>5.8207290000000002E-3</v>
      </c>
      <c r="AQ59" s="33">
        <v>5.6679790000000001E-3</v>
      </c>
      <c r="AR59" s="33">
        <v>5.5257470000000001E-3</v>
      </c>
      <c r="AS59" s="33">
        <v>5.3921539999999997E-3</v>
      </c>
      <c r="AT59" s="33">
        <v>5.2677280000000002E-3</v>
      </c>
      <c r="AU59" s="33">
        <v>5.1534730000000004E-3</v>
      </c>
      <c r="AV59" s="33">
        <v>5.0491219999999996E-3</v>
      </c>
      <c r="AW59" s="33">
        <v>4.9532869999999998E-3</v>
      </c>
      <c r="AX59" s="33">
        <v>4.86433E-3</v>
      </c>
      <c r="AY59" s="33">
        <v>4.7812180000000003E-3</v>
      </c>
      <c r="AZ59" s="33">
        <v>4.7031180000000001E-3</v>
      </c>
      <c r="BA59" s="33">
        <v>4.6293259999999996E-3</v>
      </c>
      <c r="BB59" s="33">
        <v>4.5594549999999996E-3</v>
      </c>
      <c r="BC59" s="33">
        <v>4.4930339999999999E-3</v>
      </c>
      <c r="BD59" s="33">
        <v>4.4297709999999999E-3</v>
      </c>
      <c r="BE59" s="33">
        <v>4.3693730000000002E-3</v>
      </c>
      <c r="BF59" s="33">
        <v>4.3116209999999999E-3</v>
      </c>
      <c r="BG59" s="33">
        <v>4.2563210000000004E-3</v>
      </c>
      <c r="BH59" s="33">
        <v>4.2033820000000003E-3</v>
      </c>
      <c r="BI59" s="33">
        <v>4.1530830000000001E-3</v>
      </c>
      <c r="BJ59" s="33">
        <v>4.1055909999999996E-3</v>
      </c>
      <c r="BK59" s="33">
        <v>4.0607799999999999E-3</v>
      </c>
      <c r="BL59" s="33">
        <v>4.0183129999999999E-3</v>
      </c>
      <c r="BM59" s="33">
        <v>3.977703E-3</v>
      </c>
      <c r="BN59" s="33">
        <v>3.9386500000000001E-3</v>
      </c>
      <c r="BO59" s="33">
        <v>3.900934E-3</v>
      </c>
      <c r="BP59" s="33">
        <v>3.8643000000000002E-3</v>
      </c>
      <c r="BQ59" s="33">
        <v>3.828471E-3</v>
      </c>
      <c r="BR59" s="33">
        <v>3.7931940000000002E-3</v>
      </c>
      <c r="BS59" s="33">
        <v>3.7586049999999999E-3</v>
      </c>
      <c r="BT59" s="33">
        <v>3.7248239999999998E-3</v>
      </c>
      <c r="BU59" s="33">
        <v>3.6918490000000001E-3</v>
      </c>
      <c r="BV59" s="33">
        <v>3.6595629999999998E-3</v>
      </c>
      <c r="BW59" s="33">
        <v>3.6277560000000002E-3</v>
      </c>
      <c r="BX59" s="33">
        <v>3.5964130000000001E-3</v>
      </c>
      <c r="BY59" s="33">
        <v>3.5655140000000001E-3</v>
      </c>
      <c r="BZ59" s="33">
        <v>3.5350379999999999E-3</v>
      </c>
      <c r="CA59" s="33">
        <v>3.5048919999999999E-3</v>
      </c>
      <c r="CB59" s="33">
        <v>3.474923E-3</v>
      </c>
      <c r="CC59" s="33">
        <v>3.4453779999999998E-3</v>
      </c>
      <c r="CD59" s="33">
        <v>3.4164709999999999E-3</v>
      </c>
      <c r="CE59" s="33">
        <v>3.3883300000000002E-3</v>
      </c>
      <c r="CF59" s="33">
        <v>3.3609080000000001E-3</v>
      </c>
      <c r="CG59" s="33">
        <v>3.3340819999999999E-3</v>
      </c>
      <c r="CH59" s="33">
        <v>3.3078589999999998E-3</v>
      </c>
      <c r="CI59" s="33">
        <v>3.2822429999999998E-3</v>
      </c>
      <c r="CJ59" s="33">
        <v>3.2572009999999999E-3</v>
      </c>
      <c r="CK59" s="33">
        <v>3.2325589999999999E-3</v>
      </c>
      <c r="CL59" s="33">
        <v>3.2080659999999999E-3</v>
      </c>
      <c r="CM59" s="33">
        <v>3.1838579999999999E-3</v>
      </c>
      <c r="CN59" s="33">
        <v>3.1600550000000002E-3</v>
      </c>
      <c r="CO59" s="33">
        <v>3.13672E-3</v>
      </c>
      <c r="CP59" s="33">
        <v>3.1138160000000002E-3</v>
      </c>
      <c r="CQ59" s="33">
        <v>3.0912209999999999E-3</v>
      </c>
      <c r="CR59" s="33">
        <v>3.0689630000000001E-3</v>
      </c>
      <c r="CS59" s="33">
        <v>3.047059E-3</v>
      </c>
      <c r="CT59" s="33">
        <v>3.025476E-3</v>
      </c>
      <c r="CU59" s="33">
        <v>3.0040679999999999E-3</v>
      </c>
      <c r="CV59" s="33">
        <v>2.9826129999999998E-3</v>
      </c>
      <c r="CW59" s="33">
        <v>2.9612739999999999E-3</v>
      </c>
      <c r="CX59" s="33">
        <v>2.9401890000000002E-3</v>
      </c>
      <c r="CY59" s="33">
        <v>2.9194709999999999E-3</v>
      </c>
      <c r="CZ59" s="33">
        <v>2.899123E-3</v>
      </c>
      <c r="DA59" s="33">
        <v>2.8790069999999998E-3</v>
      </c>
      <c r="DB59" s="33">
        <v>2.8591570000000002E-3</v>
      </c>
      <c r="DC59" s="33">
        <v>2.8395989999999999E-3</v>
      </c>
      <c r="DD59" s="33">
        <v>2.8203130000000001E-3</v>
      </c>
      <c r="DE59" s="33">
        <v>2.8011529999999998E-3</v>
      </c>
      <c r="DF59" s="33">
        <v>2.7819059999999998E-3</v>
      </c>
      <c r="DG59" s="33">
        <v>2.762741E-3</v>
      </c>
      <c r="DH59" s="33">
        <v>2.7437859999999998E-3</v>
      </c>
      <c r="DI59" s="33">
        <v>2.7251469999999998E-3</v>
      </c>
      <c r="DJ59" s="33">
        <v>2.706806E-3</v>
      </c>
      <c r="DK59" s="33">
        <v>2.6886330000000002E-3</v>
      </c>
      <c r="DL59" s="33">
        <v>2.6706189999999999E-3</v>
      </c>
      <c r="DM59" s="33">
        <v>2.6528210000000001E-3</v>
      </c>
      <c r="DN59" s="33">
        <v>2.6351719999999999E-3</v>
      </c>
      <c r="DO59" s="33">
        <v>2.6175600000000001E-3</v>
      </c>
      <c r="DP59" s="33">
        <v>2.5998219999999999E-3</v>
      </c>
      <c r="DQ59" s="33">
        <v>2.5821339999999998E-3</v>
      </c>
      <c r="DR59" s="33">
        <v>2.564686E-3</v>
      </c>
      <c r="DS59" s="33">
        <v>2.547597E-3</v>
      </c>
      <c r="DT59" s="33">
        <v>2.5308520000000001E-3</v>
      </c>
      <c r="DU59" s="33">
        <v>2.514376E-3</v>
      </c>
      <c r="DV59" s="33">
        <v>2.498161E-3</v>
      </c>
      <c r="DW59" s="33">
        <v>2.4822490000000002E-3</v>
      </c>
      <c r="DX59" s="33">
        <v>2.4665920000000001E-3</v>
      </c>
      <c r="DY59" s="33">
        <v>2.4510629999999999E-3</v>
      </c>
      <c r="DZ59" s="33">
        <v>2.4354799999999998E-3</v>
      </c>
      <c r="EA59" s="33">
        <v>2.419933E-3</v>
      </c>
      <c r="EB59" s="33">
        <v>2.404579E-3</v>
      </c>
      <c r="EC59" s="33">
        <v>2.3895180000000002E-3</v>
      </c>
      <c r="ED59" s="33">
        <v>2.3747719999999998E-3</v>
      </c>
      <c r="EE59" s="33">
        <v>2.3603080000000002E-3</v>
      </c>
      <c r="EF59" s="33">
        <v>2.3461039999999999E-3</v>
      </c>
      <c r="EG59" s="33">
        <v>2.3320889999999999E-3</v>
      </c>
      <c r="EH59" s="33">
        <v>2.3181690000000001E-3</v>
      </c>
      <c r="EI59" s="33">
        <v>2.3042700000000002E-3</v>
      </c>
      <c r="EJ59" s="33">
        <v>2.290275E-3</v>
      </c>
      <c r="EK59" s="33">
        <v>2.2763029999999999E-3</v>
      </c>
      <c r="EL59" s="33">
        <v>2.262502E-3</v>
      </c>
      <c r="EM59" s="33">
        <v>2.2489820000000001E-3</v>
      </c>
      <c r="EN59" s="33">
        <v>2.2357269999999999E-3</v>
      </c>
      <c r="EO59" s="33">
        <v>2.2227269999999999E-3</v>
      </c>
      <c r="EP59" s="33">
        <v>2.2099509999999999E-3</v>
      </c>
      <c r="EQ59" s="33">
        <v>2.1973510000000002E-3</v>
      </c>
      <c r="ER59" s="33">
        <v>2.1848710000000001E-3</v>
      </c>
      <c r="ES59" s="33">
        <v>2.1724819999999999E-3</v>
      </c>
      <c r="ET59" s="33">
        <v>2.1600270000000001E-3</v>
      </c>
      <c r="EU59" s="33">
        <v>2.147604E-3</v>
      </c>
      <c r="EV59" s="33">
        <v>2.1353269999999998E-3</v>
      </c>
      <c r="EW59" s="33">
        <v>2.123294E-3</v>
      </c>
      <c r="EX59" s="33">
        <v>2.1114699999999998E-3</v>
      </c>
      <c r="EY59" s="33">
        <v>2.0998430000000001E-3</v>
      </c>
      <c r="EZ59" s="33">
        <v>2.088417E-3</v>
      </c>
      <c r="FA59" s="33">
        <v>2.0771129999999998E-3</v>
      </c>
      <c r="FB59" s="33">
        <v>2.0658529999999999E-3</v>
      </c>
      <c r="FC59" s="33">
        <v>2.054616E-3</v>
      </c>
      <c r="FD59" s="33">
        <v>2.0432499999999999E-3</v>
      </c>
      <c r="FE59" s="33">
        <v>2.0318559999999999E-3</v>
      </c>
      <c r="FF59" s="33">
        <v>2.020553E-3</v>
      </c>
      <c r="FG59" s="33">
        <v>2.0094370000000002E-3</v>
      </c>
      <c r="FH59" s="33">
        <v>1.9985200000000002E-3</v>
      </c>
      <c r="FI59" s="33">
        <v>1.9878069999999999E-3</v>
      </c>
      <c r="FJ59" s="33">
        <v>1.977318E-3</v>
      </c>
      <c r="FK59" s="33">
        <v>1.966934E-3</v>
      </c>
      <c r="FL59" s="33">
        <v>1.9565759999999998E-3</v>
      </c>
      <c r="FM59" s="33">
        <v>1.9462380000000001E-3</v>
      </c>
      <c r="FN59" s="33">
        <v>1.935797E-3</v>
      </c>
      <c r="FO59" s="33">
        <v>1.9254090000000001E-3</v>
      </c>
      <c r="FP59" s="33">
        <v>1.9151509999999999E-3</v>
      </c>
      <c r="FQ59" s="33">
        <v>1.90507E-3</v>
      </c>
      <c r="FR59" s="33">
        <v>1.8951619999999999E-3</v>
      </c>
      <c r="FS59" s="33">
        <v>1.8854220000000001E-3</v>
      </c>
      <c r="FT59" s="33">
        <v>1.8758519999999999E-3</v>
      </c>
      <c r="FU59" s="33">
        <v>1.866335E-3</v>
      </c>
      <c r="FV59" s="33">
        <v>1.8568059999999999E-3</v>
      </c>
      <c r="FW59" s="33">
        <v>1.847266E-3</v>
      </c>
      <c r="FX59" s="33">
        <v>1.837593E-3</v>
      </c>
      <c r="FY59" s="33">
        <v>1.827911E-3</v>
      </c>
      <c r="FZ59" s="33">
        <v>1.818283E-3</v>
      </c>
      <c r="GA59" s="33">
        <v>1.8087890000000001E-3</v>
      </c>
      <c r="GB59" s="33">
        <v>1.7994370000000001E-3</v>
      </c>
      <c r="GC59" s="33">
        <v>1.790243E-3</v>
      </c>
      <c r="GD59" s="33">
        <v>1.781202E-3</v>
      </c>
      <c r="GE59" s="33">
        <v>1.77217E-3</v>
      </c>
      <c r="GF59" s="33">
        <v>1.763085E-3</v>
      </c>
      <c r="GG59" s="33">
        <v>1.7539630000000001E-3</v>
      </c>
      <c r="GH59" s="33">
        <v>1.7447630000000001E-3</v>
      </c>
      <c r="GI59" s="33">
        <v>1.735604E-3</v>
      </c>
      <c r="GJ59" s="33">
        <v>1.7265760000000001E-3</v>
      </c>
      <c r="GK59" s="33">
        <v>1.7177200000000001E-3</v>
      </c>
      <c r="GL59" s="33">
        <v>1.709014E-3</v>
      </c>
      <c r="GM59" s="33">
        <v>1.700453E-3</v>
      </c>
      <c r="GN59" s="33">
        <v>1.6920419999999999E-3</v>
      </c>
      <c r="GO59" s="33">
        <v>1.683656E-3</v>
      </c>
      <c r="GP59" s="33">
        <v>1.6752449999999999E-3</v>
      </c>
      <c r="GQ59" s="33">
        <v>1.6667730000000001E-3</v>
      </c>
      <c r="GR59" s="33">
        <v>1.658213E-3</v>
      </c>
      <c r="GS59" s="33">
        <v>1.6496690000000001E-3</v>
      </c>
      <c r="GT59" s="33">
        <v>1.641216E-3</v>
      </c>
      <c r="GU59" s="33">
        <v>1.632915E-3</v>
      </c>
      <c r="GV59" s="33">
        <v>1.624754E-3</v>
      </c>
      <c r="GW59" s="33">
        <v>1.6167180000000001E-3</v>
      </c>
      <c r="GX59" s="33">
        <v>1.6087919999999999E-3</v>
      </c>
      <c r="GY59" s="33">
        <v>1.6008400000000001E-3</v>
      </c>
      <c r="GZ59" s="33">
        <v>1.592839E-3</v>
      </c>
      <c r="HA59" s="33">
        <v>1.5847890000000001E-3</v>
      </c>
      <c r="HB59" s="33">
        <v>1.576718E-3</v>
      </c>
      <c r="HC59" s="33">
        <v>1.56872E-3</v>
      </c>
      <c r="HD59" s="33">
        <v>1.560844E-3</v>
      </c>
      <c r="HE59" s="33">
        <v>1.5531309999999999E-3</v>
      </c>
      <c r="HF59" s="33">
        <v>1.545551E-3</v>
      </c>
      <c r="HG59" s="33">
        <v>1.5380859999999999E-3</v>
      </c>
      <c r="HH59" s="33">
        <v>1.5307160000000001E-3</v>
      </c>
      <c r="HI59" s="33">
        <v>1.5233429999999999E-3</v>
      </c>
      <c r="HJ59" s="33">
        <v>1.51596E-3</v>
      </c>
      <c r="HK59" s="33">
        <v>1.5085739999999999E-3</v>
      </c>
      <c r="HL59" s="33">
        <v>1.5012249999999999E-3</v>
      </c>
      <c r="HM59" s="33">
        <v>1.4939529999999999E-3</v>
      </c>
      <c r="HN59" s="33">
        <v>1.4867909999999999E-3</v>
      </c>
      <c r="HO59" s="33">
        <v>1.4797650000000001E-3</v>
      </c>
      <c r="HP59" s="33">
        <v>1.472861E-3</v>
      </c>
      <c r="HQ59" s="33">
        <v>1.4660439999999999E-3</v>
      </c>
      <c r="HR59" s="33">
        <v>1.459297E-3</v>
      </c>
      <c r="HS59" s="33">
        <v>1.4525250000000001E-3</v>
      </c>
      <c r="HT59" s="33">
        <v>1.4457199999999999E-3</v>
      </c>
      <c r="HU59" s="33">
        <v>1.4388840000000001E-3</v>
      </c>
      <c r="HV59" s="33">
        <v>1.4320509999999999E-3</v>
      </c>
      <c r="HW59" s="33">
        <v>1.4252690000000001E-3</v>
      </c>
      <c r="HX59" s="33">
        <v>1.418608E-3</v>
      </c>
      <c r="HY59" s="33">
        <v>1.4120859999999999E-3</v>
      </c>
      <c r="HZ59" s="33">
        <v>1.405672E-3</v>
      </c>
      <c r="IA59" s="33">
        <v>1.3993040000000001E-3</v>
      </c>
      <c r="IB59" s="33">
        <v>1.3929859999999999E-3</v>
      </c>
      <c r="IC59" s="33">
        <v>1.38663E-3</v>
      </c>
      <c r="ID59" s="33">
        <v>1.3802440000000001E-3</v>
      </c>
      <c r="IE59" s="33">
        <v>1.3738299999999999E-3</v>
      </c>
      <c r="IF59" s="33">
        <v>1.3674480000000001E-3</v>
      </c>
      <c r="IG59" s="33">
        <v>1.3611350000000001E-3</v>
      </c>
      <c r="IH59" s="33">
        <v>1.3549370000000001E-3</v>
      </c>
      <c r="II59" s="33">
        <v>1.34885E-3</v>
      </c>
      <c r="IJ59" s="33">
        <v>1.3428380000000001E-3</v>
      </c>
      <c r="IK59" s="33">
        <v>1.336872E-3</v>
      </c>
      <c r="IL59" s="33">
        <v>1.330978E-3</v>
      </c>
      <c r="IM59" s="33">
        <v>1.3250950000000001E-3</v>
      </c>
      <c r="IN59" s="33">
        <v>1.3192189999999999E-3</v>
      </c>
      <c r="IO59" s="33">
        <v>1.3133280000000001E-3</v>
      </c>
      <c r="IP59" s="33">
        <v>1.3074639999999999E-3</v>
      </c>
      <c r="IQ59" s="33">
        <v>1.301633E-3</v>
      </c>
      <c r="IR59" s="33">
        <v>1.29586E-3</v>
      </c>
      <c r="IS59" s="33">
        <v>1.290161E-3</v>
      </c>
      <c r="IT59" s="33">
        <v>1.2845269999999999E-3</v>
      </c>
      <c r="IU59" s="33">
        <v>1.2789349999999999E-3</v>
      </c>
      <c r="IV59" s="33">
        <v>1.273412E-3</v>
      </c>
      <c r="IW59" s="33">
        <v>1.2678959999999999E-3</v>
      </c>
      <c r="IX59" s="33">
        <v>1.2623700000000001E-3</v>
      </c>
      <c r="IY59" s="33">
        <v>1.256826E-3</v>
      </c>
      <c r="IZ59" s="33">
        <v>1.251311E-3</v>
      </c>
      <c r="JA59" s="33">
        <v>1.245849E-3</v>
      </c>
      <c r="JB59" s="33">
        <v>1.240477E-3</v>
      </c>
      <c r="JC59" s="33">
        <v>1.2352000000000001E-3</v>
      </c>
      <c r="JD59" s="33">
        <v>1.2299850000000001E-3</v>
      </c>
      <c r="JE59" s="33">
        <v>1.224803E-3</v>
      </c>
      <c r="JF59" s="33">
        <v>1.2196710000000001E-3</v>
      </c>
      <c r="JG59" s="33">
        <v>1.2145459999999999E-3</v>
      </c>
      <c r="JH59" s="33">
        <v>1.2094E-3</v>
      </c>
      <c r="JI59" s="33">
        <v>1.2042330000000001E-3</v>
      </c>
      <c r="JJ59" s="33">
        <v>1.1990950000000001E-3</v>
      </c>
      <c r="JK59" s="33">
        <v>1.1940119999999999E-3</v>
      </c>
      <c r="JL59" s="33">
        <v>1.1890290000000001E-3</v>
      </c>
      <c r="JM59" s="33">
        <v>1.184147E-3</v>
      </c>
      <c r="JN59" s="33">
        <v>1.1793330000000001E-3</v>
      </c>
      <c r="JO59" s="33">
        <v>1.174572E-3</v>
      </c>
      <c r="JP59" s="33">
        <v>1.1698629999999999E-3</v>
      </c>
      <c r="JQ59" s="33">
        <v>1.165164E-3</v>
      </c>
      <c r="JR59" s="33">
        <v>1.1604320000000001E-3</v>
      </c>
      <c r="JS59" s="33">
        <v>1.155653E-3</v>
      </c>
      <c r="JT59" s="33">
        <v>1.1508779999999999E-3</v>
      </c>
      <c r="JU59" s="33">
        <v>1.1461349999999999E-3</v>
      </c>
      <c r="JV59" s="33">
        <v>1.141469E-3</v>
      </c>
      <c r="JW59" s="33">
        <v>1.136881E-3</v>
      </c>
      <c r="JX59" s="33">
        <v>1.132358E-3</v>
      </c>
      <c r="JY59" s="33">
        <v>1.127889E-3</v>
      </c>
      <c r="JZ59" s="33">
        <v>1.1234800000000001E-3</v>
      </c>
      <c r="KA59" s="33">
        <v>1.1190900000000001E-3</v>
      </c>
      <c r="KB59" s="33">
        <v>1.114667E-3</v>
      </c>
      <c r="KC59" s="33">
        <v>1.1102E-3</v>
      </c>
      <c r="KD59" s="33">
        <v>1.105757E-3</v>
      </c>
      <c r="KE59" s="33">
        <v>1.1013559999999999E-3</v>
      </c>
      <c r="KF59" s="33">
        <v>1.097031E-3</v>
      </c>
      <c r="KG59" s="33">
        <v>1.092785E-3</v>
      </c>
      <c r="KH59" s="33">
        <v>1.088583E-3</v>
      </c>
      <c r="KI59" s="33">
        <v>1.0844030000000001E-3</v>
      </c>
      <c r="KJ59" s="33">
        <v>1.0802539999999999E-3</v>
      </c>
      <c r="KK59" s="33">
        <v>1.0761189999999999E-3</v>
      </c>
      <c r="KL59" s="33">
        <v>1.0719449999999999E-3</v>
      </c>
      <c r="KM59" s="33">
        <v>1.0677219999999999E-3</v>
      </c>
      <c r="KN59" s="33">
        <v>1.0635060000000001E-3</v>
      </c>
      <c r="KO59" s="33">
        <v>1.059344E-3</v>
      </c>
      <c r="KP59" s="33">
        <v>1.0552580000000001E-3</v>
      </c>
      <c r="KQ59" s="33">
        <v>1.0512500000000001E-3</v>
      </c>
      <c r="KR59" s="33">
        <v>1.0472890000000001E-3</v>
      </c>
      <c r="KS59" s="33">
        <v>1.043352E-3</v>
      </c>
      <c r="KT59" s="33">
        <v>1.0394359999999999E-3</v>
      </c>
      <c r="KU59" s="33">
        <v>1.0355169999999999E-3</v>
      </c>
      <c r="KV59" s="33">
        <v>1.0315400000000001E-3</v>
      </c>
      <c r="KW59" s="33">
        <v>1.0275169999999999E-3</v>
      </c>
      <c r="KX59" s="33">
        <v>1.023501E-3</v>
      </c>
      <c r="KY59" s="33">
        <v>1.0195569999999999E-3</v>
      </c>
      <c r="KZ59" s="33">
        <v>1.0157040000000001E-3</v>
      </c>
      <c r="LA59" s="33">
        <v>1.011922E-3</v>
      </c>
      <c r="LB59" s="33">
        <v>1.00819E-3</v>
      </c>
      <c r="LC59" s="33">
        <v>1.004479E-3</v>
      </c>
      <c r="LD59" s="33">
        <v>1.000775E-3</v>
      </c>
      <c r="LE59" s="33">
        <v>9.9704999999999998E-4</v>
      </c>
      <c r="LF59" s="33">
        <v>9.9326839999999998E-4</v>
      </c>
      <c r="LG59" s="33">
        <v>9.8944250000000005E-4</v>
      </c>
      <c r="LH59" s="33">
        <v>9.856267000000001E-4</v>
      </c>
      <c r="LI59" s="33">
        <v>9.8187980000000001E-4</v>
      </c>
      <c r="LJ59" s="33">
        <v>9.7821660000000006E-4</v>
      </c>
      <c r="LK59" s="33">
        <v>9.7459749999999996E-4</v>
      </c>
      <c r="LL59" s="33">
        <v>9.7101100000000003E-4</v>
      </c>
      <c r="LM59" s="33">
        <v>9.6744270000000002E-4</v>
      </c>
      <c r="LN59" s="33">
        <v>9.6388150000000004E-4</v>
      </c>
      <c r="LO59" s="33">
        <v>9.6031100000000004E-4</v>
      </c>
      <c r="LP59" s="33">
        <v>9.56714E-4</v>
      </c>
      <c r="LQ59" s="33">
        <v>9.5310030000000001E-4</v>
      </c>
      <c r="LR59" s="33">
        <v>9.4951699999999998E-4</v>
      </c>
      <c r="LS59" s="33">
        <v>9.460184E-4</v>
      </c>
      <c r="LT59" s="33">
        <v>9.4261979999999996E-4</v>
      </c>
      <c r="LU59" s="33">
        <v>9.3926809999999997E-4</v>
      </c>
      <c r="LV59" s="33">
        <v>9.3594369999999997E-4</v>
      </c>
      <c r="LW59" s="33">
        <v>9.3263519999999998E-4</v>
      </c>
      <c r="LX59" s="33">
        <v>9.2931809999999998E-4</v>
      </c>
      <c r="LY59" s="33">
        <v>9.2595589999999999E-4</v>
      </c>
      <c r="LZ59" s="33">
        <v>9.225285E-4</v>
      </c>
      <c r="MA59" s="33">
        <v>9.1905049999999999E-4</v>
      </c>
      <c r="MB59" s="33">
        <v>9.155821E-4</v>
      </c>
      <c r="MC59" s="33">
        <v>9.1218899999999999E-4</v>
      </c>
      <c r="MD59" s="33">
        <v>9.0888839999999998E-4</v>
      </c>
      <c r="ME59" s="33">
        <v>9.0564230000000001E-4</v>
      </c>
      <c r="MF59" s="33">
        <v>9.0241370000000004E-4</v>
      </c>
      <c r="MG59" s="33">
        <v>8.9919260000000003E-4</v>
      </c>
      <c r="MH59" s="33">
        <v>8.9596130000000002E-4</v>
      </c>
      <c r="MI59" s="33">
        <v>8.9268949999999996E-4</v>
      </c>
      <c r="MJ59" s="33">
        <v>8.8937879999999997E-4</v>
      </c>
      <c r="MK59" s="33">
        <v>8.8606899999999996E-4</v>
      </c>
      <c r="ML59" s="33">
        <v>8.8280919999999998E-4</v>
      </c>
      <c r="MM59" s="33">
        <v>8.796508E-4</v>
      </c>
      <c r="MN59" s="33">
        <v>8.7659459999999995E-4</v>
      </c>
      <c r="MO59" s="33">
        <v>8.7358659999999997E-4</v>
      </c>
      <c r="MP59" s="33">
        <v>8.7059110000000002E-4</v>
      </c>
      <c r="MQ59" s="33">
        <v>8.6758729999999995E-4</v>
      </c>
      <c r="MR59" s="33">
        <v>8.6455189999999995E-4</v>
      </c>
      <c r="MS59" s="33">
        <v>8.6145510000000005E-4</v>
      </c>
      <c r="MT59" s="33">
        <v>8.5829820000000003E-4</v>
      </c>
      <c r="MU59" s="33">
        <v>8.5512559999999997E-4</v>
      </c>
      <c r="MV59" s="33">
        <v>8.5198860000000002E-4</v>
      </c>
      <c r="MW59" s="33">
        <v>8.4892989999999998E-4</v>
      </c>
      <c r="MX59" s="33">
        <v>8.459486E-4</v>
      </c>
      <c r="MY59" s="33">
        <v>8.4299709999999999E-4</v>
      </c>
      <c r="MZ59" s="33">
        <v>8.4005400000000002E-4</v>
      </c>
      <c r="NA59" s="33">
        <v>8.3711110000000001E-4</v>
      </c>
      <c r="NB59" s="33">
        <v>8.341628E-4</v>
      </c>
      <c r="NC59" s="33">
        <v>8.3117719999999996E-4</v>
      </c>
      <c r="ND59" s="33">
        <v>8.2815429999999999E-4</v>
      </c>
      <c r="NE59" s="33">
        <v>8.2513460000000003E-4</v>
      </c>
      <c r="NF59" s="33">
        <v>8.2217369999999996E-4</v>
      </c>
      <c r="NG59" s="33">
        <v>8.1930830000000003E-4</v>
      </c>
      <c r="NH59" s="33">
        <v>8.1653029999999998E-4</v>
      </c>
      <c r="NI59" s="33">
        <v>8.1378720000000002E-4</v>
      </c>
      <c r="NJ59" s="33">
        <v>8.1104460000000001E-4</v>
      </c>
      <c r="NK59" s="33">
        <v>8.0828390000000001E-4</v>
      </c>
      <c r="NL59" s="33">
        <v>8.0549229999999999E-4</v>
      </c>
      <c r="NM59" s="33">
        <v>8.0265489999999996E-4</v>
      </c>
      <c r="NN59" s="33">
        <v>7.9977970000000005E-4</v>
      </c>
      <c r="NO59" s="33">
        <v>7.9690070000000004E-4</v>
      </c>
      <c r="NP59" s="33">
        <v>7.9406479999999998E-4</v>
      </c>
      <c r="NQ59" s="33">
        <v>7.9129690000000002E-4</v>
      </c>
      <c r="NR59" s="33">
        <v>7.8858970000000004E-4</v>
      </c>
      <c r="NS59" s="33">
        <v>7.8590449999999998E-4</v>
      </c>
      <c r="NT59" s="33">
        <v>7.832103E-4</v>
      </c>
      <c r="NU59" s="33">
        <v>7.8049809999999995E-4</v>
      </c>
      <c r="NV59" s="33">
        <v>7.7777469999999998E-4</v>
      </c>
      <c r="NW59" s="33">
        <v>7.7502940000000002E-4</v>
      </c>
      <c r="NX59" s="33">
        <v>7.7226460000000003E-4</v>
      </c>
      <c r="NY59" s="33">
        <v>7.6951479999999995E-4</v>
      </c>
      <c r="NZ59" s="33">
        <v>7.6683139999999996E-4</v>
      </c>
      <c r="OA59" s="33">
        <v>7.6423840000000001E-4</v>
      </c>
      <c r="OB59" s="33">
        <v>7.6171650000000002E-4</v>
      </c>
      <c r="OC59" s="33">
        <v>7.5921690000000004E-4</v>
      </c>
      <c r="OD59" s="33">
        <v>7.5670399999999997E-4</v>
      </c>
      <c r="OE59" s="33">
        <v>7.5417810000000002E-4</v>
      </c>
      <c r="OF59" s="33">
        <v>7.5163940000000005E-4</v>
      </c>
      <c r="OG59" s="33">
        <v>7.4905209999999998E-4</v>
      </c>
      <c r="OH59" s="33">
        <v>7.4641870000000002E-4</v>
      </c>
      <c r="OI59" s="33">
        <v>7.4376889999999999E-4</v>
      </c>
      <c r="OJ59" s="33">
        <v>7.4115819999999997E-4</v>
      </c>
      <c r="OK59" s="33">
        <v>7.3861320000000001E-4</v>
      </c>
      <c r="OL59" s="33">
        <v>7.3612299999999999E-4</v>
      </c>
      <c r="OM59" s="33">
        <v>7.3365729999999997E-4</v>
      </c>
      <c r="ON59" s="33">
        <v>7.3119600000000004E-4</v>
      </c>
      <c r="OO59" s="33">
        <v>7.2875459999999996E-4</v>
      </c>
      <c r="OP59" s="33">
        <v>7.2632719999999999E-4</v>
      </c>
    </row>
    <row r="60" spans="1:407" x14ac:dyDescent="0.25">
      <c r="A60" s="13" t="str">
        <f t="shared" si="0"/>
        <v>FixedWing-EXTREMELY COARSE-6-20-Any</v>
      </c>
      <c r="B60" s="13" t="s">
        <v>56</v>
      </c>
      <c r="C60" s="23" t="s">
        <v>33</v>
      </c>
      <c r="D60" s="31">
        <v>6</v>
      </c>
      <c r="E60" s="23">
        <v>20</v>
      </c>
      <c r="F60" s="32" t="s">
        <v>48</v>
      </c>
      <c r="G60" s="33">
        <v>0.83612739999999997</v>
      </c>
      <c r="H60" s="33">
        <v>0.64959140000000004</v>
      </c>
      <c r="I60" s="33">
        <v>0.50196470000000004</v>
      </c>
      <c r="J60" s="33">
        <v>0.39073619999999998</v>
      </c>
      <c r="K60" s="33">
        <v>0.30853609999999998</v>
      </c>
      <c r="L60" s="33">
        <v>0.24804180000000001</v>
      </c>
      <c r="M60" s="33">
        <v>0.2033103</v>
      </c>
      <c r="N60" s="33">
        <v>0.16973240000000001</v>
      </c>
      <c r="O60" s="33">
        <v>0.14404339999999999</v>
      </c>
      <c r="P60" s="33">
        <v>0.12424209999999999</v>
      </c>
      <c r="Q60" s="33">
        <v>0.10871889999999999</v>
      </c>
      <c r="R60" s="33">
        <v>9.6362489999999995E-2</v>
      </c>
      <c r="S60" s="33">
        <v>8.6389649999999998E-2</v>
      </c>
      <c r="T60" s="33">
        <v>7.8212400000000001E-2</v>
      </c>
      <c r="U60" s="33">
        <v>7.1395230000000004E-2</v>
      </c>
      <c r="V60" s="33">
        <v>6.5618919999999997E-2</v>
      </c>
      <c r="W60" s="33">
        <v>6.0699919999999997E-2</v>
      </c>
      <c r="X60" s="33">
        <v>5.6436109999999998E-2</v>
      </c>
      <c r="Y60" s="33">
        <v>5.2747629999999997E-2</v>
      </c>
      <c r="Z60" s="33">
        <v>4.9567699999999999E-2</v>
      </c>
      <c r="AA60" s="33">
        <v>4.7398309999999999E-2</v>
      </c>
      <c r="AB60" s="33">
        <v>4.5370580000000001E-2</v>
      </c>
      <c r="AC60" s="33">
        <v>4.342886E-2</v>
      </c>
      <c r="AD60" s="33">
        <v>4.1593280000000003E-2</v>
      </c>
      <c r="AE60" s="33">
        <v>3.9835919999999997E-2</v>
      </c>
      <c r="AF60" s="33">
        <v>3.8150539999999997E-2</v>
      </c>
      <c r="AG60" s="33">
        <v>3.6542360000000003E-2</v>
      </c>
      <c r="AH60" s="33">
        <v>3.5028990000000003E-2</v>
      </c>
      <c r="AI60" s="33">
        <v>3.3616769999999997E-2</v>
      </c>
      <c r="AJ60" s="33">
        <v>3.2301030000000001E-2</v>
      </c>
      <c r="AK60" s="33">
        <v>3.107213E-2</v>
      </c>
      <c r="AL60" s="33">
        <v>2.990692E-2</v>
      </c>
      <c r="AM60" s="33">
        <v>2.878847E-2</v>
      </c>
      <c r="AN60" s="33">
        <v>2.7712859999999999E-2</v>
      </c>
      <c r="AO60" s="33">
        <v>2.6680820000000001E-2</v>
      </c>
      <c r="AP60" s="33">
        <v>2.5697459999999998E-2</v>
      </c>
      <c r="AQ60" s="33">
        <v>2.4749899999999998E-2</v>
      </c>
      <c r="AR60" s="33">
        <v>2.3857489999999999E-2</v>
      </c>
      <c r="AS60" s="33">
        <v>2.3014079999999999E-2</v>
      </c>
      <c r="AT60" s="33">
        <v>2.2214979999999999E-2</v>
      </c>
      <c r="AU60" s="33">
        <v>2.145596E-2</v>
      </c>
      <c r="AV60" s="33">
        <v>2.0733930000000001E-2</v>
      </c>
      <c r="AW60" s="33">
        <v>2.00468E-2</v>
      </c>
      <c r="AX60" s="33">
        <v>1.9392380000000001E-2</v>
      </c>
      <c r="AY60" s="33">
        <v>1.876883E-2</v>
      </c>
      <c r="AZ60" s="33">
        <v>1.8174010000000001E-2</v>
      </c>
      <c r="BA60" s="33">
        <v>1.7605510000000001E-2</v>
      </c>
      <c r="BB60" s="33">
        <v>1.7060990000000002E-2</v>
      </c>
      <c r="BC60" s="33">
        <v>1.6538520000000001E-2</v>
      </c>
      <c r="BD60" s="33">
        <v>1.6036740000000001E-2</v>
      </c>
      <c r="BE60" s="33">
        <v>1.5554729999999999E-2</v>
      </c>
      <c r="BF60" s="33">
        <v>1.509186E-2</v>
      </c>
      <c r="BG60" s="33">
        <v>1.4648080000000001E-2</v>
      </c>
      <c r="BH60" s="33">
        <v>1.4222820000000001E-2</v>
      </c>
      <c r="BI60" s="33">
        <v>1.3815869999999999E-2</v>
      </c>
      <c r="BJ60" s="33">
        <v>1.3426789999999999E-2</v>
      </c>
      <c r="BK60" s="33">
        <v>1.3054690000000001E-2</v>
      </c>
      <c r="BL60" s="33">
        <v>1.269867E-2</v>
      </c>
      <c r="BM60" s="33">
        <v>1.235792E-2</v>
      </c>
      <c r="BN60" s="33">
        <v>1.2031460000000001E-2</v>
      </c>
      <c r="BO60" s="33">
        <v>1.171843E-2</v>
      </c>
      <c r="BP60" s="33">
        <v>1.1418040000000001E-2</v>
      </c>
      <c r="BQ60" s="33">
        <v>1.1129969999999999E-2</v>
      </c>
      <c r="BR60" s="33">
        <v>1.085357E-2</v>
      </c>
      <c r="BS60" s="33">
        <v>1.058861E-2</v>
      </c>
      <c r="BT60" s="33">
        <v>1.033447E-2</v>
      </c>
      <c r="BU60" s="33">
        <v>1.009063E-2</v>
      </c>
      <c r="BV60" s="33">
        <v>9.8566390000000004E-3</v>
      </c>
      <c r="BW60" s="33">
        <v>9.6319490000000008E-3</v>
      </c>
      <c r="BX60" s="33">
        <v>9.4159619999999999E-3</v>
      </c>
      <c r="BY60" s="33">
        <v>9.2082480000000005E-3</v>
      </c>
      <c r="BZ60" s="33">
        <v>9.0082719999999995E-3</v>
      </c>
      <c r="CA60" s="33">
        <v>8.8157909999999999E-3</v>
      </c>
      <c r="CB60" s="33">
        <v>8.6302630000000009E-3</v>
      </c>
      <c r="CC60" s="33">
        <v>8.4513959999999999E-3</v>
      </c>
      <c r="CD60" s="33">
        <v>8.2787209999999993E-3</v>
      </c>
      <c r="CE60" s="33">
        <v>8.1119190000000004E-3</v>
      </c>
      <c r="CF60" s="33">
        <v>7.9506890000000004E-3</v>
      </c>
      <c r="CG60" s="33">
        <v>7.7947249999999997E-3</v>
      </c>
      <c r="CH60" s="33">
        <v>7.643703E-3</v>
      </c>
      <c r="CI60" s="33">
        <v>7.4974300000000002E-3</v>
      </c>
      <c r="CJ60" s="33">
        <v>7.3556200000000002E-3</v>
      </c>
      <c r="CK60" s="33">
        <v>7.2182039999999998E-3</v>
      </c>
      <c r="CL60" s="33">
        <v>7.0848910000000003E-3</v>
      </c>
      <c r="CM60" s="33">
        <v>6.955597E-3</v>
      </c>
      <c r="CN60" s="33">
        <v>6.829992E-3</v>
      </c>
      <c r="CO60" s="33">
        <v>6.7079619999999996E-3</v>
      </c>
      <c r="CP60" s="33">
        <v>6.5894109999999999E-3</v>
      </c>
      <c r="CQ60" s="33">
        <v>6.4740509999999998E-3</v>
      </c>
      <c r="CR60" s="33">
        <v>6.3616860000000001E-3</v>
      </c>
      <c r="CS60" s="33">
        <v>6.2522139999999999E-3</v>
      </c>
      <c r="CT60" s="33">
        <v>6.1453819999999996E-3</v>
      </c>
      <c r="CU60" s="33">
        <v>6.0411930000000003E-3</v>
      </c>
      <c r="CV60" s="33">
        <v>5.9395159999999997E-3</v>
      </c>
      <c r="CW60" s="33">
        <v>5.8404440000000002E-3</v>
      </c>
      <c r="CX60" s="33">
        <v>5.7437199999999999E-3</v>
      </c>
      <c r="CY60" s="33">
        <v>5.6494709999999997E-3</v>
      </c>
      <c r="CZ60" s="33">
        <v>5.5576879999999999E-3</v>
      </c>
      <c r="DA60" s="33">
        <v>5.4682929999999999E-3</v>
      </c>
      <c r="DB60" s="33">
        <v>5.381182E-3</v>
      </c>
      <c r="DC60" s="33">
        <v>5.2962119999999998E-3</v>
      </c>
      <c r="DD60" s="33">
        <v>5.2132819999999996E-3</v>
      </c>
      <c r="DE60" s="33">
        <v>5.1324220000000002E-3</v>
      </c>
      <c r="DF60" s="33">
        <v>5.0535229999999999E-3</v>
      </c>
      <c r="DG60" s="33">
        <v>4.9766339999999997E-3</v>
      </c>
      <c r="DH60" s="33">
        <v>4.9015680000000002E-3</v>
      </c>
      <c r="DI60" s="33">
        <v>4.8284859999999999E-3</v>
      </c>
      <c r="DJ60" s="33">
        <v>4.7575439999999998E-3</v>
      </c>
      <c r="DK60" s="33">
        <v>4.6887420000000001E-3</v>
      </c>
      <c r="DL60" s="33">
        <v>4.6220050000000002E-3</v>
      </c>
      <c r="DM60" s="33">
        <v>4.5572010000000003E-3</v>
      </c>
      <c r="DN60" s="33">
        <v>4.4942200000000002E-3</v>
      </c>
      <c r="DO60" s="33">
        <v>4.4330200000000002E-3</v>
      </c>
      <c r="DP60" s="33">
        <v>4.3733419999999997E-3</v>
      </c>
      <c r="DQ60" s="33">
        <v>4.315185E-3</v>
      </c>
      <c r="DR60" s="33">
        <v>4.2583639999999997E-3</v>
      </c>
      <c r="DS60" s="33">
        <v>4.2029980000000003E-3</v>
      </c>
      <c r="DT60" s="33">
        <v>4.1492380000000004E-3</v>
      </c>
      <c r="DU60" s="33">
        <v>4.0971239999999997E-3</v>
      </c>
      <c r="DV60" s="33">
        <v>4.0466210000000002E-3</v>
      </c>
      <c r="DW60" s="33">
        <v>3.9975790000000002E-3</v>
      </c>
      <c r="DX60" s="33">
        <v>3.9499060000000004E-3</v>
      </c>
      <c r="DY60" s="33">
        <v>3.903597E-3</v>
      </c>
      <c r="DZ60" s="33">
        <v>3.8584539999999999E-3</v>
      </c>
      <c r="EA60" s="33">
        <v>3.8144979999999999E-3</v>
      </c>
      <c r="EB60" s="33">
        <v>3.7715919999999998E-3</v>
      </c>
      <c r="EC60" s="33">
        <v>3.7298470000000001E-3</v>
      </c>
      <c r="ED60" s="33">
        <v>3.6893E-3</v>
      </c>
      <c r="EE60" s="33">
        <v>3.6499689999999999E-3</v>
      </c>
      <c r="EF60" s="33">
        <v>3.6117689999999999E-3</v>
      </c>
      <c r="EG60" s="33">
        <v>3.574504E-3</v>
      </c>
      <c r="EH60" s="33">
        <v>3.5380419999999999E-3</v>
      </c>
      <c r="EI60" s="33">
        <v>3.502355E-3</v>
      </c>
      <c r="EJ60" s="33">
        <v>3.4673170000000001E-3</v>
      </c>
      <c r="EK60" s="33">
        <v>3.4329540000000002E-3</v>
      </c>
      <c r="EL60" s="33">
        <v>3.399142E-3</v>
      </c>
      <c r="EM60" s="33">
        <v>3.3659969999999999E-3</v>
      </c>
      <c r="EN60" s="33">
        <v>3.3335769999999999E-3</v>
      </c>
      <c r="EO60" s="33">
        <v>3.3019680000000002E-3</v>
      </c>
      <c r="EP60" s="33">
        <v>3.2711540000000001E-3</v>
      </c>
      <c r="EQ60" s="33">
        <v>3.2408990000000002E-3</v>
      </c>
      <c r="ER60" s="33">
        <v>3.2110770000000001E-3</v>
      </c>
      <c r="ES60" s="33">
        <v>3.1817299999999998E-3</v>
      </c>
      <c r="ET60" s="33">
        <v>3.1527830000000001E-3</v>
      </c>
      <c r="EU60" s="33">
        <v>3.1242660000000001E-3</v>
      </c>
      <c r="EV60" s="33">
        <v>3.0960919999999999E-3</v>
      </c>
      <c r="EW60" s="33">
        <v>3.0684050000000002E-3</v>
      </c>
      <c r="EX60" s="33">
        <v>3.041261E-3</v>
      </c>
      <c r="EY60" s="33">
        <v>3.014779E-3</v>
      </c>
      <c r="EZ60" s="33">
        <v>2.9889309999999998E-3</v>
      </c>
      <c r="FA60" s="33">
        <v>2.9635239999999999E-3</v>
      </c>
      <c r="FB60" s="33">
        <v>2.938459E-3</v>
      </c>
      <c r="FC60" s="33">
        <v>2.913761E-3</v>
      </c>
      <c r="FD60" s="33">
        <v>2.8893460000000001E-3</v>
      </c>
      <c r="FE60" s="33">
        <v>2.8652819999999998E-3</v>
      </c>
      <c r="FF60" s="33">
        <v>2.8415179999999999E-3</v>
      </c>
      <c r="FG60" s="33">
        <v>2.8181650000000001E-3</v>
      </c>
      <c r="FH60" s="33">
        <v>2.7952540000000001E-3</v>
      </c>
      <c r="FI60" s="33">
        <v>2.7728869999999999E-3</v>
      </c>
      <c r="FJ60" s="33">
        <v>2.7510149999999999E-3</v>
      </c>
      <c r="FK60" s="33">
        <v>2.7294900000000002E-3</v>
      </c>
      <c r="FL60" s="33">
        <v>2.7082310000000002E-3</v>
      </c>
      <c r="FM60" s="33">
        <v>2.687231E-3</v>
      </c>
      <c r="FN60" s="33">
        <v>2.666439E-3</v>
      </c>
      <c r="FO60" s="33">
        <v>2.6459439999999999E-3</v>
      </c>
      <c r="FP60" s="33">
        <v>2.6257310000000001E-3</v>
      </c>
      <c r="FQ60" s="33">
        <v>2.6059030000000001E-3</v>
      </c>
      <c r="FR60" s="33">
        <v>2.586461E-3</v>
      </c>
      <c r="FS60" s="33">
        <v>2.5674830000000002E-3</v>
      </c>
      <c r="FT60" s="33">
        <v>2.5489330000000002E-3</v>
      </c>
      <c r="FU60" s="33">
        <v>2.5307009999999998E-3</v>
      </c>
      <c r="FV60" s="33">
        <v>2.5127090000000001E-3</v>
      </c>
      <c r="FW60" s="33">
        <v>2.4949E-3</v>
      </c>
      <c r="FX60" s="33">
        <v>2.4772169999999999E-3</v>
      </c>
      <c r="FY60" s="33">
        <v>2.4597550000000001E-3</v>
      </c>
      <c r="FZ60" s="33">
        <v>2.4425079999999999E-3</v>
      </c>
      <c r="GA60" s="33">
        <v>2.4255919999999999E-3</v>
      </c>
      <c r="GB60" s="33">
        <v>2.4090330000000001E-3</v>
      </c>
      <c r="GC60" s="33">
        <v>2.3928899999999999E-3</v>
      </c>
      <c r="GD60" s="33">
        <v>2.3771019999999999E-3</v>
      </c>
      <c r="GE60" s="33">
        <v>2.3615469999999999E-3</v>
      </c>
      <c r="GF60" s="33">
        <v>2.34614E-3</v>
      </c>
      <c r="GG60" s="33">
        <v>2.3308579999999999E-3</v>
      </c>
      <c r="GH60" s="33">
        <v>2.315681E-3</v>
      </c>
      <c r="GI60" s="33">
        <v>2.3007000000000001E-3</v>
      </c>
      <c r="GJ60" s="33">
        <v>2.2859040000000001E-3</v>
      </c>
      <c r="GK60" s="33">
        <v>2.2714300000000001E-3</v>
      </c>
      <c r="GL60" s="33">
        <v>2.257298E-3</v>
      </c>
      <c r="GM60" s="33">
        <v>2.24355E-3</v>
      </c>
      <c r="GN60" s="33">
        <v>2.2301420000000001E-3</v>
      </c>
      <c r="GO60" s="33">
        <v>2.2169780000000001E-3</v>
      </c>
      <c r="GP60" s="33">
        <v>2.203946E-3</v>
      </c>
      <c r="GQ60" s="33">
        <v>2.1909939999999999E-3</v>
      </c>
      <c r="GR60" s="33">
        <v>2.1781109999999999E-3</v>
      </c>
      <c r="GS60" s="33">
        <v>2.165382E-3</v>
      </c>
      <c r="GT60" s="33">
        <v>2.1528089999999999E-3</v>
      </c>
      <c r="GU60" s="33">
        <v>2.1405579999999999E-3</v>
      </c>
      <c r="GV60" s="33">
        <v>2.1286640000000002E-3</v>
      </c>
      <c r="GW60" s="33">
        <v>2.1171179999999999E-3</v>
      </c>
      <c r="GX60" s="33">
        <v>2.1058600000000002E-3</v>
      </c>
      <c r="GY60" s="33">
        <v>2.094786E-3</v>
      </c>
      <c r="GZ60" s="33">
        <v>2.0838390000000001E-3</v>
      </c>
      <c r="HA60" s="33">
        <v>2.0729569999999998E-3</v>
      </c>
      <c r="HB60" s="33">
        <v>2.0621400000000001E-3</v>
      </c>
      <c r="HC60" s="33">
        <v>2.051467E-3</v>
      </c>
      <c r="HD60" s="33">
        <v>2.0409360000000001E-3</v>
      </c>
      <c r="HE60" s="33">
        <v>2.030689E-3</v>
      </c>
      <c r="HF60" s="33">
        <v>2.0207599999999999E-3</v>
      </c>
      <c r="HG60" s="33">
        <v>2.0111130000000001E-3</v>
      </c>
      <c r="HH60" s="33">
        <v>2.001685E-3</v>
      </c>
      <c r="HI60" s="33">
        <v>1.9923580000000001E-3</v>
      </c>
      <c r="HJ60" s="33">
        <v>1.9830680000000002E-3</v>
      </c>
      <c r="HK60" s="33">
        <v>1.9737819999999999E-3</v>
      </c>
      <c r="HL60" s="33">
        <v>1.9645190000000001E-3</v>
      </c>
      <c r="HM60" s="33">
        <v>1.9553330000000001E-3</v>
      </c>
      <c r="HN60" s="33">
        <v>1.946239E-3</v>
      </c>
      <c r="HO60" s="33">
        <v>1.9373540000000001E-3</v>
      </c>
      <c r="HP60" s="33">
        <v>1.9287309999999999E-3</v>
      </c>
      <c r="HQ60" s="33">
        <v>1.9203689999999999E-3</v>
      </c>
      <c r="HR60" s="33">
        <v>1.9121730000000001E-3</v>
      </c>
      <c r="HS60" s="33">
        <v>1.904038E-3</v>
      </c>
      <c r="HT60" s="33">
        <v>1.8959280000000001E-3</v>
      </c>
      <c r="HU60" s="33">
        <v>1.8878020000000001E-3</v>
      </c>
      <c r="HV60" s="33">
        <v>1.8796710000000001E-3</v>
      </c>
      <c r="HW60" s="33">
        <v>1.8716099999999999E-3</v>
      </c>
      <c r="HX60" s="33">
        <v>1.8636550000000001E-3</v>
      </c>
      <c r="HY60" s="33">
        <v>1.8559010000000001E-3</v>
      </c>
      <c r="HZ60" s="33">
        <v>1.848379E-3</v>
      </c>
      <c r="IA60" s="33">
        <v>1.841082E-3</v>
      </c>
      <c r="IB60" s="33">
        <v>1.833877E-3</v>
      </c>
      <c r="IC60" s="33">
        <v>1.8266560000000001E-3</v>
      </c>
      <c r="ID60" s="33">
        <v>1.819427E-3</v>
      </c>
      <c r="IE60" s="33">
        <v>1.812171E-3</v>
      </c>
      <c r="IF60" s="33">
        <v>1.8049050000000001E-3</v>
      </c>
      <c r="IG60" s="33">
        <v>1.7976590000000001E-3</v>
      </c>
      <c r="IH60" s="33">
        <v>1.7904970000000001E-3</v>
      </c>
      <c r="II60" s="33">
        <v>1.783473E-3</v>
      </c>
      <c r="IJ60" s="33">
        <v>1.776594E-3</v>
      </c>
      <c r="IK60" s="33">
        <v>1.7698760000000001E-3</v>
      </c>
      <c r="IL60" s="33">
        <v>1.7632520000000001E-3</v>
      </c>
      <c r="IM60" s="33">
        <v>1.756634E-3</v>
      </c>
      <c r="IN60" s="33">
        <v>1.7500269999999999E-3</v>
      </c>
      <c r="IO60" s="33">
        <v>1.7433780000000001E-3</v>
      </c>
      <c r="IP60" s="33">
        <v>1.7367109999999999E-3</v>
      </c>
      <c r="IQ60" s="33">
        <v>1.7300869999999999E-3</v>
      </c>
      <c r="IR60" s="33">
        <v>1.7235690000000001E-3</v>
      </c>
      <c r="IS60" s="33">
        <v>1.7172019999999999E-3</v>
      </c>
      <c r="IT60" s="33">
        <v>1.7110000000000001E-3</v>
      </c>
      <c r="IU60" s="33">
        <v>1.7049599999999999E-3</v>
      </c>
      <c r="IV60" s="33">
        <v>1.6990029999999999E-3</v>
      </c>
      <c r="IW60" s="33">
        <v>1.693022E-3</v>
      </c>
      <c r="IX60" s="33">
        <v>1.6870310000000001E-3</v>
      </c>
      <c r="IY60" s="33">
        <v>1.681014E-3</v>
      </c>
      <c r="IZ60" s="33">
        <v>1.6749860000000001E-3</v>
      </c>
      <c r="JA60" s="33">
        <v>1.668966E-3</v>
      </c>
      <c r="JB60" s="33">
        <v>1.6629959999999999E-3</v>
      </c>
      <c r="JC60" s="33">
        <v>1.6571240000000001E-3</v>
      </c>
      <c r="JD60" s="33">
        <v>1.6513890000000001E-3</v>
      </c>
      <c r="JE60" s="33">
        <v>1.6457850000000001E-3</v>
      </c>
      <c r="JF60" s="33">
        <v>1.64025E-3</v>
      </c>
      <c r="JG60" s="33">
        <v>1.6347009999999999E-3</v>
      </c>
      <c r="JH60" s="33">
        <v>1.6291420000000001E-3</v>
      </c>
      <c r="JI60" s="33">
        <v>1.6235659999999999E-3</v>
      </c>
      <c r="JJ60" s="33">
        <v>1.617987E-3</v>
      </c>
      <c r="JK60" s="33">
        <v>1.612411E-3</v>
      </c>
      <c r="JL60" s="33">
        <v>1.6068879999999999E-3</v>
      </c>
      <c r="JM60" s="33">
        <v>1.601473E-3</v>
      </c>
      <c r="JN60" s="33">
        <v>1.5962019999999999E-3</v>
      </c>
      <c r="JO60" s="33">
        <v>1.591049E-3</v>
      </c>
      <c r="JP60" s="33">
        <v>1.5859719999999999E-3</v>
      </c>
      <c r="JQ60" s="33">
        <v>1.5809070000000001E-3</v>
      </c>
      <c r="JR60" s="33">
        <v>1.5758269999999999E-3</v>
      </c>
      <c r="JS60" s="33">
        <v>1.570707E-3</v>
      </c>
      <c r="JT60" s="33">
        <v>1.5655980000000001E-3</v>
      </c>
      <c r="JU60" s="33">
        <v>1.560522E-3</v>
      </c>
      <c r="JV60" s="33">
        <v>1.5555269999999999E-3</v>
      </c>
      <c r="JW60" s="33">
        <v>1.5506529999999999E-3</v>
      </c>
      <c r="JX60" s="33">
        <v>1.5459E-3</v>
      </c>
      <c r="JY60" s="33">
        <v>1.541244E-3</v>
      </c>
      <c r="JZ60" s="33">
        <v>1.536639E-3</v>
      </c>
      <c r="KA60" s="33">
        <v>1.532023E-3</v>
      </c>
      <c r="KB60" s="33">
        <v>1.5273680000000001E-3</v>
      </c>
      <c r="KC60" s="33">
        <v>1.522647E-3</v>
      </c>
      <c r="KD60" s="33">
        <v>1.5179099999999999E-3</v>
      </c>
      <c r="KE60" s="33">
        <v>1.5131700000000001E-3</v>
      </c>
      <c r="KF60" s="33">
        <v>1.508484E-3</v>
      </c>
      <c r="KG60" s="33">
        <v>1.503913E-3</v>
      </c>
      <c r="KH60" s="33">
        <v>1.499467E-3</v>
      </c>
      <c r="KI60" s="33">
        <v>1.4951330000000001E-3</v>
      </c>
      <c r="KJ60" s="33">
        <v>1.4908619999999999E-3</v>
      </c>
      <c r="KK60" s="33">
        <v>1.486575E-3</v>
      </c>
      <c r="KL60" s="33">
        <v>1.4822209999999999E-3</v>
      </c>
      <c r="KM60" s="33">
        <v>1.4777709999999999E-3</v>
      </c>
      <c r="KN60" s="33">
        <v>1.473282E-3</v>
      </c>
      <c r="KO60" s="33">
        <v>1.468797E-3</v>
      </c>
      <c r="KP60" s="33">
        <v>1.4643810000000001E-3</v>
      </c>
      <c r="KQ60" s="33">
        <v>1.460123E-3</v>
      </c>
      <c r="KR60" s="33">
        <v>1.4560319999999999E-3</v>
      </c>
      <c r="KS60" s="33">
        <v>1.452086E-3</v>
      </c>
      <c r="KT60" s="33">
        <v>1.448211E-3</v>
      </c>
      <c r="KU60" s="33">
        <v>1.4443329999999999E-3</v>
      </c>
      <c r="KV60" s="33">
        <v>1.4403949999999999E-3</v>
      </c>
      <c r="KW60" s="33">
        <v>1.436351E-3</v>
      </c>
      <c r="KX60" s="33">
        <v>1.4322499999999999E-3</v>
      </c>
      <c r="KY60" s="33">
        <v>1.428159E-3</v>
      </c>
      <c r="KZ60" s="33">
        <v>1.424133E-3</v>
      </c>
      <c r="LA60" s="33">
        <v>1.4202100000000001E-3</v>
      </c>
      <c r="LB60" s="33">
        <v>1.416395E-3</v>
      </c>
      <c r="LC60" s="33">
        <v>1.4126849999999999E-3</v>
      </c>
      <c r="LD60" s="33">
        <v>1.4090190000000001E-3</v>
      </c>
      <c r="LE60" s="33">
        <v>1.405335E-3</v>
      </c>
      <c r="LF60" s="33">
        <v>1.4015939999999999E-3</v>
      </c>
      <c r="LG60" s="33">
        <v>1.3977729999999999E-3</v>
      </c>
      <c r="LH60" s="33">
        <v>1.393921E-3</v>
      </c>
      <c r="LI60" s="33">
        <v>1.390091E-3</v>
      </c>
      <c r="LJ60" s="33">
        <v>1.3863390000000001E-3</v>
      </c>
      <c r="LK60" s="33">
        <v>1.3826929999999999E-3</v>
      </c>
      <c r="LL60" s="33">
        <v>1.3791509999999999E-3</v>
      </c>
      <c r="LM60" s="33">
        <v>1.3756969999999999E-3</v>
      </c>
      <c r="LN60" s="33">
        <v>1.372252E-3</v>
      </c>
      <c r="LO60" s="33">
        <v>1.3687560000000001E-3</v>
      </c>
      <c r="LP60" s="33">
        <v>1.3651819999999999E-3</v>
      </c>
      <c r="LQ60" s="33">
        <v>1.3615190000000001E-3</v>
      </c>
      <c r="LR60" s="33">
        <v>1.3578100000000001E-3</v>
      </c>
      <c r="LS60" s="33">
        <v>1.3541390000000001E-3</v>
      </c>
      <c r="LT60" s="33">
        <v>1.350572E-3</v>
      </c>
      <c r="LU60" s="33">
        <v>1.347146E-3</v>
      </c>
      <c r="LV60" s="33">
        <v>1.3438670000000001E-3</v>
      </c>
      <c r="LW60" s="33">
        <v>1.3407E-3</v>
      </c>
      <c r="LX60" s="33">
        <v>1.337527E-3</v>
      </c>
      <c r="LY60" s="33">
        <v>1.3342720000000001E-3</v>
      </c>
      <c r="LZ60" s="33">
        <v>1.330896E-3</v>
      </c>
      <c r="MA60" s="33">
        <v>1.3274070000000001E-3</v>
      </c>
      <c r="MB60" s="33">
        <v>1.3238460000000001E-3</v>
      </c>
      <c r="MC60" s="33">
        <v>1.3203010000000001E-3</v>
      </c>
      <c r="MD60" s="33">
        <v>1.3168559999999999E-3</v>
      </c>
      <c r="ME60" s="33">
        <v>1.313563E-3</v>
      </c>
      <c r="MF60" s="33">
        <v>1.3104200000000001E-3</v>
      </c>
      <c r="MG60" s="33">
        <v>1.3073939999999999E-3</v>
      </c>
      <c r="MH60" s="33">
        <v>1.3043690000000001E-3</v>
      </c>
      <c r="MI60" s="33">
        <v>1.3012550000000001E-3</v>
      </c>
      <c r="MJ60" s="33">
        <v>1.2980209999999999E-3</v>
      </c>
      <c r="MK60" s="33">
        <v>1.2946629999999999E-3</v>
      </c>
      <c r="ML60" s="33">
        <v>1.2912399999999999E-3</v>
      </c>
      <c r="MM60" s="33">
        <v>1.287821E-3</v>
      </c>
      <c r="MN60" s="33">
        <v>1.2844919999999999E-3</v>
      </c>
      <c r="MO60" s="33">
        <v>1.281316E-3</v>
      </c>
      <c r="MP60" s="33">
        <v>1.278302E-3</v>
      </c>
      <c r="MQ60" s="33">
        <v>1.275417E-3</v>
      </c>
      <c r="MR60" s="33">
        <v>1.272556E-3</v>
      </c>
      <c r="MS60" s="33">
        <v>1.2696249999999999E-3</v>
      </c>
      <c r="MT60" s="33">
        <v>1.2665829999999999E-3</v>
      </c>
      <c r="MU60" s="33">
        <v>1.263445E-3</v>
      </c>
      <c r="MV60" s="33">
        <v>1.26027E-3</v>
      </c>
      <c r="MW60" s="33">
        <v>1.257125E-3</v>
      </c>
      <c r="MX60" s="33">
        <v>1.2540819999999999E-3</v>
      </c>
      <c r="MY60" s="33">
        <v>1.2511969999999999E-3</v>
      </c>
      <c r="MZ60" s="33">
        <v>1.248454E-3</v>
      </c>
      <c r="NA60" s="33">
        <v>1.2458E-3</v>
      </c>
      <c r="NB60" s="33">
        <v>1.2431149999999999E-3</v>
      </c>
      <c r="NC60" s="33">
        <v>1.2402870000000001E-3</v>
      </c>
      <c r="ND60" s="33">
        <v>1.237291E-3</v>
      </c>
      <c r="NE60" s="33">
        <v>1.234162E-3</v>
      </c>
      <c r="NF60" s="33">
        <v>1.230987E-3</v>
      </c>
      <c r="NG60" s="33">
        <v>1.227856E-3</v>
      </c>
      <c r="NH60" s="33">
        <v>1.2248599999999999E-3</v>
      </c>
      <c r="NI60" s="33">
        <v>1.222054E-3</v>
      </c>
      <c r="NJ60" s="33">
        <v>1.2194199999999999E-3</v>
      </c>
      <c r="NK60" s="33">
        <v>1.2168909999999999E-3</v>
      </c>
      <c r="NL60" s="33">
        <v>1.2143259999999999E-3</v>
      </c>
      <c r="NM60" s="33">
        <v>1.211609E-3</v>
      </c>
      <c r="NN60" s="33">
        <v>1.208722E-3</v>
      </c>
      <c r="NO60" s="33">
        <v>1.20571E-3</v>
      </c>
      <c r="NP60" s="33">
        <v>1.202664E-3</v>
      </c>
      <c r="NQ60" s="33">
        <v>1.1996579999999999E-3</v>
      </c>
      <c r="NR60" s="33">
        <v>1.196791E-3</v>
      </c>
      <c r="NS60" s="33">
        <v>1.1941090000000001E-3</v>
      </c>
      <c r="NT60" s="33">
        <v>1.1915879999999999E-3</v>
      </c>
      <c r="NU60" s="33">
        <v>1.1891530000000001E-3</v>
      </c>
      <c r="NV60" s="33">
        <v>1.186662E-3</v>
      </c>
      <c r="NW60" s="33">
        <v>1.1840049999999999E-3</v>
      </c>
      <c r="NX60" s="33">
        <v>1.1811840000000001E-3</v>
      </c>
      <c r="NY60" s="33">
        <v>1.1782559999999999E-3</v>
      </c>
      <c r="NZ60" s="33">
        <v>1.1753029999999999E-3</v>
      </c>
      <c r="OA60" s="33">
        <v>1.172399E-3</v>
      </c>
      <c r="OB60" s="33">
        <v>1.1696300000000001E-3</v>
      </c>
      <c r="OC60" s="33">
        <v>1.1670389999999999E-3</v>
      </c>
      <c r="OD60" s="33">
        <v>1.1646040000000001E-3</v>
      </c>
      <c r="OE60" s="33">
        <v>1.162249E-3</v>
      </c>
      <c r="OF60" s="33">
        <v>1.1598419999999999E-3</v>
      </c>
      <c r="OG60" s="33">
        <v>1.157291E-3</v>
      </c>
      <c r="OH60" s="33">
        <v>1.1546060000000001E-3</v>
      </c>
      <c r="OI60" s="33">
        <v>1.1518469999999999E-3</v>
      </c>
      <c r="OJ60" s="33">
        <v>1.1490770000000001E-3</v>
      </c>
      <c r="OK60" s="33">
        <v>1.146361E-3</v>
      </c>
      <c r="OL60" s="33">
        <v>1.1437719999999999E-3</v>
      </c>
      <c r="OM60" s="33">
        <v>1.141321E-3</v>
      </c>
      <c r="ON60" s="33">
        <v>1.1389830000000001E-3</v>
      </c>
      <c r="OO60" s="33">
        <v>1.1366639999999999E-3</v>
      </c>
      <c r="OP60" s="33">
        <v>1.134255E-3</v>
      </c>
    </row>
    <row r="61" spans="1:407" x14ac:dyDescent="0.25">
      <c r="A61" s="13" t="str">
        <f t="shared" si="0"/>
        <v>FixedWing-EXTREMELY COARSE-6-14-Any</v>
      </c>
      <c r="B61" s="13" t="s">
        <v>56</v>
      </c>
      <c r="C61" s="23" t="s">
        <v>33</v>
      </c>
      <c r="D61" s="31">
        <v>6</v>
      </c>
      <c r="E61" s="23">
        <v>14</v>
      </c>
      <c r="F61" s="32" t="s">
        <v>48</v>
      </c>
      <c r="G61" s="33">
        <v>0.40921950000000001</v>
      </c>
      <c r="H61" s="33">
        <v>0.29893029999999998</v>
      </c>
      <c r="I61" s="33">
        <v>0.2247844</v>
      </c>
      <c r="J61" s="33">
        <v>0.1742792</v>
      </c>
      <c r="K61" s="33">
        <v>0.13898550000000001</v>
      </c>
      <c r="L61" s="33">
        <v>0.1138629</v>
      </c>
      <c r="M61" s="33">
        <v>9.5561960000000001E-2</v>
      </c>
      <c r="N61" s="33">
        <v>8.1921759999999996E-2</v>
      </c>
      <c r="O61" s="33">
        <v>7.1551429999999999E-2</v>
      </c>
      <c r="P61" s="33">
        <v>6.3485040000000006E-2</v>
      </c>
      <c r="Q61" s="33">
        <v>5.7091940000000001E-2</v>
      </c>
      <c r="R61" s="33">
        <v>5.1981390000000002E-2</v>
      </c>
      <c r="S61" s="33">
        <v>4.7772780000000001E-2</v>
      </c>
      <c r="T61" s="33">
        <v>4.5337130000000003E-2</v>
      </c>
      <c r="U61" s="33">
        <v>4.2981209999999999E-2</v>
      </c>
      <c r="V61" s="33">
        <v>4.0676030000000002E-2</v>
      </c>
      <c r="W61" s="33">
        <v>3.8460010000000003E-2</v>
      </c>
      <c r="X61" s="33">
        <v>3.6374280000000002E-2</v>
      </c>
      <c r="Y61" s="33">
        <v>3.445517E-2</v>
      </c>
      <c r="Z61" s="33">
        <v>3.268385E-2</v>
      </c>
      <c r="AA61" s="33">
        <v>3.1021090000000001E-2</v>
      </c>
      <c r="AB61" s="33">
        <v>2.946704E-2</v>
      </c>
      <c r="AC61" s="33">
        <v>2.800033E-2</v>
      </c>
      <c r="AD61" s="33">
        <v>2.6607570000000001E-2</v>
      </c>
      <c r="AE61" s="33">
        <v>2.5276659999999999E-2</v>
      </c>
      <c r="AF61" s="33">
        <v>2.401969E-2</v>
      </c>
      <c r="AG61" s="33">
        <v>2.2847200000000002E-2</v>
      </c>
      <c r="AH61" s="33">
        <v>2.176811E-2</v>
      </c>
      <c r="AI61" s="33">
        <v>2.0779539999999999E-2</v>
      </c>
      <c r="AJ61" s="33">
        <v>1.9833670000000001E-2</v>
      </c>
      <c r="AK61" s="33">
        <v>1.8957330000000001E-2</v>
      </c>
      <c r="AL61" s="33">
        <v>1.814091E-2</v>
      </c>
      <c r="AM61" s="33">
        <v>1.737729E-2</v>
      </c>
      <c r="AN61" s="33">
        <v>1.6660680000000001E-2</v>
      </c>
      <c r="AO61" s="33">
        <v>1.5986340000000002E-2</v>
      </c>
      <c r="AP61" s="33">
        <v>1.5349979999999999E-2</v>
      </c>
      <c r="AQ61" s="33">
        <v>1.474808E-2</v>
      </c>
      <c r="AR61" s="33">
        <v>1.4178400000000001E-2</v>
      </c>
      <c r="AS61" s="33">
        <v>1.3638859999999999E-2</v>
      </c>
      <c r="AT61" s="33">
        <v>1.312728E-2</v>
      </c>
      <c r="AU61" s="33">
        <v>1.2641579999999999E-2</v>
      </c>
      <c r="AV61" s="33">
        <v>1.2180750000000001E-2</v>
      </c>
      <c r="AW61" s="33">
        <v>1.174391E-2</v>
      </c>
      <c r="AX61" s="33">
        <v>1.133055E-2</v>
      </c>
      <c r="AY61" s="33">
        <v>1.093965E-2</v>
      </c>
      <c r="AZ61" s="33">
        <v>1.05696E-2</v>
      </c>
      <c r="BA61" s="33">
        <v>1.02186E-2</v>
      </c>
      <c r="BB61" s="33">
        <v>9.8850550000000002E-3</v>
      </c>
      <c r="BC61" s="33">
        <v>9.5678350000000002E-3</v>
      </c>
      <c r="BD61" s="33">
        <v>9.2661540000000004E-3</v>
      </c>
      <c r="BE61" s="33">
        <v>8.9792670000000008E-3</v>
      </c>
      <c r="BF61" s="33">
        <v>8.7065449999999996E-3</v>
      </c>
      <c r="BG61" s="33">
        <v>8.4474470000000003E-3</v>
      </c>
      <c r="BH61" s="33">
        <v>8.2019569999999993E-3</v>
      </c>
      <c r="BI61" s="33">
        <v>7.9697310000000007E-3</v>
      </c>
      <c r="BJ61" s="33">
        <v>7.7502029999999998E-3</v>
      </c>
      <c r="BK61" s="33">
        <v>7.5425359999999999E-3</v>
      </c>
      <c r="BL61" s="33">
        <v>7.3456570000000002E-3</v>
      </c>
      <c r="BM61" s="33">
        <v>7.1585149999999998E-3</v>
      </c>
      <c r="BN61" s="33">
        <v>6.9800349999999999E-3</v>
      </c>
      <c r="BO61" s="33">
        <v>6.8092040000000001E-3</v>
      </c>
      <c r="BP61" s="33">
        <v>6.6450220000000004E-3</v>
      </c>
      <c r="BQ61" s="33">
        <v>6.4872050000000002E-3</v>
      </c>
      <c r="BR61" s="33">
        <v>6.3360619999999999E-3</v>
      </c>
      <c r="BS61" s="33">
        <v>6.191635E-3</v>
      </c>
      <c r="BT61" s="33">
        <v>6.0538759999999997E-3</v>
      </c>
      <c r="BU61" s="33">
        <v>5.9224229999999996E-3</v>
      </c>
      <c r="BV61" s="33">
        <v>5.796781E-3</v>
      </c>
      <c r="BW61" s="33">
        <v>5.6765390000000004E-3</v>
      </c>
      <c r="BX61" s="33">
        <v>5.5609880000000002E-3</v>
      </c>
      <c r="BY61" s="33">
        <v>5.449616E-3</v>
      </c>
      <c r="BZ61" s="33">
        <v>5.3417630000000002E-3</v>
      </c>
      <c r="CA61" s="33">
        <v>5.2374049999999997E-3</v>
      </c>
      <c r="CB61" s="33">
        <v>5.1369629999999996E-3</v>
      </c>
      <c r="CC61" s="33">
        <v>5.0405010000000002E-3</v>
      </c>
      <c r="CD61" s="33">
        <v>4.9480649999999998E-3</v>
      </c>
      <c r="CE61" s="33">
        <v>4.8594939999999998E-3</v>
      </c>
      <c r="CF61" s="33">
        <v>4.7744600000000003E-3</v>
      </c>
      <c r="CG61" s="33">
        <v>4.6929429999999998E-3</v>
      </c>
      <c r="CH61" s="33">
        <v>4.6146049999999999E-3</v>
      </c>
      <c r="CI61" s="33">
        <v>4.5392330000000002E-3</v>
      </c>
      <c r="CJ61" s="33">
        <v>4.4664570000000001E-3</v>
      </c>
      <c r="CK61" s="33">
        <v>4.3962100000000002E-3</v>
      </c>
      <c r="CL61" s="33">
        <v>4.3286899999999996E-3</v>
      </c>
      <c r="CM61" s="33">
        <v>4.2637889999999996E-3</v>
      </c>
      <c r="CN61" s="33">
        <v>4.2014260000000003E-3</v>
      </c>
      <c r="CO61" s="33">
        <v>4.1413070000000003E-3</v>
      </c>
      <c r="CP61" s="33">
        <v>4.0831890000000001E-3</v>
      </c>
      <c r="CQ61" s="33">
        <v>4.0269750000000003E-3</v>
      </c>
      <c r="CR61" s="33">
        <v>3.9724510000000001E-3</v>
      </c>
      <c r="CS61" s="33">
        <v>3.919517E-3</v>
      </c>
      <c r="CT61" s="33">
        <v>3.86792E-3</v>
      </c>
      <c r="CU61" s="33">
        <v>3.8177139999999998E-3</v>
      </c>
      <c r="CV61" s="33">
        <v>3.7691560000000001E-3</v>
      </c>
      <c r="CW61" s="33">
        <v>3.7222980000000002E-3</v>
      </c>
      <c r="CX61" s="33">
        <v>3.6770769999999999E-3</v>
      </c>
      <c r="CY61" s="33">
        <v>3.6332769999999999E-3</v>
      </c>
      <c r="CZ61" s="33">
        <v>3.590832E-3</v>
      </c>
      <c r="DA61" s="33">
        <v>3.5496830000000001E-3</v>
      </c>
      <c r="DB61" s="33">
        <v>3.5098070000000002E-3</v>
      </c>
      <c r="DC61" s="33">
        <v>3.4712200000000001E-3</v>
      </c>
      <c r="DD61" s="33">
        <v>3.4337109999999999E-3</v>
      </c>
      <c r="DE61" s="33">
        <v>3.3974299999999999E-3</v>
      </c>
      <c r="DF61" s="33">
        <v>3.3625690000000001E-3</v>
      </c>
      <c r="DG61" s="33">
        <v>3.3291850000000001E-3</v>
      </c>
      <c r="DH61" s="33">
        <v>3.2970909999999998E-3</v>
      </c>
      <c r="DI61" s="33">
        <v>3.2659949999999998E-3</v>
      </c>
      <c r="DJ61" s="33">
        <v>3.2357549999999999E-3</v>
      </c>
      <c r="DK61" s="33">
        <v>3.2062660000000002E-3</v>
      </c>
      <c r="DL61" s="33">
        <v>3.1774339999999998E-3</v>
      </c>
      <c r="DM61" s="33">
        <v>3.1493390000000001E-3</v>
      </c>
      <c r="DN61" s="33">
        <v>3.1217979999999998E-3</v>
      </c>
      <c r="DO61" s="33">
        <v>3.094884E-3</v>
      </c>
      <c r="DP61" s="33">
        <v>3.0687930000000002E-3</v>
      </c>
      <c r="DQ61" s="33">
        <v>3.043563E-3</v>
      </c>
      <c r="DR61" s="33">
        <v>3.019051E-3</v>
      </c>
      <c r="DS61" s="33">
        <v>2.9950039999999999E-3</v>
      </c>
      <c r="DT61" s="33">
        <v>2.9713460000000001E-3</v>
      </c>
      <c r="DU61" s="33">
        <v>2.948071E-3</v>
      </c>
      <c r="DV61" s="33">
        <v>2.9250880000000002E-3</v>
      </c>
      <c r="DW61" s="33">
        <v>2.9025050000000001E-3</v>
      </c>
      <c r="DX61" s="33">
        <v>2.8802530000000002E-3</v>
      </c>
      <c r="DY61" s="33">
        <v>2.8584140000000001E-3</v>
      </c>
      <c r="DZ61" s="33">
        <v>2.8371709999999999E-3</v>
      </c>
      <c r="EA61" s="33">
        <v>2.8165690000000001E-3</v>
      </c>
      <c r="EB61" s="33">
        <v>2.7964600000000002E-3</v>
      </c>
      <c r="EC61" s="33">
        <v>2.776606E-3</v>
      </c>
      <c r="ED61" s="33">
        <v>2.7569299999999999E-3</v>
      </c>
      <c r="EE61" s="33">
        <v>2.7374719999999999E-3</v>
      </c>
      <c r="EF61" s="33">
        <v>2.7181520000000002E-3</v>
      </c>
      <c r="EG61" s="33">
        <v>2.6990569999999999E-3</v>
      </c>
      <c r="EH61" s="33">
        <v>2.6801870000000001E-3</v>
      </c>
      <c r="EI61" s="33">
        <v>2.661624E-3</v>
      </c>
      <c r="EJ61" s="33">
        <v>2.6435299999999998E-3</v>
      </c>
      <c r="EK61" s="33">
        <v>2.625961E-3</v>
      </c>
      <c r="EL61" s="33">
        <v>2.6087770000000001E-3</v>
      </c>
      <c r="EM61" s="33">
        <v>2.5917430000000001E-3</v>
      </c>
      <c r="EN61" s="33">
        <v>2.5747719999999999E-3</v>
      </c>
      <c r="EO61" s="33">
        <v>2.5579169999999998E-3</v>
      </c>
      <c r="EP61" s="33">
        <v>2.5411069999999999E-3</v>
      </c>
      <c r="EQ61" s="33">
        <v>2.5244149999999999E-3</v>
      </c>
      <c r="ER61" s="33">
        <v>2.5078819999999999E-3</v>
      </c>
      <c r="ES61" s="33">
        <v>2.491615E-3</v>
      </c>
      <c r="ET61" s="33">
        <v>2.4757709999999999E-3</v>
      </c>
      <c r="EU61" s="33">
        <v>2.4603939999999999E-3</v>
      </c>
      <c r="EV61" s="33">
        <v>2.4454030000000001E-3</v>
      </c>
      <c r="EW61" s="33">
        <v>2.430583E-3</v>
      </c>
      <c r="EX61" s="33">
        <v>2.4158650000000001E-3</v>
      </c>
      <c r="EY61" s="33">
        <v>2.4012880000000001E-3</v>
      </c>
      <c r="EZ61" s="33">
        <v>2.3868119999999999E-3</v>
      </c>
      <c r="FA61" s="33">
        <v>2.3725069999999998E-3</v>
      </c>
      <c r="FB61" s="33">
        <v>2.3584309999999998E-3</v>
      </c>
      <c r="FC61" s="33">
        <v>2.3447189999999999E-3</v>
      </c>
      <c r="FD61" s="33">
        <v>2.3314960000000002E-3</v>
      </c>
      <c r="FE61" s="33">
        <v>2.3187379999999999E-3</v>
      </c>
      <c r="FF61" s="33">
        <v>2.306359E-3</v>
      </c>
      <c r="FG61" s="33">
        <v>2.294159E-3</v>
      </c>
      <c r="FH61" s="33">
        <v>2.2820649999999998E-3</v>
      </c>
      <c r="FI61" s="33">
        <v>2.2701119999999999E-3</v>
      </c>
      <c r="FJ61" s="33">
        <v>2.2582499999999998E-3</v>
      </c>
      <c r="FK61" s="33">
        <v>2.2465359999999999E-3</v>
      </c>
      <c r="FL61" s="33">
        <v>2.2349980000000002E-3</v>
      </c>
      <c r="FM61" s="33">
        <v>2.2237569999999998E-3</v>
      </c>
      <c r="FN61" s="33">
        <v>2.21294E-3</v>
      </c>
      <c r="FO61" s="33">
        <v>2.202538E-3</v>
      </c>
      <c r="FP61" s="33">
        <v>2.192458E-3</v>
      </c>
      <c r="FQ61" s="33">
        <v>2.18249E-3</v>
      </c>
      <c r="FR61" s="33">
        <v>2.1725680000000002E-3</v>
      </c>
      <c r="FS61" s="33">
        <v>2.162738E-3</v>
      </c>
      <c r="FT61" s="33">
        <v>2.1529560000000001E-3</v>
      </c>
      <c r="FU61" s="33">
        <v>2.1432719999999999E-3</v>
      </c>
      <c r="FV61" s="33">
        <v>2.1337330000000001E-3</v>
      </c>
      <c r="FW61" s="33">
        <v>2.1244409999999999E-3</v>
      </c>
      <c r="FX61" s="33">
        <v>2.1155190000000002E-3</v>
      </c>
      <c r="FY61" s="33">
        <v>2.106924E-3</v>
      </c>
      <c r="FZ61" s="33">
        <v>2.098567E-3</v>
      </c>
      <c r="GA61" s="33">
        <v>2.090265E-3</v>
      </c>
      <c r="GB61" s="33">
        <v>2.0819599999999999E-3</v>
      </c>
      <c r="GC61" s="33">
        <v>2.073676E-3</v>
      </c>
      <c r="GD61" s="33">
        <v>2.065393E-3</v>
      </c>
      <c r="GE61" s="33">
        <v>2.0571349999999999E-3</v>
      </c>
      <c r="GF61" s="33">
        <v>2.0489739999999998E-3</v>
      </c>
      <c r="GG61" s="33">
        <v>2.0410049999999998E-3</v>
      </c>
      <c r="GH61" s="33">
        <v>2.0333230000000001E-3</v>
      </c>
      <c r="GI61" s="33">
        <v>2.0258699999999999E-3</v>
      </c>
      <c r="GJ61" s="33">
        <v>2.0185569999999998E-3</v>
      </c>
      <c r="GK61" s="33">
        <v>2.0112250000000002E-3</v>
      </c>
      <c r="GL61" s="33">
        <v>2.0038569999999999E-3</v>
      </c>
      <c r="GM61" s="33">
        <v>1.996444E-3</v>
      </c>
      <c r="GN61" s="33">
        <v>1.9889640000000002E-3</v>
      </c>
      <c r="GO61" s="33">
        <v>1.9814630000000001E-3</v>
      </c>
      <c r="GP61" s="33">
        <v>1.9740270000000002E-3</v>
      </c>
      <c r="GQ61" s="33">
        <v>1.9667600000000001E-3</v>
      </c>
      <c r="GR61" s="33">
        <v>1.9597619999999999E-3</v>
      </c>
      <c r="GS61" s="33">
        <v>1.9530050000000001E-3</v>
      </c>
      <c r="GT61" s="33">
        <v>1.946375E-3</v>
      </c>
      <c r="GU61" s="33">
        <v>1.9397010000000001E-3</v>
      </c>
      <c r="GV61" s="33">
        <v>1.932947E-3</v>
      </c>
      <c r="GW61" s="33">
        <v>1.926114E-3</v>
      </c>
      <c r="GX61" s="33">
        <v>1.9192149999999999E-3</v>
      </c>
      <c r="GY61" s="33">
        <v>1.9123129999999999E-3</v>
      </c>
      <c r="GZ61" s="33">
        <v>1.905482E-3</v>
      </c>
      <c r="HA61" s="33">
        <v>1.898814E-3</v>
      </c>
      <c r="HB61" s="33">
        <v>1.8924059999999999E-3</v>
      </c>
      <c r="HC61" s="33">
        <v>1.8862270000000001E-3</v>
      </c>
      <c r="HD61" s="33">
        <v>1.880161E-3</v>
      </c>
      <c r="HE61" s="33">
        <v>1.8740499999999999E-3</v>
      </c>
      <c r="HF61" s="33">
        <v>1.8678849999999999E-3</v>
      </c>
      <c r="HG61" s="33">
        <v>1.861665E-3</v>
      </c>
      <c r="HH61" s="33">
        <v>1.855373E-3</v>
      </c>
      <c r="HI61" s="33">
        <v>1.8490500000000001E-3</v>
      </c>
      <c r="HJ61" s="33">
        <v>1.842776E-3</v>
      </c>
      <c r="HK61" s="33">
        <v>1.836636E-3</v>
      </c>
      <c r="HL61" s="33">
        <v>1.8307449999999999E-3</v>
      </c>
      <c r="HM61" s="33">
        <v>1.8250619999999999E-3</v>
      </c>
      <c r="HN61" s="33">
        <v>1.819478E-3</v>
      </c>
      <c r="HO61" s="33">
        <v>1.813865E-3</v>
      </c>
      <c r="HP61" s="33">
        <v>1.8082E-3</v>
      </c>
      <c r="HQ61" s="33">
        <v>1.80247E-3</v>
      </c>
      <c r="HR61" s="33">
        <v>1.796651E-3</v>
      </c>
      <c r="HS61" s="33">
        <v>1.7907820000000001E-3</v>
      </c>
      <c r="HT61" s="33">
        <v>1.7849649999999999E-3</v>
      </c>
      <c r="HU61" s="33">
        <v>1.7792750000000001E-3</v>
      </c>
      <c r="HV61" s="33">
        <v>1.773808E-3</v>
      </c>
      <c r="HW61" s="33">
        <v>1.7685279999999999E-3</v>
      </c>
      <c r="HX61" s="33">
        <v>1.763337E-3</v>
      </c>
      <c r="HY61" s="33">
        <v>1.758105E-3</v>
      </c>
      <c r="HZ61" s="33">
        <v>1.752804E-3</v>
      </c>
      <c r="IA61" s="33">
        <v>1.747455E-3</v>
      </c>
      <c r="IB61" s="33">
        <v>1.742054E-3</v>
      </c>
      <c r="IC61" s="33">
        <v>1.7366440000000001E-3</v>
      </c>
      <c r="ID61" s="33">
        <v>1.731334E-3</v>
      </c>
      <c r="IE61" s="33">
        <v>1.7261640000000001E-3</v>
      </c>
      <c r="IF61" s="33">
        <v>1.7212130000000001E-3</v>
      </c>
      <c r="IG61" s="33">
        <v>1.7164490000000001E-3</v>
      </c>
      <c r="IH61" s="33">
        <v>1.7117829999999999E-3</v>
      </c>
      <c r="II61" s="33">
        <v>1.7070709999999999E-3</v>
      </c>
      <c r="IJ61" s="33">
        <v>1.7022649999999999E-3</v>
      </c>
      <c r="IK61" s="33">
        <v>1.697388E-3</v>
      </c>
      <c r="IL61" s="33">
        <v>1.6924500000000001E-3</v>
      </c>
      <c r="IM61" s="33">
        <v>1.687493E-3</v>
      </c>
      <c r="IN61" s="33">
        <v>1.682596E-3</v>
      </c>
      <c r="IO61" s="33">
        <v>1.6777949999999999E-3</v>
      </c>
      <c r="IP61" s="33">
        <v>1.673173E-3</v>
      </c>
      <c r="IQ61" s="33">
        <v>1.668697E-3</v>
      </c>
      <c r="IR61" s="33">
        <v>1.664291E-3</v>
      </c>
      <c r="IS61" s="33">
        <v>1.6598229999999999E-3</v>
      </c>
      <c r="IT61" s="33">
        <v>1.6552540000000001E-3</v>
      </c>
      <c r="IU61" s="33">
        <v>1.650643E-3</v>
      </c>
      <c r="IV61" s="33">
        <v>1.646011E-3</v>
      </c>
      <c r="IW61" s="33">
        <v>1.641394E-3</v>
      </c>
      <c r="IX61" s="33">
        <v>1.636857E-3</v>
      </c>
      <c r="IY61" s="33">
        <v>1.6324270000000001E-3</v>
      </c>
      <c r="IZ61" s="33">
        <v>1.6281679999999999E-3</v>
      </c>
      <c r="JA61" s="33">
        <v>1.6240460000000001E-3</v>
      </c>
      <c r="JB61" s="33">
        <v>1.6199960000000001E-3</v>
      </c>
      <c r="JC61" s="33">
        <v>1.6159E-3</v>
      </c>
      <c r="JD61" s="33">
        <v>1.6117130000000001E-3</v>
      </c>
      <c r="JE61" s="33">
        <v>1.6074889999999999E-3</v>
      </c>
      <c r="JF61" s="33">
        <v>1.6032539999999999E-3</v>
      </c>
      <c r="JG61" s="33">
        <v>1.5990290000000001E-3</v>
      </c>
      <c r="JH61" s="33">
        <v>1.594877E-3</v>
      </c>
      <c r="JI61" s="33">
        <v>1.590812E-3</v>
      </c>
      <c r="JJ61" s="33">
        <v>1.5868740000000001E-3</v>
      </c>
      <c r="JK61" s="33">
        <v>1.583014E-3</v>
      </c>
      <c r="JL61" s="33">
        <v>1.579177E-3</v>
      </c>
      <c r="JM61" s="33">
        <v>1.575265E-3</v>
      </c>
      <c r="JN61" s="33">
        <v>1.571231E-3</v>
      </c>
      <c r="JO61" s="33">
        <v>1.5671400000000001E-3</v>
      </c>
      <c r="JP61" s="33">
        <v>1.5630450000000001E-3</v>
      </c>
      <c r="JQ61" s="33">
        <v>1.558965E-3</v>
      </c>
      <c r="JR61" s="33">
        <v>1.554969E-3</v>
      </c>
      <c r="JS61" s="33">
        <v>1.5510669999999999E-3</v>
      </c>
      <c r="JT61" s="33">
        <v>1.5472769999999999E-3</v>
      </c>
      <c r="JU61" s="33">
        <v>1.5435710000000001E-3</v>
      </c>
      <c r="JV61" s="33">
        <v>1.539905E-3</v>
      </c>
      <c r="JW61" s="33">
        <v>1.53619E-3</v>
      </c>
      <c r="JX61" s="33">
        <v>1.5323820000000001E-3</v>
      </c>
      <c r="JY61" s="33">
        <v>1.5285349999999999E-3</v>
      </c>
      <c r="JZ61" s="33">
        <v>1.524704E-3</v>
      </c>
      <c r="KA61" s="33">
        <v>1.5209030000000001E-3</v>
      </c>
      <c r="KB61" s="33">
        <v>1.517172E-3</v>
      </c>
      <c r="KC61" s="33">
        <v>1.513492E-3</v>
      </c>
      <c r="KD61" s="33">
        <v>1.50987E-3</v>
      </c>
      <c r="KE61" s="33">
        <v>1.506301E-3</v>
      </c>
      <c r="KF61" s="33">
        <v>1.5027650000000001E-3</v>
      </c>
      <c r="KG61" s="33">
        <v>1.4991799999999999E-3</v>
      </c>
      <c r="KH61" s="33">
        <v>1.495508E-3</v>
      </c>
      <c r="KI61" s="33">
        <v>1.491809E-3</v>
      </c>
      <c r="KJ61" s="33">
        <v>1.4881250000000001E-3</v>
      </c>
      <c r="KK61" s="33">
        <v>1.484473E-3</v>
      </c>
      <c r="KL61" s="33">
        <v>1.4808849999999999E-3</v>
      </c>
      <c r="KM61" s="33">
        <v>1.4773360000000001E-3</v>
      </c>
      <c r="KN61" s="33">
        <v>1.473837E-3</v>
      </c>
      <c r="KO61" s="33">
        <v>1.470376E-3</v>
      </c>
      <c r="KP61" s="33">
        <v>1.4669349999999999E-3</v>
      </c>
      <c r="KQ61" s="33">
        <v>1.4634310000000001E-3</v>
      </c>
      <c r="KR61" s="33">
        <v>1.4598269999999999E-3</v>
      </c>
      <c r="KS61" s="33">
        <v>1.45619E-3</v>
      </c>
      <c r="KT61" s="33">
        <v>1.4525709999999999E-3</v>
      </c>
      <c r="KU61" s="33">
        <v>1.4489959999999999E-3</v>
      </c>
      <c r="KV61" s="33">
        <v>1.4455010000000001E-3</v>
      </c>
      <c r="KW61" s="33">
        <v>1.442046E-3</v>
      </c>
      <c r="KX61" s="33">
        <v>1.438639E-3</v>
      </c>
      <c r="KY61" s="33">
        <v>1.435263E-3</v>
      </c>
      <c r="KZ61" s="33">
        <v>1.4318950000000001E-3</v>
      </c>
      <c r="LA61" s="33">
        <v>1.42847E-3</v>
      </c>
      <c r="LB61" s="33">
        <v>1.424951E-3</v>
      </c>
      <c r="LC61" s="33">
        <v>1.4214E-3</v>
      </c>
      <c r="LD61" s="33">
        <v>1.4178540000000001E-3</v>
      </c>
      <c r="LE61" s="33">
        <v>1.414348E-3</v>
      </c>
      <c r="LF61" s="33">
        <v>1.410924E-3</v>
      </c>
      <c r="LG61" s="33">
        <v>1.40755E-3</v>
      </c>
      <c r="LH61" s="33">
        <v>1.404235E-3</v>
      </c>
      <c r="LI61" s="33">
        <v>1.400957E-3</v>
      </c>
      <c r="LJ61" s="33">
        <v>1.397704E-3</v>
      </c>
      <c r="LK61" s="33">
        <v>1.3944179999999999E-3</v>
      </c>
      <c r="LL61" s="33">
        <v>1.3910540000000001E-3</v>
      </c>
      <c r="LM61" s="33">
        <v>1.387657E-3</v>
      </c>
      <c r="LN61" s="33">
        <v>1.384267E-3</v>
      </c>
      <c r="LO61" s="33">
        <v>1.380914E-3</v>
      </c>
      <c r="LP61" s="33">
        <v>1.3776299999999999E-3</v>
      </c>
      <c r="LQ61" s="33">
        <v>1.3743780000000001E-3</v>
      </c>
      <c r="LR61" s="33">
        <v>1.371157E-3</v>
      </c>
      <c r="LS61" s="33">
        <v>1.3679440000000001E-3</v>
      </c>
      <c r="LT61" s="33">
        <v>1.36473E-3</v>
      </c>
      <c r="LU61" s="33">
        <v>1.361468E-3</v>
      </c>
      <c r="LV61" s="33">
        <v>1.358124E-3</v>
      </c>
      <c r="LW61" s="33">
        <v>1.3547500000000001E-3</v>
      </c>
      <c r="LX61" s="33">
        <v>1.3514E-3</v>
      </c>
      <c r="LY61" s="33">
        <v>1.348115E-3</v>
      </c>
      <c r="LZ61" s="33">
        <v>1.3449219999999999E-3</v>
      </c>
      <c r="MA61" s="33">
        <v>1.3417780000000001E-3</v>
      </c>
      <c r="MB61" s="33">
        <v>1.338679E-3</v>
      </c>
      <c r="MC61" s="33">
        <v>1.3355940000000001E-3</v>
      </c>
      <c r="MD61" s="33">
        <v>1.332516E-3</v>
      </c>
      <c r="ME61" s="33">
        <v>1.329392E-3</v>
      </c>
      <c r="MF61" s="33">
        <v>1.326196E-3</v>
      </c>
      <c r="MG61" s="33">
        <v>1.322979E-3</v>
      </c>
      <c r="MH61" s="33">
        <v>1.319785E-3</v>
      </c>
      <c r="MI61" s="33">
        <v>1.31664E-3</v>
      </c>
      <c r="MJ61" s="33">
        <v>1.3135600000000001E-3</v>
      </c>
      <c r="MK61" s="33">
        <v>1.3105090000000001E-3</v>
      </c>
      <c r="ML61" s="33">
        <v>1.30747E-3</v>
      </c>
      <c r="MM61" s="33">
        <v>1.3044129999999999E-3</v>
      </c>
      <c r="MN61" s="33">
        <v>1.301335E-3</v>
      </c>
      <c r="MO61" s="33">
        <v>1.2982060000000001E-3</v>
      </c>
      <c r="MP61" s="33">
        <v>1.295006E-3</v>
      </c>
      <c r="MQ61" s="33">
        <v>1.2917930000000001E-3</v>
      </c>
      <c r="MR61" s="33">
        <v>1.288621E-3</v>
      </c>
      <c r="MS61" s="33">
        <v>1.2855169999999999E-3</v>
      </c>
      <c r="MT61" s="33">
        <v>1.2825099999999999E-3</v>
      </c>
      <c r="MU61" s="33">
        <v>1.279561E-3</v>
      </c>
      <c r="MV61" s="33">
        <v>1.276646E-3</v>
      </c>
      <c r="MW61" s="33">
        <v>1.2737219999999999E-3</v>
      </c>
      <c r="MX61" s="33">
        <v>1.2707720000000001E-3</v>
      </c>
      <c r="MY61" s="33">
        <v>1.2677680000000001E-3</v>
      </c>
      <c r="MZ61" s="33">
        <v>1.264682E-3</v>
      </c>
      <c r="NA61" s="33">
        <v>1.261561E-3</v>
      </c>
      <c r="NB61" s="33">
        <v>1.258445E-3</v>
      </c>
      <c r="NC61" s="33">
        <v>1.255375E-3</v>
      </c>
      <c r="ND61" s="33">
        <v>1.252375E-3</v>
      </c>
      <c r="NE61" s="33">
        <v>1.249418E-3</v>
      </c>
      <c r="NF61" s="33">
        <v>1.246495E-3</v>
      </c>
      <c r="NG61" s="33">
        <v>1.2435669999999999E-3</v>
      </c>
      <c r="NH61" s="33">
        <v>1.2406279999999999E-3</v>
      </c>
      <c r="NI61" s="33">
        <v>1.2376519999999999E-3</v>
      </c>
      <c r="NJ61" s="33">
        <v>1.2346150000000001E-3</v>
      </c>
      <c r="NK61" s="33">
        <v>1.231563E-3</v>
      </c>
      <c r="NL61" s="33">
        <v>1.2285499999999999E-3</v>
      </c>
      <c r="NM61" s="33">
        <v>1.2256109999999999E-3</v>
      </c>
      <c r="NN61" s="33">
        <v>1.222753E-3</v>
      </c>
      <c r="NO61" s="33">
        <v>1.2199470000000001E-3</v>
      </c>
      <c r="NP61" s="33">
        <v>1.217185E-3</v>
      </c>
      <c r="NQ61" s="33">
        <v>1.2144300000000001E-3</v>
      </c>
      <c r="NR61" s="33">
        <v>1.211674E-3</v>
      </c>
      <c r="NS61" s="33">
        <v>1.2088890000000001E-3</v>
      </c>
      <c r="NT61" s="33">
        <v>1.2060420000000001E-3</v>
      </c>
      <c r="NU61" s="33">
        <v>1.2031539999999999E-3</v>
      </c>
      <c r="NV61" s="33">
        <v>1.2002530000000001E-3</v>
      </c>
      <c r="NW61" s="33">
        <v>1.197378E-3</v>
      </c>
      <c r="NX61" s="33">
        <v>1.194542E-3</v>
      </c>
      <c r="NY61" s="33">
        <v>1.191723E-3</v>
      </c>
      <c r="NZ61" s="33">
        <v>1.1889260000000001E-3</v>
      </c>
      <c r="OA61" s="33">
        <v>1.186124E-3</v>
      </c>
      <c r="OB61" s="33">
        <v>1.1833169999999999E-3</v>
      </c>
      <c r="OC61" s="33">
        <v>1.1804929999999999E-3</v>
      </c>
      <c r="OD61" s="33">
        <v>1.177633E-3</v>
      </c>
      <c r="OE61" s="33">
        <v>1.174769E-3</v>
      </c>
      <c r="OF61" s="33">
        <v>1.1719359999999999E-3</v>
      </c>
      <c r="OG61" s="33">
        <v>1.169179E-3</v>
      </c>
      <c r="OH61" s="33">
        <v>1.166505E-3</v>
      </c>
      <c r="OI61" s="33">
        <v>1.163887E-3</v>
      </c>
      <c r="OJ61" s="33">
        <v>1.161308E-3</v>
      </c>
      <c r="OK61" s="33">
        <v>1.1587329999999999E-3</v>
      </c>
      <c r="OL61" s="33">
        <v>1.1561539999999999E-3</v>
      </c>
      <c r="OM61" s="33">
        <v>1.1535440000000001E-3</v>
      </c>
      <c r="ON61" s="33">
        <v>1.150882E-3</v>
      </c>
      <c r="OO61" s="33">
        <v>1.148191E-3</v>
      </c>
      <c r="OP61" s="33">
        <v>1.1455E-3</v>
      </c>
    </row>
    <row r="62" spans="1:407" x14ac:dyDescent="0.25">
      <c r="A62" s="13" t="str">
        <f t="shared" si="0"/>
        <v>FixedWing-EXTREMELY COARSE-6-7-Any</v>
      </c>
      <c r="B62" s="13" t="s">
        <v>56</v>
      </c>
      <c r="C62" s="23" t="s">
        <v>33</v>
      </c>
      <c r="D62" s="31">
        <v>6</v>
      </c>
      <c r="E62" s="23">
        <v>7</v>
      </c>
      <c r="F62" s="32" t="s">
        <v>48</v>
      </c>
      <c r="G62" s="33">
        <v>0.1079321</v>
      </c>
      <c r="H62" s="33">
        <v>8.293557E-2</v>
      </c>
      <c r="I62" s="33">
        <v>6.6200289999999995E-2</v>
      </c>
      <c r="J62" s="33">
        <v>5.3959220000000002E-2</v>
      </c>
      <c r="K62" s="33">
        <v>4.5521100000000002E-2</v>
      </c>
      <c r="L62" s="33">
        <v>4.1335230000000001E-2</v>
      </c>
      <c r="M62" s="33">
        <v>3.8325480000000002E-2</v>
      </c>
      <c r="N62" s="33">
        <v>3.6083270000000001E-2</v>
      </c>
      <c r="O62" s="33">
        <v>3.4251419999999998E-2</v>
      </c>
      <c r="P62" s="33">
        <v>3.2580869999999998E-2</v>
      </c>
      <c r="Q62" s="33">
        <v>3.0634169999999999E-2</v>
      </c>
      <c r="R62" s="33">
        <v>2.8146810000000001E-2</v>
      </c>
      <c r="S62" s="33">
        <v>2.5532840000000001E-2</v>
      </c>
      <c r="T62" s="33">
        <v>2.3274130000000001E-2</v>
      </c>
      <c r="U62" s="33">
        <v>2.1399649999999999E-2</v>
      </c>
      <c r="V62" s="33">
        <v>1.974625E-2</v>
      </c>
      <c r="W62" s="33">
        <v>1.826061E-2</v>
      </c>
      <c r="X62" s="33">
        <v>1.6962720000000001E-2</v>
      </c>
      <c r="Y62" s="33">
        <v>1.5860809999999999E-2</v>
      </c>
      <c r="Z62" s="33">
        <v>1.491808E-2</v>
      </c>
      <c r="AA62" s="33">
        <v>1.408497E-2</v>
      </c>
      <c r="AB62" s="33">
        <v>1.3267289999999999E-2</v>
      </c>
      <c r="AC62" s="33">
        <v>1.2543189999999999E-2</v>
      </c>
      <c r="AD62" s="33">
        <v>1.1893880000000001E-2</v>
      </c>
      <c r="AE62" s="33">
        <v>1.130405E-2</v>
      </c>
      <c r="AF62" s="33">
        <v>1.076099E-2</v>
      </c>
      <c r="AG62" s="33">
        <v>1.0254859999999999E-2</v>
      </c>
      <c r="AH62" s="33">
        <v>9.7833509999999992E-3</v>
      </c>
      <c r="AI62" s="33">
        <v>9.3504859999999999E-3</v>
      </c>
      <c r="AJ62" s="33">
        <v>8.9578809999999991E-3</v>
      </c>
      <c r="AK62" s="33">
        <v>8.5997420000000005E-3</v>
      </c>
      <c r="AL62" s="33">
        <v>8.2692760000000008E-3</v>
      </c>
      <c r="AM62" s="33">
        <v>7.9642050000000002E-3</v>
      </c>
      <c r="AN62" s="33">
        <v>7.6846509999999998E-3</v>
      </c>
      <c r="AO62" s="33">
        <v>7.4296659999999997E-3</v>
      </c>
      <c r="AP62" s="33">
        <v>7.1958179999999997E-3</v>
      </c>
      <c r="AQ62" s="33">
        <v>6.9787269999999997E-3</v>
      </c>
      <c r="AR62" s="33">
        <v>6.7748230000000001E-3</v>
      </c>
      <c r="AS62" s="33">
        <v>6.5835279999999999E-3</v>
      </c>
      <c r="AT62" s="33">
        <v>6.4064129999999997E-3</v>
      </c>
      <c r="AU62" s="33">
        <v>6.2440059999999999E-3</v>
      </c>
      <c r="AV62" s="33">
        <v>6.0952410000000004E-3</v>
      </c>
      <c r="AW62" s="33">
        <v>5.9580550000000003E-3</v>
      </c>
      <c r="AX62" s="33">
        <v>5.8306499999999997E-3</v>
      </c>
      <c r="AY62" s="33">
        <v>5.7118380000000003E-3</v>
      </c>
      <c r="AZ62" s="33">
        <v>5.6009750000000002E-3</v>
      </c>
      <c r="BA62" s="33">
        <v>5.4977189999999999E-3</v>
      </c>
      <c r="BB62" s="33">
        <v>5.4015809999999999E-3</v>
      </c>
      <c r="BC62" s="33">
        <v>5.3121959999999999E-3</v>
      </c>
      <c r="BD62" s="33">
        <v>5.2289099999999998E-3</v>
      </c>
      <c r="BE62" s="33">
        <v>5.150941E-3</v>
      </c>
      <c r="BF62" s="33">
        <v>5.077331E-3</v>
      </c>
      <c r="BG62" s="33">
        <v>5.0070189999999997E-3</v>
      </c>
      <c r="BH62" s="33">
        <v>4.9393049999999997E-3</v>
      </c>
      <c r="BI62" s="33">
        <v>4.8737750000000003E-3</v>
      </c>
      <c r="BJ62" s="33">
        <v>4.8103260000000002E-3</v>
      </c>
      <c r="BK62" s="33">
        <v>4.7490450000000003E-3</v>
      </c>
      <c r="BL62" s="33">
        <v>4.6899460000000004E-3</v>
      </c>
      <c r="BM62" s="33">
        <v>4.6330310000000001E-3</v>
      </c>
      <c r="BN62" s="33">
        <v>4.5782380000000001E-3</v>
      </c>
      <c r="BO62" s="33">
        <v>4.5256109999999997E-3</v>
      </c>
      <c r="BP62" s="33">
        <v>4.4752350000000002E-3</v>
      </c>
      <c r="BQ62" s="33">
        <v>4.4269799999999996E-3</v>
      </c>
      <c r="BR62" s="33">
        <v>4.3807619999999999E-3</v>
      </c>
      <c r="BS62" s="33">
        <v>4.3363059999999998E-3</v>
      </c>
      <c r="BT62" s="33">
        <v>4.2933099999999998E-3</v>
      </c>
      <c r="BU62" s="33">
        <v>4.2516200000000002E-3</v>
      </c>
      <c r="BV62" s="33">
        <v>4.2110460000000004E-3</v>
      </c>
      <c r="BW62" s="33">
        <v>4.1714639999999997E-3</v>
      </c>
      <c r="BX62" s="33">
        <v>4.1327610000000004E-3</v>
      </c>
      <c r="BY62" s="33">
        <v>4.0949929999999999E-3</v>
      </c>
      <c r="BZ62" s="33">
        <v>4.0582989999999996E-3</v>
      </c>
      <c r="CA62" s="33">
        <v>4.0226519999999998E-3</v>
      </c>
      <c r="CB62" s="33">
        <v>3.987946E-3</v>
      </c>
      <c r="CC62" s="33">
        <v>3.9539650000000003E-3</v>
      </c>
      <c r="CD62" s="33">
        <v>3.920532E-3</v>
      </c>
      <c r="CE62" s="33">
        <v>3.887592E-3</v>
      </c>
      <c r="CF62" s="33">
        <v>3.8551520000000001E-3</v>
      </c>
      <c r="CG62" s="33">
        <v>3.8232359999999998E-3</v>
      </c>
      <c r="CH62" s="33">
        <v>3.7918880000000002E-3</v>
      </c>
      <c r="CI62" s="33">
        <v>3.7612570000000001E-3</v>
      </c>
      <c r="CJ62" s="33">
        <v>3.7315389999999999E-3</v>
      </c>
      <c r="CK62" s="33">
        <v>3.7027459999999998E-3</v>
      </c>
      <c r="CL62" s="33">
        <v>3.6748250000000001E-3</v>
      </c>
      <c r="CM62" s="33">
        <v>3.6476780000000001E-3</v>
      </c>
      <c r="CN62" s="33">
        <v>3.6211580000000002E-3</v>
      </c>
      <c r="CO62" s="33">
        <v>3.595291E-3</v>
      </c>
      <c r="CP62" s="33">
        <v>3.5701259999999999E-3</v>
      </c>
      <c r="CQ62" s="33">
        <v>3.5455980000000001E-3</v>
      </c>
      <c r="CR62" s="33">
        <v>3.5215989999999998E-3</v>
      </c>
      <c r="CS62" s="33">
        <v>3.4981840000000001E-3</v>
      </c>
      <c r="CT62" s="33">
        <v>3.4754450000000002E-3</v>
      </c>
      <c r="CU62" s="33">
        <v>3.4533060000000002E-3</v>
      </c>
      <c r="CV62" s="33">
        <v>3.4316619999999998E-3</v>
      </c>
      <c r="CW62" s="33">
        <v>3.4103750000000002E-3</v>
      </c>
      <c r="CX62" s="33">
        <v>3.3893149999999999E-3</v>
      </c>
      <c r="CY62" s="33">
        <v>3.3684639999999998E-3</v>
      </c>
      <c r="CZ62" s="33">
        <v>3.347877E-3</v>
      </c>
      <c r="DA62" s="33">
        <v>3.3275549999999998E-3</v>
      </c>
      <c r="DB62" s="33">
        <v>3.3074319999999999E-3</v>
      </c>
      <c r="DC62" s="33">
        <v>3.2875930000000001E-3</v>
      </c>
      <c r="DD62" s="33">
        <v>3.2681630000000001E-3</v>
      </c>
      <c r="DE62" s="33">
        <v>3.2490779999999999E-3</v>
      </c>
      <c r="DF62" s="33">
        <v>3.2302699999999999E-3</v>
      </c>
      <c r="DG62" s="33">
        <v>3.2116380000000002E-3</v>
      </c>
      <c r="DH62" s="33">
        <v>3.193104E-3</v>
      </c>
      <c r="DI62" s="33">
        <v>3.1746410000000002E-3</v>
      </c>
      <c r="DJ62" s="33">
        <v>3.1562859999999999E-3</v>
      </c>
      <c r="DK62" s="33">
        <v>3.1380430000000001E-3</v>
      </c>
      <c r="DL62" s="33">
        <v>3.119892E-3</v>
      </c>
      <c r="DM62" s="33">
        <v>3.1018859999999999E-3</v>
      </c>
      <c r="DN62" s="33">
        <v>3.0841900000000001E-3</v>
      </c>
      <c r="DO62" s="33">
        <v>3.0667160000000001E-3</v>
      </c>
      <c r="DP62" s="33">
        <v>3.04937E-3</v>
      </c>
      <c r="DQ62" s="33">
        <v>3.032051E-3</v>
      </c>
      <c r="DR62" s="33">
        <v>3.014718E-3</v>
      </c>
      <c r="DS62" s="33">
        <v>2.9973759999999999E-3</v>
      </c>
      <c r="DT62" s="33">
        <v>2.9800510000000001E-3</v>
      </c>
      <c r="DU62" s="33">
        <v>2.9627989999999999E-3</v>
      </c>
      <c r="DV62" s="33">
        <v>2.9455869999999999E-3</v>
      </c>
      <c r="DW62" s="33">
        <v>2.928426E-3</v>
      </c>
      <c r="DX62" s="33">
        <v>2.9115109999999999E-3</v>
      </c>
      <c r="DY62" s="33">
        <v>2.8948060000000002E-3</v>
      </c>
      <c r="DZ62" s="33">
        <v>2.8782170000000002E-3</v>
      </c>
      <c r="EA62" s="33">
        <v>2.861649E-3</v>
      </c>
      <c r="EB62" s="33">
        <v>2.8450620000000002E-3</v>
      </c>
      <c r="EC62" s="33">
        <v>2.8284590000000002E-3</v>
      </c>
      <c r="ED62" s="33">
        <v>2.8119210000000002E-3</v>
      </c>
      <c r="EE62" s="33">
        <v>2.7954830000000001E-3</v>
      </c>
      <c r="EF62" s="33">
        <v>2.7791539999999998E-3</v>
      </c>
      <c r="EG62" s="33">
        <v>2.7629239999999999E-3</v>
      </c>
      <c r="EH62" s="33">
        <v>2.7469539999999998E-3</v>
      </c>
      <c r="EI62" s="33">
        <v>2.7312159999999999E-3</v>
      </c>
      <c r="EJ62" s="33">
        <v>2.715603E-3</v>
      </c>
      <c r="EK62" s="33">
        <v>2.700044E-3</v>
      </c>
      <c r="EL62" s="33">
        <v>2.6845229999999999E-3</v>
      </c>
      <c r="EM62" s="33">
        <v>2.6690110000000002E-3</v>
      </c>
      <c r="EN62" s="33">
        <v>2.6535370000000001E-3</v>
      </c>
      <c r="EO62" s="33">
        <v>2.6381009999999999E-3</v>
      </c>
      <c r="EP62" s="33">
        <v>2.622765E-3</v>
      </c>
      <c r="EQ62" s="33">
        <v>2.607575E-3</v>
      </c>
      <c r="ER62" s="33">
        <v>2.5926930000000001E-3</v>
      </c>
      <c r="ES62" s="33">
        <v>2.5780579999999998E-3</v>
      </c>
      <c r="ET62" s="33">
        <v>2.5635609999999998E-3</v>
      </c>
      <c r="EU62" s="33">
        <v>2.5491229999999999E-3</v>
      </c>
      <c r="EV62" s="33">
        <v>2.534728E-3</v>
      </c>
      <c r="EW62" s="33">
        <v>2.5203669999999999E-3</v>
      </c>
      <c r="EX62" s="33">
        <v>2.5060870000000002E-3</v>
      </c>
      <c r="EY62" s="33">
        <v>2.491891E-3</v>
      </c>
      <c r="EZ62" s="33">
        <v>2.4778360000000002E-3</v>
      </c>
      <c r="FA62" s="33">
        <v>2.4639290000000001E-3</v>
      </c>
      <c r="FB62" s="33">
        <v>2.4503509999999999E-3</v>
      </c>
      <c r="FC62" s="33">
        <v>2.4370500000000001E-3</v>
      </c>
      <c r="FD62" s="33">
        <v>2.4239219999999998E-3</v>
      </c>
      <c r="FE62" s="33">
        <v>2.4108440000000001E-3</v>
      </c>
      <c r="FF62" s="33">
        <v>2.3977970000000001E-3</v>
      </c>
      <c r="FG62" s="33">
        <v>2.3847949999999999E-3</v>
      </c>
      <c r="FH62" s="33">
        <v>2.371836E-3</v>
      </c>
      <c r="FI62" s="33">
        <v>2.3589359999999998E-3</v>
      </c>
      <c r="FJ62" s="33">
        <v>2.3461789999999999E-3</v>
      </c>
      <c r="FK62" s="33">
        <v>2.333534E-3</v>
      </c>
      <c r="FL62" s="33">
        <v>2.3211849999999999E-3</v>
      </c>
      <c r="FM62" s="33">
        <v>2.3090720000000001E-3</v>
      </c>
      <c r="FN62" s="33">
        <v>2.2971089999999999E-3</v>
      </c>
      <c r="FO62" s="33">
        <v>2.2851920000000001E-3</v>
      </c>
      <c r="FP62" s="33">
        <v>2.2732630000000002E-3</v>
      </c>
      <c r="FQ62" s="33">
        <v>2.2613429999999999E-3</v>
      </c>
      <c r="FR62" s="33">
        <v>2.2494250000000002E-3</v>
      </c>
      <c r="FS62" s="33">
        <v>2.237513E-3</v>
      </c>
      <c r="FT62" s="33">
        <v>2.2257069999999999E-3</v>
      </c>
      <c r="FU62" s="33">
        <v>2.2140079999999999E-3</v>
      </c>
      <c r="FV62" s="33">
        <v>2.202603E-3</v>
      </c>
      <c r="FW62" s="33">
        <v>2.191428E-3</v>
      </c>
      <c r="FX62" s="33">
        <v>2.1803840000000001E-3</v>
      </c>
      <c r="FY62" s="33">
        <v>2.1693680000000001E-3</v>
      </c>
      <c r="FZ62" s="33">
        <v>2.1583629999999999E-3</v>
      </c>
      <c r="GA62" s="33">
        <v>2.1473719999999998E-3</v>
      </c>
      <c r="GB62" s="33">
        <v>2.1363789999999999E-3</v>
      </c>
      <c r="GC62" s="33">
        <v>2.1253959999999999E-3</v>
      </c>
      <c r="GD62" s="33">
        <v>2.1145180000000001E-3</v>
      </c>
      <c r="GE62" s="33">
        <v>2.1037590000000002E-3</v>
      </c>
      <c r="GF62" s="33">
        <v>2.0932540000000001E-3</v>
      </c>
      <c r="GG62" s="33">
        <v>2.0829450000000001E-3</v>
      </c>
      <c r="GH62" s="33">
        <v>2.0727390000000001E-3</v>
      </c>
      <c r="GI62" s="33">
        <v>2.062506E-3</v>
      </c>
      <c r="GJ62" s="33">
        <v>2.052248E-3</v>
      </c>
      <c r="GK62" s="33">
        <v>2.0419750000000001E-3</v>
      </c>
      <c r="GL62" s="33">
        <v>2.0317019999999998E-3</v>
      </c>
      <c r="GM62" s="33">
        <v>2.0214439999999998E-3</v>
      </c>
      <c r="GN62" s="33">
        <v>2.011264E-3</v>
      </c>
      <c r="GO62" s="33">
        <v>2.0012229999999999E-3</v>
      </c>
      <c r="GP62" s="33">
        <v>1.9914350000000002E-3</v>
      </c>
      <c r="GQ62" s="33">
        <v>1.9818430000000001E-3</v>
      </c>
      <c r="GR62" s="33">
        <v>1.972353E-3</v>
      </c>
      <c r="GS62" s="33">
        <v>1.9628380000000002E-3</v>
      </c>
      <c r="GT62" s="33">
        <v>1.9532809999999999E-3</v>
      </c>
      <c r="GU62" s="33">
        <v>1.9437020000000001E-3</v>
      </c>
      <c r="GV62" s="33">
        <v>1.9341219999999999E-3</v>
      </c>
      <c r="GW62" s="33">
        <v>1.924582E-3</v>
      </c>
      <c r="GX62" s="33">
        <v>1.9151459999999999E-3</v>
      </c>
      <c r="GY62" s="33">
        <v>1.9058269999999999E-3</v>
      </c>
      <c r="GZ62" s="33">
        <v>1.8967330000000001E-3</v>
      </c>
      <c r="HA62" s="33">
        <v>1.8878009999999999E-3</v>
      </c>
      <c r="HB62" s="33">
        <v>1.878949E-3</v>
      </c>
      <c r="HC62" s="33">
        <v>1.8700399999999999E-3</v>
      </c>
      <c r="HD62" s="33">
        <v>1.8610720000000001E-3</v>
      </c>
      <c r="HE62" s="33">
        <v>1.852069E-3</v>
      </c>
      <c r="HF62" s="33">
        <v>1.8430429999999999E-3</v>
      </c>
      <c r="HG62" s="33">
        <v>1.8340139999999999E-3</v>
      </c>
      <c r="HH62" s="33">
        <v>1.8250619999999999E-3</v>
      </c>
      <c r="HI62" s="33">
        <v>1.8162110000000001E-3</v>
      </c>
      <c r="HJ62" s="33">
        <v>1.8075719999999999E-3</v>
      </c>
      <c r="HK62" s="33">
        <v>1.7990879999999999E-3</v>
      </c>
      <c r="HL62" s="33">
        <v>1.790685E-3</v>
      </c>
      <c r="HM62" s="33">
        <v>1.782261E-3</v>
      </c>
      <c r="HN62" s="33">
        <v>1.773803E-3</v>
      </c>
      <c r="HO62" s="33">
        <v>1.765354E-3</v>
      </c>
      <c r="HP62" s="33">
        <v>1.756907E-3</v>
      </c>
      <c r="HQ62" s="33">
        <v>1.7484480000000001E-3</v>
      </c>
      <c r="HR62" s="33">
        <v>1.7400569999999999E-3</v>
      </c>
      <c r="HS62" s="33">
        <v>1.7317579999999999E-3</v>
      </c>
      <c r="HT62" s="33">
        <v>1.7236479999999999E-3</v>
      </c>
      <c r="HU62" s="33">
        <v>1.7156630000000001E-3</v>
      </c>
      <c r="HV62" s="33">
        <v>1.7077329999999999E-3</v>
      </c>
      <c r="HW62" s="33">
        <v>1.6997830000000001E-3</v>
      </c>
      <c r="HX62" s="33">
        <v>1.6917970000000001E-3</v>
      </c>
      <c r="HY62" s="33">
        <v>1.6838199999999999E-3</v>
      </c>
      <c r="HZ62" s="33">
        <v>1.6758470000000001E-3</v>
      </c>
      <c r="IA62" s="33">
        <v>1.6678769999999999E-3</v>
      </c>
      <c r="IB62" s="33">
        <v>1.6599640000000001E-3</v>
      </c>
      <c r="IC62" s="33">
        <v>1.652122E-3</v>
      </c>
      <c r="ID62" s="33">
        <v>1.6444509999999999E-3</v>
      </c>
      <c r="IE62" s="33">
        <v>1.6368820000000001E-3</v>
      </c>
      <c r="IF62" s="33">
        <v>1.6293709999999999E-3</v>
      </c>
      <c r="IG62" s="33">
        <v>1.6218490000000001E-3</v>
      </c>
      <c r="IH62" s="33">
        <v>1.6143119999999999E-3</v>
      </c>
      <c r="II62" s="33">
        <v>1.6067690000000001E-3</v>
      </c>
      <c r="IJ62" s="33">
        <v>1.599238E-3</v>
      </c>
      <c r="IK62" s="33">
        <v>1.591718E-3</v>
      </c>
      <c r="IL62" s="33">
        <v>1.584261E-3</v>
      </c>
      <c r="IM62" s="33">
        <v>1.5768850000000001E-3</v>
      </c>
      <c r="IN62" s="33">
        <v>1.569686E-3</v>
      </c>
      <c r="IO62" s="33">
        <v>1.562613E-3</v>
      </c>
      <c r="IP62" s="33">
        <v>1.5556319999999999E-3</v>
      </c>
      <c r="IQ62" s="33">
        <v>1.548661E-3</v>
      </c>
      <c r="IR62" s="33">
        <v>1.5416869999999999E-3</v>
      </c>
      <c r="IS62" s="33">
        <v>1.534707E-3</v>
      </c>
      <c r="IT62" s="33">
        <v>1.527748E-3</v>
      </c>
      <c r="IU62" s="33">
        <v>1.520787E-3</v>
      </c>
      <c r="IV62" s="33">
        <v>1.5138739999999999E-3</v>
      </c>
      <c r="IW62" s="33">
        <v>1.507041E-3</v>
      </c>
      <c r="IX62" s="33">
        <v>1.5003779999999999E-3</v>
      </c>
      <c r="IY62" s="33">
        <v>1.4938270000000001E-3</v>
      </c>
      <c r="IZ62" s="33">
        <v>1.4873379999999999E-3</v>
      </c>
      <c r="JA62" s="33">
        <v>1.4808289999999999E-3</v>
      </c>
      <c r="JB62" s="33">
        <v>1.474295E-3</v>
      </c>
      <c r="JC62" s="33">
        <v>1.4677430000000001E-3</v>
      </c>
      <c r="JD62" s="33">
        <v>1.461202E-3</v>
      </c>
      <c r="JE62" s="33">
        <v>1.4546419999999999E-3</v>
      </c>
      <c r="JF62" s="33">
        <v>1.448127E-3</v>
      </c>
      <c r="JG62" s="33">
        <v>1.4416909999999999E-3</v>
      </c>
      <c r="JH62" s="33">
        <v>1.4354089999999999E-3</v>
      </c>
      <c r="JI62" s="33">
        <v>1.429238E-3</v>
      </c>
      <c r="JJ62" s="33">
        <v>1.4231459999999999E-3</v>
      </c>
      <c r="JK62" s="33">
        <v>1.4170599999999999E-3</v>
      </c>
      <c r="JL62" s="33">
        <v>1.410973E-3</v>
      </c>
      <c r="JM62" s="33">
        <v>1.404883E-3</v>
      </c>
      <c r="JN62" s="33">
        <v>1.3988029999999999E-3</v>
      </c>
      <c r="JO62" s="33">
        <v>1.392711E-3</v>
      </c>
      <c r="JP62" s="33">
        <v>1.386689E-3</v>
      </c>
      <c r="JQ62" s="33">
        <v>1.3807719999999999E-3</v>
      </c>
      <c r="JR62" s="33">
        <v>1.375004E-3</v>
      </c>
      <c r="JS62" s="33">
        <v>1.3693430000000001E-3</v>
      </c>
      <c r="JT62" s="33">
        <v>1.363763E-3</v>
      </c>
      <c r="JU62" s="33">
        <v>1.3581870000000001E-3</v>
      </c>
      <c r="JV62" s="33">
        <v>1.35257E-3</v>
      </c>
      <c r="JW62" s="33">
        <v>1.3468849999999999E-3</v>
      </c>
      <c r="JX62" s="33">
        <v>1.34117E-3</v>
      </c>
      <c r="JY62" s="33">
        <v>1.335421E-3</v>
      </c>
      <c r="JZ62" s="33">
        <v>1.329738E-3</v>
      </c>
      <c r="KA62" s="33">
        <v>1.3241419999999999E-3</v>
      </c>
      <c r="KB62" s="33">
        <v>1.3186929999999999E-3</v>
      </c>
      <c r="KC62" s="33">
        <v>1.3133489999999999E-3</v>
      </c>
      <c r="KD62" s="33">
        <v>1.3080769999999999E-3</v>
      </c>
      <c r="KE62" s="33">
        <v>1.302798E-3</v>
      </c>
      <c r="KF62" s="33">
        <v>1.2974709999999999E-3</v>
      </c>
      <c r="KG62" s="33">
        <v>1.292089E-3</v>
      </c>
      <c r="KH62" s="33">
        <v>1.2867040000000001E-3</v>
      </c>
      <c r="KI62" s="33">
        <v>1.28133E-3</v>
      </c>
      <c r="KJ62" s="33">
        <v>1.2760510000000001E-3</v>
      </c>
      <c r="KK62" s="33">
        <v>1.27086E-3</v>
      </c>
      <c r="KL62" s="33">
        <v>1.2658109999999999E-3</v>
      </c>
      <c r="KM62" s="33">
        <v>1.260833E-3</v>
      </c>
      <c r="KN62" s="33">
        <v>1.2558890000000001E-3</v>
      </c>
      <c r="KO62" s="33">
        <v>1.250925E-3</v>
      </c>
      <c r="KP62" s="33">
        <v>1.2459120000000001E-3</v>
      </c>
      <c r="KQ62" s="33">
        <v>1.240854E-3</v>
      </c>
      <c r="KR62" s="33">
        <v>1.235786E-3</v>
      </c>
      <c r="KS62" s="33">
        <v>1.2307360000000001E-3</v>
      </c>
      <c r="KT62" s="33">
        <v>1.2257889999999999E-3</v>
      </c>
      <c r="KU62" s="33">
        <v>1.220933E-3</v>
      </c>
      <c r="KV62" s="33">
        <v>1.216211E-3</v>
      </c>
      <c r="KW62" s="33">
        <v>1.2115419999999999E-3</v>
      </c>
      <c r="KX62" s="33">
        <v>1.206878E-3</v>
      </c>
      <c r="KY62" s="33">
        <v>1.2021829999999999E-3</v>
      </c>
      <c r="KZ62" s="33">
        <v>1.197432E-3</v>
      </c>
      <c r="LA62" s="33">
        <v>1.1926269999999999E-3</v>
      </c>
      <c r="LB62" s="33">
        <v>1.187813E-3</v>
      </c>
      <c r="LC62" s="33">
        <v>1.1830479999999999E-3</v>
      </c>
      <c r="LD62" s="33">
        <v>1.178412E-3</v>
      </c>
      <c r="LE62" s="33">
        <v>1.17387E-3</v>
      </c>
      <c r="LF62" s="33">
        <v>1.16945E-3</v>
      </c>
      <c r="LG62" s="33">
        <v>1.165063E-3</v>
      </c>
      <c r="LH62" s="33">
        <v>1.1606520000000001E-3</v>
      </c>
      <c r="LI62" s="33">
        <v>1.1561640000000001E-3</v>
      </c>
      <c r="LJ62" s="33">
        <v>1.1515939999999999E-3</v>
      </c>
      <c r="LK62" s="33">
        <v>1.14697E-3</v>
      </c>
      <c r="LL62" s="33">
        <v>1.1423469999999999E-3</v>
      </c>
      <c r="LM62" s="33">
        <v>1.1377959999999999E-3</v>
      </c>
      <c r="LN62" s="33">
        <v>1.133383E-3</v>
      </c>
      <c r="LO62" s="33">
        <v>1.1290779999999999E-3</v>
      </c>
      <c r="LP62" s="33">
        <v>1.124884E-3</v>
      </c>
      <c r="LQ62" s="33">
        <v>1.1207229999999999E-3</v>
      </c>
      <c r="LR62" s="33">
        <v>1.116552E-3</v>
      </c>
      <c r="LS62" s="33">
        <v>1.1123140000000001E-3</v>
      </c>
      <c r="LT62" s="33">
        <v>1.108007E-3</v>
      </c>
      <c r="LU62" s="33">
        <v>1.103663E-3</v>
      </c>
      <c r="LV62" s="33">
        <v>1.099334E-3</v>
      </c>
      <c r="LW62" s="33">
        <v>1.0950700000000001E-3</v>
      </c>
      <c r="LX62" s="33">
        <v>1.0909240000000001E-3</v>
      </c>
      <c r="LY62" s="33">
        <v>1.0868640000000001E-3</v>
      </c>
      <c r="LZ62" s="33">
        <v>1.0828840000000001E-3</v>
      </c>
      <c r="MA62" s="33">
        <v>1.0789160000000001E-3</v>
      </c>
      <c r="MB62" s="33">
        <v>1.0749329999999999E-3</v>
      </c>
      <c r="MC62" s="33">
        <v>1.070889E-3</v>
      </c>
      <c r="MD62" s="33">
        <v>1.0667960000000001E-3</v>
      </c>
      <c r="ME62" s="33">
        <v>1.0626769999999999E-3</v>
      </c>
      <c r="MF62" s="33">
        <v>1.058575E-3</v>
      </c>
      <c r="MG62" s="33">
        <v>1.0545280000000001E-3</v>
      </c>
      <c r="MH62" s="33">
        <v>1.0505919999999999E-3</v>
      </c>
      <c r="MI62" s="33">
        <v>1.0467359999999999E-3</v>
      </c>
      <c r="MJ62" s="33">
        <v>1.0429460000000001E-3</v>
      </c>
      <c r="MK62" s="33">
        <v>1.039175E-3</v>
      </c>
      <c r="ML62" s="33">
        <v>1.0354069999999999E-3</v>
      </c>
      <c r="MM62" s="33">
        <v>1.031599E-3</v>
      </c>
      <c r="MN62" s="33">
        <v>1.027752E-3</v>
      </c>
      <c r="MO62" s="33">
        <v>1.023892E-3</v>
      </c>
      <c r="MP62" s="33">
        <v>1.0200739999999999E-3</v>
      </c>
      <c r="MQ62" s="33">
        <v>1.01633E-3</v>
      </c>
      <c r="MR62" s="33">
        <v>1.012691E-3</v>
      </c>
      <c r="MS62" s="33">
        <v>1.0091270000000001E-3</v>
      </c>
      <c r="MT62" s="33">
        <v>1.005623E-3</v>
      </c>
      <c r="MU62" s="33">
        <v>1.0021240000000001E-3</v>
      </c>
      <c r="MV62" s="33">
        <v>9.9860050000000005E-4</v>
      </c>
      <c r="MW62" s="33">
        <v>9.9500819999999999E-4</v>
      </c>
      <c r="MX62" s="33">
        <v>9.913322E-4</v>
      </c>
      <c r="MY62" s="33">
        <v>9.8761449999999989E-4</v>
      </c>
      <c r="MZ62" s="33">
        <v>9.8392750000000006E-4</v>
      </c>
      <c r="NA62" s="33">
        <v>9.8031789999999995E-4</v>
      </c>
      <c r="NB62" s="33">
        <v>9.7680990000000001E-4</v>
      </c>
      <c r="NC62" s="33">
        <v>9.7337550000000002E-4</v>
      </c>
      <c r="ND62" s="33">
        <v>9.7000809999999999E-4</v>
      </c>
      <c r="NE62" s="33">
        <v>9.6665230000000002E-4</v>
      </c>
      <c r="NF62" s="33">
        <v>9.6329079999999995E-4</v>
      </c>
      <c r="NG62" s="33">
        <v>9.5988840000000002E-4</v>
      </c>
      <c r="NH62" s="33">
        <v>9.5642559999999999E-4</v>
      </c>
      <c r="NI62" s="33">
        <v>9.5292599999999999E-4</v>
      </c>
      <c r="NJ62" s="33">
        <v>9.4945179999999998E-4</v>
      </c>
      <c r="NK62" s="33">
        <v>9.4604469999999996E-4</v>
      </c>
      <c r="NL62" s="33">
        <v>9.4273269999999997E-4</v>
      </c>
      <c r="NM62" s="33">
        <v>9.3949599999999995E-4</v>
      </c>
      <c r="NN62" s="33">
        <v>9.3632510000000004E-4</v>
      </c>
      <c r="NO62" s="33">
        <v>9.33164E-4</v>
      </c>
      <c r="NP62" s="33">
        <v>9.2998440000000005E-4</v>
      </c>
      <c r="NQ62" s="33">
        <v>9.2676179999999996E-4</v>
      </c>
      <c r="NR62" s="33">
        <v>9.23469E-4</v>
      </c>
      <c r="NS62" s="33">
        <v>9.2012780000000002E-4</v>
      </c>
      <c r="NT62" s="33">
        <v>9.1680090000000004E-4</v>
      </c>
      <c r="NU62" s="33">
        <v>9.1353210000000003E-4</v>
      </c>
      <c r="NV62" s="33">
        <v>9.1035620000000004E-4</v>
      </c>
      <c r="NW62" s="33">
        <v>9.0725470000000005E-4</v>
      </c>
      <c r="NX62" s="33">
        <v>9.0420780000000003E-4</v>
      </c>
      <c r="NY62" s="33">
        <v>9.0117120000000005E-4</v>
      </c>
      <c r="NZ62" s="33">
        <v>8.9811670000000004E-4</v>
      </c>
      <c r="OA62" s="33">
        <v>8.9501900000000004E-4</v>
      </c>
      <c r="OB62" s="33">
        <v>8.9185909999999998E-4</v>
      </c>
      <c r="OC62" s="33">
        <v>8.8866710000000003E-4</v>
      </c>
      <c r="OD62" s="33">
        <v>8.8550309999999998E-4</v>
      </c>
      <c r="OE62" s="33">
        <v>8.8241890000000003E-4</v>
      </c>
      <c r="OF62" s="33">
        <v>8.7943120000000003E-4</v>
      </c>
      <c r="OG62" s="33">
        <v>8.7651090000000003E-4</v>
      </c>
      <c r="OH62" s="33">
        <v>8.736331E-4</v>
      </c>
      <c r="OI62" s="33">
        <v>8.7075529999999996E-4</v>
      </c>
      <c r="OJ62" s="33">
        <v>8.6784969999999999E-4</v>
      </c>
      <c r="OK62" s="33">
        <v>8.6489249999999998E-4</v>
      </c>
      <c r="OL62" s="33">
        <v>8.6187259999999995E-4</v>
      </c>
      <c r="OM62" s="33">
        <v>8.5881849999999997E-4</v>
      </c>
      <c r="ON62" s="33">
        <v>8.5578650000000004E-4</v>
      </c>
      <c r="OO62" s="33">
        <v>8.5283039999999998E-4</v>
      </c>
      <c r="OP62" s="33">
        <v>8.4997160000000003E-4</v>
      </c>
    </row>
    <row r="63" spans="1:407" x14ac:dyDescent="0.25">
      <c r="A63" s="13" t="str">
        <f t="shared" si="0"/>
        <v>FixedWing-ULTRA COARSE-3-20-Any</v>
      </c>
      <c r="B63" s="13" t="s">
        <v>56</v>
      </c>
      <c r="C63" s="23" t="s">
        <v>42</v>
      </c>
      <c r="D63" s="31">
        <v>3</v>
      </c>
      <c r="E63" s="23">
        <v>20</v>
      </c>
      <c r="F63" s="32" t="s">
        <v>48</v>
      </c>
      <c r="G63" s="33">
        <v>6.9851259999999998E-2</v>
      </c>
      <c r="H63" s="33">
        <v>4.9832580000000001E-2</v>
      </c>
      <c r="I63" s="33">
        <v>3.9457430000000002E-2</v>
      </c>
      <c r="J63" s="33">
        <v>3.2901939999999998E-2</v>
      </c>
      <c r="K63" s="33">
        <v>2.9090850000000001E-2</v>
      </c>
      <c r="L63" s="33">
        <v>2.6535650000000001E-2</v>
      </c>
      <c r="M63" s="33">
        <v>2.4559810000000001E-2</v>
      </c>
      <c r="N63" s="33">
        <v>2.29807E-2</v>
      </c>
      <c r="O63" s="33">
        <v>2.1634960000000002E-2</v>
      </c>
      <c r="P63" s="33">
        <v>2.0152360000000001E-2</v>
      </c>
      <c r="Q63" s="33">
        <v>1.856994E-2</v>
      </c>
      <c r="R63" s="33">
        <v>1.6928619999999998E-2</v>
      </c>
      <c r="S63" s="33">
        <v>1.5294159999999999E-2</v>
      </c>
      <c r="T63" s="33">
        <v>1.38724E-2</v>
      </c>
      <c r="U63" s="33">
        <v>1.2642810000000001E-2</v>
      </c>
      <c r="V63" s="33">
        <v>1.158933E-2</v>
      </c>
      <c r="W63" s="33">
        <v>1.0688349999999999E-2</v>
      </c>
      <c r="X63" s="33">
        <v>9.9127169999999997E-3</v>
      </c>
      <c r="Y63" s="33">
        <v>9.186151E-3</v>
      </c>
      <c r="Z63" s="33">
        <v>8.5723580000000004E-3</v>
      </c>
      <c r="AA63" s="33">
        <v>8.0490349999999995E-3</v>
      </c>
      <c r="AB63" s="33">
        <v>7.5925080000000004E-3</v>
      </c>
      <c r="AC63" s="33">
        <v>7.1874219999999997E-3</v>
      </c>
      <c r="AD63" s="33">
        <v>6.8232550000000003E-3</v>
      </c>
      <c r="AE63" s="33">
        <v>6.4917669999999999E-3</v>
      </c>
      <c r="AF63" s="33">
        <v>6.1863880000000001E-3</v>
      </c>
      <c r="AG63" s="33">
        <v>5.9028240000000001E-3</v>
      </c>
      <c r="AH63" s="33">
        <v>5.6387240000000003E-3</v>
      </c>
      <c r="AI63" s="33">
        <v>5.3914039999999998E-3</v>
      </c>
      <c r="AJ63" s="33">
        <v>5.1589139999999997E-3</v>
      </c>
      <c r="AK63" s="33">
        <v>4.9403779999999996E-3</v>
      </c>
      <c r="AL63" s="33">
        <v>4.7346230000000003E-3</v>
      </c>
      <c r="AM63" s="33">
        <v>4.5403129999999998E-3</v>
      </c>
      <c r="AN63" s="33">
        <v>4.3571599999999997E-3</v>
      </c>
      <c r="AO63" s="33">
        <v>4.1835659999999997E-3</v>
      </c>
      <c r="AP63" s="33">
        <v>4.0191289999999998E-3</v>
      </c>
      <c r="AQ63" s="33">
        <v>3.8628719999999998E-3</v>
      </c>
      <c r="AR63" s="33">
        <v>3.715398E-3</v>
      </c>
      <c r="AS63" s="33">
        <v>3.5758349999999999E-3</v>
      </c>
      <c r="AT63" s="33">
        <v>3.4440859999999998E-3</v>
      </c>
      <c r="AU63" s="33">
        <v>3.3206189999999999E-3</v>
      </c>
      <c r="AV63" s="33">
        <v>3.2045300000000001E-3</v>
      </c>
      <c r="AW63" s="33">
        <v>3.095586E-3</v>
      </c>
      <c r="AX63" s="33">
        <v>2.9928480000000002E-3</v>
      </c>
      <c r="AY63" s="33">
        <v>2.8955809999999999E-3</v>
      </c>
      <c r="AZ63" s="33">
        <v>2.8032539999999998E-3</v>
      </c>
      <c r="BA63" s="33">
        <v>2.714929E-3</v>
      </c>
      <c r="BB63" s="33">
        <v>2.6308210000000002E-3</v>
      </c>
      <c r="BC63" s="33">
        <v>2.5506880000000002E-3</v>
      </c>
      <c r="BD63" s="33">
        <v>2.474867E-3</v>
      </c>
      <c r="BE63" s="33">
        <v>2.4035240000000002E-3</v>
      </c>
      <c r="BF63" s="33">
        <v>2.3362700000000001E-3</v>
      </c>
      <c r="BG63" s="33">
        <v>2.2729669999999999E-3</v>
      </c>
      <c r="BH63" s="33">
        <v>2.2126860000000002E-3</v>
      </c>
      <c r="BI63" s="33">
        <v>2.1552139999999999E-3</v>
      </c>
      <c r="BJ63" s="33">
        <v>2.1004489999999999E-3</v>
      </c>
      <c r="BK63" s="33">
        <v>2.0482E-3</v>
      </c>
      <c r="BL63" s="33">
        <v>1.9984099999999999E-3</v>
      </c>
      <c r="BM63" s="33">
        <v>1.9508920000000001E-3</v>
      </c>
      <c r="BN63" s="33">
        <v>1.905506E-3</v>
      </c>
      <c r="BO63" s="33">
        <v>1.862126E-3</v>
      </c>
      <c r="BP63" s="33">
        <v>1.8207659999999999E-3</v>
      </c>
      <c r="BQ63" s="33">
        <v>1.781581E-3</v>
      </c>
      <c r="BR63" s="33">
        <v>1.7440730000000001E-3</v>
      </c>
      <c r="BS63" s="33">
        <v>1.7080909999999999E-3</v>
      </c>
      <c r="BT63" s="33">
        <v>1.6736839999999999E-3</v>
      </c>
      <c r="BU63" s="33">
        <v>1.640491E-3</v>
      </c>
      <c r="BV63" s="33">
        <v>1.6085559999999999E-3</v>
      </c>
      <c r="BW63" s="33">
        <v>1.577576E-3</v>
      </c>
      <c r="BX63" s="33">
        <v>1.5475879999999999E-3</v>
      </c>
      <c r="BY63" s="33">
        <v>1.518461E-3</v>
      </c>
      <c r="BZ63" s="33">
        <v>1.4904300000000001E-3</v>
      </c>
      <c r="CA63" s="33">
        <v>1.4636060000000001E-3</v>
      </c>
      <c r="CB63" s="33">
        <v>1.437577E-3</v>
      </c>
      <c r="CC63" s="33">
        <v>1.4124470000000001E-3</v>
      </c>
      <c r="CD63" s="33">
        <v>1.3881570000000001E-3</v>
      </c>
      <c r="CE63" s="33">
        <v>1.3644779999999999E-3</v>
      </c>
      <c r="CF63" s="33">
        <v>1.341421E-3</v>
      </c>
      <c r="CG63" s="33">
        <v>1.3188659999999999E-3</v>
      </c>
      <c r="CH63" s="33">
        <v>1.296836E-3</v>
      </c>
      <c r="CI63" s="33">
        <v>1.275261E-3</v>
      </c>
      <c r="CJ63" s="33">
        <v>1.254306E-3</v>
      </c>
      <c r="CK63" s="33">
        <v>1.2339219999999999E-3</v>
      </c>
      <c r="CL63" s="33">
        <v>1.2138959999999999E-3</v>
      </c>
      <c r="CM63" s="33">
        <v>1.194285E-3</v>
      </c>
      <c r="CN63" s="33">
        <v>1.1750129999999999E-3</v>
      </c>
      <c r="CO63" s="33">
        <v>1.155994E-3</v>
      </c>
      <c r="CP63" s="33">
        <v>1.1372140000000001E-3</v>
      </c>
      <c r="CQ63" s="33">
        <v>1.1187149999999999E-3</v>
      </c>
      <c r="CR63" s="33">
        <v>1.1005660000000001E-3</v>
      </c>
      <c r="CS63" s="33">
        <v>1.0827639999999999E-3</v>
      </c>
      <c r="CT63" s="33">
        <v>1.0654340000000001E-3</v>
      </c>
      <c r="CU63" s="33">
        <v>1.048616E-3</v>
      </c>
      <c r="CV63" s="33">
        <v>1.0322339999999999E-3</v>
      </c>
      <c r="CW63" s="33">
        <v>1.0162929999999999E-3</v>
      </c>
      <c r="CX63" s="33">
        <v>1.0006430000000001E-3</v>
      </c>
      <c r="CY63" s="33">
        <v>9.8521950000000002E-4</v>
      </c>
      <c r="CZ63" s="33">
        <v>9.7003699999999998E-4</v>
      </c>
      <c r="DA63" s="33">
        <v>9.5511420000000003E-4</v>
      </c>
      <c r="DB63" s="33">
        <v>9.4053120000000005E-4</v>
      </c>
      <c r="DC63" s="33">
        <v>9.2631810000000001E-4</v>
      </c>
      <c r="DD63" s="33">
        <v>9.125998E-4</v>
      </c>
      <c r="DE63" s="33">
        <v>8.9934900000000003E-4</v>
      </c>
      <c r="DF63" s="33">
        <v>8.8651340000000004E-4</v>
      </c>
      <c r="DG63" s="33">
        <v>8.7406609999999998E-4</v>
      </c>
      <c r="DH63" s="33">
        <v>8.6187709999999997E-4</v>
      </c>
      <c r="DI63" s="33">
        <v>8.4990480000000001E-4</v>
      </c>
      <c r="DJ63" s="33">
        <v>8.3809710000000003E-4</v>
      </c>
      <c r="DK63" s="33">
        <v>8.2648159999999999E-4</v>
      </c>
      <c r="DL63" s="33">
        <v>8.1516309999999997E-4</v>
      </c>
      <c r="DM63" s="33">
        <v>8.0419430000000004E-4</v>
      </c>
      <c r="DN63" s="33">
        <v>7.936617E-4</v>
      </c>
      <c r="DO63" s="33">
        <v>7.8358319999999998E-4</v>
      </c>
      <c r="DP63" s="33">
        <v>7.739143E-4</v>
      </c>
      <c r="DQ63" s="33">
        <v>7.6462899999999996E-4</v>
      </c>
      <c r="DR63" s="33">
        <v>7.5565419999999999E-4</v>
      </c>
      <c r="DS63" s="33">
        <v>7.4695879999999999E-4</v>
      </c>
      <c r="DT63" s="33">
        <v>7.3851760000000005E-4</v>
      </c>
      <c r="DU63" s="33">
        <v>7.3036919999999999E-4</v>
      </c>
      <c r="DV63" s="33">
        <v>7.2257750000000003E-4</v>
      </c>
      <c r="DW63" s="33">
        <v>7.1520609999999995E-4</v>
      </c>
      <c r="DX63" s="33">
        <v>7.0820309999999995E-4</v>
      </c>
      <c r="DY63" s="33">
        <v>7.0147500000000002E-4</v>
      </c>
      <c r="DZ63" s="33">
        <v>6.9501969999999998E-4</v>
      </c>
      <c r="EA63" s="33">
        <v>6.8880609999999996E-4</v>
      </c>
      <c r="EB63" s="33">
        <v>6.8276070000000005E-4</v>
      </c>
      <c r="EC63" s="33">
        <v>6.7682270000000001E-4</v>
      </c>
      <c r="ED63" s="33">
        <v>6.7095939999999997E-4</v>
      </c>
      <c r="EE63" s="33">
        <v>6.6525359999999997E-4</v>
      </c>
      <c r="EF63" s="33">
        <v>6.5976290000000003E-4</v>
      </c>
      <c r="EG63" s="33">
        <v>6.5454260000000002E-4</v>
      </c>
      <c r="EH63" s="33">
        <v>6.4953389999999997E-4</v>
      </c>
      <c r="EI63" s="33">
        <v>6.4465330000000002E-4</v>
      </c>
      <c r="EJ63" s="33">
        <v>6.3991410000000003E-4</v>
      </c>
      <c r="EK63" s="33">
        <v>6.3531429999999999E-4</v>
      </c>
      <c r="EL63" s="33">
        <v>6.3078519999999999E-4</v>
      </c>
      <c r="EM63" s="33">
        <v>6.2625400000000003E-4</v>
      </c>
      <c r="EN63" s="33">
        <v>6.2172390000000001E-4</v>
      </c>
      <c r="EO63" s="33">
        <v>6.1729099999999996E-4</v>
      </c>
      <c r="EP63" s="33">
        <v>6.1298380000000005E-4</v>
      </c>
      <c r="EQ63" s="33">
        <v>6.0885110000000002E-4</v>
      </c>
      <c r="ER63" s="33">
        <v>6.0484799999999995E-4</v>
      </c>
      <c r="ES63" s="33">
        <v>6.0090109999999996E-4</v>
      </c>
      <c r="ET63" s="33">
        <v>5.9704090000000005E-4</v>
      </c>
      <c r="EU63" s="33">
        <v>5.932728E-4</v>
      </c>
      <c r="EV63" s="33">
        <v>5.8953949999999999E-4</v>
      </c>
      <c r="EW63" s="33">
        <v>5.8579219999999998E-4</v>
      </c>
      <c r="EX63" s="33">
        <v>5.8202939999999999E-4</v>
      </c>
      <c r="EY63" s="33">
        <v>5.7834379999999999E-4</v>
      </c>
      <c r="EZ63" s="33">
        <v>5.747711E-4</v>
      </c>
      <c r="FA63" s="33">
        <v>5.7134839999999998E-4</v>
      </c>
      <c r="FB63" s="33">
        <v>5.6803189999999996E-4</v>
      </c>
      <c r="FC63" s="33">
        <v>5.6474620000000004E-4</v>
      </c>
      <c r="FD63" s="33">
        <v>5.6149580000000002E-4</v>
      </c>
      <c r="FE63" s="33">
        <v>5.5830690000000004E-4</v>
      </c>
      <c r="FF63" s="33">
        <v>5.5515770000000005E-4</v>
      </c>
      <c r="FG63" s="33">
        <v>5.5201139999999996E-4</v>
      </c>
      <c r="FH63" s="33">
        <v>5.4885600000000002E-4</v>
      </c>
      <c r="FI63" s="33">
        <v>5.4576340000000003E-4</v>
      </c>
      <c r="FJ63" s="33">
        <v>5.4276650000000004E-4</v>
      </c>
      <c r="FK63" s="33">
        <v>5.3991010000000003E-4</v>
      </c>
      <c r="FL63" s="33">
        <v>5.3713990000000004E-4</v>
      </c>
      <c r="FM63" s="33">
        <v>5.3438369999999995E-4</v>
      </c>
      <c r="FN63" s="33">
        <v>5.3164529999999996E-4</v>
      </c>
      <c r="FO63" s="33">
        <v>5.2895709999999996E-4</v>
      </c>
      <c r="FP63" s="33">
        <v>5.2629710000000004E-4</v>
      </c>
      <c r="FQ63" s="33">
        <v>5.2361819999999996E-4</v>
      </c>
      <c r="FR63" s="33">
        <v>5.2090589999999998E-4</v>
      </c>
      <c r="FS63" s="33">
        <v>5.182486E-4</v>
      </c>
      <c r="FT63" s="33">
        <v>5.1566570000000003E-4</v>
      </c>
      <c r="FU63" s="33">
        <v>5.1319099999999997E-4</v>
      </c>
      <c r="FV63" s="33">
        <v>5.1077410000000001E-4</v>
      </c>
      <c r="FW63" s="33">
        <v>5.0836779999999997E-4</v>
      </c>
      <c r="FX63" s="33">
        <v>5.0598880000000002E-4</v>
      </c>
      <c r="FY63" s="33">
        <v>5.0367209999999996E-4</v>
      </c>
      <c r="FZ63" s="33">
        <v>5.0140459999999999E-4</v>
      </c>
      <c r="GA63" s="33">
        <v>4.9912809999999998E-4</v>
      </c>
      <c r="GB63" s="33">
        <v>4.9681360000000002E-4</v>
      </c>
      <c r="GC63" s="33">
        <v>4.9453609999999999E-4</v>
      </c>
      <c r="GD63" s="33">
        <v>4.9230279999999996E-4</v>
      </c>
      <c r="GE63" s="33">
        <v>4.9014950000000001E-4</v>
      </c>
      <c r="GF63" s="33">
        <v>4.880393E-4</v>
      </c>
      <c r="GG63" s="33">
        <v>4.8593520000000002E-4</v>
      </c>
      <c r="GH63" s="33">
        <v>4.8383699999999998E-4</v>
      </c>
      <c r="GI63" s="33">
        <v>4.817903E-4</v>
      </c>
      <c r="GJ63" s="33">
        <v>4.7980020000000002E-4</v>
      </c>
      <c r="GK63" s="33">
        <v>4.778176E-4</v>
      </c>
      <c r="GL63" s="33">
        <v>4.7580190000000002E-4</v>
      </c>
      <c r="GM63" s="33">
        <v>4.7381529999999998E-4</v>
      </c>
      <c r="GN63" s="33">
        <v>4.7186119999999997E-4</v>
      </c>
      <c r="GO63" s="33">
        <v>4.6997210000000001E-4</v>
      </c>
      <c r="GP63" s="33">
        <v>4.6811770000000001E-4</v>
      </c>
      <c r="GQ63" s="33">
        <v>4.6627639999999998E-4</v>
      </c>
      <c r="GR63" s="33">
        <v>4.6443249999999998E-4</v>
      </c>
      <c r="GS63" s="33">
        <v>4.6261570000000001E-4</v>
      </c>
      <c r="GT63" s="33">
        <v>4.6083430000000002E-4</v>
      </c>
      <c r="GU63" s="33">
        <v>4.5905529999999998E-4</v>
      </c>
      <c r="GV63" s="33">
        <v>4.5724729999999998E-4</v>
      </c>
      <c r="GW63" s="33">
        <v>4.5546600000000002E-4</v>
      </c>
      <c r="GX63" s="33">
        <v>4.537128E-4</v>
      </c>
      <c r="GY63" s="33">
        <v>4.5201619999999998E-4</v>
      </c>
      <c r="GZ63" s="33">
        <v>4.5034909999999999E-4</v>
      </c>
      <c r="HA63" s="33">
        <v>4.4870689999999998E-4</v>
      </c>
      <c r="HB63" s="33">
        <v>4.4706070000000001E-4</v>
      </c>
      <c r="HC63" s="33">
        <v>4.4543449999999999E-4</v>
      </c>
      <c r="HD63" s="33">
        <v>4.4383470000000001E-4</v>
      </c>
      <c r="HE63" s="33">
        <v>4.4222720000000002E-4</v>
      </c>
      <c r="HF63" s="33">
        <v>4.4058610000000001E-4</v>
      </c>
      <c r="HG63" s="33">
        <v>4.389595E-4</v>
      </c>
      <c r="HH63" s="33">
        <v>4.3735840000000002E-4</v>
      </c>
      <c r="HI63" s="33">
        <v>4.3580449999999998E-4</v>
      </c>
      <c r="HJ63" s="33">
        <v>4.3426370000000002E-4</v>
      </c>
      <c r="HK63" s="33">
        <v>4.3274239999999999E-4</v>
      </c>
      <c r="HL63" s="33">
        <v>4.3121609999999998E-4</v>
      </c>
      <c r="HM63" s="33">
        <v>4.2970889999999998E-4</v>
      </c>
      <c r="HN63" s="33">
        <v>4.2822169999999997E-4</v>
      </c>
      <c r="HO63" s="33">
        <v>4.2672990000000002E-4</v>
      </c>
      <c r="HP63" s="33">
        <v>4.252034E-4</v>
      </c>
      <c r="HQ63" s="33">
        <v>4.2368540000000001E-4</v>
      </c>
      <c r="HR63" s="33">
        <v>4.2219490000000001E-4</v>
      </c>
      <c r="HS63" s="33">
        <v>4.207603E-4</v>
      </c>
      <c r="HT63" s="33">
        <v>4.1933809999999998E-4</v>
      </c>
      <c r="HU63" s="33">
        <v>4.1793860000000001E-4</v>
      </c>
      <c r="HV63" s="33">
        <v>4.1654950000000001E-4</v>
      </c>
      <c r="HW63" s="33">
        <v>4.1518419999999999E-4</v>
      </c>
      <c r="HX63" s="33">
        <v>4.1382950000000001E-4</v>
      </c>
      <c r="HY63" s="33">
        <v>4.1245559999999998E-4</v>
      </c>
      <c r="HZ63" s="33">
        <v>4.1104230000000002E-4</v>
      </c>
      <c r="IA63" s="33">
        <v>4.0963650000000001E-4</v>
      </c>
      <c r="IB63" s="33">
        <v>4.0825490000000002E-4</v>
      </c>
      <c r="IC63" s="33">
        <v>4.0692130000000002E-4</v>
      </c>
      <c r="ID63" s="33">
        <v>4.0559899999999998E-4</v>
      </c>
      <c r="IE63" s="33">
        <v>4.0429319999999997E-4</v>
      </c>
      <c r="IF63" s="33">
        <v>4.02987E-4</v>
      </c>
      <c r="IG63" s="33">
        <v>4.0169830000000002E-4</v>
      </c>
      <c r="IH63" s="33">
        <v>4.0042030000000001E-4</v>
      </c>
      <c r="II63" s="33">
        <v>3.9913129999999999E-4</v>
      </c>
      <c r="IJ63" s="33">
        <v>3.9781769999999998E-4</v>
      </c>
      <c r="IK63" s="33">
        <v>3.9651790000000002E-4</v>
      </c>
      <c r="IL63" s="33">
        <v>3.9524459999999999E-4</v>
      </c>
      <c r="IM63" s="33">
        <v>3.94015E-4</v>
      </c>
      <c r="IN63" s="33">
        <v>3.9278989999999998E-4</v>
      </c>
      <c r="IO63" s="33">
        <v>3.9157930000000002E-4</v>
      </c>
      <c r="IP63" s="33">
        <v>3.9037220000000001E-4</v>
      </c>
      <c r="IQ63" s="33">
        <v>3.8919300000000003E-4</v>
      </c>
      <c r="IR63" s="33">
        <v>3.8803919999999998E-4</v>
      </c>
      <c r="IS63" s="33">
        <v>3.8688539999999998E-4</v>
      </c>
      <c r="IT63" s="33">
        <v>3.8570070000000002E-4</v>
      </c>
      <c r="IU63" s="33">
        <v>3.8451929999999999E-4</v>
      </c>
      <c r="IV63" s="33">
        <v>3.8334600000000001E-4</v>
      </c>
      <c r="IW63" s="33">
        <v>3.8219540000000002E-4</v>
      </c>
      <c r="IX63" s="33">
        <v>3.8103900000000001E-4</v>
      </c>
      <c r="IY63" s="33">
        <v>3.7988490000000002E-4</v>
      </c>
      <c r="IZ63" s="33">
        <v>3.7873410000000002E-4</v>
      </c>
      <c r="JA63" s="33">
        <v>3.776238E-4</v>
      </c>
      <c r="JB63" s="33">
        <v>3.76535E-4</v>
      </c>
      <c r="JC63" s="33">
        <v>3.7543510000000001E-4</v>
      </c>
      <c r="JD63" s="33">
        <v>3.7430740000000002E-4</v>
      </c>
      <c r="JE63" s="33">
        <v>3.7319950000000001E-4</v>
      </c>
      <c r="JF63" s="33">
        <v>3.7212459999999998E-4</v>
      </c>
      <c r="JG63" s="33">
        <v>3.7109300000000002E-4</v>
      </c>
      <c r="JH63" s="33">
        <v>3.700671E-4</v>
      </c>
      <c r="JI63" s="33">
        <v>3.6903259999999997E-4</v>
      </c>
      <c r="JJ63" s="33">
        <v>3.6797730000000001E-4</v>
      </c>
      <c r="JK63" s="33">
        <v>3.6693110000000001E-4</v>
      </c>
      <c r="JL63" s="33">
        <v>3.6589210000000002E-4</v>
      </c>
      <c r="JM63" s="33">
        <v>3.6484709999999999E-4</v>
      </c>
      <c r="JN63" s="33">
        <v>3.6378259999999998E-4</v>
      </c>
      <c r="JO63" s="33">
        <v>3.6274650000000001E-4</v>
      </c>
      <c r="JP63" s="33">
        <v>3.6175010000000002E-4</v>
      </c>
      <c r="JQ63" s="33">
        <v>3.6078610000000002E-4</v>
      </c>
      <c r="JR63" s="33">
        <v>3.5981959999999998E-4</v>
      </c>
      <c r="JS63" s="33">
        <v>3.5885380000000002E-4</v>
      </c>
      <c r="JT63" s="33">
        <v>3.5787729999999998E-4</v>
      </c>
      <c r="JU63" s="33">
        <v>3.5691130000000001E-4</v>
      </c>
      <c r="JV63" s="33">
        <v>3.5594350000000001E-4</v>
      </c>
      <c r="JW63" s="33">
        <v>3.5496479999999999E-4</v>
      </c>
      <c r="JX63" s="33">
        <v>3.539654E-4</v>
      </c>
      <c r="JY63" s="33">
        <v>3.529831E-4</v>
      </c>
      <c r="JZ63" s="33">
        <v>3.5203280000000001E-4</v>
      </c>
      <c r="KA63" s="33">
        <v>3.5112380000000001E-4</v>
      </c>
      <c r="KB63" s="33">
        <v>3.5021930000000002E-4</v>
      </c>
      <c r="KC63" s="33">
        <v>3.4931829999999999E-4</v>
      </c>
      <c r="KD63" s="33">
        <v>3.4841149999999998E-4</v>
      </c>
      <c r="KE63" s="33">
        <v>3.4751889999999998E-4</v>
      </c>
      <c r="KF63" s="33">
        <v>3.4662849999999998E-4</v>
      </c>
      <c r="KG63" s="33">
        <v>3.4572429999999999E-4</v>
      </c>
      <c r="KH63" s="33">
        <v>3.4479349999999998E-4</v>
      </c>
      <c r="KI63" s="33">
        <v>3.4387749999999998E-4</v>
      </c>
      <c r="KJ63" s="33">
        <v>3.4299489999999998E-4</v>
      </c>
      <c r="KK63" s="33">
        <v>3.421478E-4</v>
      </c>
      <c r="KL63" s="33">
        <v>3.4129560000000002E-4</v>
      </c>
      <c r="KM63" s="33">
        <v>3.4043760000000001E-4</v>
      </c>
      <c r="KN63" s="33">
        <v>3.3956520000000002E-4</v>
      </c>
      <c r="KO63" s="33">
        <v>3.3869660000000003E-4</v>
      </c>
      <c r="KP63" s="33">
        <v>3.3782879999999998E-4</v>
      </c>
      <c r="KQ63" s="33">
        <v>3.3695639999999999E-4</v>
      </c>
      <c r="KR63" s="33">
        <v>3.3607910000000001E-4</v>
      </c>
      <c r="KS63" s="33">
        <v>3.3523290000000001E-4</v>
      </c>
      <c r="KT63" s="33">
        <v>3.3442319999999999E-4</v>
      </c>
      <c r="KU63" s="33">
        <v>3.3364709999999999E-4</v>
      </c>
      <c r="KV63" s="33">
        <v>3.3285619999999999E-4</v>
      </c>
      <c r="KW63" s="33">
        <v>3.3205190000000002E-4</v>
      </c>
      <c r="KX63" s="33">
        <v>3.312392E-4</v>
      </c>
      <c r="KY63" s="33">
        <v>3.3043390000000002E-4</v>
      </c>
      <c r="KZ63" s="33">
        <v>3.2962669999999999E-4</v>
      </c>
      <c r="LA63" s="33">
        <v>3.288136E-4</v>
      </c>
      <c r="LB63" s="33">
        <v>3.2799499999999998E-4</v>
      </c>
      <c r="LC63" s="33">
        <v>3.2720070000000001E-4</v>
      </c>
      <c r="LD63" s="33">
        <v>3.26433E-4</v>
      </c>
      <c r="LE63" s="33">
        <v>3.2568480000000002E-4</v>
      </c>
      <c r="LF63" s="33">
        <v>3.249193E-4</v>
      </c>
      <c r="LG63" s="33">
        <v>3.2414210000000001E-4</v>
      </c>
      <c r="LH63" s="33">
        <v>3.2336099999999998E-4</v>
      </c>
      <c r="LI63" s="33">
        <v>3.2259550000000002E-4</v>
      </c>
      <c r="LJ63" s="33">
        <v>3.2183770000000002E-4</v>
      </c>
      <c r="LK63" s="33">
        <v>3.2108020000000002E-4</v>
      </c>
      <c r="LL63" s="33">
        <v>3.203142E-4</v>
      </c>
      <c r="LM63" s="33">
        <v>3.1956479999999999E-4</v>
      </c>
      <c r="LN63" s="33">
        <v>3.1883310000000001E-4</v>
      </c>
      <c r="LO63" s="33">
        <v>3.1811259999999999E-4</v>
      </c>
      <c r="LP63" s="33">
        <v>3.1737369999999999E-4</v>
      </c>
      <c r="LQ63" s="33">
        <v>3.1662299999999998E-4</v>
      </c>
      <c r="LR63" s="33">
        <v>3.1586450000000002E-4</v>
      </c>
      <c r="LS63" s="33">
        <v>3.1511640000000002E-4</v>
      </c>
      <c r="LT63" s="33">
        <v>3.1437110000000001E-4</v>
      </c>
      <c r="LU63" s="33">
        <v>3.1362570000000002E-4</v>
      </c>
      <c r="LV63" s="33">
        <v>3.128831E-4</v>
      </c>
      <c r="LW63" s="33">
        <v>3.1216730000000002E-4</v>
      </c>
      <c r="LX63" s="33">
        <v>3.1147770000000002E-4</v>
      </c>
      <c r="LY63" s="33">
        <v>3.108025E-4</v>
      </c>
      <c r="LZ63" s="33">
        <v>3.101081E-4</v>
      </c>
      <c r="MA63" s="33">
        <v>3.0939679999999998E-4</v>
      </c>
      <c r="MB63" s="33">
        <v>3.0867230000000001E-4</v>
      </c>
      <c r="MC63" s="33">
        <v>3.0795380000000003E-4</v>
      </c>
      <c r="MD63" s="33">
        <v>3.0722909999999999E-4</v>
      </c>
      <c r="ME63" s="33">
        <v>3.0649559999999999E-4</v>
      </c>
      <c r="MF63" s="33">
        <v>3.057569E-4</v>
      </c>
      <c r="MG63" s="33">
        <v>3.0503520000000001E-4</v>
      </c>
      <c r="MH63" s="33">
        <v>3.0433530000000003E-4</v>
      </c>
      <c r="MI63" s="33">
        <v>3.0365410000000002E-4</v>
      </c>
      <c r="MJ63" s="33">
        <v>3.0296199999999999E-4</v>
      </c>
      <c r="MK63" s="33">
        <v>3.0226279999999998E-4</v>
      </c>
      <c r="ML63" s="33">
        <v>3.0156440000000002E-4</v>
      </c>
      <c r="MM63" s="33">
        <v>3.0087320000000002E-4</v>
      </c>
      <c r="MN63" s="33">
        <v>3.0017340000000002E-4</v>
      </c>
      <c r="MO63" s="33">
        <v>2.9946219999999997E-4</v>
      </c>
      <c r="MP63" s="33">
        <v>2.9874539999999997E-4</v>
      </c>
      <c r="MQ63" s="33">
        <v>2.980479E-4</v>
      </c>
      <c r="MR63" s="33">
        <v>2.9737580000000001E-4</v>
      </c>
      <c r="MS63" s="33">
        <v>2.9672619999999999E-4</v>
      </c>
      <c r="MT63" s="33">
        <v>2.9606700000000001E-4</v>
      </c>
      <c r="MU63" s="33">
        <v>2.954023E-4</v>
      </c>
      <c r="MV63" s="33">
        <v>2.9473809999999999E-4</v>
      </c>
      <c r="MW63" s="33">
        <v>2.9407659999999998E-4</v>
      </c>
      <c r="MX63" s="33">
        <v>2.9340410000000002E-4</v>
      </c>
      <c r="MY63" s="33">
        <v>2.9272450000000002E-4</v>
      </c>
      <c r="MZ63" s="33">
        <v>2.920461E-4</v>
      </c>
      <c r="NA63" s="33">
        <v>2.9139029999999998E-4</v>
      </c>
      <c r="NB63" s="33">
        <v>2.9075610000000001E-4</v>
      </c>
      <c r="NC63" s="33">
        <v>2.901321E-4</v>
      </c>
      <c r="ND63" s="33">
        <v>2.8948789999999998E-4</v>
      </c>
      <c r="NE63" s="33">
        <v>2.8882940000000002E-4</v>
      </c>
      <c r="NF63" s="33">
        <v>2.8816900000000001E-4</v>
      </c>
      <c r="NG63" s="33">
        <v>2.8751260000000001E-4</v>
      </c>
      <c r="NH63" s="33">
        <v>2.8685149999999998E-4</v>
      </c>
      <c r="NI63" s="33">
        <v>2.8618820000000001E-4</v>
      </c>
      <c r="NJ63" s="33">
        <v>2.855294E-4</v>
      </c>
      <c r="NK63" s="33">
        <v>2.8489249999999998E-4</v>
      </c>
      <c r="NL63" s="33">
        <v>2.8427360000000002E-4</v>
      </c>
      <c r="NM63" s="33">
        <v>2.8366349999999998E-4</v>
      </c>
      <c r="NN63" s="33">
        <v>2.8303989999999999E-4</v>
      </c>
      <c r="NO63" s="33">
        <v>2.824088E-4</v>
      </c>
      <c r="NP63" s="33">
        <v>2.817815E-4</v>
      </c>
      <c r="NQ63" s="33">
        <v>2.8116380000000002E-4</v>
      </c>
      <c r="NR63" s="33">
        <v>2.8054460000000002E-4</v>
      </c>
      <c r="NS63" s="33">
        <v>2.7992510000000002E-4</v>
      </c>
      <c r="NT63" s="33">
        <v>2.7931469999999998E-4</v>
      </c>
      <c r="NU63" s="33">
        <v>2.7872690000000001E-4</v>
      </c>
      <c r="NV63" s="33">
        <v>2.781549E-4</v>
      </c>
      <c r="NW63" s="33">
        <v>2.7758660000000001E-4</v>
      </c>
      <c r="NX63" s="33">
        <v>2.7700149999999998E-4</v>
      </c>
      <c r="NY63" s="33">
        <v>2.7640610000000002E-4</v>
      </c>
      <c r="NZ63" s="33">
        <v>2.7581110000000003E-4</v>
      </c>
      <c r="OA63" s="33">
        <v>2.75223E-4</v>
      </c>
      <c r="OB63" s="33">
        <v>2.7463040000000002E-4</v>
      </c>
      <c r="OC63" s="33">
        <v>2.740331E-4</v>
      </c>
      <c r="OD63" s="33">
        <v>2.7343970000000002E-4</v>
      </c>
      <c r="OE63" s="33">
        <v>2.7285999999999999E-4</v>
      </c>
      <c r="OF63" s="33">
        <v>2.7228849999999999E-4</v>
      </c>
      <c r="OG63" s="33">
        <v>2.7171319999999999E-4</v>
      </c>
      <c r="OH63" s="33">
        <v>2.711193E-4</v>
      </c>
      <c r="OI63" s="33">
        <v>2.7052180000000002E-4</v>
      </c>
      <c r="OJ63" s="33">
        <v>2.6993729999999998E-4</v>
      </c>
      <c r="OK63" s="33">
        <v>2.693722E-4</v>
      </c>
      <c r="OL63" s="33">
        <v>2.6881350000000002E-4</v>
      </c>
      <c r="OM63" s="33">
        <v>2.6825710000000002E-4</v>
      </c>
      <c r="ON63" s="33">
        <v>2.6770659999999998E-4</v>
      </c>
      <c r="OO63" s="33">
        <v>2.6717070000000003E-4</v>
      </c>
      <c r="OP63" s="33">
        <v>2.6664210000000002E-4</v>
      </c>
      <c r="OQ63" s="33"/>
    </row>
    <row r="64" spans="1:407" x14ac:dyDescent="0.25">
      <c r="A64" s="13" t="str">
        <f t="shared" si="0"/>
        <v>FixedWing-ULTRA COARSE-3-14-Any</v>
      </c>
      <c r="B64" s="13" t="s">
        <v>56</v>
      </c>
      <c r="C64" s="23" t="s">
        <v>42</v>
      </c>
      <c r="D64" s="31">
        <v>3</v>
      </c>
      <c r="E64" s="23">
        <v>14</v>
      </c>
      <c r="F64" s="32" t="s">
        <v>48</v>
      </c>
      <c r="G64" s="33">
        <v>3.2627110000000001E-2</v>
      </c>
      <c r="H64" s="33">
        <v>2.637546E-2</v>
      </c>
      <c r="I64" s="33">
        <v>2.285384E-2</v>
      </c>
      <c r="J64" s="33">
        <v>2.080077E-2</v>
      </c>
      <c r="K64" s="33">
        <v>1.9439729999999999E-2</v>
      </c>
      <c r="L64" s="33">
        <v>1.8361659999999998E-2</v>
      </c>
      <c r="M64" s="33">
        <v>1.740125E-2</v>
      </c>
      <c r="N64" s="33">
        <v>1.638595E-2</v>
      </c>
      <c r="O64" s="33">
        <v>1.513899E-2</v>
      </c>
      <c r="P64" s="33">
        <v>1.3800339999999999E-2</v>
      </c>
      <c r="Q64" s="33">
        <v>1.2476650000000001E-2</v>
      </c>
      <c r="R64" s="33">
        <v>1.1170630000000001E-2</v>
      </c>
      <c r="S64" s="33">
        <v>1.003596E-2</v>
      </c>
      <c r="T64" s="33">
        <v>9.0844859999999993E-3</v>
      </c>
      <c r="U64" s="33">
        <v>8.2764450000000003E-3</v>
      </c>
      <c r="V64" s="33">
        <v>7.5976450000000001E-3</v>
      </c>
      <c r="W64" s="33">
        <v>7.0263590000000003E-3</v>
      </c>
      <c r="X64" s="33">
        <v>6.5164719999999997E-3</v>
      </c>
      <c r="Y64" s="33">
        <v>6.0867250000000003E-3</v>
      </c>
      <c r="Z64" s="33">
        <v>5.7159749999999999E-3</v>
      </c>
      <c r="AA64" s="33">
        <v>5.3893869999999998E-3</v>
      </c>
      <c r="AB64" s="33">
        <v>5.0955790000000003E-3</v>
      </c>
      <c r="AC64" s="33">
        <v>4.8269159999999997E-3</v>
      </c>
      <c r="AD64" s="33">
        <v>4.5789309999999996E-3</v>
      </c>
      <c r="AE64" s="33">
        <v>4.3503739999999997E-3</v>
      </c>
      <c r="AF64" s="33">
        <v>4.1393230000000003E-3</v>
      </c>
      <c r="AG64" s="33">
        <v>3.9442260000000003E-3</v>
      </c>
      <c r="AH64" s="33">
        <v>3.7630210000000001E-3</v>
      </c>
      <c r="AI64" s="33">
        <v>3.5938630000000001E-3</v>
      </c>
      <c r="AJ64" s="33">
        <v>3.4348120000000002E-3</v>
      </c>
      <c r="AK64" s="33">
        <v>3.284866E-3</v>
      </c>
      <c r="AL64" s="33">
        <v>3.1436789999999999E-3</v>
      </c>
      <c r="AM64" s="33">
        <v>3.0110929999999998E-3</v>
      </c>
      <c r="AN64" s="33">
        <v>2.8866679999999998E-3</v>
      </c>
      <c r="AO64" s="33">
        <v>2.7699690000000002E-3</v>
      </c>
      <c r="AP64" s="33">
        <v>2.6602779999999999E-3</v>
      </c>
      <c r="AQ64" s="33">
        <v>2.5571750000000001E-3</v>
      </c>
      <c r="AR64" s="33">
        <v>2.4605059999999999E-3</v>
      </c>
      <c r="AS64" s="33">
        <v>2.3697039999999998E-3</v>
      </c>
      <c r="AT64" s="33">
        <v>2.2842750000000001E-3</v>
      </c>
      <c r="AU64" s="33">
        <v>2.2036209999999998E-3</v>
      </c>
      <c r="AV64" s="33">
        <v>2.1272370000000001E-3</v>
      </c>
      <c r="AW64" s="33">
        <v>2.0551430000000002E-3</v>
      </c>
      <c r="AX64" s="33">
        <v>1.9873719999999998E-3</v>
      </c>
      <c r="AY64" s="33">
        <v>1.9238739999999999E-3</v>
      </c>
      <c r="AZ64" s="33">
        <v>1.8643990000000001E-3</v>
      </c>
      <c r="BA64" s="33">
        <v>1.8084710000000001E-3</v>
      </c>
      <c r="BB64" s="33">
        <v>1.7557370000000001E-3</v>
      </c>
      <c r="BC64" s="33">
        <v>1.7059919999999999E-3</v>
      </c>
      <c r="BD64" s="33">
        <v>1.6589669999999999E-3</v>
      </c>
      <c r="BE64" s="33">
        <v>1.614344E-3</v>
      </c>
      <c r="BF64" s="33">
        <v>1.571783E-3</v>
      </c>
      <c r="BG64" s="33">
        <v>1.5311809999999999E-3</v>
      </c>
      <c r="BH64" s="33">
        <v>1.4926060000000001E-3</v>
      </c>
      <c r="BI64" s="33">
        <v>1.456199E-3</v>
      </c>
      <c r="BJ64" s="33">
        <v>1.42169E-3</v>
      </c>
      <c r="BK64" s="33">
        <v>1.388771E-3</v>
      </c>
      <c r="BL64" s="33">
        <v>1.3571080000000001E-3</v>
      </c>
      <c r="BM64" s="33">
        <v>1.3266700000000001E-3</v>
      </c>
      <c r="BN64" s="33">
        <v>1.29736E-3</v>
      </c>
      <c r="BO64" s="33">
        <v>1.2690240000000001E-3</v>
      </c>
      <c r="BP64" s="33">
        <v>1.2414800000000001E-3</v>
      </c>
      <c r="BQ64" s="33">
        <v>1.214758E-3</v>
      </c>
      <c r="BR64" s="33">
        <v>1.189044E-3</v>
      </c>
      <c r="BS64" s="33">
        <v>1.164469E-3</v>
      </c>
      <c r="BT64" s="33">
        <v>1.1407660000000001E-3</v>
      </c>
      <c r="BU64" s="33">
        <v>1.1178150000000001E-3</v>
      </c>
      <c r="BV64" s="33">
        <v>1.0957390000000001E-3</v>
      </c>
      <c r="BW64" s="33">
        <v>1.074649E-3</v>
      </c>
      <c r="BX64" s="33">
        <v>1.0544930000000001E-3</v>
      </c>
      <c r="BY64" s="33">
        <v>1.035174E-3</v>
      </c>
      <c r="BZ64" s="33">
        <v>1.016582E-3</v>
      </c>
      <c r="CA64" s="33">
        <v>9.9871240000000004E-4</v>
      </c>
      <c r="CB64" s="33">
        <v>9.8161290000000007E-4</v>
      </c>
      <c r="CC64" s="33">
        <v>9.6526010000000005E-4</v>
      </c>
      <c r="CD64" s="33">
        <v>9.4944379999999996E-4</v>
      </c>
      <c r="CE64" s="33">
        <v>9.3404740000000005E-4</v>
      </c>
      <c r="CF64" s="33">
        <v>9.1917500000000005E-4</v>
      </c>
      <c r="CG64" s="33">
        <v>9.0489089999999997E-4</v>
      </c>
      <c r="CH64" s="33">
        <v>8.9119100000000005E-4</v>
      </c>
      <c r="CI64" s="33">
        <v>8.780115E-4</v>
      </c>
      <c r="CJ64" s="33">
        <v>8.652585E-4</v>
      </c>
      <c r="CK64" s="33">
        <v>8.5296099999999995E-4</v>
      </c>
      <c r="CL64" s="33">
        <v>8.4110559999999997E-4</v>
      </c>
      <c r="CM64" s="33">
        <v>8.2969439999999999E-4</v>
      </c>
      <c r="CN64" s="33">
        <v>8.1859969999999995E-4</v>
      </c>
      <c r="CO64" s="33">
        <v>8.0774250000000003E-4</v>
      </c>
      <c r="CP64" s="33">
        <v>7.9715820000000003E-4</v>
      </c>
      <c r="CQ64" s="33">
        <v>7.8694669999999998E-4</v>
      </c>
      <c r="CR64" s="33">
        <v>7.7714820000000003E-4</v>
      </c>
      <c r="CS64" s="33">
        <v>7.6776839999999997E-4</v>
      </c>
      <c r="CT64" s="33">
        <v>7.5880000000000001E-4</v>
      </c>
      <c r="CU64" s="33">
        <v>7.5029369999999999E-4</v>
      </c>
      <c r="CV64" s="33">
        <v>7.4225509999999997E-4</v>
      </c>
      <c r="CW64" s="33">
        <v>7.3473430000000001E-4</v>
      </c>
      <c r="CX64" s="33">
        <v>7.2766509999999999E-4</v>
      </c>
      <c r="CY64" s="33">
        <v>7.2090149999999998E-4</v>
      </c>
      <c r="CZ64" s="33">
        <v>7.1440960000000004E-4</v>
      </c>
      <c r="DA64" s="33">
        <v>7.0820880000000005E-4</v>
      </c>
      <c r="DB64" s="33">
        <v>7.0228559999999996E-4</v>
      </c>
      <c r="DC64" s="33">
        <v>6.9655620000000004E-4</v>
      </c>
      <c r="DD64" s="33">
        <v>6.9097920000000005E-4</v>
      </c>
      <c r="DE64" s="33">
        <v>6.8564139999999999E-4</v>
      </c>
      <c r="DF64" s="33">
        <v>6.8054919999999998E-4</v>
      </c>
      <c r="DG64" s="33">
        <v>6.7571250000000003E-4</v>
      </c>
      <c r="DH64" s="33">
        <v>6.7104329999999996E-4</v>
      </c>
      <c r="DI64" s="33">
        <v>6.6644839999999996E-4</v>
      </c>
      <c r="DJ64" s="33">
        <v>6.6194919999999996E-4</v>
      </c>
      <c r="DK64" s="33">
        <v>6.5755760000000001E-4</v>
      </c>
      <c r="DL64" s="33">
        <v>6.5328499999999998E-4</v>
      </c>
      <c r="DM64" s="33">
        <v>6.4908550000000005E-4</v>
      </c>
      <c r="DN64" s="33">
        <v>6.4493839999999998E-4</v>
      </c>
      <c r="DO64" s="33">
        <v>6.409009E-4</v>
      </c>
      <c r="DP64" s="33">
        <v>6.3699440000000002E-4</v>
      </c>
      <c r="DQ64" s="33">
        <v>6.3322879999999995E-4</v>
      </c>
      <c r="DR64" s="33">
        <v>6.295567E-4</v>
      </c>
      <c r="DS64" s="33">
        <v>6.2594829999999997E-4</v>
      </c>
      <c r="DT64" s="33">
        <v>6.2238099999999998E-4</v>
      </c>
      <c r="DU64" s="33">
        <v>6.1884829999999996E-4</v>
      </c>
      <c r="DV64" s="33">
        <v>6.15345E-4</v>
      </c>
      <c r="DW64" s="33">
        <v>6.1188940000000004E-4</v>
      </c>
      <c r="DX64" s="33">
        <v>6.0849030000000004E-4</v>
      </c>
      <c r="DY64" s="33">
        <v>6.0521279999999999E-4</v>
      </c>
      <c r="DZ64" s="33">
        <v>6.0203000000000003E-4</v>
      </c>
      <c r="EA64" s="33">
        <v>5.9891169999999995E-4</v>
      </c>
      <c r="EB64" s="33">
        <v>5.9583719999999995E-4</v>
      </c>
      <c r="EC64" s="33">
        <v>5.9281100000000005E-4</v>
      </c>
      <c r="ED64" s="33">
        <v>5.8982640000000003E-4</v>
      </c>
      <c r="EE64" s="33">
        <v>5.8687439999999995E-4</v>
      </c>
      <c r="EF64" s="33">
        <v>5.8394260000000004E-4</v>
      </c>
      <c r="EG64" s="33">
        <v>5.8102299999999996E-4</v>
      </c>
      <c r="EH64" s="33">
        <v>5.7814309999999996E-4</v>
      </c>
      <c r="EI64" s="33">
        <v>5.7535500000000005E-4</v>
      </c>
      <c r="EJ64" s="33">
        <v>5.7264139999999995E-4</v>
      </c>
      <c r="EK64" s="33">
        <v>5.7000170000000001E-4</v>
      </c>
      <c r="EL64" s="33">
        <v>5.6740740000000005E-4</v>
      </c>
      <c r="EM64" s="33">
        <v>5.6485590000000005E-4</v>
      </c>
      <c r="EN64" s="33">
        <v>5.6232060000000004E-4</v>
      </c>
      <c r="EO64" s="33">
        <v>5.5977770000000004E-4</v>
      </c>
      <c r="EP64" s="33">
        <v>5.5724249999999996E-4</v>
      </c>
      <c r="EQ64" s="33">
        <v>5.5470689999999995E-4</v>
      </c>
      <c r="ER64" s="33">
        <v>5.5218770000000001E-4</v>
      </c>
      <c r="ES64" s="33">
        <v>5.4972280000000005E-4</v>
      </c>
      <c r="ET64" s="33">
        <v>5.4730580000000005E-4</v>
      </c>
      <c r="EU64" s="33">
        <v>5.4495110000000004E-4</v>
      </c>
      <c r="EV64" s="33">
        <v>5.4264799999999996E-4</v>
      </c>
      <c r="EW64" s="33">
        <v>5.4038260000000005E-4</v>
      </c>
      <c r="EX64" s="33">
        <v>5.381203E-4</v>
      </c>
      <c r="EY64" s="33">
        <v>5.3584409999999998E-4</v>
      </c>
      <c r="EZ64" s="33">
        <v>5.3357459999999997E-4</v>
      </c>
      <c r="FA64" s="33">
        <v>5.3132980000000004E-4</v>
      </c>
      <c r="FB64" s="33">
        <v>5.291203E-4</v>
      </c>
      <c r="FC64" s="33">
        <v>5.2695390000000002E-4</v>
      </c>
      <c r="FD64" s="33">
        <v>5.2481279999999999E-4</v>
      </c>
      <c r="FE64" s="33">
        <v>5.227125E-4</v>
      </c>
      <c r="FF64" s="33">
        <v>5.2064349999999995E-4</v>
      </c>
      <c r="FG64" s="33">
        <v>5.1860809999999997E-4</v>
      </c>
      <c r="FH64" s="33">
        <v>5.1658749999999995E-4</v>
      </c>
      <c r="FI64" s="33">
        <v>5.1455130000000002E-4</v>
      </c>
      <c r="FJ64" s="33">
        <v>5.1250969999999999E-4</v>
      </c>
      <c r="FK64" s="33">
        <v>5.1047389999999998E-4</v>
      </c>
      <c r="FL64" s="33">
        <v>5.0845169999999996E-4</v>
      </c>
      <c r="FM64" s="33">
        <v>5.0645159999999998E-4</v>
      </c>
      <c r="FN64" s="33">
        <v>5.0448170000000001E-4</v>
      </c>
      <c r="FO64" s="33">
        <v>5.0256550000000002E-4</v>
      </c>
      <c r="FP64" s="33">
        <v>5.006864E-4</v>
      </c>
      <c r="FQ64" s="33">
        <v>4.9884430000000002E-4</v>
      </c>
      <c r="FR64" s="33">
        <v>4.9700609999999996E-4</v>
      </c>
      <c r="FS64" s="33">
        <v>4.9514250000000002E-4</v>
      </c>
      <c r="FT64" s="33">
        <v>4.9326299999999997E-4</v>
      </c>
      <c r="FU64" s="33">
        <v>4.9139520000000001E-4</v>
      </c>
      <c r="FV64" s="33">
        <v>4.8955050000000001E-4</v>
      </c>
      <c r="FW64" s="33">
        <v>4.8773140000000001E-4</v>
      </c>
      <c r="FX64" s="33">
        <v>4.8593889999999998E-4</v>
      </c>
      <c r="FY64" s="33">
        <v>4.8419100000000003E-4</v>
      </c>
      <c r="FZ64" s="33">
        <v>4.8247909999999999E-4</v>
      </c>
      <c r="GA64" s="33">
        <v>4.8080589999999998E-4</v>
      </c>
      <c r="GB64" s="33">
        <v>4.7914840000000002E-4</v>
      </c>
      <c r="GC64" s="33">
        <v>4.774774E-4</v>
      </c>
      <c r="GD64" s="33">
        <v>4.7579270000000002E-4</v>
      </c>
      <c r="GE64" s="33">
        <v>4.7411140000000002E-4</v>
      </c>
      <c r="GF64" s="33">
        <v>4.724304E-4</v>
      </c>
      <c r="GG64" s="33">
        <v>4.7075030000000003E-4</v>
      </c>
      <c r="GH64" s="33">
        <v>4.6908049999999998E-4</v>
      </c>
      <c r="GI64" s="33">
        <v>4.6744400000000002E-4</v>
      </c>
      <c r="GJ64" s="33">
        <v>4.658455E-4</v>
      </c>
      <c r="GK64" s="33">
        <v>4.6429929999999999E-4</v>
      </c>
      <c r="GL64" s="33">
        <v>4.6278150000000001E-4</v>
      </c>
      <c r="GM64" s="33">
        <v>4.6125799999999998E-4</v>
      </c>
      <c r="GN64" s="33">
        <v>4.5971759999999999E-4</v>
      </c>
      <c r="GO64" s="33">
        <v>4.5816889999999999E-4</v>
      </c>
      <c r="GP64" s="33">
        <v>4.5661049999999999E-4</v>
      </c>
      <c r="GQ64" s="33">
        <v>4.5504710000000002E-4</v>
      </c>
      <c r="GR64" s="33">
        <v>4.5348369999999999E-4</v>
      </c>
      <c r="GS64" s="33">
        <v>4.519484E-4</v>
      </c>
      <c r="GT64" s="33">
        <v>4.5044269999999998E-4</v>
      </c>
      <c r="GU64" s="33">
        <v>4.4898710000000001E-4</v>
      </c>
      <c r="GV64" s="33">
        <v>4.475619E-4</v>
      </c>
      <c r="GW64" s="33">
        <v>4.4614749999999999E-4</v>
      </c>
      <c r="GX64" s="33">
        <v>4.4472799999999997E-4</v>
      </c>
      <c r="GY64" s="33">
        <v>4.4330649999999998E-4</v>
      </c>
      <c r="GZ64" s="33">
        <v>4.4187490000000001E-4</v>
      </c>
      <c r="HA64" s="33">
        <v>4.4043210000000002E-4</v>
      </c>
      <c r="HB64" s="33">
        <v>4.389827E-4</v>
      </c>
      <c r="HC64" s="33">
        <v>4.3755820000000001E-4</v>
      </c>
      <c r="HD64" s="33">
        <v>4.361686E-4</v>
      </c>
      <c r="HE64" s="33">
        <v>4.348256E-4</v>
      </c>
      <c r="HF64" s="33">
        <v>4.3350650000000001E-4</v>
      </c>
      <c r="HG64" s="33">
        <v>4.321908E-4</v>
      </c>
      <c r="HH64" s="33">
        <v>4.3086250000000002E-4</v>
      </c>
      <c r="HI64" s="33">
        <v>4.2952399999999998E-4</v>
      </c>
      <c r="HJ64" s="33">
        <v>4.2816929999999999E-4</v>
      </c>
      <c r="HK64" s="33">
        <v>4.2680220000000001E-4</v>
      </c>
      <c r="HL64" s="33">
        <v>4.2543540000000002E-4</v>
      </c>
      <c r="HM64" s="33">
        <v>4.240995E-4</v>
      </c>
      <c r="HN64" s="33">
        <v>4.2279930000000001E-4</v>
      </c>
      <c r="HO64" s="33">
        <v>4.2153690000000001E-4</v>
      </c>
      <c r="HP64" s="33">
        <v>4.2029639999999999E-4</v>
      </c>
      <c r="HQ64" s="33">
        <v>4.190539E-4</v>
      </c>
      <c r="HR64" s="33">
        <v>4.1778669999999998E-4</v>
      </c>
      <c r="HS64" s="33">
        <v>4.1650159999999999E-4</v>
      </c>
      <c r="HT64" s="33">
        <v>4.151941E-4</v>
      </c>
      <c r="HU64" s="33">
        <v>4.1387120000000002E-4</v>
      </c>
      <c r="HV64" s="33">
        <v>4.1254859999999998E-4</v>
      </c>
      <c r="HW64" s="33">
        <v>4.1126379999999998E-4</v>
      </c>
      <c r="HX64" s="33">
        <v>4.1002680000000002E-4</v>
      </c>
      <c r="HY64" s="33">
        <v>4.0884560000000001E-4</v>
      </c>
      <c r="HZ64" s="33">
        <v>4.0769830000000001E-4</v>
      </c>
      <c r="IA64" s="33">
        <v>4.0656269999999998E-4</v>
      </c>
      <c r="IB64" s="33">
        <v>4.054072E-4</v>
      </c>
      <c r="IC64" s="33">
        <v>4.0422489999999999E-4</v>
      </c>
      <c r="ID64" s="33">
        <v>4.0299839999999998E-4</v>
      </c>
      <c r="IE64" s="33">
        <v>4.017375E-4</v>
      </c>
      <c r="IF64" s="33">
        <v>4.0046720000000001E-4</v>
      </c>
      <c r="IG64" s="33">
        <v>3.9923340000000001E-4</v>
      </c>
      <c r="IH64" s="33">
        <v>3.980535E-4</v>
      </c>
      <c r="II64" s="33">
        <v>3.9693319999999999E-4</v>
      </c>
      <c r="IJ64" s="33">
        <v>3.9584800000000002E-4</v>
      </c>
      <c r="IK64" s="33">
        <v>3.9476909999999998E-4</v>
      </c>
      <c r="IL64" s="33">
        <v>3.936748E-4</v>
      </c>
      <c r="IM64" s="33">
        <v>3.9256060000000001E-4</v>
      </c>
      <c r="IN64" s="33">
        <v>3.9140509999999998E-4</v>
      </c>
      <c r="IO64" s="33">
        <v>3.9020919999999999E-4</v>
      </c>
      <c r="IP64" s="33">
        <v>3.8899280000000001E-4</v>
      </c>
      <c r="IQ64" s="33">
        <v>3.877986E-4</v>
      </c>
      <c r="IR64" s="33">
        <v>3.8664739999999997E-4</v>
      </c>
      <c r="IS64" s="33">
        <v>3.8554049999999998E-4</v>
      </c>
      <c r="IT64" s="33">
        <v>3.844637E-4</v>
      </c>
      <c r="IU64" s="33">
        <v>3.8340200000000003E-4</v>
      </c>
      <c r="IV64" s="33">
        <v>3.8234519999999999E-4</v>
      </c>
      <c r="IW64" s="33">
        <v>3.8128499999999998E-4</v>
      </c>
      <c r="IX64" s="33">
        <v>3.8020710000000001E-4</v>
      </c>
      <c r="IY64" s="33">
        <v>3.791113E-4</v>
      </c>
      <c r="IZ64" s="33">
        <v>3.780015E-4</v>
      </c>
      <c r="JA64" s="33">
        <v>3.7691180000000001E-4</v>
      </c>
      <c r="JB64" s="33">
        <v>3.758562E-4</v>
      </c>
      <c r="JC64" s="33">
        <v>3.74838E-4</v>
      </c>
      <c r="JD64" s="33">
        <v>3.7384359999999999E-4</v>
      </c>
      <c r="JE64" s="33">
        <v>3.7285669999999999E-4</v>
      </c>
      <c r="JF64" s="33">
        <v>3.7186260000000003E-4</v>
      </c>
      <c r="JG64" s="33">
        <v>3.7085239999999999E-4</v>
      </c>
      <c r="JH64" s="33">
        <v>3.6981429999999999E-4</v>
      </c>
      <c r="JI64" s="33">
        <v>3.6874949999999998E-4</v>
      </c>
      <c r="JJ64" s="33">
        <v>3.6767199999999999E-4</v>
      </c>
      <c r="JK64" s="33">
        <v>3.666249E-4</v>
      </c>
      <c r="JL64" s="33">
        <v>3.6562770000000001E-4</v>
      </c>
      <c r="JM64" s="33">
        <v>3.6467619999999999E-4</v>
      </c>
      <c r="JN64" s="33">
        <v>3.6375300000000003E-4</v>
      </c>
      <c r="JO64" s="33">
        <v>3.6283769999999999E-4</v>
      </c>
      <c r="JP64" s="33">
        <v>3.6191579999999998E-4</v>
      </c>
      <c r="JQ64" s="33">
        <v>3.6097130000000002E-4</v>
      </c>
      <c r="JR64" s="33">
        <v>3.5999570000000002E-4</v>
      </c>
      <c r="JS64" s="33">
        <v>3.589873E-4</v>
      </c>
      <c r="JT64" s="33">
        <v>3.5795899999999998E-4</v>
      </c>
      <c r="JU64" s="33">
        <v>3.5695939999999998E-4</v>
      </c>
      <c r="JV64" s="33">
        <v>3.5600820000000001E-4</v>
      </c>
      <c r="JW64" s="33">
        <v>3.5510149999999998E-4</v>
      </c>
      <c r="JX64" s="33">
        <v>3.5422570000000003E-4</v>
      </c>
      <c r="JY64" s="33">
        <v>3.5336169999999997E-4</v>
      </c>
      <c r="JZ64" s="33">
        <v>3.5250100000000002E-4</v>
      </c>
      <c r="KA64" s="33">
        <v>3.516196E-4</v>
      </c>
      <c r="KB64" s="33">
        <v>3.5069929999999999E-4</v>
      </c>
      <c r="KC64" s="33">
        <v>3.497323E-4</v>
      </c>
      <c r="KD64" s="33">
        <v>3.4873469999999998E-4</v>
      </c>
      <c r="KE64" s="33">
        <v>3.4775730000000002E-4</v>
      </c>
      <c r="KF64" s="33">
        <v>3.4682369999999998E-4</v>
      </c>
      <c r="KG64" s="33">
        <v>3.4593759999999998E-4</v>
      </c>
      <c r="KH64" s="33">
        <v>3.450889E-4</v>
      </c>
      <c r="KI64" s="33">
        <v>3.4426699999999999E-4</v>
      </c>
      <c r="KJ64" s="33">
        <v>3.4345829999999998E-4</v>
      </c>
      <c r="KK64" s="33">
        <v>3.426363E-4</v>
      </c>
      <c r="KL64" s="33">
        <v>3.4178030000000002E-4</v>
      </c>
      <c r="KM64" s="33">
        <v>3.4088180000000002E-4</v>
      </c>
      <c r="KN64" s="33">
        <v>3.3995599999999998E-4</v>
      </c>
      <c r="KO64" s="33">
        <v>3.3904859999999998E-4</v>
      </c>
      <c r="KP64" s="33">
        <v>3.3818379999999999E-4</v>
      </c>
      <c r="KQ64" s="33">
        <v>3.3736189999999998E-4</v>
      </c>
      <c r="KR64" s="33">
        <v>3.3656730000000001E-4</v>
      </c>
      <c r="KS64" s="33">
        <v>3.357856E-4</v>
      </c>
      <c r="KT64" s="33">
        <v>3.3500359999999999E-4</v>
      </c>
      <c r="KU64" s="33">
        <v>3.3419580000000002E-4</v>
      </c>
      <c r="KV64" s="33">
        <v>3.3334519999999999E-4</v>
      </c>
      <c r="KW64" s="33">
        <v>3.3244580000000001E-4</v>
      </c>
      <c r="KX64" s="33">
        <v>3.3152250000000001E-4</v>
      </c>
      <c r="KY64" s="33">
        <v>3.3062370000000002E-4</v>
      </c>
      <c r="KZ64" s="33">
        <v>3.2977769999999998E-4</v>
      </c>
      <c r="LA64" s="33">
        <v>3.2898820000000002E-4</v>
      </c>
      <c r="LB64" s="33">
        <v>3.2823500000000002E-4</v>
      </c>
      <c r="LC64" s="33">
        <v>3.275102E-4</v>
      </c>
      <c r="LD64" s="33">
        <v>3.2679760000000002E-4</v>
      </c>
      <c r="LE64" s="33">
        <v>3.2606680000000002E-4</v>
      </c>
      <c r="LF64" s="33">
        <v>3.2529409999999999E-4</v>
      </c>
      <c r="LG64" s="33">
        <v>3.2446580000000002E-4</v>
      </c>
      <c r="LH64" s="33">
        <v>3.236073E-4</v>
      </c>
      <c r="LI64" s="33">
        <v>3.2276700000000001E-4</v>
      </c>
      <c r="LJ64" s="33">
        <v>3.2197159999999999E-4</v>
      </c>
      <c r="LK64" s="33">
        <v>3.2122079999999999E-4</v>
      </c>
      <c r="LL64" s="33">
        <v>3.2049059999999998E-4</v>
      </c>
      <c r="LM64" s="33">
        <v>3.197718E-4</v>
      </c>
      <c r="LN64" s="33">
        <v>3.190534E-4</v>
      </c>
      <c r="LO64" s="33">
        <v>3.1830660000000001E-4</v>
      </c>
      <c r="LP64" s="33">
        <v>3.175055E-4</v>
      </c>
      <c r="LQ64" s="33">
        <v>3.16645E-4</v>
      </c>
      <c r="LR64" s="33">
        <v>3.1575499999999997E-4</v>
      </c>
      <c r="LS64" s="33">
        <v>3.1488849999999999E-4</v>
      </c>
      <c r="LT64" s="33">
        <v>3.1407869999999999E-4</v>
      </c>
      <c r="LU64" s="33">
        <v>3.1332860000000002E-4</v>
      </c>
      <c r="LV64" s="33">
        <v>3.1261590000000001E-4</v>
      </c>
      <c r="LW64" s="33">
        <v>3.1193280000000001E-4</v>
      </c>
      <c r="LX64" s="33">
        <v>3.1126910000000001E-4</v>
      </c>
      <c r="LY64" s="33">
        <v>3.1059419999999999E-4</v>
      </c>
      <c r="LZ64" s="33">
        <v>3.0987860000000002E-4</v>
      </c>
      <c r="MA64" s="33">
        <v>3.0911030000000002E-4</v>
      </c>
      <c r="MB64" s="33">
        <v>3.0831080000000001E-4</v>
      </c>
      <c r="MC64" s="33">
        <v>3.0753049999999999E-4</v>
      </c>
      <c r="MD64" s="33">
        <v>3.0679619999999998E-4</v>
      </c>
      <c r="ME64" s="33">
        <v>3.0611270000000001E-4</v>
      </c>
      <c r="MF64" s="33">
        <v>3.0545509999999998E-4</v>
      </c>
      <c r="MG64" s="33">
        <v>3.0481239999999998E-4</v>
      </c>
      <c r="MH64" s="33">
        <v>3.0417090000000002E-4</v>
      </c>
      <c r="MI64" s="33">
        <v>3.0350020000000002E-4</v>
      </c>
      <c r="MJ64" s="33">
        <v>3.0276990000000002E-4</v>
      </c>
      <c r="MK64" s="33">
        <v>3.019734E-4</v>
      </c>
      <c r="ML64" s="33">
        <v>3.0113580000000001E-4</v>
      </c>
      <c r="MM64" s="33">
        <v>3.0031170000000001E-4</v>
      </c>
      <c r="MN64" s="33">
        <v>2.9953679999999999E-4</v>
      </c>
      <c r="MO64" s="33">
        <v>2.9882409999999998E-4</v>
      </c>
      <c r="MP64" s="33">
        <v>2.9815320000000002E-4</v>
      </c>
      <c r="MQ64" s="33">
        <v>2.975144E-4</v>
      </c>
      <c r="MR64" s="33">
        <v>2.9689389999999999E-4</v>
      </c>
      <c r="MS64" s="33">
        <v>2.9626089999999999E-4</v>
      </c>
      <c r="MT64" s="33">
        <v>2.955837E-4</v>
      </c>
      <c r="MU64" s="33">
        <v>2.948499E-4</v>
      </c>
      <c r="MV64" s="33">
        <v>2.9408089999999998E-4</v>
      </c>
      <c r="MW64" s="33">
        <v>2.933298E-4</v>
      </c>
      <c r="MX64" s="33">
        <v>2.92627E-4</v>
      </c>
      <c r="MY64" s="33">
        <v>2.9198389999999998E-4</v>
      </c>
      <c r="MZ64" s="33">
        <v>2.9137439999999998E-4</v>
      </c>
      <c r="NA64" s="33">
        <v>2.9078129999999999E-4</v>
      </c>
      <c r="NB64" s="33">
        <v>2.9018769999999999E-4</v>
      </c>
      <c r="NC64" s="33">
        <v>2.8956389999999999E-4</v>
      </c>
      <c r="ND64" s="33">
        <v>2.8887539999999999E-4</v>
      </c>
      <c r="NE64" s="33">
        <v>2.8811149999999997E-4</v>
      </c>
      <c r="NF64" s="33">
        <v>2.8729880000000001E-4</v>
      </c>
      <c r="NG64" s="33">
        <v>2.864961E-4</v>
      </c>
      <c r="NH64" s="33">
        <v>2.8574660000000001E-4</v>
      </c>
      <c r="NI64" s="33">
        <v>2.8506659999999999E-4</v>
      </c>
      <c r="NJ64" s="33">
        <v>2.844322E-4</v>
      </c>
      <c r="NK64" s="33">
        <v>2.8382880000000002E-4</v>
      </c>
      <c r="NL64" s="33">
        <v>2.8323489999999997E-4</v>
      </c>
      <c r="NM64" s="33">
        <v>2.8262269999999997E-4</v>
      </c>
      <c r="NN64" s="33">
        <v>2.819602E-4</v>
      </c>
      <c r="NO64" s="33">
        <v>2.8123580000000002E-4</v>
      </c>
      <c r="NP64" s="33">
        <v>2.8047560000000002E-4</v>
      </c>
      <c r="NQ64" s="33">
        <v>2.797338E-4</v>
      </c>
      <c r="NR64" s="33">
        <v>2.79051E-4</v>
      </c>
      <c r="NS64" s="33">
        <v>2.7843989999999999E-4</v>
      </c>
      <c r="NT64" s="33">
        <v>2.7787500000000002E-4</v>
      </c>
      <c r="NU64" s="33">
        <v>2.7733789999999999E-4</v>
      </c>
      <c r="NV64" s="33">
        <v>2.7679929999999998E-4</v>
      </c>
      <c r="NW64" s="33">
        <v>2.7623079999999998E-4</v>
      </c>
      <c r="NX64" s="33">
        <v>2.756031E-4</v>
      </c>
      <c r="NY64" s="33">
        <v>2.7490369999999997E-4</v>
      </c>
      <c r="NZ64" s="33">
        <v>2.7416229999999999E-4</v>
      </c>
      <c r="OA64" s="33">
        <v>2.7343110000000001E-4</v>
      </c>
      <c r="OB64" s="33">
        <v>2.7275170000000003E-4</v>
      </c>
      <c r="OC64" s="33">
        <v>2.7213669999999999E-4</v>
      </c>
      <c r="OD64" s="33">
        <v>2.7156430000000001E-4</v>
      </c>
      <c r="OE64" s="33">
        <v>2.7102240000000002E-4</v>
      </c>
      <c r="OF64" s="33">
        <v>2.7048319999999998E-4</v>
      </c>
      <c r="OG64" s="33">
        <v>2.6992070000000001E-4</v>
      </c>
      <c r="OH64" s="33">
        <v>2.693099E-4</v>
      </c>
      <c r="OI64" s="33">
        <v>2.686419E-4</v>
      </c>
      <c r="OJ64" s="33">
        <v>2.6794440000000002E-4</v>
      </c>
      <c r="OK64" s="33">
        <v>2.6726659999999999E-4</v>
      </c>
      <c r="OL64" s="33">
        <v>2.6664549999999999E-4</v>
      </c>
      <c r="OM64" s="33">
        <v>2.6608799999999999E-4</v>
      </c>
      <c r="ON64" s="33">
        <v>2.6556959999999999E-4</v>
      </c>
      <c r="OO64" s="33">
        <v>2.6506979999999999E-4</v>
      </c>
      <c r="OP64" s="33">
        <v>2.6456130000000001E-4</v>
      </c>
      <c r="OQ64" s="33"/>
    </row>
    <row r="65" spans="1:407" x14ac:dyDescent="0.25">
      <c r="A65" s="13" t="str">
        <f t="shared" si="0"/>
        <v>FixedWing-ULTRA COARSE-3-7-Any</v>
      </c>
      <c r="B65" s="13" t="s">
        <v>56</v>
      </c>
      <c r="C65" s="23" t="s">
        <v>42</v>
      </c>
      <c r="D65" s="31">
        <v>3</v>
      </c>
      <c r="E65" s="23">
        <v>7</v>
      </c>
      <c r="F65" s="32" t="s">
        <v>48</v>
      </c>
      <c r="G65" s="33">
        <v>1.4680830000000001E-2</v>
      </c>
      <c r="H65" s="33">
        <v>1.29769E-2</v>
      </c>
      <c r="I65" s="33">
        <v>1.2104790000000001E-2</v>
      </c>
      <c r="J65" s="33">
        <v>1.176283E-2</v>
      </c>
      <c r="K65" s="33">
        <v>1.149852E-2</v>
      </c>
      <c r="L65" s="33">
        <v>1.0876210000000001E-2</v>
      </c>
      <c r="M65" s="33">
        <v>1.0107949999999999E-2</v>
      </c>
      <c r="N65" s="33">
        <v>9.0797159999999998E-3</v>
      </c>
      <c r="O65" s="33">
        <v>8.1055520000000002E-3</v>
      </c>
      <c r="P65" s="33">
        <v>7.2551250000000003E-3</v>
      </c>
      <c r="Q65" s="33">
        <v>6.4099379999999996E-3</v>
      </c>
      <c r="R65" s="33">
        <v>5.6408700000000001E-3</v>
      </c>
      <c r="S65" s="33">
        <v>5.0151620000000001E-3</v>
      </c>
      <c r="T65" s="33">
        <v>4.5556140000000004E-3</v>
      </c>
      <c r="U65" s="33">
        <v>4.2023360000000001E-3</v>
      </c>
      <c r="V65" s="33">
        <v>3.9120750000000001E-3</v>
      </c>
      <c r="W65" s="33">
        <v>3.670113E-3</v>
      </c>
      <c r="X65" s="33">
        <v>3.431683E-3</v>
      </c>
      <c r="Y65" s="33">
        <v>3.226133E-3</v>
      </c>
      <c r="Z65" s="33">
        <v>3.044345E-3</v>
      </c>
      <c r="AA65" s="33">
        <v>2.8783110000000002E-3</v>
      </c>
      <c r="AB65" s="33">
        <v>2.7243200000000001E-3</v>
      </c>
      <c r="AC65" s="33">
        <v>2.5831500000000002E-3</v>
      </c>
      <c r="AD65" s="33">
        <v>2.454534E-3</v>
      </c>
      <c r="AE65" s="33">
        <v>2.3390479999999998E-3</v>
      </c>
      <c r="AF65" s="33">
        <v>2.2354599999999999E-3</v>
      </c>
      <c r="AG65" s="33">
        <v>2.141254E-3</v>
      </c>
      <c r="AH65" s="33">
        <v>2.0557969999999998E-3</v>
      </c>
      <c r="AI65" s="33">
        <v>1.9794280000000001E-3</v>
      </c>
      <c r="AJ65" s="33">
        <v>1.9113629999999999E-3</v>
      </c>
      <c r="AK65" s="33">
        <v>1.849404E-3</v>
      </c>
      <c r="AL65" s="33">
        <v>1.791908E-3</v>
      </c>
      <c r="AM65" s="33">
        <v>1.738678E-3</v>
      </c>
      <c r="AN65" s="33">
        <v>1.6900610000000001E-3</v>
      </c>
      <c r="AO65" s="33">
        <v>1.6456210000000001E-3</v>
      </c>
      <c r="AP65" s="33">
        <v>1.6042210000000001E-3</v>
      </c>
      <c r="AQ65" s="33">
        <v>1.5650449999999999E-3</v>
      </c>
      <c r="AR65" s="33">
        <v>1.52787E-3</v>
      </c>
      <c r="AS65" s="33">
        <v>1.4930880000000001E-3</v>
      </c>
      <c r="AT65" s="33">
        <v>1.4608080000000001E-3</v>
      </c>
      <c r="AU65" s="33">
        <v>1.43099E-3</v>
      </c>
      <c r="AV65" s="33">
        <v>1.403255E-3</v>
      </c>
      <c r="AW65" s="33">
        <v>1.3772560000000001E-3</v>
      </c>
      <c r="AX65" s="33">
        <v>1.352804E-3</v>
      </c>
      <c r="AY65" s="33">
        <v>1.32982E-3</v>
      </c>
      <c r="AZ65" s="33">
        <v>1.3082129999999999E-3</v>
      </c>
      <c r="BA65" s="33">
        <v>1.287842E-3</v>
      </c>
      <c r="BB65" s="33">
        <v>1.2684059999999999E-3</v>
      </c>
      <c r="BC65" s="33">
        <v>1.2497229999999999E-3</v>
      </c>
      <c r="BD65" s="33">
        <v>1.2316149999999999E-3</v>
      </c>
      <c r="BE65" s="33">
        <v>1.2141330000000001E-3</v>
      </c>
      <c r="BF65" s="33">
        <v>1.1971849999999999E-3</v>
      </c>
      <c r="BG65" s="33">
        <v>1.1807619999999999E-3</v>
      </c>
      <c r="BH65" s="33">
        <v>1.16497E-3</v>
      </c>
      <c r="BI65" s="33">
        <v>1.1499170000000001E-3</v>
      </c>
      <c r="BJ65" s="33">
        <v>1.1356059999999999E-3</v>
      </c>
      <c r="BK65" s="33">
        <v>1.1219170000000001E-3</v>
      </c>
      <c r="BL65" s="33">
        <v>1.1086729999999999E-3</v>
      </c>
      <c r="BM65" s="33">
        <v>1.09578E-3</v>
      </c>
      <c r="BN65" s="33">
        <v>1.083089E-3</v>
      </c>
      <c r="BO65" s="33">
        <v>1.0706559999999999E-3</v>
      </c>
      <c r="BP65" s="33">
        <v>1.058465E-3</v>
      </c>
      <c r="BQ65" s="33">
        <v>1.04655E-3</v>
      </c>
      <c r="BR65" s="33">
        <v>1.035064E-3</v>
      </c>
      <c r="BS65" s="33">
        <v>1.024112E-3</v>
      </c>
      <c r="BT65" s="33">
        <v>1.013697E-3</v>
      </c>
      <c r="BU65" s="33">
        <v>1.0037259999999999E-3</v>
      </c>
      <c r="BV65" s="33">
        <v>9.9412479999999993E-4</v>
      </c>
      <c r="BW65" s="33">
        <v>9.8488570000000004E-4</v>
      </c>
      <c r="BX65" s="33">
        <v>9.7596559999999996E-4</v>
      </c>
      <c r="BY65" s="33">
        <v>9.6740390000000002E-4</v>
      </c>
      <c r="BZ65" s="33">
        <v>9.5908400000000002E-4</v>
      </c>
      <c r="CA65" s="33">
        <v>9.509001E-4</v>
      </c>
      <c r="CB65" s="33">
        <v>9.4284410000000001E-4</v>
      </c>
      <c r="CC65" s="33">
        <v>9.3493129999999995E-4</v>
      </c>
      <c r="CD65" s="33">
        <v>9.2715509999999996E-4</v>
      </c>
      <c r="CE65" s="33">
        <v>9.1945220000000003E-4</v>
      </c>
      <c r="CF65" s="33">
        <v>9.1178030000000005E-4</v>
      </c>
      <c r="CG65" s="33">
        <v>9.0416889999999999E-4</v>
      </c>
      <c r="CH65" s="33">
        <v>8.9663899999999996E-4</v>
      </c>
      <c r="CI65" s="33">
        <v>8.8928309999999997E-4</v>
      </c>
      <c r="CJ65" s="33">
        <v>8.8203589999999996E-4</v>
      </c>
      <c r="CK65" s="33">
        <v>8.7482480000000001E-4</v>
      </c>
      <c r="CL65" s="33">
        <v>8.6766510000000003E-4</v>
      </c>
      <c r="CM65" s="33">
        <v>8.6060420000000002E-4</v>
      </c>
      <c r="CN65" s="33">
        <v>8.536552E-4</v>
      </c>
      <c r="CO65" s="33">
        <v>8.4675020000000002E-4</v>
      </c>
      <c r="CP65" s="33">
        <v>8.3986979999999998E-4</v>
      </c>
      <c r="CQ65" s="33">
        <v>8.3302910000000003E-4</v>
      </c>
      <c r="CR65" s="33">
        <v>8.2627500000000001E-4</v>
      </c>
      <c r="CS65" s="33">
        <v>8.1970049999999998E-4</v>
      </c>
      <c r="CT65" s="33">
        <v>8.1323699999999997E-4</v>
      </c>
      <c r="CU65" s="33">
        <v>8.0682300000000002E-4</v>
      </c>
      <c r="CV65" s="33">
        <v>8.004695E-4</v>
      </c>
      <c r="CW65" s="33">
        <v>7.9421319999999995E-4</v>
      </c>
      <c r="CX65" s="33">
        <v>7.8808990000000005E-4</v>
      </c>
      <c r="CY65" s="33">
        <v>7.8203430000000002E-4</v>
      </c>
      <c r="CZ65" s="33">
        <v>7.7601500000000002E-4</v>
      </c>
      <c r="DA65" s="33">
        <v>7.7006399999999999E-4</v>
      </c>
      <c r="DB65" s="33">
        <v>7.6425270000000001E-4</v>
      </c>
      <c r="DC65" s="33">
        <v>7.586572E-4</v>
      </c>
      <c r="DD65" s="33">
        <v>7.5323179999999999E-4</v>
      </c>
      <c r="DE65" s="33">
        <v>7.4788920000000002E-4</v>
      </c>
      <c r="DF65" s="33">
        <v>7.4262540000000004E-4</v>
      </c>
      <c r="DG65" s="33">
        <v>7.3747479999999995E-4</v>
      </c>
      <c r="DH65" s="33">
        <v>7.3245380000000004E-4</v>
      </c>
      <c r="DI65" s="33">
        <v>7.2749350000000002E-4</v>
      </c>
      <c r="DJ65" s="33">
        <v>7.2257490000000001E-4</v>
      </c>
      <c r="DK65" s="33">
        <v>7.1772069999999995E-4</v>
      </c>
      <c r="DL65" s="33">
        <v>7.1298149999999996E-4</v>
      </c>
      <c r="DM65" s="33">
        <v>7.084185E-4</v>
      </c>
      <c r="DN65" s="33">
        <v>7.0399989999999995E-4</v>
      </c>
      <c r="DO65" s="33">
        <v>6.996433E-4</v>
      </c>
      <c r="DP65" s="33">
        <v>6.9532229999999995E-4</v>
      </c>
      <c r="DQ65" s="33">
        <v>6.910652E-4</v>
      </c>
      <c r="DR65" s="33">
        <v>6.8689719999999997E-4</v>
      </c>
      <c r="DS65" s="33">
        <v>6.8275970000000004E-4</v>
      </c>
      <c r="DT65" s="33">
        <v>6.7863679999999999E-4</v>
      </c>
      <c r="DU65" s="33">
        <v>6.7454009999999998E-4</v>
      </c>
      <c r="DV65" s="33">
        <v>6.705255E-4</v>
      </c>
      <c r="DW65" s="33">
        <v>6.6665129999999998E-4</v>
      </c>
      <c r="DX65" s="33">
        <v>6.6289099999999998E-4</v>
      </c>
      <c r="DY65" s="33">
        <v>6.591635E-4</v>
      </c>
      <c r="DZ65" s="33">
        <v>6.5543510000000004E-4</v>
      </c>
      <c r="EA65" s="33">
        <v>6.5172470000000003E-4</v>
      </c>
      <c r="EB65" s="33">
        <v>6.4805889999999995E-4</v>
      </c>
      <c r="EC65" s="33">
        <v>6.4440470000000003E-4</v>
      </c>
      <c r="ED65" s="33">
        <v>6.4076550000000002E-4</v>
      </c>
      <c r="EE65" s="33">
        <v>6.3714819999999999E-4</v>
      </c>
      <c r="EF65" s="33">
        <v>6.3357780000000002E-4</v>
      </c>
      <c r="EG65" s="33">
        <v>6.3013360000000005E-4</v>
      </c>
      <c r="EH65" s="33">
        <v>6.2679890000000001E-4</v>
      </c>
      <c r="EI65" s="33">
        <v>6.2349140000000003E-4</v>
      </c>
      <c r="EJ65" s="33">
        <v>6.2017599999999995E-4</v>
      </c>
      <c r="EK65" s="33">
        <v>6.1686059999999999E-4</v>
      </c>
      <c r="EL65" s="33">
        <v>6.135817E-4</v>
      </c>
      <c r="EM65" s="33">
        <v>6.1031979999999996E-4</v>
      </c>
      <c r="EN65" s="33">
        <v>6.0706840000000002E-4</v>
      </c>
      <c r="EO65" s="33">
        <v>6.0384209999999998E-4</v>
      </c>
      <c r="EP65" s="33">
        <v>6.0067300000000003E-4</v>
      </c>
      <c r="EQ65" s="33">
        <v>5.9763220000000003E-4</v>
      </c>
      <c r="ER65" s="33">
        <v>5.9468780000000005E-4</v>
      </c>
      <c r="ES65" s="33">
        <v>5.9174399999999995E-4</v>
      </c>
      <c r="ET65" s="33">
        <v>5.8877110000000001E-4</v>
      </c>
      <c r="EU65" s="33">
        <v>5.8578320000000005E-4</v>
      </c>
      <c r="EV65" s="33">
        <v>5.8281330000000005E-4</v>
      </c>
      <c r="EW65" s="33">
        <v>5.7984880000000005E-4</v>
      </c>
      <c r="EX65" s="33">
        <v>5.7690020000000005E-4</v>
      </c>
      <c r="EY65" s="33">
        <v>5.7398089999999996E-4</v>
      </c>
      <c r="EZ65" s="33">
        <v>5.7109939999999996E-4</v>
      </c>
      <c r="FA65" s="33">
        <v>5.683207E-4</v>
      </c>
      <c r="FB65" s="33">
        <v>5.656236E-4</v>
      </c>
      <c r="FC65" s="33">
        <v>5.6292660000000004E-4</v>
      </c>
      <c r="FD65" s="33">
        <v>5.601998E-4</v>
      </c>
      <c r="FE65" s="33">
        <v>5.5747179999999998E-4</v>
      </c>
      <c r="FF65" s="33">
        <v>5.5476750000000002E-4</v>
      </c>
      <c r="FG65" s="33">
        <v>5.5207469999999997E-4</v>
      </c>
      <c r="FH65" s="33">
        <v>5.4941129999999997E-4</v>
      </c>
      <c r="FI65" s="33">
        <v>5.4679320000000002E-4</v>
      </c>
      <c r="FJ65" s="33">
        <v>5.442267E-4</v>
      </c>
      <c r="FK65" s="33">
        <v>5.4174989999999999E-4</v>
      </c>
      <c r="FL65" s="33">
        <v>5.3933539999999997E-4</v>
      </c>
      <c r="FM65" s="33">
        <v>5.3692799999999999E-4</v>
      </c>
      <c r="FN65" s="33">
        <v>5.3449849999999996E-4</v>
      </c>
      <c r="FO65" s="33">
        <v>5.3205359999999998E-4</v>
      </c>
      <c r="FP65" s="33">
        <v>5.2960669999999998E-4</v>
      </c>
      <c r="FQ65" s="33">
        <v>5.2715219999999998E-4</v>
      </c>
      <c r="FR65" s="33">
        <v>5.2469669999999997E-4</v>
      </c>
      <c r="FS65" s="33">
        <v>5.2226859999999998E-4</v>
      </c>
      <c r="FT65" s="33">
        <v>5.1988179999999998E-4</v>
      </c>
      <c r="FU65" s="33">
        <v>5.1757400000000003E-4</v>
      </c>
      <c r="FV65" s="33">
        <v>5.1530670000000001E-4</v>
      </c>
      <c r="FW65" s="33">
        <v>5.1302699999999999E-4</v>
      </c>
      <c r="FX65" s="33">
        <v>5.1070589999999995E-4</v>
      </c>
      <c r="FY65" s="33">
        <v>5.083682E-4</v>
      </c>
      <c r="FZ65" s="33">
        <v>5.0603720000000005E-4</v>
      </c>
      <c r="GA65" s="33">
        <v>5.0370760000000004E-4</v>
      </c>
      <c r="GB65" s="33">
        <v>5.0137809999999995E-4</v>
      </c>
      <c r="GC65" s="33">
        <v>4.9906880000000003E-4</v>
      </c>
      <c r="GD65" s="33">
        <v>4.9679050000000005E-4</v>
      </c>
      <c r="GE65" s="33">
        <v>4.9458E-4</v>
      </c>
      <c r="GF65" s="33">
        <v>4.9241770000000001E-4</v>
      </c>
      <c r="GG65" s="33">
        <v>4.902684E-4</v>
      </c>
      <c r="GH65" s="33">
        <v>4.8808739999999998E-4</v>
      </c>
      <c r="GI65" s="33">
        <v>4.8588880000000002E-4</v>
      </c>
      <c r="GJ65" s="33">
        <v>4.8369599999999998E-4</v>
      </c>
      <c r="GK65" s="33">
        <v>4.815148E-4</v>
      </c>
      <c r="GL65" s="33">
        <v>4.7933909999999999E-4</v>
      </c>
      <c r="GM65" s="33">
        <v>4.7717320000000002E-4</v>
      </c>
      <c r="GN65" s="33">
        <v>4.7503219999999997E-4</v>
      </c>
      <c r="GO65" s="33">
        <v>4.7294820000000001E-4</v>
      </c>
      <c r="GP65" s="33">
        <v>4.7089339999999998E-4</v>
      </c>
      <c r="GQ65" s="33">
        <v>4.6882150000000002E-4</v>
      </c>
      <c r="GR65" s="33">
        <v>4.6670920000000001E-4</v>
      </c>
      <c r="GS65" s="33">
        <v>4.645718E-4</v>
      </c>
      <c r="GT65" s="33">
        <v>4.6242689999999998E-4</v>
      </c>
      <c r="GU65" s="33">
        <v>4.6028170000000001E-4</v>
      </c>
      <c r="GV65" s="33">
        <v>4.5815109999999999E-4</v>
      </c>
      <c r="GW65" s="33">
        <v>4.5603799999999997E-4</v>
      </c>
      <c r="GX65" s="33">
        <v>4.5396649999999999E-4</v>
      </c>
      <c r="GY65" s="33">
        <v>4.5197139999999999E-4</v>
      </c>
      <c r="GZ65" s="33">
        <v>4.5002669999999999E-4</v>
      </c>
      <c r="HA65" s="33">
        <v>4.4807190000000001E-4</v>
      </c>
      <c r="HB65" s="33">
        <v>4.4606879999999999E-4</v>
      </c>
      <c r="HC65" s="33">
        <v>4.440348E-4</v>
      </c>
      <c r="HD65" s="33">
        <v>4.4199160000000002E-4</v>
      </c>
      <c r="HE65" s="33">
        <v>4.3994800000000001E-4</v>
      </c>
      <c r="HF65" s="33">
        <v>4.3791719999999998E-4</v>
      </c>
      <c r="HG65" s="33">
        <v>4.3591229999999999E-4</v>
      </c>
      <c r="HH65" s="33">
        <v>4.3396329999999999E-4</v>
      </c>
      <c r="HI65" s="33">
        <v>4.3209660000000002E-4</v>
      </c>
      <c r="HJ65" s="33">
        <v>4.3028579999999998E-4</v>
      </c>
      <c r="HK65" s="33">
        <v>4.2847700000000002E-4</v>
      </c>
      <c r="HL65" s="33">
        <v>4.2662679999999999E-4</v>
      </c>
      <c r="HM65" s="33">
        <v>4.2474100000000002E-4</v>
      </c>
      <c r="HN65" s="33">
        <v>4.2283829999999997E-4</v>
      </c>
      <c r="HO65" s="33">
        <v>4.209409E-4</v>
      </c>
      <c r="HP65" s="33">
        <v>4.1905780000000002E-4</v>
      </c>
      <c r="HQ65" s="33">
        <v>4.1718419999999998E-4</v>
      </c>
      <c r="HR65" s="33">
        <v>4.1533869999999998E-4</v>
      </c>
      <c r="HS65" s="33">
        <v>4.1355640000000001E-4</v>
      </c>
      <c r="HT65" s="33">
        <v>4.1183559999999998E-4</v>
      </c>
      <c r="HU65" s="33">
        <v>4.1011930000000002E-4</v>
      </c>
      <c r="HV65" s="33">
        <v>4.0836810000000002E-4</v>
      </c>
      <c r="HW65" s="33">
        <v>4.0658410000000002E-4</v>
      </c>
      <c r="HX65" s="33">
        <v>4.0479049999999999E-4</v>
      </c>
      <c r="HY65" s="33">
        <v>4.0300029999999998E-4</v>
      </c>
      <c r="HZ65" s="33">
        <v>4.012199E-4</v>
      </c>
      <c r="IA65" s="33">
        <v>3.9945239999999998E-4</v>
      </c>
      <c r="IB65" s="33">
        <v>3.9772309999999998E-4</v>
      </c>
      <c r="IC65" s="33">
        <v>3.9605759999999999E-4</v>
      </c>
      <c r="ID65" s="33">
        <v>3.9445270000000002E-4</v>
      </c>
      <c r="IE65" s="33">
        <v>3.9285209999999999E-4</v>
      </c>
      <c r="IF65" s="33">
        <v>3.912109E-4</v>
      </c>
      <c r="IG65" s="33">
        <v>3.8952380000000002E-4</v>
      </c>
      <c r="IH65" s="33">
        <v>3.878218E-4</v>
      </c>
      <c r="II65" s="33">
        <v>3.8613420000000001E-4</v>
      </c>
      <c r="IJ65" s="33">
        <v>3.8447379999999998E-4</v>
      </c>
      <c r="IK65" s="33">
        <v>3.8284449999999998E-4</v>
      </c>
      <c r="IL65" s="33">
        <v>3.812647E-4</v>
      </c>
      <c r="IM65" s="33">
        <v>3.7974040000000002E-4</v>
      </c>
      <c r="IN65" s="33">
        <v>3.7825990000000002E-4</v>
      </c>
      <c r="IO65" s="33">
        <v>3.7676639999999998E-4</v>
      </c>
      <c r="IP65" s="33">
        <v>3.7522020000000002E-4</v>
      </c>
      <c r="IQ65" s="33">
        <v>3.7362060000000001E-4</v>
      </c>
      <c r="IR65" s="33">
        <v>3.7199619999999999E-4</v>
      </c>
      <c r="IS65" s="33">
        <v>3.7037650000000001E-4</v>
      </c>
      <c r="IT65" s="33">
        <v>3.6877980000000002E-4</v>
      </c>
      <c r="IU65" s="33">
        <v>3.6721699999999998E-4</v>
      </c>
      <c r="IV65" s="33">
        <v>3.6569590000000001E-4</v>
      </c>
      <c r="IW65" s="33">
        <v>3.6422910000000002E-4</v>
      </c>
      <c r="IX65" s="33">
        <v>3.6281799999999999E-4</v>
      </c>
      <c r="IY65" s="33">
        <v>3.6141260000000002E-4</v>
      </c>
      <c r="IZ65" s="33">
        <v>3.5996550000000002E-4</v>
      </c>
      <c r="JA65" s="33">
        <v>3.5846419999999998E-4</v>
      </c>
      <c r="JB65" s="33">
        <v>3.5693969999999999E-4</v>
      </c>
      <c r="JC65" s="33">
        <v>3.5542529999999997E-4</v>
      </c>
      <c r="JD65" s="33">
        <v>3.5393970000000002E-4</v>
      </c>
      <c r="JE65" s="33">
        <v>3.5248570000000001E-4</v>
      </c>
      <c r="JF65" s="33">
        <v>3.5106949999999998E-4</v>
      </c>
      <c r="JG65" s="33">
        <v>3.4970440000000003E-4</v>
      </c>
      <c r="JH65" s="33">
        <v>3.4838700000000002E-4</v>
      </c>
      <c r="JI65" s="33">
        <v>3.4706199999999998E-4</v>
      </c>
      <c r="JJ65" s="33">
        <v>3.4568279999999999E-4</v>
      </c>
      <c r="JK65" s="33">
        <v>3.4424459999999999E-4</v>
      </c>
      <c r="JL65" s="33">
        <v>3.4277990000000001E-4</v>
      </c>
      <c r="JM65" s="33">
        <v>3.4133120000000002E-4</v>
      </c>
      <c r="JN65" s="33">
        <v>3.3992469999999999E-4</v>
      </c>
      <c r="JO65" s="33">
        <v>3.3855730000000001E-4</v>
      </c>
      <c r="JP65" s="33">
        <v>3.3722549999999998E-4</v>
      </c>
      <c r="JQ65" s="33">
        <v>3.3593289999999998E-4</v>
      </c>
      <c r="JR65" s="33">
        <v>3.3466760000000001E-4</v>
      </c>
      <c r="JS65" s="33">
        <v>3.3337999999999998E-4</v>
      </c>
      <c r="JT65" s="33">
        <v>3.3204300000000002E-4</v>
      </c>
      <c r="JU65" s="33">
        <v>3.306599E-4</v>
      </c>
      <c r="JV65" s="33">
        <v>3.2926009999999998E-4</v>
      </c>
      <c r="JW65" s="33">
        <v>3.2788309999999998E-4</v>
      </c>
      <c r="JX65" s="33">
        <v>3.2655759999999999E-4</v>
      </c>
      <c r="JY65" s="33">
        <v>3.252803E-4</v>
      </c>
      <c r="JZ65" s="33">
        <v>3.2404459999999999E-4</v>
      </c>
      <c r="KA65" s="33">
        <v>3.2284920000000001E-4</v>
      </c>
      <c r="KB65" s="33">
        <v>3.216734E-4</v>
      </c>
      <c r="KC65" s="33">
        <v>3.2047530000000002E-4</v>
      </c>
      <c r="KD65" s="33">
        <v>3.1922770000000002E-4</v>
      </c>
      <c r="KE65" s="33">
        <v>3.1792620000000002E-4</v>
      </c>
      <c r="KF65" s="33">
        <v>3.1659160000000001E-4</v>
      </c>
      <c r="KG65" s="33">
        <v>3.1526349999999999E-4</v>
      </c>
      <c r="KH65" s="33">
        <v>3.1397880000000002E-4</v>
      </c>
      <c r="KI65" s="33">
        <v>3.1274159999999999E-4</v>
      </c>
      <c r="KJ65" s="33">
        <v>3.1154700000000002E-4</v>
      </c>
      <c r="KK65" s="33">
        <v>3.1039940000000002E-4</v>
      </c>
      <c r="KL65" s="33">
        <v>3.0927990000000001E-4</v>
      </c>
      <c r="KM65" s="33">
        <v>3.081467E-4</v>
      </c>
      <c r="KN65" s="33">
        <v>3.069735E-4</v>
      </c>
      <c r="KO65" s="33">
        <v>3.0576079999999997E-4</v>
      </c>
      <c r="KP65" s="33">
        <v>3.0453110000000001E-4</v>
      </c>
      <c r="KQ65" s="33">
        <v>3.0331580000000002E-4</v>
      </c>
      <c r="KR65" s="33">
        <v>3.0214260000000002E-4</v>
      </c>
      <c r="KS65" s="33">
        <v>3.0101040000000002E-4</v>
      </c>
      <c r="KT65" s="33">
        <v>2.9990989999999999E-4</v>
      </c>
      <c r="KU65" s="33">
        <v>2.9883440000000002E-4</v>
      </c>
      <c r="KV65" s="33">
        <v>2.9776720000000001E-4</v>
      </c>
      <c r="KW65" s="33">
        <v>2.9667609999999998E-4</v>
      </c>
      <c r="KX65" s="33">
        <v>2.9554929999999998E-4</v>
      </c>
      <c r="KY65" s="33">
        <v>2.9439059999999999E-4</v>
      </c>
      <c r="KZ65" s="33">
        <v>2.9322069999999998E-4</v>
      </c>
      <c r="LA65" s="33">
        <v>2.9205989999999999E-4</v>
      </c>
      <c r="LB65" s="33">
        <v>2.909295E-4</v>
      </c>
      <c r="LC65" s="33">
        <v>2.8983729999999998E-4</v>
      </c>
      <c r="LD65" s="33">
        <v>2.8877889999999999E-4</v>
      </c>
      <c r="LE65" s="33">
        <v>2.8774349999999998E-4</v>
      </c>
      <c r="LF65" s="33">
        <v>2.8671090000000001E-4</v>
      </c>
      <c r="LG65" s="33">
        <v>2.856496E-4</v>
      </c>
      <c r="LH65" s="33">
        <v>2.845441E-4</v>
      </c>
      <c r="LI65" s="33">
        <v>2.8340519999999999E-4</v>
      </c>
      <c r="LJ65" s="33">
        <v>2.8225940000000001E-4</v>
      </c>
      <c r="LK65" s="33">
        <v>2.8112729999999999E-4</v>
      </c>
      <c r="LL65" s="33">
        <v>2.8003650000000001E-4</v>
      </c>
      <c r="LM65" s="33">
        <v>2.7899830000000002E-4</v>
      </c>
      <c r="LN65" s="33">
        <v>2.7800170000000002E-4</v>
      </c>
      <c r="LO65" s="33">
        <v>2.7702990000000002E-4</v>
      </c>
      <c r="LP65" s="33">
        <v>2.7606020000000002E-4</v>
      </c>
      <c r="LQ65" s="33">
        <v>2.7506390000000001E-4</v>
      </c>
      <c r="LR65" s="33">
        <v>2.740234E-4</v>
      </c>
      <c r="LS65" s="33">
        <v>2.7295070000000002E-4</v>
      </c>
      <c r="LT65" s="33">
        <v>2.7187739999999999E-4</v>
      </c>
      <c r="LU65" s="33">
        <v>2.7082039999999999E-4</v>
      </c>
      <c r="LV65" s="33">
        <v>2.6979990000000002E-4</v>
      </c>
      <c r="LW65" s="33">
        <v>2.6881810000000002E-4</v>
      </c>
      <c r="LX65" s="33">
        <v>2.6786829999999998E-4</v>
      </c>
      <c r="LY65" s="33">
        <v>2.6693769999999999E-4</v>
      </c>
      <c r="LZ65" s="33">
        <v>2.6600130000000002E-4</v>
      </c>
      <c r="MA65" s="33">
        <v>2.6503190000000003E-4</v>
      </c>
      <c r="MB65" s="33">
        <v>2.640203E-4</v>
      </c>
      <c r="MC65" s="33">
        <v>2.629822E-4</v>
      </c>
      <c r="MD65" s="33">
        <v>2.619462E-4</v>
      </c>
      <c r="ME65" s="33">
        <v>2.6092900000000002E-4</v>
      </c>
      <c r="MF65" s="33">
        <v>2.5995059999999999E-4</v>
      </c>
      <c r="MG65" s="33">
        <v>2.590143E-4</v>
      </c>
      <c r="MH65" s="33">
        <v>2.5811580000000001E-4</v>
      </c>
      <c r="MI65" s="33">
        <v>2.5724070000000002E-4</v>
      </c>
      <c r="MJ65" s="33">
        <v>2.5636140000000001E-4</v>
      </c>
      <c r="MK65" s="33">
        <v>2.5544860000000001E-4</v>
      </c>
      <c r="ML65" s="33">
        <v>2.5449100000000003E-4</v>
      </c>
      <c r="MM65" s="33">
        <v>2.5350509999999999E-4</v>
      </c>
      <c r="MN65" s="33">
        <v>2.5252579999999997E-4</v>
      </c>
      <c r="MO65" s="33">
        <v>2.5157480000000002E-4</v>
      </c>
      <c r="MP65" s="33">
        <v>2.5066969999999999E-4</v>
      </c>
      <c r="MQ65" s="33">
        <v>2.498073E-4</v>
      </c>
      <c r="MR65" s="33">
        <v>2.4897789999999998E-4</v>
      </c>
      <c r="MS65" s="33">
        <v>2.481642E-4</v>
      </c>
      <c r="MT65" s="33">
        <v>2.4733969999999998E-4</v>
      </c>
      <c r="MU65" s="33">
        <v>2.4647949999999998E-4</v>
      </c>
      <c r="MV65" s="33">
        <v>2.4557179999999999E-4</v>
      </c>
      <c r="MW65" s="33">
        <v>2.4463289999999998E-4</v>
      </c>
      <c r="MX65" s="33">
        <v>2.4369309999999999E-4</v>
      </c>
      <c r="MY65" s="33">
        <v>2.4277289999999999E-4</v>
      </c>
      <c r="MZ65" s="33">
        <v>2.4189010000000001E-4</v>
      </c>
      <c r="NA65" s="33">
        <v>2.410406E-4</v>
      </c>
      <c r="NB65" s="33">
        <v>2.4021820000000001E-4</v>
      </c>
      <c r="NC65" s="33">
        <v>2.3940699999999999E-4</v>
      </c>
      <c r="ND65" s="33">
        <v>2.3858350000000001E-4</v>
      </c>
      <c r="NE65" s="33">
        <v>2.3772840000000001E-4</v>
      </c>
      <c r="NF65" s="33">
        <v>2.368351E-4</v>
      </c>
      <c r="NG65" s="33">
        <v>2.3592209999999999E-4</v>
      </c>
      <c r="NH65" s="33">
        <v>2.3501699999999999E-4</v>
      </c>
      <c r="NI65" s="33">
        <v>2.3413979999999999E-4</v>
      </c>
      <c r="NJ65" s="33">
        <v>2.3330709999999999E-4</v>
      </c>
      <c r="NK65" s="33">
        <v>2.32513E-4</v>
      </c>
      <c r="NL65" s="33">
        <v>2.3174280000000001E-4</v>
      </c>
      <c r="NM65" s="33">
        <v>2.3097999999999999E-4</v>
      </c>
      <c r="NN65" s="33">
        <v>2.302068E-4</v>
      </c>
      <c r="NO65" s="33">
        <v>2.2940999999999999E-4</v>
      </c>
      <c r="NP65" s="33">
        <v>2.2858749999999999E-4</v>
      </c>
      <c r="NQ65" s="33">
        <v>2.2775470000000001E-4</v>
      </c>
      <c r="NR65" s="33">
        <v>2.2693670000000001E-4</v>
      </c>
      <c r="NS65" s="33">
        <v>2.2615060000000001E-4</v>
      </c>
      <c r="NT65" s="33">
        <v>2.254096E-4</v>
      </c>
      <c r="NU65" s="33">
        <v>2.24699E-4</v>
      </c>
      <c r="NV65" s="33">
        <v>2.24002E-4</v>
      </c>
      <c r="NW65" s="33">
        <v>2.232988E-4</v>
      </c>
      <c r="NX65" s="33">
        <v>2.2257329999999999E-4</v>
      </c>
      <c r="NY65" s="33">
        <v>2.2181769999999999E-4</v>
      </c>
      <c r="NZ65" s="33">
        <v>2.2103260000000001E-4</v>
      </c>
      <c r="OA65" s="33">
        <v>2.202347E-4</v>
      </c>
      <c r="OB65" s="33">
        <v>2.1944569999999999E-4</v>
      </c>
      <c r="OC65" s="33">
        <v>2.1868279999999999E-4</v>
      </c>
      <c r="OD65" s="33">
        <v>2.1795709999999999E-4</v>
      </c>
      <c r="OE65" s="33">
        <v>2.1725520000000001E-4</v>
      </c>
      <c r="OF65" s="33">
        <v>2.1656670000000001E-4</v>
      </c>
      <c r="OG65" s="33">
        <v>2.158718E-4</v>
      </c>
      <c r="OH65" s="33">
        <v>2.1515630000000001E-4</v>
      </c>
      <c r="OI65" s="33">
        <v>2.1441529999999999E-4</v>
      </c>
      <c r="OJ65" s="33">
        <v>2.136541E-4</v>
      </c>
      <c r="OK65" s="33">
        <v>2.1288930000000001E-4</v>
      </c>
      <c r="OL65" s="33">
        <v>2.121422E-4</v>
      </c>
      <c r="OM65" s="33">
        <v>2.1142900000000001E-4</v>
      </c>
      <c r="ON65" s="33">
        <v>2.1075630000000001E-4</v>
      </c>
      <c r="OO65" s="33">
        <v>2.1011200000000001E-4</v>
      </c>
      <c r="OP65" s="33">
        <v>2.0948519999999999E-4</v>
      </c>
      <c r="OQ65" s="33"/>
    </row>
    <row r="66" spans="1:407" x14ac:dyDescent="0.25">
      <c r="A66" s="13" t="str">
        <f t="shared" si="0"/>
        <v>FixedWing-ULTRA COARSE-4-20-Any</v>
      </c>
      <c r="B66" s="13" t="s">
        <v>56</v>
      </c>
      <c r="C66" s="23" t="s">
        <v>42</v>
      </c>
      <c r="D66" s="31">
        <v>4</v>
      </c>
      <c r="E66" s="23">
        <v>20</v>
      </c>
      <c r="F66" s="32" t="s">
        <v>48</v>
      </c>
      <c r="G66" s="33">
        <v>0.18233150000000001</v>
      </c>
      <c r="H66" s="33">
        <v>0.1239644</v>
      </c>
      <c r="I66" s="33">
        <v>8.9017479999999996E-2</v>
      </c>
      <c r="J66" s="33">
        <v>6.7344139999999997E-2</v>
      </c>
      <c r="K66" s="33">
        <v>5.3172759999999999E-2</v>
      </c>
      <c r="L66" s="33">
        <v>4.3470090000000003E-2</v>
      </c>
      <c r="M66" s="33">
        <v>3.837173E-2</v>
      </c>
      <c r="N66" s="33">
        <v>3.4800640000000001E-2</v>
      </c>
      <c r="O66" s="33">
        <v>3.2129369999999997E-2</v>
      </c>
      <c r="P66" s="33">
        <v>2.9999339999999999E-2</v>
      </c>
      <c r="Q66" s="33">
        <v>2.805568E-2</v>
      </c>
      <c r="R66" s="33">
        <v>2.6165580000000001E-2</v>
      </c>
      <c r="S66" s="33">
        <v>2.4283140000000002E-2</v>
      </c>
      <c r="T66" s="33">
        <v>2.244585E-2</v>
      </c>
      <c r="U66" s="33">
        <v>2.0751800000000001E-2</v>
      </c>
      <c r="V66" s="33">
        <v>1.92242E-2</v>
      </c>
      <c r="W66" s="33">
        <v>1.7850499999999998E-2</v>
      </c>
      <c r="X66" s="33">
        <v>1.663446E-2</v>
      </c>
      <c r="Y66" s="33">
        <v>1.5564150000000001E-2</v>
      </c>
      <c r="Z66" s="33">
        <v>1.460904E-2</v>
      </c>
      <c r="AA66" s="33">
        <v>1.3746970000000001E-2</v>
      </c>
      <c r="AB66" s="33">
        <v>1.296484E-2</v>
      </c>
      <c r="AC66" s="33">
        <v>1.2204949999999999E-2</v>
      </c>
      <c r="AD66" s="33">
        <v>1.1534829999999999E-2</v>
      </c>
      <c r="AE66" s="33">
        <v>1.0937260000000001E-2</v>
      </c>
      <c r="AF66" s="33">
        <v>1.0399139999999999E-2</v>
      </c>
      <c r="AG66" s="33">
        <v>9.9104589999999999E-3</v>
      </c>
      <c r="AH66" s="33">
        <v>9.4630619999999995E-3</v>
      </c>
      <c r="AI66" s="33">
        <v>9.0506240000000002E-3</v>
      </c>
      <c r="AJ66" s="33">
        <v>8.6680939999999995E-3</v>
      </c>
      <c r="AK66" s="33">
        <v>8.3111839999999992E-3</v>
      </c>
      <c r="AL66" s="33">
        <v>7.9765659999999992E-3</v>
      </c>
      <c r="AM66" s="33">
        <v>7.6613970000000003E-3</v>
      </c>
      <c r="AN66" s="33">
        <v>7.3637879999999996E-3</v>
      </c>
      <c r="AO66" s="33">
        <v>7.0824750000000004E-3</v>
      </c>
      <c r="AP66" s="33">
        <v>6.8154310000000003E-3</v>
      </c>
      <c r="AQ66" s="33">
        <v>6.5616049999999999E-3</v>
      </c>
      <c r="AR66" s="33">
        <v>6.3198890000000004E-3</v>
      </c>
      <c r="AS66" s="33">
        <v>6.0895510000000003E-3</v>
      </c>
      <c r="AT66" s="33">
        <v>5.8701550000000002E-3</v>
      </c>
      <c r="AU66" s="33">
        <v>5.6613510000000002E-3</v>
      </c>
      <c r="AV66" s="33">
        <v>5.4625860000000002E-3</v>
      </c>
      <c r="AW66" s="33">
        <v>5.2733889999999999E-3</v>
      </c>
      <c r="AX66" s="33">
        <v>5.0935599999999996E-3</v>
      </c>
      <c r="AY66" s="33">
        <v>4.9232950000000003E-3</v>
      </c>
      <c r="AZ66" s="33">
        <v>4.762212E-3</v>
      </c>
      <c r="BA66" s="33">
        <v>4.6095570000000002E-3</v>
      </c>
      <c r="BB66" s="33">
        <v>4.4644819999999997E-3</v>
      </c>
      <c r="BC66" s="33">
        <v>4.3264870000000004E-3</v>
      </c>
      <c r="BD66" s="33">
        <v>4.1952509999999997E-3</v>
      </c>
      <c r="BE66" s="33">
        <v>4.0702630000000002E-3</v>
      </c>
      <c r="BF66" s="33">
        <v>3.9511930000000004E-3</v>
      </c>
      <c r="BG66" s="33">
        <v>3.8378890000000001E-3</v>
      </c>
      <c r="BH66" s="33">
        <v>3.7304830000000001E-3</v>
      </c>
      <c r="BI66" s="33">
        <v>3.6289780000000002E-3</v>
      </c>
      <c r="BJ66" s="33">
        <v>3.5331680000000002E-3</v>
      </c>
      <c r="BK66" s="33">
        <v>3.4425660000000002E-3</v>
      </c>
      <c r="BL66" s="33">
        <v>3.3564290000000002E-3</v>
      </c>
      <c r="BM66" s="33">
        <v>3.2741319999999999E-3</v>
      </c>
      <c r="BN66" s="33">
        <v>3.1952640000000002E-3</v>
      </c>
      <c r="BO66" s="33">
        <v>3.11969E-3</v>
      </c>
      <c r="BP66" s="33">
        <v>3.0472139999999999E-3</v>
      </c>
      <c r="BQ66" s="33">
        <v>2.9776889999999999E-3</v>
      </c>
      <c r="BR66" s="33">
        <v>2.911196E-3</v>
      </c>
      <c r="BS66" s="33">
        <v>2.847619E-3</v>
      </c>
      <c r="BT66" s="33">
        <v>2.786859E-3</v>
      </c>
      <c r="BU66" s="33">
        <v>2.7287349999999999E-3</v>
      </c>
      <c r="BV66" s="33">
        <v>2.672822E-3</v>
      </c>
      <c r="BW66" s="33">
        <v>2.6189009999999999E-3</v>
      </c>
      <c r="BX66" s="33">
        <v>2.5669310000000002E-3</v>
      </c>
      <c r="BY66" s="33">
        <v>2.5170050000000001E-3</v>
      </c>
      <c r="BZ66" s="33">
        <v>2.4690010000000002E-3</v>
      </c>
      <c r="CA66" s="33">
        <v>2.4226830000000001E-3</v>
      </c>
      <c r="CB66" s="33">
        <v>2.3780730000000001E-3</v>
      </c>
      <c r="CC66" s="33">
        <v>2.3350710000000002E-3</v>
      </c>
      <c r="CD66" s="33">
        <v>2.2936010000000001E-3</v>
      </c>
      <c r="CE66" s="33">
        <v>2.2534970000000001E-3</v>
      </c>
      <c r="CF66" s="33">
        <v>2.2145189999999999E-3</v>
      </c>
      <c r="CG66" s="33">
        <v>2.1765529999999999E-3</v>
      </c>
      <c r="CH66" s="33">
        <v>2.1396409999999999E-3</v>
      </c>
      <c r="CI66" s="33">
        <v>2.103883E-3</v>
      </c>
      <c r="CJ66" s="33">
        <v>2.0693069999999998E-3</v>
      </c>
      <c r="CK66" s="33">
        <v>2.0356599999999999E-3</v>
      </c>
      <c r="CL66" s="33">
        <v>2.0029710000000001E-3</v>
      </c>
      <c r="CM66" s="33">
        <v>1.9712290000000001E-3</v>
      </c>
      <c r="CN66" s="33">
        <v>1.940436E-3</v>
      </c>
      <c r="CO66" s="33">
        <v>1.910391E-3</v>
      </c>
      <c r="CP66" s="33">
        <v>1.8809530000000001E-3</v>
      </c>
      <c r="CQ66" s="33">
        <v>1.8520769999999999E-3</v>
      </c>
      <c r="CR66" s="33">
        <v>1.823769E-3</v>
      </c>
      <c r="CS66" s="33">
        <v>1.796125E-3</v>
      </c>
      <c r="CT66" s="33">
        <v>1.7692090000000001E-3</v>
      </c>
      <c r="CU66" s="33">
        <v>1.742866E-3</v>
      </c>
      <c r="CV66" s="33">
        <v>1.7170659999999999E-3</v>
      </c>
      <c r="CW66" s="33">
        <v>1.691892E-3</v>
      </c>
      <c r="CX66" s="33">
        <v>1.6674630000000001E-3</v>
      </c>
      <c r="CY66" s="33">
        <v>1.643558E-3</v>
      </c>
      <c r="CZ66" s="33">
        <v>1.620165E-3</v>
      </c>
      <c r="DA66" s="33">
        <v>1.5973210000000001E-3</v>
      </c>
      <c r="DB66" s="33">
        <v>1.5751000000000001E-3</v>
      </c>
      <c r="DC66" s="33">
        <v>1.5534870000000001E-3</v>
      </c>
      <c r="DD66" s="33">
        <v>1.532526E-3</v>
      </c>
      <c r="DE66" s="33">
        <v>1.5120369999999999E-3</v>
      </c>
      <c r="DF66" s="33">
        <v>1.491914E-3</v>
      </c>
      <c r="DG66" s="33">
        <v>1.472194E-3</v>
      </c>
      <c r="DH66" s="33">
        <v>1.4529359999999999E-3</v>
      </c>
      <c r="DI66" s="33">
        <v>1.43391E-3</v>
      </c>
      <c r="DJ66" s="33">
        <v>1.415131E-3</v>
      </c>
      <c r="DK66" s="33">
        <v>1.396616E-3</v>
      </c>
      <c r="DL66" s="33">
        <v>1.3784089999999999E-3</v>
      </c>
      <c r="DM66" s="33">
        <v>1.360506E-3</v>
      </c>
      <c r="DN66" s="33">
        <v>1.3429239999999999E-3</v>
      </c>
      <c r="DO66" s="33">
        <v>1.325615E-3</v>
      </c>
      <c r="DP66" s="33">
        <v>1.3085289999999999E-3</v>
      </c>
      <c r="DQ66" s="33">
        <v>1.2916850000000001E-3</v>
      </c>
      <c r="DR66" s="33">
        <v>1.275172E-3</v>
      </c>
      <c r="DS66" s="33">
        <v>1.258863E-3</v>
      </c>
      <c r="DT66" s="33">
        <v>1.2427440000000001E-3</v>
      </c>
      <c r="DU66" s="33">
        <v>1.2268419999999999E-3</v>
      </c>
      <c r="DV66" s="33">
        <v>1.211258E-3</v>
      </c>
      <c r="DW66" s="33">
        <v>1.1959799999999999E-3</v>
      </c>
      <c r="DX66" s="33">
        <v>1.1810150000000001E-3</v>
      </c>
      <c r="DY66" s="33">
        <v>1.166385E-3</v>
      </c>
      <c r="DZ66" s="33">
        <v>1.152063E-3</v>
      </c>
      <c r="EA66" s="33">
        <v>1.138058E-3</v>
      </c>
      <c r="EB66" s="33">
        <v>1.124445E-3</v>
      </c>
      <c r="EC66" s="33">
        <v>1.111119E-3</v>
      </c>
      <c r="ED66" s="33">
        <v>1.098077E-3</v>
      </c>
      <c r="EE66" s="33">
        <v>1.08529E-3</v>
      </c>
      <c r="EF66" s="33">
        <v>1.072859E-3</v>
      </c>
      <c r="EG66" s="33">
        <v>1.060772E-3</v>
      </c>
      <c r="EH66" s="33">
        <v>1.0489869999999999E-3</v>
      </c>
      <c r="EI66" s="33">
        <v>1.03746E-3</v>
      </c>
      <c r="EJ66" s="33">
        <v>1.0262419999999999E-3</v>
      </c>
      <c r="EK66" s="33">
        <v>1.0153339999999999E-3</v>
      </c>
      <c r="EL66" s="33">
        <v>1.004743E-3</v>
      </c>
      <c r="EM66" s="33">
        <v>9.9438359999999993E-4</v>
      </c>
      <c r="EN66" s="33">
        <v>9.8428550000000006E-4</v>
      </c>
      <c r="EO66" s="33">
        <v>9.7446760000000001E-4</v>
      </c>
      <c r="EP66" s="33">
        <v>9.6501729999999997E-4</v>
      </c>
      <c r="EQ66" s="33">
        <v>9.5589760000000003E-4</v>
      </c>
      <c r="ER66" s="33">
        <v>9.4705720000000002E-4</v>
      </c>
      <c r="ES66" s="33">
        <v>9.3849880000000001E-4</v>
      </c>
      <c r="ET66" s="33">
        <v>9.3027470000000005E-4</v>
      </c>
      <c r="EU66" s="33">
        <v>9.2238659999999996E-4</v>
      </c>
      <c r="EV66" s="33">
        <v>9.1480469999999999E-4</v>
      </c>
      <c r="EW66" s="33">
        <v>9.0740320000000005E-4</v>
      </c>
      <c r="EX66" s="33">
        <v>9.0020870000000002E-4</v>
      </c>
      <c r="EY66" s="33">
        <v>8.9323590000000002E-4</v>
      </c>
      <c r="EZ66" s="33">
        <v>8.8653029999999995E-4</v>
      </c>
      <c r="FA66" s="33">
        <v>8.800495E-4</v>
      </c>
      <c r="FB66" s="33">
        <v>8.7374339999999999E-4</v>
      </c>
      <c r="FC66" s="33">
        <v>8.6761219999999999E-4</v>
      </c>
      <c r="FD66" s="33">
        <v>8.6170500000000004E-4</v>
      </c>
      <c r="FE66" s="33">
        <v>8.560137E-4</v>
      </c>
      <c r="FF66" s="33">
        <v>8.5050689999999999E-4</v>
      </c>
      <c r="FG66" s="33">
        <v>8.4510360000000003E-4</v>
      </c>
      <c r="FH66" s="33">
        <v>8.3980920000000002E-4</v>
      </c>
      <c r="FI66" s="33">
        <v>8.346022E-4</v>
      </c>
      <c r="FJ66" s="33">
        <v>8.2953919999999997E-4</v>
      </c>
      <c r="FK66" s="33">
        <v>8.2459530000000001E-4</v>
      </c>
      <c r="FL66" s="33">
        <v>8.1976399999999995E-4</v>
      </c>
      <c r="FM66" s="33">
        <v>8.1505330000000004E-4</v>
      </c>
      <c r="FN66" s="33">
        <v>8.1047170000000002E-4</v>
      </c>
      <c r="FO66" s="33">
        <v>8.0599540000000003E-4</v>
      </c>
      <c r="FP66" s="33">
        <v>8.016319E-4</v>
      </c>
      <c r="FQ66" s="33">
        <v>7.9731520000000001E-4</v>
      </c>
      <c r="FR66" s="33">
        <v>7.9305239999999996E-4</v>
      </c>
      <c r="FS66" s="33">
        <v>7.8883499999999999E-4</v>
      </c>
      <c r="FT66" s="33">
        <v>7.847326E-4</v>
      </c>
      <c r="FU66" s="33">
        <v>7.8070570000000005E-4</v>
      </c>
      <c r="FV66" s="33">
        <v>7.7673749999999995E-4</v>
      </c>
      <c r="FW66" s="33">
        <v>7.728384E-4</v>
      </c>
      <c r="FX66" s="33">
        <v>7.6902299999999997E-4</v>
      </c>
      <c r="FY66" s="33">
        <v>7.6528420000000004E-4</v>
      </c>
      <c r="FZ66" s="33">
        <v>7.6161950000000001E-4</v>
      </c>
      <c r="GA66" s="33">
        <v>7.5796179999999998E-4</v>
      </c>
      <c r="GB66" s="33">
        <v>7.5430029999999995E-4</v>
      </c>
      <c r="GC66" s="33">
        <v>7.5061509999999998E-4</v>
      </c>
      <c r="GD66" s="33">
        <v>7.4699019999999996E-4</v>
      </c>
      <c r="GE66" s="33">
        <v>7.4338309999999995E-4</v>
      </c>
      <c r="GF66" s="33">
        <v>7.3977730000000005E-4</v>
      </c>
      <c r="GG66" s="33">
        <v>7.3619750000000002E-4</v>
      </c>
      <c r="GH66" s="33">
        <v>7.3267959999999996E-4</v>
      </c>
      <c r="GI66" s="33">
        <v>7.2921279999999997E-4</v>
      </c>
      <c r="GJ66" s="33">
        <v>7.257966E-4</v>
      </c>
      <c r="GK66" s="33">
        <v>7.2237980000000005E-4</v>
      </c>
      <c r="GL66" s="33">
        <v>7.1896340000000001E-4</v>
      </c>
      <c r="GM66" s="33">
        <v>7.1551619999999999E-4</v>
      </c>
      <c r="GN66" s="33">
        <v>7.1209289999999998E-4</v>
      </c>
      <c r="GO66" s="33">
        <v>7.0867300000000005E-4</v>
      </c>
      <c r="GP66" s="33">
        <v>7.0527039999999995E-4</v>
      </c>
      <c r="GQ66" s="33">
        <v>7.0191090000000002E-4</v>
      </c>
      <c r="GR66" s="33">
        <v>6.9861619999999995E-4</v>
      </c>
      <c r="GS66" s="33">
        <v>6.9535579999999999E-4</v>
      </c>
      <c r="GT66" s="33">
        <v>6.9211239999999996E-4</v>
      </c>
      <c r="GU66" s="33">
        <v>6.8885150000000004E-4</v>
      </c>
      <c r="GV66" s="33">
        <v>6.8561019999999998E-4</v>
      </c>
      <c r="GW66" s="33">
        <v>6.8235119999999995E-4</v>
      </c>
      <c r="GX66" s="33">
        <v>6.790969E-4</v>
      </c>
      <c r="GY66" s="33">
        <v>6.758291E-4</v>
      </c>
      <c r="GZ66" s="33">
        <v>6.7257160000000005E-4</v>
      </c>
      <c r="HA66" s="33">
        <v>6.6934619999999998E-4</v>
      </c>
      <c r="HB66" s="33">
        <v>6.6617279999999998E-4</v>
      </c>
      <c r="HC66" s="33">
        <v>6.6302440000000004E-4</v>
      </c>
      <c r="HD66" s="33">
        <v>6.5987749999999996E-4</v>
      </c>
      <c r="HE66" s="33">
        <v>6.5671320000000003E-4</v>
      </c>
      <c r="HF66" s="33">
        <v>6.5357060000000001E-4</v>
      </c>
      <c r="HG66" s="33">
        <v>6.5041380000000002E-4</v>
      </c>
      <c r="HH66" s="33">
        <v>6.4725440000000002E-4</v>
      </c>
      <c r="HI66" s="33">
        <v>6.44094E-4</v>
      </c>
      <c r="HJ66" s="33">
        <v>6.4095169999999998E-4</v>
      </c>
      <c r="HK66" s="33">
        <v>6.378334E-4</v>
      </c>
      <c r="HL66" s="33">
        <v>6.3477439999999998E-4</v>
      </c>
      <c r="HM66" s="33">
        <v>6.3176590000000004E-4</v>
      </c>
      <c r="HN66" s="33">
        <v>6.2879199999999998E-4</v>
      </c>
      <c r="HO66" s="33">
        <v>6.2582390000000005E-4</v>
      </c>
      <c r="HP66" s="33">
        <v>6.228974E-4</v>
      </c>
      <c r="HQ66" s="33">
        <v>6.1997729999999996E-4</v>
      </c>
      <c r="HR66" s="33">
        <v>6.1706990000000002E-4</v>
      </c>
      <c r="HS66" s="33">
        <v>6.1416800000000001E-4</v>
      </c>
      <c r="HT66" s="33">
        <v>6.1128790000000005E-4</v>
      </c>
      <c r="HU66" s="33">
        <v>6.0843889999999997E-4</v>
      </c>
      <c r="HV66" s="33">
        <v>6.0564790000000005E-4</v>
      </c>
      <c r="HW66" s="33">
        <v>6.0290680000000001E-4</v>
      </c>
      <c r="HX66" s="33">
        <v>6.0019399999999997E-4</v>
      </c>
      <c r="HY66" s="33">
        <v>5.9747939999999996E-4</v>
      </c>
      <c r="HZ66" s="33">
        <v>5.9480139999999997E-4</v>
      </c>
      <c r="IA66" s="33">
        <v>5.9214830000000002E-4</v>
      </c>
      <c r="IB66" s="33">
        <v>5.8951230000000004E-4</v>
      </c>
      <c r="IC66" s="33">
        <v>5.8688329999999995E-4</v>
      </c>
      <c r="ID66" s="33">
        <v>5.8427489999999995E-4</v>
      </c>
      <c r="IE66" s="33">
        <v>5.8171049999999999E-4</v>
      </c>
      <c r="IF66" s="33">
        <v>5.7920919999999998E-4</v>
      </c>
      <c r="IG66" s="33">
        <v>5.7675330000000005E-4</v>
      </c>
      <c r="IH66" s="33">
        <v>5.743225E-4</v>
      </c>
      <c r="II66" s="33">
        <v>5.7188930000000001E-4</v>
      </c>
      <c r="IJ66" s="33">
        <v>5.6948380000000002E-4</v>
      </c>
      <c r="IK66" s="33">
        <v>5.6710500000000004E-4</v>
      </c>
      <c r="IL66" s="33">
        <v>5.6473720000000001E-4</v>
      </c>
      <c r="IM66" s="33">
        <v>5.6236559999999999E-4</v>
      </c>
      <c r="IN66" s="33">
        <v>5.6000699999999995E-4</v>
      </c>
      <c r="IO66" s="33">
        <v>5.5768609999999998E-4</v>
      </c>
      <c r="IP66" s="33">
        <v>5.5541939999999995E-4</v>
      </c>
      <c r="IQ66" s="33">
        <v>5.5321739999999997E-4</v>
      </c>
      <c r="IR66" s="33">
        <v>5.5107159999999997E-4</v>
      </c>
      <c r="IS66" s="33">
        <v>5.4894630000000002E-4</v>
      </c>
      <c r="IT66" s="33">
        <v>5.4684799999999995E-4</v>
      </c>
      <c r="IU66" s="33">
        <v>5.4476579999999995E-4</v>
      </c>
      <c r="IV66" s="33">
        <v>5.4268450000000005E-4</v>
      </c>
      <c r="IW66" s="33">
        <v>5.4058860000000004E-4</v>
      </c>
      <c r="IX66" s="33">
        <v>5.3848809999999998E-4</v>
      </c>
      <c r="IY66" s="33">
        <v>5.3641520000000001E-4</v>
      </c>
      <c r="IZ66" s="33">
        <v>5.343921E-4</v>
      </c>
      <c r="JA66" s="33">
        <v>5.3242920000000002E-4</v>
      </c>
      <c r="JB66" s="33">
        <v>5.3051680000000003E-4</v>
      </c>
      <c r="JC66" s="33">
        <v>5.286259E-4</v>
      </c>
      <c r="JD66" s="33">
        <v>5.2676120000000001E-4</v>
      </c>
      <c r="JE66" s="33">
        <v>5.2491820000000005E-4</v>
      </c>
      <c r="JF66" s="33">
        <v>5.2308089999999997E-4</v>
      </c>
      <c r="JG66" s="33">
        <v>5.212328E-4</v>
      </c>
      <c r="JH66" s="33">
        <v>5.1937689999999998E-4</v>
      </c>
      <c r="JI66" s="33">
        <v>5.1754130000000005E-4</v>
      </c>
      <c r="JJ66" s="33">
        <v>5.1574490000000004E-4</v>
      </c>
      <c r="JK66" s="33">
        <v>5.1399289999999999E-4</v>
      </c>
      <c r="JL66" s="33">
        <v>5.1226950000000005E-4</v>
      </c>
      <c r="JM66" s="33">
        <v>5.1054940000000004E-4</v>
      </c>
      <c r="JN66" s="33">
        <v>5.0884620000000004E-4</v>
      </c>
      <c r="JO66" s="33">
        <v>5.0716390000000002E-4</v>
      </c>
      <c r="JP66" s="33">
        <v>5.0549630000000002E-4</v>
      </c>
      <c r="JQ66" s="33">
        <v>5.0382970000000004E-4</v>
      </c>
      <c r="JR66" s="33">
        <v>5.0215850000000001E-4</v>
      </c>
      <c r="JS66" s="33">
        <v>5.0051239999999997E-4</v>
      </c>
      <c r="JT66" s="33">
        <v>4.9891360000000001E-4</v>
      </c>
      <c r="JU66" s="33">
        <v>4.9736720000000004E-4</v>
      </c>
      <c r="JV66" s="33">
        <v>4.9585639999999995E-4</v>
      </c>
      <c r="JW66" s="33">
        <v>4.9435349999999996E-4</v>
      </c>
      <c r="JX66" s="33">
        <v>4.9285840000000002E-4</v>
      </c>
      <c r="JY66" s="33">
        <v>4.9137289999999999E-4</v>
      </c>
      <c r="JZ66" s="33">
        <v>4.8988429999999999E-4</v>
      </c>
      <c r="KA66" s="33">
        <v>4.8838150000000003E-4</v>
      </c>
      <c r="KB66" s="33">
        <v>4.8685839999999998E-4</v>
      </c>
      <c r="KC66" s="33">
        <v>4.8535350000000001E-4</v>
      </c>
      <c r="KD66" s="33">
        <v>4.8389679999999999E-4</v>
      </c>
      <c r="KE66" s="33">
        <v>4.824993E-4</v>
      </c>
      <c r="KF66" s="33">
        <v>4.8113859999999997E-4</v>
      </c>
      <c r="KG66" s="33">
        <v>4.7978499999999999E-4</v>
      </c>
      <c r="KH66" s="33">
        <v>4.784395E-4</v>
      </c>
      <c r="KI66" s="33">
        <v>4.7710640000000001E-4</v>
      </c>
      <c r="KJ66" s="33">
        <v>4.7577140000000002E-4</v>
      </c>
      <c r="KK66" s="33">
        <v>4.7442239999999998E-4</v>
      </c>
      <c r="KL66" s="33">
        <v>4.730453E-4</v>
      </c>
      <c r="KM66" s="33">
        <v>4.7167500000000001E-4</v>
      </c>
      <c r="KN66" s="33">
        <v>4.7033109999999997E-4</v>
      </c>
      <c r="KO66" s="33">
        <v>4.6902819999999998E-4</v>
      </c>
      <c r="KP66" s="33">
        <v>4.6775540000000001E-4</v>
      </c>
      <c r="KQ66" s="33">
        <v>4.6649220000000001E-4</v>
      </c>
      <c r="KR66" s="33">
        <v>4.6524979999999999E-4</v>
      </c>
      <c r="KS66" s="33">
        <v>4.6404060000000002E-4</v>
      </c>
      <c r="KT66" s="33">
        <v>4.6284530000000003E-4</v>
      </c>
      <c r="KU66" s="33">
        <v>4.6164040000000001E-4</v>
      </c>
      <c r="KV66" s="33">
        <v>4.6039950000000002E-4</v>
      </c>
      <c r="KW66" s="33">
        <v>4.5915069999999999E-4</v>
      </c>
      <c r="KX66" s="33">
        <v>4.5791590000000002E-4</v>
      </c>
      <c r="KY66" s="33">
        <v>4.5670880000000001E-4</v>
      </c>
      <c r="KZ66" s="33">
        <v>4.5552199999999998E-4</v>
      </c>
      <c r="LA66" s="33">
        <v>4.5433609999999999E-4</v>
      </c>
      <c r="LB66" s="33">
        <v>4.5316200000000001E-4</v>
      </c>
      <c r="LC66" s="33">
        <v>4.5200870000000002E-4</v>
      </c>
      <c r="LD66" s="33">
        <v>4.5086239999999998E-4</v>
      </c>
      <c r="LE66" s="33">
        <v>4.4970230000000001E-4</v>
      </c>
      <c r="LF66" s="33">
        <v>4.4850359999999999E-4</v>
      </c>
      <c r="LG66" s="33">
        <v>4.473066E-4</v>
      </c>
      <c r="LH66" s="33">
        <v>4.4613740000000002E-4</v>
      </c>
      <c r="LI66" s="33">
        <v>4.4501220000000001E-4</v>
      </c>
      <c r="LJ66" s="33">
        <v>4.4392269999999999E-4</v>
      </c>
      <c r="LK66" s="33">
        <v>4.4283639999999997E-4</v>
      </c>
      <c r="LL66" s="33">
        <v>4.4175719999999999E-4</v>
      </c>
      <c r="LM66" s="33">
        <v>4.40684E-4</v>
      </c>
      <c r="LN66" s="33">
        <v>4.3959830000000002E-4</v>
      </c>
      <c r="LO66" s="33">
        <v>4.384875E-4</v>
      </c>
      <c r="LP66" s="33">
        <v>4.373248E-4</v>
      </c>
      <c r="LQ66" s="33">
        <v>4.3616020000000001E-4</v>
      </c>
      <c r="LR66" s="33">
        <v>4.3502420000000001E-4</v>
      </c>
      <c r="LS66" s="33">
        <v>4.3393240000000002E-4</v>
      </c>
      <c r="LT66" s="33">
        <v>4.328779E-4</v>
      </c>
      <c r="LU66" s="33">
        <v>4.3182970000000002E-4</v>
      </c>
      <c r="LV66" s="33">
        <v>4.307879E-4</v>
      </c>
      <c r="LW66" s="33">
        <v>4.2975400000000002E-4</v>
      </c>
      <c r="LX66" s="33">
        <v>4.2870899999999999E-4</v>
      </c>
      <c r="LY66" s="33">
        <v>4.276374E-4</v>
      </c>
      <c r="LZ66" s="33">
        <v>4.265106E-4</v>
      </c>
      <c r="MA66" s="33">
        <v>4.2537780000000001E-4</v>
      </c>
      <c r="MB66" s="33">
        <v>4.2427490000000002E-4</v>
      </c>
      <c r="MC66" s="33">
        <v>4.2321859999999999E-4</v>
      </c>
      <c r="MD66" s="33">
        <v>4.222001E-4</v>
      </c>
      <c r="ME66" s="33">
        <v>4.2119109999999999E-4</v>
      </c>
      <c r="MF66" s="33">
        <v>4.2018760000000002E-4</v>
      </c>
      <c r="MG66" s="33">
        <v>4.1919100000000002E-4</v>
      </c>
      <c r="MH66" s="33">
        <v>4.181853E-4</v>
      </c>
      <c r="MI66" s="33">
        <v>4.1715760000000002E-4</v>
      </c>
      <c r="MJ66" s="33">
        <v>4.1608440000000002E-4</v>
      </c>
      <c r="MK66" s="33">
        <v>4.1500560000000002E-4</v>
      </c>
      <c r="ML66" s="33">
        <v>4.1395519999999999E-4</v>
      </c>
      <c r="MM66" s="33">
        <v>4.1294839999999998E-4</v>
      </c>
      <c r="MN66" s="33">
        <v>4.1196880000000003E-4</v>
      </c>
      <c r="MO66" s="33">
        <v>4.1098680000000001E-4</v>
      </c>
      <c r="MP66" s="33">
        <v>4.09987E-4</v>
      </c>
      <c r="MQ66" s="33">
        <v>4.089737E-4</v>
      </c>
      <c r="MR66" s="33">
        <v>4.0794630000000001E-4</v>
      </c>
      <c r="MS66" s="33">
        <v>4.0690689999999999E-4</v>
      </c>
      <c r="MT66" s="33">
        <v>4.0584520000000002E-4</v>
      </c>
      <c r="MU66" s="33">
        <v>4.048007E-4</v>
      </c>
      <c r="MV66" s="33">
        <v>4.0379769999999998E-4</v>
      </c>
      <c r="MW66" s="33">
        <v>4.0285180000000002E-4</v>
      </c>
      <c r="MX66" s="33">
        <v>4.0193560000000001E-4</v>
      </c>
      <c r="MY66" s="33">
        <v>4.0101580000000001E-4</v>
      </c>
      <c r="MZ66" s="33">
        <v>4.0007230000000001E-4</v>
      </c>
      <c r="NA66" s="33">
        <v>3.9910850000000002E-4</v>
      </c>
      <c r="NB66" s="33">
        <v>3.9812769999999999E-4</v>
      </c>
      <c r="NC66" s="33">
        <v>3.9713189999999998E-4</v>
      </c>
      <c r="ND66" s="33">
        <v>3.9611010000000001E-4</v>
      </c>
      <c r="NE66" s="33">
        <v>3.9509259999999998E-4</v>
      </c>
      <c r="NF66" s="33">
        <v>3.9409839999999998E-4</v>
      </c>
      <c r="NG66" s="33">
        <v>3.9314649999999999E-4</v>
      </c>
      <c r="NH66" s="33">
        <v>3.9221820000000002E-4</v>
      </c>
      <c r="NI66" s="33">
        <v>3.9129380000000002E-4</v>
      </c>
      <c r="NJ66" s="33">
        <v>3.9036399999999998E-4</v>
      </c>
      <c r="NK66" s="33">
        <v>3.8943860000000002E-4</v>
      </c>
      <c r="NL66" s="33">
        <v>3.885173E-4</v>
      </c>
      <c r="NM66" s="33">
        <v>3.875975E-4</v>
      </c>
      <c r="NN66" s="33">
        <v>3.8666200000000002E-4</v>
      </c>
      <c r="NO66" s="33">
        <v>3.8573079999999998E-4</v>
      </c>
      <c r="NP66" s="33">
        <v>3.848101E-4</v>
      </c>
      <c r="NQ66" s="33">
        <v>3.839146E-4</v>
      </c>
      <c r="NR66" s="33">
        <v>3.8302829999999999E-4</v>
      </c>
      <c r="NS66" s="33">
        <v>3.8213450000000002E-4</v>
      </c>
      <c r="NT66" s="33">
        <v>3.8122740000000002E-4</v>
      </c>
      <c r="NU66" s="33">
        <v>3.803201E-4</v>
      </c>
      <c r="NV66" s="33">
        <v>3.79417E-4</v>
      </c>
      <c r="NW66" s="33">
        <v>3.7851889999999998E-4</v>
      </c>
      <c r="NX66" s="33">
        <v>3.7761119999999999E-4</v>
      </c>
      <c r="NY66" s="33">
        <v>3.767124E-4</v>
      </c>
      <c r="NZ66" s="33">
        <v>3.758268E-4</v>
      </c>
      <c r="OA66" s="33">
        <v>3.7497160000000003E-4</v>
      </c>
      <c r="OB66" s="33">
        <v>3.7413350000000003E-4</v>
      </c>
      <c r="OC66" s="33">
        <v>3.7329710000000001E-4</v>
      </c>
      <c r="OD66" s="33">
        <v>3.7245049999999998E-4</v>
      </c>
      <c r="OE66" s="33">
        <v>3.7160369999999999E-4</v>
      </c>
      <c r="OF66" s="33">
        <v>3.7076129999999999E-4</v>
      </c>
      <c r="OG66" s="33">
        <v>3.6992479999999999E-4</v>
      </c>
      <c r="OH66" s="33">
        <v>3.6908079999999998E-4</v>
      </c>
      <c r="OI66" s="33">
        <v>3.682426E-4</v>
      </c>
      <c r="OJ66" s="33">
        <v>3.6741090000000002E-4</v>
      </c>
      <c r="OK66" s="33">
        <v>3.666028E-4</v>
      </c>
      <c r="OL66" s="33">
        <v>3.6580469999999998E-4</v>
      </c>
      <c r="OM66" s="33">
        <v>3.6500280000000001E-4</v>
      </c>
      <c r="ON66" s="33">
        <v>3.6418270000000003E-4</v>
      </c>
      <c r="OO66" s="33">
        <v>3.6335680000000001E-4</v>
      </c>
      <c r="OP66" s="33">
        <v>3.6253099999999998E-4</v>
      </c>
    </row>
    <row r="67" spans="1:407" x14ac:dyDescent="0.25">
      <c r="A67" s="13" t="str">
        <f t="shared" si="0"/>
        <v>FixedWing-ULTRA COARSE-4-14-Any</v>
      </c>
      <c r="B67" s="13" t="s">
        <v>56</v>
      </c>
      <c r="C67" s="23" t="s">
        <v>42</v>
      </c>
      <c r="D67" s="31">
        <v>4</v>
      </c>
      <c r="E67" s="23">
        <v>14</v>
      </c>
      <c r="F67" s="32" t="s">
        <v>48</v>
      </c>
      <c r="G67" s="33">
        <v>7.4815469999999995E-2</v>
      </c>
      <c r="H67" s="33">
        <v>5.353397E-2</v>
      </c>
      <c r="I67" s="33">
        <v>4.0921869999999999E-2</v>
      </c>
      <c r="J67" s="33">
        <v>3.4564360000000002E-2</v>
      </c>
      <c r="K67" s="33">
        <v>3.059504E-2</v>
      </c>
      <c r="L67" s="33">
        <v>2.7807019999999998E-2</v>
      </c>
      <c r="M67" s="33">
        <v>2.5752779999999999E-2</v>
      </c>
      <c r="N67" s="33">
        <v>2.403286E-2</v>
      </c>
      <c r="O67" s="33">
        <v>2.2544270000000002E-2</v>
      </c>
      <c r="P67" s="33">
        <v>2.1009570000000002E-2</v>
      </c>
      <c r="Q67" s="33">
        <v>1.9490219999999999E-2</v>
      </c>
      <c r="R67" s="33">
        <v>1.7919500000000001E-2</v>
      </c>
      <c r="S67" s="33">
        <v>1.635263E-2</v>
      </c>
      <c r="T67" s="33">
        <v>1.489878E-2</v>
      </c>
      <c r="U67" s="33">
        <v>1.359906E-2</v>
      </c>
      <c r="V67" s="33">
        <v>1.2465169999999999E-2</v>
      </c>
      <c r="W67" s="33">
        <v>1.1490220000000001E-2</v>
      </c>
      <c r="X67" s="33">
        <v>1.06549E-2</v>
      </c>
      <c r="Y67" s="33">
        <v>9.9319190000000009E-3</v>
      </c>
      <c r="Z67" s="33">
        <v>9.2626819999999995E-3</v>
      </c>
      <c r="AA67" s="33">
        <v>8.6857459999999994E-3</v>
      </c>
      <c r="AB67" s="33">
        <v>8.1800659999999997E-3</v>
      </c>
      <c r="AC67" s="33">
        <v>7.7310180000000001E-3</v>
      </c>
      <c r="AD67" s="33">
        <v>7.3271509999999996E-3</v>
      </c>
      <c r="AE67" s="33">
        <v>6.9607360000000004E-3</v>
      </c>
      <c r="AF67" s="33">
        <v>6.6253270000000003E-3</v>
      </c>
      <c r="AG67" s="33">
        <v>6.3151149999999996E-3</v>
      </c>
      <c r="AH67" s="33">
        <v>6.0257330000000001E-3</v>
      </c>
      <c r="AI67" s="33">
        <v>5.7544609999999998E-3</v>
      </c>
      <c r="AJ67" s="33">
        <v>5.4994229999999998E-3</v>
      </c>
      <c r="AK67" s="33">
        <v>5.2591790000000001E-3</v>
      </c>
      <c r="AL67" s="33">
        <v>5.0331009999999999E-3</v>
      </c>
      <c r="AM67" s="33">
        <v>4.8204119999999996E-3</v>
      </c>
      <c r="AN67" s="33">
        <v>4.6203729999999997E-3</v>
      </c>
      <c r="AO67" s="33">
        <v>4.4320879999999998E-3</v>
      </c>
      <c r="AP67" s="33">
        <v>4.25487E-3</v>
      </c>
      <c r="AQ67" s="33">
        <v>4.088146E-3</v>
      </c>
      <c r="AR67" s="33">
        <v>3.9313610000000004E-3</v>
      </c>
      <c r="AS67" s="33">
        <v>3.7838939999999999E-3</v>
      </c>
      <c r="AT67" s="33">
        <v>3.6452160000000002E-3</v>
      </c>
      <c r="AU67" s="33">
        <v>3.5147920000000001E-3</v>
      </c>
      <c r="AV67" s="33">
        <v>3.3923769999999998E-3</v>
      </c>
      <c r="AW67" s="33">
        <v>3.2774179999999998E-3</v>
      </c>
      <c r="AX67" s="33">
        <v>3.1693929999999999E-3</v>
      </c>
      <c r="AY67" s="33">
        <v>3.0677299999999998E-3</v>
      </c>
      <c r="AZ67" s="33">
        <v>2.9718589999999999E-3</v>
      </c>
      <c r="BA67" s="33">
        <v>2.8811930000000002E-3</v>
      </c>
      <c r="BB67" s="33">
        <v>2.7953549999999998E-3</v>
      </c>
      <c r="BC67" s="33">
        <v>2.7139289999999999E-3</v>
      </c>
      <c r="BD67" s="33">
        <v>2.6367790000000001E-3</v>
      </c>
      <c r="BE67" s="33">
        <v>2.5636909999999999E-3</v>
      </c>
      <c r="BF67" s="33">
        <v>2.4945380000000001E-3</v>
      </c>
      <c r="BG67" s="33">
        <v>2.4289149999999998E-3</v>
      </c>
      <c r="BH67" s="33">
        <v>2.3664810000000001E-3</v>
      </c>
      <c r="BI67" s="33">
        <v>2.3068920000000001E-3</v>
      </c>
      <c r="BJ67" s="33">
        <v>2.2499270000000001E-3</v>
      </c>
      <c r="BK67" s="33">
        <v>2.195261E-3</v>
      </c>
      <c r="BL67" s="33">
        <v>2.142878E-3</v>
      </c>
      <c r="BM67" s="33">
        <v>2.0926600000000001E-3</v>
      </c>
      <c r="BN67" s="33">
        <v>2.0446280000000002E-3</v>
      </c>
      <c r="BO67" s="33">
        <v>1.9986520000000001E-3</v>
      </c>
      <c r="BP67" s="33">
        <v>1.9546780000000001E-3</v>
      </c>
      <c r="BQ67" s="33">
        <v>1.9125660000000001E-3</v>
      </c>
      <c r="BR67" s="33">
        <v>1.8723489999999999E-3</v>
      </c>
      <c r="BS67" s="33">
        <v>1.8339249999999999E-3</v>
      </c>
      <c r="BT67" s="33">
        <v>1.7972769999999999E-3</v>
      </c>
      <c r="BU67" s="33">
        <v>1.7622569999999999E-3</v>
      </c>
      <c r="BV67" s="33">
        <v>1.7288399999999999E-3</v>
      </c>
      <c r="BW67" s="33">
        <v>1.696913E-3</v>
      </c>
      <c r="BX67" s="33">
        <v>1.666332E-3</v>
      </c>
      <c r="BY67" s="33">
        <v>1.6368979999999999E-3</v>
      </c>
      <c r="BZ67" s="33">
        <v>1.608492E-3</v>
      </c>
      <c r="CA67" s="33">
        <v>1.5809559999999999E-3</v>
      </c>
      <c r="CB67" s="33">
        <v>1.5542819999999999E-3</v>
      </c>
      <c r="CC67" s="33">
        <v>1.5284070000000001E-3</v>
      </c>
      <c r="CD67" s="33">
        <v>1.5033939999999999E-3</v>
      </c>
      <c r="CE67" s="33">
        <v>1.479193E-3</v>
      </c>
      <c r="CF67" s="33">
        <v>1.4558489999999999E-3</v>
      </c>
      <c r="CG67" s="33">
        <v>1.433335E-3</v>
      </c>
      <c r="CH67" s="33">
        <v>1.4116070000000001E-3</v>
      </c>
      <c r="CI67" s="33">
        <v>1.390528E-3</v>
      </c>
      <c r="CJ67" s="33">
        <v>1.3699980000000001E-3</v>
      </c>
      <c r="CK67" s="33">
        <v>1.349919E-3</v>
      </c>
      <c r="CL67" s="33">
        <v>1.330304E-3</v>
      </c>
      <c r="CM67" s="33">
        <v>1.311188E-3</v>
      </c>
      <c r="CN67" s="33">
        <v>1.292652E-3</v>
      </c>
      <c r="CO67" s="33">
        <v>1.2746879999999999E-3</v>
      </c>
      <c r="CP67" s="33">
        <v>1.25741E-3</v>
      </c>
      <c r="CQ67" s="33">
        <v>1.2407919999999999E-3</v>
      </c>
      <c r="CR67" s="33">
        <v>1.2248680000000001E-3</v>
      </c>
      <c r="CS67" s="33">
        <v>1.209566E-3</v>
      </c>
      <c r="CT67" s="33">
        <v>1.1948429999999999E-3</v>
      </c>
      <c r="CU67" s="33">
        <v>1.1806399999999999E-3</v>
      </c>
      <c r="CV67" s="33">
        <v>1.16697E-3</v>
      </c>
      <c r="CW67" s="33">
        <v>1.15383E-3</v>
      </c>
      <c r="CX67" s="33">
        <v>1.141223E-3</v>
      </c>
      <c r="CY67" s="33">
        <v>1.12907E-3</v>
      </c>
      <c r="CZ67" s="33">
        <v>1.1173960000000001E-3</v>
      </c>
      <c r="DA67" s="33">
        <v>1.1061560000000001E-3</v>
      </c>
      <c r="DB67" s="33">
        <v>1.095342E-3</v>
      </c>
      <c r="DC67" s="33">
        <v>1.0848520000000001E-3</v>
      </c>
      <c r="DD67" s="33">
        <v>1.074647E-3</v>
      </c>
      <c r="DE67" s="33">
        <v>1.064693E-3</v>
      </c>
      <c r="DF67" s="33">
        <v>1.055004E-3</v>
      </c>
      <c r="DG67" s="33">
        <v>1.045594E-3</v>
      </c>
      <c r="DH67" s="33">
        <v>1.0364809999999999E-3</v>
      </c>
      <c r="DI67" s="33">
        <v>1.0276300000000001E-3</v>
      </c>
      <c r="DJ67" s="33">
        <v>1.0190729999999999E-3</v>
      </c>
      <c r="DK67" s="33">
        <v>1.0108059999999999E-3</v>
      </c>
      <c r="DL67" s="33">
        <v>1.002855E-3</v>
      </c>
      <c r="DM67" s="33">
        <v>9.9516880000000011E-4</v>
      </c>
      <c r="DN67" s="33">
        <v>9.8771519999999997E-4</v>
      </c>
      <c r="DO67" s="33">
        <v>9.8045959999999992E-4</v>
      </c>
      <c r="DP67" s="33">
        <v>9.7341210000000003E-4</v>
      </c>
      <c r="DQ67" s="33">
        <v>9.665915E-4</v>
      </c>
      <c r="DR67" s="33">
        <v>9.5999409999999996E-4</v>
      </c>
      <c r="DS67" s="33">
        <v>9.5359679999999997E-4</v>
      </c>
      <c r="DT67" s="33">
        <v>9.4738630000000003E-4</v>
      </c>
      <c r="DU67" s="33">
        <v>9.4135409999999997E-4</v>
      </c>
      <c r="DV67" s="33">
        <v>9.3554179999999997E-4</v>
      </c>
      <c r="DW67" s="33">
        <v>9.2988649999999995E-4</v>
      </c>
      <c r="DX67" s="33">
        <v>9.2439200000000001E-4</v>
      </c>
      <c r="DY67" s="33">
        <v>9.1900759999999999E-4</v>
      </c>
      <c r="DZ67" s="33">
        <v>9.1373020000000004E-4</v>
      </c>
      <c r="EA67" s="33">
        <v>9.0858309999999995E-4</v>
      </c>
      <c r="EB67" s="33">
        <v>9.0354580000000001E-4</v>
      </c>
      <c r="EC67" s="33">
        <v>8.9860730000000005E-4</v>
      </c>
      <c r="ED67" s="33">
        <v>8.9376180000000003E-4</v>
      </c>
      <c r="EE67" s="33">
        <v>8.8900239999999998E-4</v>
      </c>
      <c r="EF67" s="33">
        <v>8.8434060000000005E-4</v>
      </c>
      <c r="EG67" s="33">
        <v>8.7973670000000002E-4</v>
      </c>
      <c r="EH67" s="33">
        <v>8.7519569999999997E-4</v>
      </c>
      <c r="EI67" s="33">
        <v>8.7068520000000002E-4</v>
      </c>
      <c r="EJ67" s="33">
        <v>8.662171E-4</v>
      </c>
      <c r="EK67" s="33">
        <v>8.6183050000000001E-4</v>
      </c>
      <c r="EL67" s="33">
        <v>8.5751000000000002E-4</v>
      </c>
      <c r="EM67" s="33">
        <v>8.5324439999999999E-4</v>
      </c>
      <c r="EN67" s="33">
        <v>8.4902389999999995E-4</v>
      </c>
      <c r="EO67" s="33">
        <v>8.4485609999999998E-4</v>
      </c>
      <c r="EP67" s="33">
        <v>8.4074020000000005E-4</v>
      </c>
      <c r="EQ67" s="33">
        <v>8.3665810000000003E-4</v>
      </c>
      <c r="ER67" s="33">
        <v>8.3261640000000003E-4</v>
      </c>
      <c r="ES67" s="33">
        <v>8.2859480000000004E-4</v>
      </c>
      <c r="ET67" s="33">
        <v>8.2459310000000002E-4</v>
      </c>
      <c r="EU67" s="33">
        <v>8.2065209999999998E-4</v>
      </c>
      <c r="EV67" s="33">
        <v>8.1677850000000005E-4</v>
      </c>
      <c r="EW67" s="33">
        <v>8.1295209999999996E-4</v>
      </c>
      <c r="EX67" s="33">
        <v>8.0914069999999999E-4</v>
      </c>
      <c r="EY67" s="33">
        <v>8.0536129999999998E-4</v>
      </c>
      <c r="EZ67" s="33">
        <v>8.0160810000000002E-4</v>
      </c>
      <c r="FA67" s="33">
        <v>7.9788739999999997E-4</v>
      </c>
      <c r="FB67" s="33">
        <v>7.9420949999999999E-4</v>
      </c>
      <c r="FC67" s="33">
        <v>7.9054069999999997E-4</v>
      </c>
      <c r="FD67" s="33">
        <v>7.8686230000000004E-4</v>
      </c>
      <c r="FE67" s="33">
        <v>7.8319939999999997E-4</v>
      </c>
      <c r="FF67" s="33">
        <v>7.7956049999999995E-4</v>
      </c>
      <c r="FG67" s="33">
        <v>7.7594990000000004E-4</v>
      </c>
      <c r="FH67" s="33">
        <v>7.7236250000000002E-4</v>
      </c>
      <c r="FI67" s="33">
        <v>7.6882640000000004E-4</v>
      </c>
      <c r="FJ67" s="33">
        <v>7.6532970000000005E-4</v>
      </c>
      <c r="FK67" s="33">
        <v>7.6186410000000004E-4</v>
      </c>
      <c r="FL67" s="33">
        <v>7.5843799999999995E-4</v>
      </c>
      <c r="FM67" s="33">
        <v>7.550368E-4</v>
      </c>
      <c r="FN67" s="33">
        <v>7.5163699999999999E-4</v>
      </c>
      <c r="FO67" s="33">
        <v>7.4825480000000001E-4</v>
      </c>
      <c r="FP67" s="33">
        <v>7.4490129999999996E-4</v>
      </c>
      <c r="FQ67" s="33">
        <v>7.4158449999999995E-4</v>
      </c>
      <c r="FR67" s="33">
        <v>7.3828659999999999E-4</v>
      </c>
      <c r="FS67" s="33">
        <v>7.3502699999999997E-4</v>
      </c>
      <c r="FT67" s="33">
        <v>7.318041E-4</v>
      </c>
      <c r="FU67" s="33">
        <v>7.2861330000000002E-4</v>
      </c>
      <c r="FV67" s="33">
        <v>7.2545699999999999E-4</v>
      </c>
      <c r="FW67" s="33">
        <v>7.2233300000000002E-4</v>
      </c>
      <c r="FX67" s="33">
        <v>7.1921159999999997E-4</v>
      </c>
      <c r="FY67" s="33">
        <v>7.1609699999999996E-4</v>
      </c>
      <c r="FZ67" s="33">
        <v>7.1299410000000003E-4</v>
      </c>
      <c r="GA67" s="33">
        <v>7.0991680000000005E-4</v>
      </c>
      <c r="GB67" s="33">
        <v>7.0684649999999997E-4</v>
      </c>
      <c r="GC67" s="33">
        <v>7.0379600000000002E-4</v>
      </c>
      <c r="GD67" s="33">
        <v>7.0077340000000005E-4</v>
      </c>
      <c r="GE67" s="33">
        <v>6.977757E-4</v>
      </c>
      <c r="GF67" s="33">
        <v>6.9480210000000004E-4</v>
      </c>
      <c r="GG67" s="33">
        <v>6.9185589999999999E-4</v>
      </c>
      <c r="GH67" s="33">
        <v>6.8890569999999999E-4</v>
      </c>
      <c r="GI67" s="33">
        <v>6.8595769999999997E-4</v>
      </c>
      <c r="GJ67" s="33">
        <v>6.8302239999999995E-4</v>
      </c>
      <c r="GK67" s="33">
        <v>6.8011639999999995E-4</v>
      </c>
      <c r="GL67" s="33">
        <v>6.7723070000000004E-4</v>
      </c>
      <c r="GM67" s="33">
        <v>6.7437460000000003E-4</v>
      </c>
      <c r="GN67" s="33">
        <v>6.7155239999999998E-4</v>
      </c>
      <c r="GO67" s="33">
        <v>6.6875650000000001E-4</v>
      </c>
      <c r="GP67" s="33">
        <v>6.6597390000000002E-4</v>
      </c>
      <c r="GQ67" s="33">
        <v>6.6320750000000003E-4</v>
      </c>
      <c r="GR67" s="33">
        <v>6.6044369999999995E-4</v>
      </c>
      <c r="GS67" s="33">
        <v>6.576819E-4</v>
      </c>
      <c r="GT67" s="33">
        <v>6.5492429999999997E-4</v>
      </c>
      <c r="GU67" s="33">
        <v>6.5219639999999999E-4</v>
      </c>
      <c r="GV67" s="33">
        <v>6.494917E-4</v>
      </c>
      <c r="GW67" s="33">
        <v>6.4681519999999998E-4</v>
      </c>
      <c r="GX67" s="33">
        <v>6.4416199999999999E-4</v>
      </c>
      <c r="GY67" s="33">
        <v>6.4151620000000003E-4</v>
      </c>
      <c r="GZ67" s="33">
        <v>6.3886919999999999E-4</v>
      </c>
      <c r="HA67" s="33">
        <v>6.3622389999999998E-4</v>
      </c>
      <c r="HB67" s="33">
        <v>6.3356999999999997E-4</v>
      </c>
      <c r="HC67" s="33">
        <v>6.3090879999999996E-4</v>
      </c>
      <c r="HD67" s="33">
        <v>6.2825130000000002E-4</v>
      </c>
      <c r="HE67" s="33">
        <v>6.2563650000000001E-4</v>
      </c>
      <c r="HF67" s="33">
        <v>6.2305629999999997E-4</v>
      </c>
      <c r="HG67" s="33">
        <v>6.2051140000000005E-4</v>
      </c>
      <c r="HH67" s="33">
        <v>6.1799309999999998E-4</v>
      </c>
      <c r="HI67" s="33">
        <v>6.1548470000000004E-4</v>
      </c>
      <c r="HJ67" s="33">
        <v>6.1297429999999996E-4</v>
      </c>
      <c r="HK67" s="33">
        <v>6.1046790000000004E-4</v>
      </c>
      <c r="HL67" s="33">
        <v>6.0796280000000003E-4</v>
      </c>
      <c r="HM67" s="33">
        <v>6.0546169999999998E-4</v>
      </c>
      <c r="HN67" s="33">
        <v>6.0297080000000004E-4</v>
      </c>
      <c r="HO67" s="33">
        <v>6.0051929999999998E-4</v>
      </c>
      <c r="HP67" s="33">
        <v>5.9809640000000003E-4</v>
      </c>
      <c r="HQ67" s="33">
        <v>5.9570499999999998E-4</v>
      </c>
      <c r="HR67" s="33">
        <v>5.9335189999999997E-4</v>
      </c>
      <c r="HS67" s="33">
        <v>5.9102799999999995E-4</v>
      </c>
      <c r="HT67" s="33">
        <v>5.8871900000000003E-4</v>
      </c>
      <c r="HU67" s="33">
        <v>5.864186E-4</v>
      </c>
      <c r="HV67" s="33">
        <v>5.8411409999999998E-4</v>
      </c>
      <c r="HW67" s="33">
        <v>5.8181089999999997E-4</v>
      </c>
      <c r="HX67" s="33">
        <v>5.7951390000000001E-4</v>
      </c>
      <c r="HY67" s="33">
        <v>5.7723710000000001E-4</v>
      </c>
      <c r="HZ67" s="33">
        <v>5.7497790000000004E-4</v>
      </c>
      <c r="IA67" s="33">
        <v>5.7275040000000004E-4</v>
      </c>
      <c r="IB67" s="33">
        <v>5.7055959999999998E-4</v>
      </c>
      <c r="IC67" s="33">
        <v>5.683865E-4</v>
      </c>
      <c r="ID67" s="33">
        <v>5.6621739999999996E-4</v>
      </c>
      <c r="IE67" s="33">
        <v>5.6405520000000001E-4</v>
      </c>
      <c r="IF67" s="33">
        <v>5.6190060000000004E-4</v>
      </c>
      <c r="IG67" s="33">
        <v>5.5976949999999995E-4</v>
      </c>
      <c r="IH67" s="33">
        <v>5.5766419999999999E-4</v>
      </c>
      <c r="II67" s="33">
        <v>5.5558929999999999E-4</v>
      </c>
      <c r="IJ67" s="33">
        <v>5.5353260000000001E-4</v>
      </c>
      <c r="IK67" s="33">
        <v>5.5149810000000002E-4</v>
      </c>
      <c r="IL67" s="33">
        <v>5.4947869999999997E-4</v>
      </c>
      <c r="IM67" s="33">
        <v>5.474624E-4</v>
      </c>
      <c r="IN67" s="33">
        <v>5.454422E-4</v>
      </c>
      <c r="IO67" s="33">
        <v>5.4342910000000004E-4</v>
      </c>
      <c r="IP67" s="33">
        <v>5.4142929999999995E-4</v>
      </c>
      <c r="IQ67" s="33">
        <v>5.3946189999999996E-4</v>
      </c>
      <c r="IR67" s="33">
        <v>5.3752249999999998E-4</v>
      </c>
      <c r="IS67" s="33">
        <v>5.3561180000000002E-4</v>
      </c>
      <c r="IT67" s="33">
        <v>5.3371460000000001E-4</v>
      </c>
      <c r="IU67" s="33">
        <v>5.3183389999999998E-4</v>
      </c>
      <c r="IV67" s="33">
        <v>5.2996930000000003E-4</v>
      </c>
      <c r="IW67" s="33">
        <v>5.2811519999999997E-4</v>
      </c>
      <c r="IX67" s="33">
        <v>5.2626340000000004E-4</v>
      </c>
      <c r="IY67" s="33">
        <v>5.2441659999999998E-4</v>
      </c>
      <c r="IZ67" s="33">
        <v>5.2256630000000002E-4</v>
      </c>
      <c r="JA67" s="33">
        <v>5.207244E-4</v>
      </c>
      <c r="JB67" s="33">
        <v>5.1889320000000005E-4</v>
      </c>
      <c r="JC67" s="33">
        <v>5.1708319999999996E-4</v>
      </c>
      <c r="JD67" s="33">
        <v>5.152879E-4</v>
      </c>
      <c r="JE67" s="33">
        <v>5.1351670000000002E-4</v>
      </c>
      <c r="JF67" s="33">
        <v>5.1178029999999998E-4</v>
      </c>
      <c r="JG67" s="33">
        <v>5.1006800000000002E-4</v>
      </c>
      <c r="JH67" s="33">
        <v>5.0836209999999998E-4</v>
      </c>
      <c r="JI67" s="33">
        <v>5.0665979999999996E-4</v>
      </c>
      <c r="JJ67" s="33">
        <v>5.0495089999999998E-4</v>
      </c>
      <c r="JK67" s="33">
        <v>5.0324159999999996E-4</v>
      </c>
      <c r="JL67" s="33">
        <v>5.0153199999999995E-4</v>
      </c>
      <c r="JM67" s="33">
        <v>4.9983199999999997E-4</v>
      </c>
      <c r="JN67" s="33">
        <v>4.9813289999999996E-4</v>
      </c>
      <c r="JO67" s="33">
        <v>4.9645310000000003E-4</v>
      </c>
      <c r="JP67" s="33">
        <v>4.9481700000000004E-4</v>
      </c>
      <c r="JQ67" s="33">
        <v>4.9322020000000001E-4</v>
      </c>
      <c r="JR67" s="33">
        <v>4.9164110000000005E-4</v>
      </c>
      <c r="JS67" s="33">
        <v>4.9006950000000005E-4</v>
      </c>
      <c r="JT67" s="33">
        <v>4.8848849999999998E-4</v>
      </c>
      <c r="JU67" s="33">
        <v>4.8690039999999999E-4</v>
      </c>
      <c r="JV67" s="33">
        <v>4.8530379999999997E-4</v>
      </c>
      <c r="JW67" s="33">
        <v>4.8370789999999998E-4</v>
      </c>
      <c r="JX67" s="33">
        <v>4.8210100000000002E-4</v>
      </c>
      <c r="JY67" s="33">
        <v>4.8050399999999998E-4</v>
      </c>
      <c r="JZ67" s="33">
        <v>4.7894860000000002E-4</v>
      </c>
      <c r="KA67" s="33">
        <v>4.7743409999999998E-4</v>
      </c>
      <c r="KB67" s="33">
        <v>4.7594340000000002E-4</v>
      </c>
      <c r="KC67" s="33">
        <v>4.7446240000000001E-4</v>
      </c>
      <c r="KD67" s="33">
        <v>4.7297769999999999E-4</v>
      </c>
      <c r="KE67" s="33">
        <v>4.7148779999999998E-4</v>
      </c>
      <c r="KF67" s="33">
        <v>4.6998770000000002E-4</v>
      </c>
      <c r="KG67" s="33">
        <v>4.6849359999999999E-4</v>
      </c>
      <c r="KH67" s="33">
        <v>4.6699870000000001E-4</v>
      </c>
      <c r="KI67" s="33">
        <v>4.655134E-4</v>
      </c>
      <c r="KJ67" s="33">
        <v>4.6405779999999998E-4</v>
      </c>
      <c r="KK67" s="33">
        <v>4.6263000000000001E-4</v>
      </c>
      <c r="KL67" s="33">
        <v>4.6120960000000001E-4</v>
      </c>
      <c r="KM67" s="33">
        <v>4.5977890000000002E-4</v>
      </c>
      <c r="KN67" s="33">
        <v>4.5833069999999998E-4</v>
      </c>
      <c r="KO67" s="33">
        <v>4.5687519999999999E-4</v>
      </c>
      <c r="KP67" s="33">
        <v>4.5540970000000001E-4</v>
      </c>
      <c r="KQ67" s="33">
        <v>4.5396500000000002E-4</v>
      </c>
      <c r="KR67" s="33">
        <v>4.525447E-4</v>
      </c>
      <c r="KS67" s="33">
        <v>4.5115740000000002E-4</v>
      </c>
      <c r="KT67" s="33">
        <v>4.4981729999999997E-4</v>
      </c>
      <c r="KU67" s="33">
        <v>4.4851500000000002E-4</v>
      </c>
      <c r="KV67" s="33">
        <v>4.4721829999999998E-4</v>
      </c>
      <c r="KW67" s="33">
        <v>4.4589720000000002E-4</v>
      </c>
      <c r="KX67" s="33">
        <v>4.4454009999999998E-4</v>
      </c>
      <c r="KY67" s="33">
        <v>4.431619E-4</v>
      </c>
      <c r="KZ67" s="33">
        <v>4.4177190000000002E-4</v>
      </c>
      <c r="LA67" s="33">
        <v>4.4040509999999998E-4</v>
      </c>
      <c r="LB67" s="33">
        <v>4.3906560000000003E-4</v>
      </c>
      <c r="LC67" s="33">
        <v>4.3775790000000003E-4</v>
      </c>
      <c r="LD67" s="33">
        <v>4.3648990000000001E-4</v>
      </c>
      <c r="LE67" s="33">
        <v>4.3525189999999998E-4</v>
      </c>
      <c r="LF67" s="33">
        <v>4.3401440000000001E-4</v>
      </c>
      <c r="LG67" s="33">
        <v>4.327472E-4</v>
      </c>
      <c r="LH67" s="33">
        <v>4.3144599999999999E-4</v>
      </c>
      <c r="LI67" s="33">
        <v>4.3012209999999999E-4</v>
      </c>
      <c r="LJ67" s="33">
        <v>4.2878939999999998E-4</v>
      </c>
      <c r="LK67" s="33">
        <v>4.2747979999999998E-4</v>
      </c>
      <c r="LL67" s="33">
        <v>4.2619890000000001E-4</v>
      </c>
      <c r="LM67" s="33">
        <v>4.2495439999999998E-4</v>
      </c>
      <c r="LN67" s="33">
        <v>4.237523E-4</v>
      </c>
      <c r="LO67" s="33">
        <v>4.2258140000000003E-4</v>
      </c>
      <c r="LP67" s="33">
        <v>4.2141800000000001E-4</v>
      </c>
      <c r="LQ67" s="33">
        <v>4.2023610000000003E-4</v>
      </c>
      <c r="LR67" s="33">
        <v>4.1902930000000001E-4</v>
      </c>
      <c r="LS67" s="33">
        <v>4.1780950000000001E-4</v>
      </c>
      <c r="LT67" s="33">
        <v>4.1658999999999999E-4</v>
      </c>
      <c r="LU67" s="33">
        <v>4.1539769999999999E-4</v>
      </c>
      <c r="LV67" s="33">
        <v>4.1422650000000002E-4</v>
      </c>
      <c r="LW67" s="33">
        <v>4.1307829999999999E-4</v>
      </c>
      <c r="LX67" s="33">
        <v>4.119487E-4</v>
      </c>
      <c r="LY67" s="33">
        <v>4.1082590000000001E-4</v>
      </c>
      <c r="LZ67" s="33">
        <v>4.0968539999999999E-4</v>
      </c>
      <c r="MA67" s="33">
        <v>4.0850979999999999E-4</v>
      </c>
      <c r="MB67" s="33">
        <v>4.0730209999999999E-4</v>
      </c>
      <c r="MC67" s="33">
        <v>4.0608240000000002E-4</v>
      </c>
      <c r="MD67" s="33">
        <v>4.048732E-4</v>
      </c>
      <c r="ME67" s="33">
        <v>4.0370899999999998E-4</v>
      </c>
      <c r="MF67" s="33">
        <v>4.025861E-4</v>
      </c>
      <c r="MG67" s="33">
        <v>4.014965E-4</v>
      </c>
      <c r="MH67" s="33">
        <v>4.004306E-4</v>
      </c>
      <c r="MI67" s="33">
        <v>3.9937540000000002E-4</v>
      </c>
      <c r="MJ67" s="33">
        <v>3.9830719999999999E-4</v>
      </c>
      <c r="MK67" s="33">
        <v>3.9721249999999999E-4</v>
      </c>
      <c r="ML67" s="33">
        <v>3.9609669999999999E-4</v>
      </c>
      <c r="MM67" s="33">
        <v>3.9497579999999999E-4</v>
      </c>
      <c r="MN67" s="33">
        <v>3.938678E-4</v>
      </c>
      <c r="MO67" s="33">
        <v>3.9279670000000002E-4</v>
      </c>
      <c r="MP67" s="33">
        <v>3.9175389999999998E-4</v>
      </c>
      <c r="MQ67" s="33">
        <v>3.9073139999999998E-4</v>
      </c>
      <c r="MR67" s="33">
        <v>3.8971760000000002E-4</v>
      </c>
      <c r="MS67" s="33">
        <v>3.8869730000000002E-4</v>
      </c>
      <c r="MT67" s="33">
        <v>3.8765019999999998E-4</v>
      </c>
      <c r="MU67" s="33">
        <v>3.865699E-4</v>
      </c>
      <c r="MV67" s="33">
        <v>3.8547069999999998E-4</v>
      </c>
      <c r="MW67" s="33">
        <v>3.8437379999999998E-4</v>
      </c>
      <c r="MX67" s="33">
        <v>3.833013E-4</v>
      </c>
      <c r="MY67" s="33">
        <v>3.8227170000000002E-4</v>
      </c>
      <c r="MZ67" s="33">
        <v>3.8127430000000002E-4</v>
      </c>
      <c r="NA67" s="33">
        <v>3.8029729999999997E-4</v>
      </c>
      <c r="NB67" s="33">
        <v>3.793251E-4</v>
      </c>
      <c r="NC67" s="33">
        <v>3.783452E-4</v>
      </c>
      <c r="ND67" s="33">
        <v>3.7733949999999998E-4</v>
      </c>
      <c r="NE67" s="33">
        <v>3.763088E-4</v>
      </c>
      <c r="NF67" s="33">
        <v>3.7526749999999999E-4</v>
      </c>
      <c r="NG67" s="33">
        <v>3.7423680000000001E-4</v>
      </c>
      <c r="NH67" s="33">
        <v>3.73237E-4</v>
      </c>
      <c r="NI67" s="33">
        <v>3.7228160000000001E-4</v>
      </c>
      <c r="NJ67" s="33">
        <v>3.7135569999999999E-4</v>
      </c>
      <c r="NK67" s="33">
        <v>3.7044200000000002E-4</v>
      </c>
      <c r="NL67" s="33">
        <v>3.6951909999999999E-4</v>
      </c>
      <c r="NM67" s="33">
        <v>3.6857369999999999E-4</v>
      </c>
      <c r="NN67" s="33">
        <v>3.6759120000000003E-4</v>
      </c>
      <c r="NO67" s="33">
        <v>3.6657619999999998E-4</v>
      </c>
      <c r="NP67" s="33">
        <v>3.6554879999999999E-4</v>
      </c>
      <c r="NQ67" s="33">
        <v>3.645349E-4</v>
      </c>
      <c r="NR67" s="33">
        <v>3.6355220000000002E-4</v>
      </c>
      <c r="NS67" s="33">
        <v>3.6261689999999999E-4</v>
      </c>
      <c r="NT67" s="33">
        <v>3.6172009999999998E-4</v>
      </c>
      <c r="NU67" s="33">
        <v>3.6084410000000001E-4</v>
      </c>
      <c r="NV67" s="33">
        <v>3.5997029999999998E-4</v>
      </c>
      <c r="NW67" s="33">
        <v>3.5908430000000001E-4</v>
      </c>
      <c r="NX67" s="33">
        <v>3.5816720000000002E-4</v>
      </c>
      <c r="NY67" s="33">
        <v>3.5722679999999999E-4</v>
      </c>
      <c r="NZ67" s="33">
        <v>3.5628070000000002E-4</v>
      </c>
      <c r="OA67" s="33">
        <v>3.553521E-4</v>
      </c>
      <c r="OB67" s="33">
        <v>3.5445259999999999E-4</v>
      </c>
      <c r="OC67" s="33">
        <v>3.535907E-4</v>
      </c>
      <c r="OD67" s="33">
        <v>3.5275790000000002E-4</v>
      </c>
      <c r="OE67" s="33">
        <v>3.5193159999999998E-4</v>
      </c>
      <c r="OF67" s="33">
        <v>3.5109619999999997E-4</v>
      </c>
      <c r="OG67" s="33">
        <v>3.50238E-4</v>
      </c>
      <c r="OH67" s="33">
        <v>3.493422E-4</v>
      </c>
      <c r="OI67" s="33">
        <v>3.4842E-4</v>
      </c>
      <c r="OJ67" s="33">
        <v>3.474932E-4</v>
      </c>
      <c r="OK67" s="33">
        <v>3.465869E-4</v>
      </c>
      <c r="OL67" s="33">
        <v>3.4571059999999998E-4</v>
      </c>
      <c r="OM67" s="33">
        <v>3.4486869999999999E-4</v>
      </c>
      <c r="ON67" s="33">
        <v>3.4405500000000001E-4</v>
      </c>
      <c r="OO67" s="33">
        <v>3.4324829999999998E-4</v>
      </c>
      <c r="OP67" s="33">
        <v>3.4243430000000002E-4</v>
      </c>
    </row>
    <row r="68" spans="1:407" x14ac:dyDescent="0.25">
      <c r="A68" s="13" t="str">
        <f t="shared" ref="A68:A131" si="1">IF(F68="","",CONCATENATE(B68,"-",C68,"-",D68,"-",E68,"-",F68))</f>
        <v>FixedWing-ULTRA COARSE-4-7-Any</v>
      </c>
      <c r="B68" s="13" t="s">
        <v>56</v>
      </c>
      <c r="C68" s="23" t="s">
        <v>42</v>
      </c>
      <c r="D68" s="31">
        <v>4</v>
      </c>
      <c r="E68" s="23">
        <v>7</v>
      </c>
      <c r="F68" s="32" t="s">
        <v>48</v>
      </c>
      <c r="G68" s="33">
        <v>2.4775809999999999E-2</v>
      </c>
      <c r="H68" s="33">
        <v>2.1182900000000001E-2</v>
      </c>
      <c r="I68" s="33">
        <v>1.900058E-2</v>
      </c>
      <c r="J68" s="33">
        <v>1.7501699999999999E-2</v>
      </c>
      <c r="K68" s="33">
        <v>1.672096E-2</v>
      </c>
      <c r="L68" s="33">
        <v>1.6326230000000001E-2</v>
      </c>
      <c r="M68" s="33">
        <v>1.5532890000000001E-2</v>
      </c>
      <c r="N68" s="33">
        <v>1.4167620000000001E-2</v>
      </c>
      <c r="O68" s="33">
        <v>1.260822E-2</v>
      </c>
      <c r="P68" s="33">
        <v>1.1137279999999999E-2</v>
      </c>
      <c r="Q68" s="33">
        <v>9.8148750000000007E-3</v>
      </c>
      <c r="R68" s="33">
        <v>8.7339919999999995E-3</v>
      </c>
      <c r="S68" s="33">
        <v>7.8189829999999998E-3</v>
      </c>
      <c r="T68" s="33">
        <v>7.0707139999999996E-3</v>
      </c>
      <c r="U68" s="33">
        <v>6.491091E-3</v>
      </c>
      <c r="V68" s="33">
        <v>6.0221110000000001E-3</v>
      </c>
      <c r="W68" s="33">
        <v>5.6098579999999997E-3</v>
      </c>
      <c r="X68" s="33">
        <v>5.2178499999999996E-3</v>
      </c>
      <c r="Y68" s="33">
        <v>4.8804820000000002E-3</v>
      </c>
      <c r="Z68" s="33">
        <v>4.5849879999999999E-3</v>
      </c>
      <c r="AA68" s="33">
        <v>4.3230430000000004E-3</v>
      </c>
      <c r="AB68" s="33">
        <v>4.0843069999999997E-3</v>
      </c>
      <c r="AC68" s="33">
        <v>3.8612429999999999E-3</v>
      </c>
      <c r="AD68" s="33">
        <v>3.6546500000000002E-3</v>
      </c>
      <c r="AE68" s="33">
        <v>3.4683520000000001E-3</v>
      </c>
      <c r="AF68" s="33">
        <v>3.3025939999999998E-3</v>
      </c>
      <c r="AG68" s="33">
        <v>3.155934E-3</v>
      </c>
      <c r="AH68" s="33">
        <v>3.0257460000000002E-3</v>
      </c>
      <c r="AI68" s="33">
        <v>2.9081070000000001E-3</v>
      </c>
      <c r="AJ68" s="33">
        <v>2.8011059999999998E-3</v>
      </c>
      <c r="AK68" s="33">
        <v>2.7036629999999998E-3</v>
      </c>
      <c r="AL68" s="33">
        <v>2.6135630000000002E-3</v>
      </c>
      <c r="AM68" s="33">
        <v>2.5280530000000002E-3</v>
      </c>
      <c r="AN68" s="33">
        <v>2.4466050000000001E-3</v>
      </c>
      <c r="AO68" s="33">
        <v>2.371536E-3</v>
      </c>
      <c r="AP68" s="33">
        <v>2.3042319999999998E-3</v>
      </c>
      <c r="AQ68" s="33">
        <v>2.2441779999999999E-3</v>
      </c>
      <c r="AR68" s="33">
        <v>2.1902649999999998E-3</v>
      </c>
      <c r="AS68" s="33">
        <v>2.1410180000000002E-3</v>
      </c>
      <c r="AT68" s="33">
        <v>2.095062E-3</v>
      </c>
      <c r="AU68" s="33">
        <v>2.0512210000000002E-3</v>
      </c>
      <c r="AV68" s="33">
        <v>2.0087E-3</v>
      </c>
      <c r="AW68" s="33">
        <v>1.9673479999999998E-3</v>
      </c>
      <c r="AX68" s="33">
        <v>1.9278749999999999E-3</v>
      </c>
      <c r="AY68" s="33">
        <v>1.891092E-3</v>
      </c>
      <c r="AZ68" s="33">
        <v>1.8571729999999999E-3</v>
      </c>
      <c r="BA68" s="33">
        <v>1.8258809999999999E-3</v>
      </c>
      <c r="BB68" s="33">
        <v>1.796979E-3</v>
      </c>
      <c r="BC68" s="33">
        <v>1.7703009999999999E-3</v>
      </c>
      <c r="BD68" s="33">
        <v>1.7456209999999999E-3</v>
      </c>
      <c r="BE68" s="33">
        <v>1.7227589999999999E-3</v>
      </c>
      <c r="BF68" s="33">
        <v>1.701504E-3</v>
      </c>
      <c r="BG68" s="33">
        <v>1.681646E-3</v>
      </c>
      <c r="BH68" s="33">
        <v>1.662998E-3</v>
      </c>
      <c r="BI68" s="33">
        <v>1.645451E-3</v>
      </c>
      <c r="BJ68" s="33">
        <v>1.628818E-3</v>
      </c>
      <c r="BK68" s="33">
        <v>1.6129339999999999E-3</v>
      </c>
      <c r="BL68" s="33">
        <v>1.597624E-3</v>
      </c>
      <c r="BM68" s="33">
        <v>1.582778E-3</v>
      </c>
      <c r="BN68" s="33">
        <v>1.5682739999999999E-3</v>
      </c>
      <c r="BO68" s="33">
        <v>1.5540879999999999E-3</v>
      </c>
      <c r="BP68" s="33">
        <v>1.5402079999999999E-3</v>
      </c>
      <c r="BQ68" s="33">
        <v>1.5266419999999999E-3</v>
      </c>
      <c r="BR68" s="33">
        <v>1.51337E-3</v>
      </c>
      <c r="BS68" s="33">
        <v>1.5004689999999999E-3</v>
      </c>
      <c r="BT68" s="33">
        <v>1.4879170000000001E-3</v>
      </c>
      <c r="BU68" s="33">
        <v>1.4756839999999999E-3</v>
      </c>
      <c r="BV68" s="33">
        <v>1.4636829999999999E-3</v>
      </c>
      <c r="BW68" s="33">
        <v>1.451892E-3</v>
      </c>
      <c r="BX68" s="33">
        <v>1.440272E-3</v>
      </c>
      <c r="BY68" s="33">
        <v>1.428821E-3</v>
      </c>
      <c r="BZ68" s="33">
        <v>1.417509E-3</v>
      </c>
      <c r="CA68" s="33">
        <v>1.406362E-3</v>
      </c>
      <c r="CB68" s="33">
        <v>1.3953710000000001E-3</v>
      </c>
      <c r="CC68" s="33">
        <v>1.384583E-3</v>
      </c>
      <c r="CD68" s="33">
        <v>1.373967E-3</v>
      </c>
      <c r="CE68" s="33">
        <v>1.3634820000000001E-3</v>
      </c>
      <c r="CF68" s="33">
        <v>1.353073E-3</v>
      </c>
      <c r="CG68" s="33">
        <v>1.3427580000000001E-3</v>
      </c>
      <c r="CH68" s="33">
        <v>1.3325310000000001E-3</v>
      </c>
      <c r="CI68" s="33">
        <v>1.3224160000000001E-3</v>
      </c>
      <c r="CJ68" s="33">
        <v>1.312403E-3</v>
      </c>
      <c r="CK68" s="33">
        <v>1.302538E-3</v>
      </c>
      <c r="CL68" s="33">
        <v>1.292818E-3</v>
      </c>
      <c r="CM68" s="33">
        <v>1.2832779999999999E-3</v>
      </c>
      <c r="CN68" s="33">
        <v>1.273885E-3</v>
      </c>
      <c r="CO68" s="33">
        <v>1.264596E-3</v>
      </c>
      <c r="CP68" s="33">
        <v>1.2553429999999999E-3</v>
      </c>
      <c r="CQ68" s="33">
        <v>1.246149E-3</v>
      </c>
      <c r="CR68" s="33">
        <v>1.2370009999999999E-3</v>
      </c>
      <c r="CS68" s="33">
        <v>1.2279459999999999E-3</v>
      </c>
      <c r="CT68" s="33">
        <v>1.2189709999999999E-3</v>
      </c>
      <c r="CU68" s="33">
        <v>1.210114E-3</v>
      </c>
      <c r="CV68" s="33">
        <v>1.201391E-3</v>
      </c>
      <c r="CW68" s="33">
        <v>1.1928419999999999E-3</v>
      </c>
      <c r="CX68" s="33">
        <v>1.184418E-3</v>
      </c>
      <c r="CY68" s="33">
        <v>1.1760780000000001E-3</v>
      </c>
      <c r="CZ68" s="33">
        <v>1.1677650000000001E-3</v>
      </c>
      <c r="DA68" s="33">
        <v>1.1595150000000001E-3</v>
      </c>
      <c r="DB68" s="33">
        <v>1.1513059999999999E-3</v>
      </c>
      <c r="DC68" s="33">
        <v>1.143177E-3</v>
      </c>
      <c r="DD68" s="33">
        <v>1.1351099999999999E-3</v>
      </c>
      <c r="DE68" s="33">
        <v>1.1271569999999999E-3</v>
      </c>
      <c r="DF68" s="33">
        <v>1.1193419999999999E-3</v>
      </c>
      <c r="DG68" s="33">
        <v>1.1117010000000001E-3</v>
      </c>
      <c r="DH68" s="33">
        <v>1.104173E-3</v>
      </c>
      <c r="DI68" s="33">
        <v>1.096727E-3</v>
      </c>
      <c r="DJ68" s="33">
        <v>1.089357E-3</v>
      </c>
      <c r="DK68" s="33">
        <v>1.0821030000000001E-3</v>
      </c>
      <c r="DL68" s="33">
        <v>1.074923E-3</v>
      </c>
      <c r="DM68" s="33">
        <v>1.0678300000000001E-3</v>
      </c>
      <c r="DN68" s="33">
        <v>1.0607889999999999E-3</v>
      </c>
      <c r="DO68" s="33">
        <v>1.0538710000000001E-3</v>
      </c>
      <c r="DP68" s="33">
        <v>1.047103E-3</v>
      </c>
      <c r="DQ68" s="33">
        <v>1.040481E-3</v>
      </c>
      <c r="DR68" s="33">
        <v>1.0339290000000001E-3</v>
      </c>
      <c r="DS68" s="33">
        <v>1.0274139999999999E-3</v>
      </c>
      <c r="DT68" s="33">
        <v>1.0209609999999999E-3</v>
      </c>
      <c r="DU68" s="33">
        <v>1.0146000000000001E-3</v>
      </c>
      <c r="DV68" s="33">
        <v>1.008295E-3</v>
      </c>
      <c r="DW68" s="33">
        <v>1.002073E-3</v>
      </c>
      <c r="DX68" s="33">
        <v>9.9590180000000005E-4</v>
      </c>
      <c r="DY68" s="33">
        <v>9.8982660000000006E-4</v>
      </c>
      <c r="DZ68" s="33">
        <v>9.8385560000000005E-4</v>
      </c>
      <c r="EA68" s="33">
        <v>9.7800620000000008E-4</v>
      </c>
      <c r="EB68" s="33">
        <v>9.7223199999999996E-4</v>
      </c>
      <c r="EC68" s="33">
        <v>9.6648009999999996E-4</v>
      </c>
      <c r="ED68" s="33">
        <v>9.6075399999999997E-4</v>
      </c>
      <c r="EE68" s="33">
        <v>9.5509299999999996E-4</v>
      </c>
      <c r="EF68" s="33">
        <v>9.4945540000000001E-4</v>
      </c>
      <c r="EG68" s="33">
        <v>9.4386310000000001E-4</v>
      </c>
      <c r="EH68" s="33">
        <v>9.3828469999999997E-4</v>
      </c>
      <c r="EI68" s="33">
        <v>9.3277840000000002E-4</v>
      </c>
      <c r="EJ68" s="33">
        <v>9.2736510000000002E-4</v>
      </c>
      <c r="EK68" s="33">
        <v>9.220659E-4</v>
      </c>
      <c r="EL68" s="33">
        <v>9.1683140000000003E-4</v>
      </c>
      <c r="EM68" s="33">
        <v>9.1159409999999998E-4</v>
      </c>
      <c r="EN68" s="33">
        <v>9.0634600000000004E-4</v>
      </c>
      <c r="EO68" s="33">
        <v>9.0114850000000001E-4</v>
      </c>
      <c r="EP68" s="33">
        <v>8.9598629999999998E-4</v>
      </c>
      <c r="EQ68" s="33">
        <v>8.9086769999999996E-4</v>
      </c>
      <c r="ER68" s="33">
        <v>8.857499E-4</v>
      </c>
      <c r="ES68" s="33">
        <v>8.8072080000000004E-4</v>
      </c>
      <c r="ET68" s="33">
        <v>8.7580109999999998E-4</v>
      </c>
      <c r="EU68" s="33">
        <v>8.7099110000000003E-4</v>
      </c>
      <c r="EV68" s="33">
        <v>8.6623289999999996E-4</v>
      </c>
      <c r="EW68" s="33">
        <v>8.6145589999999999E-4</v>
      </c>
      <c r="EX68" s="33">
        <v>8.5667369999999998E-4</v>
      </c>
      <c r="EY68" s="33">
        <v>8.5194549999999996E-4</v>
      </c>
      <c r="EZ68" s="33">
        <v>8.4725770000000004E-4</v>
      </c>
      <c r="FA68" s="33">
        <v>8.4258800000000002E-4</v>
      </c>
      <c r="FB68" s="33">
        <v>8.3790799999999995E-4</v>
      </c>
      <c r="FC68" s="33">
        <v>8.3330160000000004E-4</v>
      </c>
      <c r="FD68" s="33">
        <v>8.2876759999999999E-4</v>
      </c>
      <c r="FE68" s="33">
        <v>8.2430640000000005E-4</v>
      </c>
      <c r="FF68" s="33">
        <v>8.1989729999999998E-4</v>
      </c>
      <c r="FG68" s="33">
        <v>8.154786E-4</v>
      </c>
      <c r="FH68" s="33">
        <v>8.1105149999999998E-4</v>
      </c>
      <c r="FI68" s="33">
        <v>8.0665390000000004E-4</v>
      </c>
      <c r="FJ68" s="33">
        <v>8.0228169999999998E-4</v>
      </c>
      <c r="FK68" s="33">
        <v>7.9792299999999997E-4</v>
      </c>
      <c r="FL68" s="33">
        <v>7.9354260000000004E-4</v>
      </c>
      <c r="FM68" s="33">
        <v>7.8923019999999999E-4</v>
      </c>
      <c r="FN68" s="33">
        <v>7.8499289999999996E-4</v>
      </c>
      <c r="FO68" s="33">
        <v>7.8083779999999999E-4</v>
      </c>
      <c r="FP68" s="33">
        <v>7.7673589999999995E-4</v>
      </c>
      <c r="FQ68" s="33">
        <v>7.7262809999999996E-4</v>
      </c>
      <c r="FR68" s="33">
        <v>7.685115E-4</v>
      </c>
      <c r="FS68" s="33">
        <v>7.6442670000000004E-4</v>
      </c>
      <c r="FT68" s="33">
        <v>7.6037000000000001E-4</v>
      </c>
      <c r="FU68" s="33">
        <v>7.5634840000000003E-4</v>
      </c>
      <c r="FV68" s="33">
        <v>7.5231720000000003E-4</v>
      </c>
      <c r="FW68" s="33">
        <v>7.4834450000000002E-4</v>
      </c>
      <c r="FX68" s="33">
        <v>7.4443339999999999E-4</v>
      </c>
      <c r="FY68" s="33">
        <v>7.4059780000000001E-4</v>
      </c>
      <c r="FZ68" s="33">
        <v>7.368028E-4</v>
      </c>
      <c r="GA68" s="33">
        <v>7.3299710000000002E-4</v>
      </c>
      <c r="GB68" s="33">
        <v>7.291849E-4</v>
      </c>
      <c r="GC68" s="33">
        <v>7.253874E-4</v>
      </c>
      <c r="GD68" s="33">
        <v>7.2159790000000002E-4</v>
      </c>
      <c r="GE68" s="33">
        <v>7.1782689999999995E-4</v>
      </c>
      <c r="GF68" s="33">
        <v>7.140378E-4</v>
      </c>
      <c r="GG68" s="33">
        <v>7.1029519999999996E-4</v>
      </c>
      <c r="GH68" s="33">
        <v>7.0661490000000003E-4</v>
      </c>
      <c r="GI68" s="33">
        <v>7.0300910000000002E-4</v>
      </c>
      <c r="GJ68" s="33">
        <v>6.994166E-4</v>
      </c>
      <c r="GK68" s="33">
        <v>6.9580170000000004E-4</v>
      </c>
      <c r="GL68" s="33">
        <v>6.9217970000000004E-4</v>
      </c>
      <c r="GM68" s="33">
        <v>6.8856440000000004E-4</v>
      </c>
      <c r="GN68" s="33">
        <v>6.8495199999999996E-4</v>
      </c>
      <c r="GO68" s="33">
        <v>6.8136209999999995E-4</v>
      </c>
      <c r="GP68" s="33">
        <v>6.7776670000000002E-4</v>
      </c>
      <c r="GQ68" s="33">
        <v>6.7422000000000001E-4</v>
      </c>
      <c r="GR68" s="33">
        <v>6.7074720000000003E-4</v>
      </c>
      <c r="GS68" s="33">
        <v>6.6735760000000003E-4</v>
      </c>
      <c r="GT68" s="33">
        <v>6.6398260000000001E-4</v>
      </c>
      <c r="GU68" s="33">
        <v>6.605685E-4</v>
      </c>
      <c r="GV68" s="33">
        <v>6.5713860000000002E-4</v>
      </c>
      <c r="GW68" s="33">
        <v>6.537216E-4</v>
      </c>
      <c r="GX68" s="33">
        <v>6.5031279999999995E-4</v>
      </c>
      <c r="GY68" s="33">
        <v>6.46931E-4</v>
      </c>
      <c r="GZ68" s="33">
        <v>6.4355930000000003E-4</v>
      </c>
      <c r="HA68" s="33">
        <v>6.4025449999999999E-4</v>
      </c>
      <c r="HB68" s="33">
        <v>6.3702639999999998E-4</v>
      </c>
      <c r="HC68" s="33">
        <v>6.3387320000000004E-4</v>
      </c>
      <c r="HD68" s="33">
        <v>6.3072370000000005E-4</v>
      </c>
      <c r="HE68" s="33">
        <v>6.2752309999999998E-4</v>
      </c>
      <c r="HF68" s="33">
        <v>6.2429100000000002E-4</v>
      </c>
      <c r="HG68" s="33">
        <v>6.2105109999999999E-4</v>
      </c>
      <c r="HH68" s="33">
        <v>6.1780400000000001E-4</v>
      </c>
      <c r="HI68" s="33">
        <v>6.1459459999999998E-4</v>
      </c>
      <c r="HJ68" s="33">
        <v>6.1141250000000004E-4</v>
      </c>
      <c r="HK68" s="33">
        <v>6.0830590000000005E-4</v>
      </c>
      <c r="HL68" s="33">
        <v>6.0527729999999998E-4</v>
      </c>
      <c r="HM68" s="33">
        <v>6.0232169999999998E-4</v>
      </c>
      <c r="HN68" s="33">
        <v>5.9937810000000005E-4</v>
      </c>
      <c r="HO68" s="33">
        <v>5.9639339999999999E-4</v>
      </c>
      <c r="HP68" s="33">
        <v>5.9337099999999998E-4</v>
      </c>
      <c r="HQ68" s="33">
        <v>5.9034460000000001E-4</v>
      </c>
      <c r="HR68" s="33">
        <v>5.8731400000000002E-4</v>
      </c>
      <c r="HS68" s="33">
        <v>5.8430319999999995E-4</v>
      </c>
      <c r="HT68" s="33">
        <v>5.8131260000000005E-4</v>
      </c>
      <c r="HU68" s="33">
        <v>5.7839359999999995E-4</v>
      </c>
      <c r="HV68" s="33">
        <v>5.7554589999999999E-4</v>
      </c>
      <c r="HW68" s="33">
        <v>5.7276739999999999E-4</v>
      </c>
      <c r="HX68" s="33">
        <v>5.7000289999999999E-4</v>
      </c>
      <c r="HY68" s="33">
        <v>5.67192E-4</v>
      </c>
      <c r="HZ68" s="33">
        <v>5.6434409999999997E-4</v>
      </c>
      <c r="IA68" s="33">
        <v>5.6150079999999999E-4</v>
      </c>
      <c r="IB68" s="33">
        <v>5.5867489999999998E-4</v>
      </c>
      <c r="IC68" s="33">
        <v>5.5588339999999999E-4</v>
      </c>
      <c r="ID68" s="33">
        <v>5.5311309999999997E-4</v>
      </c>
      <c r="IE68" s="33">
        <v>5.5041089999999997E-4</v>
      </c>
      <c r="IF68" s="33">
        <v>5.4777060000000004E-4</v>
      </c>
      <c r="IG68" s="33">
        <v>5.4517309999999996E-4</v>
      </c>
      <c r="IH68" s="33">
        <v>5.4257000000000003E-4</v>
      </c>
      <c r="II68" s="33">
        <v>5.3992489999999998E-4</v>
      </c>
      <c r="IJ68" s="33">
        <v>5.3725609999999999E-4</v>
      </c>
      <c r="IK68" s="33">
        <v>5.3460479999999999E-4</v>
      </c>
      <c r="IL68" s="33">
        <v>5.3198069999999995E-4</v>
      </c>
      <c r="IM68" s="33">
        <v>5.2939040000000005E-4</v>
      </c>
      <c r="IN68" s="33">
        <v>5.2681880000000003E-4</v>
      </c>
      <c r="IO68" s="33">
        <v>5.2431060000000004E-4</v>
      </c>
      <c r="IP68" s="33">
        <v>5.2185540000000002E-4</v>
      </c>
      <c r="IQ68" s="33">
        <v>5.1943880000000005E-4</v>
      </c>
      <c r="IR68" s="33">
        <v>5.1701649999999998E-4</v>
      </c>
      <c r="IS68" s="33">
        <v>5.145592E-4</v>
      </c>
      <c r="IT68" s="33">
        <v>5.1208039999999996E-4</v>
      </c>
      <c r="IU68" s="33">
        <v>5.0961089999999995E-4</v>
      </c>
      <c r="IV68" s="33">
        <v>5.0715299999999999E-4</v>
      </c>
      <c r="IW68" s="33">
        <v>5.0472289999999996E-4</v>
      </c>
      <c r="IX68" s="33">
        <v>5.0231519999999999E-4</v>
      </c>
      <c r="IY68" s="33">
        <v>4.9997650000000002E-4</v>
      </c>
      <c r="IZ68" s="33">
        <v>4.9771129999999996E-4</v>
      </c>
      <c r="JA68" s="33">
        <v>4.9549890000000001E-4</v>
      </c>
      <c r="JB68" s="33">
        <v>4.9327720000000004E-4</v>
      </c>
      <c r="JC68" s="33">
        <v>4.9100459999999995E-4</v>
      </c>
      <c r="JD68" s="33">
        <v>4.8869500000000004E-4</v>
      </c>
      <c r="JE68" s="33">
        <v>4.8638179999999998E-4</v>
      </c>
      <c r="JF68" s="33">
        <v>4.8407829999999998E-4</v>
      </c>
      <c r="JG68" s="33">
        <v>4.8180830000000001E-4</v>
      </c>
      <c r="JH68" s="33">
        <v>4.7957609999999998E-4</v>
      </c>
      <c r="JI68" s="33">
        <v>4.77424E-4</v>
      </c>
      <c r="JJ68" s="33">
        <v>4.7534889999999998E-4</v>
      </c>
      <c r="JK68" s="33">
        <v>4.7332340000000002E-4</v>
      </c>
      <c r="JL68" s="33">
        <v>4.7127749999999999E-4</v>
      </c>
      <c r="JM68" s="33">
        <v>4.6918360000000001E-4</v>
      </c>
      <c r="JN68" s="33">
        <v>4.6705359999999998E-4</v>
      </c>
      <c r="JO68" s="33">
        <v>4.6491620000000002E-4</v>
      </c>
      <c r="JP68" s="33">
        <v>4.6277839999999998E-4</v>
      </c>
      <c r="JQ68" s="33">
        <v>4.6067040000000002E-4</v>
      </c>
      <c r="JR68" s="33">
        <v>4.5859839999999998E-4</v>
      </c>
      <c r="JS68" s="33">
        <v>4.5659470000000002E-4</v>
      </c>
      <c r="JT68" s="33">
        <v>4.546649E-4</v>
      </c>
      <c r="JU68" s="33">
        <v>4.5278000000000001E-4</v>
      </c>
      <c r="JV68" s="33">
        <v>4.5087350000000003E-4</v>
      </c>
      <c r="JW68" s="33">
        <v>4.4891110000000001E-4</v>
      </c>
      <c r="JX68" s="33">
        <v>4.4690259999999999E-4</v>
      </c>
      <c r="JY68" s="33">
        <v>4.4488520000000002E-4</v>
      </c>
      <c r="JZ68" s="33">
        <v>4.42874E-4</v>
      </c>
      <c r="KA68" s="33">
        <v>4.408967E-4</v>
      </c>
      <c r="KB68" s="33">
        <v>4.3896419999999998E-4</v>
      </c>
      <c r="KC68" s="33">
        <v>4.3711489999999998E-4</v>
      </c>
      <c r="KD68" s="33">
        <v>4.3534859999999999E-4</v>
      </c>
      <c r="KE68" s="33">
        <v>4.3362620000000001E-4</v>
      </c>
      <c r="KF68" s="33">
        <v>4.3188020000000001E-4</v>
      </c>
      <c r="KG68" s="33">
        <v>4.3007450000000002E-4</v>
      </c>
      <c r="KH68" s="33">
        <v>4.2821960000000002E-4</v>
      </c>
      <c r="KI68" s="33">
        <v>4.263591E-4</v>
      </c>
      <c r="KJ68" s="33">
        <v>4.2450989999999998E-4</v>
      </c>
      <c r="KK68" s="33">
        <v>4.2268839999999998E-4</v>
      </c>
      <c r="KL68" s="33">
        <v>4.2090489999999998E-4</v>
      </c>
      <c r="KM68" s="33">
        <v>4.1919599999999999E-4</v>
      </c>
      <c r="KN68" s="33">
        <v>4.1755109999999998E-4</v>
      </c>
      <c r="KO68" s="33">
        <v>4.1592929999999999E-4</v>
      </c>
      <c r="KP68" s="33">
        <v>4.142754E-4</v>
      </c>
      <c r="KQ68" s="33">
        <v>4.1256479999999998E-4</v>
      </c>
      <c r="KR68" s="33">
        <v>4.108176E-4</v>
      </c>
      <c r="KS68" s="33">
        <v>4.0908090000000002E-4</v>
      </c>
      <c r="KT68" s="33">
        <v>4.0736629999999998E-4</v>
      </c>
      <c r="KU68" s="33">
        <v>4.0569409999999999E-4</v>
      </c>
      <c r="KV68" s="33">
        <v>4.0407220000000002E-4</v>
      </c>
      <c r="KW68" s="33">
        <v>4.0253000000000001E-4</v>
      </c>
      <c r="KX68" s="33">
        <v>4.0104330000000001E-4</v>
      </c>
      <c r="KY68" s="33">
        <v>3.995634E-4</v>
      </c>
      <c r="KZ68" s="33">
        <v>3.9804420000000003E-4</v>
      </c>
      <c r="LA68" s="33">
        <v>3.9646359999999999E-4</v>
      </c>
      <c r="LB68" s="33">
        <v>3.9484669999999999E-4</v>
      </c>
      <c r="LC68" s="33">
        <v>3.9323649999999999E-4</v>
      </c>
      <c r="LD68" s="33">
        <v>3.9164849999999998E-4</v>
      </c>
      <c r="LE68" s="33">
        <v>3.9010310000000002E-4</v>
      </c>
      <c r="LF68" s="33">
        <v>3.8860050000000002E-4</v>
      </c>
      <c r="LG68" s="33">
        <v>3.8715940000000001E-4</v>
      </c>
      <c r="LH68" s="33">
        <v>3.8576060000000001E-4</v>
      </c>
      <c r="LI68" s="33">
        <v>3.8435740000000002E-4</v>
      </c>
      <c r="LJ68" s="33">
        <v>3.8290760000000003E-4</v>
      </c>
      <c r="LK68" s="33">
        <v>3.8139910000000002E-4</v>
      </c>
      <c r="LL68" s="33">
        <v>3.7986610000000001E-4</v>
      </c>
      <c r="LM68" s="33">
        <v>3.7835270000000001E-4</v>
      </c>
      <c r="LN68" s="33">
        <v>3.7687199999999999E-4</v>
      </c>
      <c r="LO68" s="33">
        <v>3.7543910000000002E-4</v>
      </c>
      <c r="LP68" s="33">
        <v>3.7405350000000001E-4</v>
      </c>
      <c r="LQ68" s="33">
        <v>3.7272720000000001E-4</v>
      </c>
      <c r="LR68" s="33">
        <v>3.7144640000000002E-4</v>
      </c>
      <c r="LS68" s="33">
        <v>3.7016479999999998E-4</v>
      </c>
      <c r="LT68" s="33">
        <v>3.6883979999999999E-4</v>
      </c>
      <c r="LU68" s="33">
        <v>3.674638E-4</v>
      </c>
      <c r="LV68" s="33">
        <v>3.6607030000000002E-4</v>
      </c>
      <c r="LW68" s="33">
        <v>3.6469369999999999E-4</v>
      </c>
      <c r="LX68" s="33">
        <v>3.6333589999999999E-4</v>
      </c>
      <c r="LY68" s="33">
        <v>3.6200989999999998E-4</v>
      </c>
      <c r="LZ68" s="33">
        <v>3.6071239999999999E-4</v>
      </c>
      <c r="MA68" s="33">
        <v>3.5944729999999998E-4</v>
      </c>
      <c r="MB68" s="33">
        <v>3.5820490000000002E-4</v>
      </c>
      <c r="MC68" s="33">
        <v>3.5694850000000001E-4</v>
      </c>
      <c r="MD68" s="33">
        <v>3.5564499999999997E-4</v>
      </c>
      <c r="ME68" s="33">
        <v>3.5429569999999999E-4</v>
      </c>
      <c r="MF68" s="33">
        <v>3.5294310000000002E-4</v>
      </c>
      <c r="MG68" s="33">
        <v>3.516204E-4</v>
      </c>
      <c r="MH68" s="33">
        <v>3.5032550000000003E-4</v>
      </c>
      <c r="MI68" s="33">
        <v>3.4907059999999998E-4</v>
      </c>
      <c r="MJ68" s="33">
        <v>3.4785360000000001E-4</v>
      </c>
      <c r="MK68" s="33">
        <v>3.4667759999999998E-4</v>
      </c>
      <c r="ML68" s="33">
        <v>3.4552790000000002E-4</v>
      </c>
      <c r="MM68" s="33">
        <v>3.4436759999999998E-4</v>
      </c>
      <c r="MN68" s="33">
        <v>3.431649E-4</v>
      </c>
      <c r="MO68" s="33">
        <v>3.419152E-4</v>
      </c>
      <c r="MP68" s="33">
        <v>3.4065469999999999E-4</v>
      </c>
      <c r="MQ68" s="33">
        <v>3.3941199999999998E-4</v>
      </c>
      <c r="MR68" s="33">
        <v>3.3818660000000002E-4</v>
      </c>
      <c r="MS68" s="33">
        <v>3.369887E-4</v>
      </c>
      <c r="MT68" s="33">
        <v>3.3581779999999997E-4</v>
      </c>
      <c r="MU68" s="33">
        <v>3.3467460000000002E-4</v>
      </c>
      <c r="MV68" s="33">
        <v>3.3354910000000002E-4</v>
      </c>
      <c r="MW68" s="33">
        <v>3.324124E-4</v>
      </c>
      <c r="MX68" s="33">
        <v>3.312411E-4</v>
      </c>
      <c r="MY68" s="33">
        <v>3.3003280000000002E-4</v>
      </c>
      <c r="MZ68" s="33">
        <v>3.2881840000000001E-4</v>
      </c>
      <c r="NA68" s="33">
        <v>3.2762690000000001E-4</v>
      </c>
      <c r="NB68" s="33">
        <v>3.2645690000000002E-4</v>
      </c>
      <c r="NC68" s="33">
        <v>3.2531870000000003E-4</v>
      </c>
      <c r="ND68" s="33">
        <v>3.242133E-4</v>
      </c>
      <c r="NE68" s="33">
        <v>3.2314079999999997E-4</v>
      </c>
      <c r="NF68" s="33">
        <v>3.2208969999999998E-4</v>
      </c>
      <c r="NG68" s="33">
        <v>3.2103440000000002E-4</v>
      </c>
      <c r="NH68" s="33">
        <v>3.1995739999999997E-4</v>
      </c>
      <c r="NI68" s="33">
        <v>3.1885019999999999E-4</v>
      </c>
      <c r="NJ68" s="33">
        <v>3.1773240000000001E-4</v>
      </c>
      <c r="NK68" s="33">
        <v>3.1662900000000002E-4</v>
      </c>
      <c r="NL68" s="33">
        <v>3.1554160000000001E-4</v>
      </c>
      <c r="NM68" s="33">
        <v>3.1447300000000001E-4</v>
      </c>
      <c r="NN68" s="33">
        <v>3.1342229999999999E-4</v>
      </c>
      <c r="NO68" s="33">
        <v>3.1239270000000001E-4</v>
      </c>
      <c r="NP68" s="33">
        <v>3.1137390000000002E-4</v>
      </c>
      <c r="NQ68" s="33">
        <v>3.1033969999999999E-4</v>
      </c>
      <c r="NR68" s="33">
        <v>3.092754E-4</v>
      </c>
      <c r="NS68" s="33">
        <v>3.0817749999999998E-4</v>
      </c>
      <c r="NT68" s="33">
        <v>3.0706759999999999E-4</v>
      </c>
      <c r="NU68" s="33">
        <v>3.0597520000000001E-4</v>
      </c>
      <c r="NV68" s="33">
        <v>3.049123E-4</v>
      </c>
      <c r="NW68" s="33">
        <v>3.0388239999999998E-4</v>
      </c>
      <c r="NX68" s="33">
        <v>3.0288359999999998E-4</v>
      </c>
      <c r="NY68" s="33">
        <v>3.019168E-4</v>
      </c>
      <c r="NZ68" s="33">
        <v>3.0097389999999999E-4</v>
      </c>
      <c r="OA68" s="33">
        <v>3.0002479999999997E-4</v>
      </c>
      <c r="OB68" s="33">
        <v>2.9905399999999999E-4</v>
      </c>
      <c r="OC68" s="33">
        <v>2.980522E-4</v>
      </c>
      <c r="OD68" s="33">
        <v>2.9703610000000001E-4</v>
      </c>
      <c r="OE68" s="33">
        <v>2.9603000000000002E-4</v>
      </c>
      <c r="OF68" s="33">
        <v>2.9504290000000001E-4</v>
      </c>
      <c r="OG68" s="33">
        <v>2.9408489999999999E-4</v>
      </c>
      <c r="OH68" s="33">
        <v>2.9315180000000001E-4</v>
      </c>
      <c r="OI68" s="33">
        <v>2.9223999999999998E-4</v>
      </c>
      <c r="OJ68" s="33">
        <v>2.9133799999999998E-4</v>
      </c>
      <c r="OK68" s="33">
        <v>2.9041249999999999E-4</v>
      </c>
      <c r="OL68" s="33">
        <v>2.8945210000000003E-4</v>
      </c>
      <c r="OM68" s="33">
        <v>2.884486E-4</v>
      </c>
      <c r="ON68" s="33">
        <v>2.8742330000000002E-4</v>
      </c>
      <c r="OO68" s="33">
        <v>2.86402E-4</v>
      </c>
      <c r="OP68" s="33">
        <v>2.8539910000000002E-4</v>
      </c>
    </row>
    <row r="69" spans="1:407" x14ac:dyDescent="0.25">
      <c r="A69" s="13" t="str">
        <f t="shared" si="1"/>
        <v>FixedWing-ULTRA COARSE-5-20-Any</v>
      </c>
      <c r="B69" s="13" t="s">
        <v>56</v>
      </c>
      <c r="C69" s="23" t="s">
        <v>42</v>
      </c>
      <c r="D69" s="31">
        <v>5</v>
      </c>
      <c r="E69" s="23">
        <v>20</v>
      </c>
      <c r="F69" s="32" t="s">
        <v>48</v>
      </c>
      <c r="G69" s="33">
        <v>0.38513829999999999</v>
      </c>
      <c r="H69" s="33">
        <v>0.2657274</v>
      </c>
      <c r="I69" s="33">
        <v>0.1894198</v>
      </c>
      <c r="J69" s="33">
        <v>0.13991500000000001</v>
      </c>
      <c r="K69" s="33">
        <v>0.1072024</v>
      </c>
      <c r="L69" s="33">
        <v>8.4974599999999997E-2</v>
      </c>
      <c r="M69" s="33">
        <v>6.9305080000000005E-2</v>
      </c>
      <c r="N69" s="33">
        <v>5.8012229999999998E-2</v>
      </c>
      <c r="O69" s="33">
        <v>4.9598499999999997E-2</v>
      </c>
      <c r="P69" s="33">
        <v>4.4859089999999997E-2</v>
      </c>
      <c r="Q69" s="33">
        <v>4.1158119999999999E-2</v>
      </c>
      <c r="R69" s="33">
        <v>3.810566E-2</v>
      </c>
      <c r="S69" s="33">
        <v>3.541644E-2</v>
      </c>
      <c r="T69" s="33">
        <v>3.2992979999999998E-2</v>
      </c>
      <c r="U69" s="33">
        <v>3.075818E-2</v>
      </c>
      <c r="V69" s="33">
        <v>2.8703759999999998E-2</v>
      </c>
      <c r="W69" s="33">
        <v>2.6783379999999999E-2</v>
      </c>
      <c r="X69" s="33">
        <v>2.5023340000000002E-2</v>
      </c>
      <c r="Y69" s="33">
        <v>2.3412510000000001E-2</v>
      </c>
      <c r="Z69" s="33">
        <v>2.194217E-2</v>
      </c>
      <c r="AA69" s="33">
        <v>2.0617730000000001E-2</v>
      </c>
      <c r="AB69" s="33">
        <v>1.9426909999999999E-2</v>
      </c>
      <c r="AC69" s="33">
        <v>1.835821E-2</v>
      </c>
      <c r="AD69" s="33">
        <v>1.7392270000000001E-2</v>
      </c>
      <c r="AE69" s="33">
        <v>1.6505619999999999E-2</v>
      </c>
      <c r="AF69" s="33">
        <v>1.5611939999999999E-2</v>
      </c>
      <c r="AG69" s="33">
        <v>1.4811899999999999E-2</v>
      </c>
      <c r="AH69" s="33">
        <v>1.409037E-2</v>
      </c>
      <c r="AI69" s="33">
        <v>1.343487E-2</v>
      </c>
      <c r="AJ69" s="33">
        <v>1.2835879999999999E-2</v>
      </c>
      <c r="AK69" s="33">
        <v>1.228431E-2</v>
      </c>
      <c r="AL69" s="33">
        <v>1.177342E-2</v>
      </c>
      <c r="AM69" s="33">
        <v>1.1296860000000001E-2</v>
      </c>
      <c r="AN69" s="33">
        <v>1.085096E-2</v>
      </c>
      <c r="AO69" s="33">
        <v>1.04327E-2</v>
      </c>
      <c r="AP69" s="33">
        <v>1.003955E-2</v>
      </c>
      <c r="AQ69" s="33">
        <v>9.6697180000000008E-3</v>
      </c>
      <c r="AR69" s="33">
        <v>9.3211200000000004E-3</v>
      </c>
      <c r="AS69" s="33">
        <v>8.9918959999999992E-3</v>
      </c>
      <c r="AT69" s="33">
        <v>8.6801659999999996E-3</v>
      </c>
      <c r="AU69" s="33">
        <v>8.3833350000000004E-3</v>
      </c>
      <c r="AV69" s="33">
        <v>8.0998779999999996E-3</v>
      </c>
      <c r="AW69" s="33">
        <v>7.8278029999999995E-3</v>
      </c>
      <c r="AX69" s="33">
        <v>7.5665339999999998E-3</v>
      </c>
      <c r="AY69" s="33">
        <v>7.3157930000000001E-3</v>
      </c>
      <c r="AZ69" s="33">
        <v>7.0760179999999999E-3</v>
      </c>
      <c r="BA69" s="33">
        <v>6.8475289999999998E-3</v>
      </c>
      <c r="BB69" s="33">
        <v>6.6301140000000003E-3</v>
      </c>
      <c r="BC69" s="33">
        <v>6.423499E-3</v>
      </c>
      <c r="BD69" s="33">
        <v>6.2270069999999997E-3</v>
      </c>
      <c r="BE69" s="33">
        <v>6.0395120000000004E-3</v>
      </c>
      <c r="BF69" s="33">
        <v>5.8601649999999996E-3</v>
      </c>
      <c r="BG69" s="33">
        <v>5.6880189999999999E-3</v>
      </c>
      <c r="BH69" s="33">
        <v>5.5230820000000003E-3</v>
      </c>
      <c r="BI69" s="33">
        <v>5.3653110000000002E-3</v>
      </c>
      <c r="BJ69" s="33">
        <v>5.2149539999999999E-3</v>
      </c>
      <c r="BK69" s="33">
        <v>5.0720030000000003E-3</v>
      </c>
      <c r="BL69" s="33">
        <v>4.936139E-3</v>
      </c>
      <c r="BM69" s="33">
        <v>4.8067830000000002E-3</v>
      </c>
      <c r="BN69" s="33">
        <v>4.6833150000000004E-3</v>
      </c>
      <c r="BO69" s="33">
        <v>4.565169E-3</v>
      </c>
      <c r="BP69" s="33">
        <v>4.451862E-3</v>
      </c>
      <c r="BQ69" s="33">
        <v>4.3426610000000003E-3</v>
      </c>
      <c r="BR69" s="33">
        <v>4.237518E-3</v>
      </c>
      <c r="BS69" s="33">
        <v>4.1361549999999999E-3</v>
      </c>
      <c r="BT69" s="33">
        <v>4.0386579999999997E-3</v>
      </c>
      <c r="BU69" s="33">
        <v>3.9450220000000003E-3</v>
      </c>
      <c r="BV69" s="33">
        <v>3.8549230000000001E-3</v>
      </c>
      <c r="BW69" s="33">
        <v>3.7680140000000001E-3</v>
      </c>
      <c r="BX69" s="33">
        <v>3.6841360000000002E-3</v>
      </c>
      <c r="BY69" s="33">
        <v>3.6032109999999998E-3</v>
      </c>
      <c r="BZ69" s="33">
        <v>3.5252009999999999E-3</v>
      </c>
      <c r="CA69" s="33">
        <v>3.4497619999999999E-3</v>
      </c>
      <c r="CB69" s="33">
        <v>3.3769310000000001E-3</v>
      </c>
      <c r="CC69" s="33">
        <v>3.3066839999999998E-3</v>
      </c>
      <c r="CD69" s="33">
        <v>3.2392499999999999E-3</v>
      </c>
      <c r="CE69" s="33">
        <v>3.174545E-3</v>
      </c>
      <c r="CF69" s="33">
        <v>3.1123750000000001E-3</v>
      </c>
      <c r="CG69" s="33">
        <v>3.0523659999999999E-3</v>
      </c>
      <c r="CH69" s="33">
        <v>2.9943090000000001E-3</v>
      </c>
      <c r="CI69" s="33">
        <v>2.937996E-3</v>
      </c>
      <c r="CJ69" s="33">
        <v>2.883418E-3</v>
      </c>
      <c r="CK69" s="33">
        <v>2.8303650000000001E-3</v>
      </c>
      <c r="CL69" s="33">
        <v>2.7788090000000001E-3</v>
      </c>
      <c r="CM69" s="33">
        <v>2.7287489999999999E-3</v>
      </c>
      <c r="CN69" s="33">
        <v>2.6802520000000002E-3</v>
      </c>
      <c r="CO69" s="33">
        <v>2.6332270000000001E-3</v>
      </c>
      <c r="CP69" s="33">
        <v>2.587616E-3</v>
      </c>
      <c r="CQ69" s="33">
        <v>2.5431730000000001E-3</v>
      </c>
      <c r="CR69" s="33">
        <v>2.499827E-3</v>
      </c>
      <c r="CS69" s="33">
        <v>2.4574919999999999E-3</v>
      </c>
      <c r="CT69" s="33">
        <v>2.4163470000000001E-3</v>
      </c>
      <c r="CU69" s="33">
        <v>2.3763069999999998E-3</v>
      </c>
      <c r="CV69" s="33">
        <v>2.3373159999999999E-3</v>
      </c>
      <c r="CW69" s="33">
        <v>2.2994420000000001E-3</v>
      </c>
      <c r="CX69" s="33">
        <v>2.2628549999999998E-3</v>
      </c>
      <c r="CY69" s="33">
        <v>2.2274769999999998E-3</v>
      </c>
      <c r="CZ69" s="33">
        <v>2.1932309999999999E-3</v>
      </c>
      <c r="DA69" s="33">
        <v>2.1599509999999998E-3</v>
      </c>
      <c r="DB69" s="33">
        <v>2.1275539999999998E-3</v>
      </c>
      <c r="DC69" s="33">
        <v>2.0959889999999999E-3</v>
      </c>
      <c r="DD69" s="33">
        <v>2.0653469999999999E-3</v>
      </c>
      <c r="DE69" s="33">
        <v>2.0354399999999999E-3</v>
      </c>
      <c r="DF69" s="33">
        <v>2.0062220000000002E-3</v>
      </c>
      <c r="DG69" s="33">
        <v>1.9777570000000001E-3</v>
      </c>
      <c r="DH69" s="33">
        <v>1.9501239999999999E-3</v>
      </c>
      <c r="DI69" s="33">
        <v>1.9232629999999999E-3</v>
      </c>
      <c r="DJ69" s="33">
        <v>1.897075E-3</v>
      </c>
      <c r="DK69" s="33">
        <v>1.8714370000000001E-3</v>
      </c>
      <c r="DL69" s="33">
        <v>1.8463500000000001E-3</v>
      </c>
      <c r="DM69" s="33">
        <v>1.8217400000000001E-3</v>
      </c>
      <c r="DN69" s="33">
        <v>1.79762E-3</v>
      </c>
      <c r="DO69" s="33">
        <v>1.773815E-3</v>
      </c>
      <c r="DP69" s="33">
        <v>1.750375E-3</v>
      </c>
      <c r="DQ69" s="33">
        <v>1.727405E-3</v>
      </c>
      <c r="DR69" s="33">
        <v>1.7050050000000001E-3</v>
      </c>
      <c r="DS69" s="33">
        <v>1.683141E-3</v>
      </c>
      <c r="DT69" s="33">
        <v>1.66172E-3</v>
      </c>
      <c r="DU69" s="33">
        <v>1.6406560000000001E-3</v>
      </c>
      <c r="DV69" s="33">
        <v>1.6200159999999999E-3</v>
      </c>
      <c r="DW69" s="33">
        <v>1.5997439999999999E-3</v>
      </c>
      <c r="DX69" s="33">
        <v>1.57989E-3</v>
      </c>
      <c r="DY69" s="33">
        <v>1.560276E-3</v>
      </c>
      <c r="DZ69" s="33">
        <v>1.540912E-3</v>
      </c>
      <c r="EA69" s="33">
        <v>1.521884E-3</v>
      </c>
      <c r="EB69" s="33">
        <v>1.503285E-3</v>
      </c>
      <c r="EC69" s="33">
        <v>1.4850810000000001E-3</v>
      </c>
      <c r="ED69" s="33">
        <v>1.4672109999999999E-3</v>
      </c>
      <c r="EE69" s="33">
        <v>1.4495790000000001E-3</v>
      </c>
      <c r="EF69" s="33">
        <v>1.4322530000000001E-3</v>
      </c>
      <c r="EG69" s="33">
        <v>1.4151770000000001E-3</v>
      </c>
      <c r="EH69" s="33">
        <v>1.398414E-3</v>
      </c>
      <c r="EI69" s="33">
        <v>1.3818249999999999E-3</v>
      </c>
      <c r="EJ69" s="33">
        <v>1.3654310000000001E-3</v>
      </c>
      <c r="EK69" s="33">
        <v>1.34932E-3</v>
      </c>
      <c r="EL69" s="33">
        <v>1.333611E-3</v>
      </c>
      <c r="EM69" s="33">
        <v>1.3182549999999999E-3</v>
      </c>
      <c r="EN69" s="33">
        <v>1.3031659999999999E-3</v>
      </c>
      <c r="EO69" s="33">
        <v>1.288277E-3</v>
      </c>
      <c r="EP69" s="33">
        <v>1.2736690000000001E-3</v>
      </c>
      <c r="EQ69" s="33">
        <v>1.2593070000000001E-3</v>
      </c>
      <c r="ER69" s="33">
        <v>1.2452170000000001E-3</v>
      </c>
      <c r="ES69" s="33">
        <v>1.2312810000000001E-3</v>
      </c>
      <c r="ET69" s="33">
        <v>1.2175300000000001E-3</v>
      </c>
      <c r="EU69" s="33">
        <v>1.204044E-3</v>
      </c>
      <c r="EV69" s="33">
        <v>1.1909550000000001E-3</v>
      </c>
      <c r="EW69" s="33">
        <v>1.178225E-3</v>
      </c>
      <c r="EX69" s="33">
        <v>1.1657919999999999E-3</v>
      </c>
      <c r="EY69" s="33">
        <v>1.1535849999999999E-3</v>
      </c>
      <c r="EZ69" s="33">
        <v>1.141712E-3</v>
      </c>
      <c r="FA69" s="33">
        <v>1.13017E-3</v>
      </c>
      <c r="FB69" s="33">
        <v>1.1189699999999999E-3</v>
      </c>
      <c r="FC69" s="33">
        <v>1.107991E-3</v>
      </c>
      <c r="FD69" s="33">
        <v>1.097258E-3</v>
      </c>
      <c r="FE69" s="33">
        <v>1.0868360000000001E-3</v>
      </c>
      <c r="FF69" s="33">
        <v>1.07682E-3</v>
      </c>
      <c r="FG69" s="33">
        <v>1.067129E-3</v>
      </c>
      <c r="FH69" s="33">
        <v>1.0577049999999999E-3</v>
      </c>
      <c r="FI69" s="33">
        <v>1.048493E-3</v>
      </c>
      <c r="FJ69" s="33">
        <v>1.039561E-3</v>
      </c>
      <c r="FK69" s="33">
        <v>1.0308959999999999E-3</v>
      </c>
      <c r="FL69" s="33">
        <v>1.0225E-3</v>
      </c>
      <c r="FM69" s="33">
        <v>1.014261E-3</v>
      </c>
      <c r="FN69" s="33">
        <v>1.0062249999999999E-3</v>
      </c>
      <c r="FO69" s="33">
        <v>9.9843179999999998E-4</v>
      </c>
      <c r="FP69" s="33">
        <v>9.9092709999999999E-4</v>
      </c>
      <c r="FQ69" s="33">
        <v>9.8364599999999991E-4</v>
      </c>
      <c r="FR69" s="33">
        <v>9.765717000000001E-4</v>
      </c>
      <c r="FS69" s="33">
        <v>9.6963010000000001E-4</v>
      </c>
      <c r="FT69" s="33">
        <v>9.6285580000000004E-4</v>
      </c>
      <c r="FU69" s="33">
        <v>9.5624890000000002E-4</v>
      </c>
      <c r="FV69" s="33">
        <v>9.4983860000000004E-4</v>
      </c>
      <c r="FW69" s="33">
        <v>9.4355039999999995E-4</v>
      </c>
      <c r="FX69" s="33">
        <v>9.3741630000000005E-4</v>
      </c>
      <c r="FY69" s="33">
        <v>9.3145670000000002E-4</v>
      </c>
      <c r="FZ69" s="33">
        <v>9.2571470000000003E-4</v>
      </c>
      <c r="GA69" s="33">
        <v>9.2013730000000001E-4</v>
      </c>
      <c r="GB69" s="33">
        <v>9.1474239999999999E-4</v>
      </c>
      <c r="GC69" s="33">
        <v>9.0944639999999998E-4</v>
      </c>
      <c r="GD69" s="33">
        <v>9.0426500000000002E-4</v>
      </c>
      <c r="GE69" s="33">
        <v>8.9916840000000002E-4</v>
      </c>
      <c r="GF69" s="33">
        <v>8.9421339999999996E-4</v>
      </c>
      <c r="GG69" s="33">
        <v>8.8933019999999998E-4</v>
      </c>
      <c r="GH69" s="33">
        <v>8.8453670000000002E-4</v>
      </c>
      <c r="GI69" s="33">
        <v>8.7985039999999997E-4</v>
      </c>
      <c r="GJ69" s="33">
        <v>8.753109E-4</v>
      </c>
      <c r="GK69" s="33">
        <v>8.7087030000000004E-4</v>
      </c>
      <c r="GL69" s="33">
        <v>8.6654159999999996E-4</v>
      </c>
      <c r="GM69" s="33">
        <v>8.6226429999999995E-4</v>
      </c>
      <c r="GN69" s="33">
        <v>8.5808179999999996E-4</v>
      </c>
      <c r="GO69" s="33">
        <v>8.5393209999999999E-4</v>
      </c>
      <c r="GP69" s="33">
        <v>8.4985319999999998E-4</v>
      </c>
      <c r="GQ69" s="33">
        <v>8.4581140000000005E-4</v>
      </c>
      <c r="GR69" s="33">
        <v>8.418338E-4</v>
      </c>
      <c r="GS69" s="33">
        <v>8.3791360000000001E-4</v>
      </c>
      <c r="GT69" s="33">
        <v>8.3410850000000003E-4</v>
      </c>
      <c r="GU69" s="33">
        <v>8.3039229999999999E-4</v>
      </c>
      <c r="GV69" s="33">
        <v>8.2676679999999999E-4</v>
      </c>
      <c r="GW69" s="33">
        <v>8.2319299999999995E-4</v>
      </c>
      <c r="GX69" s="33">
        <v>8.1969859999999999E-4</v>
      </c>
      <c r="GY69" s="33">
        <v>8.1619699999999995E-4</v>
      </c>
      <c r="GZ69" s="33">
        <v>8.1272479999999997E-4</v>
      </c>
      <c r="HA69" s="33">
        <v>8.0928249999999999E-4</v>
      </c>
      <c r="HB69" s="33">
        <v>8.0590269999999996E-4</v>
      </c>
      <c r="HC69" s="33">
        <v>8.0257370000000002E-4</v>
      </c>
      <c r="HD69" s="33">
        <v>7.9932569999999995E-4</v>
      </c>
      <c r="HE69" s="33">
        <v>7.9612149999999996E-4</v>
      </c>
      <c r="HF69" s="33">
        <v>7.9297839999999998E-4</v>
      </c>
      <c r="HG69" s="33">
        <v>7.8984179999999995E-4</v>
      </c>
      <c r="HH69" s="33">
        <v>7.8674210000000003E-4</v>
      </c>
      <c r="HI69" s="33">
        <v>7.8360829999999998E-4</v>
      </c>
      <c r="HJ69" s="33">
        <v>7.8048940000000002E-4</v>
      </c>
      <c r="HK69" s="33">
        <v>7.7739849999999995E-4</v>
      </c>
      <c r="HL69" s="33">
        <v>7.743731E-4</v>
      </c>
      <c r="HM69" s="33">
        <v>7.7137970000000001E-4</v>
      </c>
      <c r="HN69" s="33">
        <v>7.6842920000000001E-4</v>
      </c>
      <c r="HO69" s="33">
        <v>7.6550160000000002E-4</v>
      </c>
      <c r="HP69" s="33">
        <v>7.6264150000000005E-4</v>
      </c>
      <c r="HQ69" s="33">
        <v>7.5979870000000003E-4</v>
      </c>
      <c r="HR69" s="33">
        <v>7.5698789999999996E-4</v>
      </c>
      <c r="HS69" s="33">
        <v>7.541329E-4</v>
      </c>
      <c r="HT69" s="33">
        <v>7.5128520000000004E-4</v>
      </c>
      <c r="HU69" s="33">
        <v>7.484608E-4</v>
      </c>
      <c r="HV69" s="33">
        <v>7.457017E-4</v>
      </c>
      <c r="HW69" s="33">
        <v>7.4298479999999997E-4</v>
      </c>
      <c r="HX69" s="33">
        <v>7.4031010000000003E-4</v>
      </c>
      <c r="HY69" s="33">
        <v>7.376517E-4</v>
      </c>
      <c r="HZ69" s="33">
        <v>7.3507029999999999E-4</v>
      </c>
      <c r="IA69" s="33">
        <v>7.3251309999999999E-4</v>
      </c>
      <c r="IB69" s="33">
        <v>7.2997999999999997E-4</v>
      </c>
      <c r="IC69" s="33">
        <v>7.2741229999999997E-4</v>
      </c>
      <c r="ID69" s="33">
        <v>7.2485300000000002E-4</v>
      </c>
      <c r="IE69" s="33">
        <v>7.223043E-4</v>
      </c>
      <c r="IF69" s="33">
        <v>7.1980799999999995E-4</v>
      </c>
      <c r="IG69" s="33">
        <v>7.1735699999999996E-4</v>
      </c>
      <c r="IH69" s="33">
        <v>7.1495149999999997E-4</v>
      </c>
      <c r="II69" s="33">
        <v>7.1255009999999998E-4</v>
      </c>
      <c r="IJ69" s="33">
        <v>7.1019789999999996E-4</v>
      </c>
      <c r="IK69" s="33">
        <v>7.0786690000000001E-4</v>
      </c>
      <c r="IL69" s="33">
        <v>7.0556099999999995E-4</v>
      </c>
      <c r="IM69" s="33">
        <v>7.0322310000000003E-4</v>
      </c>
      <c r="IN69" s="33">
        <v>7.0090069999999998E-4</v>
      </c>
      <c r="IO69" s="33">
        <v>6.9859489999999995E-4</v>
      </c>
      <c r="IP69" s="33">
        <v>6.9633640000000001E-4</v>
      </c>
      <c r="IQ69" s="33">
        <v>6.9411080000000001E-4</v>
      </c>
      <c r="IR69" s="33">
        <v>6.9191670000000002E-4</v>
      </c>
      <c r="IS69" s="33">
        <v>6.8972140000000005E-4</v>
      </c>
      <c r="IT69" s="33">
        <v>6.8758039999999995E-4</v>
      </c>
      <c r="IU69" s="33">
        <v>6.8547170000000002E-4</v>
      </c>
      <c r="IV69" s="33">
        <v>6.8338190000000003E-4</v>
      </c>
      <c r="IW69" s="33">
        <v>6.8124989999999996E-4</v>
      </c>
      <c r="IX69" s="33">
        <v>6.7911260000000004E-4</v>
      </c>
      <c r="IY69" s="33">
        <v>6.769724E-4</v>
      </c>
      <c r="IZ69" s="33">
        <v>6.7487449999999996E-4</v>
      </c>
      <c r="JA69" s="33">
        <v>6.7280940000000004E-4</v>
      </c>
      <c r="JB69" s="33">
        <v>6.7078190000000005E-4</v>
      </c>
      <c r="JC69" s="33">
        <v>6.687784E-4</v>
      </c>
      <c r="JD69" s="33">
        <v>6.6684969999999998E-4</v>
      </c>
      <c r="JE69" s="33">
        <v>6.6496510000000003E-4</v>
      </c>
      <c r="JF69" s="33">
        <v>6.6310390000000005E-4</v>
      </c>
      <c r="JG69" s="33">
        <v>6.6120800000000004E-4</v>
      </c>
      <c r="JH69" s="33">
        <v>6.5929149999999995E-4</v>
      </c>
      <c r="JI69" s="33">
        <v>6.5735260000000003E-4</v>
      </c>
      <c r="JJ69" s="33">
        <v>6.5541329999999997E-4</v>
      </c>
      <c r="JK69" s="33">
        <v>6.5347349999999996E-4</v>
      </c>
      <c r="JL69" s="33">
        <v>6.5156009999999996E-4</v>
      </c>
      <c r="JM69" s="33">
        <v>6.4967650000000003E-4</v>
      </c>
      <c r="JN69" s="33">
        <v>6.4786270000000005E-4</v>
      </c>
      <c r="JO69" s="33">
        <v>6.4608799999999996E-4</v>
      </c>
      <c r="JP69" s="33">
        <v>6.4433519999999996E-4</v>
      </c>
      <c r="JQ69" s="33">
        <v>6.4254920000000003E-4</v>
      </c>
      <c r="JR69" s="33">
        <v>6.4072969999999995E-4</v>
      </c>
      <c r="JS69" s="33">
        <v>6.3887609999999995E-4</v>
      </c>
      <c r="JT69" s="33">
        <v>6.3701700000000003E-4</v>
      </c>
      <c r="JU69" s="33">
        <v>6.3516199999999999E-4</v>
      </c>
      <c r="JV69" s="33">
        <v>6.333361E-4</v>
      </c>
      <c r="JW69" s="33">
        <v>6.3154360000000002E-4</v>
      </c>
      <c r="JX69" s="33">
        <v>6.2982689999999998E-4</v>
      </c>
      <c r="JY69" s="33">
        <v>6.2816070000000002E-4</v>
      </c>
      <c r="JZ69" s="33">
        <v>6.2651660000000002E-4</v>
      </c>
      <c r="KA69" s="33">
        <v>6.2483289999999995E-4</v>
      </c>
      <c r="KB69" s="33">
        <v>6.2311229999999999E-4</v>
      </c>
      <c r="KC69" s="33">
        <v>6.2136880000000002E-4</v>
      </c>
      <c r="KD69" s="33">
        <v>6.1962599999999997E-4</v>
      </c>
      <c r="KE69" s="33">
        <v>6.1789929999999998E-4</v>
      </c>
      <c r="KF69" s="33">
        <v>6.1621060000000005E-4</v>
      </c>
      <c r="KG69" s="33">
        <v>6.1454909999999997E-4</v>
      </c>
      <c r="KH69" s="33">
        <v>6.1295030000000001E-4</v>
      </c>
      <c r="KI69" s="33">
        <v>6.1139129999999997E-4</v>
      </c>
      <c r="KJ69" s="33">
        <v>6.0983719999999997E-4</v>
      </c>
      <c r="KK69" s="33">
        <v>6.0822440000000001E-4</v>
      </c>
      <c r="KL69" s="33">
        <v>6.0656200000000005E-4</v>
      </c>
      <c r="KM69" s="33">
        <v>6.0486920000000003E-4</v>
      </c>
      <c r="KN69" s="33">
        <v>6.0316929999999996E-4</v>
      </c>
      <c r="KO69" s="33">
        <v>6.01484E-4</v>
      </c>
      <c r="KP69" s="33">
        <v>5.9984329999999996E-4</v>
      </c>
      <c r="KQ69" s="33">
        <v>5.982521E-4</v>
      </c>
      <c r="KR69" s="33">
        <v>5.9673660000000004E-4</v>
      </c>
      <c r="KS69" s="33">
        <v>5.9526550000000005E-4</v>
      </c>
      <c r="KT69" s="33">
        <v>5.9380170000000005E-4</v>
      </c>
      <c r="KU69" s="33">
        <v>5.9228589999999999E-4</v>
      </c>
      <c r="KV69" s="33">
        <v>5.9071830000000005E-4</v>
      </c>
      <c r="KW69" s="33">
        <v>5.8911390000000003E-4</v>
      </c>
      <c r="KX69" s="33">
        <v>5.874996E-4</v>
      </c>
      <c r="KY69" s="33">
        <v>5.8589969999999999E-4</v>
      </c>
      <c r="KZ69" s="33">
        <v>5.8434069999999995E-4</v>
      </c>
      <c r="LA69" s="33">
        <v>5.8282959999999997E-4</v>
      </c>
      <c r="LB69" s="33">
        <v>5.8138709999999998E-4</v>
      </c>
      <c r="LC69" s="33">
        <v>5.799844E-4</v>
      </c>
      <c r="LD69" s="33">
        <v>5.7859039999999995E-4</v>
      </c>
      <c r="LE69" s="33">
        <v>5.7714880000000004E-4</v>
      </c>
      <c r="LF69" s="33">
        <v>5.7565839999999997E-4</v>
      </c>
      <c r="LG69" s="33">
        <v>5.7413889999999995E-4</v>
      </c>
      <c r="LH69" s="33">
        <v>5.7261659999999995E-4</v>
      </c>
      <c r="LI69" s="33">
        <v>5.7110829999999996E-4</v>
      </c>
      <c r="LJ69" s="33">
        <v>5.6963700000000001E-4</v>
      </c>
      <c r="LK69" s="33">
        <v>5.6821479999999999E-4</v>
      </c>
      <c r="LL69" s="33">
        <v>5.6685769999999995E-4</v>
      </c>
      <c r="LM69" s="33">
        <v>5.6554200000000004E-4</v>
      </c>
      <c r="LN69" s="33">
        <v>5.6423699999999999E-4</v>
      </c>
      <c r="LO69" s="33">
        <v>5.6288509999999998E-4</v>
      </c>
      <c r="LP69" s="33">
        <v>5.6148820000000003E-4</v>
      </c>
      <c r="LQ69" s="33">
        <v>5.6006079999999998E-4</v>
      </c>
      <c r="LR69" s="33">
        <v>5.5863259999999997E-4</v>
      </c>
      <c r="LS69" s="33">
        <v>5.5721959999999995E-4</v>
      </c>
      <c r="LT69" s="33">
        <v>5.5584229999999996E-4</v>
      </c>
      <c r="LU69" s="33">
        <v>5.5451440000000001E-4</v>
      </c>
      <c r="LV69" s="33">
        <v>5.532496E-4</v>
      </c>
      <c r="LW69" s="33">
        <v>5.520147E-4</v>
      </c>
      <c r="LX69" s="33">
        <v>5.50776E-4</v>
      </c>
      <c r="LY69" s="33">
        <v>5.4948490000000002E-4</v>
      </c>
      <c r="LZ69" s="33">
        <v>5.4814890000000002E-4</v>
      </c>
      <c r="MA69" s="33">
        <v>5.4677700000000003E-4</v>
      </c>
      <c r="MB69" s="33">
        <v>5.4540039999999995E-4</v>
      </c>
      <c r="MC69" s="33">
        <v>5.4403920000000003E-4</v>
      </c>
      <c r="MD69" s="33">
        <v>5.4272019999999997E-4</v>
      </c>
      <c r="ME69" s="33">
        <v>5.4146000000000001E-4</v>
      </c>
      <c r="MF69" s="33">
        <v>5.4027529999999999E-4</v>
      </c>
      <c r="MG69" s="33">
        <v>5.3913439999999995E-4</v>
      </c>
      <c r="MH69" s="33">
        <v>5.3799960000000004E-4</v>
      </c>
      <c r="MI69" s="33">
        <v>5.368161E-4</v>
      </c>
      <c r="MJ69" s="33">
        <v>5.3558770000000004E-4</v>
      </c>
      <c r="MK69" s="33">
        <v>5.3432049999999997E-4</v>
      </c>
      <c r="ML69" s="33">
        <v>5.3304250000000002E-4</v>
      </c>
      <c r="MM69" s="33">
        <v>5.3176139999999998E-4</v>
      </c>
      <c r="MN69" s="33">
        <v>5.3049599999999998E-4</v>
      </c>
      <c r="MO69" s="33">
        <v>5.2926540000000004E-4</v>
      </c>
      <c r="MP69" s="33">
        <v>5.2809809999999999E-4</v>
      </c>
      <c r="MQ69" s="33">
        <v>5.2697430000000003E-4</v>
      </c>
      <c r="MR69" s="33">
        <v>5.2585510000000002E-4</v>
      </c>
      <c r="MS69" s="33">
        <v>5.2468999999999997E-4</v>
      </c>
      <c r="MT69" s="33">
        <v>5.2348710000000003E-4</v>
      </c>
      <c r="MU69" s="33">
        <v>5.2225890000000004E-4</v>
      </c>
      <c r="MV69" s="33">
        <v>5.2102970000000002E-4</v>
      </c>
      <c r="MW69" s="33">
        <v>5.1980120000000003E-4</v>
      </c>
      <c r="MX69" s="33">
        <v>5.1859370000000005E-4</v>
      </c>
      <c r="MY69" s="33">
        <v>5.1742930000000002E-4</v>
      </c>
      <c r="MZ69" s="33">
        <v>5.1633280000000004E-4</v>
      </c>
      <c r="NA69" s="33">
        <v>5.1528309999999999E-4</v>
      </c>
      <c r="NB69" s="33">
        <v>5.1423400000000002E-4</v>
      </c>
      <c r="NC69" s="33">
        <v>5.1313689999999996E-4</v>
      </c>
      <c r="ND69" s="33">
        <v>5.1200390000000001E-4</v>
      </c>
      <c r="NE69" s="33">
        <v>5.1084850000000001E-4</v>
      </c>
      <c r="NF69" s="33">
        <v>5.0969069999999995E-4</v>
      </c>
      <c r="NG69" s="33">
        <v>5.0852540000000004E-4</v>
      </c>
      <c r="NH69" s="33">
        <v>5.0737160000000005E-4</v>
      </c>
      <c r="NI69" s="33">
        <v>5.0625400000000004E-4</v>
      </c>
      <c r="NJ69" s="33">
        <v>5.0519509999999998E-4</v>
      </c>
      <c r="NK69" s="33">
        <v>5.0417609999999999E-4</v>
      </c>
      <c r="NL69" s="33">
        <v>5.0315210000000002E-4</v>
      </c>
      <c r="NM69" s="33">
        <v>5.0208329999999995E-4</v>
      </c>
      <c r="NN69" s="33">
        <v>5.0098229999999996E-4</v>
      </c>
      <c r="NO69" s="33">
        <v>4.9986240000000003E-4</v>
      </c>
      <c r="NP69" s="33">
        <v>4.9874939999999997E-4</v>
      </c>
      <c r="NQ69" s="33">
        <v>4.9763870000000003E-4</v>
      </c>
      <c r="NR69" s="33">
        <v>4.9654729999999995E-4</v>
      </c>
      <c r="NS69" s="33">
        <v>4.9549610000000003E-4</v>
      </c>
      <c r="NT69" s="33">
        <v>4.9451300000000003E-4</v>
      </c>
      <c r="NU69" s="33">
        <v>4.9358349999999997E-4</v>
      </c>
      <c r="NV69" s="33">
        <v>4.9265460000000002E-4</v>
      </c>
      <c r="NW69" s="33">
        <v>4.9168170000000002E-4</v>
      </c>
      <c r="NX69" s="33">
        <v>4.9066279999999995E-4</v>
      </c>
      <c r="NY69" s="33">
        <v>4.8961109999999996E-4</v>
      </c>
      <c r="NZ69" s="33">
        <v>4.8854900000000001E-4</v>
      </c>
      <c r="OA69" s="33">
        <v>4.8746990000000001E-4</v>
      </c>
      <c r="OB69" s="33">
        <v>4.8639259999999998E-4</v>
      </c>
      <c r="OC69" s="33">
        <v>4.8534099999999997E-4</v>
      </c>
      <c r="OD69" s="33">
        <v>4.8434710000000002E-4</v>
      </c>
      <c r="OE69" s="33">
        <v>4.834021E-4</v>
      </c>
      <c r="OF69" s="33">
        <v>4.8245470000000002E-4</v>
      </c>
      <c r="OG69" s="33">
        <v>4.8147169999999999E-4</v>
      </c>
      <c r="OH69" s="33">
        <v>4.8045249999999998E-4</v>
      </c>
      <c r="OI69" s="33">
        <v>4.794156E-4</v>
      </c>
      <c r="OJ69" s="33">
        <v>4.7837999999999998E-4</v>
      </c>
      <c r="OK69" s="33">
        <v>4.773391E-4</v>
      </c>
      <c r="OL69" s="33">
        <v>4.7631639999999999E-4</v>
      </c>
      <c r="OM69" s="33">
        <v>4.753375E-4</v>
      </c>
      <c r="ON69" s="33">
        <v>4.7442719999999999E-4</v>
      </c>
      <c r="OO69" s="33">
        <v>4.7357289999999999E-4</v>
      </c>
      <c r="OP69" s="33">
        <v>4.727178E-4</v>
      </c>
    </row>
    <row r="70" spans="1:407" x14ac:dyDescent="0.25">
      <c r="A70" s="13" t="str">
        <f t="shared" si="1"/>
        <v>FixedWing-ULTRA COARSE-5-14-Any</v>
      </c>
      <c r="B70" s="13" t="s">
        <v>56</v>
      </c>
      <c r="C70" s="23" t="s">
        <v>42</v>
      </c>
      <c r="D70" s="31">
        <v>5</v>
      </c>
      <c r="E70" s="23">
        <v>14</v>
      </c>
      <c r="F70" s="32" t="s">
        <v>48</v>
      </c>
      <c r="G70" s="33">
        <v>0.1544267</v>
      </c>
      <c r="H70" s="33">
        <v>0.1067878</v>
      </c>
      <c r="I70" s="33">
        <v>7.8153390000000003E-2</v>
      </c>
      <c r="J70" s="33">
        <v>6.0070510000000001E-2</v>
      </c>
      <c r="K70" s="33">
        <v>4.8240989999999997E-2</v>
      </c>
      <c r="L70" s="33">
        <v>4.1903330000000003E-2</v>
      </c>
      <c r="M70" s="33">
        <v>3.7424359999999997E-2</v>
      </c>
      <c r="N70" s="33">
        <v>3.4141669999999999E-2</v>
      </c>
      <c r="O70" s="33">
        <v>3.1619670000000002E-2</v>
      </c>
      <c r="P70" s="33">
        <v>2.9456619999999999E-2</v>
      </c>
      <c r="Q70" s="33">
        <v>2.7413880000000002E-2</v>
      </c>
      <c r="R70" s="33">
        <v>2.542519E-2</v>
      </c>
      <c r="S70" s="33">
        <v>2.3463689999999999E-2</v>
      </c>
      <c r="T70" s="33">
        <v>2.1602840000000002E-2</v>
      </c>
      <c r="U70" s="33">
        <v>1.988411E-2</v>
      </c>
      <c r="V70" s="33">
        <v>1.8326390000000001E-2</v>
      </c>
      <c r="W70" s="33">
        <v>1.692254E-2</v>
      </c>
      <c r="X70" s="33">
        <v>1.568201E-2</v>
      </c>
      <c r="Y70" s="33">
        <v>1.458891E-2</v>
      </c>
      <c r="Z70" s="33">
        <v>1.361745E-2</v>
      </c>
      <c r="AA70" s="33">
        <v>1.2750600000000001E-2</v>
      </c>
      <c r="AB70" s="33">
        <v>1.1928660000000001E-2</v>
      </c>
      <c r="AC70" s="33">
        <v>1.121082E-2</v>
      </c>
      <c r="AD70" s="33">
        <v>1.0577059999999999E-2</v>
      </c>
      <c r="AE70" s="33">
        <v>1.0010990000000001E-2</v>
      </c>
      <c r="AF70" s="33">
        <v>9.499169E-3</v>
      </c>
      <c r="AG70" s="33">
        <v>9.0325379999999997E-3</v>
      </c>
      <c r="AH70" s="33">
        <v>8.6032859999999999E-3</v>
      </c>
      <c r="AI70" s="33">
        <v>8.2056890000000004E-3</v>
      </c>
      <c r="AJ70" s="33">
        <v>7.8356380000000007E-3</v>
      </c>
      <c r="AK70" s="33">
        <v>7.4892759999999996E-3</v>
      </c>
      <c r="AL70" s="33">
        <v>7.1642110000000002E-3</v>
      </c>
      <c r="AM70" s="33">
        <v>6.8588319999999996E-3</v>
      </c>
      <c r="AN70" s="33">
        <v>6.5722949999999997E-3</v>
      </c>
      <c r="AO70" s="33">
        <v>6.3033239999999999E-3</v>
      </c>
      <c r="AP70" s="33">
        <v>6.0499880000000001E-3</v>
      </c>
      <c r="AQ70" s="33">
        <v>5.8112099999999998E-3</v>
      </c>
      <c r="AR70" s="33">
        <v>5.5858139999999997E-3</v>
      </c>
      <c r="AS70" s="33">
        <v>5.3729729999999996E-3</v>
      </c>
      <c r="AT70" s="33">
        <v>5.1720780000000001E-3</v>
      </c>
      <c r="AU70" s="33">
        <v>4.9824220000000002E-3</v>
      </c>
      <c r="AV70" s="33">
        <v>4.8037050000000001E-3</v>
      </c>
      <c r="AW70" s="33">
        <v>4.635536E-3</v>
      </c>
      <c r="AX70" s="33">
        <v>4.4773269999999997E-3</v>
      </c>
      <c r="AY70" s="33">
        <v>4.3283289999999997E-3</v>
      </c>
      <c r="AZ70" s="33">
        <v>4.1878560000000002E-3</v>
      </c>
      <c r="BA70" s="33">
        <v>4.0556539999999997E-3</v>
      </c>
      <c r="BB70" s="33">
        <v>3.9309740000000003E-3</v>
      </c>
      <c r="BC70" s="33">
        <v>3.8131079999999999E-3</v>
      </c>
      <c r="BD70" s="33">
        <v>3.7012770000000002E-3</v>
      </c>
      <c r="BE70" s="33">
        <v>3.595123E-3</v>
      </c>
      <c r="BF70" s="33">
        <v>3.494605E-3</v>
      </c>
      <c r="BG70" s="33">
        <v>3.3994720000000002E-3</v>
      </c>
      <c r="BH70" s="33">
        <v>3.3095120000000001E-3</v>
      </c>
      <c r="BI70" s="33">
        <v>3.224167E-3</v>
      </c>
      <c r="BJ70" s="33">
        <v>3.1427249999999999E-3</v>
      </c>
      <c r="BK70" s="33">
        <v>3.064995E-3</v>
      </c>
      <c r="BL70" s="33">
        <v>2.990646E-3</v>
      </c>
      <c r="BM70" s="33">
        <v>2.9194860000000002E-3</v>
      </c>
      <c r="BN70" s="33">
        <v>2.8512210000000001E-3</v>
      </c>
      <c r="BO70" s="33">
        <v>2.7858409999999998E-3</v>
      </c>
      <c r="BP70" s="33">
        <v>2.7233729999999999E-3</v>
      </c>
      <c r="BQ70" s="33">
        <v>2.663735E-3</v>
      </c>
      <c r="BR70" s="33">
        <v>2.606901E-3</v>
      </c>
      <c r="BS70" s="33">
        <v>2.5525830000000002E-3</v>
      </c>
      <c r="BT70" s="33">
        <v>2.5003339999999999E-3</v>
      </c>
      <c r="BU70" s="33">
        <v>2.4499959999999999E-3</v>
      </c>
      <c r="BV70" s="33">
        <v>2.4013469999999999E-3</v>
      </c>
      <c r="BW70" s="33">
        <v>2.3543510000000002E-3</v>
      </c>
      <c r="BX70" s="33">
        <v>2.3089679999999998E-3</v>
      </c>
      <c r="BY70" s="33">
        <v>2.265263E-3</v>
      </c>
      <c r="BZ70" s="33">
        <v>2.2233019999999999E-3</v>
      </c>
      <c r="CA70" s="33">
        <v>2.1829900000000001E-3</v>
      </c>
      <c r="CB70" s="33">
        <v>2.1442919999999999E-3</v>
      </c>
      <c r="CC70" s="33">
        <v>2.1070659999999999E-3</v>
      </c>
      <c r="CD70" s="33">
        <v>2.0709909999999999E-3</v>
      </c>
      <c r="CE70" s="33">
        <v>2.0360159999999999E-3</v>
      </c>
      <c r="CF70" s="33">
        <v>2.0020070000000001E-3</v>
      </c>
      <c r="CG70" s="33">
        <v>1.9689690000000001E-3</v>
      </c>
      <c r="CH70" s="33">
        <v>1.9368600000000001E-3</v>
      </c>
      <c r="CI70" s="33">
        <v>1.9057550000000001E-3</v>
      </c>
      <c r="CJ70" s="33">
        <v>1.8757579999999999E-3</v>
      </c>
      <c r="CK70" s="33">
        <v>1.846858E-3</v>
      </c>
      <c r="CL70" s="33">
        <v>1.81901E-3</v>
      </c>
      <c r="CM70" s="33">
        <v>1.7920900000000001E-3</v>
      </c>
      <c r="CN70" s="33">
        <v>1.765913E-3</v>
      </c>
      <c r="CO70" s="33">
        <v>1.7404E-3</v>
      </c>
      <c r="CP70" s="33">
        <v>1.7155219999999999E-3</v>
      </c>
      <c r="CQ70" s="33">
        <v>1.691314E-3</v>
      </c>
      <c r="CR70" s="33">
        <v>1.667752E-3</v>
      </c>
      <c r="CS70" s="33">
        <v>1.644974E-3</v>
      </c>
      <c r="CT70" s="33">
        <v>1.623069E-3</v>
      </c>
      <c r="CU70" s="33">
        <v>1.602074E-3</v>
      </c>
      <c r="CV70" s="33">
        <v>1.58194E-3</v>
      </c>
      <c r="CW70" s="33">
        <v>1.5626170000000001E-3</v>
      </c>
      <c r="CX70" s="33">
        <v>1.5439819999999999E-3</v>
      </c>
      <c r="CY70" s="33">
        <v>1.525988E-3</v>
      </c>
      <c r="CZ70" s="33">
        <v>1.508625E-3</v>
      </c>
      <c r="DA70" s="33">
        <v>1.491907E-3</v>
      </c>
      <c r="DB70" s="33">
        <v>1.4757430000000001E-3</v>
      </c>
      <c r="DC70" s="33">
        <v>1.4601760000000001E-3</v>
      </c>
      <c r="DD70" s="33">
        <v>1.445209E-3</v>
      </c>
      <c r="DE70" s="33">
        <v>1.430808E-3</v>
      </c>
      <c r="DF70" s="33">
        <v>1.416888E-3</v>
      </c>
      <c r="DG70" s="33">
        <v>1.403372E-3</v>
      </c>
      <c r="DH70" s="33">
        <v>1.390149E-3</v>
      </c>
      <c r="DI70" s="33">
        <v>1.377194E-3</v>
      </c>
      <c r="DJ70" s="33">
        <v>1.3645129999999999E-3</v>
      </c>
      <c r="DK70" s="33">
        <v>1.352158E-3</v>
      </c>
      <c r="DL70" s="33">
        <v>1.3400840000000001E-3</v>
      </c>
      <c r="DM70" s="33">
        <v>1.3283520000000001E-3</v>
      </c>
      <c r="DN70" s="33">
        <v>1.3169919999999999E-3</v>
      </c>
      <c r="DO70" s="33">
        <v>1.306029E-3</v>
      </c>
      <c r="DP70" s="33">
        <v>1.295397E-3</v>
      </c>
      <c r="DQ70" s="33">
        <v>1.2850450000000001E-3</v>
      </c>
      <c r="DR70" s="33">
        <v>1.274893E-3</v>
      </c>
      <c r="DS70" s="33">
        <v>1.264921E-3</v>
      </c>
      <c r="DT70" s="33">
        <v>1.255145E-3</v>
      </c>
      <c r="DU70" s="33">
        <v>1.245597E-3</v>
      </c>
      <c r="DV70" s="33">
        <v>1.236259E-3</v>
      </c>
      <c r="DW70" s="33">
        <v>1.227147E-3</v>
      </c>
      <c r="DX70" s="33">
        <v>1.2182969999999999E-3</v>
      </c>
      <c r="DY70" s="33">
        <v>1.2097290000000001E-3</v>
      </c>
      <c r="DZ70" s="33">
        <v>1.201356E-3</v>
      </c>
      <c r="EA70" s="33">
        <v>1.193167E-3</v>
      </c>
      <c r="EB70" s="33">
        <v>1.1850750000000001E-3</v>
      </c>
      <c r="EC70" s="33">
        <v>1.177064E-3</v>
      </c>
      <c r="ED70" s="33">
        <v>1.169158E-3</v>
      </c>
      <c r="EE70" s="33">
        <v>1.1614080000000001E-3</v>
      </c>
      <c r="EF70" s="33">
        <v>1.153818E-3</v>
      </c>
      <c r="EG70" s="33">
        <v>1.1463980000000001E-3</v>
      </c>
      <c r="EH70" s="33">
        <v>1.139143E-3</v>
      </c>
      <c r="EI70" s="33">
        <v>1.1320869999999999E-3</v>
      </c>
      <c r="EJ70" s="33">
        <v>1.125165E-3</v>
      </c>
      <c r="EK70" s="33">
        <v>1.1183740000000001E-3</v>
      </c>
      <c r="EL70" s="33">
        <v>1.1116279999999999E-3</v>
      </c>
      <c r="EM70" s="33">
        <v>1.104917E-3</v>
      </c>
      <c r="EN70" s="33">
        <v>1.0982489999999999E-3</v>
      </c>
      <c r="EO70" s="33">
        <v>1.091671E-3</v>
      </c>
      <c r="EP70" s="33">
        <v>1.085197E-3</v>
      </c>
      <c r="EQ70" s="33">
        <v>1.0788670000000001E-3</v>
      </c>
      <c r="ER70" s="33">
        <v>1.0726749999999999E-3</v>
      </c>
      <c r="ES70" s="33">
        <v>1.0666390000000001E-3</v>
      </c>
      <c r="ET70" s="33">
        <v>1.0606979999999999E-3</v>
      </c>
      <c r="EU70" s="33">
        <v>1.0548459999999999E-3</v>
      </c>
      <c r="EV70" s="33">
        <v>1.049007E-3</v>
      </c>
      <c r="EW70" s="33">
        <v>1.0431920000000001E-3</v>
      </c>
      <c r="EX70" s="33">
        <v>1.0374200000000001E-3</v>
      </c>
      <c r="EY70" s="33">
        <v>1.03173E-3</v>
      </c>
      <c r="EZ70" s="33">
        <v>1.026117E-3</v>
      </c>
      <c r="FA70" s="33">
        <v>1.020623E-3</v>
      </c>
      <c r="FB70" s="33">
        <v>1.015244E-3</v>
      </c>
      <c r="FC70" s="33">
        <v>1.0099919999999999E-3</v>
      </c>
      <c r="FD70" s="33">
        <v>1.0048240000000001E-3</v>
      </c>
      <c r="FE70" s="33">
        <v>9.9974250000000003E-4</v>
      </c>
      <c r="FF70" s="33">
        <v>9.946829999999999E-4</v>
      </c>
      <c r="FG70" s="33">
        <v>9.8965550000000005E-4</v>
      </c>
      <c r="FH70" s="33">
        <v>9.8464959999999997E-4</v>
      </c>
      <c r="FI70" s="33">
        <v>9.797072999999999E-4</v>
      </c>
      <c r="FJ70" s="33">
        <v>9.7483509999999999E-4</v>
      </c>
      <c r="FK70" s="33">
        <v>9.7007569999999995E-4</v>
      </c>
      <c r="FL70" s="33">
        <v>9.6542130000000005E-4</v>
      </c>
      <c r="FM70" s="33">
        <v>9.6086719999999997E-4</v>
      </c>
      <c r="FN70" s="33">
        <v>9.5638560000000001E-4</v>
      </c>
      <c r="FO70" s="33">
        <v>9.5199759999999999E-4</v>
      </c>
      <c r="FP70" s="33">
        <v>9.4762649999999998E-4</v>
      </c>
      <c r="FQ70" s="33">
        <v>9.4326429999999997E-4</v>
      </c>
      <c r="FR70" s="33">
        <v>9.3889989999999997E-4</v>
      </c>
      <c r="FS70" s="33">
        <v>9.3457990000000003E-4</v>
      </c>
      <c r="FT70" s="33">
        <v>9.3031980000000004E-4</v>
      </c>
      <c r="FU70" s="33">
        <v>9.2616829999999999E-4</v>
      </c>
      <c r="FV70" s="33">
        <v>9.2212329999999995E-4</v>
      </c>
      <c r="FW70" s="33">
        <v>9.181762E-4</v>
      </c>
      <c r="FX70" s="33">
        <v>9.142687E-4</v>
      </c>
      <c r="FY70" s="33">
        <v>9.1040969999999996E-4</v>
      </c>
      <c r="FZ70" s="33">
        <v>9.0654080000000001E-4</v>
      </c>
      <c r="GA70" s="33">
        <v>9.0267669999999996E-4</v>
      </c>
      <c r="GB70" s="33">
        <v>8.9882090000000003E-4</v>
      </c>
      <c r="GC70" s="33">
        <v>8.9501740000000004E-4</v>
      </c>
      <c r="GD70" s="33">
        <v>8.9127230000000002E-4</v>
      </c>
      <c r="GE70" s="33">
        <v>8.8762040000000002E-4</v>
      </c>
      <c r="GF70" s="33">
        <v>8.8406200000000002E-4</v>
      </c>
      <c r="GG70" s="33">
        <v>8.8060899999999997E-4</v>
      </c>
      <c r="GH70" s="33">
        <v>8.7719730000000002E-4</v>
      </c>
      <c r="GI70" s="33">
        <v>8.7383130000000004E-4</v>
      </c>
      <c r="GJ70" s="33">
        <v>8.7045410000000003E-4</v>
      </c>
      <c r="GK70" s="33">
        <v>8.6706089999999999E-4</v>
      </c>
      <c r="GL70" s="33">
        <v>8.6365319999999999E-4</v>
      </c>
      <c r="GM70" s="33">
        <v>8.6027759999999999E-4</v>
      </c>
      <c r="GN70" s="33">
        <v>8.569513E-4</v>
      </c>
      <c r="GO70" s="33">
        <v>8.5371609999999995E-4</v>
      </c>
      <c r="GP70" s="33">
        <v>8.5057410000000003E-4</v>
      </c>
      <c r="GQ70" s="33">
        <v>8.4753509999999999E-4</v>
      </c>
      <c r="GR70" s="33">
        <v>8.4453510000000002E-4</v>
      </c>
      <c r="GS70" s="33">
        <v>8.4155980000000003E-4</v>
      </c>
      <c r="GT70" s="33">
        <v>8.385593E-4</v>
      </c>
      <c r="GU70" s="33">
        <v>8.3552229999999999E-4</v>
      </c>
      <c r="GV70" s="33">
        <v>8.3245460000000004E-4</v>
      </c>
      <c r="GW70" s="33">
        <v>8.2940879999999996E-4</v>
      </c>
      <c r="GX70" s="33">
        <v>8.2639859999999999E-4</v>
      </c>
      <c r="GY70" s="33">
        <v>8.2346839999999997E-4</v>
      </c>
      <c r="GZ70" s="33">
        <v>8.2061860000000005E-4</v>
      </c>
      <c r="HA70" s="33">
        <v>8.1784849999999999E-4</v>
      </c>
      <c r="HB70" s="33">
        <v>8.1510739999999995E-4</v>
      </c>
      <c r="HC70" s="33">
        <v>8.1237219999999997E-4</v>
      </c>
      <c r="HD70" s="33">
        <v>8.095992E-4</v>
      </c>
      <c r="HE70" s="33">
        <v>8.0678439999999998E-4</v>
      </c>
      <c r="HF70" s="33">
        <v>8.0394479999999996E-4</v>
      </c>
      <c r="HG70" s="33">
        <v>8.0113319999999995E-4</v>
      </c>
      <c r="HH70" s="33">
        <v>7.9835319999999998E-4</v>
      </c>
      <c r="HI70" s="33">
        <v>7.9564559999999998E-4</v>
      </c>
      <c r="HJ70" s="33">
        <v>7.9300599999999996E-4</v>
      </c>
      <c r="HK70" s="33">
        <v>7.9043120000000004E-4</v>
      </c>
      <c r="HL70" s="33">
        <v>7.8787539999999997E-4</v>
      </c>
      <c r="HM70" s="33">
        <v>7.8531969999999995E-4</v>
      </c>
      <c r="HN70" s="33">
        <v>7.8272230000000001E-4</v>
      </c>
      <c r="HO70" s="33">
        <v>7.8008649999999999E-4</v>
      </c>
      <c r="HP70" s="33">
        <v>7.7743039999999999E-4</v>
      </c>
      <c r="HQ70" s="33">
        <v>7.7480530000000004E-4</v>
      </c>
      <c r="HR70" s="33">
        <v>7.7221869999999999E-4</v>
      </c>
      <c r="HS70" s="33">
        <v>7.696984E-4</v>
      </c>
      <c r="HT70" s="33">
        <v>7.6722930000000002E-4</v>
      </c>
      <c r="HU70" s="33">
        <v>7.6480120000000003E-4</v>
      </c>
      <c r="HV70" s="33">
        <v>7.6238469999999998E-4</v>
      </c>
      <c r="HW70" s="33">
        <v>7.5996189999999995E-4</v>
      </c>
      <c r="HX70" s="33">
        <v>7.5749729999999998E-4</v>
      </c>
      <c r="HY70" s="33">
        <v>7.5498709999999997E-4</v>
      </c>
      <c r="HZ70" s="33">
        <v>7.5245580000000002E-4</v>
      </c>
      <c r="IA70" s="33">
        <v>7.499513E-4</v>
      </c>
      <c r="IB70" s="33">
        <v>7.4748139999999995E-4</v>
      </c>
      <c r="IC70" s="33">
        <v>7.4506400000000003E-4</v>
      </c>
      <c r="ID70" s="33">
        <v>7.4268879999999998E-4</v>
      </c>
      <c r="IE70" s="33">
        <v>7.403555E-4</v>
      </c>
      <c r="IF70" s="33">
        <v>7.3802519999999997E-4</v>
      </c>
      <c r="IG70" s="33">
        <v>7.3567839999999995E-4</v>
      </c>
      <c r="IH70" s="33">
        <v>7.3328930000000003E-4</v>
      </c>
      <c r="II70" s="33">
        <v>7.3085360000000005E-4</v>
      </c>
      <c r="IJ70" s="33">
        <v>7.2840250000000002E-4</v>
      </c>
      <c r="IK70" s="33">
        <v>7.2597720000000001E-4</v>
      </c>
      <c r="IL70" s="33">
        <v>7.2359219999999997E-4</v>
      </c>
      <c r="IM70" s="33">
        <v>7.2126700000000005E-4</v>
      </c>
      <c r="IN70" s="33">
        <v>7.1898610000000005E-4</v>
      </c>
      <c r="IO70" s="33">
        <v>7.1674870000000004E-4</v>
      </c>
      <c r="IP70" s="33">
        <v>7.1451130000000002E-4</v>
      </c>
      <c r="IQ70" s="33">
        <v>7.1225759999999998E-4</v>
      </c>
      <c r="IR70" s="33">
        <v>7.0997279999999996E-4</v>
      </c>
      <c r="IS70" s="33">
        <v>7.0765430000000005E-4</v>
      </c>
      <c r="IT70" s="33">
        <v>7.0532329999999999E-4</v>
      </c>
      <c r="IU70" s="33">
        <v>7.0301399999999996E-4</v>
      </c>
      <c r="IV70" s="33">
        <v>7.0073650000000004E-4</v>
      </c>
      <c r="IW70" s="33">
        <v>6.9850510000000002E-4</v>
      </c>
      <c r="IX70" s="33">
        <v>6.9630060000000005E-4</v>
      </c>
      <c r="IY70" s="33">
        <v>6.9412510000000001E-4</v>
      </c>
      <c r="IZ70" s="33">
        <v>6.9195080000000004E-4</v>
      </c>
      <c r="JA70" s="33">
        <v>6.8977169999999996E-4</v>
      </c>
      <c r="JB70" s="33">
        <v>6.8757900000000001E-4</v>
      </c>
      <c r="JC70" s="33">
        <v>6.8536740000000001E-4</v>
      </c>
      <c r="JD70" s="33">
        <v>6.8315040000000002E-4</v>
      </c>
      <c r="JE70" s="33">
        <v>6.809559E-4</v>
      </c>
      <c r="JF70" s="33">
        <v>6.7879259999999999E-4</v>
      </c>
      <c r="JG70" s="33">
        <v>6.7667029999999998E-4</v>
      </c>
      <c r="JH70" s="33">
        <v>6.7456899999999997E-4</v>
      </c>
      <c r="JI70" s="33">
        <v>6.7249059999999997E-4</v>
      </c>
      <c r="JJ70" s="33">
        <v>6.7041379999999997E-4</v>
      </c>
      <c r="JK70" s="33">
        <v>6.6833240000000003E-4</v>
      </c>
      <c r="JL70" s="33">
        <v>6.6623439999999995E-4</v>
      </c>
      <c r="JM70" s="33">
        <v>6.641196E-4</v>
      </c>
      <c r="JN70" s="33">
        <v>6.6200820000000002E-4</v>
      </c>
      <c r="JO70" s="33">
        <v>6.5992769999999995E-4</v>
      </c>
      <c r="JP70" s="33">
        <v>6.5788499999999998E-4</v>
      </c>
      <c r="JQ70" s="33">
        <v>6.5588090000000005E-4</v>
      </c>
      <c r="JR70" s="33">
        <v>6.5389479999999997E-4</v>
      </c>
      <c r="JS70" s="33">
        <v>6.5192349999999995E-4</v>
      </c>
      <c r="JT70" s="33">
        <v>6.4994529999999997E-4</v>
      </c>
      <c r="JU70" s="33">
        <v>6.4795360000000004E-4</v>
      </c>
      <c r="JV70" s="33">
        <v>6.4594049999999997E-4</v>
      </c>
      <c r="JW70" s="33">
        <v>6.4390910000000005E-4</v>
      </c>
      <c r="JX70" s="33">
        <v>6.4188139999999999E-4</v>
      </c>
      <c r="JY70" s="33">
        <v>6.3988119999999998E-4</v>
      </c>
      <c r="JZ70" s="33">
        <v>6.3791249999999998E-4</v>
      </c>
      <c r="KA70" s="33">
        <v>6.3597570000000002E-4</v>
      </c>
      <c r="KB70" s="33">
        <v>6.3406020000000005E-4</v>
      </c>
      <c r="KC70" s="33">
        <v>6.3216710000000003E-4</v>
      </c>
      <c r="KD70" s="33">
        <v>6.3027820000000003E-4</v>
      </c>
      <c r="KE70" s="33">
        <v>6.2838810000000005E-4</v>
      </c>
      <c r="KF70" s="33">
        <v>6.2649159999999995E-4</v>
      </c>
      <c r="KG70" s="33">
        <v>6.2458290000000003E-4</v>
      </c>
      <c r="KH70" s="33">
        <v>6.2267439999999996E-4</v>
      </c>
      <c r="KI70" s="33">
        <v>6.2078269999999997E-4</v>
      </c>
      <c r="KJ70" s="33">
        <v>6.1890700000000003E-4</v>
      </c>
      <c r="KK70" s="33">
        <v>6.1705080000000001E-4</v>
      </c>
      <c r="KL70" s="33">
        <v>6.1521229999999996E-4</v>
      </c>
      <c r="KM70" s="33">
        <v>6.1339420000000003E-4</v>
      </c>
      <c r="KN70" s="33">
        <v>6.1158809999999997E-4</v>
      </c>
      <c r="KO70" s="33">
        <v>6.0979079999999998E-4</v>
      </c>
      <c r="KP70" s="33">
        <v>6.0799629999999996E-4</v>
      </c>
      <c r="KQ70" s="33">
        <v>6.0619370000000001E-4</v>
      </c>
      <c r="KR70" s="33">
        <v>6.0438739999999999E-4</v>
      </c>
      <c r="KS70" s="33">
        <v>6.0259590000000002E-4</v>
      </c>
      <c r="KT70" s="33">
        <v>6.0081939999999997E-4</v>
      </c>
      <c r="KU70" s="33">
        <v>5.9905639999999997E-4</v>
      </c>
      <c r="KV70" s="33">
        <v>5.9730829999999995E-4</v>
      </c>
      <c r="KW70" s="33">
        <v>5.9558319999999997E-4</v>
      </c>
      <c r="KX70" s="33">
        <v>5.9387299999999997E-4</v>
      </c>
      <c r="KY70" s="33">
        <v>5.921686E-4</v>
      </c>
      <c r="KZ70" s="33">
        <v>5.9046399999999996E-4</v>
      </c>
      <c r="LA70" s="33">
        <v>5.8874980000000001E-4</v>
      </c>
      <c r="LB70" s="33">
        <v>5.8703399999999995E-4</v>
      </c>
      <c r="LC70" s="33">
        <v>5.8533589999999996E-4</v>
      </c>
      <c r="LD70" s="33">
        <v>5.8365990000000003E-4</v>
      </c>
      <c r="LE70" s="33">
        <v>5.820024E-4</v>
      </c>
      <c r="LF70" s="33">
        <v>5.8036019999999999E-4</v>
      </c>
      <c r="LG70" s="33">
        <v>5.7873769999999998E-4</v>
      </c>
      <c r="LH70" s="33">
        <v>5.7712979999999996E-4</v>
      </c>
      <c r="LI70" s="33">
        <v>5.7552519999999998E-4</v>
      </c>
      <c r="LJ70" s="33">
        <v>5.7392149999999998E-4</v>
      </c>
      <c r="LK70" s="33">
        <v>5.7230689999999995E-4</v>
      </c>
      <c r="LL70" s="33">
        <v>5.7068859999999996E-4</v>
      </c>
      <c r="LM70" s="33">
        <v>5.6908109999999996E-4</v>
      </c>
      <c r="LN70" s="33">
        <v>5.6748720000000005E-4</v>
      </c>
      <c r="LO70" s="33">
        <v>5.6590410000000003E-4</v>
      </c>
      <c r="LP70" s="33">
        <v>5.6432300000000004E-4</v>
      </c>
      <c r="LQ70" s="33">
        <v>5.6274839999999999E-4</v>
      </c>
      <c r="LR70" s="33">
        <v>5.611778E-4</v>
      </c>
      <c r="LS70" s="33">
        <v>5.5960220000000004E-4</v>
      </c>
      <c r="LT70" s="33">
        <v>5.5802900000000003E-4</v>
      </c>
      <c r="LU70" s="33">
        <v>5.564484E-4</v>
      </c>
      <c r="LV70" s="33">
        <v>5.5487370000000002E-4</v>
      </c>
      <c r="LW70" s="33">
        <v>5.5331909999999996E-4</v>
      </c>
      <c r="LX70" s="33">
        <v>5.5179000000000003E-4</v>
      </c>
      <c r="LY70" s="33">
        <v>5.5029310000000002E-4</v>
      </c>
      <c r="LZ70" s="33">
        <v>5.4881470000000003E-4</v>
      </c>
      <c r="MA70" s="33">
        <v>5.4735030000000004E-4</v>
      </c>
      <c r="MB70" s="33">
        <v>5.4589459999999999E-4</v>
      </c>
      <c r="MC70" s="33">
        <v>5.4443510000000005E-4</v>
      </c>
      <c r="MD70" s="33">
        <v>5.429756E-4</v>
      </c>
      <c r="ME70" s="33">
        <v>5.415067E-4</v>
      </c>
      <c r="MF70" s="33">
        <v>5.4003869999999998E-4</v>
      </c>
      <c r="MG70" s="33">
        <v>5.3857739999999996E-4</v>
      </c>
      <c r="MH70" s="33">
        <v>5.371261E-4</v>
      </c>
      <c r="MI70" s="33">
        <v>5.3568949999999995E-4</v>
      </c>
      <c r="MJ70" s="33">
        <v>5.3425439999999999E-4</v>
      </c>
      <c r="MK70" s="33">
        <v>5.3281770000000001E-4</v>
      </c>
      <c r="ML70" s="33">
        <v>5.3137729999999997E-4</v>
      </c>
      <c r="MM70" s="33">
        <v>5.2993449999999998E-4</v>
      </c>
      <c r="MN70" s="33">
        <v>5.2850339999999997E-4</v>
      </c>
      <c r="MO70" s="33">
        <v>5.270769E-4</v>
      </c>
      <c r="MP70" s="33">
        <v>5.2565939999999996E-4</v>
      </c>
      <c r="MQ70" s="33">
        <v>5.2424990000000005E-4</v>
      </c>
      <c r="MR70" s="33">
        <v>5.2285180000000001E-4</v>
      </c>
      <c r="MS70" s="33">
        <v>5.2146790000000005E-4</v>
      </c>
      <c r="MT70" s="33">
        <v>5.2009110000000001E-4</v>
      </c>
      <c r="MU70" s="33">
        <v>5.1872129999999998E-4</v>
      </c>
      <c r="MV70" s="33">
        <v>5.1735530000000004E-4</v>
      </c>
      <c r="MW70" s="33">
        <v>5.1599909999999998E-4</v>
      </c>
      <c r="MX70" s="33">
        <v>5.1466800000000003E-4</v>
      </c>
      <c r="MY70" s="33">
        <v>5.1335270000000004E-4</v>
      </c>
      <c r="MZ70" s="33">
        <v>5.12043E-4</v>
      </c>
      <c r="NA70" s="33">
        <v>5.1072390000000002E-4</v>
      </c>
      <c r="NB70" s="33">
        <v>5.0939910000000004E-4</v>
      </c>
      <c r="NC70" s="33">
        <v>5.0806549999999999E-4</v>
      </c>
      <c r="ND70" s="33">
        <v>5.0671709999999999E-4</v>
      </c>
      <c r="NE70" s="33">
        <v>5.0535939999999996E-4</v>
      </c>
      <c r="NF70" s="33">
        <v>5.0399150000000003E-4</v>
      </c>
      <c r="NG70" s="33">
        <v>5.0262240000000001E-4</v>
      </c>
      <c r="NH70" s="33">
        <v>5.0127639999999996E-4</v>
      </c>
      <c r="NI70" s="33">
        <v>4.9995319999999999E-4</v>
      </c>
      <c r="NJ70" s="33">
        <v>4.986433E-4</v>
      </c>
      <c r="NK70" s="33">
        <v>4.9732390000000002E-4</v>
      </c>
      <c r="NL70" s="33">
        <v>4.9599799999999999E-4</v>
      </c>
      <c r="NM70" s="33">
        <v>4.9467520000000004E-4</v>
      </c>
      <c r="NN70" s="33">
        <v>4.9336099999999999E-4</v>
      </c>
      <c r="NO70" s="33">
        <v>4.9206610000000002E-4</v>
      </c>
      <c r="NP70" s="33">
        <v>4.9079050000000002E-4</v>
      </c>
      <c r="NQ70" s="33">
        <v>4.8953669999999996E-4</v>
      </c>
      <c r="NR70" s="33">
        <v>4.8832179999999995E-4</v>
      </c>
      <c r="NS70" s="33">
        <v>4.8714070000000002E-4</v>
      </c>
      <c r="NT70" s="33">
        <v>4.8597199999999999E-4</v>
      </c>
      <c r="NU70" s="33">
        <v>4.8478479999999999E-4</v>
      </c>
      <c r="NV70" s="33">
        <v>4.8357290000000002E-4</v>
      </c>
      <c r="NW70" s="33">
        <v>4.8234610000000001E-4</v>
      </c>
      <c r="NX70" s="33">
        <v>4.81115E-4</v>
      </c>
      <c r="NY70" s="33">
        <v>4.7989300000000001E-4</v>
      </c>
      <c r="NZ70" s="33">
        <v>4.7868169999999997E-4</v>
      </c>
      <c r="OA70" s="33">
        <v>4.7748259999999998E-4</v>
      </c>
      <c r="OB70" s="33">
        <v>4.7631239999999998E-4</v>
      </c>
      <c r="OC70" s="33">
        <v>4.7516559999999998E-4</v>
      </c>
      <c r="OD70" s="33">
        <v>4.7402479999999997E-4</v>
      </c>
      <c r="OE70" s="33">
        <v>4.7286099999999998E-4</v>
      </c>
      <c r="OF70" s="33">
        <v>4.7167269999999999E-4</v>
      </c>
      <c r="OG70" s="33">
        <v>4.7047309999999999E-4</v>
      </c>
      <c r="OH70" s="33">
        <v>4.6927710000000002E-4</v>
      </c>
      <c r="OI70" s="33">
        <v>4.6809549999999998E-4</v>
      </c>
      <c r="OJ70" s="33">
        <v>4.6693059999999999E-4</v>
      </c>
      <c r="OK70" s="33">
        <v>4.6578659999999998E-4</v>
      </c>
      <c r="OL70" s="33">
        <v>4.6468239999999998E-4</v>
      </c>
      <c r="OM70" s="33">
        <v>4.6361109999999998E-4</v>
      </c>
      <c r="ON70" s="33">
        <v>4.625578E-4</v>
      </c>
      <c r="OO70" s="33">
        <v>4.6149180000000002E-4</v>
      </c>
      <c r="OP70" s="33">
        <v>4.6040410000000001E-4</v>
      </c>
    </row>
    <row r="71" spans="1:407" x14ac:dyDescent="0.25">
      <c r="A71" s="13" t="str">
        <f t="shared" si="1"/>
        <v>FixedWing-ULTRA COARSE-5-7-Any</v>
      </c>
      <c r="B71" s="13" t="s">
        <v>56</v>
      </c>
      <c r="C71" s="23" t="s">
        <v>42</v>
      </c>
      <c r="D71" s="31">
        <v>5</v>
      </c>
      <c r="E71" s="23">
        <v>7</v>
      </c>
      <c r="F71" s="32" t="s">
        <v>48</v>
      </c>
      <c r="G71" s="33">
        <v>4.218616E-2</v>
      </c>
      <c r="H71" s="33">
        <v>3.3312319999999999E-2</v>
      </c>
      <c r="I71" s="33">
        <v>2.8543510000000001E-2</v>
      </c>
      <c r="J71" s="33">
        <v>2.5699960000000001E-2</v>
      </c>
      <c r="K71" s="33">
        <v>2.3361219999999999E-2</v>
      </c>
      <c r="L71" s="33">
        <v>2.164398E-2</v>
      </c>
      <c r="M71" s="33">
        <v>2.0103880000000001E-2</v>
      </c>
      <c r="N71" s="33">
        <v>1.8764099999999999E-2</v>
      </c>
      <c r="O71" s="33">
        <v>1.7192639999999999E-2</v>
      </c>
      <c r="P71" s="33">
        <v>1.5646150000000001E-2</v>
      </c>
      <c r="Q71" s="33">
        <v>1.415369E-2</v>
      </c>
      <c r="R71" s="33">
        <v>1.269004E-2</v>
      </c>
      <c r="S71" s="33">
        <v>1.129432E-2</v>
      </c>
      <c r="T71" s="33">
        <v>1.009727E-2</v>
      </c>
      <c r="U71" s="33">
        <v>9.1520790000000005E-3</v>
      </c>
      <c r="V71" s="33">
        <v>8.3731150000000004E-3</v>
      </c>
      <c r="W71" s="33">
        <v>7.7219080000000004E-3</v>
      </c>
      <c r="X71" s="33">
        <v>7.1267960000000003E-3</v>
      </c>
      <c r="Y71" s="33">
        <v>6.6301119999999996E-3</v>
      </c>
      <c r="Z71" s="33">
        <v>6.2043819999999996E-3</v>
      </c>
      <c r="AA71" s="33">
        <v>5.8320029999999997E-3</v>
      </c>
      <c r="AB71" s="33">
        <v>5.5033759999999999E-3</v>
      </c>
      <c r="AC71" s="33">
        <v>5.2080779999999997E-3</v>
      </c>
      <c r="AD71" s="33">
        <v>4.940496E-3</v>
      </c>
      <c r="AE71" s="33">
        <v>4.6952640000000002E-3</v>
      </c>
      <c r="AF71" s="33">
        <v>4.4700929999999996E-3</v>
      </c>
      <c r="AG71" s="33">
        <v>4.2634279999999997E-3</v>
      </c>
      <c r="AH71" s="33">
        <v>4.0724020000000001E-3</v>
      </c>
      <c r="AI71" s="33">
        <v>3.896329E-3</v>
      </c>
      <c r="AJ71" s="33">
        <v>3.736718E-3</v>
      </c>
      <c r="AK71" s="33">
        <v>3.592465E-3</v>
      </c>
      <c r="AL71" s="33">
        <v>3.4600099999999999E-3</v>
      </c>
      <c r="AM71" s="33">
        <v>3.3381579999999999E-3</v>
      </c>
      <c r="AN71" s="33">
        <v>3.228538E-3</v>
      </c>
      <c r="AO71" s="33">
        <v>3.1308949999999999E-3</v>
      </c>
      <c r="AP71" s="33">
        <v>3.0426300000000002E-3</v>
      </c>
      <c r="AQ71" s="33">
        <v>2.9607879999999998E-3</v>
      </c>
      <c r="AR71" s="33">
        <v>2.8833190000000001E-3</v>
      </c>
      <c r="AS71" s="33">
        <v>2.8093800000000002E-3</v>
      </c>
      <c r="AT71" s="33">
        <v>2.7399080000000001E-3</v>
      </c>
      <c r="AU71" s="33">
        <v>2.6762719999999999E-3</v>
      </c>
      <c r="AV71" s="33">
        <v>2.6186270000000001E-3</v>
      </c>
      <c r="AW71" s="33">
        <v>2.5660169999999999E-3</v>
      </c>
      <c r="AX71" s="33">
        <v>2.5172599999999999E-3</v>
      </c>
      <c r="AY71" s="33">
        <v>2.4715760000000001E-3</v>
      </c>
      <c r="AZ71" s="33">
        <v>2.4284480000000002E-3</v>
      </c>
      <c r="BA71" s="33">
        <v>2.3876359999999998E-3</v>
      </c>
      <c r="BB71" s="33">
        <v>2.3492399999999998E-3</v>
      </c>
      <c r="BC71" s="33">
        <v>2.3132980000000001E-3</v>
      </c>
      <c r="BD71" s="33">
        <v>2.2796449999999998E-3</v>
      </c>
      <c r="BE71" s="33">
        <v>2.2478419999999999E-3</v>
      </c>
      <c r="BF71" s="33">
        <v>2.2174E-3</v>
      </c>
      <c r="BG71" s="33">
        <v>2.187998E-3</v>
      </c>
      <c r="BH71" s="33">
        <v>2.1595569999999999E-3</v>
      </c>
      <c r="BI71" s="33">
        <v>2.1323430000000001E-3</v>
      </c>
      <c r="BJ71" s="33">
        <v>2.1066000000000001E-3</v>
      </c>
      <c r="BK71" s="33">
        <v>2.0823700000000001E-3</v>
      </c>
      <c r="BL71" s="33">
        <v>2.0595409999999998E-3</v>
      </c>
      <c r="BM71" s="33">
        <v>2.0378670000000001E-3</v>
      </c>
      <c r="BN71" s="33">
        <v>2.0171659999999999E-3</v>
      </c>
      <c r="BO71" s="33">
        <v>1.9972990000000001E-3</v>
      </c>
      <c r="BP71" s="33">
        <v>1.9780959999999999E-3</v>
      </c>
      <c r="BQ71" s="33">
        <v>1.9593649999999998E-3</v>
      </c>
      <c r="BR71" s="33">
        <v>1.9409480000000001E-3</v>
      </c>
      <c r="BS71" s="33">
        <v>1.9229099999999999E-3</v>
      </c>
      <c r="BT71" s="33">
        <v>1.9053010000000001E-3</v>
      </c>
      <c r="BU71" s="33">
        <v>1.888112E-3</v>
      </c>
      <c r="BV71" s="33">
        <v>1.8712869999999999E-3</v>
      </c>
      <c r="BW71" s="33">
        <v>1.8547119999999999E-3</v>
      </c>
      <c r="BX71" s="33">
        <v>1.838377E-3</v>
      </c>
      <c r="BY71" s="33">
        <v>1.8222819999999999E-3</v>
      </c>
      <c r="BZ71" s="33">
        <v>1.806417E-3</v>
      </c>
      <c r="CA71" s="33">
        <v>1.7907260000000001E-3</v>
      </c>
      <c r="CB71" s="33">
        <v>1.7751259999999999E-3</v>
      </c>
      <c r="CC71" s="33">
        <v>1.759746E-3</v>
      </c>
      <c r="CD71" s="33">
        <v>1.7447039999999999E-3</v>
      </c>
      <c r="CE71" s="33">
        <v>1.73007E-3</v>
      </c>
      <c r="CF71" s="33">
        <v>1.7158200000000001E-3</v>
      </c>
      <c r="CG71" s="33">
        <v>1.701883E-3</v>
      </c>
      <c r="CH71" s="33">
        <v>1.6882609999999999E-3</v>
      </c>
      <c r="CI71" s="33">
        <v>1.674958E-3</v>
      </c>
      <c r="CJ71" s="33">
        <v>1.6619600000000001E-3</v>
      </c>
      <c r="CK71" s="33">
        <v>1.649172E-3</v>
      </c>
      <c r="CL71" s="33">
        <v>1.6364579999999999E-3</v>
      </c>
      <c r="CM71" s="33">
        <v>1.62389E-3</v>
      </c>
      <c r="CN71" s="33">
        <v>1.6115350000000001E-3</v>
      </c>
      <c r="CO71" s="33">
        <v>1.599428E-3</v>
      </c>
      <c r="CP71" s="33">
        <v>1.587548E-3</v>
      </c>
      <c r="CQ71" s="33">
        <v>1.5758269999999999E-3</v>
      </c>
      <c r="CR71" s="33">
        <v>1.5642760000000001E-3</v>
      </c>
      <c r="CS71" s="33">
        <v>1.552908E-3</v>
      </c>
      <c r="CT71" s="33">
        <v>1.54171E-3</v>
      </c>
      <c r="CU71" s="33">
        <v>1.5306040000000001E-3</v>
      </c>
      <c r="CV71" s="33">
        <v>1.5194679999999999E-3</v>
      </c>
      <c r="CW71" s="33">
        <v>1.5083900000000001E-3</v>
      </c>
      <c r="CX71" s="33">
        <v>1.497445E-3</v>
      </c>
      <c r="CY71" s="33">
        <v>1.4866949999999999E-3</v>
      </c>
      <c r="CZ71" s="33">
        <v>1.4761399999999999E-3</v>
      </c>
      <c r="DA71" s="33">
        <v>1.465701E-3</v>
      </c>
      <c r="DB71" s="33">
        <v>1.455395E-3</v>
      </c>
      <c r="DC71" s="33">
        <v>1.4452390000000001E-3</v>
      </c>
      <c r="DD71" s="33">
        <v>1.4352259999999999E-3</v>
      </c>
      <c r="DE71" s="33">
        <v>1.425279E-3</v>
      </c>
      <c r="DF71" s="33">
        <v>1.4152819999999999E-3</v>
      </c>
      <c r="DG71" s="33">
        <v>1.4053239999999999E-3</v>
      </c>
      <c r="DH71" s="33">
        <v>1.395477E-3</v>
      </c>
      <c r="DI71" s="33">
        <v>1.385797E-3</v>
      </c>
      <c r="DJ71" s="33">
        <v>1.3762749999999999E-3</v>
      </c>
      <c r="DK71" s="33">
        <v>1.3668350000000001E-3</v>
      </c>
      <c r="DL71" s="33">
        <v>1.3574730000000001E-3</v>
      </c>
      <c r="DM71" s="33">
        <v>1.3482209999999999E-3</v>
      </c>
      <c r="DN71" s="33">
        <v>1.3390489999999999E-3</v>
      </c>
      <c r="DO71" s="33">
        <v>1.3298959999999999E-3</v>
      </c>
      <c r="DP71" s="33">
        <v>1.320674E-3</v>
      </c>
      <c r="DQ71" s="33">
        <v>1.3114750000000001E-3</v>
      </c>
      <c r="DR71" s="33">
        <v>1.3024060000000001E-3</v>
      </c>
      <c r="DS71" s="33">
        <v>1.29353E-3</v>
      </c>
      <c r="DT71" s="33">
        <v>1.284837E-3</v>
      </c>
      <c r="DU71" s="33">
        <v>1.2762819999999999E-3</v>
      </c>
      <c r="DV71" s="33">
        <v>1.26786E-3</v>
      </c>
      <c r="DW71" s="33">
        <v>1.259598E-3</v>
      </c>
      <c r="DX71" s="33">
        <v>1.2514729999999999E-3</v>
      </c>
      <c r="DY71" s="33">
        <v>1.2434189999999999E-3</v>
      </c>
      <c r="DZ71" s="33">
        <v>1.2353329999999999E-3</v>
      </c>
      <c r="EA71" s="33">
        <v>1.227264E-3</v>
      </c>
      <c r="EB71" s="33">
        <v>1.2192990000000001E-3</v>
      </c>
      <c r="EC71" s="33">
        <v>1.2114910000000001E-3</v>
      </c>
      <c r="ED71" s="33">
        <v>1.20385E-3</v>
      </c>
      <c r="EE71" s="33">
        <v>1.1963550000000001E-3</v>
      </c>
      <c r="EF71" s="33">
        <v>1.188993E-3</v>
      </c>
      <c r="EG71" s="33">
        <v>1.1817329999999999E-3</v>
      </c>
      <c r="EH71" s="33">
        <v>1.174526E-3</v>
      </c>
      <c r="EI71" s="33">
        <v>1.167335E-3</v>
      </c>
      <c r="EJ71" s="33">
        <v>1.1600930000000001E-3</v>
      </c>
      <c r="EK71" s="33">
        <v>1.1528599999999999E-3</v>
      </c>
      <c r="EL71" s="33">
        <v>1.1457189999999999E-3</v>
      </c>
      <c r="EM71" s="33">
        <v>1.1387280000000001E-3</v>
      </c>
      <c r="EN71" s="33">
        <v>1.131878E-3</v>
      </c>
      <c r="EO71" s="33">
        <v>1.12516E-3</v>
      </c>
      <c r="EP71" s="33">
        <v>1.118555E-3</v>
      </c>
      <c r="EQ71" s="33">
        <v>1.1120419999999999E-3</v>
      </c>
      <c r="ER71" s="33">
        <v>1.1055940000000001E-3</v>
      </c>
      <c r="ES71" s="33">
        <v>1.0991970000000001E-3</v>
      </c>
      <c r="ET71" s="33">
        <v>1.092764E-3</v>
      </c>
      <c r="EU71" s="33">
        <v>1.086346E-3</v>
      </c>
      <c r="EV71" s="33">
        <v>1.080005E-3</v>
      </c>
      <c r="EW71" s="33">
        <v>1.073795E-3</v>
      </c>
      <c r="EX71" s="33">
        <v>1.067695E-3</v>
      </c>
      <c r="EY71" s="33">
        <v>1.0616969999999999E-3</v>
      </c>
      <c r="EZ71" s="33">
        <v>1.0558010000000001E-3</v>
      </c>
      <c r="FA71" s="33">
        <v>1.049969E-3</v>
      </c>
      <c r="FB71" s="33">
        <v>1.044162E-3</v>
      </c>
      <c r="FC71" s="33">
        <v>1.0383689999999999E-3</v>
      </c>
      <c r="FD71" s="33">
        <v>1.0325079999999999E-3</v>
      </c>
      <c r="FE71" s="33">
        <v>1.0266279999999999E-3</v>
      </c>
      <c r="FF71" s="33">
        <v>1.0207980000000001E-3</v>
      </c>
      <c r="FG71" s="33">
        <v>1.015068E-3</v>
      </c>
      <c r="FH71" s="33">
        <v>1.0094430000000001E-3</v>
      </c>
      <c r="FI71" s="33">
        <v>1.0039249999999999E-3</v>
      </c>
      <c r="FJ71" s="33">
        <v>9.9852019999999999E-4</v>
      </c>
      <c r="FK71" s="33">
        <v>9.9317140000000008E-4</v>
      </c>
      <c r="FL71" s="33">
        <v>9.878376999999999E-4</v>
      </c>
      <c r="FM71" s="33">
        <v>9.8251609999999994E-4</v>
      </c>
      <c r="FN71" s="33">
        <v>9.7713750000000005E-4</v>
      </c>
      <c r="FO71" s="33">
        <v>9.7178369999999996E-4</v>
      </c>
      <c r="FP71" s="33">
        <v>9.6649729999999997E-4</v>
      </c>
      <c r="FQ71" s="33">
        <v>9.6130559999999996E-4</v>
      </c>
      <c r="FR71" s="33">
        <v>9.5620519999999997E-4</v>
      </c>
      <c r="FS71" s="33">
        <v>9.5119180000000005E-4</v>
      </c>
      <c r="FT71" s="33">
        <v>9.4626400000000005E-4</v>
      </c>
      <c r="FU71" s="33">
        <v>9.413615E-4</v>
      </c>
      <c r="FV71" s="33">
        <v>9.364528E-4</v>
      </c>
      <c r="FW71" s="33">
        <v>9.3154019999999998E-4</v>
      </c>
      <c r="FX71" s="33">
        <v>9.2655769999999997E-4</v>
      </c>
      <c r="FY71" s="33">
        <v>9.2156889999999998E-4</v>
      </c>
      <c r="FZ71" s="33">
        <v>9.1661049999999995E-4</v>
      </c>
      <c r="GA71" s="33">
        <v>9.1172309999999995E-4</v>
      </c>
      <c r="GB71" s="33">
        <v>9.0691060000000002E-4</v>
      </c>
      <c r="GC71" s="33">
        <v>9.0218099999999995E-4</v>
      </c>
      <c r="GD71" s="33">
        <v>8.9752859999999996E-4</v>
      </c>
      <c r="GE71" s="33">
        <v>8.9288029999999997E-4</v>
      </c>
      <c r="GF71" s="33">
        <v>8.8820469999999999E-4</v>
      </c>
      <c r="GG71" s="33">
        <v>8.8351079999999995E-4</v>
      </c>
      <c r="GH71" s="33">
        <v>8.7877460000000001E-4</v>
      </c>
      <c r="GI71" s="33">
        <v>8.7405939999999998E-4</v>
      </c>
      <c r="GJ71" s="33">
        <v>8.6941359999999997E-4</v>
      </c>
      <c r="GK71" s="33">
        <v>8.6485800000000003E-4</v>
      </c>
      <c r="GL71" s="33">
        <v>8.6038209999999996E-4</v>
      </c>
      <c r="GM71" s="33">
        <v>8.5598070000000002E-4</v>
      </c>
      <c r="GN71" s="33">
        <v>8.516547E-4</v>
      </c>
      <c r="GO71" s="33">
        <v>8.4734160000000003E-4</v>
      </c>
      <c r="GP71" s="33">
        <v>8.4301329999999998E-4</v>
      </c>
      <c r="GQ71" s="33">
        <v>8.3865250000000001E-4</v>
      </c>
      <c r="GR71" s="33">
        <v>8.3424400000000004E-4</v>
      </c>
      <c r="GS71" s="33">
        <v>8.2984210000000005E-4</v>
      </c>
      <c r="GT71" s="33">
        <v>8.2548980000000005E-4</v>
      </c>
      <c r="GU71" s="33">
        <v>8.2121869999999999E-4</v>
      </c>
      <c r="GV71" s="33">
        <v>8.1702279999999999E-4</v>
      </c>
      <c r="GW71" s="33">
        <v>8.1289160000000004E-4</v>
      </c>
      <c r="GX71" s="33">
        <v>8.0881449999999999E-4</v>
      </c>
      <c r="GY71" s="33">
        <v>8.0472390000000001E-4</v>
      </c>
      <c r="GZ71" s="33">
        <v>8.0060750000000001E-4</v>
      </c>
      <c r="HA71" s="33">
        <v>7.9646610000000005E-4</v>
      </c>
      <c r="HB71" s="33">
        <v>7.9231449999999997E-4</v>
      </c>
      <c r="HC71" s="33">
        <v>7.8819969999999997E-4</v>
      </c>
      <c r="HD71" s="33">
        <v>7.8415020000000002E-4</v>
      </c>
      <c r="HE71" s="33">
        <v>7.8018670000000001E-4</v>
      </c>
      <c r="HF71" s="33">
        <v>7.7629330000000005E-4</v>
      </c>
      <c r="HG71" s="33">
        <v>7.7245769999999996E-4</v>
      </c>
      <c r="HH71" s="33">
        <v>7.686689E-4</v>
      </c>
      <c r="HI71" s="33">
        <v>7.6487769999999998E-4</v>
      </c>
      <c r="HJ71" s="33">
        <v>7.6108199999999995E-4</v>
      </c>
      <c r="HK71" s="33">
        <v>7.5728549999999996E-4</v>
      </c>
      <c r="HL71" s="33">
        <v>7.535075E-4</v>
      </c>
      <c r="HM71" s="33">
        <v>7.4976899999999996E-4</v>
      </c>
      <c r="HN71" s="33">
        <v>7.4608960000000001E-4</v>
      </c>
      <c r="HO71" s="33">
        <v>7.424822E-4</v>
      </c>
      <c r="HP71" s="33">
        <v>7.3893839999999999E-4</v>
      </c>
      <c r="HQ71" s="33">
        <v>7.3543909999999998E-4</v>
      </c>
      <c r="HR71" s="33">
        <v>7.3197439999999996E-4</v>
      </c>
      <c r="HS71" s="33">
        <v>7.2849579999999996E-4</v>
      </c>
      <c r="HT71" s="33">
        <v>7.2500199999999998E-4</v>
      </c>
      <c r="HU71" s="33">
        <v>7.214926E-4</v>
      </c>
      <c r="HV71" s="33">
        <v>7.1798540000000001E-4</v>
      </c>
      <c r="HW71" s="33">
        <v>7.1450389999999999E-4</v>
      </c>
      <c r="HX71" s="33">
        <v>7.1108800000000002E-4</v>
      </c>
      <c r="HY71" s="33">
        <v>7.0774610000000002E-4</v>
      </c>
      <c r="HZ71" s="33">
        <v>7.0446099999999998E-4</v>
      </c>
      <c r="IA71" s="33">
        <v>7.011993E-4</v>
      </c>
      <c r="IB71" s="33">
        <v>6.9796029999999996E-4</v>
      </c>
      <c r="IC71" s="33">
        <v>6.9470090000000001E-4</v>
      </c>
      <c r="ID71" s="33">
        <v>6.9142719999999995E-4</v>
      </c>
      <c r="IE71" s="33">
        <v>6.8813999999999995E-4</v>
      </c>
      <c r="IF71" s="33">
        <v>6.8486909999999999E-4</v>
      </c>
      <c r="IG71" s="33">
        <v>6.8163410000000001E-4</v>
      </c>
      <c r="IH71" s="33">
        <v>6.7846010000000001E-4</v>
      </c>
      <c r="II71" s="33">
        <v>6.7534639999999998E-4</v>
      </c>
      <c r="IJ71" s="33">
        <v>6.7227230000000001E-4</v>
      </c>
      <c r="IK71" s="33">
        <v>6.6922110000000004E-4</v>
      </c>
      <c r="IL71" s="33">
        <v>6.6620399999999999E-4</v>
      </c>
      <c r="IM71" s="33">
        <v>6.6319250000000001E-4</v>
      </c>
      <c r="IN71" s="33">
        <v>6.6018580000000004E-4</v>
      </c>
      <c r="IO71" s="33">
        <v>6.5717320000000001E-4</v>
      </c>
      <c r="IP71" s="33">
        <v>6.5417510000000004E-4</v>
      </c>
      <c r="IQ71" s="33">
        <v>6.5119359999999999E-4</v>
      </c>
      <c r="IR71" s="33">
        <v>6.482441E-4</v>
      </c>
      <c r="IS71" s="33">
        <v>6.4533449999999997E-4</v>
      </c>
      <c r="IT71" s="33">
        <v>6.4245969999999998E-4</v>
      </c>
      <c r="IU71" s="33">
        <v>6.3960459999999998E-4</v>
      </c>
      <c r="IV71" s="33">
        <v>6.3678240000000004E-4</v>
      </c>
      <c r="IW71" s="33">
        <v>6.3396320000000004E-4</v>
      </c>
      <c r="IX71" s="33">
        <v>6.3113999999999998E-4</v>
      </c>
      <c r="IY71" s="33">
        <v>6.2830860000000004E-4</v>
      </c>
      <c r="IZ71" s="33">
        <v>6.2549250000000002E-4</v>
      </c>
      <c r="JA71" s="33">
        <v>6.2270290000000002E-4</v>
      </c>
      <c r="JB71" s="33">
        <v>6.1996079999999997E-4</v>
      </c>
      <c r="JC71" s="33">
        <v>6.1727020000000002E-4</v>
      </c>
      <c r="JD71" s="33">
        <v>6.1461220000000002E-4</v>
      </c>
      <c r="JE71" s="33">
        <v>6.11971E-4</v>
      </c>
      <c r="JF71" s="33">
        <v>6.0935340000000001E-4</v>
      </c>
      <c r="JG71" s="33">
        <v>6.0673879999999995E-4</v>
      </c>
      <c r="JH71" s="33">
        <v>6.0411459999999998E-4</v>
      </c>
      <c r="JI71" s="33">
        <v>6.014808E-4</v>
      </c>
      <c r="JJ71" s="33">
        <v>5.9886279999999997E-4</v>
      </c>
      <c r="JK71" s="33">
        <v>5.9627309999999995E-4</v>
      </c>
      <c r="JL71" s="33">
        <v>5.9373610000000002E-4</v>
      </c>
      <c r="JM71" s="33">
        <v>5.9125249999999996E-4</v>
      </c>
      <c r="JN71" s="33">
        <v>5.888051E-4</v>
      </c>
      <c r="JO71" s="33">
        <v>5.86383E-4</v>
      </c>
      <c r="JP71" s="33">
        <v>5.8398529999999997E-4</v>
      </c>
      <c r="JQ71" s="33">
        <v>5.815916E-4</v>
      </c>
      <c r="JR71" s="33">
        <v>5.7918219999999999E-4</v>
      </c>
      <c r="JS71" s="33">
        <v>5.7675049999999996E-4</v>
      </c>
      <c r="JT71" s="33">
        <v>5.7432239999999997E-4</v>
      </c>
      <c r="JU71" s="33">
        <v>5.7191060000000001E-4</v>
      </c>
      <c r="JV71" s="33">
        <v>5.6954049999999995E-4</v>
      </c>
      <c r="JW71" s="33">
        <v>5.6721270000000001E-4</v>
      </c>
      <c r="JX71" s="33">
        <v>5.6491910000000002E-4</v>
      </c>
      <c r="JY71" s="33">
        <v>5.6265190000000004E-4</v>
      </c>
      <c r="JZ71" s="33">
        <v>5.6041299999999995E-4</v>
      </c>
      <c r="KA71" s="33">
        <v>5.5818339999999999E-4</v>
      </c>
      <c r="KB71" s="33">
        <v>5.5593720000000001E-4</v>
      </c>
      <c r="KC71" s="33">
        <v>5.5367019999999999E-4</v>
      </c>
      <c r="KD71" s="33">
        <v>5.5141580000000003E-4</v>
      </c>
      <c r="KE71" s="33">
        <v>5.4918290000000004E-4</v>
      </c>
      <c r="KF71" s="33">
        <v>5.4699109999999996E-4</v>
      </c>
      <c r="KG71" s="33">
        <v>5.4484200000000003E-4</v>
      </c>
      <c r="KH71" s="33">
        <v>5.4271650000000001E-4</v>
      </c>
      <c r="KI71" s="33">
        <v>5.4060160000000002E-4</v>
      </c>
      <c r="KJ71" s="33">
        <v>5.3850100000000004E-4</v>
      </c>
      <c r="KK71" s="33">
        <v>5.3640640000000004E-4</v>
      </c>
      <c r="KL71" s="33">
        <v>5.3429189999999998E-4</v>
      </c>
      <c r="KM71" s="33">
        <v>5.3215170000000004E-4</v>
      </c>
      <c r="KN71" s="33">
        <v>5.3001600000000002E-4</v>
      </c>
      <c r="KO71" s="33">
        <v>5.2790770000000001E-4</v>
      </c>
      <c r="KP71" s="33">
        <v>5.2584099999999998E-4</v>
      </c>
      <c r="KQ71" s="33">
        <v>5.2381580000000001E-4</v>
      </c>
      <c r="KR71" s="33">
        <v>5.2181560000000001E-4</v>
      </c>
      <c r="KS71" s="33">
        <v>5.1982649999999999E-4</v>
      </c>
      <c r="KT71" s="33">
        <v>5.1784729999999998E-4</v>
      </c>
      <c r="KU71" s="33">
        <v>5.1586660000000001E-4</v>
      </c>
      <c r="KV71" s="33">
        <v>5.138575E-4</v>
      </c>
      <c r="KW71" s="33">
        <v>5.1182530000000003E-4</v>
      </c>
      <c r="KX71" s="33">
        <v>5.0979859999999999E-4</v>
      </c>
      <c r="KY71" s="33">
        <v>5.0780930000000001E-4</v>
      </c>
      <c r="KZ71" s="33">
        <v>5.0586879999999998E-4</v>
      </c>
      <c r="LA71" s="33">
        <v>5.0396580000000005E-4</v>
      </c>
      <c r="LB71" s="33">
        <v>5.0208830000000003E-4</v>
      </c>
      <c r="LC71" s="33">
        <v>5.0022019999999996E-4</v>
      </c>
      <c r="LD71" s="33">
        <v>4.983527E-4</v>
      </c>
      <c r="LE71" s="33">
        <v>4.964743E-4</v>
      </c>
      <c r="LF71" s="33">
        <v>4.9456659999999998E-4</v>
      </c>
      <c r="LG71" s="33">
        <v>4.9263690000000005E-4</v>
      </c>
      <c r="LH71" s="33">
        <v>4.907132E-4</v>
      </c>
      <c r="LI71" s="33">
        <v>4.8882600000000004E-4</v>
      </c>
      <c r="LJ71" s="33">
        <v>4.8698380000000002E-4</v>
      </c>
      <c r="LK71" s="33">
        <v>4.8516629999999998E-4</v>
      </c>
      <c r="LL71" s="33">
        <v>4.8336599999999999E-4</v>
      </c>
      <c r="LM71" s="33">
        <v>4.8157380000000001E-4</v>
      </c>
      <c r="LN71" s="33">
        <v>4.7978320000000002E-4</v>
      </c>
      <c r="LO71" s="33">
        <v>4.7798699999999998E-4</v>
      </c>
      <c r="LP71" s="33">
        <v>4.7617649999999998E-4</v>
      </c>
      <c r="LQ71" s="33">
        <v>4.743576E-4</v>
      </c>
      <c r="LR71" s="33">
        <v>4.7255529999999998E-4</v>
      </c>
      <c r="LS71" s="33">
        <v>4.7079780000000001E-4</v>
      </c>
      <c r="LT71" s="33">
        <v>4.6909339999999999E-4</v>
      </c>
      <c r="LU71" s="33">
        <v>4.6741449999999999E-4</v>
      </c>
      <c r="LV71" s="33">
        <v>4.657498E-4</v>
      </c>
      <c r="LW71" s="33">
        <v>4.6409169999999999E-4</v>
      </c>
      <c r="LX71" s="33">
        <v>4.6242769999999998E-4</v>
      </c>
      <c r="LY71" s="33">
        <v>4.6074020000000002E-4</v>
      </c>
      <c r="LZ71" s="33">
        <v>4.5901930000000001E-4</v>
      </c>
      <c r="MA71" s="33">
        <v>4.5727300000000001E-4</v>
      </c>
      <c r="MB71" s="33">
        <v>4.5553279999999998E-4</v>
      </c>
      <c r="MC71" s="33">
        <v>4.5383240000000002E-4</v>
      </c>
      <c r="MD71" s="33">
        <v>4.521808E-4</v>
      </c>
      <c r="ME71" s="33">
        <v>4.505577E-4</v>
      </c>
      <c r="MF71" s="33">
        <v>4.4894359999999998E-4</v>
      </c>
      <c r="MG71" s="33">
        <v>4.4733179999999998E-4</v>
      </c>
      <c r="MH71" s="33">
        <v>4.4571299999999998E-4</v>
      </c>
      <c r="MI71" s="33">
        <v>4.4407330000000001E-4</v>
      </c>
      <c r="MJ71" s="33">
        <v>4.4241339999999998E-4</v>
      </c>
      <c r="MK71" s="33">
        <v>4.4075389999999998E-4</v>
      </c>
      <c r="ML71" s="33">
        <v>4.39121E-4</v>
      </c>
      <c r="MM71" s="33">
        <v>4.375413E-4</v>
      </c>
      <c r="MN71" s="33">
        <v>4.360155E-4</v>
      </c>
      <c r="MO71" s="33">
        <v>4.345156E-4</v>
      </c>
      <c r="MP71" s="33">
        <v>4.330227E-4</v>
      </c>
      <c r="MQ71" s="33">
        <v>4.3152469999999999E-4</v>
      </c>
      <c r="MR71" s="33">
        <v>4.300091E-4</v>
      </c>
      <c r="MS71" s="33">
        <v>4.2846200000000001E-4</v>
      </c>
      <c r="MT71" s="33">
        <v>4.268842E-4</v>
      </c>
      <c r="MU71" s="33">
        <v>4.2529859999999999E-4</v>
      </c>
      <c r="MV71" s="33">
        <v>4.2373189999999998E-4</v>
      </c>
      <c r="MW71" s="33">
        <v>4.2220590000000002E-4</v>
      </c>
      <c r="MX71" s="33">
        <v>4.2072030000000002E-4</v>
      </c>
      <c r="MY71" s="33">
        <v>4.1925049999999998E-4</v>
      </c>
      <c r="MZ71" s="33">
        <v>4.17785E-4</v>
      </c>
      <c r="NA71" s="33">
        <v>4.1631889999999998E-4</v>
      </c>
      <c r="NB71" s="33">
        <v>4.148488E-4</v>
      </c>
      <c r="NC71" s="33">
        <v>4.1335930000000002E-4</v>
      </c>
      <c r="ND71" s="33">
        <v>4.1185100000000002E-4</v>
      </c>
      <c r="NE71" s="33">
        <v>4.1034459999999997E-4</v>
      </c>
      <c r="NF71" s="33">
        <v>4.088688E-4</v>
      </c>
      <c r="NG71" s="33">
        <v>4.0744259999999998E-4</v>
      </c>
      <c r="NH71" s="33">
        <v>4.0606159999999997E-4</v>
      </c>
      <c r="NI71" s="33">
        <v>4.0469859999999998E-4</v>
      </c>
      <c r="NJ71" s="33">
        <v>4.0333509999999998E-4</v>
      </c>
      <c r="NK71" s="33">
        <v>4.01961E-4</v>
      </c>
      <c r="NL71" s="33">
        <v>4.0056990000000002E-4</v>
      </c>
      <c r="NM71" s="33">
        <v>3.991547E-4</v>
      </c>
      <c r="NN71" s="33">
        <v>3.977203E-4</v>
      </c>
      <c r="NO71" s="33">
        <v>3.9628450000000001E-4</v>
      </c>
      <c r="NP71" s="33">
        <v>3.948717E-4</v>
      </c>
      <c r="NQ71" s="33">
        <v>3.93495E-4</v>
      </c>
      <c r="NR71" s="33">
        <v>3.9215080000000002E-4</v>
      </c>
      <c r="NS71" s="33">
        <v>3.9081869999999999E-4</v>
      </c>
      <c r="NT71" s="33">
        <v>3.894821E-4</v>
      </c>
      <c r="NU71" s="33">
        <v>3.8813569999999998E-4</v>
      </c>
      <c r="NV71" s="33">
        <v>3.8678200000000001E-4</v>
      </c>
      <c r="NW71" s="33">
        <v>3.854156E-4</v>
      </c>
      <c r="NX71" s="33">
        <v>3.8403789999999998E-4</v>
      </c>
      <c r="NY71" s="33">
        <v>3.8266709999999998E-4</v>
      </c>
      <c r="NZ71" s="33">
        <v>3.813302E-4</v>
      </c>
      <c r="OA71" s="33">
        <v>3.8004029999999999E-4</v>
      </c>
      <c r="OB71" s="33">
        <v>3.7878800000000002E-4</v>
      </c>
      <c r="OC71" s="33">
        <v>3.7754850000000002E-4</v>
      </c>
      <c r="OD71" s="33">
        <v>3.7630310000000001E-4</v>
      </c>
      <c r="OE71" s="33">
        <v>3.7505109999999998E-4</v>
      </c>
      <c r="OF71" s="33">
        <v>3.737918E-4</v>
      </c>
      <c r="OG71" s="33">
        <v>3.7250670000000001E-4</v>
      </c>
      <c r="OH71" s="33">
        <v>3.7119719999999999E-4</v>
      </c>
      <c r="OI71" s="33">
        <v>3.6987929999999998E-4</v>
      </c>
      <c r="OJ71" s="33">
        <v>3.6858149999999999E-4</v>
      </c>
      <c r="OK71" s="33">
        <v>3.6731790000000002E-4</v>
      </c>
      <c r="OL71" s="33">
        <v>3.6608309999999999E-4</v>
      </c>
      <c r="OM71" s="33">
        <v>3.6486130000000001E-4</v>
      </c>
      <c r="ON71" s="33">
        <v>3.636415E-4</v>
      </c>
      <c r="OO71" s="33">
        <v>3.6243069999999998E-4</v>
      </c>
      <c r="OP71" s="33">
        <v>3.6122550000000002E-4</v>
      </c>
    </row>
    <row r="72" spans="1:407" x14ac:dyDescent="0.25">
      <c r="A72" s="13" t="str">
        <f t="shared" si="1"/>
        <v>FixedWing-ULTRA COARSE-6-20-Any</v>
      </c>
      <c r="B72" s="13" t="s">
        <v>56</v>
      </c>
      <c r="C72" s="23" t="s">
        <v>42</v>
      </c>
      <c r="D72" s="31">
        <v>6</v>
      </c>
      <c r="E72" s="23">
        <v>20</v>
      </c>
      <c r="F72" s="32" t="s">
        <v>48</v>
      </c>
      <c r="G72" s="33">
        <v>0.66823370000000004</v>
      </c>
      <c r="H72" s="33">
        <v>0.48338629999999999</v>
      </c>
      <c r="I72" s="33">
        <v>0.3527477</v>
      </c>
      <c r="J72" s="33">
        <v>0.26227309999999998</v>
      </c>
      <c r="K72" s="33">
        <v>0.1998518</v>
      </c>
      <c r="L72" s="33">
        <v>0.15619930000000001</v>
      </c>
      <c r="M72" s="33">
        <v>0.124968</v>
      </c>
      <c r="N72" s="33">
        <v>0.1021927</v>
      </c>
      <c r="O72" s="33">
        <v>8.5284789999999999E-2</v>
      </c>
      <c r="P72" s="33">
        <v>7.2537909999999997E-2</v>
      </c>
      <c r="Q72" s="33">
        <v>6.2754039999999997E-2</v>
      </c>
      <c r="R72" s="33">
        <v>5.5135209999999997E-2</v>
      </c>
      <c r="S72" s="33">
        <v>4.9063879999999997E-2</v>
      </c>
      <c r="T72" s="33">
        <v>4.5471360000000002E-2</v>
      </c>
      <c r="U72" s="33">
        <v>4.2349280000000003E-2</v>
      </c>
      <c r="V72" s="33">
        <v>3.9511270000000001E-2</v>
      </c>
      <c r="W72" s="33">
        <v>3.6894469999999999E-2</v>
      </c>
      <c r="X72" s="33">
        <v>3.4510890000000002E-2</v>
      </c>
      <c r="Y72" s="33">
        <v>3.2358669999999999E-2</v>
      </c>
      <c r="Z72" s="33">
        <v>3.0421449999999999E-2</v>
      </c>
      <c r="AA72" s="33">
        <v>2.8674499999999999E-2</v>
      </c>
      <c r="AB72" s="33">
        <v>2.7085870000000001E-2</v>
      </c>
      <c r="AC72" s="33">
        <v>2.5621919999999999E-2</v>
      </c>
      <c r="AD72" s="33">
        <v>2.427375E-2</v>
      </c>
      <c r="AE72" s="33">
        <v>2.3021010000000001E-2</v>
      </c>
      <c r="AF72" s="33">
        <v>2.1862300000000001E-2</v>
      </c>
      <c r="AG72" s="33">
        <v>2.079104E-2</v>
      </c>
      <c r="AH72" s="33">
        <v>1.9809050000000002E-2</v>
      </c>
      <c r="AI72" s="33">
        <v>1.890812E-2</v>
      </c>
      <c r="AJ72" s="33">
        <v>1.7996430000000001E-2</v>
      </c>
      <c r="AK72" s="33">
        <v>1.716523E-2</v>
      </c>
      <c r="AL72" s="33">
        <v>1.6402449999999999E-2</v>
      </c>
      <c r="AM72" s="33">
        <v>1.570009E-2</v>
      </c>
      <c r="AN72" s="33">
        <v>1.5051780000000001E-2</v>
      </c>
      <c r="AO72" s="33">
        <v>1.445159E-2</v>
      </c>
      <c r="AP72" s="33">
        <v>1.389403E-2</v>
      </c>
      <c r="AQ72" s="33">
        <v>1.337346E-2</v>
      </c>
      <c r="AR72" s="33">
        <v>1.2885199999999999E-2</v>
      </c>
      <c r="AS72" s="33">
        <v>1.2424950000000001E-2</v>
      </c>
      <c r="AT72" s="33">
        <v>1.198918E-2</v>
      </c>
      <c r="AU72" s="33">
        <v>1.1575240000000001E-2</v>
      </c>
      <c r="AV72" s="33">
        <v>1.118121E-2</v>
      </c>
      <c r="AW72" s="33">
        <v>1.0806140000000001E-2</v>
      </c>
      <c r="AX72" s="33">
        <v>1.0449450000000001E-2</v>
      </c>
      <c r="AY72" s="33">
        <v>1.011023E-2</v>
      </c>
      <c r="AZ72" s="33">
        <v>9.787301E-3</v>
      </c>
      <c r="BA72" s="33">
        <v>9.4786720000000005E-3</v>
      </c>
      <c r="BB72" s="33">
        <v>9.1829909999999997E-3</v>
      </c>
      <c r="BC72" s="33">
        <v>8.8989310000000005E-3</v>
      </c>
      <c r="BD72" s="33">
        <v>8.6256260000000008E-3</v>
      </c>
      <c r="BE72" s="33">
        <v>8.3627379999999998E-3</v>
      </c>
      <c r="BF72" s="33">
        <v>8.1099999999999992E-3</v>
      </c>
      <c r="BG72" s="33">
        <v>7.8678680000000001E-3</v>
      </c>
      <c r="BH72" s="33">
        <v>7.6363359999999996E-3</v>
      </c>
      <c r="BI72" s="33">
        <v>7.415357E-3</v>
      </c>
      <c r="BJ72" s="33">
        <v>7.2044889999999997E-3</v>
      </c>
      <c r="BK72" s="33">
        <v>7.0028779999999997E-3</v>
      </c>
      <c r="BL72" s="33">
        <v>6.8100269999999997E-3</v>
      </c>
      <c r="BM72" s="33">
        <v>6.6252699999999999E-3</v>
      </c>
      <c r="BN72" s="33">
        <v>6.4480969999999999E-3</v>
      </c>
      <c r="BO72" s="33">
        <v>6.2781260000000002E-3</v>
      </c>
      <c r="BP72" s="33">
        <v>6.1150099999999997E-3</v>
      </c>
      <c r="BQ72" s="33">
        <v>5.9587440000000002E-3</v>
      </c>
      <c r="BR72" s="33">
        <v>5.8089609999999996E-3</v>
      </c>
      <c r="BS72" s="33">
        <v>5.6654879999999998E-3</v>
      </c>
      <c r="BT72" s="33">
        <v>5.5276090000000002E-3</v>
      </c>
      <c r="BU72" s="33">
        <v>5.3947810000000004E-3</v>
      </c>
      <c r="BV72" s="33">
        <v>5.2666950000000001E-3</v>
      </c>
      <c r="BW72" s="33">
        <v>5.1428580000000002E-3</v>
      </c>
      <c r="BX72" s="33">
        <v>5.0229990000000002E-3</v>
      </c>
      <c r="BY72" s="33">
        <v>4.9068820000000004E-3</v>
      </c>
      <c r="BZ72" s="33">
        <v>4.7943600000000001E-3</v>
      </c>
      <c r="CA72" s="33">
        <v>4.6856199999999997E-3</v>
      </c>
      <c r="CB72" s="33">
        <v>4.5805840000000004E-3</v>
      </c>
      <c r="CC72" s="33">
        <v>4.4793710000000002E-3</v>
      </c>
      <c r="CD72" s="33">
        <v>4.3815929999999996E-3</v>
      </c>
      <c r="CE72" s="33">
        <v>4.2870629999999998E-3</v>
      </c>
      <c r="CF72" s="33">
        <v>4.1957390000000004E-3</v>
      </c>
      <c r="CG72" s="33">
        <v>4.1073070000000001E-3</v>
      </c>
      <c r="CH72" s="33">
        <v>4.021574E-3</v>
      </c>
      <c r="CI72" s="33">
        <v>3.9383259999999998E-3</v>
      </c>
      <c r="CJ72" s="33">
        <v>3.8574220000000001E-3</v>
      </c>
      <c r="CK72" s="33">
        <v>3.7789730000000001E-3</v>
      </c>
      <c r="CL72" s="33">
        <v>3.7029229999999999E-3</v>
      </c>
      <c r="CM72" s="33">
        <v>3.6293789999999999E-3</v>
      </c>
      <c r="CN72" s="33">
        <v>3.5580249999999998E-3</v>
      </c>
      <c r="CO72" s="33">
        <v>3.4887999999999998E-3</v>
      </c>
      <c r="CP72" s="33">
        <v>3.4217969999999999E-3</v>
      </c>
      <c r="CQ72" s="33">
        <v>3.3567990000000002E-3</v>
      </c>
      <c r="CR72" s="33">
        <v>3.2936269999999999E-3</v>
      </c>
      <c r="CS72" s="33">
        <v>3.2320840000000001E-3</v>
      </c>
      <c r="CT72" s="33">
        <v>3.1719880000000002E-3</v>
      </c>
      <c r="CU72" s="33">
        <v>3.1134079999999998E-3</v>
      </c>
      <c r="CV72" s="33">
        <v>3.0563890000000001E-3</v>
      </c>
      <c r="CW72" s="33">
        <v>3.0010689999999999E-3</v>
      </c>
      <c r="CX72" s="33">
        <v>2.947271E-3</v>
      </c>
      <c r="CY72" s="33">
        <v>2.8950339999999999E-3</v>
      </c>
      <c r="CZ72" s="33">
        <v>2.8444590000000001E-3</v>
      </c>
      <c r="DA72" s="33">
        <v>2.795507E-3</v>
      </c>
      <c r="DB72" s="33">
        <v>2.748024E-3</v>
      </c>
      <c r="DC72" s="33">
        <v>2.7018649999999999E-3</v>
      </c>
      <c r="DD72" s="33">
        <v>2.6570040000000001E-3</v>
      </c>
      <c r="DE72" s="33">
        <v>2.6134840000000001E-3</v>
      </c>
      <c r="DF72" s="33">
        <v>2.5713120000000001E-3</v>
      </c>
      <c r="DG72" s="33">
        <v>2.530544E-3</v>
      </c>
      <c r="DH72" s="33">
        <v>2.4909929999999999E-3</v>
      </c>
      <c r="DI72" s="33">
        <v>2.4526600000000002E-3</v>
      </c>
      <c r="DJ72" s="33">
        <v>2.4156429999999999E-3</v>
      </c>
      <c r="DK72" s="33">
        <v>2.3799659999999999E-3</v>
      </c>
      <c r="DL72" s="33">
        <v>2.3454959999999999E-3</v>
      </c>
      <c r="DM72" s="33">
        <v>2.3120900000000002E-3</v>
      </c>
      <c r="DN72" s="33">
        <v>2.2797270000000001E-3</v>
      </c>
      <c r="DO72" s="33">
        <v>2.2484050000000002E-3</v>
      </c>
      <c r="DP72" s="33">
        <v>2.2180260000000001E-3</v>
      </c>
      <c r="DQ72" s="33">
        <v>2.188611E-3</v>
      </c>
      <c r="DR72" s="33">
        <v>2.1600310000000002E-3</v>
      </c>
      <c r="DS72" s="33">
        <v>2.1322490000000001E-3</v>
      </c>
      <c r="DT72" s="33">
        <v>2.1053449999999998E-3</v>
      </c>
      <c r="DU72" s="33">
        <v>2.0793809999999999E-3</v>
      </c>
      <c r="DV72" s="33">
        <v>2.05427E-3</v>
      </c>
      <c r="DW72" s="33">
        <v>2.029837E-3</v>
      </c>
      <c r="DX72" s="33">
        <v>2.0060550000000001E-3</v>
      </c>
      <c r="DY72" s="33">
        <v>1.9829719999999999E-3</v>
      </c>
      <c r="DZ72" s="33">
        <v>1.960491E-3</v>
      </c>
      <c r="EA72" s="33">
        <v>1.9386469999999999E-3</v>
      </c>
      <c r="EB72" s="33">
        <v>1.9173339999999999E-3</v>
      </c>
      <c r="EC72" s="33">
        <v>1.896551E-3</v>
      </c>
      <c r="ED72" s="33">
        <v>1.87634E-3</v>
      </c>
      <c r="EE72" s="33">
        <v>1.856754E-3</v>
      </c>
      <c r="EF72" s="33">
        <v>1.837726E-3</v>
      </c>
      <c r="EG72" s="33">
        <v>1.8191069999999999E-3</v>
      </c>
      <c r="EH72" s="33">
        <v>1.8008550000000001E-3</v>
      </c>
      <c r="EI72" s="33">
        <v>1.7829829999999999E-3</v>
      </c>
      <c r="EJ72" s="33">
        <v>1.7654350000000001E-3</v>
      </c>
      <c r="EK72" s="33">
        <v>1.748236E-3</v>
      </c>
      <c r="EL72" s="33">
        <v>1.7313230000000001E-3</v>
      </c>
      <c r="EM72" s="33">
        <v>1.714716E-3</v>
      </c>
      <c r="EN72" s="33">
        <v>1.698452E-3</v>
      </c>
      <c r="EO72" s="33">
        <v>1.6826040000000001E-3</v>
      </c>
      <c r="EP72" s="33">
        <v>1.6671570000000001E-3</v>
      </c>
      <c r="EQ72" s="33">
        <v>1.651951E-3</v>
      </c>
      <c r="ER72" s="33">
        <v>1.6369430000000001E-3</v>
      </c>
      <c r="ES72" s="33">
        <v>1.6221790000000001E-3</v>
      </c>
      <c r="ET72" s="33">
        <v>1.6076249999999999E-3</v>
      </c>
      <c r="EU72" s="33">
        <v>1.5932959999999999E-3</v>
      </c>
      <c r="EV72" s="33">
        <v>1.5791519999999999E-3</v>
      </c>
      <c r="EW72" s="33">
        <v>1.5652439999999999E-3</v>
      </c>
      <c r="EX72" s="33">
        <v>1.551609E-3</v>
      </c>
      <c r="EY72" s="33">
        <v>1.538296E-3</v>
      </c>
      <c r="EZ72" s="33">
        <v>1.5252969999999999E-3</v>
      </c>
      <c r="FA72" s="33">
        <v>1.51249E-3</v>
      </c>
      <c r="FB72" s="33">
        <v>1.499822E-3</v>
      </c>
      <c r="FC72" s="33">
        <v>1.487319E-3</v>
      </c>
      <c r="FD72" s="33">
        <v>1.4749559999999999E-3</v>
      </c>
      <c r="FE72" s="33">
        <v>1.4627679999999999E-3</v>
      </c>
      <c r="FF72" s="33">
        <v>1.4507179999999999E-3</v>
      </c>
      <c r="FG72" s="33">
        <v>1.438854E-3</v>
      </c>
      <c r="FH72" s="33">
        <v>1.4272029999999999E-3</v>
      </c>
      <c r="FI72" s="33">
        <v>1.4158090000000001E-3</v>
      </c>
      <c r="FJ72" s="33">
        <v>1.4046410000000001E-3</v>
      </c>
      <c r="FK72" s="33">
        <v>1.3936160000000001E-3</v>
      </c>
      <c r="FL72" s="33">
        <v>1.3827080000000001E-3</v>
      </c>
      <c r="FM72" s="33">
        <v>1.3719260000000001E-3</v>
      </c>
      <c r="FN72" s="33">
        <v>1.361246E-3</v>
      </c>
      <c r="FO72" s="33">
        <v>1.350717E-3</v>
      </c>
      <c r="FP72" s="33">
        <v>1.3403480000000001E-3</v>
      </c>
      <c r="FQ72" s="33">
        <v>1.330192E-3</v>
      </c>
      <c r="FR72" s="33">
        <v>1.320248E-3</v>
      </c>
      <c r="FS72" s="33">
        <v>1.310542E-3</v>
      </c>
      <c r="FT72" s="33">
        <v>1.301043E-3</v>
      </c>
      <c r="FU72" s="33">
        <v>1.2917029999999999E-3</v>
      </c>
      <c r="FV72" s="33">
        <v>1.2824959999999999E-3</v>
      </c>
      <c r="FW72" s="33">
        <v>1.273398E-3</v>
      </c>
      <c r="FX72" s="33">
        <v>1.2643750000000001E-3</v>
      </c>
      <c r="FY72" s="33">
        <v>1.2554689999999999E-3</v>
      </c>
      <c r="FZ72" s="33">
        <v>1.246694E-3</v>
      </c>
      <c r="GA72" s="33">
        <v>1.2381110000000001E-3</v>
      </c>
      <c r="GB72" s="33">
        <v>1.2297390000000001E-3</v>
      </c>
      <c r="GC72" s="33">
        <v>1.221591E-3</v>
      </c>
      <c r="GD72" s="33">
        <v>1.2136110000000001E-3</v>
      </c>
      <c r="GE72" s="33">
        <v>1.2057389999999999E-3</v>
      </c>
      <c r="GF72" s="33">
        <v>1.197949E-3</v>
      </c>
      <c r="GG72" s="33">
        <v>1.1902390000000001E-3</v>
      </c>
      <c r="GH72" s="33">
        <v>1.182591E-3</v>
      </c>
      <c r="GI72" s="33">
        <v>1.1750440000000001E-3</v>
      </c>
      <c r="GJ72" s="33">
        <v>1.1676029999999999E-3</v>
      </c>
      <c r="GK72" s="33">
        <v>1.1603360000000001E-3</v>
      </c>
      <c r="GL72" s="33">
        <v>1.153259E-3</v>
      </c>
      <c r="GM72" s="33">
        <v>1.1463840000000001E-3</v>
      </c>
      <c r="GN72" s="33">
        <v>1.139667E-3</v>
      </c>
      <c r="GO72" s="33">
        <v>1.1330629999999999E-3</v>
      </c>
      <c r="GP72" s="33">
        <v>1.126525E-3</v>
      </c>
      <c r="GQ72" s="33">
        <v>1.1200369999999999E-3</v>
      </c>
      <c r="GR72" s="33">
        <v>1.113583E-3</v>
      </c>
      <c r="GS72" s="33">
        <v>1.1072020000000001E-3</v>
      </c>
      <c r="GT72" s="33">
        <v>1.1009139999999999E-3</v>
      </c>
      <c r="GU72" s="33">
        <v>1.094797E-3</v>
      </c>
      <c r="GV72" s="33">
        <v>1.088877E-3</v>
      </c>
      <c r="GW72" s="33">
        <v>1.083142E-3</v>
      </c>
      <c r="GX72" s="33">
        <v>1.0775369999999999E-3</v>
      </c>
      <c r="GY72" s="33">
        <v>1.072007E-3</v>
      </c>
      <c r="GZ72" s="33">
        <v>1.0665309999999999E-3</v>
      </c>
      <c r="HA72" s="33">
        <v>1.061095E-3</v>
      </c>
      <c r="HB72" s="33">
        <v>1.055692E-3</v>
      </c>
      <c r="HC72" s="33">
        <v>1.050357E-3</v>
      </c>
      <c r="HD72" s="33">
        <v>1.0451010000000001E-3</v>
      </c>
      <c r="HE72" s="33">
        <v>1.039997E-3</v>
      </c>
      <c r="HF72" s="33">
        <v>1.0350579999999999E-3</v>
      </c>
      <c r="HG72" s="33">
        <v>1.0302569999999999E-3</v>
      </c>
      <c r="HH72" s="33">
        <v>1.025544E-3</v>
      </c>
      <c r="HI72" s="33">
        <v>1.0208560000000001E-3</v>
      </c>
      <c r="HJ72" s="33">
        <v>1.016173E-3</v>
      </c>
      <c r="HK72" s="33">
        <v>1.0115020000000001E-3</v>
      </c>
      <c r="HL72" s="33">
        <v>1.0068519999999999E-3</v>
      </c>
      <c r="HM72" s="33">
        <v>1.0022340000000001E-3</v>
      </c>
      <c r="HN72" s="33">
        <v>9.9765500000000007E-4</v>
      </c>
      <c r="HO72" s="33">
        <v>9.9317650000000008E-4</v>
      </c>
      <c r="HP72" s="33">
        <v>9.8883229999999992E-4</v>
      </c>
      <c r="HQ72" s="33">
        <v>9.8461620000000008E-4</v>
      </c>
      <c r="HR72" s="33">
        <v>9.8046919999999994E-4</v>
      </c>
      <c r="HS72" s="33">
        <v>9.7633340000000005E-4</v>
      </c>
      <c r="HT72" s="33">
        <v>9.7219920000000005E-4</v>
      </c>
      <c r="HU72" s="33">
        <v>9.6806490000000002E-4</v>
      </c>
      <c r="HV72" s="33">
        <v>9.6392380000000005E-4</v>
      </c>
      <c r="HW72" s="33">
        <v>9.5980589999999997E-4</v>
      </c>
      <c r="HX72" s="33">
        <v>9.5573879999999998E-4</v>
      </c>
      <c r="HY72" s="33">
        <v>9.5177650000000005E-4</v>
      </c>
      <c r="HZ72" s="33">
        <v>9.4793920000000003E-4</v>
      </c>
      <c r="IA72" s="33">
        <v>9.4421209999999997E-4</v>
      </c>
      <c r="IB72" s="33">
        <v>9.4052070000000005E-4</v>
      </c>
      <c r="IC72" s="33">
        <v>9.3680810000000005E-4</v>
      </c>
      <c r="ID72" s="33">
        <v>9.3307860000000004E-4</v>
      </c>
      <c r="IE72" s="33">
        <v>9.2933499999999999E-4</v>
      </c>
      <c r="IF72" s="33">
        <v>9.255868E-4</v>
      </c>
      <c r="IG72" s="33">
        <v>9.2184950000000004E-4</v>
      </c>
      <c r="IH72" s="33">
        <v>9.1815549999999999E-4</v>
      </c>
      <c r="II72" s="33">
        <v>9.1453469999999996E-4</v>
      </c>
      <c r="IJ72" s="33">
        <v>9.1099089999999996E-4</v>
      </c>
      <c r="IK72" s="33">
        <v>9.0752080000000004E-4</v>
      </c>
      <c r="IL72" s="33">
        <v>9.0408510000000004E-4</v>
      </c>
      <c r="IM72" s="33">
        <v>9.0064319999999998E-4</v>
      </c>
      <c r="IN72" s="33">
        <v>8.9720209999999997E-4</v>
      </c>
      <c r="IO72" s="33">
        <v>8.9374400000000003E-4</v>
      </c>
      <c r="IP72" s="33">
        <v>8.9028220000000001E-4</v>
      </c>
      <c r="IQ72" s="33">
        <v>8.8684709999999999E-4</v>
      </c>
      <c r="IR72" s="33">
        <v>8.8346699999999998E-4</v>
      </c>
      <c r="IS72" s="33">
        <v>8.80163E-4</v>
      </c>
      <c r="IT72" s="33">
        <v>8.7694770000000001E-4</v>
      </c>
      <c r="IU72" s="33">
        <v>8.7381820000000002E-4</v>
      </c>
      <c r="IV72" s="33">
        <v>8.7072620000000001E-4</v>
      </c>
      <c r="IW72" s="33">
        <v>8.6761539999999999E-4</v>
      </c>
      <c r="IX72" s="33">
        <v>8.644948E-4</v>
      </c>
      <c r="IY72" s="33">
        <v>8.6136399999999999E-4</v>
      </c>
      <c r="IZ72" s="33">
        <v>8.5823059999999996E-4</v>
      </c>
      <c r="JA72" s="33">
        <v>8.5510149999999999E-4</v>
      </c>
      <c r="JB72" s="33">
        <v>8.5199720000000002E-4</v>
      </c>
      <c r="JC72" s="33">
        <v>8.4895119999999998E-4</v>
      </c>
      <c r="JD72" s="33">
        <v>8.4598460000000002E-4</v>
      </c>
      <c r="JE72" s="33">
        <v>8.4308790000000005E-4</v>
      </c>
      <c r="JF72" s="33">
        <v>8.4022250000000001E-4</v>
      </c>
      <c r="JG72" s="33">
        <v>8.3734279999999998E-4</v>
      </c>
      <c r="JH72" s="33">
        <v>8.3445259999999995E-4</v>
      </c>
      <c r="JI72" s="33">
        <v>8.3155529999999998E-4</v>
      </c>
      <c r="JJ72" s="33">
        <v>8.2865510000000001E-4</v>
      </c>
      <c r="JK72" s="33">
        <v>8.2575659999999996E-4</v>
      </c>
      <c r="JL72" s="33">
        <v>8.2289240000000001E-4</v>
      </c>
      <c r="JM72" s="33">
        <v>8.200913E-4</v>
      </c>
      <c r="JN72" s="33">
        <v>8.173678E-4</v>
      </c>
      <c r="JO72" s="33">
        <v>8.1470489999999995E-4</v>
      </c>
      <c r="JP72" s="33">
        <v>8.1207399999999998E-4</v>
      </c>
      <c r="JQ72" s="33">
        <v>8.0944420000000005E-4</v>
      </c>
      <c r="JR72" s="33">
        <v>8.0680409999999998E-4</v>
      </c>
      <c r="JS72" s="33">
        <v>8.0414590000000002E-4</v>
      </c>
      <c r="JT72" s="33">
        <v>8.0149710000000001E-4</v>
      </c>
      <c r="JU72" s="33">
        <v>7.9887130000000004E-4</v>
      </c>
      <c r="JV72" s="33">
        <v>7.9629370000000002E-4</v>
      </c>
      <c r="JW72" s="33">
        <v>7.9378330000000005E-4</v>
      </c>
      <c r="JX72" s="33">
        <v>7.9133549999999995E-4</v>
      </c>
      <c r="JY72" s="33">
        <v>7.8893490000000001E-4</v>
      </c>
      <c r="JZ72" s="33">
        <v>7.8655439999999999E-4</v>
      </c>
      <c r="KA72" s="33">
        <v>7.8416309999999997E-4</v>
      </c>
      <c r="KB72" s="33">
        <v>7.8174560000000002E-4</v>
      </c>
      <c r="KC72" s="33">
        <v>7.7929400000000004E-4</v>
      </c>
      <c r="KD72" s="33">
        <v>7.7683500000000003E-4</v>
      </c>
      <c r="KE72" s="33">
        <v>7.7437820000000001E-4</v>
      </c>
      <c r="KF72" s="33">
        <v>7.7195550000000001E-4</v>
      </c>
      <c r="KG72" s="33">
        <v>7.6959719999999997E-4</v>
      </c>
      <c r="KH72" s="33">
        <v>7.6730329999999999E-4</v>
      </c>
      <c r="KI72" s="33">
        <v>7.6506499999999999E-4</v>
      </c>
      <c r="KJ72" s="33">
        <v>7.6285420000000005E-4</v>
      </c>
      <c r="KK72" s="33">
        <v>7.6063159999999999E-4</v>
      </c>
      <c r="KL72" s="33">
        <v>7.5837159999999997E-4</v>
      </c>
      <c r="KM72" s="33">
        <v>7.5606250000000001E-4</v>
      </c>
      <c r="KN72" s="33">
        <v>7.5373469999999996E-4</v>
      </c>
      <c r="KO72" s="33">
        <v>7.5141170000000003E-4</v>
      </c>
      <c r="KP72" s="33">
        <v>7.4912820000000001E-4</v>
      </c>
      <c r="KQ72" s="33">
        <v>7.4692910000000005E-4</v>
      </c>
      <c r="KR72" s="33">
        <v>7.448159E-4</v>
      </c>
      <c r="KS72" s="33">
        <v>7.4277399999999997E-4</v>
      </c>
      <c r="KT72" s="33">
        <v>7.4076510000000003E-4</v>
      </c>
      <c r="KU72" s="33">
        <v>7.3875160000000004E-4</v>
      </c>
      <c r="KV72" s="33">
        <v>7.3670400000000003E-4</v>
      </c>
      <c r="KW72" s="33">
        <v>7.3460270000000002E-4</v>
      </c>
      <c r="KX72" s="33">
        <v>7.3247160000000004E-4</v>
      </c>
      <c r="KY72" s="33">
        <v>7.3034870000000004E-4</v>
      </c>
      <c r="KZ72" s="33">
        <v>7.282632E-4</v>
      </c>
      <c r="LA72" s="33">
        <v>7.2623320000000002E-4</v>
      </c>
      <c r="LB72" s="33">
        <v>7.2425790000000005E-4</v>
      </c>
      <c r="LC72" s="33">
        <v>7.2233300000000002E-4</v>
      </c>
      <c r="LD72" s="33">
        <v>7.2042739999999997E-4</v>
      </c>
      <c r="LE72" s="33">
        <v>7.1850829999999997E-4</v>
      </c>
      <c r="LF72" s="33">
        <v>7.1655830000000005E-4</v>
      </c>
      <c r="LG72" s="33">
        <v>7.1456660000000002E-4</v>
      </c>
      <c r="LH72" s="33">
        <v>7.125597E-4</v>
      </c>
      <c r="LI72" s="33">
        <v>7.1056890000000005E-4</v>
      </c>
      <c r="LJ72" s="33">
        <v>7.0862259999999999E-4</v>
      </c>
      <c r="LK72" s="33">
        <v>7.0673359999999996E-4</v>
      </c>
      <c r="LL72" s="33">
        <v>7.0489830000000002E-4</v>
      </c>
      <c r="LM72" s="33">
        <v>7.0310420000000004E-4</v>
      </c>
      <c r="LN72" s="33">
        <v>7.0131119999999999E-4</v>
      </c>
      <c r="LO72" s="33">
        <v>6.9948730000000004E-4</v>
      </c>
      <c r="LP72" s="33">
        <v>6.9762139999999997E-4</v>
      </c>
      <c r="LQ72" s="33">
        <v>6.957094E-4</v>
      </c>
      <c r="LR72" s="33">
        <v>6.9377480000000003E-4</v>
      </c>
      <c r="LS72" s="33">
        <v>6.9186170000000002E-4</v>
      </c>
      <c r="LT72" s="33">
        <v>6.9000449999999998E-4</v>
      </c>
      <c r="LU72" s="33">
        <v>6.8822320000000003E-4</v>
      </c>
      <c r="LV72" s="33">
        <v>6.8651870000000002E-4</v>
      </c>
      <c r="LW72" s="33">
        <v>6.8487069999999999E-4</v>
      </c>
      <c r="LX72" s="33">
        <v>6.832168E-4</v>
      </c>
      <c r="LY72" s="33">
        <v>6.8151759999999996E-4</v>
      </c>
      <c r="LZ72" s="33">
        <v>6.7975420000000004E-4</v>
      </c>
      <c r="MA72" s="33">
        <v>6.7793140000000003E-4</v>
      </c>
      <c r="MB72" s="33">
        <v>6.7607300000000002E-4</v>
      </c>
      <c r="MC72" s="33">
        <v>6.7422450000000002E-4</v>
      </c>
      <c r="MD72" s="33">
        <v>6.7243109999999995E-4</v>
      </c>
      <c r="ME72" s="33">
        <v>6.7071860000000004E-4</v>
      </c>
      <c r="MF72" s="33">
        <v>6.6908470000000004E-4</v>
      </c>
      <c r="MG72" s="33">
        <v>6.6751060000000005E-4</v>
      </c>
      <c r="MH72" s="33">
        <v>6.6593390000000004E-4</v>
      </c>
      <c r="MI72" s="33">
        <v>6.6430760000000004E-4</v>
      </c>
      <c r="MJ72" s="33">
        <v>6.626173E-4</v>
      </c>
      <c r="MK72" s="33">
        <v>6.6086249999999997E-4</v>
      </c>
      <c r="ML72" s="33">
        <v>6.590748E-4</v>
      </c>
      <c r="MM72" s="33">
        <v>6.5729099999999995E-4</v>
      </c>
      <c r="MN72" s="33">
        <v>6.5555759999999996E-4</v>
      </c>
      <c r="MO72" s="33">
        <v>6.53906E-4</v>
      </c>
      <c r="MP72" s="33">
        <v>6.5234039999999998E-4</v>
      </c>
      <c r="MQ72" s="33">
        <v>6.5084029999999996E-4</v>
      </c>
      <c r="MR72" s="33">
        <v>6.493499E-4</v>
      </c>
      <c r="MS72" s="33">
        <v>6.4782000000000001E-4</v>
      </c>
      <c r="MT72" s="33">
        <v>6.4623139999999996E-4</v>
      </c>
      <c r="MU72" s="33">
        <v>6.4459239999999996E-4</v>
      </c>
      <c r="MV72" s="33">
        <v>6.4293520000000004E-4</v>
      </c>
      <c r="MW72" s="33">
        <v>6.4129499999999995E-4</v>
      </c>
      <c r="MX72" s="33">
        <v>6.3971060000000003E-4</v>
      </c>
      <c r="MY72" s="33">
        <v>6.3821069999999997E-4</v>
      </c>
      <c r="MZ72" s="33">
        <v>6.367848E-4</v>
      </c>
      <c r="NA72" s="33">
        <v>6.3540380000000004E-4</v>
      </c>
      <c r="NB72" s="33">
        <v>6.3400350000000002E-4</v>
      </c>
      <c r="NC72" s="33">
        <v>6.3252640000000004E-4</v>
      </c>
      <c r="ND72" s="33">
        <v>6.3096050000000002E-4</v>
      </c>
      <c r="NE72" s="33">
        <v>6.2932509999999995E-4</v>
      </c>
      <c r="NF72" s="33">
        <v>6.2766809999999999E-4</v>
      </c>
      <c r="NG72" s="33">
        <v>6.2603560000000003E-4</v>
      </c>
      <c r="NH72" s="33">
        <v>6.2447619999999996E-4</v>
      </c>
      <c r="NI72" s="33">
        <v>6.2301819999999999E-4</v>
      </c>
      <c r="NJ72" s="33">
        <v>6.2164999999999996E-4</v>
      </c>
      <c r="NK72" s="33">
        <v>6.2033399999999995E-4</v>
      </c>
      <c r="NL72" s="33">
        <v>6.1899649999999997E-4</v>
      </c>
      <c r="NM72" s="33">
        <v>6.1757619999999996E-4</v>
      </c>
      <c r="NN72" s="33">
        <v>6.1606599999999997E-4</v>
      </c>
      <c r="NO72" s="33">
        <v>6.1449110000000003E-4</v>
      </c>
      <c r="NP72" s="33">
        <v>6.1289959999999996E-4</v>
      </c>
      <c r="NQ72" s="33">
        <v>6.1133209999999995E-4</v>
      </c>
      <c r="NR72" s="33">
        <v>6.0984030000000005E-4</v>
      </c>
      <c r="NS72" s="33">
        <v>6.084463E-4</v>
      </c>
      <c r="NT72" s="33">
        <v>6.0713719999999996E-4</v>
      </c>
      <c r="NU72" s="33">
        <v>6.0587010000000003E-4</v>
      </c>
      <c r="NV72" s="33">
        <v>6.0457179999999998E-4</v>
      </c>
      <c r="NW72" s="33">
        <v>6.0318419999999995E-4</v>
      </c>
      <c r="NX72" s="33">
        <v>6.0170989999999995E-4</v>
      </c>
      <c r="NY72" s="33">
        <v>6.0018029999999996E-4</v>
      </c>
      <c r="NZ72" s="33">
        <v>5.9864E-4</v>
      </c>
      <c r="OA72" s="33">
        <v>5.9712739999999995E-4</v>
      </c>
      <c r="OB72" s="33">
        <v>5.9568749999999997E-4</v>
      </c>
      <c r="OC72" s="33">
        <v>5.9434210000000002E-4</v>
      </c>
      <c r="OD72" s="33">
        <v>5.9307800000000003E-4</v>
      </c>
      <c r="OE72" s="33">
        <v>5.918532E-4</v>
      </c>
      <c r="OF72" s="33">
        <v>5.9059819999999997E-4</v>
      </c>
      <c r="OG72" s="33">
        <v>5.8926550000000001E-4</v>
      </c>
      <c r="OH72" s="33">
        <v>5.8786250000000004E-4</v>
      </c>
      <c r="OI72" s="33">
        <v>5.8642060000000003E-4</v>
      </c>
      <c r="OJ72" s="33">
        <v>5.8497509999999998E-4</v>
      </c>
      <c r="OK72" s="33">
        <v>5.8355940000000002E-4</v>
      </c>
      <c r="OL72" s="33">
        <v>5.8221260000000002E-4</v>
      </c>
      <c r="OM72" s="33">
        <v>5.8093999999999995E-4</v>
      </c>
      <c r="ON72" s="33">
        <v>5.7972600000000003E-4</v>
      </c>
      <c r="OO72" s="33">
        <v>5.7852040000000004E-4</v>
      </c>
      <c r="OP72" s="33">
        <v>5.7726499999999998E-4</v>
      </c>
    </row>
    <row r="73" spans="1:407" x14ac:dyDescent="0.25">
      <c r="A73" s="13" t="str">
        <f t="shared" si="1"/>
        <v>FixedWing-ULTRA COARSE-6-14-Any</v>
      </c>
      <c r="B73" s="13" t="s">
        <v>56</v>
      </c>
      <c r="C73" s="23" t="s">
        <v>42</v>
      </c>
      <c r="D73" s="31">
        <v>6</v>
      </c>
      <c r="E73" s="23">
        <v>14</v>
      </c>
      <c r="F73" s="32" t="s">
        <v>48</v>
      </c>
      <c r="G73" s="33">
        <v>0.2848367</v>
      </c>
      <c r="H73" s="33">
        <v>0.1971792</v>
      </c>
      <c r="I73" s="33">
        <v>0.14203070000000001</v>
      </c>
      <c r="J73" s="33">
        <v>0.10663499999999999</v>
      </c>
      <c r="K73" s="33">
        <v>8.2836460000000001E-2</v>
      </c>
      <c r="L73" s="33">
        <v>6.6512699999999994E-2</v>
      </c>
      <c r="M73" s="33">
        <v>5.4964020000000002E-2</v>
      </c>
      <c r="N73" s="33">
        <v>4.6556519999999997E-2</v>
      </c>
      <c r="O73" s="33">
        <v>4.197501E-2</v>
      </c>
      <c r="P73" s="33">
        <v>3.8557910000000001E-2</v>
      </c>
      <c r="Q73" s="33">
        <v>3.5788859999999999E-2</v>
      </c>
      <c r="R73" s="33">
        <v>3.3364440000000002E-2</v>
      </c>
      <c r="S73" s="33">
        <v>3.110272E-2</v>
      </c>
      <c r="T73" s="33">
        <v>2.8914200000000001E-2</v>
      </c>
      <c r="U73" s="33">
        <v>2.680302E-2</v>
      </c>
      <c r="V73" s="33">
        <v>2.4819020000000001E-2</v>
      </c>
      <c r="W73" s="33">
        <v>2.3018449999999999E-2</v>
      </c>
      <c r="X73" s="33">
        <v>2.142175E-2</v>
      </c>
      <c r="Y73" s="33">
        <v>2.0009740000000002E-2</v>
      </c>
      <c r="Z73" s="33">
        <v>1.8748049999999999E-2</v>
      </c>
      <c r="AA73" s="33">
        <v>1.760302E-2</v>
      </c>
      <c r="AB73" s="33">
        <v>1.6552770000000001E-2</v>
      </c>
      <c r="AC73" s="33">
        <v>1.5578969999999999E-2</v>
      </c>
      <c r="AD73" s="33">
        <v>1.4679970000000001E-2</v>
      </c>
      <c r="AE73" s="33">
        <v>1.3827030000000001E-2</v>
      </c>
      <c r="AF73" s="33">
        <v>1.3068110000000001E-2</v>
      </c>
      <c r="AG73" s="33">
        <v>1.238655E-2</v>
      </c>
      <c r="AH73" s="33">
        <v>1.1768890000000001E-2</v>
      </c>
      <c r="AI73" s="33">
        <v>1.120443E-2</v>
      </c>
      <c r="AJ73" s="33">
        <v>1.0684819999999999E-2</v>
      </c>
      <c r="AK73" s="33">
        <v>1.0203820000000001E-2</v>
      </c>
      <c r="AL73" s="33">
        <v>9.756855E-3</v>
      </c>
      <c r="AM73" s="33">
        <v>9.3402859999999997E-3</v>
      </c>
      <c r="AN73" s="33">
        <v>8.9509020000000002E-3</v>
      </c>
      <c r="AO73" s="33">
        <v>8.585489E-3</v>
      </c>
      <c r="AP73" s="33">
        <v>8.2413439999999994E-3</v>
      </c>
      <c r="AQ73" s="33">
        <v>7.9162680000000006E-3</v>
      </c>
      <c r="AR73" s="33">
        <v>7.6087280000000004E-3</v>
      </c>
      <c r="AS73" s="33">
        <v>7.3175219999999999E-3</v>
      </c>
      <c r="AT73" s="33">
        <v>7.041851E-3</v>
      </c>
      <c r="AU73" s="33">
        <v>6.7812380000000002E-3</v>
      </c>
      <c r="AV73" s="33">
        <v>6.5352839999999997E-3</v>
      </c>
      <c r="AW73" s="33">
        <v>6.3033610000000004E-3</v>
      </c>
      <c r="AX73" s="33">
        <v>6.0847460000000003E-3</v>
      </c>
      <c r="AY73" s="33">
        <v>5.8781859999999997E-3</v>
      </c>
      <c r="AZ73" s="33">
        <v>5.6823250000000002E-3</v>
      </c>
      <c r="BA73" s="33">
        <v>5.4956349999999996E-3</v>
      </c>
      <c r="BB73" s="33">
        <v>5.3170190000000001E-3</v>
      </c>
      <c r="BC73" s="33">
        <v>5.1461529999999997E-3</v>
      </c>
      <c r="BD73" s="33">
        <v>4.9831440000000001E-3</v>
      </c>
      <c r="BE73" s="33">
        <v>4.8281740000000002E-3</v>
      </c>
      <c r="BF73" s="33">
        <v>4.6810000000000003E-3</v>
      </c>
      <c r="BG73" s="33">
        <v>4.5413240000000002E-3</v>
      </c>
      <c r="BH73" s="33">
        <v>4.4090459999999998E-3</v>
      </c>
      <c r="BI73" s="33">
        <v>4.2836660000000002E-3</v>
      </c>
      <c r="BJ73" s="33">
        <v>4.1647799999999999E-3</v>
      </c>
      <c r="BK73" s="33">
        <v>4.0517390000000004E-3</v>
      </c>
      <c r="BL73" s="33">
        <v>3.9438069999999997E-3</v>
      </c>
      <c r="BM73" s="33">
        <v>3.8404609999999999E-3</v>
      </c>
      <c r="BN73" s="33">
        <v>3.7413580000000002E-3</v>
      </c>
      <c r="BO73" s="33">
        <v>3.6463279999999999E-3</v>
      </c>
      <c r="BP73" s="33">
        <v>3.5551020000000001E-3</v>
      </c>
      <c r="BQ73" s="33">
        <v>3.4676049999999999E-3</v>
      </c>
      <c r="BR73" s="33">
        <v>3.3840179999999999E-3</v>
      </c>
      <c r="BS73" s="33">
        <v>3.3041899999999998E-3</v>
      </c>
      <c r="BT73" s="33">
        <v>3.2280529999999998E-3</v>
      </c>
      <c r="BU73" s="33">
        <v>3.155279E-3</v>
      </c>
      <c r="BV73" s="33">
        <v>3.085525E-3</v>
      </c>
      <c r="BW73" s="33">
        <v>3.0184980000000001E-3</v>
      </c>
      <c r="BX73" s="33">
        <v>2.9537309999999998E-3</v>
      </c>
      <c r="BY73" s="33">
        <v>2.890919E-3</v>
      </c>
      <c r="BZ73" s="33">
        <v>2.829701E-3</v>
      </c>
      <c r="CA73" s="33">
        <v>2.770074E-3</v>
      </c>
      <c r="CB73" s="33">
        <v>2.712365E-3</v>
      </c>
      <c r="CC73" s="33">
        <v>2.6566950000000002E-3</v>
      </c>
      <c r="CD73" s="33">
        <v>2.603251E-3</v>
      </c>
      <c r="CE73" s="33">
        <v>2.5520249999999999E-3</v>
      </c>
      <c r="CF73" s="33">
        <v>2.5029430000000001E-3</v>
      </c>
      <c r="CG73" s="33">
        <v>2.4560379999999998E-3</v>
      </c>
      <c r="CH73" s="33">
        <v>2.4111279999999998E-3</v>
      </c>
      <c r="CI73" s="33">
        <v>2.3680939999999998E-3</v>
      </c>
      <c r="CJ73" s="33">
        <v>2.3267040000000002E-3</v>
      </c>
      <c r="CK73" s="33">
        <v>2.2868490000000001E-3</v>
      </c>
      <c r="CL73" s="33">
        <v>2.24858E-3</v>
      </c>
      <c r="CM73" s="33">
        <v>2.2118070000000001E-3</v>
      </c>
      <c r="CN73" s="33">
        <v>2.1764919999999999E-3</v>
      </c>
      <c r="CO73" s="33">
        <v>2.14248E-3</v>
      </c>
      <c r="CP73" s="33">
        <v>2.1096629999999999E-3</v>
      </c>
      <c r="CQ73" s="33">
        <v>2.0779819999999999E-3</v>
      </c>
      <c r="CR73" s="33">
        <v>2.0473069999999999E-3</v>
      </c>
      <c r="CS73" s="33">
        <v>2.0175789999999998E-3</v>
      </c>
      <c r="CT73" s="33">
        <v>1.988638E-3</v>
      </c>
      <c r="CU73" s="33">
        <v>1.960449E-3</v>
      </c>
      <c r="CV73" s="33">
        <v>1.9331190000000001E-3</v>
      </c>
      <c r="CW73" s="33">
        <v>1.9066689999999999E-3</v>
      </c>
      <c r="CX73" s="33">
        <v>1.881097E-3</v>
      </c>
      <c r="CY73" s="33">
        <v>1.8563169999999999E-3</v>
      </c>
      <c r="CZ73" s="33">
        <v>1.8323510000000001E-3</v>
      </c>
      <c r="DA73" s="33">
        <v>1.8091559999999999E-3</v>
      </c>
      <c r="DB73" s="33">
        <v>1.7867320000000001E-3</v>
      </c>
      <c r="DC73" s="33">
        <v>1.7650960000000001E-3</v>
      </c>
      <c r="DD73" s="33">
        <v>1.7441379999999999E-3</v>
      </c>
      <c r="DE73" s="33">
        <v>1.723926E-3</v>
      </c>
      <c r="DF73" s="33">
        <v>1.704531E-3</v>
      </c>
      <c r="DG73" s="33">
        <v>1.685977E-3</v>
      </c>
      <c r="DH73" s="33">
        <v>1.66818E-3</v>
      </c>
      <c r="DI73" s="33">
        <v>1.6509700000000001E-3</v>
      </c>
      <c r="DJ73" s="33">
        <v>1.6342939999999999E-3</v>
      </c>
      <c r="DK73" s="33">
        <v>1.618073E-3</v>
      </c>
      <c r="DL73" s="33">
        <v>1.602245E-3</v>
      </c>
      <c r="DM73" s="33">
        <v>1.586854E-3</v>
      </c>
      <c r="DN73" s="33">
        <v>1.571802E-3</v>
      </c>
      <c r="DO73" s="33">
        <v>1.557124E-3</v>
      </c>
      <c r="DP73" s="33">
        <v>1.5429040000000001E-3</v>
      </c>
      <c r="DQ73" s="33">
        <v>1.529152E-3</v>
      </c>
      <c r="DR73" s="33">
        <v>1.515822E-3</v>
      </c>
      <c r="DS73" s="33">
        <v>1.50278E-3</v>
      </c>
      <c r="DT73" s="33">
        <v>1.4900180000000001E-3</v>
      </c>
      <c r="DU73" s="33">
        <v>1.4775280000000001E-3</v>
      </c>
      <c r="DV73" s="33">
        <v>1.4652580000000001E-3</v>
      </c>
      <c r="DW73" s="33">
        <v>1.453272E-3</v>
      </c>
      <c r="DX73" s="33">
        <v>1.4415439999999999E-3</v>
      </c>
      <c r="DY73" s="33">
        <v>1.4301159999999999E-3</v>
      </c>
      <c r="DZ73" s="33">
        <v>1.41906E-3</v>
      </c>
      <c r="EA73" s="33">
        <v>1.4083870000000001E-3</v>
      </c>
      <c r="EB73" s="33">
        <v>1.3980310000000001E-3</v>
      </c>
      <c r="EC73" s="33">
        <v>1.387873E-3</v>
      </c>
      <c r="ED73" s="33">
        <v>1.377889E-3</v>
      </c>
      <c r="EE73" s="33">
        <v>1.3680949999999999E-3</v>
      </c>
      <c r="EF73" s="33">
        <v>1.3584249999999999E-3</v>
      </c>
      <c r="EG73" s="33">
        <v>1.3489229999999999E-3</v>
      </c>
      <c r="EH73" s="33">
        <v>1.339603E-3</v>
      </c>
      <c r="EI73" s="33">
        <v>1.3304949999999999E-3</v>
      </c>
      <c r="EJ73" s="33">
        <v>1.3216650000000001E-3</v>
      </c>
      <c r="EK73" s="33">
        <v>1.3131239999999999E-3</v>
      </c>
      <c r="EL73" s="33">
        <v>1.3047989999999999E-3</v>
      </c>
      <c r="EM73" s="33">
        <v>1.2965800000000001E-3</v>
      </c>
      <c r="EN73" s="33">
        <v>1.2884330000000001E-3</v>
      </c>
      <c r="EO73" s="33">
        <v>1.28038E-3</v>
      </c>
      <c r="EP73" s="33">
        <v>1.272366E-3</v>
      </c>
      <c r="EQ73" s="33">
        <v>1.2644220000000001E-3</v>
      </c>
      <c r="ER73" s="33">
        <v>1.2565880000000001E-3</v>
      </c>
      <c r="ES73" s="33">
        <v>1.2489140000000001E-3</v>
      </c>
      <c r="ET73" s="33">
        <v>1.2414660000000001E-3</v>
      </c>
      <c r="EU73" s="33">
        <v>1.2342550000000001E-3</v>
      </c>
      <c r="EV73" s="33">
        <v>1.227241E-3</v>
      </c>
      <c r="EW73" s="33">
        <v>1.2203229999999999E-3</v>
      </c>
      <c r="EX73" s="33">
        <v>1.2134769999999999E-3</v>
      </c>
      <c r="EY73" s="33">
        <v>1.2067169999999999E-3</v>
      </c>
      <c r="EZ73" s="33">
        <v>1.2000069999999999E-3</v>
      </c>
      <c r="FA73" s="33">
        <v>1.1933790000000001E-3</v>
      </c>
      <c r="FB73" s="33">
        <v>1.1868779999999999E-3</v>
      </c>
      <c r="FC73" s="33">
        <v>1.1805730000000001E-3</v>
      </c>
      <c r="FD73" s="33">
        <v>1.1745130000000001E-3</v>
      </c>
      <c r="FE73" s="33">
        <v>1.168667E-3</v>
      </c>
      <c r="FF73" s="33">
        <v>1.1629909999999999E-3</v>
      </c>
      <c r="FG73" s="33">
        <v>1.1573880000000001E-3</v>
      </c>
      <c r="FH73" s="33">
        <v>1.1518279999999999E-3</v>
      </c>
      <c r="FI73" s="33">
        <v>1.1463230000000001E-3</v>
      </c>
      <c r="FJ73" s="33">
        <v>1.1408259999999999E-3</v>
      </c>
      <c r="FK73" s="33">
        <v>1.1353649999999999E-3</v>
      </c>
      <c r="FL73" s="33">
        <v>1.1299700000000001E-3</v>
      </c>
      <c r="FM73" s="33">
        <v>1.1247130000000001E-3</v>
      </c>
      <c r="FN73" s="33">
        <v>1.119648E-3</v>
      </c>
      <c r="FO73" s="33">
        <v>1.1147570000000001E-3</v>
      </c>
      <c r="FP73" s="33">
        <v>1.1099980000000001E-3</v>
      </c>
      <c r="FQ73" s="33">
        <v>1.10527E-3</v>
      </c>
      <c r="FR73" s="33">
        <v>1.1005539999999999E-3</v>
      </c>
      <c r="FS73" s="33">
        <v>1.095869E-3</v>
      </c>
      <c r="FT73" s="33">
        <v>1.0911779999999999E-3</v>
      </c>
      <c r="FU73" s="33">
        <v>1.0865060000000001E-3</v>
      </c>
      <c r="FV73" s="33">
        <v>1.081891E-3</v>
      </c>
      <c r="FW73" s="33">
        <v>1.0773899999999999E-3</v>
      </c>
      <c r="FX73" s="33">
        <v>1.073067E-3</v>
      </c>
      <c r="FY73" s="33">
        <v>1.0688869999999999E-3</v>
      </c>
      <c r="FZ73" s="33">
        <v>1.064805E-3</v>
      </c>
      <c r="GA73" s="33">
        <v>1.06073E-3</v>
      </c>
      <c r="GB73" s="33">
        <v>1.0566449999999999E-3</v>
      </c>
      <c r="GC73" s="33">
        <v>1.052566E-3</v>
      </c>
      <c r="GD73" s="33">
        <v>1.048469E-3</v>
      </c>
      <c r="GE73" s="33">
        <v>1.0443609999999999E-3</v>
      </c>
      <c r="GF73" s="33">
        <v>1.040291E-3</v>
      </c>
      <c r="GG73" s="33">
        <v>1.036312E-3</v>
      </c>
      <c r="GH73" s="33">
        <v>1.032477E-3</v>
      </c>
      <c r="GI73" s="33">
        <v>1.0287499999999999E-3</v>
      </c>
      <c r="GJ73" s="33">
        <v>1.025081E-3</v>
      </c>
      <c r="GK73" s="33">
        <v>1.0213889999999999E-3</v>
      </c>
      <c r="GL73" s="33">
        <v>1.017675E-3</v>
      </c>
      <c r="GM73" s="33">
        <v>1.013938E-3</v>
      </c>
      <c r="GN73" s="33">
        <v>1.0101610000000001E-3</v>
      </c>
      <c r="GO73" s="33">
        <v>1.0063629999999999E-3</v>
      </c>
      <c r="GP73" s="33">
        <v>1.0025959999999999E-3</v>
      </c>
      <c r="GQ73" s="33">
        <v>9.9891439999999997E-4</v>
      </c>
      <c r="GR73" s="33">
        <v>9.9537010000000001E-4</v>
      </c>
      <c r="GS73" s="33">
        <v>9.9194080000000002E-4</v>
      </c>
      <c r="GT73" s="33">
        <v>9.885731E-4</v>
      </c>
      <c r="GU73" s="33">
        <v>9.8518049999999995E-4</v>
      </c>
      <c r="GV73" s="33">
        <v>9.8175169999999991E-4</v>
      </c>
      <c r="GW73" s="33">
        <v>9.7828770000000002E-4</v>
      </c>
      <c r="GX73" s="33">
        <v>9.7478409999999995E-4</v>
      </c>
      <c r="GY73" s="33">
        <v>9.7126619999999999E-4</v>
      </c>
      <c r="GZ73" s="33">
        <v>9.6777929999999999E-4</v>
      </c>
      <c r="HA73" s="33">
        <v>9.6438100000000005E-4</v>
      </c>
      <c r="HB73" s="33">
        <v>9.611194E-4</v>
      </c>
      <c r="HC73" s="33">
        <v>9.5796879999999996E-4</v>
      </c>
      <c r="HD73" s="33">
        <v>9.5487410000000001E-4</v>
      </c>
      <c r="HE73" s="33">
        <v>9.5175200000000005E-4</v>
      </c>
      <c r="HF73" s="33">
        <v>9.4860300000000001E-4</v>
      </c>
      <c r="HG73" s="33">
        <v>9.4543049999999999E-4</v>
      </c>
      <c r="HH73" s="33">
        <v>9.4222309999999999E-4</v>
      </c>
      <c r="HI73" s="33">
        <v>9.3899499999999998E-4</v>
      </c>
      <c r="HJ73" s="33">
        <v>9.3578590000000005E-4</v>
      </c>
      <c r="HK73" s="33">
        <v>9.326467E-4</v>
      </c>
      <c r="HL73" s="33">
        <v>9.2963639999999999E-4</v>
      </c>
      <c r="HM73" s="33">
        <v>9.2672879999999998E-4</v>
      </c>
      <c r="HN73" s="33">
        <v>9.2387299999999997E-4</v>
      </c>
      <c r="HO73" s="33">
        <v>9.2099670000000001E-4</v>
      </c>
      <c r="HP73" s="33">
        <v>9.1808910000000001E-4</v>
      </c>
      <c r="HQ73" s="33">
        <v>9.1515100000000001E-4</v>
      </c>
      <c r="HR73" s="33">
        <v>9.1217109999999996E-4</v>
      </c>
      <c r="HS73" s="33">
        <v>9.0916499999999997E-4</v>
      </c>
      <c r="HT73" s="33">
        <v>9.0618280000000001E-4</v>
      </c>
      <c r="HU73" s="33">
        <v>9.0326399999999998E-4</v>
      </c>
      <c r="HV73" s="33">
        <v>9.0045619999999996E-4</v>
      </c>
      <c r="HW73" s="33">
        <v>8.9773830000000002E-4</v>
      </c>
      <c r="HX73" s="33">
        <v>8.9506779999999999E-4</v>
      </c>
      <c r="HY73" s="33">
        <v>8.9237609999999999E-4</v>
      </c>
      <c r="HZ73" s="33">
        <v>8.8964860000000003E-4</v>
      </c>
      <c r="IA73" s="33">
        <v>8.8689629999999997E-4</v>
      </c>
      <c r="IB73" s="33">
        <v>8.8411619999999996E-4</v>
      </c>
      <c r="IC73" s="33">
        <v>8.8132830000000001E-4</v>
      </c>
      <c r="ID73" s="33">
        <v>8.7858960000000003E-4</v>
      </c>
      <c r="IE73" s="33">
        <v>8.7592379999999997E-4</v>
      </c>
      <c r="IF73" s="33">
        <v>8.7337250000000003E-4</v>
      </c>
      <c r="IG73" s="33">
        <v>8.7091760000000001E-4</v>
      </c>
      <c r="IH73" s="33">
        <v>8.6851180000000004E-4</v>
      </c>
      <c r="II73" s="33">
        <v>8.6607999999999997E-4</v>
      </c>
      <c r="IJ73" s="33">
        <v>8.6359999999999996E-4</v>
      </c>
      <c r="IK73" s="33">
        <v>8.6108509999999997E-4</v>
      </c>
      <c r="IL73" s="33">
        <v>8.585404E-4</v>
      </c>
      <c r="IM73" s="33">
        <v>8.5598480000000001E-4</v>
      </c>
      <c r="IN73" s="33">
        <v>8.5345799999999997E-4</v>
      </c>
      <c r="IO73" s="33">
        <v>8.5097760000000004E-4</v>
      </c>
      <c r="IP73" s="33">
        <v>8.4858790000000002E-4</v>
      </c>
      <c r="IQ73" s="33">
        <v>8.4627249999999997E-4</v>
      </c>
      <c r="IR73" s="33">
        <v>8.439939E-4</v>
      </c>
      <c r="IS73" s="33">
        <v>8.4168290000000005E-4</v>
      </c>
      <c r="IT73" s="33">
        <v>8.3932319999999996E-4</v>
      </c>
      <c r="IU73" s="33">
        <v>8.3694469999999997E-4</v>
      </c>
      <c r="IV73" s="33">
        <v>8.3455810000000004E-4</v>
      </c>
      <c r="IW73" s="33">
        <v>8.3217860000000003E-4</v>
      </c>
      <c r="IX73" s="33">
        <v>8.298394E-4</v>
      </c>
      <c r="IY73" s="33">
        <v>8.2755260000000005E-4</v>
      </c>
      <c r="IZ73" s="33">
        <v>8.253523E-4</v>
      </c>
      <c r="JA73" s="33">
        <v>8.2322269999999999E-4</v>
      </c>
      <c r="JB73" s="33">
        <v>8.2113010000000003E-4</v>
      </c>
      <c r="JC73" s="33">
        <v>8.1901450000000002E-4</v>
      </c>
      <c r="JD73" s="33">
        <v>8.1685449999999995E-4</v>
      </c>
      <c r="JE73" s="33">
        <v>8.1467889999999998E-4</v>
      </c>
      <c r="JF73" s="33">
        <v>8.124998E-4</v>
      </c>
      <c r="JG73" s="33">
        <v>8.1032469999999998E-4</v>
      </c>
      <c r="JH73" s="33">
        <v>8.0818600000000002E-4</v>
      </c>
      <c r="JI73" s="33">
        <v>8.0608959999999995E-4</v>
      </c>
      <c r="JJ73" s="33">
        <v>8.0405739999999998E-4</v>
      </c>
      <c r="JK73" s="33">
        <v>8.0206509999999995E-4</v>
      </c>
      <c r="JL73" s="33">
        <v>8.0008610000000002E-4</v>
      </c>
      <c r="JM73" s="33">
        <v>7.9806829999999997E-4</v>
      </c>
      <c r="JN73" s="33">
        <v>7.9599019999999996E-4</v>
      </c>
      <c r="JO73" s="33">
        <v>7.9388549999999999E-4</v>
      </c>
      <c r="JP73" s="33">
        <v>7.9178039999999999E-4</v>
      </c>
      <c r="JQ73" s="33">
        <v>7.8968090000000005E-4</v>
      </c>
      <c r="JR73" s="33">
        <v>7.8762299999999999E-4</v>
      </c>
      <c r="JS73" s="33">
        <v>7.8561120000000004E-4</v>
      </c>
      <c r="JT73" s="33">
        <v>7.8365569999999999E-4</v>
      </c>
      <c r="JU73" s="33">
        <v>7.8174430000000001E-4</v>
      </c>
      <c r="JV73" s="33">
        <v>7.7985490000000005E-4</v>
      </c>
      <c r="JW73" s="33">
        <v>7.7794159999999997E-4</v>
      </c>
      <c r="JX73" s="33">
        <v>7.7598200000000004E-4</v>
      </c>
      <c r="JY73" s="33">
        <v>7.7400430000000001E-4</v>
      </c>
      <c r="JZ73" s="33">
        <v>7.7203630000000003E-4</v>
      </c>
      <c r="KA73" s="33">
        <v>7.7008179999999999E-4</v>
      </c>
      <c r="KB73" s="33">
        <v>7.6816199999999997E-4</v>
      </c>
      <c r="KC73" s="33">
        <v>7.6626560000000001E-4</v>
      </c>
      <c r="KD73" s="33">
        <v>7.6439909999999995E-4</v>
      </c>
      <c r="KE73" s="33">
        <v>7.6256000000000002E-4</v>
      </c>
      <c r="KF73" s="33">
        <v>7.6073950000000003E-4</v>
      </c>
      <c r="KG73" s="33">
        <v>7.5889369999999998E-4</v>
      </c>
      <c r="KH73" s="33">
        <v>7.5700470000000005E-4</v>
      </c>
      <c r="KI73" s="33">
        <v>7.5510249999999996E-4</v>
      </c>
      <c r="KJ73" s="33">
        <v>7.5320960000000001E-4</v>
      </c>
      <c r="KK73" s="33">
        <v>7.5133169999999996E-4</v>
      </c>
      <c r="KL73" s="33">
        <v>7.4948560000000003E-4</v>
      </c>
      <c r="KM73" s="33">
        <v>7.4765789999999997E-4</v>
      </c>
      <c r="KN73" s="33">
        <v>7.4585660000000002E-4</v>
      </c>
      <c r="KO73" s="33">
        <v>7.4407589999999995E-4</v>
      </c>
      <c r="KP73" s="33">
        <v>7.4230729999999999E-4</v>
      </c>
      <c r="KQ73" s="33">
        <v>7.4050679999999999E-4</v>
      </c>
      <c r="KR73" s="33">
        <v>7.3865539999999998E-4</v>
      </c>
      <c r="KS73" s="33">
        <v>7.3678779999999998E-4</v>
      </c>
      <c r="KT73" s="33">
        <v>7.349298E-4</v>
      </c>
      <c r="KU73" s="33">
        <v>7.3309269999999999E-4</v>
      </c>
      <c r="KV73" s="33">
        <v>7.3129420000000002E-4</v>
      </c>
      <c r="KW73" s="33">
        <v>7.2951419999999997E-4</v>
      </c>
      <c r="KX73" s="33">
        <v>7.2775909999999995E-4</v>
      </c>
      <c r="KY73" s="33">
        <v>7.2602069999999999E-4</v>
      </c>
      <c r="KZ73" s="33">
        <v>7.2428740000000003E-4</v>
      </c>
      <c r="LA73" s="33">
        <v>7.2252519999999997E-4</v>
      </c>
      <c r="LB73" s="33">
        <v>7.207162E-4</v>
      </c>
      <c r="LC73" s="33">
        <v>7.1889160000000003E-4</v>
      </c>
      <c r="LD73" s="33">
        <v>7.1707070000000001E-4</v>
      </c>
      <c r="LE73" s="33">
        <v>7.1526949999999999E-4</v>
      </c>
      <c r="LF73" s="33">
        <v>7.135094E-4</v>
      </c>
      <c r="LG73" s="33">
        <v>7.1177299999999996E-4</v>
      </c>
      <c r="LH73" s="33">
        <v>7.1006659999999996E-4</v>
      </c>
      <c r="LI73" s="33">
        <v>7.0837910000000001E-4</v>
      </c>
      <c r="LJ73" s="33">
        <v>7.067048E-4</v>
      </c>
      <c r="LK73" s="33">
        <v>7.0501370000000002E-4</v>
      </c>
      <c r="LL73" s="33">
        <v>7.0328350000000003E-4</v>
      </c>
      <c r="LM73" s="33">
        <v>7.0153719999999998E-4</v>
      </c>
      <c r="LN73" s="33">
        <v>6.9979540000000005E-4</v>
      </c>
      <c r="LO73" s="33">
        <v>6.9807270000000002E-4</v>
      </c>
      <c r="LP73" s="33">
        <v>6.963847E-4</v>
      </c>
      <c r="LQ73" s="33">
        <v>6.9471270000000002E-4</v>
      </c>
      <c r="LR73" s="33">
        <v>6.9305650000000001E-4</v>
      </c>
      <c r="LS73" s="33">
        <v>6.9140420000000002E-4</v>
      </c>
      <c r="LT73" s="33">
        <v>6.8975220000000003E-4</v>
      </c>
      <c r="LU73" s="33">
        <v>6.8807519999999997E-4</v>
      </c>
      <c r="LV73" s="33">
        <v>6.8635579999999999E-4</v>
      </c>
      <c r="LW73" s="33">
        <v>6.8462160000000005E-4</v>
      </c>
      <c r="LX73" s="33">
        <v>6.828998E-4</v>
      </c>
      <c r="LY73" s="33">
        <v>6.8121000000000002E-4</v>
      </c>
      <c r="LZ73" s="33">
        <v>6.7956639999999997E-4</v>
      </c>
      <c r="MA73" s="33">
        <v>6.779469E-4</v>
      </c>
      <c r="MB73" s="33">
        <v>6.7635030000000004E-4</v>
      </c>
      <c r="MC73" s="33">
        <v>6.7476190000000005E-4</v>
      </c>
      <c r="MD73" s="33">
        <v>6.7317750000000002E-4</v>
      </c>
      <c r="ME73" s="33">
        <v>6.7157040000000005E-4</v>
      </c>
      <c r="MF73" s="33">
        <v>6.6992709999999999E-4</v>
      </c>
      <c r="MG73" s="33">
        <v>6.6827439999999998E-4</v>
      </c>
      <c r="MH73" s="33">
        <v>6.6663360000000001E-4</v>
      </c>
      <c r="MI73" s="33">
        <v>6.6501679999999999E-4</v>
      </c>
      <c r="MJ73" s="33">
        <v>6.6343239999999996E-4</v>
      </c>
      <c r="MK73" s="33">
        <v>6.618622E-4</v>
      </c>
      <c r="ML73" s="33">
        <v>6.6029800000000003E-4</v>
      </c>
      <c r="MM73" s="33">
        <v>6.5872420000000003E-4</v>
      </c>
      <c r="MN73" s="33">
        <v>6.5714039999999999E-4</v>
      </c>
      <c r="MO73" s="33">
        <v>6.5553080000000004E-4</v>
      </c>
      <c r="MP73" s="33">
        <v>6.5388649999999996E-4</v>
      </c>
      <c r="MQ73" s="33">
        <v>6.5223620000000001E-4</v>
      </c>
      <c r="MR73" s="33">
        <v>6.5060699999999999E-4</v>
      </c>
      <c r="MS73" s="33">
        <v>6.4901249999999998E-4</v>
      </c>
      <c r="MT73" s="33">
        <v>6.4746629999999996E-4</v>
      </c>
      <c r="MU73" s="33">
        <v>6.4594870000000005E-4</v>
      </c>
      <c r="MV73" s="33">
        <v>6.4444830000000004E-4</v>
      </c>
      <c r="MW73" s="33">
        <v>6.4294229999999996E-4</v>
      </c>
      <c r="MX73" s="33">
        <v>6.4142340000000004E-4</v>
      </c>
      <c r="MY73" s="33">
        <v>6.3987620000000001E-4</v>
      </c>
      <c r="MZ73" s="33">
        <v>6.3828750000000003E-4</v>
      </c>
      <c r="NA73" s="33">
        <v>6.3668139999999997E-4</v>
      </c>
      <c r="NB73" s="33">
        <v>6.3507780000000001E-4</v>
      </c>
      <c r="NC73" s="33">
        <v>6.3349680000000005E-4</v>
      </c>
      <c r="ND73" s="33">
        <v>6.3195120000000002E-4</v>
      </c>
      <c r="NE73" s="33">
        <v>6.3042809999999997E-4</v>
      </c>
      <c r="NF73" s="33">
        <v>6.2892269999999999E-4</v>
      </c>
      <c r="NG73" s="33">
        <v>6.274157E-4</v>
      </c>
      <c r="NH73" s="33">
        <v>6.2590300000000003E-4</v>
      </c>
      <c r="NI73" s="33">
        <v>6.2437199999999999E-4</v>
      </c>
      <c r="NJ73" s="33">
        <v>6.2281109999999995E-4</v>
      </c>
      <c r="NK73" s="33">
        <v>6.2124320000000002E-4</v>
      </c>
      <c r="NL73" s="33">
        <v>6.1969490000000004E-4</v>
      </c>
      <c r="NM73" s="33">
        <v>6.1818379999999996E-4</v>
      </c>
      <c r="NN73" s="33">
        <v>6.1671390000000005E-4</v>
      </c>
      <c r="NO73" s="33">
        <v>6.1526980000000005E-4</v>
      </c>
      <c r="NP73" s="33">
        <v>6.1384839999999998E-4</v>
      </c>
      <c r="NQ73" s="33">
        <v>6.1243099999999998E-4</v>
      </c>
      <c r="NR73" s="33">
        <v>6.1101220000000004E-4</v>
      </c>
      <c r="NS73" s="33">
        <v>6.0957869999999996E-4</v>
      </c>
      <c r="NT73" s="33">
        <v>6.0811350000000003E-4</v>
      </c>
      <c r="NU73" s="33">
        <v>6.0662840000000003E-4</v>
      </c>
      <c r="NV73" s="33">
        <v>6.0513600000000004E-4</v>
      </c>
      <c r="NW73" s="33">
        <v>6.0365579999999998E-4</v>
      </c>
      <c r="NX73" s="33">
        <v>6.0219539999999995E-4</v>
      </c>
      <c r="NY73" s="33">
        <v>6.0074290000000001E-4</v>
      </c>
      <c r="NZ73" s="33">
        <v>5.993029E-4</v>
      </c>
      <c r="OA73" s="33">
        <v>5.9786080000000003E-4</v>
      </c>
      <c r="OB73" s="33">
        <v>5.9641610000000004E-4</v>
      </c>
      <c r="OC73" s="33">
        <v>5.9496250000000005E-4</v>
      </c>
      <c r="OD73" s="33">
        <v>5.9349160000000001E-4</v>
      </c>
      <c r="OE73" s="33">
        <v>5.9201879999999998E-4</v>
      </c>
      <c r="OF73" s="33">
        <v>5.9056210000000002E-4</v>
      </c>
      <c r="OG73" s="33">
        <v>5.8914340000000001E-4</v>
      </c>
      <c r="OH73" s="33">
        <v>5.8776659999999997E-4</v>
      </c>
      <c r="OI73" s="33">
        <v>5.8641840000000004E-4</v>
      </c>
      <c r="OJ73" s="33">
        <v>5.8509100000000004E-4</v>
      </c>
      <c r="OK73" s="33">
        <v>5.8376510000000001E-4</v>
      </c>
      <c r="OL73" s="33">
        <v>5.8243699999999999E-4</v>
      </c>
      <c r="OM73" s="33">
        <v>5.8109259999999995E-4</v>
      </c>
      <c r="ON73" s="33">
        <v>5.7972229999999996E-4</v>
      </c>
      <c r="OO73" s="33">
        <v>5.7833769999999997E-4</v>
      </c>
      <c r="OP73" s="33">
        <v>5.7695330000000005E-4</v>
      </c>
    </row>
    <row r="74" spans="1:407" s="34" customFormat="1" ht="15.75" thickBot="1" x14ac:dyDescent="0.3">
      <c r="A74" s="34" t="str">
        <f t="shared" si="1"/>
        <v>FixedWing-ULTRA COARSE-6-7-Any</v>
      </c>
      <c r="B74" s="34" t="s">
        <v>56</v>
      </c>
      <c r="C74" s="35" t="s">
        <v>42</v>
      </c>
      <c r="D74" s="36">
        <v>6</v>
      </c>
      <c r="E74" s="35">
        <v>7</v>
      </c>
      <c r="F74" s="37" t="s">
        <v>48</v>
      </c>
      <c r="G74" s="38">
        <v>6.5691739999999998E-2</v>
      </c>
      <c r="H74" s="38">
        <v>4.8998809999999997E-2</v>
      </c>
      <c r="I74" s="38">
        <v>3.999262E-2</v>
      </c>
      <c r="J74" s="38">
        <v>3.3752400000000002E-2</v>
      </c>
      <c r="K74" s="38">
        <v>2.9643220000000001E-2</v>
      </c>
      <c r="L74" s="38">
        <v>2.6727540000000001E-2</v>
      </c>
      <c r="M74" s="38">
        <v>2.4699080000000002E-2</v>
      </c>
      <c r="N74" s="38">
        <v>2.3170550000000002E-2</v>
      </c>
      <c r="O74" s="38">
        <v>2.1726530000000001E-2</v>
      </c>
      <c r="P74" s="38">
        <v>2.0287059999999999E-2</v>
      </c>
      <c r="Q74" s="38">
        <v>1.869237E-2</v>
      </c>
      <c r="R74" s="38">
        <v>1.6839960000000001E-2</v>
      </c>
      <c r="S74" s="38">
        <v>1.499343E-2</v>
      </c>
      <c r="T74" s="38">
        <v>1.342345E-2</v>
      </c>
      <c r="U74" s="38">
        <v>1.213212E-2</v>
      </c>
      <c r="V74" s="38">
        <v>1.10326E-2</v>
      </c>
      <c r="W74" s="38">
        <v>1.011397E-2</v>
      </c>
      <c r="X74" s="38">
        <v>9.3590310000000003E-3</v>
      </c>
      <c r="Y74" s="38">
        <v>8.6361319999999995E-3</v>
      </c>
      <c r="Z74" s="38">
        <v>8.0215110000000003E-3</v>
      </c>
      <c r="AA74" s="38">
        <v>7.4961409999999996E-3</v>
      </c>
      <c r="AB74" s="38">
        <v>7.0412749999999996E-3</v>
      </c>
      <c r="AC74" s="38">
        <v>6.6423919999999996E-3</v>
      </c>
      <c r="AD74" s="38">
        <v>6.2864870000000003E-3</v>
      </c>
      <c r="AE74" s="38">
        <v>5.9635360000000002E-3</v>
      </c>
      <c r="AF74" s="38">
        <v>5.6658330000000003E-3</v>
      </c>
      <c r="AG74" s="38">
        <v>5.3883910000000002E-3</v>
      </c>
      <c r="AH74" s="38">
        <v>5.1297010000000004E-3</v>
      </c>
      <c r="AI74" s="38">
        <v>4.8924069999999997E-3</v>
      </c>
      <c r="AJ74" s="38">
        <v>4.6783299999999996E-3</v>
      </c>
      <c r="AK74" s="38">
        <v>4.483852E-3</v>
      </c>
      <c r="AL74" s="38">
        <v>4.3048720000000004E-3</v>
      </c>
      <c r="AM74" s="38">
        <v>4.1414299999999998E-3</v>
      </c>
      <c r="AN74" s="38">
        <v>3.993847E-3</v>
      </c>
      <c r="AO74" s="38">
        <v>3.8591570000000002E-3</v>
      </c>
      <c r="AP74" s="38">
        <v>3.733452E-3</v>
      </c>
      <c r="AQ74" s="38">
        <v>3.615086E-3</v>
      </c>
      <c r="AR74" s="38">
        <v>3.5034720000000001E-3</v>
      </c>
      <c r="AS74" s="38">
        <v>3.3989430000000002E-3</v>
      </c>
      <c r="AT74" s="38">
        <v>3.3024489999999998E-3</v>
      </c>
      <c r="AU74" s="38">
        <v>3.2143250000000001E-3</v>
      </c>
      <c r="AV74" s="38">
        <v>3.134001E-3</v>
      </c>
      <c r="AW74" s="38">
        <v>3.0603940000000001E-3</v>
      </c>
      <c r="AX74" s="38">
        <v>2.992476E-3</v>
      </c>
      <c r="AY74" s="38">
        <v>2.929531E-3</v>
      </c>
      <c r="AZ74" s="38">
        <v>2.8709870000000002E-3</v>
      </c>
      <c r="BA74" s="38">
        <v>2.816462E-3</v>
      </c>
      <c r="BB74" s="38">
        <v>2.7657480000000002E-3</v>
      </c>
      <c r="BC74" s="38">
        <v>2.7188059999999998E-3</v>
      </c>
      <c r="BD74" s="38">
        <v>2.6753770000000001E-3</v>
      </c>
      <c r="BE74" s="38">
        <v>2.6350710000000001E-3</v>
      </c>
      <c r="BF74" s="38">
        <v>2.5974000000000001E-3</v>
      </c>
      <c r="BG74" s="38">
        <v>2.5618120000000001E-3</v>
      </c>
      <c r="BH74" s="38">
        <v>2.527844E-3</v>
      </c>
      <c r="BI74" s="38">
        <v>2.4951209999999999E-3</v>
      </c>
      <c r="BJ74" s="38">
        <v>2.4633820000000001E-3</v>
      </c>
      <c r="BK74" s="38">
        <v>2.4325060000000001E-3</v>
      </c>
      <c r="BL74" s="38">
        <v>2.402445E-3</v>
      </c>
      <c r="BM74" s="38">
        <v>2.3732250000000001E-3</v>
      </c>
      <c r="BN74" s="38">
        <v>2.344877E-3</v>
      </c>
      <c r="BO74" s="38">
        <v>2.3174979999999999E-3</v>
      </c>
      <c r="BP74" s="38">
        <v>2.2911979999999999E-3</v>
      </c>
      <c r="BQ74" s="38">
        <v>2.26596E-3</v>
      </c>
      <c r="BR74" s="38">
        <v>2.241771E-3</v>
      </c>
      <c r="BS74" s="38">
        <v>2.2184969999999998E-3</v>
      </c>
      <c r="BT74" s="38">
        <v>2.1959940000000002E-3</v>
      </c>
      <c r="BU74" s="38">
        <v>2.1741830000000001E-3</v>
      </c>
      <c r="BV74" s="38">
        <v>2.1529639999999998E-3</v>
      </c>
      <c r="BW74" s="38">
        <v>2.1322749999999999E-3</v>
      </c>
      <c r="BX74" s="38">
        <v>2.1120480000000001E-3</v>
      </c>
      <c r="BY74" s="38">
        <v>2.0923109999999999E-3</v>
      </c>
      <c r="BZ74" s="38">
        <v>2.0731410000000001E-3</v>
      </c>
      <c r="CA74" s="38">
        <v>2.0545260000000001E-3</v>
      </c>
      <c r="CB74" s="38">
        <v>2.036412E-3</v>
      </c>
      <c r="CC74" s="38">
        <v>2.0186789999999998E-3</v>
      </c>
      <c r="CD74" s="38">
        <v>2.001236E-3</v>
      </c>
      <c r="CE74" s="38">
        <v>1.9840510000000001E-3</v>
      </c>
      <c r="CF74" s="38">
        <v>1.9671290000000002E-3</v>
      </c>
      <c r="CG74" s="38">
        <v>1.9504839999999999E-3</v>
      </c>
      <c r="CH74" s="38">
        <v>1.9341409999999999E-3</v>
      </c>
      <c r="CI74" s="38">
        <v>1.918182E-3</v>
      </c>
      <c r="CJ74" s="38">
        <v>1.9027060000000001E-3</v>
      </c>
      <c r="CK74" s="38">
        <v>1.887723E-3</v>
      </c>
      <c r="CL74" s="38">
        <v>1.8732060000000001E-3</v>
      </c>
      <c r="CM74" s="38">
        <v>1.8591E-3</v>
      </c>
      <c r="CN74" s="38">
        <v>1.8453289999999999E-3</v>
      </c>
      <c r="CO74" s="38">
        <v>1.831907E-3</v>
      </c>
      <c r="CP74" s="38">
        <v>1.8188569999999999E-3</v>
      </c>
      <c r="CQ74" s="38">
        <v>1.8061489999999999E-3</v>
      </c>
      <c r="CR74" s="38">
        <v>1.793722E-3</v>
      </c>
      <c r="CS74" s="38">
        <v>1.7816069999999999E-3</v>
      </c>
      <c r="CT74" s="38">
        <v>1.7698480000000001E-3</v>
      </c>
      <c r="CU74" s="38">
        <v>1.758407E-3</v>
      </c>
      <c r="CV74" s="38">
        <v>1.747228E-3</v>
      </c>
      <c r="CW74" s="38">
        <v>1.7362359999999999E-3</v>
      </c>
      <c r="CX74" s="38">
        <v>1.7253640000000001E-3</v>
      </c>
      <c r="CY74" s="38">
        <v>1.714602E-3</v>
      </c>
      <c r="CZ74" s="38">
        <v>1.703977E-3</v>
      </c>
      <c r="DA74" s="38">
        <v>1.693492E-3</v>
      </c>
      <c r="DB74" s="38">
        <v>1.6831120000000001E-3</v>
      </c>
      <c r="DC74" s="38">
        <v>1.672881E-3</v>
      </c>
      <c r="DD74" s="38">
        <v>1.662864E-3</v>
      </c>
      <c r="DE74" s="38">
        <v>1.6530259999999999E-3</v>
      </c>
      <c r="DF74" s="38">
        <v>1.643332E-3</v>
      </c>
      <c r="DG74" s="38">
        <v>1.6337280000000001E-3</v>
      </c>
      <c r="DH74" s="38">
        <v>1.624173E-3</v>
      </c>
      <c r="DI74" s="38">
        <v>1.6146520000000001E-3</v>
      </c>
      <c r="DJ74" s="38">
        <v>1.6051850000000001E-3</v>
      </c>
      <c r="DK74" s="38">
        <v>1.595775E-3</v>
      </c>
      <c r="DL74" s="38">
        <v>1.5864130000000001E-3</v>
      </c>
      <c r="DM74" s="38">
        <v>1.5771240000000001E-3</v>
      </c>
      <c r="DN74" s="38">
        <v>1.567997E-3</v>
      </c>
      <c r="DO74" s="38">
        <v>1.5589829999999999E-3</v>
      </c>
      <c r="DP74" s="38">
        <v>1.5500329999999999E-3</v>
      </c>
      <c r="DQ74" s="38">
        <v>1.541094E-3</v>
      </c>
      <c r="DR74" s="38">
        <v>1.532147E-3</v>
      </c>
      <c r="DS74" s="38">
        <v>1.5231909999999999E-3</v>
      </c>
      <c r="DT74" s="38">
        <v>1.5142409999999999E-3</v>
      </c>
      <c r="DU74" s="38">
        <v>1.5053289999999999E-3</v>
      </c>
      <c r="DV74" s="38">
        <v>1.4964360000000001E-3</v>
      </c>
      <c r="DW74" s="38">
        <v>1.4875699999999999E-3</v>
      </c>
      <c r="DX74" s="38">
        <v>1.4788309999999999E-3</v>
      </c>
      <c r="DY74" s="38">
        <v>1.4702000000000001E-3</v>
      </c>
      <c r="DZ74" s="38">
        <v>1.4616259999999999E-3</v>
      </c>
      <c r="EA74" s="38">
        <v>1.4530610000000001E-3</v>
      </c>
      <c r="EB74" s="38">
        <v>1.444484E-3</v>
      </c>
      <c r="EC74" s="38">
        <v>1.435897E-3</v>
      </c>
      <c r="ED74" s="38">
        <v>1.42734E-3</v>
      </c>
      <c r="EE74" s="38">
        <v>1.418835E-3</v>
      </c>
      <c r="EF74" s="38">
        <v>1.4103849999999999E-3</v>
      </c>
      <c r="EG74" s="38">
        <v>1.401989E-3</v>
      </c>
      <c r="EH74" s="38">
        <v>1.393729E-3</v>
      </c>
      <c r="EI74" s="38">
        <v>1.385589E-3</v>
      </c>
      <c r="EJ74" s="38">
        <v>1.37751E-3</v>
      </c>
      <c r="EK74" s="38">
        <v>1.3694569999999999E-3</v>
      </c>
      <c r="EL74" s="38">
        <v>1.361424E-3</v>
      </c>
      <c r="EM74" s="38">
        <v>1.353393E-3</v>
      </c>
      <c r="EN74" s="38">
        <v>1.34538E-3</v>
      </c>
      <c r="EO74" s="38">
        <v>1.337385E-3</v>
      </c>
      <c r="EP74" s="38">
        <v>1.329441E-3</v>
      </c>
      <c r="EQ74" s="38">
        <v>1.3215760000000001E-3</v>
      </c>
      <c r="ER74" s="38">
        <v>1.3138710000000001E-3</v>
      </c>
      <c r="ES74" s="38">
        <v>1.3062970000000001E-3</v>
      </c>
      <c r="ET74" s="38">
        <v>1.2987929999999999E-3</v>
      </c>
      <c r="EU74" s="38">
        <v>1.291316E-3</v>
      </c>
      <c r="EV74" s="38">
        <v>1.2838610000000001E-3</v>
      </c>
      <c r="EW74" s="38">
        <v>1.2764250000000001E-3</v>
      </c>
      <c r="EX74" s="38">
        <v>1.2690290000000001E-3</v>
      </c>
      <c r="EY74" s="38">
        <v>1.261678E-3</v>
      </c>
      <c r="EZ74" s="38">
        <v>1.2543999999999999E-3</v>
      </c>
      <c r="FA74" s="38">
        <v>1.247202E-3</v>
      </c>
      <c r="FB74" s="38">
        <v>1.240176E-3</v>
      </c>
      <c r="FC74" s="38">
        <v>1.2332949999999999E-3</v>
      </c>
      <c r="FD74" s="38">
        <v>1.226502E-3</v>
      </c>
      <c r="FE74" s="38">
        <v>1.2197340000000001E-3</v>
      </c>
      <c r="FF74" s="38">
        <v>1.212982E-3</v>
      </c>
      <c r="FG74" s="38">
        <v>1.206255E-3</v>
      </c>
      <c r="FH74" s="38">
        <v>1.19955E-3</v>
      </c>
      <c r="FI74" s="38">
        <v>1.1928749999999999E-3</v>
      </c>
      <c r="FJ74" s="38">
        <v>1.186276E-3</v>
      </c>
      <c r="FK74" s="38">
        <v>1.1797380000000001E-3</v>
      </c>
      <c r="FL74" s="38">
        <v>1.1733550000000001E-3</v>
      </c>
      <c r="FM74" s="38">
        <v>1.1670960000000001E-3</v>
      </c>
      <c r="FN74" s="38">
        <v>1.160913E-3</v>
      </c>
      <c r="FO74" s="38">
        <v>1.154752E-3</v>
      </c>
      <c r="FP74" s="38">
        <v>1.148584E-3</v>
      </c>
      <c r="FQ74" s="38">
        <v>1.142423E-3</v>
      </c>
      <c r="FR74" s="38">
        <v>1.136263E-3</v>
      </c>
      <c r="FS74" s="38">
        <v>1.1301079999999999E-3</v>
      </c>
      <c r="FT74" s="38">
        <v>1.124007E-3</v>
      </c>
      <c r="FU74" s="38">
        <v>1.117966E-3</v>
      </c>
      <c r="FV74" s="38">
        <v>1.112079E-3</v>
      </c>
      <c r="FW74" s="38">
        <v>1.106314E-3</v>
      </c>
      <c r="FX74" s="38">
        <v>1.1006150000000001E-3</v>
      </c>
      <c r="FY74" s="38">
        <v>1.0949289999999999E-3</v>
      </c>
      <c r="FZ74" s="38">
        <v>1.089247E-3</v>
      </c>
      <c r="GA74" s="38">
        <v>1.083575E-3</v>
      </c>
      <c r="GB74" s="38">
        <v>1.0779019999999999E-3</v>
      </c>
      <c r="GC74" s="38">
        <v>1.0722360000000001E-3</v>
      </c>
      <c r="GD74" s="38">
        <v>1.0666250000000001E-3</v>
      </c>
      <c r="GE74" s="38">
        <v>1.061078E-3</v>
      </c>
      <c r="GF74" s="38">
        <v>1.0556649999999999E-3</v>
      </c>
      <c r="GG74" s="38">
        <v>1.050355E-3</v>
      </c>
      <c r="GH74" s="38">
        <v>1.0450979999999999E-3</v>
      </c>
      <c r="GI74" s="38">
        <v>1.039823E-3</v>
      </c>
      <c r="GJ74" s="38">
        <v>1.034536E-3</v>
      </c>
      <c r="GK74" s="38">
        <v>1.0292420000000001E-3</v>
      </c>
      <c r="GL74" s="38">
        <v>1.0239470000000001E-3</v>
      </c>
      <c r="GM74" s="38">
        <v>1.018662E-3</v>
      </c>
      <c r="GN74" s="38">
        <v>1.013417E-3</v>
      </c>
      <c r="GO74" s="38">
        <v>1.008246E-3</v>
      </c>
      <c r="GP74" s="38">
        <v>1.003208E-3</v>
      </c>
      <c r="GQ74" s="38">
        <v>9.9827230000000002E-4</v>
      </c>
      <c r="GR74" s="38">
        <v>9.9338839999999992E-4</v>
      </c>
      <c r="GS74" s="38">
        <v>9.8848769999999994E-4</v>
      </c>
      <c r="GT74" s="38">
        <v>9.8356500000000005E-4</v>
      </c>
      <c r="GU74" s="38">
        <v>9.7863339999999994E-4</v>
      </c>
      <c r="GV74" s="38">
        <v>9.7370140000000002E-4</v>
      </c>
      <c r="GW74" s="38">
        <v>9.6879219999999996E-4</v>
      </c>
      <c r="GX74" s="38">
        <v>9.6393689999999996E-4</v>
      </c>
      <c r="GY74" s="38">
        <v>9.5914459999999998E-4</v>
      </c>
      <c r="GZ74" s="38">
        <v>9.5447049999999997E-4</v>
      </c>
      <c r="HA74" s="38">
        <v>9.4987979999999999E-4</v>
      </c>
      <c r="HB74" s="38">
        <v>9.4532890000000004E-4</v>
      </c>
      <c r="HC74" s="38">
        <v>9.407444E-4</v>
      </c>
      <c r="HD74" s="38">
        <v>9.3612869999999996E-4</v>
      </c>
      <c r="HE74" s="38">
        <v>9.3149729999999998E-4</v>
      </c>
      <c r="HF74" s="38">
        <v>9.2685529999999997E-4</v>
      </c>
      <c r="HG74" s="38">
        <v>9.2221339999999999E-4</v>
      </c>
      <c r="HH74" s="38">
        <v>9.1761010000000005E-4</v>
      </c>
      <c r="HI74" s="38">
        <v>9.1306099999999995E-4</v>
      </c>
      <c r="HJ74" s="38">
        <v>9.0862240000000002E-4</v>
      </c>
      <c r="HK74" s="38">
        <v>9.0426329999999998E-4</v>
      </c>
      <c r="HL74" s="38">
        <v>8.9994360000000004E-4</v>
      </c>
      <c r="HM74" s="38">
        <v>8.9561009999999995E-4</v>
      </c>
      <c r="HN74" s="38">
        <v>8.9125860000000001E-4</v>
      </c>
      <c r="HO74" s="38">
        <v>8.8691360000000001E-4</v>
      </c>
      <c r="HP74" s="38">
        <v>8.825708E-4</v>
      </c>
      <c r="HQ74" s="38">
        <v>8.7822360000000001E-4</v>
      </c>
      <c r="HR74" s="38">
        <v>8.7390999999999999E-4</v>
      </c>
      <c r="HS74" s="38">
        <v>8.6964609999999999E-4</v>
      </c>
      <c r="HT74" s="38">
        <v>8.6547999999999996E-4</v>
      </c>
      <c r="HU74" s="38">
        <v>8.6137810000000003E-4</v>
      </c>
      <c r="HV74" s="38">
        <v>8.5730249999999995E-4</v>
      </c>
      <c r="HW74" s="38">
        <v>8.5321370000000004E-4</v>
      </c>
      <c r="HX74" s="38">
        <v>8.4910759999999997E-4</v>
      </c>
      <c r="HY74" s="38">
        <v>8.4500910000000001E-4</v>
      </c>
      <c r="HZ74" s="38">
        <v>8.4091419999999997E-4</v>
      </c>
      <c r="IA74" s="38">
        <v>8.3682220000000005E-4</v>
      </c>
      <c r="IB74" s="38">
        <v>8.3275869999999998E-4</v>
      </c>
      <c r="IC74" s="38">
        <v>8.2873270000000001E-4</v>
      </c>
      <c r="ID74" s="38">
        <v>8.247943E-4</v>
      </c>
      <c r="IE74" s="38">
        <v>8.2090850000000003E-4</v>
      </c>
      <c r="IF74" s="38">
        <v>8.1705030000000004E-4</v>
      </c>
      <c r="IG74" s="38">
        <v>8.1318449999999995E-4</v>
      </c>
      <c r="IH74" s="38">
        <v>8.0931120000000002E-4</v>
      </c>
      <c r="II74" s="38">
        <v>8.0543909999999995E-4</v>
      </c>
      <c r="IJ74" s="38">
        <v>8.0157480000000005E-4</v>
      </c>
      <c r="IK74" s="38">
        <v>7.9771690000000005E-4</v>
      </c>
      <c r="IL74" s="38">
        <v>7.9389E-4</v>
      </c>
      <c r="IM74" s="38">
        <v>7.9010539999999996E-4</v>
      </c>
      <c r="IN74" s="38">
        <v>7.8641180000000005E-4</v>
      </c>
      <c r="IO74" s="38">
        <v>7.8278389999999998E-4</v>
      </c>
      <c r="IP74" s="38">
        <v>7.79202E-4</v>
      </c>
      <c r="IQ74" s="38">
        <v>7.7562390000000001E-4</v>
      </c>
      <c r="IR74" s="38">
        <v>7.7204460000000004E-4</v>
      </c>
      <c r="IS74" s="38">
        <v>7.6846550000000003E-4</v>
      </c>
      <c r="IT74" s="38">
        <v>7.6489780000000001E-4</v>
      </c>
      <c r="IU74" s="38">
        <v>7.6132999999999995E-4</v>
      </c>
      <c r="IV74" s="38">
        <v>7.5778559999999996E-4</v>
      </c>
      <c r="IW74" s="38">
        <v>7.5428439999999995E-4</v>
      </c>
      <c r="IX74" s="38">
        <v>7.5087169999999998E-4</v>
      </c>
      <c r="IY74" s="38">
        <v>7.4751679999999999E-4</v>
      </c>
      <c r="IZ74" s="38">
        <v>7.4419280000000002E-4</v>
      </c>
      <c r="JA74" s="38">
        <v>7.408572E-4</v>
      </c>
      <c r="JB74" s="38">
        <v>7.3751030000000003E-4</v>
      </c>
      <c r="JC74" s="38">
        <v>7.3415739999999996E-4</v>
      </c>
      <c r="JD74" s="38">
        <v>7.3081130000000004E-4</v>
      </c>
      <c r="JE74" s="38">
        <v>7.2745589999999999E-4</v>
      </c>
      <c r="JF74" s="38">
        <v>7.2412059999999996E-4</v>
      </c>
      <c r="JG74" s="38">
        <v>7.2082660000000003E-4</v>
      </c>
      <c r="JH74" s="38">
        <v>7.1761190000000003E-4</v>
      </c>
      <c r="JI74" s="38">
        <v>7.1445389999999997E-4</v>
      </c>
      <c r="JJ74" s="38">
        <v>7.1133559999999999E-4</v>
      </c>
      <c r="JK74" s="38">
        <v>7.0821950000000001E-4</v>
      </c>
      <c r="JL74" s="38">
        <v>7.051049E-4</v>
      </c>
      <c r="JM74" s="38">
        <v>7.0199249999999998E-4</v>
      </c>
      <c r="JN74" s="38">
        <v>6.9888730000000003E-4</v>
      </c>
      <c r="JO74" s="38">
        <v>6.9577599999999995E-4</v>
      </c>
      <c r="JP74" s="38">
        <v>6.926988E-4</v>
      </c>
      <c r="JQ74" s="38">
        <v>6.8967550000000001E-4</v>
      </c>
      <c r="JR74" s="38">
        <v>6.8672790000000002E-4</v>
      </c>
      <c r="JS74" s="38">
        <v>6.8383490000000001E-4</v>
      </c>
      <c r="JT74" s="38">
        <v>6.8098309999999995E-4</v>
      </c>
      <c r="JU74" s="38">
        <v>6.7813339999999995E-4</v>
      </c>
      <c r="JV74" s="38">
        <v>6.7526439999999999E-4</v>
      </c>
      <c r="JW74" s="38">
        <v>6.7236439999999998E-4</v>
      </c>
      <c r="JX74" s="38">
        <v>6.6945060000000002E-4</v>
      </c>
      <c r="JY74" s="38">
        <v>6.6652029999999998E-4</v>
      </c>
      <c r="JZ74" s="38">
        <v>6.6362150000000004E-4</v>
      </c>
      <c r="KA74" s="38">
        <v>6.6076839999999997E-4</v>
      </c>
      <c r="KB74" s="38">
        <v>6.5799070000000003E-4</v>
      </c>
      <c r="KC74" s="38">
        <v>6.5526669999999996E-4</v>
      </c>
      <c r="KD74" s="38">
        <v>6.5257840000000004E-4</v>
      </c>
      <c r="KE74" s="38">
        <v>6.4988630000000001E-4</v>
      </c>
      <c r="KF74" s="38">
        <v>6.4717050000000003E-4</v>
      </c>
      <c r="KG74" s="38">
        <v>6.4442989999999995E-4</v>
      </c>
      <c r="KH74" s="38">
        <v>6.4168850000000002E-4</v>
      </c>
      <c r="KI74" s="38">
        <v>6.3895230000000003E-4</v>
      </c>
      <c r="KJ74" s="38">
        <v>6.3626310000000001E-4</v>
      </c>
      <c r="KK74" s="38">
        <v>6.336197E-4</v>
      </c>
      <c r="KL74" s="38">
        <v>6.3104990000000004E-4</v>
      </c>
      <c r="KM74" s="38">
        <v>6.2851719999999995E-4</v>
      </c>
      <c r="KN74" s="38">
        <v>6.2600169999999997E-4</v>
      </c>
      <c r="KO74" s="38">
        <v>6.2347580000000002E-4</v>
      </c>
      <c r="KP74" s="38">
        <v>6.2092630000000005E-4</v>
      </c>
      <c r="KQ74" s="38">
        <v>6.1835579999999996E-4</v>
      </c>
      <c r="KR74" s="38">
        <v>6.1578079999999996E-4</v>
      </c>
      <c r="KS74" s="38">
        <v>6.1321460000000004E-4</v>
      </c>
      <c r="KT74" s="38">
        <v>6.106989E-4</v>
      </c>
      <c r="KU74" s="38">
        <v>6.0823150000000005E-4</v>
      </c>
      <c r="KV74" s="38">
        <v>6.0583299999999996E-4</v>
      </c>
      <c r="KW74" s="38">
        <v>6.0346270000000005E-4</v>
      </c>
      <c r="KX74" s="38">
        <v>6.0109560000000005E-4</v>
      </c>
      <c r="KY74" s="38">
        <v>5.9871220000000001E-4</v>
      </c>
      <c r="KZ74" s="38">
        <v>5.9630220000000001E-4</v>
      </c>
      <c r="LA74" s="38">
        <v>5.9386599999999997E-4</v>
      </c>
      <c r="LB74" s="38">
        <v>5.9142440000000004E-4</v>
      </c>
      <c r="LC74" s="38">
        <v>5.8900710000000004E-4</v>
      </c>
      <c r="LD74" s="38">
        <v>5.8665379999999997E-4</v>
      </c>
      <c r="LE74" s="38">
        <v>5.8435059999999996E-4</v>
      </c>
      <c r="LF74" s="38">
        <v>5.8210969999999995E-4</v>
      </c>
      <c r="LG74" s="38">
        <v>5.798868E-4</v>
      </c>
      <c r="LH74" s="38">
        <v>5.7765150000000005E-4</v>
      </c>
      <c r="LI74" s="38">
        <v>5.753768E-4</v>
      </c>
      <c r="LJ74" s="38">
        <v>5.7306200000000005E-4</v>
      </c>
      <c r="LK74" s="38">
        <v>5.7072120000000001E-4</v>
      </c>
      <c r="LL74" s="38">
        <v>5.6838199999999998E-4</v>
      </c>
      <c r="LM74" s="38">
        <v>5.660792E-4</v>
      </c>
      <c r="LN74" s="38">
        <v>5.6384570000000001E-4</v>
      </c>
      <c r="LO74" s="38">
        <v>5.616687E-4</v>
      </c>
      <c r="LP74" s="38">
        <v>5.5954880000000005E-4</v>
      </c>
      <c r="LQ74" s="38">
        <v>5.5744569999999997E-4</v>
      </c>
      <c r="LR74" s="38">
        <v>5.5533609999999995E-4</v>
      </c>
      <c r="LS74" s="38">
        <v>5.5319150000000003E-4</v>
      </c>
      <c r="LT74" s="38">
        <v>5.5101260000000002E-4</v>
      </c>
      <c r="LU74" s="38">
        <v>5.4881679999999999E-4</v>
      </c>
      <c r="LV74" s="38">
        <v>5.4662989999999996E-4</v>
      </c>
      <c r="LW74" s="38">
        <v>5.4447670000000003E-4</v>
      </c>
      <c r="LX74" s="38">
        <v>5.4238409999999996E-4</v>
      </c>
      <c r="LY74" s="38">
        <v>5.4033659999999997E-4</v>
      </c>
      <c r="LZ74" s="38">
        <v>5.3833060000000005E-4</v>
      </c>
      <c r="MA74" s="38">
        <v>5.3633079999999996E-4</v>
      </c>
      <c r="MB74" s="38">
        <v>5.3432160000000002E-4</v>
      </c>
      <c r="MC74" s="38">
        <v>5.3228010000000003E-4</v>
      </c>
      <c r="MD74" s="38">
        <v>5.3021380000000003E-4</v>
      </c>
      <c r="ME74" s="38">
        <v>5.281366E-4</v>
      </c>
      <c r="MF74" s="38">
        <v>5.2606899999999999E-4</v>
      </c>
      <c r="MG74" s="38">
        <v>5.2403050000000004E-4</v>
      </c>
      <c r="MH74" s="38">
        <v>5.2204840000000003E-4</v>
      </c>
      <c r="MI74" s="38">
        <v>5.2010930000000004E-4</v>
      </c>
      <c r="MJ74" s="38">
        <v>5.1820380000000001E-4</v>
      </c>
      <c r="MK74" s="38">
        <v>5.1630800000000004E-4</v>
      </c>
      <c r="ML74" s="38">
        <v>5.1441219999999997E-4</v>
      </c>
      <c r="MM74" s="38">
        <v>5.1249369999999995E-4</v>
      </c>
      <c r="MN74" s="38">
        <v>5.1055580000000005E-4</v>
      </c>
      <c r="MO74" s="38">
        <v>5.0861319999999995E-4</v>
      </c>
      <c r="MP74" s="38">
        <v>5.0669249999999995E-4</v>
      </c>
      <c r="MQ74" s="38">
        <v>5.0481009999999999E-4</v>
      </c>
      <c r="MR74" s="38">
        <v>5.0298110000000004E-4</v>
      </c>
      <c r="MS74" s="38">
        <v>5.0119170000000003E-4</v>
      </c>
      <c r="MT74" s="38">
        <v>4.9943329999999997E-4</v>
      </c>
      <c r="MU74" s="38">
        <v>4.9767669999999998E-4</v>
      </c>
      <c r="MV74" s="38">
        <v>4.9590639999999998E-4</v>
      </c>
      <c r="MW74" s="38">
        <v>4.9410000000000003E-4</v>
      </c>
      <c r="MX74" s="38">
        <v>4.9225210000000002E-4</v>
      </c>
      <c r="MY74" s="38">
        <v>4.9038490000000005E-4</v>
      </c>
      <c r="MZ74" s="38">
        <v>4.8853480000000005E-4</v>
      </c>
      <c r="NA74" s="38">
        <v>4.8672489999999999E-4</v>
      </c>
      <c r="NB74" s="38">
        <v>4.8496619999999999E-4</v>
      </c>
      <c r="NC74" s="38">
        <v>4.8324639999999997E-4</v>
      </c>
      <c r="ND74" s="38">
        <v>4.8156110000000001E-4</v>
      </c>
      <c r="NE74" s="38">
        <v>4.7988069999999999E-4</v>
      </c>
      <c r="NF74" s="38">
        <v>4.781958E-4</v>
      </c>
      <c r="NG74" s="38">
        <v>4.7648839999999998E-4</v>
      </c>
      <c r="NH74" s="38">
        <v>4.7475110000000002E-4</v>
      </c>
      <c r="NI74" s="38">
        <v>4.7299709999999999E-4</v>
      </c>
      <c r="NJ74" s="38">
        <v>4.7125729999999998E-4</v>
      </c>
      <c r="NK74" s="38">
        <v>4.6955199999999998E-4</v>
      </c>
      <c r="NL74" s="38">
        <v>4.6789450000000001E-4</v>
      </c>
      <c r="NM74" s="38">
        <v>4.6627620000000002E-4</v>
      </c>
      <c r="NN74" s="38">
        <v>4.6469149999999999E-4</v>
      </c>
      <c r="NO74" s="38">
        <v>4.6311110000000003E-4</v>
      </c>
      <c r="NP74" s="38">
        <v>4.6151980000000003E-4</v>
      </c>
      <c r="NQ74" s="38">
        <v>4.5990499999999998E-4</v>
      </c>
      <c r="NR74" s="38">
        <v>4.5825580000000002E-4</v>
      </c>
      <c r="NS74" s="38">
        <v>4.5658459999999999E-4</v>
      </c>
      <c r="NT74" s="38">
        <v>4.5492239999999999E-4</v>
      </c>
      <c r="NU74" s="38">
        <v>4.5329080000000002E-4</v>
      </c>
      <c r="NV74" s="38">
        <v>4.5170570000000002E-4</v>
      </c>
      <c r="NW74" s="38">
        <v>4.5015879999999998E-4</v>
      </c>
      <c r="NX74" s="38">
        <v>4.4863919999999999E-4</v>
      </c>
      <c r="NY74" s="38">
        <v>4.4712369999999998E-4</v>
      </c>
      <c r="NZ74" s="38">
        <v>4.4559709999999998E-4</v>
      </c>
      <c r="OA74" s="38">
        <v>4.4404680000000003E-4</v>
      </c>
      <c r="OB74" s="38">
        <v>4.4246630000000002E-4</v>
      </c>
      <c r="OC74" s="38">
        <v>4.4087150000000002E-4</v>
      </c>
      <c r="OD74" s="38">
        <v>4.39293E-4</v>
      </c>
      <c r="OE74" s="38">
        <v>4.3775589999999999E-4</v>
      </c>
      <c r="OF74" s="38">
        <v>4.36267E-4</v>
      </c>
      <c r="OG74" s="38">
        <v>4.3481219999999998E-4</v>
      </c>
      <c r="OH74" s="38">
        <v>4.333788E-4</v>
      </c>
      <c r="OI74" s="38">
        <v>4.3194419999999998E-4</v>
      </c>
      <c r="OJ74" s="38">
        <v>4.3049400000000002E-4</v>
      </c>
      <c r="OK74" s="38">
        <v>4.29016E-4</v>
      </c>
      <c r="OL74" s="38">
        <v>4.2750740000000001E-4</v>
      </c>
      <c r="OM74" s="38">
        <v>4.2598370000000003E-4</v>
      </c>
      <c r="ON74" s="38">
        <v>4.2447310000000001E-4</v>
      </c>
      <c r="OO74" s="38">
        <v>4.2300159999999999E-4</v>
      </c>
      <c r="OP74" s="38">
        <v>4.2157890000000002E-4</v>
      </c>
    </row>
    <row r="75" spans="1:407" x14ac:dyDescent="0.25">
      <c r="A75" s="13" t="str">
        <f t="shared" si="1"/>
        <v>Helicopter-FINE-3-20-Any</v>
      </c>
      <c r="B75" s="13" t="s">
        <v>55</v>
      </c>
      <c r="C75" s="23" t="s">
        <v>30</v>
      </c>
      <c r="D75" s="31">
        <v>3</v>
      </c>
      <c r="E75" s="23">
        <v>20</v>
      </c>
      <c r="F75" s="32" t="s">
        <v>48</v>
      </c>
      <c r="G75" s="33">
        <v>0.84405540000000001</v>
      </c>
      <c r="H75" s="13">
        <v>0.82510640000000002</v>
      </c>
      <c r="I75" s="33">
        <v>0.79838030000000004</v>
      </c>
      <c r="J75" s="33">
        <v>0.76620330000000003</v>
      </c>
      <c r="K75" s="33">
        <v>0.73407040000000001</v>
      </c>
      <c r="L75" s="33">
        <v>0.7012796</v>
      </c>
      <c r="M75" s="33">
        <v>0.66925429999999997</v>
      </c>
      <c r="N75" s="33">
        <v>0.63933110000000004</v>
      </c>
      <c r="O75" s="33">
        <v>0.61052600000000001</v>
      </c>
      <c r="P75" s="33">
        <v>0.58051220000000003</v>
      </c>
      <c r="Q75" s="33">
        <v>0.55243070000000005</v>
      </c>
      <c r="R75" s="33">
        <v>0.52465349999999999</v>
      </c>
      <c r="S75" s="33">
        <v>0.49845420000000001</v>
      </c>
      <c r="T75" s="33">
        <v>0.4752594</v>
      </c>
      <c r="U75" s="33">
        <v>0.45396449999999999</v>
      </c>
      <c r="V75" s="33">
        <v>0.43193740000000003</v>
      </c>
      <c r="W75" s="33">
        <v>0.41203109999999998</v>
      </c>
      <c r="X75" s="33">
        <v>0.392343</v>
      </c>
      <c r="Y75" s="33">
        <v>0.3739806</v>
      </c>
      <c r="Z75" s="33">
        <v>0.35826180000000002</v>
      </c>
      <c r="AA75" s="33">
        <v>0.3440318</v>
      </c>
      <c r="AB75" s="33">
        <v>0.32863520000000002</v>
      </c>
      <c r="AC75" s="33">
        <v>0.31493719999999997</v>
      </c>
      <c r="AD75" s="33">
        <v>0.30105929999999997</v>
      </c>
      <c r="AE75" s="33">
        <v>0.28811779999999998</v>
      </c>
      <c r="AF75" s="33">
        <v>0.27744380000000002</v>
      </c>
      <c r="AG75" s="33">
        <v>0.26783030000000002</v>
      </c>
      <c r="AH75" s="33">
        <v>0.25682529999999998</v>
      </c>
      <c r="AI75" s="33">
        <v>0.2472627</v>
      </c>
      <c r="AJ75" s="33">
        <v>0.23732310000000001</v>
      </c>
      <c r="AK75" s="33">
        <v>0.22794059999999999</v>
      </c>
      <c r="AL75" s="33">
        <v>0.22061749999999999</v>
      </c>
      <c r="AM75" s="33">
        <v>0.21416879999999999</v>
      </c>
      <c r="AN75" s="33">
        <v>0.20619689999999999</v>
      </c>
      <c r="AO75" s="33">
        <v>0.19941020000000001</v>
      </c>
      <c r="AP75" s="33">
        <v>0.19194349999999999</v>
      </c>
      <c r="AQ75" s="33">
        <v>0.1848853</v>
      </c>
      <c r="AR75" s="33">
        <v>0.17974019999999999</v>
      </c>
      <c r="AS75" s="33">
        <v>0.17540990000000001</v>
      </c>
      <c r="AT75" s="33">
        <v>0.16943330000000001</v>
      </c>
      <c r="AU75" s="33">
        <v>0.1644679</v>
      </c>
      <c r="AV75" s="33">
        <v>0.1587017</v>
      </c>
      <c r="AW75" s="33">
        <v>0.15318280000000001</v>
      </c>
      <c r="AX75" s="33">
        <v>0.1496191</v>
      </c>
      <c r="AY75" s="33">
        <v>0.14664650000000001</v>
      </c>
      <c r="AZ75" s="33">
        <v>0.14205960000000001</v>
      </c>
      <c r="BA75" s="33">
        <v>0.13824159999999999</v>
      </c>
      <c r="BB75" s="33">
        <v>0.1336793</v>
      </c>
      <c r="BC75" s="33">
        <v>0.12931590000000001</v>
      </c>
      <c r="BD75" s="33">
        <v>0.12660759999999999</v>
      </c>
      <c r="BE75" s="33">
        <v>0.1247462</v>
      </c>
      <c r="BF75" s="33">
        <v>0.1212095</v>
      </c>
      <c r="BG75" s="33">
        <v>0.1179582</v>
      </c>
      <c r="BH75" s="33">
        <v>0.11435720000000001</v>
      </c>
      <c r="BI75" s="33">
        <v>0.11095820000000001</v>
      </c>
      <c r="BJ75" s="33">
        <v>0.1086599</v>
      </c>
      <c r="BK75" s="33">
        <v>0.10757120000000001</v>
      </c>
      <c r="BL75" s="33">
        <v>0.10508000000000001</v>
      </c>
      <c r="BM75" s="33">
        <v>0.1022335</v>
      </c>
      <c r="BN75" s="33">
        <v>9.9012530000000001E-2</v>
      </c>
      <c r="BO75" s="33">
        <v>9.6455070000000004E-2</v>
      </c>
      <c r="BP75" s="33">
        <v>9.4763929999999996E-2</v>
      </c>
      <c r="BQ75" s="33">
        <v>9.4009590000000004E-2</v>
      </c>
      <c r="BR75" s="33">
        <v>9.2066969999999998E-2</v>
      </c>
      <c r="BS75" s="33">
        <v>8.9696819999999997E-2</v>
      </c>
      <c r="BT75" s="33">
        <v>8.6869840000000004E-2</v>
      </c>
      <c r="BU75" s="33">
        <v>8.469111E-2</v>
      </c>
      <c r="BV75" s="33">
        <v>8.3638439999999994E-2</v>
      </c>
      <c r="BW75" s="33">
        <v>8.3355750000000006E-2</v>
      </c>
      <c r="BX75" s="33">
        <v>8.1684339999999994E-2</v>
      </c>
      <c r="BY75" s="33">
        <v>7.9534079999999993E-2</v>
      </c>
      <c r="BZ75" s="33">
        <v>7.7217510000000003E-2</v>
      </c>
      <c r="CA75" s="33">
        <v>7.5536000000000006E-2</v>
      </c>
      <c r="CB75" s="33">
        <v>7.4682090000000007E-2</v>
      </c>
      <c r="CC75" s="33">
        <v>7.4392470000000002E-2</v>
      </c>
      <c r="CD75" s="33">
        <v>7.2970170000000001E-2</v>
      </c>
      <c r="CE75" s="33">
        <v>7.1381899999999998E-2</v>
      </c>
      <c r="CF75" s="33">
        <v>6.9494139999999996E-2</v>
      </c>
      <c r="CG75" s="33">
        <v>6.788392E-2</v>
      </c>
      <c r="CH75" s="33">
        <v>6.7048380000000005E-2</v>
      </c>
      <c r="CI75" s="33">
        <v>6.7010070000000005E-2</v>
      </c>
      <c r="CJ75" s="33">
        <v>6.6137009999999996E-2</v>
      </c>
      <c r="CK75" s="33">
        <v>6.4820680000000006E-2</v>
      </c>
      <c r="CL75" s="33">
        <v>6.3055249999999993E-2</v>
      </c>
      <c r="CM75" s="33">
        <v>6.15734E-2</v>
      </c>
      <c r="CN75" s="33">
        <v>6.0873620000000003E-2</v>
      </c>
      <c r="CO75" s="33">
        <v>6.0929469999999999E-2</v>
      </c>
      <c r="CP75" s="33">
        <v>6.0239139999999997E-2</v>
      </c>
      <c r="CQ75" s="33">
        <v>5.9069990000000003E-2</v>
      </c>
      <c r="CR75" s="33">
        <v>5.7545739999999998E-2</v>
      </c>
      <c r="CS75" s="33">
        <v>5.623098E-2</v>
      </c>
      <c r="CT75" s="33">
        <v>5.5601919999999999E-2</v>
      </c>
      <c r="CU75" s="33">
        <v>5.5519010000000001E-2</v>
      </c>
      <c r="CV75" s="33">
        <v>5.515341E-2</v>
      </c>
      <c r="CW75" s="33">
        <v>5.4297949999999998E-2</v>
      </c>
      <c r="CX75" s="33">
        <v>5.3094509999999998E-2</v>
      </c>
      <c r="CY75" s="33">
        <v>5.1944629999999999E-2</v>
      </c>
      <c r="CZ75" s="33">
        <v>5.1303509999999997E-2</v>
      </c>
      <c r="DA75" s="33">
        <v>5.0979110000000001E-2</v>
      </c>
      <c r="DB75" s="33">
        <v>5.0748500000000002E-2</v>
      </c>
      <c r="DC75" s="33">
        <v>5.0162669999999999E-2</v>
      </c>
      <c r="DD75" s="33">
        <v>4.9156859999999997E-2</v>
      </c>
      <c r="DE75" s="33">
        <v>4.8130399999999997E-2</v>
      </c>
      <c r="DF75" s="33">
        <v>4.7513470000000002E-2</v>
      </c>
      <c r="DG75" s="33">
        <v>4.7131149999999997E-2</v>
      </c>
      <c r="DH75" s="33">
        <v>4.6804390000000001E-2</v>
      </c>
      <c r="DI75" s="33">
        <v>4.6422749999999999E-2</v>
      </c>
      <c r="DJ75" s="33">
        <v>4.5760299999999997E-2</v>
      </c>
      <c r="DK75" s="33">
        <v>4.5044430000000003E-2</v>
      </c>
      <c r="DL75" s="33">
        <v>4.4495119999999999E-2</v>
      </c>
      <c r="DM75" s="33">
        <v>4.4046340000000003E-2</v>
      </c>
      <c r="DN75" s="33">
        <v>4.3616469999999997E-2</v>
      </c>
      <c r="DO75" s="33">
        <v>4.3185540000000001E-2</v>
      </c>
      <c r="DP75" s="33">
        <v>4.269266E-2</v>
      </c>
      <c r="DQ75" s="33">
        <v>4.2194089999999997E-2</v>
      </c>
      <c r="DR75" s="33">
        <v>4.1732690000000003E-2</v>
      </c>
      <c r="DS75" s="33">
        <v>4.127567E-2</v>
      </c>
      <c r="DT75" s="33">
        <v>4.0821139999999999E-2</v>
      </c>
      <c r="DU75" s="33">
        <v>4.0373140000000002E-2</v>
      </c>
      <c r="DV75" s="33">
        <v>3.9949209999999999E-2</v>
      </c>
      <c r="DW75" s="33">
        <v>3.9536219999999997E-2</v>
      </c>
      <c r="DX75" s="33">
        <v>3.9123289999999998E-2</v>
      </c>
      <c r="DY75" s="33">
        <v>3.8706150000000002E-2</v>
      </c>
      <c r="DZ75" s="33">
        <v>3.8291529999999997E-2</v>
      </c>
      <c r="EA75" s="33">
        <v>3.7894249999999997E-2</v>
      </c>
      <c r="EB75" s="33">
        <v>3.751695E-2</v>
      </c>
      <c r="EC75" s="33">
        <v>3.7147680000000002E-2</v>
      </c>
      <c r="ED75" s="33">
        <v>3.6777020000000001E-2</v>
      </c>
      <c r="EE75" s="33">
        <v>3.6403940000000003E-2</v>
      </c>
      <c r="EF75" s="33">
        <v>3.6035060000000001E-2</v>
      </c>
      <c r="EG75" s="33">
        <v>3.5680820000000002E-2</v>
      </c>
      <c r="EH75" s="33">
        <v>3.5341589999999999E-2</v>
      </c>
      <c r="EI75" s="33">
        <v>3.5007980000000001E-2</v>
      </c>
      <c r="EJ75" s="33">
        <v>3.467402E-2</v>
      </c>
      <c r="EK75" s="33">
        <v>3.433986E-2</v>
      </c>
      <c r="EL75" s="33">
        <v>3.4011130000000001E-2</v>
      </c>
      <c r="EM75" s="33">
        <v>3.3693880000000002E-2</v>
      </c>
      <c r="EN75" s="33">
        <v>3.338526E-2</v>
      </c>
      <c r="EO75" s="33">
        <v>3.3077719999999998E-2</v>
      </c>
      <c r="EP75" s="33">
        <v>3.2769E-2</v>
      </c>
      <c r="EQ75" s="33">
        <v>3.2461919999999998E-2</v>
      </c>
      <c r="ER75" s="33">
        <v>3.216289E-2</v>
      </c>
      <c r="ES75" s="33">
        <v>3.1876830000000002E-2</v>
      </c>
      <c r="ET75" s="33">
        <v>3.160089E-2</v>
      </c>
      <c r="EU75" s="33">
        <v>3.1325730000000003E-2</v>
      </c>
      <c r="EV75" s="33">
        <v>3.104728E-2</v>
      </c>
      <c r="EW75" s="33">
        <v>3.0767869999999999E-2</v>
      </c>
      <c r="EX75" s="33">
        <v>3.049514E-2</v>
      </c>
      <c r="EY75" s="33">
        <v>3.023458E-2</v>
      </c>
      <c r="EZ75" s="33">
        <v>2.9985250000000001E-2</v>
      </c>
      <c r="FA75" s="33">
        <v>2.9738509999999999E-2</v>
      </c>
      <c r="FB75" s="33">
        <v>2.948982E-2</v>
      </c>
      <c r="FC75" s="33">
        <v>2.9239870000000001E-2</v>
      </c>
      <c r="FD75" s="33">
        <v>2.8994309999999999E-2</v>
      </c>
      <c r="FE75" s="33">
        <v>2.8756819999999999E-2</v>
      </c>
      <c r="FF75" s="33">
        <v>2.8527190000000001E-2</v>
      </c>
      <c r="FG75" s="33">
        <v>2.8299109999999999E-2</v>
      </c>
      <c r="FH75" s="33">
        <v>2.8068719999999998E-2</v>
      </c>
      <c r="FI75" s="33">
        <v>2.783716E-2</v>
      </c>
      <c r="FJ75" s="33">
        <v>2.761102E-2</v>
      </c>
      <c r="FK75" s="33">
        <v>2.7394479999999999E-2</v>
      </c>
      <c r="FL75" s="33">
        <v>2.718595E-2</v>
      </c>
      <c r="FM75" s="33">
        <v>2.6979019999999999E-2</v>
      </c>
      <c r="FN75" s="33">
        <v>2.6769609999999999E-2</v>
      </c>
      <c r="FO75" s="33">
        <v>2.6559559999999999E-2</v>
      </c>
      <c r="FP75" s="33">
        <v>2.6354699999999998E-2</v>
      </c>
      <c r="FQ75" s="33">
        <v>2.615907E-2</v>
      </c>
      <c r="FR75" s="33">
        <v>2.597207E-2</v>
      </c>
      <c r="FS75" s="33">
        <v>2.578801E-2</v>
      </c>
      <c r="FT75" s="33">
        <v>2.5603520000000001E-2</v>
      </c>
      <c r="FU75" s="33">
        <v>2.541908E-2</v>
      </c>
      <c r="FV75" s="33">
        <v>2.5238099999999999E-2</v>
      </c>
      <c r="FW75" s="33">
        <v>2.5062279999999999E-2</v>
      </c>
      <c r="FX75" s="33">
        <v>2.4891799999999999E-2</v>
      </c>
      <c r="FY75" s="33">
        <v>2.472222E-2</v>
      </c>
      <c r="FZ75" s="33">
        <v>2.4552060000000001E-2</v>
      </c>
      <c r="GA75" s="33">
        <v>2.43828E-2</v>
      </c>
      <c r="GB75" s="33">
        <v>2.421767E-2</v>
      </c>
      <c r="GC75" s="33">
        <v>2.405763E-2</v>
      </c>
      <c r="GD75" s="33">
        <v>2.3902489999999998E-2</v>
      </c>
      <c r="GE75" s="33">
        <v>2.3749070000000001E-2</v>
      </c>
      <c r="GF75" s="33">
        <v>2.359648E-2</v>
      </c>
      <c r="GG75" s="33">
        <v>2.3445560000000001E-2</v>
      </c>
      <c r="GH75" s="33">
        <v>2.329852E-2</v>
      </c>
      <c r="GI75" s="33">
        <v>2.3155519999999999E-2</v>
      </c>
      <c r="GJ75" s="33">
        <v>2.3015870000000001E-2</v>
      </c>
      <c r="GK75" s="33">
        <v>2.28772E-2</v>
      </c>
      <c r="GL75" s="33">
        <v>2.2739579999999999E-2</v>
      </c>
      <c r="GM75" s="33">
        <v>2.260419E-2</v>
      </c>
      <c r="GN75" s="33">
        <v>2.2472659999999998E-2</v>
      </c>
      <c r="GO75" s="33">
        <v>2.2345230000000001E-2</v>
      </c>
      <c r="GP75" s="33">
        <v>2.2221109999999999E-2</v>
      </c>
      <c r="GQ75" s="33">
        <v>2.2098469999999999E-2</v>
      </c>
      <c r="GR75" s="33">
        <v>2.197696E-2</v>
      </c>
      <c r="GS75" s="33">
        <v>2.185759E-2</v>
      </c>
      <c r="GT75" s="33">
        <v>2.1741030000000001E-2</v>
      </c>
      <c r="GU75" s="33">
        <v>2.1626880000000001E-2</v>
      </c>
      <c r="GV75" s="33">
        <v>2.1514160000000001E-2</v>
      </c>
      <c r="GW75" s="33">
        <v>2.1401650000000001E-2</v>
      </c>
      <c r="GX75" s="33">
        <v>2.1288959999999999E-2</v>
      </c>
      <c r="GY75" s="33">
        <v>2.117668E-2</v>
      </c>
      <c r="GZ75" s="33">
        <v>2.1065779999999999E-2</v>
      </c>
      <c r="HA75" s="33">
        <v>2.0956880000000001E-2</v>
      </c>
      <c r="HB75" s="33">
        <v>2.0851060000000001E-2</v>
      </c>
      <c r="HC75" s="33">
        <v>2.0748200000000001E-2</v>
      </c>
      <c r="HD75" s="33">
        <v>2.0648219999999998E-2</v>
      </c>
      <c r="HE75" s="33">
        <v>2.0550680000000002E-2</v>
      </c>
      <c r="HF75" s="33">
        <v>2.0454980000000001E-2</v>
      </c>
      <c r="HG75" s="33">
        <v>2.0360240000000002E-2</v>
      </c>
      <c r="HH75" s="33">
        <v>2.0266840000000001E-2</v>
      </c>
      <c r="HI75" s="33">
        <v>2.017449E-2</v>
      </c>
      <c r="HJ75" s="33">
        <v>2.008308E-2</v>
      </c>
      <c r="HK75" s="33">
        <v>1.9992739999999998E-2</v>
      </c>
      <c r="HL75" s="33">
        <v>1.9902710000000001E-2</v>
      </c>
      <c r="HM75" s="33">
        <v>1.9812179999999999E-2</v>
      </c>
      <c r="HN75" s="33">
        <v>1.9721599999999999E-2</v>
      </c>
      <c r="HO75" s="33">
        <v>1.9632090000000001E-2</v>
      </c>
      <c r="HP75" s="33">
        <v>1.9544840000000001E-2</v>
      </c>
      <c r="HQ75" s="33">
        <v>1.9460660000000001E-2</v>
      </c>
      <c r="HR75" s="33">
        <v>1.937906E-2</v>
      </c>
      <c r="HS75" s="33">
        <v>1.9298860000000001E-2</v>
      </c>
      <c r="HT75" s="33">
        <v>1.921958E-2</v>
      </c>
      <c r="HU75" s="33">
        <v>1.9141080000000001E-2</v>
      </c>
      <c r="HV75" s="33">
        <v>1.9063340000000002E-2</v>
      </c>
      <c r="HW75" s="33">
        <v>1.898681E-2</v>
      </c>
      <c r="HX75" s="33">
        <v>1.8910920000000001E-2</v>
      </c>
      <c r="HY75" s="33">
        <v>1.8834699999999999E-2</v>
      </c>
      <c r="HZ75" s="33">
        <v>1.875773E-2</v>
      </c>
      <c r="IA75" s="33">
        <v>1.8680450000000001E-2</v>
      </c>
      <c r="IB75" s="33">
        <v>1.8603970000000001E-2</v>
      </c>
      <c r="IC75" s="33">
        <v>1.852972E-2</v>
      </c>
      <c r="ID75" s="33">
        <v>1.8457850000000001E-2</v>
      </c>
      <c r="IE75" s="33">
        <v>1.83877E-2</v>
      </c>
      <c r="IF75" s="33">
        <v>1.8318600000000001E-2</v>
      </c>
      <c r="IG75" s="33">
        <v>1.825042E-2</v>
      </c>
      <c r="IH75" s="33">
        <v>1.818374E-2</v>
      </c>
      <c r="II75" s="33">
        <v>1.8119119999999999E-2</v>
      </c>
      <c r="IJ75" s="33">
        <v>1.805621E-2</v>
      </c>
      <c r="IK75" s="33">
        <v>1.7994019999999999E-2</v>
      </c>
      <c r="IL75" s="33">
        <v>1.7931369999999999E-2</v>
      </c>
      <c r="IM75" s="33">
        <v>1.786855E-2</v>
      </c>
      <c r="IN75" s="33">
        <v>1.7806329999999999E-2</v>
      </c>
      <c r="IO75" s="33">
        <v>1.774537E-2</v>
      </c>
      <c r="IP75" s="33">
        <v>1.7685429999999999E-2</v>
      </c>
      <c r="IQ75" s="33">
        <v>1.762623E-2</v>
      </c>
      <c r="IR75" s="33">
        <v>1.756711E-2</v>
      </c>
      <c r="IS75" s="33">
        <v>1.7508360000000001E-2</v>
      </c>
      <c r="IT75" s="33">
        <v>1.7450819999999999E-2</v>
      </c>
      <c r="IU75" s="33">
        <v>1.739508E-2</v>
      </c>
      <c r="IV75" s="33">
        <v>1.7340620000000001E-2</v>
      </c>
      <c r="IW75" s="33">
        <v>1.7286860000000001E-2</v>
      </c>
      <c r="IX75" s="33">
        <v>1.7232750000000002E-2</v>
      </c>
      <c r="IY75" s="33">
        <v>1.7178100000000002E-2</v>
      </c>
      <c r="IZ75" s="33">
        <v>1.7123579999999999E-2</v>
      </c>
      <c r="JA75" s="33">
        <v>1.7070169999999999E-2</v>
      </c>
      <c r="JB75" s="33">
        <v>1.7018209999999999E-2</v>
      </c>
      <c r="JC75" s="33">
        <v>1.6967969999999999E-2</v>
      </c>
      <c r="JD75" s="33">
        <v>1.6918849999999999E-2</v>
      </c>
      <c r="JE75" s="33">
        <v>1.6870489999999998E-2</v>
      </c>
      <c r="JF75" s="33">
        <v>1.6822859999999999E-2</v>
      </c>
      <c r="JG75" s="33">
        <v>1.677642E-2</v>
      </c>
      <c r="JH75" s="33">
        <v>1.673115E-2</v>
      </c>
      <c r="JI75" s="33">
        <v>1.6686889999999999E-2</v>
      </c>
      <c r="JJ75" s="33">
        <v>1.6642839999999999E-2</v>
      </c>
      <c r="JK75" s="33">
        <v>1.6598419999999999E-2</v>
      </c>
      <c r="JL75" s="33">
        <v>1.655353E-2</v>
      </c>
      <c r="JM75" s="33">
        <v>1.650859E-2</v>
      </c>
      <c r="JN75" s="33">
        <v>1.6463749999999999E-2</v>
      </c>
      <c r="JO75" s="33">
        <v>1.641892E-2</v>
      </c>
      <c r="JP75" s="33">
        <v>1.6373499999999999E-2</v>
      </c>
      <c r="JQ75" s="33">
        <v>1.6327250000000001E-2</v>
      </c>
      <c r="JR75" s="33">
        <v>1.6280550000000001E-2</v>
      </c>
      <c r="JS75" s="33">
        <v>1.6234599999999998E-2</v>
      </c>
      <c r="JT75" s="33">
        <v>1.6190090000000001E-2</v>
      </c>
      <c r="JU75" s="33">
        <v>1.6147310000000002E-2</v>
      </c>
      <c r="JV75" s="33">
        <v>1.610582E-2</v>
      </c>
      <c r="JW75" s="33">
        <v>1.6065200000000002E-2</v>
      </c>
      <c r="JX75" s="33">
        <v>1.6025310000000001E-2</v>
      </c>
      <c r="JY75" s="33">
        <v>1.5986690000000001E-2</v>
      </c>
      <c r="JZ75" s="33">
        <v>1.5949189999999999E-2</v>
      </c>
      <c r="KA75" s="33">
        <v>1.5912329999999999E-2</v>
      </c>
      <c r="KB75" s="33">
        <v>1.5875319999999998E-2</v>
      </c>
      <c r="KC75" s="33">
        <v>1.583772E-2</v>
      </c>
      <c r="KD75" s="33">
        <v>1.5799569999999999E-2</v>
      </c>
      <c r="KE75" s="33">
        <v>1.5761850000000001E-2</v>
      </c>
      <c r="KF75" s="33">
        <v>1.5724789999999999E-2</v>
      </c>
      <c r="KG75" s="33">
        <v>1.5688150000000001E-2</v>
      </c>
      <c r="KH75" s="33">
        <v>1.5651180000000001E-2</v>
      </c>
      <c r="KI75" s="33">
        <v>1.561336E-2</v>
      </c>
      <c r="KJ75" s="33">
        <v>1.5574650000000001E-2</v>
      </c>
      <c r="KK75" s="33">
        <v>1.553591E-2</v>
      </c>
      <c r="KL75" s="33">
        <v>1.549771E-2</v>
      </c>
      <c r="KM75" s="33">
        <v>1.5460410000000001E-2</v>
      </c>
      <c r="KN75" s="33">
        <v>1.542368E-2</v>
      </c>
      <c r="KO75" s="33">
        <v>1.5387079999999999E-2</v>
      </c>
      <c r="KP75" s="33">
        <v>1.5350330000000001E-2</v>
      </c>
      <c r="KQ75" s="33">
        <v>1.5314080000000001E-2</v>
      </c>
      <c r="KR75" s="33">
        <v>1.5278699999999999E-2</v>
      </c>
      <c r="KS75" s="33">
        <v>1.524441E-2</v>
      </c>
      <c r="KT75" s="33">
        <v>1.52108E-2</v>
      </c>
      <c r="KU75" s="33">
        <v>1.5177410000000001E-2</v>
      </c>
      <c r="KV75" s="33">
        <v>1.5143770000000001E-2</v>
      </c>
      <c r="KW75" s="33">
        <v>1.511002E-2</v>
      </c>
      <c r="KX75" s="33">
        <v>1.5076300000000001E-2</v>
      </c>
      <c r="KY75" s="33">
        <v>1.5042730000000001E-2</v>
      </c>
      <c r="KZ75" s="33">
        <v>1.5009079999999999E-2</v>
      </c>
      <c r="LA75" s="33">
        <v>1.497508E-2</v>
      </c>
      <c r="LB75" s="33">
        <v>1.4940510000000001E-2</v>
      </c>
      <c r="LC75" s="33">
        <v>1.490561E-2</v>
      </c>
      <c r="LD75" s="33">
        <v>1.4870670000000001E-2</v>
      </c>
      <c r="LE75" s="33">
        <v>1.4835910000000001E-2</v>
      </c>
      <c r="LF75" s="33">
        <v>1.4801170000000001E-2</v>
      </c>
      <c r="LG75" s="33">
        <v>1.476646E-2</v>
      </c>
      <c r="LH75" s="33">
        <v>1.473176E-2</v>
      </c>
      <c r="LI75" s="33">
        <v>1.469731E-2</v>
      </c>
      <c r="LJ75" s="33">
        <v>1.466318E-2</v>
      </c>
      <c r="LK75" s="33">
        <v>1.4629400000000001E-2</v>
      </c>
      <c r="LL75" s="33">
        <v>1.459564E-2</v>
      </c>
      <c r="LM75" s="33">
        <v>1.456176E-2</v>
      </c>
      <c r="LN75" s="33">
        <v>1.452764E-2</v>
      </c>
      <c r="LO75" s="33">
        <v>1.4493570000000001E-2</v>
      </c>
      <c r="LP75" s="33">
        <v>1.445974E-2</v>
      </c>
      <c r="LQ75" s="33">
        <v>1.4426319999999999E-2</v>
      </c>
      <c r="LR75" s="33">
        <v>1.4393120000000001E-2</v>
      </c>
      <c r="LS75" s="33">
        <v>1.4360019999999999E-2</v>
      </c>
      <c r="LT75" s="33">
        <v>1.4326810000000001E-2</v>
      </c>
      <c r="LU75" s="33">
        <v>1.4293409999999999E-2</v>
      </c>
      <c r="LV75" s="33">
        <v>1.426005E-2</v>
      </c>
      <c r="LW75" s="33">
        <v>1.422707E-2</v>
      </c>
      <c r="LX75" s="33">
        <v>1.4194389999999999E-2</v>
      </c>
      <c r="LY75" s="33">
        <v>1.4162040000000001E-2</v>
      </c>
      <c r="LZ75" s="33">
        <v>1.4129879999999999E-2</v>
      </c>
      <c r="MA75" s="33">
        <v>1.409784E-2</v>
      </c>
      <c r="MB75" s="33">
        <v>1.406606E-2</v>
      </c>
      <c r="MC75" s="33">
        <v>1.403482E-2</v>
      </c>
      <c r="MD75" s="33">
        <v>1.4004290000000001E-2</v>
      </c>
      <c r="ME75" s="33">
        <v>1.397437E-2</v>
      </c>
      <c r="MF75" s="33">
        <v>1.394463E-2</v>
      </c>
      <c r="MG75" s="33">
        <v>1.3914630000000001E-2</v>
      </c>
      <c r="MH75" s="33">
        <v>1.3884199999999999E-2</v>
      </c>
      <c r="MI75" s="33">
        <v>1.385349E-2</v>
      </c>
      <c r="MJ75" s="33">
        <v>1.382267E-2</v>
      </c>
      <c r="MK75" s="33">
        <v>1.3791879999999999E-2</v>
      </c>
      <c r="ML75" s="33">
        <v>1.3761010000000001E-2</v>
      </c>
      <c r="MM75" s="33">
        <v>1.372994E-2</v>
      </c>
      <c r="MN75" s="33">
        <v>1.3698790000000001E-2</v>
      </c>
      <c r="MO75" s="33">
        <v>1.366797E-2</v>
      </c>
      <c r="MP75" s="33">
        <v>1.363781E-2</v>
      </c>
      <c r="MQ75" s="33">
        <v>1.3608459999999999E-2</v>
      </c>
      <c r="MR75" s="33">
        <v>1.357968E-2</v>
      </c>
      <c r="MS75" s="33">
        <v>1.355114E-2</v>
      </c>
      <c r="MT75" s="33">
        <v>1.352275E-2</v>
      </c>
      <c r="MU75" s="33">
        <v>1.3494590000000001E-2</v>
      </c>
      <c r="MV75" s="33">
        <v>1.346665E-2</v>
      </c>
      <c r="MW75" s="33">
        <v>1.343898E-2</v>
      </c>
      <c r="MX75" s="33">
        <v>1.3411350000000001E-2</v>
      </c>
      <c r="MY75" s="33">
        <v>1.338349E-2</v>
      </c>
      <c r="MZ75" s="33">
        <v>1.33554E-2</v>
      </c>
      <c r="NA75" s="33">
        <v>1.332735E-2</v>
      </c>
      <c r="NB75" s="33">
        <v>1.32996E-2</v>
      </c>
      <c r="NC75" s="33">
        <v>1.3272239999999999E-2</v>
      </c>
      <c r="ND75" s="33">
        <v>1.324501E-2</v>
      </c>
      <c r="NE75" s="33">
        <v>1.321757E-2</v>
      </c>
      <c r="NF75" s="33">
        <v>1.3189879999999999E-2</v>
      </c>
      <c r="NG75" s="33">
        <v>1.316207E-2</v>
      </c>
      <c r="NH75" s="33">
        <v>1.3134359999999999E-2</v>
      </c>
      <c r="NI75" s="33">
        <v>1.310686E-2</v>
      </c>
      <c r="NJ75" s="33">
        <v>1.3079469999999999E-2</v>
      </c>
      <c r="NK75" s="33">
        <v>1.305195E-2</v>
      </c>
      <c r="NL75" s="33">
        <v>1.302441E-2</v>
      </c>
      <c r="NM75" s="33">
        <v>1.2997170000000001E-2</v>
      </c>
      <c r="NN75" s="33">
        <v>1.2970570000000001E-2</v>
      </c>
      <c r="NO75" s="33">
        <v>1.294476E-2</v>
      </c>
      <c r="NP75" s="33">
        <v>1.291954E-2</v>
      </c>
      <c r="NQ75" s="33">
        <v>1.2894549999999999E-2</v>
      </c>
      <c r="NR75" s="33">
        <v>1.286967E-2</v>
      </c>
      <c r="NS75" s="33">
        <v>1.2844960000000001E-2</v>
      </c>
      <c r="NT75" s="33">
        <v>1.282056E-2</v>
      </c>
      <c r="NU75" s="33">
        <v>1.279653E-2</v>
      </c>
      <c r="NV75" s="33">
        <v>1.277257E-2</v>
      </c>
      <c r="NW75" s="33">
        <v>1.2748300000000001E-2</v>
      </c>
      <c r="NX75" s="33">
        <v>1.27236E-2</v>
      </c>
      <c r="NY75" s="33">
        <v>1.269868E-2</v>
      </c>
      <c r="NZ75" s="33">
        <v>1.267384E-2</v>
      </c>
      <c r="OA75" s="33">
        <v>1.264933E-2</v>
      </c>
      <c r="OB75" s="33">
        <v>1.26252E-2</v>
      </c>
      <c r="OC75" s="33">
        <v>1.2601390000000001E-2</v>
      </c>
      <c r="OD75" s="33">
        <v>1.257784E-2</v>
      </c>
      <c r="OE75" s="33">
        <v>1.255469E-2</v>
      </c>
      <c r="OF75" s="33">
        <v>1.253202E-2</v>
      </c>
      <c r="OG75" s="33">
        <v>1.2509869999999999E-2</v>
      </c>
      <c r="OH75" s="33">
        <v>1.248808E-2</v>
      </c>
      <c r="OI75" s="33">
        <v>1.2466400000000001E-2</v>
      </c>
      <c r="OJ75" s="33">
        <v>1.244469E-2</v>
      </c>
      <c r="OK75" s="33">
        <v>1.2422900000000001E-2</v>
      </c>
      <c r="OL75" s="33">
        <v>1.240102E-2</v>
      </c>
      <c r="OM75" s="33">
        <v>1.2379070000000001E-2</v>
      </c>
      <c r="ON75" s="33">
        <v>1.2357E-2</v>
      </c>
      <c r="OO75" s="33">
        <v>1.233474E-2</v>
      </c>
      <c r="OP75" s="33">
        <v>1.231232E-2</v>
      </c>
    </row>
    <row r="76" spans="1:407" x14ac:dyDescent="0.25">
      <c r="A76" s="13" t="str">
        <f t="shared" si="1"/>
        <v>Helicopter-FINE-3-14-Any</v>
      </c>
      <c r="B76" s="13" t="s">
        <v>55</v>
      </c>
      <c r="C76" s="23" t="s">
        <v>30</v>
      </c>
      <c r="D76" s="31">
        <v>3</v>
      </c>
      <c r="E76" s="23">
        <v>14</v>
      </c>
      <c r="F76" s="32" t="s">
        <v>48</v>
      </c>
      <c r="G76" s="33">
        <v>0.85792880000000005</v>
      </c>
      <c r="H76" s="13">
        <v>0.81921829999999995</v>
      </c>
      <c r="I76" s="33">
        <v>0.77535719999999997</v>
      </c>
      <c r="J76" s="33">
        <v>0.72930130000000004</v>
      </c>
      <c r="K76" s="33">
        <v>0.68024439999999997</v>
      </c>
      <c r="L76" s="33">
        <v>0.63203169999999997</v>
      </c>
      <c r="M76" s="33">
        <v>0.58719849999999996</v>
      </c>
      <c r="N76" s="33">
        <v>0.54307989999999995</v>
      </c>
      <c r="O76" s="33">
        <v>0.50344829999999996</v>
      </c>
      <c r="P76" s="33">
        <v>0.4681208</v>
      </c>
      <c r="Q76" s="33">
        <v>0.43451010000000001</v>
      </c>
      <c r="R76" s="33">
        <v>0.4045396</v>
      </c>
      <c r="S76" s="33">
        <v>0.37889349999999999</v>
      </c>
      <c r="T76" s="33">
        <v>0.35350039999999999</v>
      </c>
      <c r="U76" s="33">
        <v>0.3314378</v>
      </c>
      <c r="V76" s="33">
        <v>0.31220579999999998</v>
      </c>
      <c r="W76" s="33">
        <v>0.29306460000000001</v>
      </c>
      <c r="X76" s="33">
        <v>0.27611839999999999</v>
      </c>
      <c r="Y76" s="33">
        <v>0.26219550000000003</v>
      </c>
      <c r="Z76" s="33">
        <v>0.24721460000000001</v>
      </c>
      <c r="AA76" s="33">
        <v>0.23446339999999999</v>
      </c>
      <c r="AB76" s="33">
        <v>0.223524</v>
      </c>
      <c r="AC76" s="33">
        <v>0.2117279</v>
      </c>
      <c r="AD76" s="33">
        <v>0.2014156</v>
      </c>
      <c r="AE76" s="33">
        <v>0.19341410000000001</v>
      </c>
      <c r="AF76" s="33">
        <v>0.18369060000000001</v>
      </c>
      <c r="AG76" s="33">
        <v>0.17565539999999999</v>
      </c>
      <c r="AH76" s="33">
        <v>0.16903509999999999</v>
      </c>
      <c r="AI76" s="33">
        <v>0.16119349999999999</v>
      </c>
      <c r="AJ76" s="33">
        <v>0.154445</v>
      </c>
      <c r="AK76" s="33">
        <v>0.14969660000000001</v>
      </c>
      <c r="AL76" s="33">
        <v>0.1429472</v>
      </c>
      <c r="AM76" s="33">
        <v>0.13760240000000001</v>
      </c>
      <c r="AN76" s="33">
        <v>0.1335228</v>
      </c>
      <c r="AO76" s="33">
        <v>0.1279576</v>
      </c>
      <c r="AP76" s="33">
        <v>0.1232757</v>
      </c>
      <c r="AQ76" s="33">
        <v>0.12042269999999999</v>
      </c>
      <c r="AR76" s="33">
        <v>0.11543150000000001</v>
      </c>
      <c r="AS76" s="33">
        <v>0.11166810000000001</v>
      </c>
      <c r="AT76" s="33">
        <v>0.1091647</v>
      </c>
      <c r="AU76" s="33">
        <v>0.1050314</v>
      </c>
      <c r="AV76" s="33">
        <v>0.1015967</v>
      </c>
      <c r="AW76" s="33">
        <v>9.9995269999999997E-2</v>
      </c>
      <c r="AX76" s="33">
        <v>9.6138340000000003E-2</v>
      </c>
      <c r="AY76" s="33">
        <v>9.334982E-2</v>
      </c>
      <c r="AZ76" s="33">
        <v>9.1765849999999996E-2</v>
      </c>
      <c r="BA76" s="33">
        <v>8.8706720000000003E-2</v>
      </c>
      <c r="BB76" s="33">
        <v>8.6027770000000003E-2</v>
      </c>
      <c r="BC76" s="33">
        <v>8.5032739999999996E-2</v>
      </c>
      <c r="BD76" s="33">
        <v>8.2382759999999999E-2</v>
      </c>
      <c r="BE76" s="33">
        <v>8.0165040000000007E-2</v>
      </c>
      <c r="BF76" s="33">
        <v>7.8850980000000001E-2</v>
      </c>
      <c r="BG76" s="33">
        <v>7.7133660000000007E-2</v>
      </c>
      <c r="BH76" s="33">
        <v>7.4806739999999997E-2</v>
      </c>
      <c r="BI76" s="33">
        <v>7.3706519999999998E-2</v>
      </c>
      <c r="BJ76" s="33">
        <v>7.2316069999999996E-2</v>
      </c>
      <c r="BK76" s="33">
        <v>7.0541720000000002E-2</v>
      </c>
      <c r="BL76" s="33">
        <v>6.8867239999999996E-2</v>
      </c>
      <c r="BM76" s="33">
        <v>6.7949949999999995E-2</v>
      </c>
      <c r="BN76" s="33">
        <v>6.6617159999999995E-2</v>
      </c>
      <c r="BO76" s="33">
        <v>6.518678E-2</v>
      </c>
      <c r="BP76" s="33">
        <v>6.4013680000000003E-2</v>
      </c>
      <c r="BQ76" s="33">
        <v>6.3194680000000003E-2</v>
      </c>
      <c r="BR76" s="33">
        <v>6.1885490000000001E-2</v>
      </c>
      <c r="BS76" s="33">
        <v>6.0673449999999997E-2</v>
      </c>
      <c r="BT76" s="33">
        <v>5.9665330000000003E-2</v>
      </c>
      <c r="BU76" s="33">
        <v>5.8910209999999998E-2</v>
      </c>
      <c r="BV76" s="33">
        <v>5.7902120000000001E-2</v>
      </c>
      <c r="BW76" s="33">
        <v>5.6903540000000002E-2</v>
      </c>
      <c r="BX76" s="33">
        <v>5.5880359999999997E-2</v>
      </c>
      <c r="BY76" s="33">
        <v>5.5103430000000002E-2</v>
      </c>
      <c r="BZ76" s="33">
        <v>5.4363160000000001E-2</v>
      </c>
      <c r="CA76" s="33">
        <v>5.3486300000000001E-2</v>
      </c>
      <c r="CB76" s="33">
        <v>5.2670389999999997E-2</v>
      </c>
      <c r="CC76" s="33">
        <v>5.2045460000000002E-2</v>
      </c>
      <c r="CD76" s="33">
        <v>5.1267460000000001E-2</v>
      </c>
      <c r="CE76" s="33">
        <v>5.0555870000000003E-2</v>
      </c>
      <c r="CF76" s="33">
        <v>4.9859720000000003E-2</v>
      </c>
      <c r="CG76" s="33">
        <v>4.9190810000000001E-2</v>
      </c>
      <c r="CH76" s="33">
        <v>4.8622150000000003E-2</v>
      </c>
      <c r="CI76" s="33">
        <v>4.8066669999999999E-2</v>
      </c>
      <c r="CJ76" s="33">
        <v>4.7397839999999997E-2</v>
      </c>
      <c r="CK76" s="33">
        <v>4.679196E-2</v>
      </c>
      <c r="CL76" s="33">
        <v>4.6246469999999998E-2</v>
      </c>
      <c r="CM76" s="33">
        <v>4.5721489999999997E-2</v>
      </c>
      <c r="CN76" s="33">
        <v>4.5199509999999998E-2</v>
      </c>
      <c r="CO76" s="33">
        <v>4.470727E-2</v>
      </c>
      <c r="CP76" s="33">
        <v>4.4182949999999999E-2</v>
      </c>
      <c r="CQ76" s="33">
        <v>4.3690890000000003E-2</v>
      </c>
      <c r="CR76" s="33">
        <v>4.321995E-2</v>
      </c>
      <c r="CS76" s="33">
        <v>4.2755429999999997E-2</v>
      </c>
      <c r="CT76" s="33">
        <v>4.2291269999999999E-2</v>
      </c>
      <c r="CU76" s="33">
        <v>4.1847519999999999E-2</v>
      </c>
      <c r="CV76" s="33">
        <v>4.1403420000000003E-2</v>
      </c>
      <c r="CW76" s="33">
        <v>4.0959240000000001E-2</v>
      </c>
      <c r="CX76" s="33">
        <v>4.0525909999999998E-2</v>
      </c>
      <c r="CY76" s="33">
        <v>4.0101039999999998E-2</v>
      </c>
      <c r="CZ76" s="33">
        <v>3.968526E-2</v>
      </c>
      <c r="DA76" s="33">
        <v>3.9281499999999997E-2</v>
      </c>
      <c r="DB76" s="33">
        <v>3.8887049999999999E-2</v>
      </c>
      <c r="DC76" s="33">
        <v>3.8503290000000003E-2</v>
      </c>
      <c r="DD76" s="33">
        <v>3.8127719999999997E-2</v>
      </c>
      <c r="DE76" s="33">
        <v>3.7759479999999998E-2</v>
      </c>
      <c r="DF76" s="33">
        <v>3.7398380000000002E-2</v>
      </c>
      <c r="DG76" s="33">
        <v>3.7044680000000003E-2</v>
      </c>
      <c r="DH76" s="33">
        <v>3.669795E-2</v>
      </c>
      <c r="DI76" s="33">
        <v>3.6360469999999999E-2</v>
      </c>
      <c r="DJ76" s="33">
        <v>3.603141E-2</v>
      </c>
      <c r="DK76" s="33">
        <v>3.5710249999999999E-2</v>
      </c>
      <c r="DL76" s="33">
        <v>3.5394620000000002E-2</v>
      </c>
      <c r="DM76" s="33">
        <v>3.5085159999999997E-2</v>
      </c>
      <c r="DN76" s="33">
        <v>3.4783019999999998E-2</v>
      </c>
      <c r="DO76" s="33">
        <v>3.4488310000000001E-2</v>
      </c>
      <c r="DP76" s="33">
        <v>3.42002E-2</v>
      </c>
      <c r="DQ76" s="33">
        <v>3.3918419999999998E-2</v>
      </c>
      <c r="DR76" s="33">
        <v>3.3639500000000003E-2</v>
      </c>
      <c r="DS76" s="33">
        <v>3.3365800000000001E-2</v>
      </c>
      <c r="DT76" s="33">
        <v>3.3098860000000001E-2</v>
      </c>
      <c r="DU76" s="33">
        <v>3.2839449999999999E-2</v>
      </c>
      <c r="DV76" s="33">
        <v>3.2587140000000001E-2</v>
      </c>
      <c r="DW76" s="33">
        <v>3.2341170000000002E-2</v>
      </c>
      <c r="DX76" s="33">
        <v>3.2097729999999998E-2</v>
      </c>
      <c r="DY76" s="33">
        <v>3.1858110000000002E-2</v>
      </c>
      <c r="DZ76" s="33">
        <v>3.1622860000000003E-2</v>
      </c>
      <c r="EA76" s="33">
        <v>3.1393039999999997E-2</v>
      </c>
      <c r="EB76" s="33">
        <v>3.1168479999999998E-2</v>
      </c>
      <c r="EC76" s="33">
        <v>3.0949620000000001E-2</v>
      </c>
      <c r="ED76" s="33">
        <v>3.0733409999999999E-2</v>
      </c>
      <c r="EE76" s="33">
        <v>3.0521530000000002E-2</v>
      </c>
      <c r="EF76" s="33">
        <v>3.0315729999999999E-2</v>
      </c>
      <c r="EG76" s="33">
        <v>3.0115369999999999E-2</v>
      </c>
      <c r="EH76" s="33">
        <v>2.99203E-2</v>
      </c>
      <c r="EI76" s="33">
        <v>2.9729909999999998E-2</v>
      </c>
      <c r="EJ76" s="33">
        <v>2.954031E-2</v>
      </c>
      <c r="EK76" s="33">
        <v>2.9352949999999999E-2</v>
      </c>
      <c r="EL76" s="33">
        <v>2.917053E-2</v>
      </c>
      <c r="EM76" s="33">
        <v>2.899231E-2</v>
      </c>
      <c r="EN76" s="33">
        <v>2.8819069999999999E-2</v>
      </c>
      <c r="EO76" s="33">
        <v>2.864937E-2</v>
      </c>
      <c r="EP76" s="33">
        <v>2.8479859999999999E-2</v>
      </c>
      <c r="EQ76" s="33">
        <v>2.8311610000000001E-2</v>
      </c>
      <c r="ER76" s="33">
        <v>2.8147789999999999E-2</v>
      </c>
      <c r="ES76" s="33">
        <v>2.7987330000000001E-2</v>
      </c>
      <c r="ET76" s="33">
        <v>2.7830580000000001E-2</v>
      </c>
      <c r="EU76" s="33">
        <v>2.767586E-2</v>
      </c>
      <c r="EV76" s="33">
        <v>2.7522120000000001E-2</v>
      </c>
      <c r="EW76" s="33">
        <v>2.7371159999999999E-2</v>
      </c>
      <c r="EX76" s="33">
        <v>2.7225610000000001E-2</v>
      </c>
      <c r="EY76" s="33">
        <v>2.708439E-2</v>
      </c>
      <c r="EZ76" s="33">
        <v>2.6946850000000001E-2</v>
      </c>
      <c r="FA76" s="33">
        <v>2.6810540000000001E-2</v>
      </c>
      <c r="FB76" s="33">
        <v>2.6673909999999999E-2</v>
      </c>
      <c r="FC76" s="33">
        <v>2.6537479999999999E-2</v>
      </c>
      <c r="FD76" s="33">
        <v>2.640375E-2</v>
      </c>
      <c r="FE76" s="33">
        <v>2.627239E-2</v>
      </c>
      <c r="FF76" s="33">
        <v>2.6143449999999999E-2</v>
      </c>
      <c r="FG76" s="33">
        <v>2.6015770000000001E-2</v>
      </c>
      <c r="FH76" s="33">
        <v>2.588886E-2</v>
      </c>
      <c r="FI76" s="33">
        <v>2.576349E-2</v>
      </c>
      <c r="FJ76" s="33">
        <v>2.564176E-2</v>
      </c>
      <c r="FK76" s="33">
        <v>2.5523790000000001E-2</v>
      </c>
      <c r="FL76" s="33">
        <v>2.5408509999999999E-2</v>
      </c>
      <c r="FM76" s="33">
        <v>2.5293510000000002E-2</v>
      </c>
      <c r="FN76" s="33">
        <v>2.5177789999999999E-2</v>
      </c>
      <c r="FO76" s="33">
        <v>2.5061630000000001E-2</v>
      </c>
      <c r="FP76" s="33">
        <v>2.4947230000000001E-2</v>
      </c>
      <c r="FQ76" s="33">
        <v>2.4835469999999998E-2</v>
      </c>
      <c r="FR76" s="33">
        <v>2.472624E-2</v>
      </c>
      <c r="FS76" s="33">
        <v>2.4617819999999999E-2</v>
      </c>
      <c r="FT76" s="33">
        <v>2.4510029999999999E-2</v>
      </c>
      <c r="FU76" s="33">
        <v>2.440339E-2</v>
      </c>
      <c r="FV76" s="33">
        <v>2.4299049999999999E-2</v>
      </c>
      <c r="FW76" s="33">
        <v>2.419717E-2</v>
      </c>
      <c r="FX76" s="33">
        <v>2.4097210000000001E-2</v>
      </c>
      <c r="FY76" s="33">
        <v>2.3997299999999999E-2</v>
      </c>
      <c r="FZ76" s="33">
        <v>2.3898030000000001E-2</v>
      </c>
      <c r="GA76" s="33">
        <v>2.3800140000000001E-2</v>
      </c>
      <c r="GB76" s="33">
        <v>2.370386E-2</v>
      </c>
      <c r="GC76" s="33">
        <v>2.360874E-2</v>
      </c>
      <c r="GD76" s="33">
        <v>2.3514009999999998E-2</v>
      </c>
      <c r="GE76" s="33">
        <v>2.3418370000000001E-2</v>
      </c>
      <c r="GF76" s="33">
        <v>2.3322829999999999E-2</v>
      </c>
      <c r="GG76" s="33">
        <v>2.3228530000000001E-2</v>
      </c>
      <c r="GH76" s="33">
        <v>2.3136250000000001E-2</v>
      </c>
      <c r="GI76" s="33">
        <v>2.3045820000000002E-2</v>
      </c>
      <c r="GJ76" s="33">
        <v>2.2956399999999998E-2</v>
      </c>
      <c r="GK76" s="33">
        <v>2.2866830000000001E-2</v>
      </c>
      <c r="GL76" s="33">
        <v>2.2778110000000001E-2</v>
      </c>
      <c r="GM76" s="33">
        <v>2.2691179999999998E-2</v>
      </c>
      <c r="GN76" s="33">
        <v>2.2606290000000001E-2</v>
      </c>
      <c r="GO76" s="33">
        <v>2.2522529999999999E-2</v>
      </c>
      <c r="GP76" s="33">
        <v>2.2438320000000001E-2</v>
      </c>
      <c r="GQ76" s="33">
        <v>2.2352009999999999E-2</v>
      </c>
      <c r="GR76" s="33">
        <v>2.226467E-2</v>
      </c>
      <c r="GS76" s="33">
        <v>2.2177700000000002E-2</v>
      </c>
      <c r="GT76" s="33">
        <v>2.2092239999999999E-2</v>
      </c>
      <c r="GU76" s="33">
        <v>2.2008400000000001E-2</v>
      </c>
      <c r="GV76" s="33">
        <v>2.1925770000000001E-2</v>
      </c>
      <c r="GW76" s="33">
        <v>2.184351E-2</v>
      </c>
      <c r="GX76" s="33">
        <v>2.176227E-2</v>
      </c>
      <c r="GY76" s="33">
        <v>2.168252E-2</v>
      </c>
      <c r="GZ76" s="33">
        <v>2.1604479999999999E-2</v>
      </c>
      <c r="HA76" s="33">
        <v>2.1527379999999999E-2</v>
      </c>
      <c r="HB76" s="33">
        <v>2.1450400000000001E-2</v>
      </c>
      <c r="HC76" s="33">
        <v>2.137292E-2</v>
      </c>
      <c r="HD76" s="33">
        <v>2.1295720000000001E-2</v>
      </c>
      <c r="HE76" s="33">
        <v>2.1219060000000001E-2</v>
      </c>
      <c r="HF76" s="33">
        <v>2.114274E-2</v>
      </c>
      <c r="HG76" s="33">
        <v>2.1066169999999999E-2</v>
      </c>
      <c r="HH76" s="33">
        <v>2.0988940000000001E-2</v>
      </c>
      <c r="HI76" s="33">
        <v>2.0911639999999999E-2</v>
      </c>
      <c r="HJ76" s="33">
        <v>2.083571E-2</v>
      </c>
      <c r="HK76" s="33">
        <v>2.0761580000000002E-2</v>
      </c>
      <c r="HL76" s="33">
        <v>2.068888E-2</v>
      </c>
      <c r="HM76" s="33">
        <v>2.061671E-2</v>
      </c>
      <c r="HN76" s="33">
        <v>2.0544079999999999E-2</v>
      </c>
      <c r="HO76" s="33">
        <v>2.0470760000000001E-2</v>
      </c>
      <c r="HP76" s="33">
        <v>2.0398119999999999E-2</v>
      </c>
      <c r="HQ76" s="33">
        <v>2.0326799999999999E-2</v>
      </c>
      <c r="HR76" s="33">
        <v>2.0256650000000001E-2</v>
      </c>
      <c r="HS76" s="33">
        <v>2.0186740000000002E-2</v>
      </c>
      <c r="HT76" s="33">
        <v>2.0116189999999999E-2</v>
      </c>
      <c r="HU76" s="33">
        <v>2.0044800000000002E-2</v>
      </c>
      <c r="HV76" s="33">
        <v>1.9973790000000002E-2</v>
      </c>
      <c r="HW76" s="33">
        <v>1.9904080000000001E-2</v>
      </c>
      <c r="HX76" s="33">
        <v>1.9836050000000001E-2</v>
      </c>
      <c r="HY76" s="33">
        <v>1.976895E-2</v>
      </c>
      <c r="HZ76" s="33">
        <v>1.970191E-2</v>
      </c>
      <c r="IA76" s="33">
        <v>1.9634530000000001E-2</v>
      </c>
      <c r="IB76" s="33">
        <v>1.956774E-2</v>
      </c>
      <c r="IC76" s="33">
        <v>1.9502080000000001E-2</v>
      </c>
      <c r="ID76" s="33">
        <v>1.943752E-2</v>
      </c>
      <c r="IE76" s="33">
        <v>1.9373339999999999E-2</v>
      </c>
      <c r="IF76" s="33">
        <v>1.9308720000000001E-2</v>
      </c>
      <c r="IG76" s="33">
        <v>1.924317E-2</v>
      </c>
      <c r="IH76" s="33">
        <v>1.9177639999999999E-2</v>
      </c>
      <c r="II76" s="33">
        <v>1.9112759999999999E-2</v>
      </c>
      <c r="IJ76" s="33">
        <v>1.904867E-2</v>
      </c>
      <c r="IK76" s="33">
        <v>1.8984790000000001E-2</v>
      </c>
      <c r="IL76" s="33">
        <v>1.8920719999999999E-2</v>
      </c>
      <c r="IM76" s="33">
        <v>1.8856580000000001E-2</v>
      </c>
      <c r="IN76" s="33">
        <v>1.8793020000000001E-2</v>
      </c>
      <c r="IO76" s="33">
        <v>1.8730529999999999E-2</v>
      </c>
      <c r="IP76" s="33">
        <v>1.8669109999999999E-2</v>
      </c>
      <c r="IQ76" s="33">
        <v>1.8608E-2</v>
      </c>
      <c r="IR76" s="33">
        <v>1.8546610000000002E-2</v>
      </c>
      <c r="IS76" s="33">
        <v>1.8484819999999999E-2</v>
      </c>
      <c r="IT76" s="33">
        <v>1.8423120000000001E-2</v>
      </c>
      <c r="IU76" s="33">
        <v>1.836198E-2</v>
      </c>
      <c r="IV76" s="33">
        <v>1.8301700000000001E-2</v>
      </c>
      <c r="IW76" s="33">
        <v>1.8241750000000001E-2</v>
      </c>
      <c r="IX76" s="33">
        <v>1.818177E-2</v>
      </c>
      <c r="IY76" s="33">
        <v>1.8121769999999999E-2</v>
      </c>
      <c r="IZ76" s="33">
        <v>1.8062080000000001E-2</v>
      </c>
      <c r="JA76" s="33">
        <v>1.8003109999999999E-2</v>
      </c>
      <c r="JB76" s="33">
        <v>1.794515E-2</v>
      </c>
      <c r="JC76" s="33">
        <v>1.788785E-2</v>
      </c>
      <c r="JD76" s="33">
        <v>1.7831119999999999E-2</v>
      </c>
      <c r="JE76" s="33">
        <v>1.7774740000000001E-2</v>
      </c>
      <c r="JF76" s="33">
        <v>1.77187E-2</v>
      </c>
      <c r="JG76" s="33">
        <v>1.766303E-2</v>
      </c>
      <c r="JH76" s="33">
        <v>1.760753E-2</v>
      </c>
      <c r="JI76" s="33">
        <v>1.7551770000000001E-2</v>
      </c>
      <c r="JJ76" s="33">
        <v>1.7495730000000001E-2</v>
      </c>
      <c r="JK76" s="33">
        <v>1.7439369999999999E-2</v>
      </c>
      <c r="JL76" s="33">
        <v>1.7382890000000002E-2</v>
      </c>
      <c r="JM76" s="33">
        <v>1.7326589999999999E-2</v>
      </c>
      <c r="JN76" s="33">
        <v>1.727062E-2</v>
      </c>
      <c r="JO76" s="33">
        <v>1.7214719999999999E-2</v>
      </c>
      <c r="JP76" s="33">
        <v>1.7158940000000001E-2</v>
      </c>
      <c r="JQ76" s="33">
        <v>1.7103210000000001E-2</v>
      </c>
      <c r="JR76" s="33">
        <v>1.7047719999999999E-2</v>
      </c>
      <c r="JS76" s="33">
        <v>1.6992750000000001E-2</v>
      </c>
      <c r="JT76" s="33">
        <v>1.6938419999999999E-2</v>
      </c>
      <c r="JU76" s="33">
        <v>1.6884630000000001E-2</v>
      </c>
      <c r="JV76" s="33">
        <v>1.68313E-2</v>
      </c>
      <c r="JW76" s="33">
        <v>1.677826E-2</v>
      </c>
      <c r="JX76" s="33">
        <v>1.672558E-2</v>
      </c>
      <c r="JY76" s="33">
        <v>1.6673480000000001E-2</v>
      </c>
      <c r="JZ76" s="33">
        <v>1.6622069999999999E-2</v>
      </c>
      <c r="KA76" s="33">
        <v>1.6571229999999999E-2</v>
      </c>
      <c r="KB76" s="33">
        <v>1.652089E-2</v>
      </c>
      <c r="KC76" s="33">
        <v>1.6470829999999999E-2</v>
      </c>
      <c r="KD76" s="33">
        <v>1.6421080000000001E-2</v>
      </c>
      <c r="KE76" s="33">
        <v>1.6371670000000001E-2</v>
      </c>
      <c r="KF76" s="33">
        <v>1.632258E-2</v>
      </c>
      <c r="KG76" s="33">
        <v>1.6273760000000002E-2</v>
      </c>
      <c r="KH76" s="33">
        <v>1.6225130000000001E-2</v>
      </c>
      <c r="KI76" s="33">
        <v>1.617648E-2</v>
      </c>
      <c r="KJ76" s="33">
        <v>1.6127829999999999E-2</v>
      </c>
      <c r="KK76" s="33">
        <v>1.607929E-2</v>
      </c>
      <c r="KL76" s="33">
        <v>1.6030869999999999E-2</v>
      </c>
      <c r="KM76" s="33">
        <v>1.5982690000000001E-2</v>
      </c>
      <c r="KN76" s="33">
        <v>1.5934799999999999E-2</v>
      </c>
      <c r="KO76" s="33">
        <v>1.5887390000000001E-2</v>
      </c>
      <c r="KP76" s="33">
        <v>1.5840489999999999E-2</v>
      </c>
      <c r="KQ76" s="33">
        <v>1.579419E-2</v>
      </c>
      <c r="KR76" s="33">
        <v>1.5748439999999999E-2</v>
      </c>
      <c r="KS76" s="33">
        <v>1.570324E-2</v>
      </c>
      <c r="KT76" s="33">
        <v>1.5658579999999998E-2</v>
      </c>
      <c r="KU76" s="33">
        <v>1.561455E-2</v>
      </c>
      <c r="KV76" s="33">
        <v>1.557118E-2</v>
      </c>
      <c r="KW76" s="33">
        <v>1.5528520000000001E-2</v>
      </c>
      <c r="KX76" s="33">
        <v>1.548651E-2</v>
      </c>
      <c r="KY76" s="33">
        <v>1.544507E-2</v>
      </c>
      <c r="KZ76" s="33">
        <v>1.540411E-2</v>
      </c>
      <c r="LA76" s="33">
        <v>1.536361E-2</v>
      </c>
      <c r="LB76" s="33">
        <v>1.532355E-2</v>
      </c>
      <c r="LC76" s="33">
        <v>1.5283939999999999E-2</v>
      </c>
      <c r="LD76" s="33">
        <v>1.524466E-2</v>
      </c>
      <c r="LE76" s="33">
        <v>1.52056E-2</v>
      </c>
      <c r="LF76" s="33">
        <v>1.516663E-2</v>
      </c>
      <c r="LG76" s="33">
        <v>1.5127740000000001E-2</v>
      </c>
      <c r="LH76" s="33">
        <v>1.508895E-2</v>
      </c>
      <c r="LI76" s="33">
        <v>1.5050340000000001E-2</v>
      </c>
      <c r="LJ76" s="33">
        <v>1.501189E-2</v>
      </c>
      <c r="LK76" s="33">
        <v>1.497357E-2</v>
      </c>
      <c r="LL76" s="33">
        <v>1.493537E-2</v>
      </c>
      <c r="LM76" s="33">
        <v>1.489736E-2</v>
      </c>
      <c r="LN76" s="33">
        <v>1.485963E-2</v>
      </c>
      <c r="LO76" s="33">
        <v>1.482229E-2</v>
      </c>
      <c r="LP76" s="33">
        <v>1.4785319999999999E-2</v>
      </c>
      <c r="LQ76" s="33">
        <v>1.474867E-2</v>
      </c>
      <c r="LR76" s="33">
        <v>1.471223E-2</v>
      </c>
      <c r="LS76" s="33">
        <v>1.467603E-2</v>
      </c>
      <c r="LT76" s="33">
        <v>1.464006E-2</v>
      </c>
      <c r="LU76" s="33">
        <v>1.460438E-2</v>
      </c>
      <c r="LV76" s="33">
        <v>1.4568930000000001E-2</v>
      </c>
      <c r="LW76" s="33">
        <v>1.453365E-2</v>
      </c>
      <c r="LX76" s="33">
        <v>1.449845E-2</v>
      </c>
      <c r="LY76" s="33">
        <v>1.446337E-2</v>
      </c>
      <c r="LZ76" s="33">
        <v>1.4428420000000001E-2</v>
      </c>
      <c r="MA76" s="33">
        <v>1.4393670000000001E-2</v>
      </c>
      <c r="MB76" s="33">
        <v>1.435908E-2</v>
      </c>
      <c r="MC76" s="33">
        <v>1.43246E-2</v>
      </c>
      <c r="MD76" s="33">
        <v>1.429016E-2</v>
      </c>
      <c r="ME76" s="33">
        <v>1.4255749999999999E-2</v>
      </c>
      <c r="MF76" s="33">
        <v>1.422138E-2</v>
      </c>
      <c r="MG76" s="33">
        <v>1.4187119999999999E-2</v>
      </c>
      <c r="MH76" s="33">
        <v>1.4152929999999999E-2</v>
      </c>
      <c r="MI76" s="33">
        <v>1.4118820000000001E-2</v>
      </c>
      <c r="MJ76" s="33">
        <v>1.408472E-2</v>
      </c>
      <c r="MK76" s="33">
        <v>1.405065E-2</v>
      </c>
      <c r="ML76" s="33">
        <v>1.401662E-2</v>
      </c>
      <c r="MM76" s="33">
        <v>1.3982680000000001E-2</v>
      </c>
      <c r="MN76" s="33">
        <v>1.3948779999999999E-2</v>
      </c>
      <c r="MO76" s="33">
        <v>1.3914879999999999E-2</v>
      </c>
      <c r="MP76" s="33">
        <v>1.388087E-2</v>
      </c>
      <c r="MQ76" s="33">
        <v>1.384677E-2</v>
      </c>
      <c r="MR76" s="33">
        <v>1.381257E-2</v>
      </c>
      <c r="MS76" s="33">
        <v>1.377834E-2</v>
      </c>
      <c r="MT76" s="33">
        <v>1.374409E-2</v>
      </c>
      <c r="MU76" s="33">
        <v>1.3709850000000001E-2</v>
      </c>
      <c r="MV76" s="33">
        <v>1.36756E-2</v>
      </c>
      <c r="MW76" s="33">
        <v>1.364142E-2</v>
      </c>
      <c r="MX76" s="33">
        <v>1.360739E-2</v>
      </c>
      <c r="MY76" s="33">
        <v>1.357366E-2</v>
      </c>
      <c r="MZ76" s="33">
        <v>1.354023E-2</v>
      </c>
      <c r="NA76" s="33">
        <v>1.3507119999999999E-2</v>
      </c>
      <c r="NB76" s="33">
        <v>1.34743E-2</v>
      </c>
      <c r="NC76" s="33">
        <v>1.3441740000000001E-2</v>
      </c>
      <c r="ND76" s="33">
        <v>1.340946E-2</v>
      </c>
      <c r="NE76" s="33">
        <v>1.3377450000000001E-2</v>
      </c>
      <c r="NF76" s="33">
        <v>1.3345650000000001E-2</v>
      </c>
      <c r="NG76" s="33">
        <v>1.331399E-2</v>
      </c>
      <c r="NH76" s="33">
        <v>1.328235E-2</v>
      </c>
      <c r="NI76" s="33">
        <v>1.3250700000000001E-2</v>
      </c>
      <c r="NJ76" s="33">
        <v>1.3219E-2</v>
      </c>
      <c r="NK76" s="33">
        <v>1.3187269999999999E-2</v>
      </c>
      <c r="NL76" s="33">
        <v>1.3155439999999999E-2</v>
      </c>
      <c r="NM76" s="33">
        <v>1.312352E-2</v>
      </c>
      <c r="NN76" s="33">
        <v>1.3091449999999999E-2</v>
      </c>
      <c r="NO76" s="33">
        <v>1.305924E-2</v>
      </c>
      <c r="NP76" s="33">
        <v>1.3026909999999999E-2</v>
      </c>
      <c r="NQ76" s="33">
        <v>1.2994530000000001E-2</v>
      </c>
      <c r="NR76" s="33">
        <v>1.2962110000000001E-2</v>
      </c>
      <c r="NS76" s="33">
        <v>1.292972E-2</v>
      </c>
      <c r="NT76" s="33">
        <v>1.289737E-2</v>
      </c>
      <c r="NU76" s="33">
        <v>1.2865120000000001E-2</v>
      </c>
      <c r="NV76" s="33">
        <v>1.283304E-2</v>
      </c>
      <c r="NW76" s="33">
        <v>1.280123E-2</v>
      </c>
      <c r="NX76" s="33">
        <v>1.276971E-2</v>
      </c>
      <c r="NY76" s="33">
        <v>1.273853E-2</v>
      </c>
      <c r="NZ76" s="33">
        <v>1.2707649999999999E-2</v>
      </c>
      <c r="OA76" s="33">
        <v>1.267708E-2</v>
      </c>
      <c r="OB76" s="33">
        <v>1.26468E-2</v>
      </c>
      <c r="OC76" s="33">
        <v>1.2616779999999999E-2</v>
      </c>
      <c r="OD76" s="33">
        <v>1.258695E-2</v>
      </c>
      <c r="OE76" s="33">
        <v>1.2557250000000001E-2</v>
      </c>
      <c r="OF76" s="33">
        <v>1.252761E-2</v>
      </c>
      <c r="OG76" s="33">
        <v>1.2497960000000001E-2</v>
      </c>
      <c r="OH76" s="33">
        <v>1.246822E-2</v>
      </c>
      <c r="OI76" s="33">
        <v>1.2438350000000001E-2</v>
      </c>
      <c r="OJ76" s="33">
        <v>1.2408300000000001E-2</v>
      </c>
      <c r="OK76" s="33">
        <v>1.237805E-2</v>
      </c>
      <c r="OL76" s="33">
        <v>1.234756E-2</v>
      </c>
      <c r="OM76" s="33">
        <v>1.2316850000000001E-2</v>
      </c>
      <c r="ON76" s="33">
        <v>1.2285920000000001E-2</v>
      </c>
      <c r="OO76" s="33">
        <v>1.225483E-2</v>
      </c>
      <c r="OP76" s="33">
        <v>1.2223589999999999E-2</v>
      </c>
    </row>
    <row r="77" spans="1:407" x14ac:dyDescent="0.25">
      <c r="A77" s="13" t="str">
        <f t="shared" si="1"/>
        <v>Helicopter-FINE-3-7-Any</v>
      </c>
      <c r="B77" s="13" t="s">
        <v>55</v>
      </c>
      <c r="C77" s="23" t="s">
        <v>30</v>
      </c>
      <c r="D77" s="31">
        <v>3</v>
      </c>
      <c r="E77" s="23">
        <v>7</v>
      </c>
      <c r="F77" s="32" t="s">
        <v>48</v>
      </c>
      <c r="G77" s="33">
        <v>0.80157489999999998</v>
      </c>
      <c r="H77" s="13">
        <v>0.67465649999999999</v>
      </c>
      <c r="I77" s="33">
        <v>0.56265290000000001</v>
      </c>
      <c r="J77" s="33">
        <v>0.47071790000000002</v>
      </c>
      <c r="K77" s="33">
        <v>0.39770729999999999</v>
      </c>
      <c r="L77" s="33">
        <v>0.3408177</v>
      </c>
      <c r="M77" s="33">
        <v>0.29636790000000002</v>
      </c>
      <c r="N77" s="33">
        <v>0.260795</v>
      </c>
      <c r="O77" s="33">
        <v>0.23249259999999999</v>
      </c>
      <c r="P77" s="33">
        <v>0.20932100000000001</v>
      </c>
      <c r="Q77" s="33">
        <v>0.1901185</v>
      </c>
      <c r="R77" s="33">
        <v>0.17415079999999999</v>
      </c>
      <c r="S77" s="33">
        <v>0.16080420000000001</v>
      </c>
      <c r="T77" s="33">
        <v>0.14905309999999999</v>
      </c>
      <c r="U77" s="33">
        <v>0.13924239999999999</v>
      </c>
      <c r="V77" s="33">
        <v>0.130803</v>
      </c>
      <c r="W77" s="33">
        <v>0.1234059</v>
      </c>
      <c r="X77" s="33">
        <v>0.11699329999999999</v>
      </c>
      <c r="Y77" s="33">
        <v>0.111468</v>
      </c>
      <c r="Z77" s="33">
        <v>0.1062989</v>
      </c>
      <c r="AA77" s="33">
        <v>0.10201349999999999</v>
      </c>
      <c r="AB77" s="33">
        <v>9.8272440000000003E-2</v>
      </c>
      <c r="AC77" s="33">
        <v>9.4754379999999999E-2</v>
      </c>
      <c r="AD77" s="33">
        <v>9.1650110000000007E-2</v>
      </c>
      <c r="AE77" s="33">
        <v>8.9059579999999999E-2</v>
      </c>
      <c r="AF77" s="33">
        <v>8.6509379999999997E-2</v>
      </c>
      <c r="AG77" s="33">
        <v>8.4345450000000002E-2</v>
      </c>
      <c r="AH77" s="33">
        <v>8.2296750000000002E-2</v>
      </c>
      <c r="AI77" s="33">
        <v>8.0250959999999996E-2</v>
      </c>
      <c r="AJ77" s="33">
        <v>7.8478110000000004E-2</v>
      </c>
      <c r="AK77" s="33">
        <v>7.6977859999999995E-2</v>
      </c>
      <c r="AL77" s="33">
        <v>7.5350739999999999E-2</v>
      </c>
      <c r="AM77" s="33">
        <v>7.4064270000000001E-2</v>
      </c>
      <c r="AN77" s="33">
        <v>7.2777460000000002E-2</v>
      </c>
      <c r="AO77" s="33">
        <v>7.1429450000000005E-2</v>
      </c>
      <c r="AP77" s="33">
        <v>7.0304030000000003E-2</v>
      </c>
      <c r="AQ77" s="33">
        <v>6.9285630000000001E-2</v>
      </c>
      <c r="AR77" s="33">
        <v>6.8117759999999999E-2</v>
      </c>
      <c r="AS77" s="33">
        <v>6.7190639999999996E-2</v>
      </c>
      <c r="AT77" s="33">
        <v>6.6244999999999998E-2</v>
      </c>
      <c r="AU77" s="33">
        <v>6.5246159999999997E-2</v>
      </c>
      <c r="AV77" s="33">
        <v>6.4388890000000004E-2</v>
      </c>
      <c r="AW77" s="33">
        <v>6.3661889999999999E-2</v>
      </c>
      <c r="AX77" s="33">
        <v>6.2760070000000001E-2</v>
      </c>
      <c r="AY77" s="33">
        <v>6.2020069999999997E-2</v>
      </c>
      <c r="AZ77" s="33">
        <v>6.1378630000000003E-2</v>
      </c>
      <c r="BA77" s="33">
        <v>6.058496E-2</v>
      </c>
      <c r="BB77" s="33">
        <v>5.990583E-2</v>
      </c>
      <c r="BC77" s="33">
        <v>5.9382709999999998E-2</v>
      </c>
      <c r="BD77" s="33">
        <v>5.8635890000000003E-2</v>
      </c>
      <c r="BE77" s="33">
        <v>5.7960739999999997E-2</v>
      </c>
      <c r="BF77" s="33">
        <v>5.7397049999999998E-2</v>
      </c>
      <c r="BG77" s="33">
        <v>5.6775470000000001E-2</v>
      </c>
      <c r="BH77" s="33">
        <v>5.6133240000000001E-2</v>
      </c>
      <c r="BI77" s="33">
        <v>5.5659970000000003E-2</v>
      </c>
      <c r="BJ77" s="33">
        <v>5.5161200000000001E-2</v>
      </c>
      <c r="BK77" s="33">
        <v>5.4589510000000001E-2</v>
      </c>
      <c r="BL77" s="33">
        <v>5.4001380000000002E-2</v>
      </c>
      <c r="BM77" s="33">
        <v>5.3516729999999998E-2</v>
      </c>
      <c r="BN77" s="33">
        <v>5.3106830000000001E-2</v>
      </c>
      <c r="BO77" s="33">
        <v>5.2628729999999999E-2</v>
      </c>
      <c r="BP77" s="33">
        <v>5.2080420000000002E-2</v>
      </c>
      <c r="BQ77" s="33">
        <v>5.162224E-2</v>
      </c>
      <c r="BR77" s="33">
        <v>5.1166429999999999E-2</v>
      </c>
      <c r="BS77" s="33">
        <v>5.0672790000000002E-2</v>
      </c>
      <c r="BT77" s="33">
        <v>5.0206920000000002E-2</v>
      </c>
      <c r="BU77" s="33">
        <v>4.9790300000000003E-2</v>
      </c>
      <c r="BV77" s="33">
        <v>4.9413640000000002E-2</v>
      </c>
      <c r="BW77" s="33">
        <v>4.9037520000000001E-2</v>
      </c>
      <c r="BX77" s="33">
        <v>4.8595180000000002E-2</v>
      </c>
      <c r="BY77" s="33">
        <v>4.815444E-2</v>
      </c>
      <c r="BZ77" s="33">
        <v>4.7782829999999998E-2</v>
      </c>
      <c r="CA77" s="33">
        <v>4.7468419999999997E-2</v>
      </c>
      <c r="CB77" s="33">
        <v>4.708536E-2</v>
      </c>
      <c r="CC77" s="33">
        <v>4.6694369999999999E-2</v>
      </c>
      <c r="CD77" s="33">
        <v>4.6290190000000002E-2</v>
      </c>
      <c r="CE77" s="33">
        <v>4.5913460000000003E-2</v>
      </c>
      <c r="CF77" s="33">
        <v>4.5572090000000003E-2</v>
      </c>
      <c r="CG77" s="33">
        <v>4.5235579999999997E-2</v>
      </c>
      <c r="CH77" s="33">
        <v>4.4877630000000002E-2</v>
      </c>
      <c r="CI77" s="33">
        <v>4.4528900000000003E-2</v>
      </c>
      <c r="CJ77" s="33">
        <v>4.4187259999999999E-2</v>
      </c>
      <c r="CK77" s="33">
        <v>4.3855140000000001E-2</v>
      </c>
      <c r="CL77" s="33">
        <v>4.3516989999999998E-2</v>
      </c>
      <c r="CM77" s="33">
        <v>4.318292E-2</v>
      </c>
      <c r="CN77" s="33">
        <v>4.285344E-2</v>
      </c>
      <c r="CO77" s="33">
        <v>4.2530779999999997E-2</v>
      </c>
      <c r="CP77" s="33">
        <v>4.221395E-2</v>
      </c>
      <c r="CQ77" s="33">
        <v>4.1901239999999999E-2</v>
      </c>
      <c r="CR77" s="33">
        <v>4.1589269999999998E-2</v>
      </c>
      <c r="CS77" s="33">
        <v>4.1280900000000002E-2</v>
      </c>
      <c r="CT77" s="33">
        <v>4.0977659999999999E-2</v>
      </c>
      <c r="CU77" s="33">
        <v>4.0680819999999999E-2</v>
      </c>
      <c r="CV77" s="33">
        <v>4.0388720000000003E-2</v>
      </c>
      <c r="CW77" s="33">
        <v>4.0099540000000003E-2</v>
      </c>
      <c r="CX77" s="33">
        <v>3.9811319999999997E-2</v>
      </c>
      <c r="CY77" s="33">
        <v>3.9526529999999997E-2</v>
      </c>
      <c r="CZ77" s="33">
        <v>3.9245479999999999E-2</v>
      </c>
      <c r="DA77" s="33">
        <v>3.8968240000000001E-2</v>
      </c>
      <c r="DB77" s="33">
        <v>3.869384E-2</v>
      </c>
      <c r="DC77" s="33">
        <v>3.84223E-2</v>
      </c>
      <c r="DD77" s="33">
        <v>3.8153149999999997E-2</v>
      </c>
      <c r="DE77" s="33">
        <v>3.7888560000000002E-2</v>
      </c>
      <c r="DF77" s="33">
        <v>3.7627889999999997E-2</v>
      </c>
      <c r="DG77" s="33">
        <v>3.7370380000000002E-2</v>
      </c>
      <c r="DH77" s="33">
        <v>3.7115000000000002E-2</v>
      </c>
      <c r="DI77" s="33">
        <v>3.6861459999999999E-2</v>
      </c>
      <c r="DJ77" s="33">
        <v>3.6609549999999998E-2</v>
      </c>
      <c r="DK77" s="33">
        <v>3.6361749999999998E-2</v>
      </c>
      <c r="DL77" s="33">
        <v>3.6117990000000003E-2</v>
      </c>
      <c r="DM77" s="33">
        <v>3.5878399999999998E-2</v>
      </c>
      <c r="DN77" s="33">
        <v>3.5641550000000001E-2</v>
      </c>
      <c r="DO77" s="33">
        <v>3.5406489999999999E-2</v>
      </c>
      <c r="DP77" s="33">
        <v>3.5172469999999997E-2</v>
      </c>
      <c r="DQ77" s="33">
        <v>3.49415E-2</v>
      </c>
      <c r="DR77" s="33">
        <v>3.4713540000000001E-2</v>
      </c>
      <c r="DS77" s="33">
        <v>3.4489289999999999E-2</v>
      </c>
      <c r="DT77" s="33">
        <v>3.426738E-2</v>
      </c>
      <c r="DU77" s="33">
        <v>3.4046279999999998E-2</v>
      </c>
      <c r="DV77" s="33">
        <v>3.3825059999999997E-2</v>
      </c>
      <c r="DW77" s="33">
        <v>3.3606150000000001E-2</v>
      </c>
      <c r="DX77" s="33">
        <v>3.3390080000000003E-2</v>
      </c>
      <c r="DY77" s="33">
        <v>3.3177989999999997E-2</v>
      </c>
      <c r="DZ77" s="33">
        <v>3.2969140000000001E-2</v>
      </c>
      <c r="EA77" s="33">
        <v>3.2761659999999998E-2</v>
      </c>
      <c r="EB77" s="33">
        <v>3.2554029999999998E-2</v>
      </c>
      <c r="EC77" s="33">
        <v>3.2348000000000002E-2</v>
      </c>
      <c r="ED77" s="33">
        <v>3.2144329999999999E-2</v>
      </c>
      <c r="EE77" s="33">
        <v>3.194437E-2</v>
      </c>
      <c r="EF77" s="33">
        <v>3.1747450000000003E-2</v>
      </c>
      <c r="EG77" s="33">
        <v>3.1552200000000002E-2</v>
      </c>
      <c r="EH77" s="33">
        <v>3.135802E-2</v>
      </c>
      <c r="EI77" s="33">
        <v>3.1166220000000001E-2</v>
      </c>
      <c r="EJ77" s="33">
        <v>3.0977020000000001E-2</v>
      </c>
      <c r="EK77" s="33">
        <v>3.0790910000000001E-2</v>
      </c>
      <c r="EL77" s="33">
        <v>3.0606390000000001E-2</v>
      </c>
      <c r="EM77" s="33">
        <v>3.042125E-2</v>
      </c>
      <c r="EN77" s="33">
        <v>3.0234899999999999E-2</v>
      </c>
      <c r="EO77" s="33">
        <v>3.004915E-2</v>
      </c>
      <c r="EP77" s="33">
        <v>2.9865470000000002E-2</v>
      </c>
      <c r="EQ77" s="33">
        <v>2.9685110000000001E-2</v>
      </c>
      <c r="ER77" s="33">
        <v>2.9506609999999999E-2</v>
      </c>
      <c r="ES77" s="33">
        <v>2.932823E-2</v>
      </c>
      <c r="ET77" s="33">
        <v>2.9149520000000002E-2</v>
      </c>
      <c r="EU77" s="33">
        <v>2.8972100000000001E-2</v>
      </c>
      <c r="EV77" s="33">
        <v>2.8797880000000001E-2</v>
      </c>
      <c r="EW77" s="33">
        <v>2.8628259999999999E-2</v>
      </c>
      <c r="EX77" s="33">
        <v>2.8461670000000001E-2</v>
      </c>
      <c r="EY77" s="33">
        <v>2.8295790000000001E-2</v>
      </c>
      <c r="EZ77" s="33">
        <v>2.8129169999999998E-2</v>
      </c>
      <c r="FA77" s="33">
        <v>2.796299E-2</v>
      </c>
      <c r="FB77" s="33">
        <v>2.779891E-2</v>
      </c>
      <c r="FC77" s="33">
        <v>2.7638570000000001E-2</v>
      </c>
      <c r="FD77" s="33">
        <v>2.7480250000000001E-2</v>
      </c>
      <c r="FE77" s="33">
        <v>2.7321910000000001E-2</v>
      </c>
      <c r="FF77" s="33">
        <v>2.7162840000000001E-2</v>
      </c>
      <c r="FG77" s="33">
        <v>2.7004159999999999E-2</v>
      </c>
      <c r="FH77" s="33">
        <v>2.6846769999999999E-2</v>
      </c>
      <c r="FI77" s="33">
        <v>2.669258E-2</v>
      </c>
      <c r="FJ77" s="33">
        <v>2.654012E-2</v>
      </c>
      <c r="FK77" s="33">
        <v>2.6387130000000002E-2</v>
      </c>
      <c r="FL77" s="33">
        <v>2.6233179999999998E-2</v>
      </c>
      <c r="FM77" s="33">
        <v>2.6079809999999998E-2</v>
      </c>
      <c r="FN77" s="33">
        <v>2.5928159999999999E-2</v>
      </c>
      <c r="FO77" s="33">
        <v>2.5779900000000001E-2</v>
      </c>
      <c r="FP77" s="33">
        <v>2.5633699999999999E-2</v>
      </c>
      <c r="FQ77" s="33">
        <v>2.5487929999999999E-2</v>
      </c>
      <c r="FR77" s="33">
        <v>2.534233E-2</v>
      </c>
      <c r="FS77" s="33">
        <v>2.519865E-2</v>
      </c>
      <c r="FT77" s="33">
        <v>2.505814E-2</v>
      </c>
      <c r="FU77" s="33">
        <v>2.492198E-2</v>
      </c>
      <c r="FV77" s="33">
        <v>2.4788359999999999E-2</v>
      </c>
      <c r="FW77" s="33">
        <v>2.4654990000000002E-2</v>
      </c>
      <c r="FX77" s="33">
        <v>2.4520469999999999E-2</v>
      </c>
      <c r="FY77" s="33">
        <v>2.4385859999999999E-2</v>
      </c>
      <c r="FZ77" s="33">
        <v>2.4252039999999999E-2</v>
      </c>
      <c r="GA77" s="33">
        <v>2.4120300000000001E-2</v>
      </c>
      <c r="GB77" s="33">
        <v>2.398985E-2</v>
      </c>
      <c r="GC77" s="33">
        <v>2.3859160000000001E-2</v>
      </c>
      <c r="GD77" s="33">
        <v>2.3727109999999999E-2</v>
      </c>
      <c r="GE77" s="33">
        <v>2.3595149999999999E-2</v>
      </c>
      <c r="GF77" s="33">
        <v>2.3465090000000001E-2</v>
      </c>
      <c r="GG77" s="33">
        <v>2.3338319999999999E-2</v>
      </c>
      <c r="GH77" s="33">
        <v>2.321397E-2</v>
      </c>
      <c r="GI77" s="33">
        <v>2.309056E-2</v>
      </c>
      <c r="GJ77" s="33">
        <v>2.296687E-2</v>
      </c>
      <c r="GK77" s="33">
        <v>2.2843909999999999E-2</v>
      </c>
      <c r="GL77" s="33">
        <v>2.2722889999999999E-2</v>
      </c>
      <c r="GM77" s="33">
        <v>2.260438E-2</v>
      </c>
      <c r="GN77" s="33">
        <v>2.248756E-2</v>
      </c>
      <c r="GO77" s="33">
        <v>2.2371479999999999E-2</v>
      </c>
      <c r="GP77" s="33">
        <v>2.2255049999999998E-2</v>
      </c>
      <c r="GQ77" s="33">
        <v>2.2139120000000002E-2</v>
      </c>
      <c r="GR77" s="33">
        <v>2.202515E-2</v>
      </c>
      <c r="GS77" s="33">
        <v>2.1913720000000001E-2</v>
      </c>
      <c r="GT77" s="33">
        <v>2.1804069999999998E-2</v>
      </c>
      <c r="GU77" s="33">
        <v>2.1695180000000001E-2</v>
      </c>
      <c r="GV77" s="33">
        <v>2.1585969999999999E-2</v>
      </c>
      <c r="GW77" s="33">
        <v>2.1477050000000001E-2</v>
      </c>
      <c r="GX77" s="33">
        <v>2.1369510000000001E-2</v>
      </c>
      <c r="GY77" s="33">
        <v>2.1263730000000002E-2</v>
      </c>
      <c r="GZ77" s="33">
        <v>2.115879E-2</v>
      </c>
      <c r="HA77" s="33">
        <v>2.1054050000000001E-2</v>
      </c>
      <c r="HB77" s="33">
        <v>2.0948899999999999E-2</v>
      </c>
      <c r="HC77" s="33">
        <v>2.0843939999999998E-2</v>
      </c>
      <c r="HD77" s="33">
        <v>2.0740160000000001E-2</v>
      </c>
      <c r="HE77" s="33">
        <v>2.0638299999999998E-2</v>
      </c>
      <c r="HF77" s="33">
        <v>2.0537719999999999E-2</v>
      </c>
      <c r="HG77" s="33">
        <v>2.0437799999999999E-2</v>
      </c>
      <c r="HH77" s="33">
        <v>2.033776E-2</v>
      </c>
      <c r="HI77" s="33">
        <v>2.0238160000000002E-2</v>
      </c>
      <c r="HJ77" s="33">
        <v>2.0139979999999998E-2</v>
      </c>
      <c r="HK77" s="33">
        <v>2.0044059999999999E-2</v>
      </c>
      <c r="HL77" s="33">
        <v>1.9949729999999999E-2</v>
      </c>
      <c r="HM77" s="33">
        <v>1.9856180000000001E-2</v>
      </c>
      <c r="HN77" s="33">
        <v>1.976255E-2</v>
      </c>
      <c r="HO77" s="33">
        <v>1.9669260000000001E-2</v>
      </c>
      <c r="HP77" s="33">
        <v>1.9577199999999999E-2</v>
      </c>
      <c r="HQ77" s="33">
        <v>1.94871E-2</v>
      </c>
      <c r="HR77" s="33">
        <v>1.9398189999999999E-2</v>
      </c>
      <c r="HS77" s="33">
        <v>1.9309710000000001E-2</v>
      </c>
      <c r="HT77" s="33">
        <v>1.9220950000000001E-2</v>
      </c>
      <c r="HU77" s="33">
        <v>1.9132159999999999E-2</v>
      </c>
      <c r="HV77" s="33">
        <v>1.9044209999999999E-2</v>
      </c>
      <c r="HW77" s="33">
        <v>1.89578E-2</v>
      </c>
      <c r="HX77" s="33">
        <v>1.8872259999999998E-2</v>
      </c>
      <c r="HY77" s="33">
        <v>1.8786790000000001E-2</v>
      </c>
      <c r="HZ77" s="33">
        <v>1.8700789999999998E-2</v>
      </c>
      <c r="IA77" s="33">
        <v>1.8614370000000002E-2</v>
      </c>
      <c r="IB77" s="33">
        <v>1.8528429999999999E-2</v>
      </c>
      <c r="IC77" s="33">
        <v>1.844353E-2</v>
      </c>
      <c r="ID77" s="33">
        <v>1.8359199999999999E-2</v>
      </c>
      <c r="IE77" s="33">
        <v>1.8275090000000001E-2</v>
      </c>
      <c r="IF77" s="33">
        <v>1.8190700000000001E-2</v>
      </c>
      <c r="IG77" s="33">
        <v>1.8106400000000002E-2</v>
      </c>
      <c r="IH77" s="33">
        <v>1.8023109999999998E-2</v>
      </c>
      <c r="II77" s="33">
        <v>1.794128E-2</v>
      </c>
      <c r="IJ77" s="33">
        <v>1.7860669999999999E-2</v>
      </c>
      <c r="IK77" s="33">
        <v>1.778103E-2</v>
      </c>
      <c r="IL77" s="33">
        <v>1.7701939999999999E-2</v>
      </c>
      <c r="IM77" s="33">
        <v>1.7623429999999999E-2</v>
      </c>
      <c r="IN77" s="33">
        <v>1.7545990000000001E-2</v>
      </c>
      <c r="IO77" s="33">
        <v>1.7469849999999999E-2</v>
      </c>
      <c r="IP77" s="33">
        <v>1.7394420000000001E-2</v>
      </c>
      <c r="IQ77" s="33">
        <v>1.7319279999999999E-2</v>
      </c>
      <c r="IR77" s="33">
        <v>1.7243990000000001E-2</v>
      </c>
      <c r="IS77" s="33">
        <v>1.7168530000000001E-2</v>
      </c>
      <c r="IT77" s="33">
        <v>1.7093379999999998E-2</v>
      </c>
      <c r="IU77" s="33">
        <v>1.7018889999999998E-2</v>
      </c>
      <c r="IV77" s="33">
        <v>1.6944560000000001E-2</v>
      </c>
      <c r="IW77" s="33">
        <v>1.6870079999999999E-2</v>
      </c>
      <c r="IX77" s="33">
        <v>1.679512E-2</v>
      </c>
      <c r="IY77" s="33">
        <v>1.672001E-2</v>
      </c>
      <c r="IZ77" s="33">
        <v>1.6645170000000001E-2</v>
      </c>
      <c r="JA77" s="33">
        <v>1.6571099999999998E-2</v>
      </c>
      <c r="JB77" s="33">
        <v>1.6497640000000001E-2</v>
      </c>
      <c r="JC77" s="33">
        <v>1.6424749999999998E-2</v>
      </c>
      <c r="JD77" s="33">
        <v>1.635234E-2</v>
      </c>
      <c r="JE77" s="33">
        <v>1.6280900000000001E-2</v>
      </c>
      <c r="JF77" s="33">
        <v>1.6210800000000001E-2</v>
      </c>
      <c r="JG77" s="33">
        <v>1.6142110000000001E-2</v>
      </c>
      <c r="JH77" s="33">
        <v>1.6074339999999999E-2</v>
      </c>
      <c r="JI77" s="33">
        <v>1.6007159999999999E-2</v>
      </c>
      <c r="JJ77" s="33">
        <v>1.5940349999999999E-2</v>
      </c>
      <c r="JK77" s="33">
        <v>1.5874099999999999E-2</v>
      </c>
      <c r="JL77" s="33">
        <v>1.5808349999999999E-2</v>
      </c>
      <c r="JM77" s="33">
        <v>1.5743050000000001E-2</v>
      </c>
      <c r="JN77" s="33">
        <v>1.567764E-2</v>
      </c>
      <c r="JO77" s="33">
        <v>1.561192E-2</v>
      </c>
      <c r="JP77" s="33">
        <v>1.5545929999999999E-2</v>
      </c>
      <c r="JQ77" s="33">
        <v>1.548013E-2</v>
      </c>
      <c r="JR77" s="33">
        <v>1.5414779999999999E-2</v>
      </c>
      <c r="JS77" s="33">
        <v>1.535007E-2</v>
      </c>
      <c r="JT77" s="33">
        <v>1.528583E-2</v>
      </c>
      <c r="JU77" s="33">
        <v>1.5222060000000001E-2</v>
      </c>
      <c r="JV77" s="33">
        <v>1.515875E-2</v>
      </c>
      <c r="JW77" s="33">
        <v>1.509629E-2</v>
      </c>
      <c r="JX77" s="33">
        <v>1.5034860000000001E-2</v>
      </c>
      <c r="JY77" s="33">
        <v>1.497441E-2</v>
      </c>
      <c r="JZ77" s="33">
        <v>1.4914449999999999E-2</v>
      </c>
      <c r="KA77" s="33">
        <v>1.48548E-2</v>
      </c>
      <c r="KB77" s="33">
        <v>1.479512E-2</v>
      </c>
      <c r="KC77" s="33">
        <v>1.47358E-2</v>
      </c>
      <c r="KD77" s="33">
        <v>1.4676939999999999E-2</v>
      </c>
      <c r="KE77" s="33">
        <v>1.4618600000000001E-2</v>
      </c>
      <c r="KF77" s="33">
        <v>1.45603E-2</v>
      </c>
      <c r="KG77" s="33">
        <v>1.450195E-2</v>
      </c>
      <c r="KH77" s="33">
        <v>1.444348E-2</v>
      </c>
      <c r="KI77" s="33">
        <v>1.438538E-2</v>
      </c>
      <c r="KJ77" s="33">
        <v>1.432784E-2</v>
      </c>
      <c r="KK77" s="33">
        <v>1.427081E-2</v>
      </c>
      <c r="KL77" s="33">
        <v>1.4213730000000001E-2</v>
      </c>
      <c r="KM77" s="33">
        <v>1.41566E-2</v>
      </c>
      <c r="KN77" s="33">
        <v>1.409964E-2</v>
      </c>
      <c r="KO77" s="33">
        <v>1.4043470000000001E-2</v>
      </c>
      <c r="KP77" s="33">
        <v>1.398831E-2</v>
      </c>
      <c r="KQ77" s="33">
        <v>1.3934159999999999E-2</v>
      </c>
      <c r="KR77" s="33">
        <v>1.388035E-2</v>
      </c>
      <c r="KS77" s="33">
        <v>1.382687E-2</v>
      </c>
      <c r="KT77" s="33">
        <v>1.377393E-2</v>
      </c>
      <c r="KU77" s="33">
        <v>1.372197E-2</v>
      </c>
      <c r="KV77" s="33">
        <v>1.367107E-2</v>
      </c>
      <c r="KW77" s="33">
        <v>1.3621019999999999E-2</v>
      </c>
      <c r="KX77" s="33">
        <v>1.3571049999999999E-2</v>
      </c>
      <c r="KY77" s="33">
        <v>1.352093E-2</v>
      </c>
      <c r="KZ77" s="33">
        <v>1.34705E-2</v>
      </c>
      <c r="LA77" s="33">
        <v>1.3420130000000001E-2</v>
      </c>
      <c r="LB77" s="33">
        <v>1.337E-2</v>
      </c>
      <c r="LC77" s="33">
        <v>1.33201E-2</v>
      </c>
      <c r="LD77" s="33">
        <v>1.326979E-2</v>
      </c>
      <c r="LE77" s="33">
        <v>1.321893E-2</v>
      </c>
      <c r="LF77" s="33">
        <v>1.316755E-2</v>
      </c>
      <c r="LG77" s="33">
        <v>1.3116310000000001E-2</v>
      </c>
      <c r="LH77" s="33">
        <v>1.3065510000000001E-2</v>
      </c>
      <c r="LI77" s="33">
        <v>1.301544E-2</v>
      </c>
      <c r="LJ77" s="33">
        <v>1.2965630000000001E-2</v>
      </c>
      <c r="LK77" s="33">
        <v>1.291611E-2</v>
      </c>
      <c r="LL77" s="33">
        <v>1.2866890000000001E-2</v>
      </c>
      <c r="LM77" s="33">
        <v>1.281847E-2</v>
      </c>
      <c r="LN77" s="33">
        <v>1.2771040000000001E-2</v>
      </c>
      <c r="LO77" s="33">
        <v>1.272477E-2</v>
      </c>
      <c r="LP77" s="33">
        <v>1.2679070000000001E-2</v>
      </c>
      <c r="LQ77" s="33">
        <v>1.2633719999999999E-2</v>
      </c>
      <c r="LR77" s="33">
        <v>1.2588510000000001E-2</v>
      </c>
      <c r="LS77" s="33">
        <v>1.2543759999999999E-2</v>
      </c>
      <c r="LT77" s="33">
        <v>1.2499440000000001E-2</v>
      </c>
      <c r="LU77" s="33">
        <v>1.2455590000000001E-2</v>
      </c>
      <c r="LV77" s="33">
        <v>1.241169E-2</v>
      </c>
      <c r="LW77" s="33">
        <v>1.236749E-2</v>
      </c>
      <c r="LX77" s="33">
        <v>1.232281E-2</v>
      </c>
      <c r="LY77" s="33">
        <v>1.2278010000000001E-2</v>
      </c>
      <c r="LZ77" s="33">
        <v>1.223312E-2</v>
      </c>
      <c r="MA77" s="33">
        <v>1.2188269999999999E-2</v>
      </c>
      <c r="MB77" s="33">
        <v>1.214321E-2</v>
      </c>
      <c r="MC77" s="33">
        <v>1.209796E-2</v>
      </c>
      <c r="MD77" s="33">
        <v>1.2052510000000001E-2</v>
      </c>
      <c r="ME77" s="33">
        <v>1.200732E-2</v>
      </c>
      <c r="MF77" s="33">
        <v>1.1962459999999999E-2</v>
      </c>
      <c r="MG77" s="33">
        <v>1.1918150000000001E-2</v>
      </c>
      <c r="MH77" s="33">
        <v>1.187416E-2</v>
      </c>
      <c r="MI77" s="33">
        <v>1.18304E-2</v>
      </c>
      <c r="MJ77" s="33">
        <v>1.1786710000000001E-2</v>
      </c>
      <c r="MK77" s="33">
        <v>1.1743470000000001E-2</v>
      </c>
      <c r="ML77" s="33">
        <v>1.170064E-2</v>
      </c>
      <c r="MM77" s="33">
        <v>1.165833E-2</v>
      </c>
      <c r="MN77" s="33">
        <v>1.161628E-2</v>
      </c>
      <c r="MO77" s="33">
        <v>1.157445E-2</v>
      </c>
      <c r="MP77" s="33">
        <v>1.153275E-2</v>
      </c>
      <c r="MQ77" s="33">
        <v>1.149156E-2</v>
      </c>
      <c r="MR77" s="33">
        <v>1.1450750000000001E-2</v>
      </c>
      <c r="MS77" s="33">
        <v>1.1410399999999999E-2</v>
      </c>
      <c r="MT77" s="33">
        <v>1.137028E-2</v>
      </c>
      <c r="MU77" s="33">
        <v>1.133026E-2</v>
      </c>
      <c r="MV77" s="33">
        <v>1.1290100000000001E-2</v>
      </c>
      <c r="MW77" s="33">
        <v>1.125014E-2</v>
      </c>
      <c r="MX77" s="33">
        <v>1.1210319999999999E-2</v>
      </c>
      <c r="MY77" s="33">
        <v>1.117078E-2</v>
      </c>
      <c r="MZ77" s="33">
        <v>1.113134E-2</v>
      </c>
      <c r="NA77" s="33">
        <v>1.109195E-2</v>
      </c>
      <c r="NB77" s="33">
        <v>1.1052380000000001E-2</v>
      </c>
      <c r="NC77" s="33">
        <v>1.1012879999999999E-2</v>
      </c>
      <c r="ND77" s="33">
        <v>1.097352E-2</v>
      </c>
      <c r="NE77" s="33">
        <v>1.093441E-2</v>
      </c>
      <c r="NF77" s="33">
        <v>1.0895510000000001E-2</v>
      </c>
      <c r="NG77" s="33">
        <v>1.085683E-2</v>
      </c>
      <c r="NH77" s="33">
        <v>1.081815E-2</v>
      </c>
      <c r="NI77" s="33">
        <v>1.077967E-2</v>
      </c>
      <c r="NJ77" s="33">
        <v>1.074138E-2</v>
      </c>
      <c r="NK77" s="33">
        <v>1.070336E-2</v>
      </c>
      <c r="NL77" s="33">
        <v>1.0665610000000001E-2</v>
      </c>
      <c r="NM77" s="33">
        <v>1.0628189999999999E-2</v>
      </c>
      <c r="NN77" s="33">
        <v>1.059103E-2</v>
      </c>
      <c r="NO77" s="33">
        <v>1.0554350000000001E-2</v>
      </c>
      <c r="NP77" s="33">
        <v>1.051818E-2</v>
      </c>
      <c r="NQ77" s="33">
        <v>1.048259E-2</v>
      </c>
      <c r="NR77" s="33">
        <v>1.044748E-2</v>
      </c>
      <c r="NS77" s="33">
        <v>1.041283E-2</v>
      </c>
      <c r="NT77" s="33">
        <v>1.0378480000000001E-2</v>
      </c>
      <c r="NU77" s="33">
        <v>1.034446E-2</v>
      </c>
      <c r="NV77" s="33">
        <v>1.0310639999999999E-2</v>
      </c>
      <c r="NW77" s="33">
        <v>1.027698E-2</v>
      </c>
      <c r="NX77" s="33">
        <v>1.024331E-2</v>
      </c>
      <c r="NY77" s="33">
        <v>1.020968E-2</v>
      </c>
      <c r="NZ77" s="33">
        <v>1.017595E-2</v>
      </c>
      <c r="OA77" s="33">
        <v>1.014222E-2</v>
      </c>
      <c r="OB77" s="33">
        <v>1.010847E-2</v>
      </c>
      <c r="OC77" s="33">
        <v>1.007474E-2</v>
      </c>
      <c r="OD77" s="33">
        <v>1.004094E-2</v>
      </c>
      <c r="OE77" s="33">
        <v>1.0007139999999999E-2</v>
      </c>
      <c r="OF77" s="33">
        <v>9.9733400000000007E-3</v>
      </c>
      <c r="OG77" s="33">
        <v>9.9396950000000001E-3</v>
      </c>
      <c r="OH77" s="33">
        <v>9.9062690000000005E-3</v>
      </c>
      <c r="OI77" s="33">
        <v>9.8731679999999999E-3</v>
      </c>
      <c r="OJ77" s="33">
        <v>9.8403250000000005E-3</v>
      </c>
      <c r="OK77" s="33">
        <v>9.8077760000000007E-3</v>
      </c>
      <c r="OL77" s="33">
        <v>9.7755770000000006E-3</v>
      </c>
      <c r="OM77" s="33">
        <v>9.7438230000000004E-3</v>
      </c>
      <c r="ON77" s="33">
        <v>9.712554E-3</v>
      </c>
      <c r="OO77" s="33">
        <v>9.6818310000000001E-3</v>
      </c>
      <c r="OP77" s="33">
        <v>9.6515890000000003E-3</v>
      </c>
    </row>
    <row r="78" spans="1:407" x14ac:dyDescent="0.25">
      <c r="A78" s="13" t="str">
        <f t="shared" si="1"/>
        <v>Helicopter-FINE-4-20-Any</v>
      </c>
      <c r="B78" s="13" t="s">
        <v>55</v>
      </c>
      <c r="C78" s="23" t="s">
        <v>30</v>
      </c>
      <c r="D78" s="31">
        <v>4</v>
      </c>
      <c r="E78" s="23">
        <v>20</v>
      </c>
      <c r="F78" s="32" t="s">
        <v>48</v>
      </c>
      <c r="G78" s="33">
        <v>0.78793290000000005</v>
      </c>
      <c r="H78" s="33">
        <v>0.78949760000000002</v>
      </c>
      <c r="I78" s="33">
        <v>0.78412930000000003</v>
      </c>
      <c r="J78" s="33">
        <v>0.77248019999999995</v>
      </c>
      <c r="K78" s="33">
        <v>0.75629710000000006</v>
      </c>
      <c r="L78" s="33">
        <v>0.73732600000000004</v>
      </c>
      <c r="M78" s="33">
        <v>0.71586839999999996</v>
      </c>
      <c r="N78" s="33">
        <v>0.69383050000000002</v>
      </c>
      <c r="O78" s="33">
        <v>0.67118869999999997</v>
      </c>
      <c r="P78" s="33">
        <v>0.64904329999999999</v>
      </c>
      <c r="Q78" s="33">
        <v>0.62772729999999999</v>
      </c>
      <c r="R78" s="33">
        <v>0.60721360000000002</v>
      </c>
      <c r="S78" s="33">
        <v>0.58625689999999997</v>
      </c>
      <c r="T78" s="33">
        <v>0.56578039999999996</v>
      </c>
      <c r="U78" s="33">
        <v>0.54511419999999999</v>
      </c>
      <c r="V78" s="33">
        <v>0.52517239999999998</v>
      </c>
      <c r="W78" s="33">
        <v>0.50633309999999998</v>
      </c>
      <c r="X78" s="33">
        <v>0.48863600000000001</v>
      </c>
      <c r="Y78" s="33">
        <v>0.47084520000000002</v>
      </c>
      <c r="Z78" s="33">
        <v>0.45387810000000001</v>
      </c>
      <c r="AA78" s="33">
        <v>0.43696259999999998</v>
      </c>
      <c r="AB78" s="33">
        <v>0.42093979999999998</v>
      </c>
      <c r="AC78" s="33">
        <v>0.40607739999999998</v>
      </c>
      <c r="AD78" s="33">
        <v>0.39226879999999997</v>
      </c>
      <c r="AE78" s="33">
        <v>0.37831740000000003</v>
      </c>
      <c r="AF78" s="33">
        <v>0.36517100000000002</v>
      </c>
      <c r="AG78" s="33">
        <v>0.35197600000000001</v>
      </c>
      <c r="AH78" s="33">
        <v>0.33954329999999999</v>
      </c>
      <c r="AI78" s="33">
        <v>0.32816119999999999</v>
      </c>
      <c r="AJ78" s="33">
        <v>0.31772620000000001</v>
      </c>
      <c r="AK78" s="33">
        <v>0.30702590000000002</v>
      </c>
      <c r="AL78" s="33">
        <v>0.29689549999999998</v>
      </c>
      <c r="AM78" s="33">
        <v>0.28653489999999998</v>
      </c>
      <c r="AN78" s="33">
        <v>0.27680579999999999</v>
      </c>
      <c r="AO78" s="33">
        <v>0.26805859999999998</v>
      </c>
      <c r="AP78" s="33">
        <v>0.26009300000000002</v>
      </c>
      <c r="AQ78" s="33">
        <v>0.25182579999999999</v>
      </c>
      <c r="AR78" s="33">
        <v>0.2440396</v>
      </c>
      <c r="AS78" s="33">
        <v>0.23598179999999999</v>
      </c>
      <c r="AT78" s="33">
        <v>0.22848299999999999</v>
      </c>
      <c r="AU78" s="33">
        <v>0.22179180000000001</v>
      </c>
      <c r="AV78" s="33">
        <v>0.21576790000000001</v>
      </c>
      <c r="AW78" s="33">
        <v>0.209314</v>
      </c>
      <c r="AX78" s="33">
        <v>0.20325770000000001</v>
      </c>
      <c r="AY78" s="33">
        <v>0.19686629999999999</v>
      </c>
      <c r="AZ78" s="33">
        <v>0.19097459999999999</v>
      </c>
      <c r="BA78" s="33">
        <v>0.18586050000000001</v>
      </c>
      <c r="BB78" s="33">
        <v>0.18131800000000001</v>
      </c>
      <c r="BC78" s="33">
        <v>0.17629049999999999</v>
      </c>
      <c r="BD78" s="33">
        <v>0.1715884</v>
      </c>
      <c r="BE78" s="33">
        <v>0.16647960000000001</v>
      </c>
      <c r="BF78" s="33">
        <v>0.16174669999999999</v>
      </c>
      <c r="BG78" s="33">
        <v>0.1577808</v>
      </c>
      <c r="BH78" s="33">
        <v>0.154358</v>
      </c>
      <c r="BI78" s="33">
        <v>0.150395</v>
      </c>
      <c r="BJ78" s="33">
        <v>0.14663190000000001</v>
      </c>
      <c r="BK78" s="33">
        <v>0.1424851</v>
      </c>
      <c r="BL78" s="33">
        <v>0.1387323</v>
      </c>
      <c r="BM78" s="33">
        <v>0.1355258</v>
      </c>
      <c r="BN78" s="33">
        <v>0.13293720000000001</v>
      </c>
      <c r="BO78" s="33">
        <v>0.12989139999999999</v>
      </c>
      <c r="BP78" s="33">
        <v>0.12668199999999999</v>
      </c>
      <c r="BQ78" s="33">
        <v>0.1232747</v>
      </c>
      <c r="BR78" s="33">
        <v>0.1204056</v>
      </c>
      <c r="BS78" s="33">
        <v>0.11765879999999999</v>
      </c>
      <c r="BT78" s="33">
        <v>0.1156602</v>
      </c>
      <c r="BU78" s="33">
        <v>0.1134804</v>
      </c>
      <c r="BV78" s="33">
        <v>0.1108283</v>
      </c>
      <c r="BW78" s="33">
        <v>0.1077034</v>
      </c>
      <c r="BX78" s="33">
        <v>0.1053941</v>
      </c>
      <c r="BY78" s="33">
        <v>0.1034921</v>
      </c>
      <c r="BZ78" s="33">
        <v>0.101725</v>
      </c>
      <c r="CA78" s="33">
        <v>9.9778649999999997E-2</v>
      </c>
      <c r="CB78" s="33">
        <v>9.7691070000000005E-2</v>
      </c>
      <c r="CC78" s="33">
        <v>9.5376550000000004E-2</v>
      </c>
      <c r="CD78" s="33">
        <v>9.3267050000000004E-2</v>
      </c>
      <c r="CE78" s="33">
        <v>9.1565149999999998E-2</v>
      </c>
      <c r="CF78" s="33">
        <v>9.0300699999999998E-2</v>
      </c>
      <c r="CG78" s="33">
        <v>8.8956439999999998E-2</v>
      </c>
      <c r="CH78" s="33">
        <v>8.7160109999999999E-2</v>
      </c>
      <c r="CI78" s="33">
        <v>8.5031229999999999E-2</v>
      </c>
      <c r="CJ78" s="33">
        <v>8.3257090000000006E-2</v>
      </c>
      <c r="CK78" s="33">
        <v>8.1994700000000004E-2</v>
      </c>
      <c r="CL78" s="33">
        <v>8.1016920000000006E-2</v>
      </c>
      <c r="CM78" s="33">
        <v>7.9807210000000003E-2</v>
      </c>
      <c r="CN78" s="33">
        <v>7.8235799999999994E-2</v>
      </c>
      <c r="CO78" s="33">
        <v>7.653459E-2</v>
      </c>
      <c r="CP78" s="33">
        <v>7.5142089999999995E-2</v>
      </c>
      <c r="CQ78" s="33">
        <v>7.4135820000000005E-2</v>
      </c>
      <c r="CR78" s="33">
        <v>7.3269029999999999E-2</v>
      </c>
      <c r="CS78" s="33">
        <v>7.2189929999999999E-2</v>
      </c>
      <c r="CT78" s="33">
        <v>7.0938860000000006E-2</v>
      </c>
      <c r="CU78" s="33">
        <v>6.9611779999999998E-2</v>
      </c>
      <c r="CV78" s="33">
        <v>6.8485589999999999E-2</v>
      </c>
      <c r="CW78" s="33">
        <v>6.7623730000000007E-2</v>
      </c>
      <c r="CX78" s="33">
        <v>6.6795129999999994E-2</v>
      </c>
      <c r="CY78" s="33">
        <v>6.582578E-2</v>
      </c>
      <c r="CZ78" s="33">
        <v>6.4825709999999995E-2</v>
      </c>
      <c r="DA78" s="33">
        <v>6.381154E-2</v>
      </c>
      <c r="DB78" s="33">
        <v>6.2904059999999998E-2</v>
      </c>
      <c r="DC78" s="33">
        <v>6.2162240000000001E-2</v>
      </c>
      <c r="DD78" s="33">
        <v>6.141282E-2</v>
      </c>
      <c r="DE78" s="33">
        <v>6.0538620000000001E-2</v>
      </c>
      <c r="DF78" s="33">
        <v>5.9627560000000003E-2</v>
      </c>
      <c r="DG78" s="33">
        <v>5.8868589999999998E-2</v>
      </c>
      <c r="DH78" s="33">
        <v>5.8148600000000002E-2</v>
      </c>
      <c r="DI78" s="33">
        <v>5.7554639999999997E-2</v>
      </c>
      <c r="DJ78" s="33">
        <v>5.6908060000000003E-2</v>
      </c>
      <c r="DK78" s="33">
        <v>5.6127660000000003E-2</v>
      </c>
      <c r="DL78" s="33">
        <v>5.5293990000000001E-2</v>
      </c>
      <c r="DM78" s="33">
        <v>5.4566120000000003E-2</v>
      </c>
      <c r="DN78" s="33">
        <v>5.4024219999999998E-2</v>
      </c>
      <c r="DO78" s="33">
        <v>5.3563569999999998E-2</v>
      </c>
      <c r="DP78" s="33">
        <v>5.3042220000000001E-2</v>
      </c>
      <c r="DQ78" s="33">
        <v>5.2395440000000001E-2</v>
      </c>
      <c r="DR78" s="33">
        <v>5.1656250000000001E-2</v>
      </c>
      <c r="DS78" s="33">
        <v>5.0958129999999997E-2</v>
      </c>
      <c r="DT78" s="33">
        <v>5.0330470000000002E-2</v>
      </c>
      <c r="DU78" s="33">
        <v>4.9954489999999997E-2</v>
      </c>
      <c r="DV78" s="33">
        <v>4.9610389999999997E-2</v>
      </c>
      <c r="DW78" s="33">
        <v>4.9149279999999997E-2</v>
      </c>
      <c r="DX78" s="33">
        <v>4.8601329999999998E-2</v>
      </c>
      <c r="DY78" s="33">
        <v>4.8025499999999999E-2</v>
      </c>
      <c r="DZ78" s="33">
        <v>4.7463350000000001E-2</v>
      </c>
      <c r="EA78" s="33">
        <v>4.700737E-2</v>
      </c>
      <c r="EB78" s="33">
        <v>4.6588089999999999E-2</v>
      </c>
      <c r="EC78" s="33">
        <v>4.6215819999999998E-2</v>
      </c>
      <c r="ED78" s="33">
        <v>4.5826640000000002E-2</v>
      </c>
      <c r="EE78" s="33">
        <v>4.5387070000000002E-2</v>
      </c>
      <c r="EF78" s="33">
        <v>4.4929999999999998E-2</v>
      </c>
      <c r="EG78" s="33">
        <v>4.4507169999999999E-2</v>
      </c>
      <c r="EH78" s="33">
        <v>4.4093640000000003E-2</v>
      </c>
      <c r="EI78" s="33">
        <v>4.3707650000000001E-2</v>
      </c>
      <c r="EJ78" s="33">
        <v>4.3329949999999999E-2</v>
      </c>
      <c r="EK78" s="33">
        <v>4.2959110000000002E-2</v>
      </c>
      <c r="EL78" s="33">
        <v>4.2575389999999998E-2</v>
      </c>
      <c r="EM78" s="33">
        <v>4.2195719999999999E-2</v>
      </c>
      <c r="EN78" s="33">
        <v>4.1822539999999998E-2</v>
      </c>
      <c r="EO78" s="33">
        <v>4.1459950000000002E-2</v>
      </c>
      <c r="EP78" s="33">
        <v>4.110888E-2</v>
      </c>
      <c r="EQ78" s="33">
        <v>4.0769060000000003E-2</v>
      </c>
      <c r="ER78" s="33">
        <v>4.043422E-2</v>
      </c>
      <c r="ES78" s="33">
        <v>4.0103659999999999E-2</v>
      </c>
      <c r="ET78" s="33">
        <v>3.9774169999999998E-2</v>
      </c>
      <c r="EU78" s="33">
        <v>3.944814E-2</v>
      </c>
      <c r="EV78" s="33">
        <v>3.9129789999999998E-2</v>
      </c>
      <c r="EW78" s="33">
        <v>3.8820929999999997E-2</v>
      </c>
      <c r="EX78" s="33">
        <v>3.851769E-2</v>
      </c>
      <c r="EY78" s="33">
        <v>3.822101E-2</v>
      </c>
      <c r="EZ78" s="33">
        <v>3.7927710000000003E-2</v>
      </c>
      <c r="FA78" s="33">
        <v>3.7638409999999997E-2</v>
      </c>
      <c r="FB78" s="33">
        <v>3.7353249999999998E-2</v>
      </c>
      <c r="FC78" s="33">
        <v>3.7072239999999999E-2</v>
      </c>
      <c r="FD78" s="33">
        <v>3.6793109999999997E-2</v>
      </c>
      <c r="FE78" s="33">
        <v>3.6519509999999998E-2</v>
      </c>
      <c r="FF78" s="33">
        <v>3.6250690000000002E-2</v>
      </c>
      <c r="FG78" s="33">
        <v>3.5988289999999999E-2</v>
      </c>
      <c r="FH78" s="33">
        <v>3.5732340000000001E-2</v>
      </c>
      <c r="FI78" s="33">
        <v>3.54825E-2</v>
      </c>
      <c r="FJ78" s="33">
        <v>3.5235240000000001E-2</v>
      </c>
      <c r="FK78" s="33">
        <v>3.4991420000000002E-2</v>
      </c>
      <c r="FL78" s="33">
        <v>3.4749540000000002E-2</v>
      </c>
      <c r="FM78" s="33">
        <v>3.4512080000000001E-2</v>
      </c>
      <c r="FN78" s="33">
        <v>3.4279900000000002E-2</v>
      </c>
      <c r="FO78" s="33">
        <v>3.4053449999999999E-2</v>
      </c>
      <c r="FP78" s="33">
        <v>3.3830260000000001E-2</v>
      </c>
      <c r="FQ78" s="33">
        <v>3.3610660000000001E-2</v>
      </c>
      <c r="FR78" s="33">
        <v>3.3393220000000001E-2</v>
      </c>
      <c r="FS78" s="33">
        <v>3.3178680000000002E-2</v>
      </c>
      <c r="FT78" s="33">
        <v>3.2965950000000001E-2</v>
      </c>
      <c r="FU78" s="33">
        <v>3.2755390000000002E-2</v>
      </c>
      <c r="FV78" s="33">
        <v>3.2545270000000001E-2</v>
      </c>
      <c r="FW78" s="33">
        <v>3.2337390000000001E-2</v>
      </c>
      <c r="FX78" s="33">
        <v>3.2131840000000002E-2</v>
      </c>
      <c r="FY78" s="33">
        <v>3.1930840000000002E-2</v>
      </c>
      <c r="FZ78" s="33">
        <v>3.1733980000000002E-2</v>
      </c>
      <c r="GA78" s="33">
        <v>3.1542210000000001E-2</v>
      </c>
      <c r="GB78" s="33">
        <v>3.1353230000000003E-2</v>
      </c>
      <c r="GC78" s="33">
        <v>3.1166240000000001E-2</v>
      </c>
      <c r="GD78" s="33">
        <v>3.098062E-2</v>
      </c>
      <c r="GE78" s="33">
        <v>3.079815E-2</v>
      </c>
      <c r="GF78" s="33">
        <v>3.061784E-2</v>
      </c>
      <c r="GG78" s="33">
        <v>3.0441639999999999E-2</v>
      </c>
      <c r="GH78" s="33">
        <v>3.0268300000000001E-2</v>
      </c>
      <c r="GI78" s="33">
        <v>3.009715E-2</v>
      </c>
      <c r="GJ78" s="33">
        <v>2.992759E-2</v>
      </c>
      <c r="GK78" s="33">
        <v>2.9760890000000002E-2</v>
      </c>
      <c r="GL78" s="33">
        <v>2.9595320000000001E-2</v>
      </c>
      <c r="GM78" s="33">
        <v>2.9431539999999999E-2</v>
      </c>
      <c r="GN78" s="33">
        <v>2.926952E-2</v>
      </c>
      <c r="GO78" s="33">
        <v>2.9108769999999999E-2</v>
      </c>
      <c r="GP78" s="33">
        <v>2.8948700000000001E-2</v>
      </c>
      <c r="GQ78" s="33">
        <v>2.879023E-2</v>
      </c>
      <c r="GR78" s="33">
        <v>2.863212E-2</v>
      </c>
      <c r="GS78" s="33">
        <v>2.847589E-2</v>
      </c>
      <c r="GT78" s="33">
        <v>2.8321829999999999E-2</v>
      </c>
      <c r="GU78" s="33">
        <v>2.8169900000000001E-2</v>
      </c>
      <c r="GV78" s="33">
        <v>2.801988E-2</v>
      </c>
      <c r="GW78" s="33">
        <v>2.7872109999999999E-2</v>
      </c>
      <c r="GX78" s="33">
        <v>2.772558E-2</v>
      </c>
      <c r="GY78" s="33">
        <v>2.7581970000000001E-2</v>
      </c>
      <c r="GZ78" s="33">
        <v>2.7441759999999999E-2</v>
      </c>
      <c r="HA78" s="33">
        <v>2.7304749999999999E-2</v>
      </c>
      <c r="HB78" s="33">
        <v>2.7169869999999999E-2</v>
      </c>
      <c r="HC78" s="33">
        <v>2.703678E-2</v>
      </c>
      <c r="HD78" s="33">
        <v>2.6903900000000001E-2</v>
      </c>
      <c r="HE78" s="33">
        <v>2.6772580000000001E-2</v>
      </c>
      <c r="HF78" s="33">
        <v>2.664327E-2</v>
      </c>
      <c r="HG78" s="33">
        <v>2.6515589999999999E-2</v>
      </c>
      <c r="HH78" s="33">
        <v>2.638832E-2</v>
      </c>
      <c r="HI78" s="33">
        <v>2.626154E-2</v>
      </c>
      <c r="HJ78" s="33">
        <v>2.61347E-2</v>
      </c>
      <c r="HK78" s="33">
        <v>2.6009359999999999E-2</v>
      </c>
      <c r="HL78" s="33">
        <v>2.588613E-2</v>
      </c>
      <c r="HM78" s="33">
        <v>2.5765239999999998E-2</v>
      </c>
      <c r="HN78" s="33">
        <v>2.564526E-2</v>
      </c>
      <c r="HO78" s="33">
        <v>2.552625E-2</v>
      </c>
      <c r="HP78" s="33">
        <v>2.540777E-2</v>
      </c>
      <c r="HQ78" s="33">
        <v>2.5291069999999999E-2</v>
      </c>
      <c r="HR78" s="33">
        <v>2.5176090000000002E-2</v>
      </c>
      <c r="HS78" s="33">
        <v>2.5063390000000001E-2</v>
      </c>
      <c r="HT78" s="33">
        <v>2.49524E-2</v>
      </c>
      <c r="HU78" s="33">
        <v>2.4842650000000001E-2</v>
      </c>
      <c r="HV78" s="33">
        <v>2.4734160000000002E-2</v>
      </c>
      <c r="HW78" s="33">
        <v>2.4627960000000001E-2</v>
      </c>
      <c r="HX78" s="33">
        <v>2.452406E-2</v>
      </c>
      <c r="HY78" s="33">
        <v>2.4422530000000001E-2</v>
      </c>
      <c r="HZ78" s="33">
        <v>2.4322130000000001E-2</v>
      </c>
      <c r="IA78" s="33">
        <v>2.4222250000000001E-2</v>
      </c>
      <c r="IB78" s="33">
        <v>2.4122890000000001E-2</v>
      </c>
      <c r="IC78" s="33">
        <v>2.402495E-2</v>
      </c>
      <c r="ID78" s="33">
        <v>2.392878E-2</v>
      </c>
      <c r="IE78" s="33">
        <v>2.3834609999999999E-2</v>
      </c>
      <c r="IF78" s="33">
        <v>2.3741310000000002E-2</v>
      </c>
      <c r="IG78" s="33">
        <v>2.3648269999999999E-2</v>
      </c>
      <c r="IH78" s="33">
        <v>2.3555059999999999E-2</v>
      </c>
      <c r="II78" s="33">
        <v>2.3462589999999998E-2</v>
      </c>
      <c r="IJ78" s="33">
        <v>2.3371590000000001E-2</v>
      </c>
      <c r="IK78" s="33">
        <v>2.3282799999999999E-2</v>
      </c>
      <c r="IL78" s="33">
        <v>2.319508E-2</v>
      </c>
      <c r="IM78" s="33">
        <v>2.3107490000000001E-2</v>
      </c>
      <c r="IN78" s="33">
        <v>2.3019689999999999E-2</v>
      </c>
      <c r="IO78" s="33">
        <v>2.2932480000000002E-2</v>
      </c>
      <c r="IP78" s="33">
        <v>2.284655E-2</v>
      </c>
      <c r="IQ78" s="33">
        <v>2.2762910000000001E-2</v>
      </c>
      <c r="IR78" s="33">
        <v>2.2680840000000001E-2</v>
      </c>
      <c r="IS78" s="33">
        <v>2.2599689999999999E-2</v>
      </c>
      <c r="IT78" s="33">
        <v>2.251939E-2</v>
      </c>
      <c r="IU78" s="33">
        <v>2.2440310000000002E-2</v>
      </c>
      <c r="IV78" s="33">
        <v>2.2363009999999999E-2</v>
      </c>
      <c r="IW78" s="33">
        <v>2.2288329999999999E-2</v>
      </c>
      <c r="IX78" s="33">
        <v>2.2215720000000001E-2</v>
      </c>
      <c r="IY78" s="33">
        <v>2.2144549999999999E-2</v>
      </c>
      <c r="IZ78" s="33">
        <v>2.2073909999999999E-2</v>
      </c>
      <c r="JA78" s="33">
        <v>2.2003479999999999E-2</v>
      </c>
      <c r="JB78" s="33">
        <v>2.1933379999999999E-2</v>
      </c>
      <c r="JC78" s="33">
        <v>2.1864080000000001E-2</v>
      </c>
      <c r="JD78" s="33">
        <v>2.1795410000000001E-2</v>
      </c>
      <c r="JE78" s="33">
        <v>2.172727E-2</v>
      </c>
      <c r="JF78" s="33">
        <v>2.1659060000000001E-2</v>
      </c>
      <c r="JG78" s="33">
        <v>2.1590829999999998E-2</v>
      </c>
      <c r="JH78" s="33">
        <v>2.152304E-2</v>
      </c>
      <c r="JI78" s="33">
        <v>2.145621E-2</v>
      </c>
      <c r="JJ78" s="33">
        <v>2.1390449999999998E-2</v>
      </c>
      <c r="JK78" s="33">
        <v>2.132564E-2</v>
      </c>
      <c r="JL78" s="33">
        <v>2.126128E-2</v>
      </c>
      <c r="JM78" s="33">
        <v>2.1197509999999999E-2</v>
      </c>
      <c r="JN78" s="33">
        <v>2.113483E-2</v>
      </c>
      <c r="JO78" s="33">
        <v>2.1073999999999999E-2</v>
      </c>
      <c r="JP78" s="33">
        <v>2.1015030000000001E-2</v>
      </c>
      <c r="JQ78" s="33">
        <v>2.0957449999999999E-2</v>
      </c>
      <c r="JR78" s="33">
        <v>2.0900200000000001E-2</v>
      </c>
      <c r="JS78" s="33">
        <v>2.084314E-2</v>
      </c>
      <c r="JT78" s="33">
        <v>2.0786599999999999E-2</v>
      </c>
      <c r="JU78" s="33">
        <v>2.0731099999999999E-2</v>
      </c>
      <c r="JV78" s="33">
        <v>2.067679E-2</v>
      </c>
      <c r="JW78" s="33">
        <v>2.062334E-2</v>
      </c>
      <c r="JX78" s="33">
        <v>2.056991E-2</v>
      </c>
      <c r="JY78" s="33">
        <v>2.0516429999999999E-2</v>
      </c>
      <c r="JZ78" s="33">
        <v>2.0463100000000001E-2</v>
      </c>
      <c r="KA78" s="33">
        <v>2.041012E-2</v>
      </c>
      <c r="KB78" s="33">
        <v>2.0357650000000001E-2</v>
      </c>
      <c r="KC78" s="33">
        <v>2.0305380000000001E-2</v>
      </c>
      <c r="KD78" s="33">
        <v>2.0252530000000001E-2</v>
      </c>
      <c r="KE78" s="33">
        <v>2.019926E-2</v>
      </c>
      <c r="KF78" s="33">
        <v>2.0146219999999999E-2</v>
      </c>
      <c r="KG78" s="33">
        <v>2.0094049999999999E-2</v>
      </c>
      <c r="KH78" s="33">
        <v>2.0043080000000001E-2</v>
      </c>
      <c r="KI78" s="33">
        <v>1.9993159999999999E-2</v>
      </c>
      <c r="KJ78" s="33">
        <v>1.9943659999999998E-2</v>
      </c>
      <c r="KK78" s="33">
        <v>1.9894709999999999E-2</v>
      </c>
      <c r="KL78" s="33">
        <v>1.984667E-2</v>
      </c>
      <c r="KM78" s="33">
        <v>1.9799879999999999E-2</v>
      </c>
      <c r="KN78" s="33">
        <v>1.9754560000000001E-2</v>
      </c>
      <c r="KO78" s="33">
        <v>1.9710160000000001E-2</v>
      </c>
      <c r="KP78" s="33">
        <v>1.966561E-2</v>
      </c>
      <c r="KQ78" s="33">
        <v>1.9620800000000001E-2</v>
      </c>
      <c r="KR78" s="33">
        <v>1.9575849999999999E-2</v>
      </c>
      <c r="KS78" s="33">
        <v>1.9531010000000001E-2</v>
      </c>
      <c r="KT78" s="33">
        <v>1.9486489999999999E-2</v>
      </c>
      <c r="KU78" s="33">
        <v>1.9441960000000001E-2</v>
      </c>
      <c r="KV78" s="33">
        <v>1.9396710000000001E-2</v>
      </c>
      <c r="KW78" s="33">
        <v>1.9350869999999999E-2</v>
      </c>
      <c r="KX78" s="33">
        <v>1.9304930000000001E-2</v>
      </c>
      <c r="KY78" s="33">
        <v>1.9259470000000001E-2</v>
      </c>
      <c r="KZ78" s="33">
        <v>1.9215099999999999E-2</v>
      </c>
      <c r="LA78" s="33">
        <v>1.9171859999999999E-2</v>
      </c>
      <c r="LB78" s="33">
        <v>1.9129400000000001E-2</v>
      </c>
      <c r="LC78" s="33">
        <v>1.9087750000000001E-2</v>
      </c>
      <c r="LD78" s="33">
        <v>1.9046899999999999E-2</v>
      </c>
      <c r="LE78" s="33">
        <v>1.9006990000000001E-2</v>
      </c>
      <c r="LF78" s="33">
        <v>1.8968160000000001E-2</v>
      </c>
      <c r="LG78" s="33">
        <v>1.8930200000000001E-2</v>
      </c>
      <c r="LH78" s="33">
        <v>1.8892720000000002E-2</v>
      </c>
      <c r="LI78" s="33">
        <v>1.8855690000000001E-2</v>
      </c>
      <c r="LJ78" s="33">
        <v>1.8818919999999999E-2</v>
      </c>
      <c r="LK78" s="33">
        <v>1.8782340000000002E-2</v>
      </c>
      <c r="LL78" s="33">
        <v>1.8745729999999999E-2</v>
      </c>
      <c r="LM78" s="33">
        <v>1.870871E-2</v>
      </c>
      <c r="LN78" s="33">
        <v>1.867102E-2</v>
      </c>
      <c r="LO78" s="33">
        <v>1.8632820000000001E-2</v>
      </c>
      <c r="LP78" s="33">
        <v>1.8594320000000001E-2</v>
      </c>
      <c r="LQ78" s="33">
        <v>1.8555789999999999E-2</v>
      </c>
      <c r="LR78" s="33">
        <v>1.8517309999999999E-2</v>
      </c>
      <c r="LS78" s="33">
        <v>1.847884E-2</v>
      </c>
      <c r="LT78" s="33">
        <v>1.8440399999999999E-2</v>
      </c>
      <c r="LU78" s="33">
        <v>1.8402040000000001E-2</v>
      </c>
      <c r="LV78" s="33">
        <v>1.836399E-2</v>
      </c>
      <c r="LW78" s="33">
        <v>1.8326599999999998E-2</v>
      </c>
      <c r="LX78" s="33">
        <v>1.8289940000000001E-2</v>
      </c>
      <c r="LY78" s="33">
        <v>1.8254090000000001E-2</v>
      </c>
      <c r="LZ78" s="33">
        <v>1.8219010000000001E-2</v>
      </c>
      <c r="MA78" s="33">
        <v>1.8184390000000002E-2</v>
      </c>
      <c r="MB78" s="33">
        <v>1.8150070000000001E-2</v>
      </c>
      <c r="MC78" s="33">
        <v>1.8116199999999999E-2</v>
      </c>
      <c r="MD78" s="33">
        <v>1.8082709999999998E-2</v>
      </c>
      <c r="ME78" s="33">
        <v>1.8049559999999999E-2</v>
      </c>
      <c r="MF78" s="33">
        <v>1.801672E-2</v>
      </c>
      <c r="MG78" s="33">
        <v>1.7983860000000001E-2</v>
      </c>
      <c r="MH78" s="33">
        <v>1.7950810000000001E-2</v>
      </c>
      <c r="MI78" s="33">
        <v>1.7917499999999999E-2</v>
      </c>
      <c r="MJ78" s="33">
        <v>1.788377E-2</v>
      </c>
      <c r="MK78" s="33">
        <v>1.7849670000000002E-2</v>
      </c>
      <c r="ML78" s="33">
        <v>1.7815379999999999E-2</v>
      </c>
      <c r="MM78" s="33">
        <v>1.7780850000000001E-2</v>
      </c>
      <c r="MN78" s="33">
        <v>1.7746069999999999E-2</v>
      </c>
      <c r="MO78" s="33">
        <v>1.77111E-2</v>
      </c>
      <c r="MP78" s="33">
        <v>1.767591E-2</v>
      </c>
      <c r="MQ78" s="33">
        <v>1.7640679999999999E-2</v>
      </c>
      <c r="MR78" s="33">
        <v>1.7605829999999999E-2</v>
      </c>
      <c r="MS78" s="33">
        <v>1.7571610000000001E-2</v>
      </c>
      <c r="MT78" s="33">
        <v>1.753801E-2</v>
      </c>
      <c r="MU78" s="33">
        <v>1.7505010000000001E-2</v>
      </c>
      <c r="MV78" s="33">
        <v>1.7472350000000001E-2</v>
      </c>
      <c r="MW78" s="33">
        <v>1.7439980000000001E-2</v>
      </c>
      <c r="MX78" s="33">
        <v>1.7408119999999999E-2</v>
      </c>
      <c r="MY78" s="33">
        <v>1.7376880000000001E-2</v>
      </c>
      <c r="MZ78" s="33">
        <v>1.734598E-2</v>
      </c>
      <c r="NA78" s="33">
        <v>1.7315150000000001E-2</v>
      </c>
      <c r="NB78" s="33">
        <v>1.72841E-2</v>
      </c>
      <c r="NC78" s="33">
        <v>1.725291E-2</v>
      </c>
      <c r="ND78" s="33">
        <v>1.722197E-2</v>
      </c>
      <c r="NE78" s="33">
        <v>1.7191330000000001E-2</v>
      </c>
      <c r="NF78" s="33">
        <v>1.71608E-2</v>
      </c>
      <c r="NG78" s="33">
        <v>1.7130119999999999E-2</v>
      </c>
      <c r="NH78" s="33">
        <v>1.709929E-2</v>
      </c>
      <c r="NI78" s="33">
        <v>1.706852E-2</v>
      </c>
      <c r="NJ78" s="33">
        <v>1.7038069999999999E-2</v>
      </c>
      <c r="NK78" s="33">
        <v>1.7007959999999999E-2</v>
      </c>
      <c r="NL78" s="33">
        <v>1.6977820000000001E-2</v>
      </c>
      <c r="NM78" s="33">
        <v>1.6947279999999999E-2</v>
      </c>
      <c r="NN78" s="33">
        <v>1.6916250000000001E-2</v>
      </c>
      <c r="NO78" s="33">
        <v>1.688487E-2</v>
      </c>
      <c r="NP78" s="33">
        <v>1.6853590000000002E-2</v>
      </c>
      <c r="NQ78" s="33">
        <v>1.682268E-2</v>
      </c>
      <c r="NR78" s="33">
        <v>1.6792020000000001E-2</v>
      </c>
      <c r="NS78" s="33">
        <v>1.6761330000000001E-2</v>
      </c>
      <c r="NT78" s="33">
        <v>1.6730510000000001E-2</v>
      </c>
      <c r="NU78" s="33">
        <v>1.669965E-2</v>
      </c>
      <c r="NV78" s="33">
        <v>1.6669090000000001E-2</v>
      </c>
      <c r="NW78" s="33">
        <v>1.6638989999999999E-2</v>
      </c>
      <c r="NX78" s="33">
        <v>1.660915E-2</v>
      </c>
      <c r="NY78" s="33">
        <v>1.6579259999999998E-2</v>
      </c>
      <c r="NZ78" s="33">
        <v>1.654922E-2</v>
      </c>
      <c r="OA78" s="33">
        <v>1.6519229999999999E-2</v>
      </c>
      <c r="OB78" s="33">
        <v>1.64896E-2</v>
      </c>
      <c r="OC78" s="33">
        <v>1.646034E-2</v>
      </c>
      <c r="OD78" s="33">
        <v>1.643126E-2</v>
      </c>
      <c r="OE78" s="33">
        <v>1.6402010000000002E-2</v>
      </c>
      <c r="OF78" s="33">
        <v>1.637245E-2</v>
      </c>
      <c r="OG78" s="33">
        <v>1.6342840000000001E-2</v>
      </c>
      <c r="OH78" s="33">
        <v>1.6313629999999999E-2</v>
      </c>
      <c r="OI78" s="33">
        <v>1.6284940000000001E-2</v>
      </c>
      <c r="OJ78" s="33">
        <v>1.6256570000000001E-2</v>
      </c>
      <c r="OK78" s="33">
        <v>1.6228050000000001E-2</v>
      </c>
      <c r="OL78" s="33">
        <v>1.6199080000000001E-2</v>
      </c>
      <c r="OM78" s="33">
        <v>1.6169670000000001E-2</v>
      </c>
      <c r="ON78" s="33">
        <v>1.6140100000000001E-2</v>
      </c>
      <c r="OO78" s="33">
        <v>1.6110490000000002E-2</v>
      </c>
      <c r="OP78" s="33">
        <v>1.608074E-2</v>
      </c>
    </row>
    <row r="79" spans="1:407" x14ac:dyDescent="0.25">
      <c r="A79" s="13" t="str">
        <f t="shared" si="1"/>
        <v>Helicopter-FINE-4-14-Any</v>
      </c>
      <c r="B79" s="13" t="s">
        <v>55</v>
      </c>
      <c r="C79" s="23" t="s">
        <v>30</v>
      </c>
      <c r="D79" s="31">
        <v>4</v>
      </c>
      <c r="E79" s="23">
        <v>14</v>
      </c>
      <c r="F79" s="32" t="s">
        <v>48</v>
      </c>
      <c r="G79" s="33">
        <v>0.83091709999999996</v>
      </c>
      <c r="H79" s="33">
        <v>0.82253430000000005</v>
      </c>
      <c r="I79" s="33">
        <v>0.80413210000000002</v>
      </c>
      <c r="J79" s="33">
        <v>0.77922670000000005</v>
      </c>
      <c r="K79" s="33">
        <v>0.75025730000000002</v>
      </c>
      <c r="L79" s="33">
        <v>0.71904990000000002</v>
      </c>
      <c r="M79" s="33">
        <v>0.68703619999999999</v>
      </c>
      <c r="N79" s="33">
        <v>0.65416249999999998</v>
      </c>
      <c r="O79" s="33">
        <v>0.62127580000000004</v>
      </c>
      <c r="P79" s="33">
        <v>0.58911049999999998</v>
      </c>
      <c r="Q79" s="33">
        <v>0.55767540000000004</v>
      </c>
      <c r="R79" s="33">
        <v>0.52740430000000005</v>
      </c>
      <c r="S79" s="33">
        <v>0.49902079999999999</v>
      </c>
      <c r="T79" s="33">
        <v>0.47201080000000001</v>
      </c>
      <c r="U79" s="33">
        <v>0.44677670000000003</v>
      </c>
      <c r="V79" s="33">
        <v>0.42347499999999999</v>
      </c>
      <c r="W79" s="33">
        <v>0.4015398</v>
      </c>
      <c r="X79" s="33">
        <v>0.38089119999999999</v>
      </c>
      <c r="Y79" s="33">
        <v>0.36192780000000002</v>
      </c>
      <c r="Z79" s="33">
        <v>0.34388629999999998</v>
      </c>
      <c r="AA79" s="33">
        <v>0.32706740000000001</v>
      </c>
      <c r="AB79" s="33">
        <v>0.31159439999999999</v>
      </c>
      <c r="AC79" s="33">
        <v>0.29697089999999998</v>
      </c>
      <c r="AD79" s="33">
        <v>0.28310990000000003</v>
      </c>
      <c r="AE79" s="33">
        <v>0.27047009999999999</v>
      </c>
      <c r="AF79" s="33">
        <v>0.25828010000000001</v>
      </c>
      <c r="AG79" s="33">
        <v>0.24691170000000001</v>
      </c>
      <c r="AH79" s="33">
        <v>0.23655660000000001</v>
      </c>
      <c r="AI79" s="33">
        <v>0.2267257</v>
      </c>
      <c r="AJ79" s="33">
        <v>0.21731510000000001</v>
      </c>
      <c r="AK79" s="33">
        <v>0.20871100000000001</v>
      </c>
      <c r="AL79" s="33">
        <v>0.2002997</v>
      </c>
      <c r="AM79" s="33">
        <v>0.1923868</v>
      </c>
      <c r="AN79" s="33">
        <v>0.18533269999999999</v>
      </c>
      <c r="AO79" s="33">
        <v>0.17853350000000001</v>
      </c>
      <c r="AP79" s="33">
        <v>0.17193520000000001</v>
      </c>
      <c r="AQ79" s="33">
        <v>0.16593369999999999</v>
      </c>
      <c r="AR79" s="33">
        <v>0.1599276</v>
      </c>
      <c r="AS79" s="33">
        <v>0.15431500000000001</v>
      </c>
      <c r="AT79" s="33">
        <v>0.14938409999999999</v>
      </c>
      <c r="AU79" s="33">
        <v>0.14456160000000001</v>
      </c>
      <c r="AV79" s="33">
        <v>0.13981579999999999</v>
      </c>
      <c r="AW79" s="33">
        <v>0.1355103</v>
      </c>
      <c r="AX79" s="33">
        <v>0.1311032</v>
      </c>
      <c r="AY79" s="33">
        <v>0.12703120000000001</v>
      </c>
      <c r="AZ79" s="33">
        <v>0.12354270000000001</v>
      </c>
      <c r="BA79" s="33">
        <v>0.12</v>
      </c>
      <c r="BB79" s="33">
        <v>0.11647879999999999</v>
      </c>
      <c r="BC79" s="33">
        <v>0.1133358</v>
      </c>
      <c r="BD79" s="33">
        <v>0.1100052</v>
      </c>
      <c r="BE79" s="33">
        <v>0.1069141</v>
      </c>
      <c r="BF79" s="33">
        <v>0.10444290000000001</v>
      </c>
      <c r="BG79" s="33">
        <v>0.10182040000000001</v>
      </c>
      <c r="BH79" s="33">
        <v>9.9153599999999995E-2</v>
      </c>
      <c r="BI79" s="33">
        <v>9.6808050000000007E-2</v>
      </c>
      <c r="BJ79" s="33">
        <v>9.4370979999999993E-2</v>
      </c>
      <c r="BK79" s="33">
        <v>9.2067850000000007E-2</v>
      </c>
      <c r="BL79" s="33">
        <v>9.0222739999999996E-2</v>
      </c>
      <c r="BM79" s="33">
        <v>8.8267440000000003E-2</v>
      </c>
      <c r="BN79" s="33">
        <v>8.6242269999999996E-2</v>
      </c>
      <c r="BO79" s="33">
        <v>8.448833E-2</v>
      </c>
      <c r="BP79" s="33">
        <v>8.2640710000000006E-2</v>
      </c>
      <c r="BQ79" s="33">
        <v>8.0718609999999996E-2</v>
      </c>
      <c r="BR79" s="33">
        <v>7.9333860000000006E-2</v>
      </c>
      <c r="BS79" s="33">
        <v>7.81197E-2</v>
      </c>
      <c r="BT79" s="33">
        <v>7.6474529999999999E-2</v>
      </c>
      <c r="BU79" s="33">
        <v>7.4815010000000001E-2</v>
      </c>
      <c r="BV79" s="33">
        <v>7.3589979999999999E-2</v>
      </c>
      <c r="BW79" s="33">
        <v>7.2408120000000006E-2</v>
      </c>
      <c r="BX79" s="33">
        <v>7.1048150000000004E-2</v>
      </c>
      <c r="BY79" s="33">
        <v>6.9892869999999996E-2</v>
      </c>
      <c r="BZ79" s="33">
        <v>6.892326E-2</v>
      </c>
      <c r="CA79" s="33">
        <v>6.7830730000000006E-2</v>
      </c>
      <c r="CB79" s="33">
        <v>6.6563899999999995E-2</v>
      </c>
      <c r="CC79" s="33">
        <v>6.5488660000000004E-2</v>
      </c>
      <c r="CD79" s="33">
        <v>6.4654199999999995E-2</v>
      </c>
      <c r="CE79" s="33">
        <v>6.3926839999999999E-2</v>
      </c>
      <c r="CF79" s="33">
        <v>6.2947409999999995E-2</v>
      </c>
      <c r="CG79" s="33">
        <v>6.1851679999999999E-2</v>
      </c>
      <c r="CH79" s="33">
        <v>6.091833E-2</v>
      </c>
      <c r="CI79" s="33">
        <v>6.0280300000000002E-2</v>
      </c>
      <c r="CJ79" s="33">
        <v>5.9521949999999997E-2</v>
      </c>
      <c r="CK79" s="33">
        <v>5.8735019999999999E-2</v>
      </c>
      <c r="CL79" s="33">
        <v>5.7932499999999998E-2</v>
      </c>
      <c r="CM79" s="33">
        <v>5.716715E-2</v>
      </c>
      <c r="CN79" s="33">
        <v>5.6526800000000002E-2</v>
      </c>
      <c r="CO79" s="33">
        <v>5.5908529999999998E-2</v>
      </c>
      <c r="CP79" s="33">
        <v>5.521761E-2</v>
      </c>
      <c r="CQ79" s="33">
        <v>5.4616190000000002E-2</v>
      </c>
      <c r="CR79" s="33">
        <v>5.3991289999999997E-2</v>
      </c>
      <c r="CS79" s="33">
        <v>5.3364950000000001E-2</v>
      </c>
      <c r="CT79" s="33">
        <v>5.27638E-2</v>
      </c>
      <c r="CU79" s="33">
        <v>5.2221749999999997E-2</v>
      </c>
      <c r="CV79" s="33">
        <v>5.1668480000000003E-2</v>
      </c>
      <c r="CW79" s="33">
        <v>5.1171679999999997E-2</v>
      </c>
      <c r="CX79" s="33">
        <v>5.0610250000000002E-2</v>
      </c>
      <c r="CY79" s="33">
        <v>5.005014E-2</v>
      </c>
      <c r="CZ79" s="33">
        <v>4.954414E-2</v>
      </c>
      <c r="DA79" s="33">
        <v>4.9146219999999997E-2</v>
      </c>
      <c r="DB79" s="33">
        <v>4.8728170000000001E-2</v>
      </c>
      <c r="DC79" s="33">
        <v>4.8312550000000003E-2</v>
      </c>
      <c r="DD79" s="33">
        <v>4.7842429999999998E-2</v>
      </c>
      <c r="DE79" s="33">
        <v>4.739405E-2</v>
      </c>
      <c r="DF79" s="33">
        <v>4.6978270000000003E-2</v>
      </c>
      <c r="DG79" s="33">
        <v>4.661204E-2</v>
      </c>
      <c r="DH79" s="33">
        <v>4.6224849999999998E-2</v>
      </c>
      <c r="DI79" s="33">
        <v>4.5844120000000002E-2</v>
      </c>
      <c r="DJ79" s="33">
        <v>4.5451909999999998E-2</v>
      </c>
      <c r="DK79" s="33">
        <v>4.5080149999999999E-2</v>
      </c>
      <c r="DL79" s="33">
        <v>4.4718620000000001E-2</v>
      </c>
      <c r="DM79" s="33">
        <v>4.4373219999999998E-2</v>
      </c>
      <c r="DN79" s="33">
        <v>4.4024599999999997E-2</v>
      </c>
      <c r="DO79" s="33">
        <v>4.3684939999999998E-2</v>
      </c>
      <c r="DP79" s="33">
        <v>4.3353870000000003E-2</v>
      </c>
      <c r="DQ79" s="33">
        <v>4.3016369999999998E-2</v>
      </c>
      <c r="DR79" s="33">
        <v>4.2684560000000003E-2</v>
      </c>
      <c r="DS79" s="33">
        <v>4.2359849999999998E-2</v>
      </c>
      <c r="DT79" s="33">
        <v>4.2042490000000002E-2</v>
      </c>
      <c r="DU79" s="33">
        <v>4.1733149999999997E-2</v>
      </c>
      <c r="DV79" s="33">
        <v>4.1430599999999998E-2</v>
      </c>
      <c r="DW79" s="33">
        <v>4.1133129999999997E-2</v>
      </c>
      <c r="DX79" s="33">
        <v>4.0839019999999997E-2</v>
      </c>
      <c r="DY79" s="33">
        <v>4.0550750000000003E-2</v>
      </c>
      <c r="DZ79" s="33">
        <v>4.0268169999999999E-2</v>
      </c>
      <c r="EA79" s="33">
        <v>3.9991840000000001E-2</v>
      </c>
      <c r="EB79" s="33">
        <v>3.9720489999999997E-2</v>
      </c>
      <c r="EC79" s="33">
        <v>3.9453660000000002E-2</v>
      </c>
      <c r="ED79" s="33">
        <v>3.9190540000000003E-2</v>
      </c>
      <c r="EE79" s="33">
        <v>3.8932929999999998E-2</v>
      </c>
      <c r="EF79" s="33">
        <v>3.8680829999999999E-2</v>
      </c>
      <c r="EG79" s="33">
        <v>3.8433769999999999E-2</v>
      </c>
      <c r="EH79" s="33">
        <v>3.8190040000000001E-2</v>
      </c>
      <c r="EI79" s="33">
        <v>3.7948240000000001E-2</v>
      </c>
      <c r="EJ79" s="33">
        <v>3.7708789999999999E-2</v>
      </c>
      <c r="EK79" s="33">
        <v>3.7474519999999997E-2</v>
      </c>
      <c r="EL79" s="33">
        <v>3.7246540000000002E-2</v>
      </c>
      <c r="EM79" s="33">
        <v>3.702424E-2</v>
      </c>
      <c r="EN79" s="33">
        <v>3.6805150000000002E-2</v>
      </c>
      <c r="EO79" s="33">
        <v>3.6586849999999997E-2</v>
      </c>
      <c r="EP79" s="33">
        <v>3.6370050000000001E-2</v>
      </c>
      <c r="EQ79" s="33">
        <v>3.6157349999999998E-2</v>
      </c>
      <c r="ER79" s="33">
        <v>3.5950250000000003E-2</v>
      </c>
      <c r="ES79" s="33">
        <v>3.5747920000000002E-2</v>
      </c>
      <c r="ET79" s="33">
        <v>3.5548040000000003E-2</v>
      </c>
      <c r="EU79" s="33">
        <v>3.5348629999999999E-2</v>
      </c>
      <c r="EV79" s="33">
        <v>3.5151189999999999E-2</v>
      </c>
      <c r="EW79" s="33">
        <v>3.495794E-2</v>
      </c>
      <c r="EX79" s="33">
        <v>3.4769399999999999E-2</v>
      </c>
      <c r="EY79" s="33">
        <v>3.4583610000000001E-2</v>
      </c>
      <c r="EZ79" s="33">
        <v>3.4398480000000002E-2</v>
      </c>
      <c r="FA79" s="33">
        <v>3.4212760000000002E-2</v>
      </c>
      <c r="FB79" s="33">
        <v>3.402906E-2</v>
      </c>
      <c r="FC79" s="33">
        <v>3.3850350000000001E-2</v>
      </c>
      <c r="FD79" s="33">
        <v>3.3677119999999998E-2</v>
      </c>
      <c r="FE79" s="33">
        <v>3.3507549999999997E-2</v>
      </c>
      <c r="FF79" s="33">
        <v>3.3338989999999999E-2</v>
      </c>
      <c r="FG79" s="33">
        <v>3.3170449999999997E-2</v>
      </c>
      <c r="FH79" s="33">
        <v>3.3003480000000002E-2</v>
      </c>
      <c r="FI79" s="33">
        <v>3.2840130000000002E-2</v>
      </c>
      <c r="FJ79" s="33">
        <v>3.2680309999999997E-2</v>
      </c>
      <c r="FK79" s="33">
        <v>3.2522790000000003E-2</v>
      </c>
      <c r="FL79" s="33">
        <v>3.2365930000000001E-2</v>
      </c>
      <c r="FM79" s="33">
        <v>3.2208960000000002E-2</v>
      </c>
      <c r="FN79" s="33">
        <v>3.2053730000000002E-2</v>
      </c>
      <c r="FO79" s="33">
        <v>3.1902340000000001E-2</v>
      </c>
      <c r="FP79" s="33">
        <v>3.1755239999999997E-2</v>
      </c>
      <c r="FQ79" s="33">
        <v>3.161067E-2</v>
      </c>
      <c r="FR79" s="33">
        <v>3.1466800000000003E-2</v>
      </c>
      <c r="FS79" s="33">
        <v>3.1322460000000003E-2</v>
      </c>
      <c r="FT79" s="33">
        <v>3.1178239999999999E-2</v>
      </c>
      <c r="FU79" s="33">
        <v>3.10368E-2</v>
      </c>
      <c r="FV79" s="33">
        <v>3.0899599999999999E-2</v>
      </c>
      <c r="FW79" s="33">
        <v>3.0765549999999999E-2</v>
      </c>
      <c r="FX79" s="33">
        <v>3.0632590000000001E-2</v>
      </c>
      <c r="FY79" s="33">
        <v>3.049897E-2</v>
      </c>
      <c r="FZ79" s="33">
        <v>3.0365130000000001E-2</v>
      </c>
      <c r="GA79" s="33">
        <v>3.0233550000000001E-2</v>
      </c>
      <c r="GB79" s="33">
        <v>3.01056E-2</v>
      </c>
      <c r="GC79" s="33">
        <v>2.9980159999999999E-2</v>
      </c>
      <c r="GD79" s="33">
        <v>2.9855420000000001E-2</v>
      </c>
      <c r="GE79" s="33">
        <v>2.9730650000000001E-2</v>
      </c>
      <c r="GF79" s="33">
        <v>2.9606759999999999E-2</v>
      </c>
      <c r="GG79" s="33">
        <v>2.9485620000000001E-2</v>
      </c>
      <c r="GH79" s="33">
        <v>2.936797E-2</v>
      </c>
      <c r="GI79" s="33">
        <v>2.9252340000000002E-2</v>
      </c>
      <c r="GJ79" s="33">
        <v>2.9136619999999998E-2</v>
      </c>
      <c r="GK79" s="33">
        <v>2.9020339999999999E-2</v>
      </c>
      <c r="GL79" s="33">
        <v>2.8904320000000001E-2</v>
      </c>
      <c r="GM79" s="33">
        <v>2.8789820000000001E-2</v>
      </c>
      <c r="GN79" s="33">
        <v>2.8677660000000001E-2</v>
      </c>
      <c r="GO79" s="33">
        <v>2.8566939999999999E-2</v>
      </c>
      <c r="GP79" s="33">
        <v>2.8456499999999999E-2</v>
      </c>
      <c r="GQ79" s="33">
        <v>2.83465E-2</v>
      </c>
      <c r="GR79" s="33">
        <v>2.823753E-2</v>
      </c>
      <c r="GS79" s="33">
        <v>2.8130390000000002E-2</v>
      </c>
      <c r="GT79" s="33">
        <v>2.802559E-2</v>
      </c>
      <c r="GU79" s="33">
        <v>2.7922200000000001E-2</v>
      </c>
      <c r="GV79" s="33">
        <v>2.7819190000000001E-2</v>
      </c>
      <c r="GW79" s="33">
        <v>2.7716729999999998E-2</v>
      </c>
      <c r="GX79" s="33">
        <v>2.7615689999999998E-2</v>
      </c>
      <c r="GY79" s="33">
        <v>2.751659E-2</v>
      </c>
      <c r="GZ79" s="33">
        <v>2.7419510000000001E-2</v>
      </c>
      <c r="HA79" s="33">
        <v>2.7323440000000001E-2</v>
      </c>
      <c r="HB79" s="33">
        <v>2.7227410000000001E-2</v>
      </c>
      <c r="HC79" s="33">
        <v>2.7131519999999999E-2</v>
      </c>
      <c r="HD79" s="33">
        <v>2.703622E-2</v>
      </c>
      <c r="HE79" s="33">
        <v>2.6942420000000002E-2</v>
      </c>
      <c r="HF79" s="33">
        <v>2.685067E-2</v>
      </c>
      <c r="HG79" s="33">
        <v>2.6760309999999999E-2</v>
      </c>
      <c r="HH79" s="33">
        <v>2.667044E-2</v>
      </c>
      <c r="HI79" s="33">
        <v>2.6580940000000001E-2</v>
      </c>
      <c r="HJ79" s="33">
        <v>2.6491799999999999E-2</v>
      </c>
      <c r="HK79" s="33">
        <v>2.6403469999999998E-2</v>
      </c>
      <c r="HL79" s="33">
        <v>2.6316329999999999E-2</v>
      </c>
      <c r="HM79" s="33">
        <v>2.6230010000000002E-2</v>
      </c>
      <c r="HN79" s="33">
        <v>2.614406E-2</v>
      </c>
      <c r="HO79" s="33">
        <v>2.6058499999999998E-2</v>
      </c>
      <c r="HP79" s="33">
        <v>2.5973280000000001E-2</v>
      </c>
      <c r="HQ79" s="33">
        <v>2.5888319999999999E-2</v>
      </c>
      <c r="HR79" s="33">
        <v>2.5803940000000001E-2</v>
      </c>
      <c r="HS79" s="33">
        <v>2.5720400000000001E-2</v>
      </c>
      <c r="HT79" s="33">
        <v>2.56381E-2</v>
      </c>
      <c r="HU79" s="33">
        <v>2.5557300000000002E-2</v>
      </c>
      <c r="HV79" s="33">
        <v>2.5478069999999998E-2</v>
      </c>
      <c r="HW79" s="33">
        <v>2.5399950000000001E-2</v>
      </c>
      <c r="HX79" s="33">
        <v>2.5322609999999999E-2</v>
      </c>
      <c r="HY79" s="33">
        <v>2.524581E-2</v>
      </c>
      <c r="HZ79" s="33">
        <v>2.516958E-2</v>
      </c>
      <c r="IA79" s="33">
        <v>2.5094149999999999E-2</v>
      </c>
      <c r="IB79" s="33">
        <v>2.501956E-2</v>
      </c>
      <c r="IC79" s="33">
        <v>2.4945439999999999E-2</v>
      </c>
      <c r="ID79" s="33">
        <v>2.4871569999999999E-2</v>
      </c>
      <c r="IE79" s="33">
        <v>2.4797619999999999E-2</v>
      </c>
      <c r="IF79" s="33">
        <v>2.4723309999999998E-2</v>
      </c>
      <c r="IG79" s="33">
        <v>2.4649040000000001E-2</v>
      </c>
      <c r="IH79" s="33">
        <v>2.4575369999999999E-2</v>
      </c>
      <c r="II79" s="33">
        <v>2.4502159999999999E-2</v>
      </c>
      <c r="IJ79" s="33">
        <v>2.442923E-2</v>
      </c>
      <c r="IK79" s="33">
        <v>2.4356249999999999E-2</v>
      </c>
      <c r="IL79" s="33">
        <v>2.4282959999999999E-2</v>
      </c>
      <c r="IM79" s="33">
        <v>2.420976E-2</v>
      </c>
      <c r="IN79" s="33">
        <v>2.4137280000000001E-2</v>
      </c>
      <c r="IO79" s="33">
        <v>2.4065650000000001E-2</v>
      </c>
      <c r="IP79" s="33">
        <v>2.3994910000000001E-2</v>
      </c>
      <c r="IQ79" s="33">
        <v>2.3924750000000002E-2</v>
      </c>
      <c r="IR79" s="33">
        <v>2.3854839999999999E-2</v>
      </c>
      <c r="IS79" s="33">
        <v>2.3785400000000002E-2</v>
      </c>
      <c r="IT79" s="33">
        <v>2.3716810000000001E-2</v>
      </c>
      <c r="IU79" s="33">
        <v>2.36489E-2</v>
      </c>
      <c r="IV79" s="33">
        <v>2.3581689999999999E-2</v>
      </c>
      <c r="IW79" s="33">
        <v>2.3514899999999998E-2</v>
      </c>
      <c r="IX79" s="33">
        <v>2.3448449999999999E-2</v>
      </c>
      <c r="IY79" s="33">
        <v>2.3382409999999999E-2</v>
      </c>
      <c r="IZ79" s="33">
        <v>2.331681E-2</v>
      </c>
      <c r="JA79" s="33">
        <v>2.3251359999999999E-2</v>
      </c>
      <c r="JB79" s="33">
        <v>2.3186060000000001E-2</v>
      </c>
      <c r="JC79" s="33">
        <v>2.3120680000000001E-2</v>
      </c>
      <c r="JD79" s="33">
        <v>2.3055340000000001E-2</v>
      </c>
      <c r="JE79" s="33">
        <v>2.2990409999999999E-2</v>
      </c>
      <c r="JF79" s="33">
        <v>2.292607E-2</v>
      </c>
      <c r="JG79" s="33">
        <v>2.2862199999999999E-2</v>
      </c>
      <c r="JH79" s="33">
        <v>2.2798539999999999E-2</v>
      </c>
      <c r="JI79" s="33">
        <v>2.2734710000000002E-2</v>
      </c>
      <c r="JJ79" s="33">
        <v>2.2670619999999999E-2</v>
      </c>
      <c r="JK79" s="33">
        <v>2.260645E-2</v>
      </c>
      <c r="JL79" s="33">
        <v>2.2542469999999998E-2</v>
      </c>
      <c r="JM79" s="33">
        <v>2.2478910000000001E-2</v>
      </c>
      <c r="JN79" s="33">
        <v>2.2416019999999998E-2</v>
      </c>
      <c r="JO79" s="33">
        <v>2.2353789999999998E-2</v>
      </c>
      <c r="JP79" s="33">
        <v>2.229215E-2</v>
      </c>
      <c r="JQ79" s="33">
        <v>2.2231109999999998E-2</v>
      </c>
      <c r="JR79" s="33">
        <v>2.217069E-2</v>
      </c>
      <c r="JS79" s="33">
        <v>2.2110729999999999E-2</v>
      </c>
      <c r="JT79" s="33">
        <v>2.2051210000000002E-2</v>
      </c>
      <c r="JU79" s="33">
        <v>2.1991989999999999E-2</v>
      </c>
      <c r="JV79" s="33">
        <v>2.193297E-2</v>
      </c>
      <c r="JW79" s="33">
        <v>2.1874069999999999E-2</v>
      </c>
      <c r="JX79" s="33">
        <v>2.1815459999999998E-2</v>
      </c>
      <c r="JY79" s="33">
        <v>2.1757019999999998E-2</v>
      </c>
      <c r="JZ79" s="33">
        <v>2.1698780000000001E-2</v>
      </c>
      <c r="KA79" s="33">
        <v>2.1640659999999999E-2</v>
      </c>
      <c r="KB79" s="33">
        <v>2.1582469999999999E-2</v>
      </c>
      <c r="KC79" s="33">
        <v>2.1524140000000001E-2</v>
      </c>
      <c r="KD79" s="33">
        <v>2.1465990000000001E-2</v>
      </c>
      <c r="KE79" s="33">
        <v>2.1408150000000001E-2</v>
      </c>
      <c r="KF79" s="33">
        <v>2.1350879999999999E-2</v>
      </c>
      <c r="KG79" s="33">
        <v>2.1294420000000001E-2</v>
      </c>
      <c r="KH79" s="33">
        <v>2.1238549999999998E-2</v>
      </c>
      <c r="KI79" s="33">
        <v>2.1182969999999999E-2</v>
      </c>
      <c r="KJ79" s="33">
        <v>2.1127750000000001E-2</v>
      </c>
      <c r="KK79" s="33">
        <v>2.10727E-2</v>
      </c>
      <c r="KL79" s="33">
        <v>2.1017770000000002E-2</v>
      </c>
      <c r="KM79" s="33">
        <v>2.0962990000000001E-2</v>
      </c>
      <c r="KN79" s="33">
        <v>2.0908340000000001E-2</v>
      </c>
      <c r="KO79" s="33">
        <v>2.0853770000000001E-2</v>
      </c>
      <c r="KP79" s="33">
        <v>2.079947E-2</v>
      </c>
      <c r="KQ79" s="33">
        <v>2.0745409999999999E-2</v>
      </c>
      <c r="KR79" s="33">
        <v>2.0691600000000001E-2</v>
      </c>
      <c r="KS79" s="33">
        <v>2.063806E-2</v>
      </c>
      <c r="KT79" s="33">
        <v>2.0584740000000001E-2</v>
      </c>
      <c r="KU79" s="33">
        <v>2.0531489999999999E-2</v>
      </c>
      <c r="KV79" s="33">
        <v>2.047831E-2</v>
      </c>
      <c r="KW79" s="33">
        <v>2.0425169999999999E-2</v>
      </c>
      <c r="KX79" s="33">
        <v>2.037226E-2</v>
      </c>
      <c r="KY79" s="33">
        <v>2.0319630000000002E-2</v>
      </c>
      <c r="KZ79" s="33">
        <v>2.0267420000000001E-2</v>
      </c>
      <c r="LA79" s="33">
        <v>2.021539E-2</v>
      </c>
      <c r="LB79" s="33">
        <v>2.0163549999999999E-2</v>
      </c>
      <c r="LC79" s="33">
        <v>2.011189E-2</v>
      </c>
      <c r="LD79" s="33">
        <v>2.0060629999999999E-2</v>
      </c>
      <c r="LE79" s="33">
        <v>2.0009829999999999E-2</v>
      </c>
      <c r="LF79" s="33">
        <v>1.9959629999999999E-2</v>
      </c>
      <c r="LG79" s="33">
        <v>1.9909719999999999E-2</v>
      </c>
      <c r="LH79" s="33">
        <v>1.9860030000000001E-2</v>
      </c>
      <c r="LI79" s="33">
        <v>1.981053E-2</v>
      </c>
      <c r="LJ79" s="33">
        <v>1.9761250000000001E-2</v>
      </c>
      <c r="LK79" s="33">
        <v>1.971212E-2</v>
      </c>
      <c r="LL79" s="33">
        <v>1.966323E-2</v>
      </c>
      <c r="LM79" s="33">
        <v>1.9614199999999998E-2</v>
      </c>
      <c r="LN79" s="33">
        <v>1.9564959999999999E-2</v>
      </c>
      <c r="LO79" s="33">
        <v>1.951553E-2</v>
      </c>
      <c r="LP79" s="33">
        <v>1.9466020000000001E-2</v>
      </c>
      <c r="LQ79" s="33">
        <v>1.941646E-2</v>
      </c>
      <c r="LR79" s="33">
        <v>1.9367079999999998E-2</v>
      </c>
      <c r="LS79" s="33">
        <v>1.9317689999999998E-2</v>
      </c>
      <c r="LT79" s="33">
        <v>1.9268359999999998E-2</v>
      </c>
      <c r="LU79" s="33">
        <v>1.9219159999999999E-2</v>
      </c>
      <c r="LV79" s="33">
        <v>1.917021E-2</v>
      </c>
      <c r="LW79" s="33">
        <v>1.9121539999999999E-2</v>
      </c>
      <c r="LX79" s="33">
        <v>1.9073349999999999E-2</v>
      </c>
      <c r="LY79" s="33">
        <v>1.9025429999999999E-2</v>
      </c>
      <c r="LZ79" s="33">
        <v>1.8977830000000001E-2</v>
      </c>
      <c r="MA79" s="33">
        <v>1.8930570000000001E-2</v>
      </c>
      <c r="MB79" s="33">
        <v>1.8883690000000002E-2</v>
      </c>
      <c r="MC79" s="33">
        <v>1.883719E-2</v>
      </c>
      <c r="MD79" s="33">
        <v>1.8791160000000001E-2</v>
      </c>
      <c r="ME79" s="33">
        <v>1.8745270000000001E-2</v>
      </c>
      <c r="MF79" s="33">
        <v>1.8699440000000001E-2</v>
      </c>
      <c r="MG79" s="33">
        <v>1.8653550000000001E-2</v>
      </c>
      <c r="MH79" s="33">
        <v>1.860769E-2</v>
      </c>
      <c r="MI79" s="33">
        <v>1.856182E-2</v>
      </c>
      <c r="MJ79" s="33">
        <v>1.8516049999999999E-2</v>
      </c>
      <c r="MK79" s="33">
        <v>1.847008E-2</v>
      </c>
      <c r="ML79" s="33">
        <v>1.8423889999999998E-2</v>
      </c>
      <c r="MM79" s="33">
        <v>1.837741E-2</v>
      </c>
      <c r="MN79" s="33">
        <v>1.8330840000000001E-2</v>
      </c>
      <c r="MO79" s="33">
        <v>1.828426E-2</v>
      </c>
      <c r="MP79" s="33">
        <v>1.8237880000000001E-2</v>
      </c>
      <c r="MQ79" s="33">
        <v>1.819163E-2</v>
      </c>
      <c r="MR79" s="33">
        <v>1.814553E-2</v>
      </c>
      <c r="MS79" s="33">
        <v>1.809945E-2</v>
      </c>
      <c r="MT79" s="33">
        <v>1.805356E-2</v>
      </c>
      <c r="MU79" s="33">
        <v>1.80079E-2</v>
      </c>
      <c r="MV79" s="33">
        <v>1.796267E-2</v>
      </c>
      <c r="MW79" s="33">
        <v>1.7917789999999999E-2</v>
      </c>
      <c r="MX79" s="33">
        <v>1.7873219999999999E-2</v>
      </c>
      <c r="MY79" s="33">
        <v>1.7828759999999999E-2</v>
      </c>
      <c r="MZ79" s="33">
        <v>1.7784589999999999E-2</v>
      </c>
      <c r="NA79" s="33">
        <v>1.774073E-2</v>
      </c>
      <c r="NB79" s="33">
        <v>1.7697290000000001E-2</v>
      </c>
      <c r="NC79" s="33">
        <v>1.7654090000000001E-2</v>
      </c>
      <c r="ND79" s="33">
        <v>1.7611060000000001E-2</v>
      </c>
      <c r="NE79" s="33">
        <v>1.7567949999999999E-2</v>
      </c>
      <c r="NF79" s="33">
        <v>1.75249E-2</v>
      </c>
      <c r="NG79" s="33">
        <v>1.7481880000000002E-2</v>
      </c>
      <c r="NH79" s="33">
        <v>1.743898E-2</v>
      </c>
      <c r="NI79" s="33">
        <v>1.7396129999999999E-2</v>
      </c>
      <c r="NJ79" s="33">
        <v>1.7353259999999999E-2</v>
      </c>
      <c r="NK79" s="33">
        <v>1.731019E-2</v>
      </c>
      <c r="NL79" s="33">
        <v>1.7267069999999999E-2</v>
      </c>
      <c r="NM79" s="33">
        <v>1.7223970000000002E-2</v>
      </c>
      <c r="NN79" s="33">
        <v>1.718107E-2</v>
      </c>
      <c r="NO79" s="33">
        <v>1.713831E-2</v>
      </c>
      <c r="NP79" s="33">
        <v>1.7095719999999998E-2</v>
      </c>
      <c r="NQ79" s="33">
        <v>1.7053100000000002E-2</v>
      </c>
      <c r="NR79" s="33">
        <v>1.701064E-2</v>
      </c>
      <c r="NS79" s="33">
        <v>1.696839E-2</v>
      </c>
      <c r="NT79" s="33">
        <v>1.692652E-2</v>
      </c>
      <c r="NU79" s="33">
        <v>1.6884980000000001E-2</v>
      </c>
      <c r="NV79" s="33">
        <v>1.6843739999999999E-2</v>
      </c>
      <c r="NW79" s="33">
        <v>1.6802569999999999E-2</v>
      </c>
      <c r="NX79" s="33">
        <v>1.6761620000000001E-2</v>
      </c>
      <c r="NY79" s="33">
        <v>1.67209E-2</v>
      </c>
      <c r="NZ79" s="33">
        <v>1.6680549999999999E-2</v>
      </c>
      <c r="OA79" s="33">
        <v>1.6640430000000001E-2</v>
      </c>
      <c r="OB79" s="33">
        <v>1.6600460000000001E-2</v>
      </c>
      <c r="OC79" s="33">
        <v>1.6560370000000001E-2</v>
      </c>
      <c r="OD79" s="33">
        <v>1.652023E-2</v>
      </c>
      <c r="OE79" s="33">
        <v>1.6480080000000001E-2</v>
      </c>
      <c r="OF79" s="33">
        <v>1.6440139999999999E-2</v>
      </c>
      <c r="OG79" s="33">
        <v>1.6400350000000001E-2</v>
      </c>
      <c r="OH79" s="33">
        <v>1.6360679999999999E-2</v>
      </c>
      <c r="OI79" s="33">
        <v>1.632099E-2</v>
      </c>
      <c r="OJ79" s="33">
        <v>1.628137E-2</v>
      </c>
      <c r="OK79" s="33">
        <v>1.624184E-2</v>
      </c>
      <c r="OL79" s="33">
        <v>1.6202680000000001E-2</v>
      </c>
      <c r="OM79" s="33">
        <v>1.6163819999999999E-2</v>
      </c>
      <c r="ON79" s="33">
        <v>1.6125259999999999E-2</v>
      </c>
      <c r="OO79" s="33">
        <v>1.6086799999999998E-2</v>
      </c>
      <c r="OP79" s="33">
        <v>1.6048469999999999E-2</v>
      </c>
    </row>
    <row r="80" spans="1:407" x14ac:dyDescent="0.25">
      <c r="A80" s="13" t="str">
        <f t="shared" si="1"/>
        <v>Helicopter-FINE-4-7-Any</v>
      </c>
      <c r="B80" s="13" t="s">
        <v>55</v>
      </c>
      <c r="C80" s="23" t="s">
        <v>30</v>
      </c>
      <c r="D80" s="31">
        <v>4</v>
      </c>
      <c r="E80" s="23">
        <v>7</v>
      </c>
      <c r="F80" s="32" t="s">
        <v>48</v>
      </c>
      <c r="G80" s="33">
        <v>0.89171109999999998</v>
      </c>
      <c r="H80" s="33">
        <v>0.83452740000000003</v>
      </c>
      <c r="I80" s="33">
        <v>0.75502809999999998</v>
      </c>
      <c r="J80" s="33">
        <v>0.67069489999999998</v>
      </c>
      <c r="K80" s="33">
        <v>0.59155860000000005</v>
      </c>
      <c r="L80" s="33">
        <v>0.52104430000000002</v>
      </c>
      <c r="M80" s="33">
        <v>0.45973120000000001</v>
      </c>
      <c r="N80" s="33">
        <v>0.40741319999999998</v>
      </c>
      <c r="O80" s="33">
        <v>0.36324919999999999</v>
      </c>
      <c r="P80" s="33">
        <v>0.32600679999999999</v>
      </c>
      <c r="Q80" s="33">
        <v>0.29472660000000001</v>
      </c>
      <c r="R80" s="33">
        <v>0.26819860000000001</v>
      </c>
      <c r="S80" s="33">
        <v>0.24533959999999999</v>
      </c>
      <c r="T80" s="33">
        <v>0.2257431</v>
      </c>
      <c r="U80" s="33">
        <v>0.20872209999999999</v>
      </c>
      <c r="V80" s="33">
        <v>0.19388830000000001</v>
      </c>
      <c r="W80" s="33">
        <v>0.1810716</v>
      </c>
      <c r="X80" s="33">
        <v>0.16972329999999999</v>
      </c>
      <c r="Y80" s="33">
        <v>0.1595464</v>
      </c>
      <c r="Z80" s="33">
        <v>0.150731</v>
      </c>
      <c r="AA80" s="33">
        <v>0.14287340000000001</v>
      </c>
      <c r="AB80" s="33">
        <v>0.1358953</v>
      </c>
      <c r="AC80" s="33">
        <v>0.12984109999999999</v>
      </c>
      <c r="AD80" s="33">
        <v>0.12433279999999999</v>
      </c>
      <c r="AE80" s="33">
        <v>0.1191989</v>
      </c>
      <c r="AF80" s="33">
        <v>0.1147841</v>
      </c>
      <c r="AG80" s="33">
        <v>0.1107842</v>
      </c>
      <c r="AH80" s="33">
        <v>0.1071979</v>
      </c>
      <c r="AI80" s="33">
        <v>0.10409309999999999</v>
      </c>
      <c r="AJ80" s="33">
        <v>0.1012565</v>
      </c>
      <c r="AK80" s="33">
        <v>9.8585660000000006E-2</v>
      </c>
      <c r="AL80" s="33">
        <v>9.624663E-2</v>
      </c>
      <c r="AM80" s="33">
        <v>9.4007069999999998E-2</v>
      </c>
      <c r="AN80" s="33">
        <v>9.2003260000000003E-2</v>
      </c>
      <c r="AO80" s="33">
        <v>9.0220659999999994E-2</v>
      </c>
      <c r="AP80" s="33">
        <v>8.8476589999999994E-2</v>
      </c>
      <c r="AQ80" s="33">
        <v>8.6805530000000006E-2</v>
      </c>
      <c r="AR80" s="33">
        <v>8.5355459999999994E-2</v>
      </c>
      <c r="AS80" s="33">
        <v>8.3885790000000002E-2</v>
      </c>
      <c r="AT80" s="33">
        <v>8.2588330000000001E-2</v>
      </c>
      <c r="AU80" s="33">
        <v>8.1432099999999993E-2</v>
      </c>
      <c r="AV80" s="33">
        <v>8.0247070000000004E-2</v>
      </c>
      <c r="AW80" s="33">
        <v>7.9114149999999994E-2</v>
      </c>
      <c r="AX80" s="33">
        <v>7.8087409999999996E-2</v>
      </c>
      <c r="AY80" s="33">
        <v>7.7023449999999993E-2</v>
      </c>
      <c r="AZ80" s="33">
        <v>7.6047820000000002E-2</v>
      </c>
      <c r="BA80" s="33">
        <v>7.5177149999999998E-2</v>
      </c>
      <c r="BB80" s="33">
        <v>7.4278060000000007E-2</v>
      </c>
      <c r="BC80" s="33">
        <v>7.3402960000000003E-2</v>
      </c>
      <c r="BD80" s="33">
        <v>7.2629440000000003E-2</v>
      </c>
      <c r="BE80" s="33">
        <v>7.1811609999999998E-2</v>
      </c>
      <c r="BF80" s="33">
        <v>7.0996900000000002E-2</v>
      </c>
      <c r="BG80" s="33">
        <v>7.0312529999999998E-2</v>
      </c>
      <c r="BH80" s="33">
        <v>6.9618070000000004E-2</v>
      </c>
      <c r="BI80" s="33">
        <v>6.8901649999999995E-2</v>
      </c>
      <c r="BJ80" s="33">
        <v>6.8248390000000006E-2</v>
      </c>
      <c r="BK80" s="33">
        <v>6.7601610000000006E-2</v>
      </c>
      <c r="BL80" s="33">
        <v>6.6923449999999995E-2</v>
      </c>
      <c r="BM80" s="33">
        <v>6.6292169999999997E-2</v>
      </c>
      <c r="BN80" s="33">
        <v>6.5716159999999996E-2</v>
      </c>
      <c r="BO80" s="33">
        <v>6.5150509999999995E-2</v>
      </c>
      <c r="BP80" s="33">
        <v>6.4540340000000002E-2</v>
      </c>
      <c r="BQ80" s="33">
        <v>6.3941670000000006E-2</v>
      </c>
      <c r="BR80" s="33">
        <v>6.3373319999999997E-2</v>
      </c>
      <c r="BS80" s="33">
        <v>6.2781710000000004E-2</v>
      </c>
      <c r="BT80" s="33">
        <v>6.2268589999999999E-2</v>
      </c>
      <c r="BU80" s="33">
        <v>6.1849019999999998E-2</v>
      </c>
      <c r="BV80" s="33">
        <v>6.1331080000000003E-2</v>
      </c>
      <c r="BW80" s="33">
        <v>6.0786560000000003E-2</v>
      </c>
      <c r="BX80" s="33">
        <v>6.030874E-2</v>
      </c>
      <c r="BY80" s="33">
        <v>5.9800199999999998E-2</v>
      </c>
      <c r="BZ80" s="33">
        <v>5.9293070000000003E-2</v>
      </c>
      <c r="CA80" s="33">
        <v>5.8872929999999997E-2</v>
      </c>
      <c r="CB80" s="33">
        <v>5.8430589999999998E-2</v>
      </c>
      <c r="CC80" s="33">
        <v>5.7952869999999997E-2</v>
      </c>
      <c r="CD80" s="33">
        <v>5.7460539999999997E-2</v>
      </c>
      <c r="CE80" s="33">
        <v>5.6953480000000001E-2</v>
      </c>
      <c r="CF80" s="33">
        <v>5.6484529999999998E-2</v>
      </c>
      <c r="CG80" s="33">
        <v>5.6139870000000001E-2</v>
      </c>
      <c r="CH80" s="33">
        <v>5.5734970000000002E-2</v>
      </c>
      <c r="CI80" s="33">
        <v>5.5308419999999997E-2</v>
      </c>
      <c r="CJ80" s="33">
        <v>5.4892709999999997E-2</v>
      </c>
      <c r="CK80" s="33">
        <v>5.4451909999999999E-2</v>
      </c>
      <c r="CL80" s="33">
        <v>5.405252E-2</v>
      </c>
      <c r="CM80" s="33">
        <v>5.3727360000000002E-2</v>
      </c>
      <c r="CN80" s="33">
        <v>5.3346270000000001E-2</v>
      </c>
      <c r="CO80" s="33">
        <v>5.2962349999999998E-2</v>
      </c>
      <c r="CP80" s="33">
        <v>5.2556279999999997E-2</v>
      </c>
      <c r="CQ80" s="33">
        <v>5.2132539999999998E-2</v>
      </c>
      <c r="CR80" s="33">
        <v>5.1714959999999997E-2</v>
      </c>
      <c r="CS80" s="33">
        <v>5.1366870000000002E-2</v>
      </c>
      <c r="CT80" s="33">
        <v>5.101286E-2</v>
      </c>
      <c r="CU80" s="33">
        <v>5.0659429999999998E-2</v>
      </c>
      <c r="CV80" s="33">
        <v>5.0296809999999997E-2</v>
      </c>
      <c r="CW80" s="33">
        <v>4.9926100000000001E-2</v>
      </c>
      <c r="CX80" s="33">
        <v>4.9560840000000002E-2</v>
      </c>
      <c r="CY80" s="33">
        <v>4.9261560000000003E-2</v>
      </c>
      <c r="CZ80" s="33">
        <v>4.8955449999999998E-2</v>
      </c>
      <c r="DA80" s="33">
        <v>4.862967E-2</v>
      </c>
      <c r="DB80" s="33">
        <v>4.8293750000000003E-2</v>
      </c>
      <c r="DC80" s="33">
        <v>4.7952259999999997E-2</v>
      </c>
      <c r="DD80" s="33">
        <v>4.7608850000000001E-2</v>
      </c>
      <c r="DE80" s="33">
        <v>4.730736E-2</v>
      </c>
      <c r="DF80" s="33">
        <v>4.7004530000000003E-2</v>
      </c>
      <c r="DG80" s="33">
        <v>4.6691570000000002E-2</v>
      </c>
      <c r="DH80" s="33">
        <v>4.6376529999999999E-2</v>
      </c>
      <c r="DI80" s="33">
        <v>4.6066450000000002E-2</v>
      </c>
      <c r="DJ80" s="33">
        <v>4.5759309999999997E-2</v>
      </c>
      <c r="DK80" s="33">
        <v>4.5469719999999998E-2</v>
      </c>
      <c r="DL80" s="33">
        <v>4.5178349999999999E-2</v>
      </c>
      <c r="DM80" s="33">
        <v>4.4884939999999998E-2</v>
      </c>
      <c r="DN80" s="33">
        <v>4.4595080000000002E-2</v>
      </c>
      <c r="DO80" s="33">
        <v>4.4310740000000001E-2</v>
      </c>
      <c r="DP80" s="33">
        <v>4.4027629999999998E-2</v>
      </c>
      <c r="DQ80" s="33">
        <v>4.3744270000000002E-2</v>
      </c>
      <c r="DR80" s="33">
        <v>4.3461300000000001E-2</v>
      </c>
      <c r="DS80" s="33">
        <v>4.3181049999999999E-2</v>
      </c>
      <c r="DT80" s="33">
        <v>4.2905890000000002E-2</v>
      </c>
      <c r="DU80" s="33">
        <v>4.2636569999999999E-2</v>
      </c>
      <c r="DV80" s="33">
        <v>4.2368900000000001E-2</v>
      </c>
      <c r="DW80" s="33">
        <v>4.2101949999999999E-2</v>
      </c>
      <c r="DX80" s="33">
        <v>4.1837350000000002E-2</v>
      </c>
      <c r="DY80" s="33">
        <v>4.157719E-2</v>
      </c>
      <c r="DZ80" s="33">
        <v>4.1322640000000001E-2</v>
      </c>
      <c r="EA80" s="33">
        <v>4.1073520000000002E-2</v>
      </c>
      <c r="EB80" s="33">
        <v>4.0824180000000002E-2</v>
      </c>
      <c r="EC80" s="33">
        <v>4.0573150000000002E-2</v>
      </c>
      <c r="ED80" s="33">
        <v>4.0323039999999997E-2</v>
      </c>
      <c r="EE80" s="33">
        <v>4.0077639999999998E-2</v>
      </c>
      <c r="EF80" s="33">
        <v>3.9838409999999998E-2</v>
      </c>
      <c r="EG80" s="33">
        <v>3.9604479999999997E-2</v>
      </c>
      <c r="EH80" s="33">
        <v>3.9370090000000003E-2</v>
      </c>
      <c r="EI80" s="33">
        <v>3.9133460000000002E-2</v>
      </c>
      <c r="EJ80" s="33">
        <v>3.8896930000000003E-2</v>
      </c>
      <c r="EK80" s="33">
        <v>3.8663879999999998E-2</v>
      </c>
      <c r="EL80" s="33">
        <v>3.843618E-2</v>
      </c>
      <c r="EM80" s="33">
        <v>3.8212799999999998E-2</v>
      </c>
      <c r="EN80" s="33">
        <v>3.7988580000000001E-2</v>
      </c>
      <c r="EO80" s="33">
        <v>3.7762990000000003E-2</v>
      </c>
      <c r="EP80" s="33">
        <v>3.753952E-2</v>
      </c>
      <c r="EQ80" s="33">
        <v>3.7321260000000002E-2</v>
      </c>
      <c r="ER80" s="33">
        <v>3.7109049999999998E-2</v>
      </c>
      <c r="ES80" s="33">
        <v>3.6900849999999999E-2</v>
      </c>
      <c r="ET80" s="33">
        <v>3.6691509999999997E-2</v>
      </c>
      <c r="EU80" s="33">
        <v>3.6479640000000001E-2</v>
      </c>
      <c r="EV80" s="33">
        <v>3.6268040000000001E-2</v>
      </c>
      <c r="EW80" s="33">
        <v>3.6060479999999999E-2</v>
      </c>
      <c r="EX80" s="33">
        <v>3.5858559999999998E-2</v>
      </c>
      <c r="EY80" s="33">
        <v>3.5661209999999999E-2</v>
      </c>
      <c r="EZ80" s="33">
        <v>3.5464379999999997E-2</v>
      </c>
      <c r="FA80" s="33">
        <v>3.5266190000000003E-2</v>
      </c>
      <c r="FB80" s="33">
        <v>3.5067960000000002E-2</v>
      </c>
      <c r="FC80" s="33">
        <v>3.4872819999999999E-2</v>
      </c>
      <c r="FD80" s="33">
        <v>3.4681700000000003E-2</v>
      </c>
      <c r="FE80" s="33">
        <v>3.449311E-2</v>
      </c>
      <c r="FF80" s="33">
        <v>3.4303399999999998E-2</v>
      </c>
      <c r="FG80" s="33">
        <v>3.411144E-2</v>
      </c>
      <c r="FH80" s="33">
        <v>3.3919100000000001E-2</v>
      </c>
      <c r="FI80" s="33">
        <v>3.3730509999999998E-2</v>
      </c>
      <c r="FJ80" s="33">
        <v>3.3547100000000003E-2</v>
      </c>
      <c r="FK80" s="33">
        <v>3.3366649999999998E-2</v>
      </c>
      <c r="FL80" s="33">
        <v>3.318509E-2</v>
      </c>
      <c r="FM80" s="33">
        <v>3.3001349999999999E-2</v>
      </c>
      <c r="FN80" s="33">
        <v>3.2817939999999997E-2</v>
      </c>
      <c r="FO80" s="33">
        <v>3.2639380000000003E-2</v>
      </c>
      <c r="FP80" s="33">
        <v>3.246723E-2</v>
      </c>
      <c r="FQ80" s="33">
        <v>3.229957E-2</v>
      </c>
      <c r="FR80" s="33">
        <v>3.2132519999999998E-2</v>
      </c>
      <c r="FS80" s="33">
        <v>3.1964239999999998E-2</v>
      </c>
      <c r="FT80" s="33">
        <v>3.1795770000000001E-2</v>
      </c>
      <c r="FU80" s="33">
        <v>3.1630070000000003E-2</v>
      </c>
      <c r="FV80" s="33">
        <v>3.146769E-2</v>
      </c>
      <c r="FW80" s="33">
        <v>3.130633E-2</v>
      </c>
      <c r="FX80" s="33">
        <v>3.114337E-2</v>
      </c>
      <c r="FY80" s="33">
        <v>3.0978149999999999E-2</v>
      </c>
      <c r="FZ80" s="33">
        <v>3.0812829999999999E-2</v>
      </c>
      <c r="GA80" s="33">
        <v>3.065083E-2</v>
      </c>
      <c r="GB80" s="33">
        <v>3.049294E-2</v>
      </c>
      <c r="GC80" s="33">
        <v>3.0337300000000001E-2</v>
      </c>
      <c r="GD80" s="33">
        <v>3.0181550000000001E-2</v>
      </c>
      <c r="GE80" s="33">
        <v>3.0025130000000001E-2</v>
      </c>
      <c r="GF80" s="33">
        <v>2.986956E-2</v>
      </c>
      <c r="GG80" s="33">
        <v>2.9717319999999998E-2</v>
      </c>
      <c r="GH80" s="33">
        <v>2.956868E-2</v>
      </c>
      <c r="GI80" s="33">
        <v>2.9421739999999998E-2</v>
      </c>
      <c r="GJ80" s="33">
        <v>2.9274519999999998E-2</v>
      </c>
      <c r="GK80" s="33">
        <v>2.912667E-2</v>
      </c>
      <c r="GL80" s="33">
        <v>2.897947E-2</v>
      </c>
      <c r="GM80" s="33">
        <v>2.883546E-2</v>
      </c>
      <c r="GN80" s="33">
        <v>2.869507E-2</v>
      </c>
      <c r="GO80" s="33">
        <v>2.855684E-2</v>
      </c>
      <c r="GP80" s="33">
        <v>2.8418889999999999E-2</v>
      </c>
      <c r="GQ80" s="33">
        <v>2.8280599999999999E-2</v>
      </c>
      <c r="GR80" s="33">
        <v>2.8143149999999999E-2</v>
      </c>
      <c r="GS80" s="33">
        <v>2.800849E-2</v>
      </c>
      <c r="GT80" s="33">
        <v>2.7876620000000001E-2</v>
      </c>
      <c r="GU80" s="33">
        <v>2.7745659999999998E-2</v>
      </c>
      <c r="GV80" s="33">
        <v>2.7613490000000001E-2</v>
      </c>
      <c r="GW80" s="33">
        <v>2.7479590000000002E-2</v>
      </c>
      <c r="GX80" s="33">
        <v>2.7344980000000001E-2</v>
      </c>
      <c r="GY80" s="33">
        <v>2.7211840000000001E-2</v>
      </c>
      <c r="GZ80" s="33">
        <v>2.7080980000000001E-2</v>
      </c>
      <c r="HA80" s="33">
        <v>2.695152E-2</v>
      </c>
      <c r="HB80" s="33">
        <v>2.6822370000000002E-2</v>
      </c>
      <c r="HC80" s="33">
        <v>2.669332E-2</v>
      </c>
      <c r="HD80" s="33">
        <v>2.6565419999999999E-2</v>
      </c>
      <c r="HE80" s="33">
        <v>2.6440580000000002E-2</v>
      </c>
      <c r="HF80" s="33">
        <v>2.631942E-2</v>
      </c>
      <c r="HG80" s="33">
        <v>2.6200290000000001E-2</v>
      </c>
      <c r="HH80" s="33">
        <v>2.6081630000000001E-2</v>
      </c>
      <c r="HI80" s="33">
        <v>2.5962909999999999E-2</v>
      </c>
      <c r="HJ80" s="33">
        <v>2.5844590000000001E-2</v>
      </c>
      <c r="HK80" s="33">
        <v>2.572791E-2</v>
      </c>
      <c r="HL80" s="33">
        <v>2.561308E-2</v>
      </c>
      <c r="HM80" s="33">
        <v>2.5498819999999998E-2</v>
      </c>
      <c r="HN80" s="33">
        <v>2.53841E-2</v>
      </c>
      <c r="HO80" s="33">
        <v>2.5269E-2</v>
      </c>
      <c r="HP80" s="33">
        <v>2.5154329999999999E-2</v>
      </c>
      <c r="HQ80" s="33">
        <v>2.504137E-2</v>
      </c>
      <c r="HR80" s="33">
        <v>2.49302E-2</v>
      </c>
      <c r="HS80" s="33">
        <v>2.4819669999999999E-2</v>
      </c>
      <c r="HT80" s="33">
        <v>2.4708879999999999E-2</v>
      </c>
      <c r="HU80" s="33">
        <v>2.4597959999999999E-2</v>
      </c>
      <c r="HV80" s="33">
        <v>2.448759E-2</v>
      </c>
      <c r="HW80" s="33">
        <v>2.437858E-2</v>
      </c>
      <c r="HX80" s="33">
        <v>2.4270940000000001E-2</v>
      </c>
      <c r="HY80" s="33">
        <v>2.4163440000000001E-2</v>
      </c>
      <c r="HZ80" s="33">
        <v>2.4055239999999999E-2</v>
      </c>
      <c r="IA80" s="33">
        <v>2.3946869999999999E-2</v>
      </c>
      <c r="IB80" s="33">
        <v>2.3839490000000001E-2</v>
      </c>
      <c r="IC80" s="33">
        <v>2.3734189999999999E-2</v>
      </c>
      <c r="ID80" s="33">
        <v>2.3631039999999999E-2</v>
      </c>
      <c r="IE80" s="33">
        <v>2.352922E-2</v>
      </c>
      <c r="IF80" s="33">
        <v>2.342793E-2</v>
      </c>
      <c r="IG80" s="33">
        <v>2.3327250000000001E-2</v>
      </c>
      <c r="IH80" s="33">
        <v>2.3228240000000001E-2</v>
      </c>
      <c r="II80" s="33">
        <v>2.31313E-2</v>
      </c>
      <c r="IJ80" s="33">
        <v>2.3035960000000001E-2</v>
      </c>
      <c r="IK80" s="33">
        <v>2.2941090000000001E-2</v>
      </c>
      <c r="IL80" s="33">
        <v>2.284564E-2</v>
      </c>
      <c r="IM80" s="33">
        <v>2.2749330000000002E-2</v>
      </c>
      <c r="IN80" s="33">
        <v>2.2653070000000001E-2</v>
      </c>
      <c r="IO80" s="33">
        <v>2.2557210000000001E-2</v>
      </c>
      <c r="IP80" s="33">
        <v>2.2461640000000001E-2</v>
      </c>
      <c r="IQ80" s="33">
        <v>2.2365779999999998E-2</v>
      </c>
      <c r="IR80" s="33">
        <v>2.226918E-2</v>
      </c>
      <c r="IS80" s="33">
        <v>2.2172170000000001E-2</v>
      </c>
      <c r="IT80" s="33">
        <v>2.207597E-2</v>
      </c>
      <c r="IU80" s="33">
        <v>2.1981150000000001E-2</v>
      </c>
      <c r="IV80" s="33">
        <v>2.1887739999999999E-2</v>
      </c>
      <c r="IW80" s="33">
        <v>2.17953E-2</v>
      </c>
      <c r="IX80" s="33">
        <v>2.170337E-2</v>
      </c>
      <c r="IY80" s="33">
        <v>2.161192E-2</v>
      </c>
      <c r="IZ80" s="33">
        <v>2.152167E-2</v>
      </c>
      <c r="JA80" s="33">
        <v>2.143289E-2</v>
      </c>
      <c r="JB80" s="33">
        <v>2.134546E-2</v>
      </c>
      <c r="JC80" s="33">
        <v>2.125877E-2</v>
      </c>
      <c r="JD80" s="33">
        <v>2.1172509999999999E-2</v>
      </c>
      <c r="JE80" s="33">
        <v>2.1086609999999999E-2</v>
      </c>
      <c r="JF80" s="33">
        <v>2.100173E-2</v>
      </c>
      <c r="JG80" s="33">
        <v>2.0917959999999999E-2</v>
      </c>
      <c r="JH80" s="33">
        <v>2.083523E-2</v>
      </c>
      <c r="JI80" s="33">
        <v>2.0752860000000001E-2</v>
      </c>
      <c r="JJ80" s="33">
        <v>2.0670549999999999E-2</v>
      </c>
      <c r="JK80" s="33">
        <v>2.058811E-2</v>
      </c>
      <c r="JL80" s="33">
        <v>2.0505809999999999E-2</v>
      </c>
      <c r="JM80" s="33">
        <v>2.0423630000000002E-2</v>
      </c>
      <c r="JN80" s="33">
        <v>2.0341720000000001E-2</v>
      </c>
      <c r="JO80" s="33">
        <v>2.0259539999999999E-2</v>
      </c>
      <c r="JP80" s="33">
        <v>2.0177259999999999E-2</v>
      </c>
      <c r="JQ80" s="33">
        <v>2.009501E-2</v>
      </c>
      <c r="JR80" s="33">
        <v>2.001319E-2</v>
      </c>
      <c r="JS80" s="33">
        <v>1.9932080000000001E-2</v>
      </c>
      <c r="JT80" s="33">
        <v>1.9852069999999999E-2</v>
      </c>
      <c r="JU80" s="33">
        <v>1.9772970000000001E-2</v>
      </c>
      <c r="JV80" s="33">
        <v>1.969516E-2</v>
      </c>
      <c r="JW80" s="33">
        <v>1.961864E-2</v>
      </c>
      <c r="JX80" s="33">
        <v>1.9543700000000001E-2</v>
      </c>
      <c r="JY80" s="33">
        <v>1.9470069999999999E-2</v>
      </c>
      <c r="JZ80" s="33">
        <v>1.9397580000000001E-2</v>
      </c>
      <c r="KA80" s="33">
        <v>1.932557E-2</v>
      </c>
      <c r="KB80" s="33">
        <v>1.9253860000000001E-2</v>
      </c>
      <c r="KC80" s="33">
        <v>1.9182189999999998E-2</v>
      </c>
      <c r="KD80" s="33">
        <v>1.911065E-2</v>
      </c>
      <c r="KE80" s="33">
        <v>1.9039029999999998E-2</v>
      </c>
      <c r="KF80" s="33">
        <v>1.8967500000000002E-2</v>
      </c>
      <c r="KG80" s="33">
        <v>1.889586E-2</v>
      </c>
      <c r="KH80" s="33">
        <v>1.8824199999999999E-2</v>
      </c>
      <c r="KI80" s="33">
        <v>1.875243E-2</v>
      </c>
      <c r="KJ80" s="33">
        <v>1.8681E-2</v>
      </c>
      <c r="KK80" s="33">
        <v>1.8609939999999998E-2</v>
      </c>
      <c r="KL80" s="33">
        <v>1.8539529999999999E-2</v>
      </c>
      <c r="KM80" s="33">
        <v>1.846973E-2</v>
      </c>
      <c r="KN80" s="33">
        <v>1.8400819999999998E-2</v>
      </c>
      <c r="KO80" s="33">
        <v>1.8332649999999999E-2</v>
      </c>
      <c r="KP80" s="33">
        <v>1.8265409999999999E-2</v>
      </c>
      <c r="KQ80" s="33">
        <v>1.8198969999999998E-2</v>
      </c>
      <c r="KR80" s="33">
        <v>1.8133509999999999E-2</v>
      </c>
      <c r="KS80" s="33">
        <v>1.806893E-2</v>
      </c>
      <c r="KT80" s="33">
        <v>1.8005239999999999E-2</v>
      </c>
      <c r="KU80" s="33">
        <v>1.7942010000000001E-2</v>
      </c>
      <c r="KV80" s="33">
        <v>1.787917E-2</v>
      </c>
      <c r="KW80" s="33">
        <v>1.7816459999999999E-2</v>
      </c>
      <c r="KX80" s="33">
        <v>1.7754059999999999E-2</v>
      </c>
      <c r="KY80" s="33">
        <v>1.7691849999999999E-2</v>
      </c>
      <c r="KZ80" s="33">
        <v>1.7629760000000001E-2</v>
      </c>
      <c r="LA80" s="33">
        <v>1.756746E-2</v>
      </c>
      <c r="LB80" s="33">
        <v>1.7505039999999999E-2</v>
      </c>
      <c r="LC80" s="33">
        <v>1.744242E-2</v>
      </c>
      <c r="LD80" s="33">
        <v>1.7379909999999998E-2</v>
      </c>
      <c r="LE80" s="33">
        <v>1.731744E-2</v>
      </c>
      <c r="LF80" s="33">
        <v>1.7255260000000001E-2</v>
      </c>
      <c r="LG80" s="33">
        <v>1.7193320000000002E-2</v>
      </c>
      <c r="LH80" s="33">
        <v>1.713195E-2</v>
      </c>
      <c r="LI80" s="33">
        <v>1.7071320000000001E-2</v>
      </c>
      <c r="LJ80" s="33">
        <v>1.7011700000000001E-2</v>
      </c>
      <c r="LK80" s="33">
        <v>1.6952950000000001E-2</v>
      </c>
      <c r="LL80" s="33">
        <v>1.6895159999999999E-2</v>
      </c>
      <c r="LM80" s="33">
        <v>1.6838079999999998E-2</v>
      </c>
      <c r="LN80" s="33">
        <v>1.678178E-2</v>
      </c>
      <c r="LO80" s="33">
        <v>1.6726189999999998E-2</v>
      </c>
      <c r="LP80" s="33">
        <v>1.6671330000000002E-2</v>
      </c>
      <c r="LQ80" s="33">
        <v>1.6616809999999999E-2</v>
      </c>
      <c r="LR80" s="33">
        <v>1.6562420000000001E-2</v>
      </c>
      <c r="LS80" s="33">
        <v>1.6507839999999999E-2</v>
      </c>
      <c r="LT80" s="33">
        <v>1.645309E-2</v>
      </c>
      <c r="LU80" s="33">
        <v>1.6398090000000001E-2</v>
      </c>
      <c r="LV80" s="33">
        <v>1.6343010000000002E-2</v>
      </c>
      <c r="LW80" s="33">
        <v>1.628781E-2</v>
      </c>
      <c r="LX80" s="33">
        <v>1.623254E-2</v>
      </c>
      <c r="LY80" s="33">
        <v>1.6177029999999998E-2</v>
      </c>
      <c r="LZ80" s="33">
        <v>1.612156E-2</v>
      </c>
      <c r="MA80" s="33">
        <v>1.6066259999999999E-2</v>
      </c>
      <c r="MB80" s="33">
        <v>1.601141E-2</v>
      </c>
      <c r="MC80" s="33">
        <v>1.5957140000000002E-2</v>
      </c>
      <c r="MD80" s="33">
        <v>1.590358E-2</v>
      </c>
      <c r="ME80" s="33">
        <v>1.585058E-2</v>
      </c>
      <c r="MF80" s="33">
        <v>1.5798380000000001E-2</v>
      </c>
      <c r="MG80" s="33">
        <v>1.5747009999999999E-2</v>
      </c>
      <c r="MH80" s="33">
        <v>1.569663E-2</v>
      </c>
      <c r="MI80" s="33">
        <v>1.5647169999999998E-2</v>
      </c>
      <c r="MJ80" s="33">
        <v>1.559843E-2</v>
      </c>
      <c r="MK80" s="33">
        <v>1.5550069999999999E-2</v>
      </c>
      <c r="ML80" s="33">
        <v>1.5502149999999999E-2</v>
      </c>
      <c r="MM80" s="33">
        <v>1.5454620000000001E-2</v>
      </c>
      <c r="MN80" s="33">
        <v>1.5407469999999999E-2</v>
      </c>
      <c r="MO80" s="33">
        <v>1.5360510000000001E-2</v>
      </c>
      <c r="MP80" s="33">
        <v>1.5313500000000001E-2</v>
      </c>
      <c r="MQ80" s="33">
        <v>1.5266129999999999E-2</v>
      </c>
      <c r="MR80" s="33">
        <v>1.521844E-2</v>
      </c>
      <c r="MS80" s="33">
        <v>1.5170589999999999E-2</v>
      </c>
      <c r="MT80" s="33">
        <v>1.512283E-2</v>
      </c>
      <c r="MU80" s="33">
        <v>1.507504E-2</v>
      </c>
      <c r="MV80" s="33">
        <v>1.502709E-2</v>
      </c>
      <c r="MW80" s="33">
        <v>1.497885E-2</v>
      </c>
      <c r="MX80" s="33">
        <v>1.493045E-2</v>
      </c>
      <c r="MY80" s="33">
        <v>1.488225E-2</v>
      </c>
      <c r="MZ80" s="33">
        <v>1.483458E-2</v>
      </c>
      <c r="NA80" s="33">
        <v>1.4787389999999999E-2</v>
      </c>
      <c r="NB80" s="33">
        <v>1.4740639999999999E-2</v>
      </c>
      <c r="NC80" s="33">
        <v>1.469413E-2</v>
      </c>
      <c r="ND80" s="33">
        <v>1.464792E-2</v>
      </c>
      <c r="NE80" s="33">
        <v>1.460238E-2</v>
      </c>
      <c r="NF80" s="33">
        <v>1.4557840000000001E-2</v>
      </c>
      <c r="NG80" s="33">
        <v>1.4514050000000001E-2</v>
      </c>
      <c r="NH80" s="33">
        <v>1.447086E-2</v>
      </c>
      <c r="NI80" s="33">
        <v>1.4428E-2</v>
      </c>
      <c r="NJ80" s="33">
        <v>1.438534E-2</v>
      </c>
      <c r="NK80" s="33">
        <v>1.434294E-2</v>
      </c>
      <c r="NL80" s="33">
        <v>1.430098E-2</v>
      </c>
      <c r="NM80" s="33">
        <v>1.4259239999999999E-2</v>
      </c>
      <c r="NN80" s="33">
        <v>1.4217570000000001E-2</v>
      </c>
      <c r="NO80" s="33">
        <v>1.4175790000000001E-2</v>
      </c>
      <c r="NP80" s="33">
        <v>1.4133720000000001E-2</v>
      </c>
      <c r="NQ80" s="33">
        <v>1.409145E-2</v>
      </c>
      <c r="NR80" s="33">
        <v>1.40492E-2</v>
      </c>
      <c r="NS80" s="33">
        <v>1.400685E-2</v>
      </c>
      <c r="NT80" s="33">
        <v>1.3964320000000001E-2</v>
      </c>
      <c r="NU80" s="33">
        <v>1.392147E-2</v>
      </c>
      <c r="NV80" s="33">
        <v>1.38782E-2</v>
      </c>
      <c r="NW80" s="33">
        <v>1.383475E-2</v>
      </c>
      <c r="NX80" s="33">
        <v>1.3791380000000001E-2</v>
      </c>
      <c r="NY80" s="33">
        <v>1.37482E-2</v>
      </c>
      <c r="NZ80" s="33">
        <v>1.370528E-2</v>
      </c>
      <c r="OA80" s="33">
        <v>1.3662530000000001E-2</v>
      </c>
      <c r="OB80" s="33">
        <v>1.362E-2</v>
      </c>
      <c r="OC80" s="33">
        <v>1.35779E-2</v>
      </c>
      <c r="OD80" s="33">
        <v>1.3536400000000001E-2</v>
      </c>
      <c r="OE80" s="33">
        <v>1.349564E-2</v>
      </c>
      <c r="OF80" s="33">
        <v>1.345558E-2</v>
      </c>
      <c r="OG80" s="33">
        <v>1.341606E-2</v>
      </c>
      <c r="OH80" s="33">
        <v>1.3377E-2</v>
      </c>
      <c r="OI80" s="33">
        <v>1.3338279999999999E-2</v>
      </c>
      <c r="OJ80" s="33">
        <v>1.329988E-2</v>
      </c>
      <c r="OK80" s="33">
        <v>1.3261749999999999E-2</v>
      </c>
      <c r="OL80" s="33">
        <v>1.322369E-2</v>
      </c>
      <c r="OM80" s="33">
        <v>1.318544E-2</v>
      </c>
      <c r="ON80" s="33">
        <v>1.3146949999999999E-2</v>
      </c>
      <c r="OO80" s="33">
        <v>1.310826E-2</v>
      </c>
      <c r="OP80" s="33">
        <v>1.306946E-2</v>
      </c>
    </row>
    <row r="81" spans="1:406" x14ac:dyDescent="0.25">
      <c r="A81" s="13" t="str">
        <f t="shared" si="1"/>
        <v>Helicopter-FINE-5-20-Any</v>
      </c>
      <c r="B81" s="13" t="s">
        <v>55</v>
      </c>
      <c r="C81" s="23" t="s">
        <v>30</v>
      </c>
      <c r="D81" s="31">
        <v>5</v>
      </c>
      <c r="E81" s="23">
        <v>20</v>
      </c>
      <c r="F81" s="32" t="s">
        <v>48</v>
      </c>
      <c r="G81" s="33">
        <v>0.72951310000000003</v>
      </c>
      <c r="H81" s="33">
        <v>0.73183690000000001</v>
      </c>
      <c r="I81" s="33">
        <v>0.73372250000000006</v>
      </c>
      <c r="J81" s="33">
        <v>0.73365599999999997</v>
      </c>
      <c r="K81" s="33">
        <v>0.730657</v>
      </c>
      <c r="L81" s="33">
        <v>0.72395330000000002</v>
      </c>
      <c r="M81" s="33">
        <v>0.7138002</v>
      </c>
      <c r="N81" s="33">
        <v>0.70128279999999998</v>
      </c>
      <c r="O81" s="33">
        <v>0.6868881</v>
      </c>
      <c r="P81" s="33">
        <v>0.67155560000000003</v>
      </c>
      <c r="Q81" s="33">
        <v>0.65599410000000002</v>
      </c>
      <c r="R81" s="33">
        <v>0.64000400000000002</v>
      </c>
      <c r="S81" s="33">
        <v>0.62366659999999996</v>
      </c>
      <c r="T81" s="33">
        <v>0.60744940000000003</v>
      </c>
      <c r="U81" s="33">
        <v>0.59120740000000005</v>
      </c>
      <c r="V81" s="33">
        <v>0.57534090000000004</v>
      </c>
      <c r="W81" s="33">
        <v>0.56010530000000003</v>
      </c>
      <c r="X81" s="33">
        <v>0.54496409999999995</v>
      </c>
      <c r="Y81" s="33">
        <v>0.52974949999999998</v>
      </c>
      <c r="Z81" s="33">
        <v>0.51478120000000005</v>
      </c>
      <c r="AA81" s="33">
        <v>0.49984729999999999</v>
      </c>
      <c r="AB81" s="33">
        <v>0.48537619999999998</v>
      </c>
      <c r="AC81" s="33">
        <v>0.47168310000000002</v>
      </c>
      <c r="AD81" s="33">
        <v>0.45824150000000002</v>
      </c>
      <c r="AE81" s="33">
        <v>0.44486769999999998</v>
      </c>
      <c r="AF81" s="33">
        <v>0.43186239999999998</v>
      </c>
      <c r="AG81" s="33">
        <v>0.41897570000000001</v>
      </c>
      <c r="AH81" s="33">
        <v>0.40660489999999999</v>
      </c>
      <c r="AI81" s="33">
        <v>0.39503339999999998</v>
      </c>
      <c r="AJ81" s="33">
        <v>0.38374740000000002</v>
      </c>
      <c r="AK81" s="33">
        <v>0.37257899999999999</v>
      </c>
      <c r="AL81" s="33">
        <v>0.36180570000000001</v>
      </c>
      <c r="AM81" s="33">
        <v>0.35116900000000001</v>
      </c>
      <c r="AN81" s="33">
        <v>0.34104600000000002</v>
      </c>
      <c r="AO81" s="33">
        <v>0.33164179999999999</v>
      </c>
      <c r="AP81" s="33">
        <v>0.32244430000000002</v>
      </c>
      <c r="AQ81" s="33">
        <v>0.3132781</v>
      </c>
      <c r="AR81" s="33">
        <v>0.30440650000000002</v>
      </c>
      <c r="AS81" s="33">
        <v>0.29563970000000001</v>
      </c>
      <c r="AT81" s="33">
        <v>0.28731040000000002</v>
      </c>
      <c r="AU81" s="33">
        <v>0.2796691</v>
      </c>
      <c r="AV81" s="33">
        <v>0.27219910000000003</v>
      </c>
      <c r="AW81" s="33">
        <v>0.26473780000000002</v>
      </c>
      <c r="AX81" s="33">
        <v>0.25751099999999999</v>
      </c>
      <c r="AY81" s="33">
        <v>0.2503013</v>
      </c>
      <c r="AZ81" s="33">
        <v>0.24343300000000001</v>
      </c>
      <c r="BA81" s="33">
        <v>0.23722940000000001</v>
      </c>
      <c r="BB81" s="33">
        <v>0.23114209999999999</v>
      </c>
      <c r="BC81" s="33">
        <v>0.2250376</v>
      </c>
      <c r="BD81" s="33">
        <v>0.219113</v>
      </c>
      <c r="BE81" s="33">
        <v>0.21318490000000001</v>
      </c>
      <c r="BF81" s="33">
        <v>0.2075688</v>
      </c>
      <c r="BG81" s="33">
        <v>0.20259920000000001</v>
      </c>
      <c r="BH81" s="33">
        <v>0.19769880000000001</v>
      </c>
      <c r="BI81" s="33">
        <v>0.1927355</v>
      </c>
      <c r="BJ81" s="33">
        <v>0.18788350000000001</v>
      </c>
      <c r="BK81" s="33">
        <v>0.18296760000000001</v>
      </c>
      <c r="BL81" s="33">
        <v>0.17830460000000001</v>
      </c>
      <c r="BM81" s="33">
        <v>0.17429239999999999</v>
      </c>
      <c r="BN81" s="33">
        <v>0.1703433</v>
      </c>
      <c r="BO81" s="33">
        <v>0.16625139999999999</v>
      </c>
      <c r="BP81" s="33">
        <v>0.1622816</v>
      </c>
      <c r="BQ81" s="33">
        <v>0.1582295</v>
      </c>
      <c r="BR81" s="33">
        <v>0.15436620000000001</v>
      </c>
      <c r="BS81" s="33">
        <v>0.15114140000000001</v>
      </c>
      <c r="BT81" s="33">
        <v>0.14797689999999999</v>
      </c>
      <c r="BU81" s="33">
        <v>0.144619</v>
      </c>
      <c r="BV81" s="33">
        <v>0.1413317</v>
      </c>
      <c r="BW81" s="33">
        <v>0.13800200000000001</v>
      </c>
      <c r="BX81" s="33">
        <v>0.13474420000000001</v>
      </c>
      <c r="BY81" s="33">
        <v>0.13204460000000001</v>
      </c>
      <c r="BZ81" s="33">
        <v>0.1295637</v>
      </c>
      <c r="CA81" s="33">
        <v>0.12686269999999999</v>
      </c>
      <c r="CB81" s="33">
        <v>0.1239956</v>
      </c>
      <c r="CC81" s="33">
        <v>0.1211861</v>
      </c>
      <c r="CD81" s="33">
        <v>0.1185706</v>
      </c>
      <c r="CE81" s="33">
        <v>0.1162837</v>
      </c>
      <c r="CF81" s="33">
        <v>0.1141797</v>
      </c>
      <c r="CG81" s="33">
        <v>0.1120428</v>
      </c>
      <c r="CH81" s="33">
        <v>0.10979559999999999</v>
      </c>
      <c r="CI81" s="33">
        <v>0.10732179999999999</v>
      </c>
      <c r="CJ81" s="33">
        <v>0.1050315</v>
      </c>
      <c r="CK81" s="33">
        <v>0.1032069</v>
      </c>
      <c r="CL81" s="33">
        <v>0.1016446</v>
      </c>
      <c r="CM81" s="33">
        <v>9.9797910000000004E-2</v>
      </c>
      <c r="CN81" s="33">
        <v>9.7757730000000001E-2</v>
      </c>
      <c r="CO81" s="33">
        <v>9.5598199999999994E-2</v>
      </c>
      <c r="CP81" s="33">
        <v>9.376727E-2</v>
      </c>
      <c r="CQ81" s="33">
        <v>9.237368E-2</v>
      </c>
      <c r="CR81" s="33">
        <v>9.0961680000000003E-2</v>
      </c>
      <c r="CS81" s="33">
        <v>8.9345030000000006E-2</v>
      </c>
      <c r="CT81" s="33">
        <v>8.7656970000000001E-2</v>
      </c>
      <c r="CU81" s="33">
        <v>8.6002190000000006E-2</v>
      </c>
      <c r="CV81" s="33">
        <v>8.4548129999999999E-2</v>
      </c>
      <c r="CW81" s="33">
        <v>8.3326830000000005E-2</v>
      </c>
      <c r="CX81" s="33">
        <v>8.2077819999999996E-2</v>
      </c>
      <c r="CY81" s="33">
        <v>8.0688499999999996E-2</v>
      </c>
      <c r="CZ81" s="33">
        <v>7.9303879999999993E-2</v>
      </c>
      <c r="DA81" s="33">
        <v>7.7880560000000001E-2</v>
      </c>
      <c r="DB81" s="33">
        <v>7.6587379999999997E-2</v>
      </c>
      <c r="DC81" s="33">
        <v>7.5542719999999994E-2</v>
      </c>
      <c r="DD81" s="33">
        <v>7.4508000000000005E-2</v>
      </c>
      <c r="DE81" s="33">
        <v>7.341288E-2</v>
      </c>
      <c r="DF81" s="33">
        <v>7.2273710000000005E-2</v>
      </c>
      <c r="DG81" s="33">
        <v>7.1040729999999996E-2</v>
      </c>
      <c r="DH81" s="33">
        <v>6.9959209999999994E-2</v>
      </c>
      <c r="DI81" s="33">
        <v>6.9106020000000004E-2</v>
      </c>
      <c r="DJ81" s="33">
        <v>6.8304139999999999E-2</v>
      </c>
      <c r="DK81" s="33">
        <v>6.7459980000000003E-2</v>
      </c>
      <c r="DL81" s="33">
        <v>6.6501359999999995E-2</v>
      </c>
      <c r="DM81" s="33">
        <v>6.5411659999999996E-2</v>
      </c>
      <c r="DN81" s="33">
        <v>6.4382770000000006E-2</v>
      </c>
      <c r="DO81" s="33">
        <v>6.3529619999999995E-2</v>
      </c>
      <c r="DP81" s="33">
        <v>6.2815300000000004E-2</v>
      </c>
      <c r="DQ81" s="33">
        <v>6.2161109999999999E-2</v>
      </c>
      <c r="DR81" s="33">
        <v>6.141688E-2</v>
      </c>
      <c r="DS81" s="33">
        <v>6.0554579999999997E-2</v>
      </c>
      <c r="DT81" s="33">
        <v>5.9696390000000002E-2</v>
      </c>
      <c r="DU81" s="33">
        <v>5.8945329999999997E-2</v>
      </c>
      <c r="DV81" s="33">
        <v>5.8307539999999998E-2</v>
      </c>
      <c r="DW81" s="33">
        <v>5.7744370000000003E-2</v>
      </c>
      <c r="DX81" s="33">
        <v>5.7125370000000002E-2</v>
      </c>
      <c r="DY81" s="33">
        <v>5.6456699999999999E-2</v>
      </c>
      <c r="DZ81" s="33">
        <v>5.57741E-2</v>
      </c>
      <c r="EA81" s="33">
        <v>5.51361E-2</v>
      </c>
      <c r="EB81" s="33">
        <v>5.4545570000000002E-2</v>
      </c>
      <c r="EC81" s="33">
        <v>5.4014199999999998E-2</v>
      </c>
      <c r="ED81" s="33">
        <v>5.3420710000000003E-2</v>
      </c>
      <c r="EE81" s="33">
        <v>5.2778220000000001E-2</v>
      </c>
      <c r="EF81" s="33">
        <v>5.2160049999999999E-2</v>
      </c>
      <c r="EG81" s="33">
        <v>5.161193E-2</v>
      </c>
      <c r="EH81" s="33">
        <v>5.1141899999999997E-2</v>
      </c>
      <c r="EI81" s="33">
        <v>5.0709459999999998E-2</v>
      </c>
      <c r="EJ81" s="33">
        <v>5.0216690000000001E-2</v>
      </c>
      <c r="EK81" s="33">
        <v>4.9667639999999999E-2</v>
      </c>
      <c r="EL81" s="33">
        <v>4.9149940000000003E-2</v>
      </c>
      <c r="EM81" s="33">
        <v>4.8694630000000003E-2</v>
      </c>
      <c r="EN81" s="33">
        <v>4.8297729999999997E-2</v>
      </c>
      <c r="EO81" s="33">
        <v>4.793008E-2</v>
      </c>
      <c r="EP81" s="33">
        <v>4.7526369999999998E-2</v>
      </c>
      <c r="EQ81" s="33">
        <v>4.7105540000000001E-2</v>
      </c>
      <c r="ER81" s="33">
        <v>4.668688E-2</v>
      </c>
      <c r="ES81" s="33">
        <v>4.628591E-2</v>
      </c>
      <c r="ET81" s="33">
        <v>4.5899629999999997E-2</v>
      </c>
      <c r="EU81" s="33">
        <v>4.5520310000000001E-2</v>
      </c>
      <c r="EV81" s="33">
        <v>4.5131520000000001E-2</v>
      </c>
      <c r="EW81" s="33">
        <v>4.4753550000000003E-2</v>
      </c>
      <c r="EX81" s="33">
        <v>4.4395070000000002E-2</v>
      </c>
      <c r="EY81" s="33">
        <v>4.4053059999999998E-2</v>
      </c>
      <c r="EZ81" s="33">
        <v>4.3714759999999998E-2</v>
      </c>
      <c r="FA81" s="33">
        <v>4.33751E-2</v>
      </c>
      <c r="FB81" s="33">
        <v>4.3032389999999997E-2</v>
      </c>
      <c r="FC81" s="33">
        <v>4.2698430000000002E-2</v>
      </c>
      <c r="FD81" s="33">
        <v>4.2371579999999999E-2</v>
      </c>
      <c r="FE81" s="33">
        <v>4.2049749999999997E-2</v>
      </c>
      <c r="FF81" s="33">
        <v>4.1731659999999997E-2</v>
      </c>
      <c r="FG81" s="33">
        <v>4.14186E-2</v>
      </c>
      <c r="FH81" s="33">
        <v>4.1112389999999999E-2</v>
      </c>
      <c r="FI81" s="33">
        <v>4.0812470000000003E-2</v>
      </c>
      <c r="FJ81" s="33">
        <v>4.0519109999999997E-2</v>
      </c>
      <c r="FK81" s="33">
        <v>4.0232009999999999E-2</v>
      </c>
      <c r="FL81" s="33">
        <v>3.9950779999999998E-2</v>
      </c>
      <c r="FM81" s="33">
        <v>3.967652E-2</v>
      </c>
      <c r="FN81" s="33">
        <v>3.940925E-2</v>
      </c>
      <c r="FO81" s="33">
        <v>3.9147090000000002E-2</v>
      </c>
      <c r="FP81" s="33">
        <v>3.8888810000000003E-2</v>
      </c>
      <c r="FQ81" s="33">
        <v>3.863391E-2</v>
      </c>
      <c r="FR81" s="33">
        <v>3.8382470000000002E-2</v>
      </c>
      <c r="FS81" s="33">
        <v>3.8135950000000002E-2</v>
      </c>
      <c r="FT81" s="33">
        <v>3.7895190000000002E-2</v>
      </c>
      <c r="FU81" s="33">
        <v>3.7658780000000003E-2</v>
      </c>
      <c r="FV81" s="33">
        <v>3.7425199999999999E-2</v>
      </c>
      <c r="FW81" s="33">
        <v>3.7194190000000002E-2</v>
      </c>
      <c r="FX81" s="33">
        <v>3.6965940000000003E-2</v>
      </c>
      <c r="FY81" s="33">
        <v>3.6741280000000001E-2</v>
      </c>
      <c r="FZ81" s="33">
        <v>3.6520740000000003E-2</v>
      </c>
      <c r="GA81" s="33">
        <v>3.6303920000000003E-2</v>
      </c>
      <c r="GB81" s="33">
        <v>3.6091079999999998E-2</v>
      </c>
      <c r="GC81" s="33">
        <v>3.588276E-2</v>
      </c>
      <c r="GD81" s="33">
        <v>3.5679589999999997E-2</v>
      </c>
      <c r="GE81" s="33">
        <v>3.5481440000000003E-2</v>
      </c>
      <c r="GF81" s="33">
        <v>3.5287270000000003E-2</v>
      </c>
      <c r="GG81" s="33">
        <v>3.5095620000000001E-2</v>
      </c>
      <c r="GH81" s="33">
        <v>3.4906329999999999E-2</v>
      </c>
      <c r="GI81" s="33">
        <v>3.4719479999999997E-2</v>
      </c>
      <c r="GJ81" s="33">
        <v>3.4536030000000002E-2</v>
      </c>
      <c r="GK81" s="33">
        <v>3.4355829999999997E-2</v>
      </c>
      <c r="GL81" s="33">
        <v>3.4178439999999997E-2</v>
      </c>
      <c r="GM81" s="33">
        <v>3.4002829999999998E-2</v>
      </c>
      <c r="GN81" s="33">
        <v>3.3829989999999997E-2</v>
      </c>
      <c r="GO81" s="33">
        <v>3.3660370000000002E-2</v>
      </c>
      <c r="GP81" s="33">
        <v>3.3494860000000001E-2</v>
      </c>
      <c r="GQ81" s="33">
        <v>3.3332210000000001E-2</v>
      </c>
      <c r="GR81" s="33">
        <v>3.3170980000000003E-2</v>
      </c>
      <c r="GS81" s="33">
        <v>3.3009999999999998E-2</v>
      </c>
      <c r="GT81" s="33">
        <v>3.285018E-2</v>
      </c>
      <c r="GU81" s="33">
        <v>3.2692409999999998E-2</v>
      </c>
      <c r="GV81" s="33">
        <v>3.2537799999999999E-2</v>
      </c>
      <c r="GW81" s="33">
        <v>3.238605E-2</v>
      </c>
      <c r="GX81" s="33">
        <v>3.2236439999999998E-2</v>
      </c>
      <c r="GY81" s="33">
        <v>3.2088480000000003E-2</v>
      </c>
      <c r="GZ81" s="33">
        <v>3.1943119999999998E-2</v>
      </c>
      <c r="HA81" s="33">
        <v>3.180144E-2</v>
      </c>
      <c r="HB81" s="33">
        <v>3.1664339999999999E-2</v>
      </c>
      <c r="HC81" s="33">
        <v>3.1530250000000003E-2</v>
      </c>
      <c r="HD81" s="33">
        <v>3.1397189999999998E-2</v>
      </c>
      <c r="HE81" s="33">
        <v>3.1263819999999998E-2</v>
      </c>
      <c r="HF81" s="33">
        <v>3.113061E-2</v>
      </c>
      <c r="HG81" s="33">
        <v>3.099901E-2</v>
      </c>
      <c r="HH81" s="33">
        <v>3.0870160000000001E-2</v>
      </c>
      <c r="HI81" s="33">
        <v>3.0742160000000001E-2</v>
      </c>
      <c r="HJ81" s="33">
        <v>3.061357E-2</v>
      </c>
      <c r="HK81" s="33">
        <v>3.0484210000000001E-2</v>
      </c>
      <c r="HL81" s="33">
        <v>3.0355679999999999E-2</v>
      </c>
      <c r="HM81" s="33">
        <v>3.0230259999999998E-2</v>
      </c>
      <c r="HN81" s="33">
        <v>3.0109480000000001E-2</v>
      </c>
      <c r="HO81" s="33">
        <v>2.999195E-2</v>
      </c>
      <c r="HP81" s="33">
        <v>2.9876110000000001E-2</v>
      </c>
      <c r="HQ81" s="33">
        <v>2.9760539999999999E-2</v>
      </c>
      <c r="HR81" s="33">
        <v>2.9645919999999999E-2</v>
      </c>
      <c r="HS81" s="33">
        <v>2.9533489999999999E-2</v>
      </c>
      <c r="HT81" s="33">
        <v>2.9424229999999999E-2</v>
      </c>
      <c r="HU81" s="33">
        <v>2.931603E-2</v>
      </c>
      <c r="HV81" s="33">
        <v>2.9207049999999998E-2</v>
      </c>
      <c r="HW81" s="33">
        <v>2.9096090000000002E-2</v>
      </c>
      <c r="HX81" s="33">
        <v>2.8984550000000001E-2</v>
      </c>
      <c r="HY81" s="33">
        <v>2.887414E-2</v>
      </c>
      <c r="HZ81" s="33">
        <v>2.876654E-2</v>
      </c>
      <c r="IA81" s="33">
        <v>2.866078E-2</v>
      </c>
      <c r="IB81" s="33">
        <v>2.8556080000000001E-2</v>
      </c>
      <c r="IC81" s="33">
        <v>2.8451529999999999E-2</v>
      </c>
      <c r="ID81" s="33">
        <v>2.8347580000000001E-2</v>
      </c>
      <c r="IE81" s="33">
        <v>2.8245220000000001E-2</v>
      </c>
      <c r="IF81" s="33">
        <v>2.8145400000000001E-2</v>
      </c>
      <c r="IG81" s="33">
        <v>2.8046850000000002E-2</v>
      </c>
      <c r="IH81" s="33">
        <v>2.7948509999999999E-2</v>
      </c>
      <c r="II81" s="33">
        <v>2.7849639999999998E-2</v>
      </c>
      <c r="IJ81" s="33">
        <v>2.7751339999999999E-2</v>
      </c>
      <c r="IK81" s="33">
        <v>2.765486E-2</v>
      </c>
      <c r="IL81" s="33">
        <v>2.756107E-2</v>
      </c>
      <c r="IM81" s="33">
        <v>2.7468880000000001E-2</v>
      </c>
      <c r="IN81" s="33">
        <v>2.737707E-2</v>
      </c>
      <c r="IO81" s="33">
        <v>2.728471E-2</v>
      </c>
      <c r="IP81" s="33">
        <v>2.7193169999999999E-2</v>
      </c>
      <c r="IQ81" s="33">
        <v>2.7103269999999999E-2</v>
      </c>
      <c r="IR81" s="33">
        <v>2.701551E-2</v>
      </c>
      <c r="IS81" s="33">
        <v>2.6928379999999998E-2</v>
      </c>
      <c r="IT81" s="33">
        <v>2.6840550000000001E-2</v>
      </c>
      <c r="IU81" s="33">
        <v>2.675135E-2</v>
      </c>
      <c r="IV81" s="33">
        <v>2.6662149999999999E-2</v>
      </c>
      <c r="IW81" s="33">
        <v>2.65741E-2</v>
      </c>
      <c r="IX81" s="33">
        <v>2.6488359999999999E-2</v>
      </c>
      <c r="IY81" s="33">
        <v>2.6403659999999999E-2</v>
      </c>
      <c r="IZ81" s="33">
        <v>2.631901E-2</v>
      </c>
      <c r="JA81" s="33">
        <v>2.623412E-2</v>
      </c>
      <c r="JB81" s="33">
        <v>2.6150179999999999E-2</v>
      </c>
      <c r="JC81" s="33">
        <v>2.6068170000000002E-2</v>
      </c>
      <c r="JD81" s="33">
        <v>2.5988549999999999E-2</v>
      </c>
      <c r="JE81" s="33">
        <v>2.5909749999999999E-2</v>
      </c>
      <c r="JF81" s="33">
        <v>2.5830579999999999E-2</v>
      </c>
      <c r="JG81" s="33">
        <v>2.57504E-2</v>
      </c>
      <c r="JH81" s="33">
        <v>2.5670060000000001E-2</v>
      </c>
      <c r="JI81" s="33">
        <v>2.559061E-2</v>
      </c>
      <c r="JJ81" s="33">
        <v>2.551312E-2</v>
      </c>
      <c r="JK81" s="33">
        <v>2.543697E-2</v>
      </c>
      <c r="JL81" s="33">
        <v>2.536091E-2</v>
      </c>
      <c r="JM81" s="33">
        <v>2.5284520000000001E-2</v>
      </c>
      <c r="JN81" s="33">
        <v>2.5208769999999998E-2</v>
      </c>
      <c r="JO81" s="33">
        <v>2.5134340000000002E-2</v>
      </c>
      <c r="JP81" s="33">
        <v>2.5061969999999999E-2</v>
      </c>
      <c r="JQ81" s="33">
        <v>2.4990890000000002E-2</v>
      </c>
      <c r="JR81" s="33">
        <v>2.4920069999999999E-2</v>
      </c>
      <c r="JS81" s="33">
        <v>2.4849360000000001E-2</v>
      </c>
      <c r="JT81" s="33">
        <v>2.4779430000000002E-2</v>
      </c>
      <c r="JU81" s="33">
        <v>2.4710739999999998E-2</v>
      </c>
      <c r="JV81" s="33">
        <v>2.46439E-2</v>
      </c>
      <c r="JW81" s="33">
        <v>2.45779E-2</v>
      </c>
      <c r="JX81" s="33">
        <v>2.4511729999999999E-2</v>
      </c>
      <c r="JY81" s="33">
        <v>2.4445120000000001E-2</v>
      </c>
      <c r="JZ81" s="33">
        <v>2.4378480000000001E-2</v>
      </c>
      <c r="KA81" s="33">
        <v>2.4312130000000001E-2</v>
      </c>
      <c r="KB81" s="33">
        <v>2.424654E-2</v>
      </c>
      <c r="KC81" s="33">
        <v>2.418118E-2</v>
      </c>
      <c r="KD81" s="33">
        <v>2.4115569999999999E-2</v>
      </c>
      <c r="KE81" s="33">
        <v>2.40497E-2</v>
      </c>
      <c r="KF81" s="33">
        <v>2.398409E-2</v>
      </c>
      <c r="KG81" s="33">
        <v>2.3919180000000002E-2</v>
      </c>
      <c r="KH81" s="33">
        <v>2.385555E-2</v>
      </c>
      <c r="KI81" s="33">
        <v>2.3792939999999999E-2</v>
      </c>
      <c r="KJ81" s="33">
        <v>2.3731080000000002E-2</v>
      </c>
      <c r="KK81" s="33">
        <v>2.367025E-2</v>
      </c>
      <c r="KL81" s="33">
        <v>2.361096E-2</v>
      </c>
      <c r="KM81" s="33">
        <v>2.3553629999999999E-2</v>
      </c>
      <c r="KN81" s="33">
        <v>2.3498430000000001E-2</v>
      </c>
      <c r="KO81" s="33">
        <v>2.3444469999999999E-2</v>
      </c>
      <c r="KP81" s="33">
        <v>2.3390850000000001E-2</v>
      </c>
      <c r="KQ81" s="33">
        <v>2.3336949999999999E-2</v>
      </c>
      <c r="KR81" s="33">
        <v>2.3282580000000001E-2</v>
      </c>
      <c r="KS81" s="33">
        <v>2.3228169999999999E-2</v>
      </c>
      <c r="KT81" s="33">
        <v>2.3174170000000001E-2</v>
      </c>
      <c r="KU81" s="33">
        <v>2.3119979999999998E-2</v>
      </c>
      <c r="KV81" s="33">
        <v>2.306513E-2</v>
      </c>
      <c r="KW81" s="33">
        <v>2.3009470000000001E-2</v>
      </c>
      <c r="KX81" s="33">
        <v>2.2953359999999999E-2</v>
      </c>
      <c r="KY81" s="33">
        <v>2.2897629999999999E-2</v>
      </c>
      <c r="KZ81" s="33">
        <v>2.284284E-2</v>
      </c>
      <c r="LA81" s="33">
        <v>2.278881E-2</v>
      </c>
      <c r="LB81" s="33">
        <v>2.273532E-2</v>
      </c>
      <c r="LC81" s="33">
        <v>2.2682319999999999E-2</v>
      </c>
      <c r="LD81" s="33">
        <v>2.263006E-2</v>
      </c>
      <c r="LE81" s="33">
        <v>2.2578890000000001E-2</v>
      </c>
      <c r="LF81" s="33">
        <v>2.2528690000000001E-2</v>
      </c>
      <c r="LG81" s="33">
        <v>2.247917E-2</v>
      </c>
      <c r="LH81" s="33">
        <v>2.2430189999999999E-2</v>
      </c>
      <c r="LI81" s="33">
        <v>2.238159E-2</v>
      </c>
      <c r="LJ81" s="33">
        <v>2.2333289999999999E-2</v>
      </c>
      <c r="LK81" s="33">
        <v>2.228521E-2</v>
      </c>
      <c r="LL81" s="33">
        <v>2.223733E-2</v>
      </c>
      <c r="LM81" s="33">
        <v>2.21896E-2</v>
      </c>
      <c r="LN81" s="33">
        <v>2.2141950000000001E-2</v>
      </c>
      <c r="LO81" s="33">
        <v>2.209415E-2</v>
      </c>
      <c r="LP81" s="33">
        <v>2.2046380000000001E-2</v>
      </c>
      <c r="LQ81" s="33">
        <v>2.1998810000000001E-2</v>
      </c>
      <c r="LR81" s="33">
        <v>2.195136E-2</v>
      </c>
      <c r="LS81" s="33">
        <v>2.1904139999999999E-2</v>
      </c>
      <c r="LT81" s="33">
        <v>2.1857209999999998E-2</v>
      </c>
      <c r="LU81" s="33">
        <v>2.181058E-2</v>
      </c>
      <c r="LV81" s="33">
        <v>2.1764619999999998E-2</v>
      </c>
      <c r="LW81" s="33">
        <v>2.171934E-2</v>
      </c>
      <c r="LX81" s="33">
        <v>2.1674619999999999E-2</v>
      </c>
      <c r="LY81" s="33">
        <v>2.1630569999999998E-2</v>
      </c>
      <c r="LZ81" s="33">
        <v>2.1587169999999999E-2</v>
      </c>
      <c r="MA81" s="33">
        <v>2.1544190000000001E-2</v>
      </c>
      <c r="MB81" s="33">
        <v>2.150171E-2</v>
      </c>
      <c r="MC81" s="33">
        <v>2.145973E-2</v>
      </c>
      <c r="MD81" s="33">
        <v>2.141798E-2</v>
      </c>
      <c r="ME81" s="33">
        <v>2.13764E-2</v>
      </c>
      <c r="MF81" s="33">
        <v>2.1334840000000001E-2</v>
      </c>
      <c r="MG81" s="33">
        <v>2.1293139999999999E-2</v>
      </c>
      <c r="MH81" s="33">
        <v>2.12515E-2</v>
      </c>
      <c r="MI81" s="33">
        <v>2.121025E-2</v>
      </c>
      <c r="MJ81" s="33">
        <v>2.1169279999999999E-2</v>
      </c>
      <c r="MK81" s="33">
        <v>2.1128580000000001E-2</v>
      </c>
      <c r="ML81" s="33">
        <v>2.108815E-2</v>
      </c>
      <c r="MM81" s="33">
        <v>2.1048130000000002E-2</v>
      </c>
      <c r="MN81" s="33">
        <v>2.1008780000000001E-2</v>
      </c>
      <c r="MO81" s="33">
        <v>2.0970309999999999E-2</v>
      </c>
      <c r="MP81" s="33">
        <v>2.093269E-2</v>
      </c>
      <c r="MQ81" s="33">
        <v>2.089587E-2</v>
      </c>
      <c r="MR81" s="33">
        <v>2.085977E-2</v>
      </c>
      <c r="MS81" s="33">
        <v>2.0824349999999998E-2</v>
      </c>
      <c r="MT81" s="33">
        <v>2.0789539999999999E-2</v>
      </c>
      <c r="MU81" s="33">
        <v>2.0755200000000001E-2</v>
      </c>
      <c r="MV81" s="33">
        <v>2.0721090000000001E-2</v>
      </c>
      <c r="MW81" s="33">
        <v>2.0687029999999999E-2</v>
      </c>
      <c r="MX81" s="33">
        <v>2.0652779999999999E-2</v>
      </c>
      <c r="MY81" s="33">
        <v>2.061841E-2</v>
      </c>
      <c r="MZ81" s="33">
        <v>2.0583810000000001E-2</v>
      </c>
      <c r="NA81" s="33">
        <v>2.054899E-2</v>
      </c>
      <c r="NB81" s="33">
        <v>2.051393E-2</v>
      </c>
      <c r="NC81" s="33">
        <v>2.0478659999999999E-2</v>
      </c>
      <c r="ND81" s="33">
        <v>2.0443340000000001E-2</v>
      </c>
      <c r="NE81" s="33">
        <v>2.04084E-2</v>
      </c>
      <c r="NF81" s="33">
        <v>2.0373789999999999E-2</v>
      </c>
      <c r="NG81" s="33">
        <v>2.0339490000000002E-2</v>
      </c>
      <c r="NH81" s="33">
        <v>2.0305469999999999E-2</v>
      </c>
      <c r="NI81" s="33">
        <v>2.0271850000000001E-2</v>
      </c>
      <c r="NJ81" s="33">
        <v>2.023871E-2</v>
      </c>
      <c r="NK81" s="33">
        <v>2.020624E-2</v>
      </c>
      <c r="NL81" s="33">
        <v>2.017414E-2</v>
      </c>
      <c r="NM81" s="33">
        <v>2.0142299999999998E-2</v>
      </c>
      <c r="NN81" s="33">
        <v>2.0110690000000001E-2</v>
      </c>
      <c r="NO81" s="33">
        <v>2.007952E-2</v>
      </c>
      <c r="NP81" s="33">
        <v>2.0048699999999999E-2</v>
      </c>
      <c r="NQ81" s="33">
        <v>2.00182E-2</v>
      </c>
      <c r="NR81" s="33">
        <v>1.9987749999999999E-2</v>
      </c>
      <c r="NS81" s="33">
        <v>1.99574E-2</v>
      </c>
      <c r="NT81" s="33">
        <v>1.9927219999999999E-2</v>
      </c>
      <c r="NU81" s="33">
        <v>1.9897370000000001E-2</v>
      </c>
      <c r="NV81" s="33">
        <v>1.9867739999999998E-2</v>
      </c>
      <c r="NW81" s="33">
        <v>1.983822E-2</v>
      </c>
      <c r="NX81" s="33">
        <v>1.98085E-2</v>
      </c>
      <c r="NY81" s="33">
        <v>1.9778480000000001E-2</v>
      </c>
      <c r="NZ81" s="33">
        <v>1.9748129999999999E-2</v>
      </c>
      <c r="OA81" s="33">
        <v>1.971765E-2</v>
      </c>
      <c r="OB81" s="33">
        <v>1.968723E-2</v>
      </c>
      <c r="OC81" s="33">
        <v>1.9657000000000001E-2</v>
      </c>
      <c r="OD81" s="33">
        <v>1.962678E-2</v>
      </c>
      <c r="OE81" s="33">
        <v>1.9596570000000001E-2</v>
      </c>
      <c r="OF81" s="33">
        <v>1.956633E-2</v>
      </c>
      <c r="OG81" s="33">
        <v>1.9536330000000001E-2</v>
      </c>
      <c r="OH81" s="33">
        <v>1.9506610000000001E-2</v>
      </c>
      <c r="OI81" s="33">
        <v>1.9477060000000001E-2</v>
      </c>
      <c r="OJ81" s="33">
        <v>1.9447389999999998E-2</v>
      </c>
      <c r="OK81" s="33">
        <v>1.941764E-2</v>
      </c>
      <c r="OL81" s="33">
        <v>1.9387700000000001E-2</v>
      </c>
      <c r="OM81" s="33">
        <v>1.9357880000000001E-2</v>
      </c>
      <c r="ON81" s="33">
        <v>1.9328250000000002E-2</v>
      </c>
      <c r="OO81" s="33">
        <v>1.929881E-2</v>
      </c>
      <c r="OP81" s="33">
        <v>1.9269350000000001E-2</v>
      </c>
    </row>
    <row r="82" spans="1:406" x14ac:dyDescent="0.25">
      <c r="A82" s="13" t="str">
        <f t="shared" si="1"/>
        <v>Helicopter-FINE-5-14-Any</v>
      </c>
      <c r="B82" s="13" t="s">
        <v>55</v>
      </c>
      <c r="C82" s="23" t="s">
        <v>30</v>
      </c>
      <c r="D82" s="31">
        <v>5</v>
      </c>
      <c r="E82" s="23">
        <v>14</v>
      </c>
      <c r="F82" s="32" t="s">
        <v>48</v>
      </c>
      <c r="G82" s="33">
        <v>0.78014589999999995</v>
      </c>
      <c r="H82" s="33">
        <v>0.78294189999999997</v>
      </c>
      <c r="I82" s="33">
        <v>0.78135969999999999</v>
      </c>
      <c r="J82" s="33">
        <v>0.77363020000000005</v>
      </c>
      <c r="K82" s="33">
        <v>0.76033200000000001</v>
      </c>
      <c r="L82" s="33">
        <v>0.74288399999999999</v>
      </c>
      <c r="M82" s="33">
        <v>0.72265140000000005</v>
      </c>
      <c r="N82" s="33">
        <v>0.70071850000000002</v>
      </c>
      <c r="O82" s="33">
        <v>0.67766439999999994</v>
      </c>
      <c r="P82" s="33">
        <v>0.65361950000000002</v>
      </c>
      <c r="Q82" s="33">
        <v>0.62916170000000005</v>
      </c>
      <c r="R82" s="33">
        <v>0.60475429999999997</v>
      </c>
      <c r="S82" s="33">
        <v>0.58063240000000005</v>
      </c>
      <c r="T82" s="33">
        <v>0.55698479999999995</v>
      </c>
      <c r="U82" s="33">
        <v>0.53381230000000002</v>
      </c>
      <c r="V82" s="33">
        <v>0.51095630000000003</v>
      </c>
      <c r="W82" s="33">
        <v>0.48886200000000002</v>
      </c>
      <c r="X82" s="33">
        <v>0.46781990000000001</v>
      </c>
      <c r="Y82" s="33">
        <v>0.4478897</v>
      </c>
      <c r="Z82" s="33">
        <v>0.4290679</v>
      </c>
      <c r="AA82" s="33">
        <v>0.41114020000000001</v>
      </c>
      <c r="AB82" s="33">
        <v>0.3937505</v>
      </c>
      <c r="AC82" s="33">
        <v>0.37717800000000001</v>
      </c>
      <c r="AD82" s="33">
        <v>0.36160750000000003</v>
      </c>
      <c r="AE82" s="33">
        <v>0.34698879999999999</v>
      </c>
      <c r="AF82" s="33">
        <v>0.3332196</v>
      </c>
      <c r="AG82" s="33">
        <v>0.3200788</v>
      </c>
      <c r="AH82" s="33">
        <v>0.30721569999999998</v>
      </c>
      <c r="AI82" s="33">
        <v>0.29495310000000002</v>
      </c>
      <c r="AJ82" s="33">
        <v>0.28346009999999999</v>
      </c>
      <c r="AK82" s="33">
        <v>0.27269149999999998</v>
      </c>
      <c r="AL82" s="33">
        <v>0.26260450000000002</v>
      </c>
      <c r="AM82" s="33">
        <v>0.25293729999999998</v>
      </c>
      <c r="AN82" s="33">
        <v>0.24337790000000001</v>
      </c>
      <c r="AO82" s="33">
        <v>0.23426430000000001</v>
      </c>
      <c r="AP82" s="33">
        <v>0.22580990000000001</v>
      </c>
      <c r="AQ82" s="33">
        <v>0.21789849999999999</v>
      </c>
      <c r="AR82" s="33">
        <v>0.21054610000000001</v>
      </c>
      <c r="AS82" s="33">
        <v>0.2034358</v>
      </c>
      <c r="AT82" s="33">
        <v>0.1962921</v>
      </c>
      <c r="AU82" s="33">
        <v>0.18949199999999999</v>
      </c>
      <c r="AV82" s="33">
        <v>0.18320790000000001</v>
      </c>
      <c r="AW82" s="33">
        <v>0.1773602</v>
      </c>
      <c r="AX82" s="33">
        <v>0.1719677</v>
      </c>
      <c r="AY82" s="33">
        <v>0.1666928</v>
      </c>
      <c r="AZ82" s="33">
        <v>0.16130720000000001</v>
      </c>
      <c r="BA82" s="33">
        <v>0.1561842</v>
      </c>
      <c r="BB82" s="33">
        <v>0.15146380000000001</v>
      </c>
      <c r="BC82" s="33">
        <v>0.14708379999999999</v>
      </c>
      <c r="BD82" s="33">
        <v>0.14309359999999999</v>
      </c>
      <c r="BE82" s="33">
        <v>0.1391435</v>
      </c>
      <c r="BF82" s="33">
        <v>0.13500680000000001</v>
      </c>
      <c r="BG82" s="33">
        <v>0.13107070000000001</v>
      </c>
      <c r="BH82" s="33">
        <v>0.12748689999999999</v>
      </c>
      <c r="BI82" s="33">
        <v>0.1241727</v>
      </c>
      <c r="BJ82" s="33">
        <v>0.12116639999999999</v>
      </c>
      <c r="BK82" s="33">
        <v>0.1181764</v>
      </c>
      <c r="BL82" s="33">
        <v>0.1149781</v>
      </c>
      <c r="BM82" s="33">
        <v>0.1119168</v>
      </c>
      <c r="BN82" s="33">
        <v>0.1091515</v>
      </c>
      <c r="BO82" s="33">
        <v>0.10665769999999999</v>
      </c>
      <c r="BP82" s="33">
        <v>0.1044245</v>
      </c>
      <c r="BQ82" s="33">
        <v>0.1021548</v>
      </c>
      <c r="BR82" s="33">
        <v>9.9617780000000003E-2</v>
      </c>
      <c r="BS82" s="33">
        <v>9.7172990000000001E-2</v>
      </c>
      <c r="BT82" s="33">
        <v>9.5058459999999997E-2</v>
      </c>
      <c r="BU82" s="33">
        <v>9.3190919999999997E-2</v>
      </c>
      <c r="BV82" s="33">
        <v>9.1464219999999999E-2</v>
      </c>
      <c r="BW82" s="33">
        <v>8.9677339999999994E-2</v>
      </c>
      <c r="BX82" s="33">
        <v>8.7696839999999998E-2</v>
      </c>
      <c r="BY82" s="33">
        <v>8.5781339999999998E-2</v>
      </c>
      <c r="BZ82" s="33">
        <v>8.4163660000000001E-2</v>
      </c>
      <c r="CA82" s="33">
        <v>8.2777920000000005E-2</v>
      </c>
      <c r="CB82" s="33">
        <v>8.1447110000000003E-2</v>
      </c>
      <c r="CC82" s="33">
        <v>8.0060510000000001E-2</v>
      </c>
      <c r="CD82" s="33">
        <v>7.8562800000000002E-2</v>
      </c>
      <c r="CE82" s="33">
        <v>7.7044539999999995E-2</v>
      </c>
      <c r="CF82" s="33">
        <v>7.5661119999999998E-2</v>
      </c>
      <c r="CG82" s="33">
        <v>7.4497610000000006E-2</v>
      </c>
      <c r="CH82" s="33">
        <v>7.3538610000000004E-2</v>
      </c>
      <c r="CI82" s="33">
        <v>7.2626579999999996E-2</v>
      </c>
      <c r="CJ82" s="33">
        <v>7.1407750000000006E-2</v>
      </c>
      <c r="CK82" s="33">
        <v>7.0013179999999994E-2</v>
      </c>
      <c r="CL82" s="33">
        <v>6.8838449999999995E-2</v>
      </c>
      <c r="CM82" s="33">
        <v>6.8105280000000004E-2</v>
      </c>
      <c r="CN82" s="33">
        <v>6.7560120000000001E-2</v>
      </c>
      <c r="CO82" s="33">
        <v>6.6748109999999999E-2</v>
      </c>
      <c r="CP82" s="33">
        <v>6.5570729999999994E-2</v>
      </c>
      <c r="CQ82" s="33">
        <v>6.440448E-2</v>
      </c>
      <c r="CR82" s="33">
        <v>6.359911E-2</v>
      </c>
      <c r="CS82" s="33">
        <v>6.309961E-2</v>
      </c>
      <c r="CT82" s="33">
        <v>6.2573909999999996E-2</v>
      </c>
      <c r="CU82" s="33">
        <v>6.1772550000000002E-2</v>
      </c>
      <c r="CV82" s="33">
        <v>6.0757119999999998E-2</v>
      </c>
      <c r="CW82" s="33">
        <v>5.9909289999999997E-2</v>
      </c>
      <c r="CX82" s="33">
        <v>5.9354959999999998E-2</v>
      </c>
      <c r="CY82" s="33">
        <v>5.8937629999999998E-2</v>
      </c>
      <c r="CZ82" s="33">
        <v>5.844328E-2</v>
      </c>
      <c r="DA82" s="33">
        <v>5.7738600000000001E-2</v>
      </c>
      <c r="DB82" s="33">
        <v>5.6926129999999998E-2</v>
      </c>
      <c r="DC82" s="33">
        <v>5.6269949999999999E-2</v>
      </c>
      <c r="DD82" s="33">
        <v>5.5807389999999998E-2</v>
      </c>
      <c r="DE82" s="33">
        <v>5.5402949999999999E-2</v>
      </c>
      <c r="DF82" s="33">
        <v>5.4946719999999998E-2</v>
      </c>
      <c r="DG82" s="33">
        <v>5.436179E-2</v>
      </c>
      <c r="DH82" s="33">
        <v>5.3711349999999998E-2</v>
      </c>
      <c r="DI82" s="33">
        <v>5.3184639999999998E-2</v>
      </c>
      <c r="DJ82" s="33">
        <v>5.279263E-2</v>
      </c>
      <c r="DK82" s="33">
        <v>5.2410739999999997E-2</v>
      </c>
      <c r="DL82" s="33">
        <v>5.2004519999999999E-2</v>
      </c>
      <c r="DM82" s="33">
        <v>5.1539179999999997E-2</v>
      </c>
      <c r="DN82" s="33">
        <v>5.1037069999999997E-2</v>
      </c>
      <c r="DO82" s="33">
        <v>5.061935E-2</v>
      </c>
      <c r="DP82" s="33">
        <v>5.0289300000000002E-2</v>
      </c>
      <c r="DQ82" s="33">
        <v>4.9925690000000002E-2</v>
      </c>
      <c r="DR82" s="33">
        <v>4.9546449999999999E-2</v>
      </c>
      <c r="DS82" s="33">
        <v>4.9142449999999997E-2</v>
      </c>
      <c r="DT82" s="33">
        <v>4.8746970000000001E-2</v>
      </c>
      <c r="DU82" s="33">
        <v>4.8407810000000003E-2</v>
      </c>
      <c r="DV82" s="33">
        <v>4.8114490000000003E-2</v>
      </c>
      <c r="DW82" s="33">
        <v>4.7795280000000002E-2</v>
      </c>
      <c r="DX82" s="33">
        <v>4.7454980000000001E-2</v>
      </c>
      <c r="DY82" s="33">
        <v>4.7117869999999999E-2</v>
      </c>
      <c r="DZ82" s="33">
        <v>4.6795379999999998E-2</v>
      </c>
      <c r="EA82" s="33">
        <v>4.6502910000000001E-2</v>
      </c>
      <c r="EB82" s="33">
        <v>4.6221859999999997E-2</v>
      </c>
      <c r="EC82" s="33">
        <v>4.5935879999999998E-2</v>
      </c>
      <c r="ED82" s="33">
        <v>4.564356E-2</v>
      </c>
      <c r="EE82" s="33">
        <v>4.5355069999999997E-2</v>
      </c>
      <c r="EF82" s="33">
        <v>4.5076239999999997E-2</v>
      </c>
      <c r="EG82" s="33">
        <v>4.4802580000000002E-2</v>
      </c>
      <c r="EH82" s="33">
        <v>4.452163E-2</v>
      </c>
      <c r="EI82" s="33">
        <v>4.4246960000000002E-2</v>
      </c>
      <c r="EJ82" s="33">
        <v>4.3980060000000001E-2</v>
      </c>
      <c r="EK82" s="33">
        <v>4.3719790000000001E-2</v>
      </c>
      <c r="EL82" s="33">
        <v>4.3462319999999999E-2</v>
      </c>
      <c r="EM82" s="33">
        <v>4.3206330000000001E-2</v>
      </c>
      <c r="EN82" s="33">
        <v>4.2953779999999997E-2</v>
      </c>
      <c r="EO82" s="33">
        <v>4.2706710000000002E-2</v>
      </c>
      <c r="EP82" s="33">
        <v>4.2466089999999998E-2</v>
      </c>
      <c r="EQ82" s="33">
        <v>4.2231020000000001E-2</v>
      </c>
      <c r="ER82" s="33">
        <v>4.1998050000000002E-2</v>
      </c>
      <c r="ES82" s="33">
        <v>4.1767159999999998E-2</v>
      </c>
      <c r="ET82" s="33">
        <v>4.1539439999999997E-2</v>
      </c>
      <c r="EU82" s="33">
        <v>4.1316499999999999E-2</v>
      </c>
      <c r="EV82" s="33">
        <v>4.10991E-2</v>
      </c>
      <c r="EW82" s="33">
        <v>4.0886699999999998E-2</v>
      </c>
      <c r="EX82" s="33">
        <v>4.067581E-2</v>
      </c>
      <c r="EY82" s="33">
        <v>4.046628E-2</v>
      </c>
      <c r="EZ82" s="33">
        <v>4.0259929999999999E-2</v>
      </c>
      <c r="FA82" s="33">
        <v>4.0057929999999999E-2</v>
      </c>
      <c r="FB82" s="33">
        <v>3.9859930000000002E-2</v>
      </c>
      <c r="FC82" s="33">
        <v>3.9665989999999998E-2</v>
      </c>
      <c r="FD82" s="33">
        <v>3.9473609999999999E-2</v>
      </c>
      <c r="FE82" s="33">
        <v>3.9281700000000003E-2</v>
      </c>
      <c r="FF82" s="33">
        <v>3.9091479999999998E-2</v>
      </c>
      <c r="FG82" s="33">
        <v>3.8904969999999997E-2</v>
      </c>
      <c r="FH82" s="33">
        <v>3.8722079999999999E-2</v>
      </c>
      <c r="FI82" s="33">
        <v>3.8542109999999997E-2</v>
      </c>
      <c r="FJ82" s="33">
        <v>3.8363120000000001E-2</v>
      </c>
      <c r="FK82" s="33">
        <v>3.8184870000000003E-2</v>
      </c>
      <c r="FL82" s="33">
        <v>3.8008699999999999E-2</v>
      </c>
      <c r="FM82" s="33">
        <v>3.7836179999999997E-2</v>
      </c>
      <c r="FN82" s="33">
        <v>3.7667109999999997E-2</v>
      </c>
      <c r="FO82" s="33">
        <v>3.7501050000000001E-2</v>
      </c>
      <c r="FP82" s="33">
        <v>3.7336099999999997E-2</v>
      </c>
      <c r="FQ82" s="33">
        <v>3.7171900000000001E-2</v>
      </c>
      <c r="FR82" s="33">
        <v>3.7010000000000001E-2</v>
      </c>
      <c r="FS82" s="33">
        <v>3.6851740000000001E-2</v>
      </c>
      <c r="FT82" s="33">
        <v>3.669642E-2</v>
      </c>
      <c r="FU82" s="33">
        <v>3.6543180000000001E-2</v>
      </c>
      <c r="FV82" s="33">
        <v>3.6390899999999997E-2</v>
      </c>
      <c r="FW82" s="33">
        <v>3.6239460000000001E-2</v>
      </c>
      <c r="FX82" s="33">
        <v>3.6089400000000001E-2</v>
      </c>
      <c r="FY82" s="33">
        <v>3.594141E-2</v>
      </c>
      <c r="FZ82" s="33">
        <v>3.5794239999999998E-2</v>
      </c>
      <c r="GA82" s="33">
        <v>3.5647360000000003E-2</v>
      </c>
      <c r="GB82" s="33">
        <v>3.5500320000000002E-2</v>
      </c>
      <c r="GC82" s="33">
        <v>3.535406E-2</v>
      </c>
      <c r="GD82" s="33">
        <v>3.5209249999999997E-2</v>
      </c>
      <c r="GE82" s="33">
        <v>3.5067319999999999E-2</v>
      </c>
      <c r="GF82" s="33">
        <v>3.4927939999999998E-2</v>
      </c>
      <c r="GG82" s="33">
        <v>3.4790380000000003E-2</v>
      </c>
      <c r="GH82" s="33">
        <v>3.4654110000000002E-2</v>
      </c>
      <c r="GI82" s="33">
        <v>3.4520090000000003E-2</v>
      </c>
      <c r="GJ82" s="33">
        <v>3.4387830000000001E-2</v>
      </c>
      <c r="GK82" s="33">
        <v>3.4257669999999997E-2</v>
      </c>
      <c r="GL82" s="33">
        <v>3.4129310000000003E-2</v>
      </c>
      <c r="GM82" s="33">
        <v>3.4002009999999999E-2</v>
      </c>
      <c r="GN82" s="33">
        <v>3.3874710000000002E-2</v>
      </c>
      <c r="GO82" s="33">
        <v>3.374825E-2</v>
      </c>
      <c r="GP82" s="33">
        <v>3.3622939999999997E-2</v>
      </c>
      <c r="GQ82" s="33">
        <v>3.3498880000000002E-2</v>
      </c>
      <c r="GR82" s="33">
        <v>3.3375849999999999E-2</v>
      </c>
      <c r="GS82" s="33">
        <v>3.3253779999999997E-2</v>
      </c>
      <c r="GT82" s="33">
        <v>3.3132229999999999E-2</v>
      </c>
      <c r="GU82" s="33">
        <v>3.3011840000000001E-2</v>
      </c>
      <c r="GV82" s="33">
        <v>3.289247E-2</v>
      </c>
      <c r="GW82" s="33">
        <v>3.2774209999999998E-2</v>
      </c>
      <c r="GX82" s="33">
        <v>3.2656699999999997E-2</v>
      </c>
      <c r="GY82" s="33">
        <v>3.2539459999999999E-2</v>
      </c>
      <c r="GZ82" s="33">
        <v>3.2422609999999998E-2</v>
      </c>
      <c r="HA82" s="33">
        <v>3.230732E-2</v>
      </c>
      <c r="HB82" s="33">
        <v>3.2193670000000001E-2</v>
      </c>
      <c r="HC82" s="33">
        <v>3.2081539999999999E-2</v>
      </c>
      <c r="HD82" s="33">
        <v>3.1970390000000001E-2</v>
      </c>
      <c r="HE82" s="33">
        <v>3.1859850000000002E-2</v>
      </c>
      <c r="HF82" s="33">
        <v>3.1750359999999998E-2</v>
      </c>
      <c r="HG82" s="33">
        <v>3.1643320000000003E-2</v>
      </c>
      <c r="HH82" s="33">
        <v>3.1538719999999999E-2</v>
      </c>
      <c r="HI82" s="33">
        <v>3.1435970000000001E-2</v>
      </c>
      <c r="HJ82" s="33">
        <v>3.1334010000000002E-2</v>
      </c>
      <c r="HK82" s="33">
        <v>3.1231829999999999E-2</v>
      </c>
      <c r="HL82" s="33">
        <v>3.1129110000000002E-2</v>
      </c>
      <c r="HM82" s="33">
        <v>3.1026729999999999E-2</v>
      </c>
      <c r="HN82" s="33">
        <v>3.092495E-2</v>
      </c>
      <c r="HO82" s="33">
        <v>3.0823969999999999E-2</v>
      </c>
      <c r="HP82" s="33">
        <v>3.0723279999999999E-2</v>
      </c>
      <c r="HQ82" s="33">
        <v>3.0622659999999999E-2</v>
      </c>
      <c r="HR82" s="33">
        <v>3.0522339999999998E-2</v>
      </c>
      <c r="HS82" s="33">
        <v>3.0423490000000001E-2</v>
      </c>
      <c r="HT82" s="33">
        <v>3.0325950000000001E-2</v>
      </c>
      <c r="HU82" s="33">
        <v>3.0229900000000001E-2</v>
      </c>
      <c r="HV82" s="33">
        <v>3.013482E-2</v>
      </c>
      <c r="HW82" s="33">
        <v>3.0040270000000001E-2</v>
      </c>
      <c r="HX82" s="33">
        <v>2.9946230000000001E-2</v>
      </c>
      <c r="HY82" s="33">
        <v>2.98532E-2</v>
      </c>
      <c r="HZ82" s="33">
        <v>2.976092E-2</v>
      </c>
      <c r="IA82" s="33">
        <v>2.966943E-2</v>
      </c>
      <c r="IB82" s="33">
        <v>2.9577869999999999E-2</v>
      </c>
      <c r="IC82" s="33">
        <v>2.9485919999999999E-2</v>
      </c>
      <c r="ID82" s="33">
        <v>2.9394030000000002E-2</v>
      </c>
      <c r="IE82" s="33">
        <v>2.9303360000000001E-2</v>
      </c>
      <c r="IF82" s="33">
        <v>2.921412E-2</v>
      </c>
      <c r="IG82" s="33">
        <v>2.91264E-2</v>
      </c>
      <c r="IH82" s="33">
        <v>2.9039369999999998E-2</v>
      </c>
      <c r="II82" s="33">
        <v>2.8952849999999999E-2</v>
      </c>
      <c r="IJ82" s="33">
        <v>2.8866889999999999E-2</v>
      </c>
      <c r="IK82" s="33">
        <v>2.8782080000000002E-2</v>
      </c>
      <c r="IL82" s="33">
        <v>2.8698680000000001E-2</v>
      </c>
      <c r="IM82" s="33">
        <v>2.8616559999999999E-2</v>
      </c>
      <c r="IN82" s="33">
        <v>2.8534509999999999E-2</v>
      </c>
      <c r="IO82" s="33">
        <v>2.845193E-2</v>
      </c>
      <c r="IP82" s="33">
        <v>2.8368939999999999E-2</v>
      </c>
      <c r="IQ82" s="33">
        <v>2.8286229999999999E-2</v>
      </c>
      <c r="IR82" s="33">
        <v>2.8204179999999999E-2</v>
      </c>
      <c r="IS82" s="33">
        <v>2.8123180000000001E-2</v>
      </c>
      <c r="IT82" s="33">
        <v>2.8042290000000001E-2</v>
      </c>
      <c r="IU82" s="33">
        <v>2.7961139999999999E-2</v>
      </c>
      <c r="IV82" s="33">
        <v>2.7879959999999999E-2</v>
      </c>
      <c r="IW82" s="33">
        <v>2.7799290000000001E-2</v>
      </c>
      <c r="IX82" s="33">
        <v>2.7719489999999999E-2</v>
      </c>
      <c r="IY82" s="33">
        <v>2.7640979999999999E-2</v>
      </c>
      <c r="IZ82" s="33">
        <v>2.7563049999999999E-2</v>
      </c>
      <c r="JA82" s="33">
        <v>2.7485699999999998E-2</v>
      </c>
      <c r="JB82" s="33">
        <v>2.7409059999999999E-2</v>
      </c>
      <c r="JC82" s="33">
        <v>2.733319E-2</v>
      </c>
      <c r="JD82" s="33">
        <v>2.7258129999999998E-2</v>
      </c>
      <c r="JE82" s="33">
        <v>2.7184170000000001E-2</v>
      </c>
      <c r="JF82" s="33">
        <v>2.711042E-2</v>
      </c>
      <c r="JG82" s="33">
        <v>2.7036549999999999E-2</v>
      </c>
      <c r="JH82" s="33">
        <v>2.696281E-2</v>
      </c>
      <c r="JI82" s="33">
        <v>2.6889659999999999E-2</v>
      </c>
      <c r="JJ82" s="33">
        <v>2.6817279999999999E-2</v>
      </c>
      <c r="JK82" s="33">
        <v>2.6745870000000001E-2</v>
      </c>
      <c r="JL82" s="33">
        <v>2.6674529999999998E-2</v>
      </c>
      <c r="JM82" s="33">
        <v>2.660274E-2</v>
      </c>
      <c r="JN82" s="33">
        <v>2.6530680000000001E-2</v>
      </c>
      <c r="JO82" s="33">
        <v>2.6458659999999998E-2</v>
      </c>
      <c r="JP82" s="33">
        <v>2.6386630000000001E-2</v>
      </c>
      <c r="JQ82" s="33">
        <v>2.6315089999999999E-2</v>
      </c>
      <c r="JR82" s="33">
        <v>2.624375E-2</v>
      </c>
      <c r="JS82" s="33">
        <v>2.617235E-2</v>
      </c>
      <c r="JT82" s="33">
        <v>2.6101099999999999E-2</v>
      </c>
      <c r="JU82" s="33">
        <v>2.6030319999999999E-2</v>
      </c>
      <c r="JV82" s="33">
        <v>2.5960110000000002E-2</v>
      </c>
      <c r="JW82" s="33">
        <v>2.5891000000000001E-2</v>
      </c>
      <c r="JX82" s="33">
        <v>2.5822649999999999E-2</v>
      </c>
      <c r="JY82" s="33">
        <v>2.575479E-2</v>
      </c>
      <c r="JZ82" s="33">
        <v>2.568726E-2</v>
      </c>
      <c r="KA82" s="33">
        <v>2.5620219999999999E-2</v>
      </c>
      <c r="KB82" s="33">
        <v>2.5553530000000001E-2</v>
      </c>
      <c r="KC82" s="33">
        <v>2.5487320000000001E-2</v>
      </c>
      <c r="KD82" s="33">
        <v>2.542117E-2</v>
      </c>
      <c r="KE82" s="33">
        <v>2.5354729999999999E-2</v>
      </c>
      <c r="KF82" s="33">
        <v>2.5287730000000001E-2</v>
      </c>
      <c r="KG82" s="33">
        <v>2.5220320000000001E-2</v>
      </c>
      <c r="KH82" s="33">
        <v>2.5152549999999999E-2</v>
      </c>
      <c r="KI82" s="33">
        <v>2.5084769999999999E-2</v>
      </c>
      <c r="KJ82" s="33">
        <v>2.5017190000000002E-2</v>
      </c>
      <c r="KK82" s="33">
        <v>2.494971E-2</v>
      </c>
      <c r="KL82" s="33">
        <v>2.488226E-2</v>
      </c>
      <c r="KM82" s="33">
        <v>2.4815199999999999E-2</v>
      </c>
      <c r="KN82" s="33">
        <v>2.4748889999999999E-2</v>
      </c>
      <c r="KO82" s="33">
        <v>2.4683500000000001E-2</v>
      </c>
      <c r="KP82" s="33">
        <v>2.4619039999999998E-2</v>
      </c>
      <c r="KQ82" s="33">
        <v>2.4555319999999999E-2</v>
      </c>
      <c r="KR82" s="33">
        <v>2.449196E-2</v>
      </c>
      <c r="KS82" s="33">
        <v>2.4429010000000001E-2</v>
      </c>
      <c r="KT82" s="33">
        <v>2.436671E-2</v>
      </c>
      <c r="KU82" s="33">
        <v>2.4304949999999999E-2</v>
      </c>
      <c r="KV82" s="33">
        <v>2.424333E-2</v>
      </c>
      <c r="KW82" s="33">
        <v>2.4181589999999999E-2</v>
      </c>
      <c r="KX82" s="33">
        <v>2.4119350000000001E-2</v>
      </c>
      <c r="KY82" s="33">
        <v>2.405649E-2</v>
      </c>
      <c r="KZ82" s="33">
        <v>2.399343E-2</v>
      </c>
      <c r="LA82" s="33">
        <v>2.3930440000000001E-2</v>
      </c>
      <c r="LB82" s="33">
        <v>2.386752E-2</v>
      </c>
      <c r="LC82" s="33">
        <v>2.380471E-2</v>
      </c>
      <c r="LD82" s="33">
        <v>2.3741769999999999E-2</v>
      </c>
      <c r="LE82" s="33">
        <v>2.3678540000000001E-2</v>
      </c>
      <c r="LF82" s="33">
        <v>2.3615489999999999E-2</v>
      </c>
      <c r="LG82" s="33">
        <v>2.3553069999999999E-2</v>
      </c>
      <c r="LH82" s="33">
        <v>2.349132E-2</v>
      </c>
      <c r="LI82" s="33">
        <v>2.3430309999999999E-2</v>
      </c>
      <c r="LJ82" s="33">
        <v>2.3369830000000001E-2</v>
      </c>
      <c r="LK82" s="33">
        <v>2.330981E-2</v>
      </c>
      <c r="LL82" s="33">
        <v>2.325029E-2</v>
      </c>
      <c r="LM82" s="33">
        <v>2.3191389999999999E-2</v>
      </c>
      <c r="LN82" s="33">
        <v>2.313306E-2</v>
      </c>
      <c r="LO82" s="33">
        <v>2.3075200000000001E-2</v>
      </c>
      <c r="LP82" s="33">
        <v>2.301752E-2</v>
      </c>
      <c r="LQ82" s="33">
        <v>2.2959799999999999E-2</v>
      </c>
      <c r="LR82" s="33">
        <v>2.2902120000000002E-2</v>
      </c>
      <c r="LS82" s="33">
        <v>2.2844650000000001E-2</v>
      </c>
      <c r="LT82" s="33">
        <v>2.27873E-2</v>
      </c>
      <c r="LU82" s="33">
        <v>2.2729949999999999E-2</v>
      </c>
      <c r="LV82" s="33">
        <v>2.267249E-2</v>
      </c>
      <c r="LW82" s="33">
        <v>2.261471E-2</v>
      </c>
      <c r="LX82" s="33">
        <v>2.2556880000000001E-2</v>
      </c>
      <c r="LY82" s="33">
        <v>2.2499359999999999E-2</v>
      </c>
      <c r="LZ82" s="33">
        <v>2.2442190000000001E-2</v>
      </c>
      <c r="MA82" s="33">
        <v>2.2385309999999999E-2</v>
      </c>
      <c r="MB82" s="33">
        <v>2.2328609999999999E-2</v>
      </c>
      <c r="MC82" s="33">
        <v>2.2272030000000002E-2</v>
      </c>
      <c r="MD82" s="33">
        <v>2.2215840000000001E-2</v>
      </c>
      <c r="ME82" s="33">
        <v>2.216023E-2</v>
      </c>
      <c r="MF82" s="33">
        <v>2.2105400000000001E-2</v>
      </c>
      <c r="MG82" s="33">
        <v>2.205116E-2</v>
      </c>
      <c r="MH82" s="33">
        <v>2.1997260000000001E-2</v>
      </c>
      <c r="MI82" s="33">
        <v>2.194349E-2</v>
      </c>
      <c r="MJ82" s="33">
        <v>2.188994E-2</v>
      </c>
      <c r="MK82" s="33">
        <v>2.1836680000000001E-2</v>
      </c>
      <c r="ML82" s="33">
        <v>2.178389E-2</v>
      </c>
      <c r="MM82" s="33">
        <v>2.1731440000000001E-2</v>
      </c>
      <c r="MN82" s="33">
        <v>2.1679090000000002E-2</v>
      </c>
      <c r="MO82" s="33">
        <v>2.1626679999999999E-2</v>
      </c>
      <c r="MP82" s="33">
        <v>2.1574300000000001E-2</v>
      </c>
      <c r="MQ82" s="33">
        <v>2.1521999999999999E-2</v>
      </c>
      <c r="MR82" s="33">
        <v>2.146996E-2</v>
      </c>
      <c r="MS82" s="33">
        <v>2.1418280000000001E-2</v>
      </c>
      <c r="MT82" s="33">
        <v>2.1366880000000001E-2</v>
      </c>
      <c r="MU82" s="33">
        <v>2.1315560000000001E-2</v>
      </c>
      <c r="MV82" s="33">
        <v>2.1264379999999999E-2</v>
      </c>
      <c r="MW82" s="33">
        <v>2.121338E-2</v>
      </c>
      <c r="MX82" s="33">
        <v>2.116266E-2</v>
      </c>
      <c r="MY82" s="33">
        <v>2.111232E-2</v>
      </c>
      <c r="MZ82" s="33">
        <v>2.1062310000000001E-2</v>
      </c>
      <c r="NA82" s="33">
        <v>2.1012449999999998E-2</v>
      </c>
      <c r="NB82" s="33">
        <v>2.0962829999999998E-2</v>
      </c>
      <c r="NC82" s="33">
        <v>2.0913560000000001E-2</v>
      </c>
      <c r="ND82" s="33">
        <v>2.0864839999999999E-2</v>
      </c>
      <c r="NE82" s="33">
        <v>2.08167E-2</v>
      </c>
      <c r="NF82" s="33">
        <v>2.0768979999999999E-2</v>
      </c>
      <c r="NG82" s="33">
        <v>2.0721460000000001E-2</v>
      </c>
      <c r="NH82" s="33">
        <v>2.067416E-2</v>
      </c>
      <c r="NI82" s="33">
        <v>2.062717E-2</v>
      </c>
      <c r="NJ82" s="33">
        <v>2.0580709999999999E-2</v>
      </c>
      <c r="NK82" s="33">
        <v>2.0534739999999999E-2</v>
      </c>
      <c r="NL82" s="33">
        <v>2.0489110000000001E-2</v>
      </c>
      <c r="NM82" s="33">
        <v>2.04435E-2</v>
      </c>
      <c r="NN82" s="33">
        <v>2.0397820000000001E-2</v>
      </c>
      <c r="NO82" s="33">
        <v>2.0352120000000001E-2</v>
      </c>
      <c r="NP82" s="33">
        <v>2.0306660000000001E-2</v>
      </c>
      <c r="NQ82" s="33">
        <v>2.0261500000000002E-2</v>
      </c>
      <c r="NR82" s="33">
        <v>2.0216600000000001E-2</v>
      </c>
      <c r="NS82" s="33">
        <v>2.0171789999999998E-2</v>
      </c>
      <c r="NT82" s="33">
        <v>2.0126950000000001E-2</v>
      </c>
      <c r="NU82" s="33">
        <v>2.0082160000000002E-2</v>
      </c>
      <c r="NV82" s="33">
        <v>2.003775E-2</v>
      </c>
      <c r="NW82" s="33">
        <v>1.9993770000000001E-2</v>
      </c>
      <c r="NX82" s="33">
        <v>1.995013E-2</v>
      </c>
      <c r="NY82" s="33">
        <v>1.9906670000000001E-2</v>
      </c>
      <c r="NZ82" s="33">
        <v>1.9863289999999999E-2</v>
      </c>
      <c r="OA82" s="33">
        <v>1.98201E-2</v>
      </c>
      <c r="OB82" s="33">
        <v>1.9777400000000001E-2</v>
      </c>
      <c r="OC82" s="33">
        <v>1.9735220000000001E-2</v>
      </c>
      <c r="OD82" s="33">
        <v>1.9693499999999999E-2</v>
      </c>
      <c r="OE82" s="33">
        <v>1.9652059999999999E-2</v>
      </c>
      <c r="OF82" s="33">
        <v>1.9610789999999999E-2</v>
      </c>
      <c r="OG82" s="33">
        <v>1.9569739999999999E-2</v>
      </c>
      <c r="OH82" s="33">
        <v>1.952914E-2</v>
      </c>
      <c r="OI82" s="33">
        <v>1.9488979999999999E-2</v>
      </c>
      <c r="OJ82" s="33">
        <v>1.944912E-2</v>
      </c>
      <c r="OK82" s="33">
        <v>1.9409349999999999E-2</v>
      </c>
      <c r="OL82" s="33">
        <v>1.9369549999999999E-2</v>
      </c>
      <c r="OM82" s="33">
        <v>1.9329720000000002E-2</v>
      </c>
      <c r="ON82" s="33">
        <v>1.9290120000000001E-2</v>
      </c>
      <c r="OO82" s="33">
        <v>1.9250730000000001E-2</v>
      </c>
      <c r="OP82" s="33">
        <v>1.921148E-2</v>
      </c>
    </row>
    <row r="83" spans="1:406" x14ac:dyDescent="0.25">
      <c r="A83" s="13" t="str">
        <f t="shared" si="1"/>
        <v>Helicopter-FINE-5-7-Any</v>
      </c>
      <c r="B83" s="13" t="s">
        <v>55</v>
      </c>
      <c r="C83" s="23" t="s">
        <v>30</v>
      </c>
      <c r="D83" s="31">
        <v>5</v>
      </c>
      <c r="E83" s="23">
        <v>7</v>
      </c>
      <c r="F83" s="32" t="s">
        <v>48</v>
      </c>
      <c r="G83" s="33">
        <v>0.85658679999999998</v>
      </c>
      <c r="H83" s="33">
        <v>0.85349710000000001</v>
      </c>
      <c r="I83" s="33">
        <v>0.82746960000000003</v>
      </c>
      <c r="J83" s="33">
        <v>0.78122789999999998</v>
      </c>
      <c r="K83" s="33">
        <v>0.72347600000000001</v>
      </c>
      <c r="L83" s="33">
        <v>0.66214729999999999</v>
      </c>
      <c r="M83" s="33">
        <v>0.60259589999999996</v>
      </c>
      <c r="N83" s="33">
        <v>0.54758099999999998</v>
      </c>
      <c r="O83" s="33">
        <v>0.49780869999999999</v>
      </c>
      <c r="P83" s="33">
        <v>0.45293240000000001</v>
      </c>
      <c r="Q83" s="33">
        <v>0.41308109999999998</v>
      </c>
      <c r="R83" s="33">
        <v>0.37753779999999998</v>
      </c>
      <c r="S83" s="33">
        <v>0.34601140000000002</v>
      </c>
      <c r="T83" s="33">
        <v>0.31838460000000002</v>
      </c>
      <c r="U83" s="33">
        <v>0.2941182</v>
      </c>
      <c r="V83" s="33">
        <v>0.27251409999999998</v>
      </c>
      <c r="W83" s="33">
        <v>0.25356119999999999</v>
      </c>
      <c r="X83" s="33">
        <v>0.23660780000000001</v>
      </c>
      <c r="Y83" s="33">
        <v>0.2214333</v>
      </c>
      <c r="Z83" s="33">
        <v>0.20801600000000001</v>
      </c>
      <c r="AA83" s="33">
        <v>0.19607730000000001</v>
      </c>
      <c r="AB83" s="33">
        <v>0.1852268</v>
      </c>
      <c r="AC83" s="33">
        <v>0.1756239</v>
      </c>
      <c r="AD83" s="33">
        <v>0.16681090000000001</v>
      </c>
      <c r="AE83" s="33">
        <v>0.158751</v>
      </c>
      <c r="AF83" s="33">
        <v>0.15162800000000001</v>
      </c>
      <c r="AG83" s="33">
        <v>0.14526530000000001</v>
      </c>
      <c r="AH83" s="33">
        <v>0.1393885</v>
      </c>
      <c r="AI83" s="33">
        <v>0.13422880000000001</v>
      </c>
      <c r="AJ83" s="33">
        <v>0.1294061</v>
      </c>
      <c r="AK83" s="33">
        <v>0.1248996</v>
      </c>
      <c r="AL83" s="33">
        <v>0.1209585</v>
      </c>
      <c r="AM83" s="33">
        <v>0.11747249999999999</v>
      </c>
      <c r="AN83" s="33">
        <v>0.1142077</v>
      </c>
      <c r="AO83" s="33">
        <v>0.1113547</v>
      </c>
      <c r="AP83" s="33">
        <v>0.1086009</v>
      </c>
      <c r="AQ83" s="33">
        <v>0.1060306</v>
      </c>
      <c r="AR83" s="33">
        <v>0.1037289</v>
      </c>
      <c r="AS83" s="33">
        <v>0.10178180000000001</v>
      </c>
      <c r="AT83" s="33">
        <v>9.9881650000000002E-2</v>
      </c>
      <c r="AU83" s="33">
        <v>9.8174730000000002E-2</v>
      </c>
      <c r="AV83" s="33">
        <v>9.6487809999999993E-2</v>
      </c>
      <c r="AW83" s="33">
        <v>9.4807359999999993E-2</v>
      </c>
      <c r="AX83" s="33">
        <v>9.3303399999999995E-2</v>
      </c>
      <c r="AY83" s="33">
        <v>9.2030580000000001E-2</v>
      </c>
      <c r="AZ83" s="33">
        <v>9.0729030000000002E-2</v>
      </c>
      <c r="BA83" s="33">
        <v>8.9557090000000006E-2</v>
      </c>
      <c r="BB83" s="33">
        <v>8.8377800000000006E-2</v>
      </c>
      <c r="BC83" s="33">
        <v>8.7175790000000003E-2</v>
      </c>
      <c r="BD83" s="33">
        <v>8.606482E-2</v>
      </c>
      <c r="BE83" s="33">
        <v>8.5167839999999995E-2</v>
      </c>
      <c r="BF83" s="33">
        <v>8.4194270000000002E-2</v>
      </c>
      <c r="BG83" s="33">
        <v>8.3307619999999999E-2</v>
      </c>
      <c r="BH83" s="33">
        <v>8.2381549999999998E-2</v>
      </c>
      <c r="BI83" s="33">
        <v>8.1432060000000001E-2</v>
      </c>
      <c r="BJ83" s="33">
        <v>8.0546190000000004E-2</v>
      </c>
      <c r="BK83" s="33">
        <v>7.9839729999999998E-2</v>
      </c>
      <c r="BL83" s="33">
        <v>7.9062140000000003E-2</v>
      </c>
      <c r="BM83" s="33">
        <v>7.8363539999999995E-2</v>
      </c>
      <c r="BN83" s="33">
        <v>7.7592659999999994E-2</v>
      </c>
      <c r="BO83" s="33">
        <v>7.6803159999999995E-2</v>
      </c>
      <c r="BP83" s="33">
        <v>7.6063169999999999E-2</v>
      </c>
      <c r="BQ83" s="33">
        <v>7.5473499999999999E-2</v>
      </c>
      <c r="BR83" s="33">
        <v>7.4819259999999999E-2</v>
      </c>
      <c r="BS83" s="33">
        <v>7.4214260000000004E-2</v>
      </c>
      <c r="BT83" s="33">
        <v>7.3552909999999999E-2</v>
      </c>
      <c r="BU83" s="33">
        <v>7.2875700000000002E-2</v>
      </c>
      <c r="BV83" s="33">
        <v>7.2200479999999997E-2</v>
      </c>
      <c r="BW83" s="33">
        <v>7.1658700000000006E-2</v>
      </c>
      <c r="BX83" s="33">
        <v>7.1116520000000003E-2</v>
      </c>
      <c r="BY83" s="33">
        <v>7.0595359999999996E-2</v>
      </c>
      <c r="BZ83" s="33">
        <v>6.9962430000000006E-2</v>
      </c>
      <c r="CA83" s="33">
        <v>6.9354620000000006E-2</v>
      </c>
      <c r="CB83" s="33">
        <v>6.8808869999999994E-2</v>
      </c>
      <c r="CC83" s="33">
        <v>6.8327170000000007E-2</v>
      </c>
      <c r="CD83" s="33">
        <v>6.7807640000000002E-2</v>
      </c>
      <c r="CE83" s="33">
        <v>6.7341529999999997E-2</v>
      </c>
      <c r="CF83" s="33">
        <v>6.6798410000000003E-2</v>
      </c>
      <c r="CG83" s="33">
        <v>6.6233130000000001E-2</v>
      </c>
      <c r="CH83" s="33">
        <v>6.5714369999999994E-2</v>
      </c>
      <c r="CI83" s="33">
        <v>6.5268960000000001E-2</v>
      </c>
      <c r="CJ83" s="33">
        <v>6.4817180000000002E-2</v>
      </c>
      <c r="CK83" s="33">
        <v>6.4388310000000004E-2</v>
      </c>
      <c r="CL83" s="33">
        <v>6.3862070000000007E-2</v>
      </c>
      <c r="CM83" s="33">
        <v>6.3329709999999997E-2</v>
      </c>
      <c r="CN83" s="33">
        <v>6.2882789999999994E-2</v>
      </c>
      <c r="CO83" s="33">
        <v>6.248153E-2</v>
      </c>
      <c r="CP83" s="33">
        <v>6.2046780000000003E-2</v>
      </c>
      <c r="CQ83" s="33">
        <v>6.1615339999999998E-2</v>
      </c>
      <c r="CR83" s="33">
        <v>6.113031E-2</v>
      </c>
      <c r="CS83" s="33">
        <v>6.0685749999999997E-2</v>
      </c>
      <c r="CT83" s="33">
        <v>6.0282500000000003E-2</v>
      </c>
      <c r="CU83" s="33">
        <v>5.9887450000000002E-2</v>
      </c>
      <c r="CV83" s="33">
        <v>5.944323E-2</v>
      </c>
      <c r="CW83" s="33">
        <v>5.902545E-2</v>
      </c>
      <c r="CX83" s="33">
        <v>5.8600850000000003E-2</v>
      </c>
      <c r="CY83" s="33">
        <v>5.8215120000000002E-2</v>
      </c>
      <c r="CZ83" s="33">
        <v>5.7830699999999999E-2</v>
      </c>
      <c r="DA83" s="33">
        <v>5.7439379999999998E-2</v>
      </c>
      <c r="DB83" s="33">
        <v>5.7012229999999997E-2</v>
      </c>
      <c r="DC83" s="33">
        <v>5.6640410000000002E-2</v>
      </c>
      <c r="DD83" s="33">
        <v>5.6293389999999999E-2</v>
      </c>
      <c r="DE83" s="33">
        <v>5.5961509999999999E-2</v>
      </c>
      <c r="DF83" s="33">
        <v>5.5594690000000002E-2</v>
      </c>
      <c r="DG83" s="33">
        <v>5.5206650000000003E-2</v>
      </c>
      <c r="DH83" s="33">
        <v>5.478425E-2</v>
      </c>
      <c r="DI83" s="33">
        <v>5.4425630000000003E-2</v>
      </c>
      <c r="DJ83" s="33">
        <v>5.4099590000000003E-2</v>
      </c>
      <c r="DK83" s="33">
        <v>5.3771920000000001E-2</v>
      </c>
      <c r="DL83" s="33">
        <v>5.3399629999999997E-2</v>
      </c>
      <c r="DM83" s="33">
        <v>5.3006739999999997E-2</v>
      </c>
      <c r="DN83" s="33">
        <v>5.258732E-2</v>
      </c>
      <c r="DO83" s="33">
        <v>5.2252229999999997E-2</v>
      </c>
      <c r="DP83" s="33">
        <v>5.195922E-2</v>
      </c>
      <c r="DQ83" s="33">
        <v>5.168992E-2</v>
      </c>
      <c r="DR83" s="33">
        <v>5.1386550000000003E-2</v>
      </c>
      <c r="DS83" s="33">
        <v>5.1056999999999998E-2</v>
      </c>
      <c r="DT83" s="33">
        <v>5.0700780000000001E-2</v>
      </c>
      <c r="DU83" s="33">
        <v>5.0420600000000003E-2</v>
      </c>
      <c r="DV83" s="33">
        <v>5.0155859999999997E-2</v>
      </c>
      <c r="DW83" s="33">
        <v>4.9895929999999998E-2</v>
      </c>
      <c r="DX83" s="33">
        <v>4.9584830000000003E-2</v>
      </c>
      <c r="DY83" s="33">
        <v>4.9225850000000002E-2</v>
      </c>
      <c r="DZ83" s="33">
        <v>4.8854889999999998E-2</v>
      </c>
      <c r="EA83" s="33">
        <v>4.8558280000000002E-2</v>
      </c>
      <c r="EB83" s="33">
        <v>4.8289510000000001E-2</v>
      </c>
      <c r="EC83" s="33">
        <v>4.8025100000000001E-2</v>
      </c>
      <c r="ED83" s="33">
        <v>4.773409E-2</v>
      </c>
      <c r="EE83" s="33">
        <v>4.7423809999999997E-2</v>
      </c>
      <c r="EF83" s="33">
        <v>4.712044E-2</v>
      </c>
      <c r="EG83" s="33">
        <v>4.685516E-2</v>
      </c>
      <c r="EH83" s="33">
        <v>4.660309E-2</v>
      </c>
      <c r="EI83" s="33">
        <v>4.6349509999999997E-2</v>
      </c>
      <c r="EJ83" s="33">
        <v>4.6087129999999997E-2</v>
      </c>
      <c r="EK83" s="33">
        <v>4.5816000000000003E-2</v>
      </c>
      <c r="EL83" s="33">
        <v>4.5547919999999999E-2</v>
      </c>
      <c r="EM83" s="33">
        <v>4.5284310000000001E-2</v>
      </c>
      <c r="EN83" s="33">
        <v>4.5019139999999999E-2</v>
      </c>
      <c r="EO83" s="33">
        <v>4.4757529999999997E-2</v>
      </c>
      <c r="EP83" s="33">
        <v>4.4501520000000003E-2</v>
      </c>
      <c r="EQ83" s="33">
        <v>4.425134E-2</v>
      </c>
      <c r="ER83" s="33">
        <v>4.400329E-2</v>
      </c>
      <c r="ES83" s="33">
        <v>4.3754649999999999E-2</v>
      </c>
      <c r="ET83" s="33">
        <v>4.3505189999999999E-2</v>
      </c>
      <c r="EU83" s="33">
        <v>4.3258249999999998E-2</v>
      </c>
      <c r="EV83" s="33">
        <v>4.3015959999999999E-2</v>
      </c>
      <c r="EW83" s="33">
        <v>4.2778440000000001E-2</v>
      </c>
      <c r="EX83" s="33">
        <v>4.2542539999999997E-2</v>
      </c>
      <c r="EY83" s="33">
        <v>4.2305910000000002E-2</v>
      </c>
      <c r="EZ83" s="33">
        <v>4.2068359999999999E-2</v>
      </c>
      <c r="FA83" s="33">
        <v>4.1832130000000002E-2</v>
      </c>
      <c r="FB83" s="33">
        <v>4.159935E-2</v>
      </c>
      <c r="FC83" s="33">
        <v>4.1370589999999999E-2</v>
      </c>
      <c r="FD83" s="33">
        <v>4.1143760000000001E-2</v>
      </c>
      <c r="FE83" s="33">
        <v>4.0917229999999999E-2</v>
      </c>
      <c r="FF83" s="33">
        <v>4.0691419999999999E-2</v>
      </c>
      <c r="FG83" s="33">
        <v>4.0468860000000002E-2</v>
      </c>
      <c r="FH83" s="33">
        <v>4.0250960000000002E-2</v>
      </c>
      <c r="FI83" s="33">
        <v>4.00376E-2</v>
      </c>
      <c r="FJ83" s="33">
        <v>3.9825899999999997E-2</v>
      </c>
      <c r="FK83" s="33">
        <v>3.9614129999999997E-2</v>
      </c>
      <c r="FL83" s="33">
        <v>3.9402260000000001E-2</v>
      </c>
      <c r="FM83" s="33">
        <v>3.9192329999999997E-2</v>
      </c>
      <c r="FN83" s="33">
        <v>3.8985390000000002E-2</v>
      </c>
      <c r="FO83" s="33">
        <v>3.878144E-2</v>
      </c>
      <c r="FP83" s="33">
        <v>3.857841E-2</v>
      </c>
      <c r="FQ83" s="33">
        <v>3.8375300000000001E-2</v>
      </c>
      <c r="FR83" s="33">
        <v>3.8172119999999997E-2</v>
      </c>
      <c r="FS83" s="33">
        <v>3.7970520000000001E-2</v>
      </c>
      <c r="FT83" s="33">
        <v>3.7771529999999998E-2</v>
      </c>
      <c r="FU83" s="33">
        <v>3.7575539999999998E-2</v>
      </c>
      <c r="FV83" s="33">
        <v>3.738081E-2</v>
      </c>
      <c r="FW83" s="33">
        <v>3.7186759999999999E-2</v>
      </c>
      <c r="FX83" s="33">
        <v>3.6993650000000003E-2</v>
      </c>
      <c r="FY83" s="33">
        <v>3.6803259999999997E-2</v>
      </c>
      <c r="FZ83" s="33">
        <v>3.6616259999999998E-2</v>
      </c>
      <c r="GA83" s="33">
        <v>3.6432649999999997E-2</v>
      </c>
      <c r="GB83" s="33">
        <v>3.6250209999999998E-2</v>
      </c>
      <c r="GC83" s="33">
        <v>3.6068269999999999E-2</v>
      </c>
      <c r="GD83" s="33">
        <v>3.5886660000000001E-2</v>
      </c>
      <c r="GE83" s="33">
        <v>3.5706889999999998E-2</v>
      </c>
      <c r="GF83" s="33">
        <v>3.5529369999999998E-2</v>
      </c>
      <c r="GG83" s="33">
        <v>3.5354009999999998E-2</v>
      </c>
      <c r="GH83" s="33">
        <v>3.5179229999999999E-2</v>
      </c>
      <c r="GI83" s="33">
        <v>3.5005010000000003E-2</v>
      </c>
      <c r="GJ83" s="33">
        <v>3.4831300000000003E-2</v>
      </c>
      <c r="GK83" s="33">
        <v>3.4659290000000002E-2</v>
      </c>
      <c r="GL83" s="33">
        <v>3.4489249999999999E-2</v>
      </c>
      <c r="GM83" s="33">
        <v>3.4321200000000003E-2</v>
      </c>
      <c r="GN83" s="33">
        <v>3.4153910000000003E-2</v>
      </c>
      <c r="GO83" s="33">
        <v>3.3987669999999998E-2</v>
      </c>
      <c r="GP83" s="33">
        <v>3.3822350000000001E-2</v>
      </c>
      <c r="GQ83" s="33">
        <v>3.3659170000000002E-2</v>
      </c>
      <c r="GR83" s="33">
        <v>3.3498090000000001E-2</v>
      </c>
      <c r="GS83" s="33">
        <v>3.3339239999999999E-2</v>
      </c>
      <c r="GT83" s="33">
        <v>3.3181589999999997E-2</v>
      </c>
      <c r="GU83" s="33">
        <v>3.3025480000000003E-2</v>
      </c>
      <c r="GV83" s="33">
        <v>3.2870509999999999E-2</v>
      </c>
      <c r="GW83" s="33">
        <v>3.271752E-2</v>
      </c>
      <c r="GX83" s="33">
        <v>3.2565999999999998E-2</v>
      </c>
      <c r="GY83" s="33">
        <v>3.2415869999999999E-2</v>
      </c>
      <c r="GZ83" s="33">
        <v>3.2266169999999997E-2</v>
      </c>
      <c r="HA83" s="33">
        <v>3.2117180000000002E-2</v>
      </c>
      <c r="HB83" s="33">
        <v>3.1968419999999997E-2</v>
      </c>
      <c r="HC83" s="33">
        <v>3.1820769999999998E-2</v>
      </c>
      <c r="HD83" s="33">
        <v>3.1673449999999999E-2</v>
      </c>
      <c r="HE83" s="33">
        <v>3.1526650000000003E-2</v>
      </c>
      <c r="HF83" s="33">
        <v>3.1379990000000003E-2</v>
      </c>
      <c r="HG83" s="33">
        <v>3.1234540000000002E-2</v>
      </c>
      <c r="HH83" s="33">
        <v>3.1090570000000001E-2</v>
      </c>
      <c r="HI83" s="33">
        <v>3.0949150000000002E-2</v>
      </c>
      <c r="HJ83" s="33">
        <v>3.080954E-2</v>
      </c>
      <c r="HK83" s="33">
        <v>3.0671960000000002E-2</v>
      </c>
      <c r="HL83" s="33">
        <v>3.0535619999999999E-2</v>
      </c>
      <c r="HM83" s="33">
        <v>3.040112E-2</v>
      </c>
      <c r="HN83" s="33">
        <v>3.0268460000000001E-2</v>
      </c>
      <c r="HO83" s="33">
        <v>3.01382E-2</v>
      </c>
      <c r="HP83" s="33">
        <v>3.0008989999999999E-2</v>
      </c>
      <c r="HQ83" s="33">
        <v>2.9880210000000001E-2</v>
      </c>
      <c r="HR83" s="33">
        <v>2.975071E-2</v>
      </c>
      <c r="HS83" s="33">
        <v>2.962099E-2</v>
      </c>
      <c r="HT83" s="33">
        <v>2.9491280000000002E-2</v>
      </c>
      <c r="HU83" s="33">
        <v>2.936252E-2</v>
      </c>
      <c r="HV83" s="33">
        <v>2.9234070000000001E-2</v>
      </c>
      <c r="HW83" s="33">
        <v>2.9106070000000001E-2</v>
      </c>
      <c r="HX83" s="33">
        <v>2.8978210000000001E-2</v>
      </c>
      <c r="HY83" s="33">
        <v>2.8851620000000001E-2</v>
      </c>
      <c r="HZ83" s="33">
        <v>2.872657E-2</v>
      </c>
      <c r="IA83" s="33">
        <v>2.860391E-2</v>
      </c>
      <c r="IB83" s="33">
        <v>2.8482799999999999E-2</v>
      </c>
      <c r="IC83" s="33">
        <v>2.8363240000000001E-2</v>
      </c>
      <c r="ID83" s="33">
        <v>2.824461E-2</v>
      </c>
      <c r="IE83" s="33">
        <v>2.812752E-2</v>
      </c>
      <c r="IF83" s="33">
        <v>2.801178E-2</v>
      </c>
      <c r="IG83" s="33">
        <v>2.789755E-2</v>
      </c>
      <c r="IH83" s="33">
        <v>2.7783769999999999E-2</v>
      </c>
      <c r="II83" s="33">
        <v>2.767004E-2</v>
      </c>
      <c r="IJ83" s="33">
        <v>2.7555679999999999E-2</v>
      </c>
      <c r="IK83" s="33">
        <v>2.744193E-2</v>
      </c>
      <c r="IL83" s="33">
        <v>2.7329059999999999E-2</v>
      </c>
      <c r="IM83" s="33">
        <v>2.7217769999999999E-2</v>
      </c>
      <c r="IN83" s="33">
        <v>2.710746E-2</v>
      </c>
      <c r="IO83" s="33">
        <v>2.6997790000000001E-2</v>
      </c>
      <c r="IP83" s="33">
        <v>2.688801E-2</v>
      </c>
      <c r="IQ83" s="33">
        <v>2.677904E-2</v>
      </c>
      <c r="IR83" s="33">
        <v>2.6670969999999999E-2</v>
      </c>
      <c r="IS83" s="33">
        <v>2.6564500000000001E-2</v>
      </c>
      <c r="IT83" s="33">
        <v>2.6459130000000001E-2</v>
      </c>
      <c r="IU83" s="33">
        <v>2.63544E-2</v>
      </c>
      <c r="IV83" s="33">
        <v>2.6249649999999999E-2</v>
      </c>
      <c r="IW83" s="33">
        <v>2.6145749999999999E-2</v>
      </c>
      <c r="IX83" s="33">
        <v>2.604296E-2</v>
      </c>
      <c r="IY83" s="33">
        <v>2.5942050000000001E-2</v>
      </c>
      <c r="IZ83" s="33">
        <v>2.5842500000000001E-2</v>
      </c>
      <c r="JA83" s="33">
        <v>2.574365E-2</v>
      </c>
      <c r="JB83" s="33">
        <v>2.5644719999999999E-2</v>
      </c>
      <c r="JC83" s="33">
        <v>2.5546300000000001E-2</v>
      </c>
      <c r="JD83" s="33">
        <v>2.5448470000000001E-2</v>
      </c>
      <c r="JE83" s="33">
        <v>2.5351700000000001E-2</v>
      </c>
      <c r="JF83" s="33">
        <v>2.52555E-2</v>
      </c>
      <c r="JG83" s="33">
        <v>2.5159399999999998E-2</v>
      </c>
      <c r="JH83" s="33">
        <v>2.506297E-2</v>
      </c>
      <c r="JI83" s="33">
        <v>2.4967090000000001E-2</v>
      </c>
      <c r="JJ83" s="33">
        <v>2.4871979999999998E-2</v>
      </c>
      <c r="JK83" s="33">
        <v>2.4778109999999999E-2</v>
      </c>
      <c r="JL83" s="33">
        <v>2.4685200000000001E-2</v>
      </c>
      <c r="JM83" s="33">
        <v>2.4592949999999999E-2</v>
      </c>
      <c r="JN83" s="33">
        <v>2.4501149999999999E-2</v>
      </c>
      <c r="JO83" s="33">
        <v>2.441072E-2</v>
      </c>
      <c r="JP83" s="33">
        <v>2.4321869999999999E-2</v>
      </c>
      <c r="JQ83" s="33">
        <v>2.423496E-2</v>
      </c>
      <c r="JR83" s="33">
        <v>2.4149239999999999E-2</v>
      </c>
      <c r="JS83" s="33">
        <v>2.4063879999999999E-2</v>
      </c>
      <c r="JT83" s="33">
        <v>2.397794E-2</v>
      </c>
      <c r="JU83" s="33">
        <v>2.3891820000000001E-2</v>
      </c>
      <c r="JV83" s="33">
        <v>2.3805670000000001E-2</v>
      </c>
      <c r="JW83" s="33">
        <v>2.3720120000000001E-2</v>
      </c>
      <c r="JX83" s="33">
        <v>2.363492E-2</v>
      </c>
      <c r="JY83" s="33">
        <v>2.354972E-2</v>
      </c>
      <c r="JZ83" s="33">
        <v>2.346403E-2</v>
      </c>
      <c r="KA83" s="33">
        <v>2.3378409999999999E-2</v>
      </c>
      <c r="KB83" s="33">
        <v>2.3293319999999999E-2</v>
      </c>
      <c r="KC83" s="33">
        <v>2.3209420000000001E-2</v>
      </c>
      <c r="KD83" s="33">
        <v>2.3126730000000002E-2</v>
      </c>
      <c r="KE83" s="33">
        <v>2.3045E-2</v>
      </c>
      <c r="KF83" s="33">
        <v>2.2963750000000002E-2</v>
      </c>
      <c r="KG83" s="33">
        <v>2.2883339999999999E-2</v>
      </c>
      <c r="KH83" s="33">
        <v>2.2803960000000002E-2</v>
      </c>
      <c r="KI83" s="33">
        <v>2.27259E-2</v>
      </c>
      <c r="KJ83" s="33">
        <v>2.2648939999999999E-2</v>
      </c>
      <c r="KK83" s="33">
        <v>2.2572539999999999E-2</v>
      </c>
      <c r="KL83" s="33">
        <v>2.249601E-2</v>
      </c>
      <c r="KM83" s="33">
        <v>2.2419459999999999E-2</v>
      </c>
      <c r="KN83" s="33">
        <v>2.2343140000000001E-2</v>
      </c>
      <c r="KO83" s="33">
        <v>2.2267289999999999E-2</v>
      </c>
      <c r="KP83" s="33">
        <v>2.219173E-2</v>
      </c>
      <c r="KQ83" s="33">
        <v>2.2116219999999999E-2</v>
      </c>
      <c r="KR83" s="33">
        <v>2.2040529999999999E-2</v>
      </c>
      <c r="KS83" s="33">
        <v>2.196497E-2</v>
      </c>
      <c r="KT83" s="33">
        <v>2.188998E-2</v>
      </c>
      <c r="KU83" s="33">
        <v>2.1815910000000001E-2</v>
      </c>
      <c r="KV83" s="33">
        <v>2.17427E-2</v>
      </c>
      <c r="KW83" s="33">
        <v>2.167024E-2</v>
      </c>
      <c r="KX83" s="33">
        <v>2.159823E-2</v>
      </c>
      <c r="KY83" s="33">
        <v>2.152689E-2</v>
      </c>
      <c r="KZ83" s="33">
        <v>2.145644E-2</v>
      </c>
      <c r="LA83" s="33">
        <v>2.138702E-2</v>
      </c>
      <c r="LB83" s="33">
        <v>2.1318420000000001E-2</v>
      </c>
      <c r="LC83" s="33">
        <v>2.125032E-2</v>
      </c>
      <c r="LD83" s="33">
        <v>2.1182139999999999E-2</v>
      </c>
      <c r="LE83" s="33">
        <v>2.1113949999999999E-2</v>
      </c>
      <c r="LF83" s="33">
        <v>2.1045870000000001E-2</v>
      </c>
      <c r="LG83" s="33">
        <v>2.0978119999999999E-2</v>
      </c>
      <c r="LH83" s="33">
        <v>2.091049E-2</v>
      </c>
      <c r="LI83" s="33">
        <v>2.0842800000000002E-2</v>
      </c>
      <c r="LJ83" s="33">
        <v>2.077468E-2</v>
      </c>
      <c r="LK83" s="33">
        <v>2.070638E-2</v>
      </c>
      <c r="LL83" s="33">
        <v>2.0638380000000001E-2</v>
      </c>
      <c r="LM83" s="33">
        <v>2.057111E-2</v>
      </c>
      <c r="LN83" s="33">
        <v>2.0504649999999999E-2</v>
      </c>
      <c r="LO83" s="33">
        <v>2.0439019999999999E-2</v>
      </c>
      <c r="LP83" s="33">
        <v>2.0373929999999998E-2</v>
      </c>
      <c r="LQ83" s="33">
        <v>2.0309540000000001E-2</v>
      </c>
      <c r="LR83" s="33">
        <v>2.0246130000000001E-2</v>
      </c>
      <c r="LS83" s="33">
        <v>2.0183949999999999E-2</v>
      </c>
      <c r="LT83" s="33">
        <v>2.0122879999999999E-2</v>
      </c>
      <c r="LU83" s="33">
        <v>2.006256E-2</v>
      </c>
      <c r="LV83" s="33">
        <v>2.0002559999999999E-2</v>
      </c>
      <c r="LW83" s="33">
        <v>1.994288E-2</v>
      </c>
      <c r="LX83" s="33">
        <v>1.9883669999999999E-2</v>
      </c>
      <c r="LY83" s="33">
        <v>1.9824910000000001E-2</v>
      </c>
      <c r="LZ83" s="33">
        <v>1.9766479999999999E-2</v>
      </c>
      <c r="MA83" s="33">
        <v>1.970802E-2</v>
      </c>
      <c r="MB83" s="33">
        <v>1.9649280000000002E-2</v>
      </c>
      <c r="MC83" s="33">
        <v>1.9590409999999999E-2</v>
      </c>
      <c r="MD83" s="33">
        <v>1.9531590000000001E-2</v>
      </c>
      <c r="ME83" s="33">
        <v>1.9472989999999999E-2</v>
      </c>
      <c r="MF83" s="33">
        <v>1.9414609999999999E-2</v>
      </c>
      <c r="MG83" s="33">
        <v>1.9356350000000001E-2</v>
      </c>
      <c r="MH83" s="33">
        <v>1.9298139999999998E-2</v>
      </c>
      <c r="MI83" s="33">
        <v>1.9240159999999999E-2</v>
      </c>
      <c r="MJ83" s="33">
        <v>1.9182589999999999E-2</v>
      </c>
      <c r="MK83" s="33">
        <v>1.9125650000000001E-2</v>
      </c>
      <c r="ML83" s="33">
        <v>1.9069340000000001E-2</v>
      </c>
      <c r="MM83" s="33">
        <v>1.9013430000000001E-2</v>
      </c>
      <c r="MN83" s="33">
        <v>1.8957680000000001E-2</v>
      </c>
      <c r="MO83" s="33">
        <v>1.8902349999999998E-2</v>
      </c>
      <c r="MP83" s="33">
        <v>1.8847619999999999E-2</v>
      </c>
      <c r="MQ83" s="33">
        <v>1.8793580000000001E-2</v>
      </c>
      <c r="MR83" s="33">
        <v>1.8740010000000001E-2</v>
      </c>
      <c r="MS83" s="33">
        <v>1.8686540000000001E-2</v>
      </c>
      <c r="MT83" s="33">
        <v>1.8632900000000001E-2</v>
      </c>
      <c r="MU83" s="33">
        <v>1.8579470000000001E-2</v>
      </c>
      <c r="MV83" s="33">
        <v>1.8526440000000002E-2</v>
      </c>
      <c r="MW83" s="33">
        <v>1.847391E-2</v>
      </c>
      <c r="MX83" s="33">
        <v>1.842158E-2</v>
      </c>
      <c r="MY83" s="33">
        <v>1.8369159999999999E-2</v>
      </c>
      <c r="MZ83" s="33">
        <v>1.8316450000000001E-2</v>
      </c>
      <c r="NA83" s="33">
        <v>1.8263919999999999E-2</v>
      </c>
      <c r="NB83" s="33">
        <v>1.821186E-2</v>
      </c>
      <c r="NC83" s="33">
        <v>1.8160220000000001E-2</v>
      </c>
      <c r="ND83" s="33">
        <v>1.810871E-2</v>
      </c>
      <c r="NE83" s="33">
        <v>1.8057070000000001E-2</v>
      </c>
      <c r="NF83" s="33">
        <v>1.8005170000000001E-2</v>
      </c>
      <c r="NG83" s="33">
        <v>1.7953380000000001E-2</v>
      </c>
      <c r="NH83" s="33">
        <v>1.7902020000000001E-2</v>
      </c>
      <c r="NI83" s="33">
        <v>1.7851120000000002E-2</v>
      </c>
      <c r="NJ83" s="33">
        <v>1.780031E-2</v>
      </c>
      <c r="NK83" s="33">
        <v>1.774943E-2</v>
      </c>
      <c r="NL83" s="33">
        <v>1.7698450000000001E-2</v>
      </c>
      <c r="NM83" s="33">
        <v>1.7647779999999998E-2</v>
      </c>
      <c r="NN83" s="33">
        <v>1.7597649999999999E-2</v>
      </c>
      <c r="NO83" s="33">
        <v>1.7547940000000001E-2</v>
      </c>
      <c r="NP83" s="33">
        <v>1.7498389999999999E-2</v>
      </c>
      <c r="NQ83" s="33">
        <v>1.74489E-2</v>
      </c>
      <c r="NR83" s="33">
        <v>1.739945E-2</v>
      </c>
      <c r="NS83" s="33">
        <v>1.7350290000000001E-2</v>
      </c>
      <c r="NT83" s="33">
        <v>1.7301649999999998E-2</v>
      </c>
      <c r="NU83" s="33">
        <v>1.725341E-2</v>
      </c>
      <c r="NV83" s="33">
        <v>1.7205160000000001E-2</v>
      </c>
      <c r="NW83" s="33">
        <v>1.7156769999999998E-2</v>
      </c>
      <c r="NX83" s="33">
        <v>1.710826E-2</v>
      </c>
      <c r="NY83" s="33">
        <v>1.7059879999999999E-2</v>
      </c>
      <c r="NZ83" s="33">
        <v>1.7011849999999999E-2</v>
      </c>
      <c r="OA83" s="33">
        <v>1.696404E-2</v>
      </c>
      <c r="OB83" s="33">
        <v>1.6916E-2</v>
      </c>
      <c r="OC83" s="33">
        <v>1.6867670000000001E-2</v>
      </c>
      <c r="OD83" s="33">
        <v>1.6819210000000001E-2</v>
      </c>
      <c r="OE83" s="33">
        <v>1.677097E-2</v>
      </c>
      <c r="OF83" s="33">
        <v>1.6723249999999999E-2</v>
      </c>
      <c r="OG83" s="33">
        <v>1.6675880000000001E-2</v>
      </c>
      <c r="OH83" s="33">
        <v>1.662835E-2</v>
      </c>
      <c r="OI83" s="33">
        <v>1.6580640000000001E-2</v>
      </c>
      <c r="OJ83" s="33">
        <v>1.6533019999999999E-2</v>
      </c>
      <c r="OK83" s="33">
        <v>1.6485779999999998E-2</v>
      </c>
      <c r="OL83" s="33">
        <v>1.6439169999999999E-2</v>
      </c>
      <c r="OM83" s="33">
        <v>1.6393029999999999E-2</v>
      </c>
      <c r="ON83" s="33">
        <v>1.6346889999999999E-2</v>
      </c>
      <c r="OO83" s="33">
        <v>1.630067E-2</v>
      </c>
      <c r="OP83" s="33">
        <v>1.6254589999999999E-2</v>
      </c>
    </row>
    <row r="84" spans="1:406" x14ac:dyDescent="0.25">
      <c r="A84" s="13" t="str">
        <f t="shared" si="1"/>
        <v>Helicopter-FINE-6-20-Any</v>
      </c>
      <c r="B84" s="13" t="s">
        <v>55</v>
      </c>
      <c r="C84" s="23" t="s">
        <v>30</v>
      </c>
      <c r="D84" s="31">
        <v>6</v>
      </c>
      <c r="E84" s="23">
        <v>20</v>
      </c>
      <c r="F84" s="32" t="s">
        <v>48</v>
      </c>
      <c r="G84" s="33">
        <v>0.6783863</v>
      </c>
      <c r="H84" s="33">
        <v>0.67949320000000002</v>
      </c>
      <c r="I84" s="33">
        <v>0.68082969999999998</v>
      </c>
      <c r="J84" s="33">
        <v>0.68220890000000001</v>
      </c>
      <c r="K84" s="33">
        <v>0.68331220000000004</v>
      </c>
      <c r="L84" s="33">
        <v>0.68339190000000005</v>
      </c>
      <c r="M84" s="33">
        <v>0.68161020000000005</v>
      </c>
      <c r="N84" s="33">
        <v>0.67774069999999997</v>
      </c>
      <c r="O84" s="33">
        <v>0.67149409999999998</v>
      </c>
      <c r="P84" s="33">
        <v>0.66319609999999996</v>
      </c>
      <c r="Q84" s="33">
        <v>0.65362109999999995</v>
      </c>
      <c r="R84" s="33">
        <v>0.64320279999999996</v>
      </c>
      <c r="S84" s="33">
        <v>0.63198359999999998</v>
      </c>
      <c r="T84" s="33">
        <v>0.62027120000000002</v>
      </c>
      <c r="U84" s="33">
        <v>0.60793920000000001</v>
      </c>
      <c r="V84" s="33">
        <v>0.59518959999999999</v>
      </c>
      <c r="W84" s="33">
        <v>0.58256070000000004</v>
      </c>
      <c r="X84" s="33">
        <v>0.57021639999999996</v>
      </c>
      <c r="Y84" s="33">
        <v>0.55791999999999997</v>
      </c>
      <c r="Z84" s="33">
        <v>0.54578139999999997</v>
      </c>
      <c r="AA84" s="33">
        <v>0.53349899999999995</v>
      </c>
      <c r="AB84" s="33">
        <v>0.52111819999999998</v>
      </c>
      <c r="AC84" s="33">
        <v>0.50905990000000001</v>
      </c>
      <c r="AD84" s="33">
        <v>0.4974131</v>
      </c>
      <c r="AE84" s="33">
        <v>0.4859115</v>
      </c>
      <c r="AF84" s="33">
        <v>0.47466259999999999</v>
      </c>
      <c r="AG84" s="33">
        <v>0.46332119999999999</v>
      </c>
      <c r="AH84" s="33">
        <v>0.45191900000000002</v>
      </c>
      <c r="AI84" s="33">
        <v>0.4408762</v>
      </c>
      <c r="AJ84" s="33">
        <v>0.43028440000000001</v>
      </c>
      <c r="AK84" s="33">
        <v>0.41988160000000002</v>
      </c>
      <c r="AL84" s="33">
        <v>0.40978399999999998</v>
      </c>
      <c r="AM84" s="33">
        <v>0.39967170000000002</v>
      </c>
      <c r="AN84" s="33">
        <v>0.389573</v>
      </c>
      <c r="AO84" s="33">
        <v>0.37988949999999999</v>
      </c>
      <c r="AP84" s="33">
        <v>0.37070520000000001</v>
      </c>
      <c r="AQ84" s="33">
        <v>0.36173290000000002</v>
      </c>
      <c r="AR84" s="33">
        <v>0.3530587</v>
      </c>
      <c r="AS84" s="33">
        <v>0.34435529999999998</v>
      </c>
      <c r="AT84" s="33">
        <v>0.33567760000000002</v>
      </c>
      <c r="AU84" s="33">
        <v>0.3273836</v>
      </c>
      <c r="AV84" s="33">
        <v>0.31956620000000002</v>
      </c>
      <c r="AW84" s="33">
        <v>0.31194290000000002</v>
      </c>
      <c r="AX84" s="33">
        <v>0.3046024</v>
      </c>
      <c r="AY84" s="33">
        <v>0.29725190000000001</v>
      </c>
      <c r="AZ84" s="33">
        <v>0.28989379999999998</v>
      </c>
      <c r="BA84" s="33">
        <v>0.28288069999999998</v>
      </c>
      <c r="BB84" s="33">
        <v>0.27627750000000001</v>
      </c>
      <c r="BC84" s="33">
        <v>0.26982790000000001</v>
      </c>
      <c r="BD84" s="33">
        <v>0.2635982</v>
      </c>
      <c r="BE84" s="33">
        <v>0.25733040000000001</v>
      </c>
      <c r="BF84" s="33">
        <v>0.25104159999999998</v>
      </c>
      <c r="BG84" s="33">
        <v>0.24507609999999999</v>
      </c>
      <c r="BH84" s="33">
        <v>0.23948530000000001</v>
      </c>
      <c r="BI84" s="33">
        <v>0.2340342</v>
      </c>
      <c r="BJ84" s="33">
        <v>0.22880059999999999</v>
      </c>
      <c r="BK84" s="33">
        <v>0.22348889999999999</v>
      </c>
      <c r="BL84" s="33">
        <v>0.2181439</v>
      </c>
      <c r="BM84" s="33">
        <v>0.2131033</v>
      </c>
      <c r="BN84" s="33">
        <v>0.20839179999999999</v>
      </c>
      <c r="BO84" s="33">
        <v>0.20378260000000001</v>
      </c>
      <c r="BP84" s="33">
        <v>0.1993374</v>
      </c>
      <c r="BQ84" s="33">
        <v>0.19480729999999999</v>
      </c>
      <c r="BR84" s="33">
        <v>0.1902645</v>
      </c>
      <c r="BS84" s="33">
        <v>0.18597469999999999</v>
      </c>
      <c r="BT84" s="33">
        <v>0.18199580000000001</v>
      </c>
      <c r="BU84" s="33">
        <v>0.17812610000000001</v>
      </c>
      <c r="BV84" s="33">
        <v>0.17441799999999999</v>
      </c>
      <c r="BW84" s="33">
        <v>0.1706047</v>
      </c>
      <c r="BX84" s="33">
        <v>0.1667621</v>
      </c>
      <c r="BY84" s="33">
        <v>0.1631137</v>
      </c>
      <c r="BZ84" s="33">
        <v>0.15973780000000001</v>
      </c>
      <c r="CA84" s="33">
        <v>0.1564942</v>
      </c>
      <c r="CB84" s="33">
        <v>0.15340029999999999</v>
      </c>
      <c r="CC84" s="33">
        <v>0.15014830000000001</v>
      </c>
      <c r="CD84" s="33">
        <v>0.14684530000000001</v>
      </c>
      <c r="CE84" s="33">
        <v>0.14375199999999999</v>
      </c>
      <c r="CF84" s="33">
        <v>0.14092779999999999</v>
      </c>
      <c r="CG84" s="33">
        <v>0.1382004</v>
      </c>
      <c r="CH84" s="33">
        <v>0.13561480000000001</v>
      </c>
      <c r="CI84" s="33">
        <v>0.13288140000000001</v>
      </c>
      <c r="CJ84" s="33">
        <v>0.1300451</v>
      </c>
      <c r="CK84" s="33">
        <v>0.12737970000000001</v>
      </c>
      <c r="CL84" s="33">
        <v>0.12503300000000001</v>
      </c>
      <c r="CM84" s="33">
        <v>0.1227752</v>
      </c>
      <c r="CN84" s="33">
        <v>0.1205555</v>
      </c>
      <c r="CO84" s="33">
        <v>0.1182091</v>
      </c>
      <c r="CP84" s="33">
        <v>0.1158122</v>
      </c>
      <c r="CQ84" s="33">
        <v>0.1135478</v>
      </c>
      <c r="CR84" s="33">
        <v>0.1115165</v>
      </c>
      <c r="CS84" s="33">
        <v>0.1096376</v>
      </c>
      <c r="CT84" s="33">
        <v>0.1078532</v>
      </c>
      <c r="CU84" s="33">
        <v>0.1058567</v>
      </c>
      <c r="CV84" s="33">
        <v>0.1036961</v>
      </c>
      <c r="CW84" s="33">
        <v>0.1017047</v>
      </c>
      <c r="CX84" s="33">
        <v>0.10006710000000001</v>
      </c>
      <c r="CY84" s="33">
        <v>9.8570699999999997E-2</v>
      </c>
      <c r="CZ84" s="33">
        <v>9.7044130000000006E-2</v>
      </c>
      <c r="DA84" s="33">
        <v>9.5225850000000001E-2</v>
      </c>
      <c r="DB84" s="33">
        <v>9.3353519999999995E-2</v>
      </c>
      <c r="DC84" s="33">
        <v>9.1736700000000004E-2</v>
      </c>
      <c r="DD84" s="33">
        <v>9.0413240000000006E-2</v>
      </c>
      <c r="DE84" s="33">
        <v>8.9121179999999994E-2</v>
      </c>
      <c r="DF84" s="33">
        <v>8.7751280000000001E-2</v>
      </c>
      <c r="DG84" s="33">
        <v>8.618613E-2</v>
      </c>
      <c r="DH84" s="33">
        <v>8.4654610000000005E-2</v>
      </c>
      <c r="DI84" s="33">
        <v>8.3328299999999994E-2</v>
      </c>
      <c r="DJ84" s="33">
        <v>8.2181299999999999E-2</v>
      </c>
      <c r="DK84" s="33">
        <v>8.1003290000000006E-2</v>
      </c>
      <c r="DL84" s="33">
        <v>7.9807009999999998E-2</v>
      </c>
      <c r="DM84" s="33">
        <v>7.8527189999999997E-2</v>
      </c>
      <c r="DN84" s="33">
        <v>7.7272149999999998E-2</v>
      </c>
      <c r="DO84" s="33">
        <v>7.6121400000000006E-2</v>
      </c>
      <c r="DP84" s="33">
        <v>7.5090669999999998E-2</v>
      </c>
      <c r="DQ84" s="33">
        <v>7.4053030000000006E-2</v>
      </c>
      <c r="DR84" s="33">
        <v>7.304911E-2</v>
      </c>
      <c r="DS84" s="33">
        <v>7.2021329999999995E-2</v>
      </c>
      <c r="DT84" s="33">
        <v>7.1005180000000001E-2</v>
      </c>
      <c r="DU84" s="33">
        <v>7.0016170000000003E-2</v>
      </c>
      <c r="DV84" s="33">
        <v>6.9107180000000004E-2</v>
      </c>
      <c r="DW84" s="33">
        <v>6.8210199999999999E-2</v>
      </c>
      <c r="DX84" s="33">
        <v>6.7339399999999994E-2</v>
      </c>
      <c r="DY84" s="33">
        <v>6.6461900000000004E-2</v>
      </c>
      <c r="DZ84" s="33">
        <v>6.5599080000000004E-2</v>
      </c>
      <c r="EA84" s="33">
        <v>6.4754690000000004E-2</v>
      </c>
      <c r="EB84" s="33">
        <v>6.3970680000000002E-2</v>
      </c>
      <c r="EC84" s="33">
        <v>6.3210470000000005E-2</v>
      </c>
      <c r="ED84" s="33">
        <v>6.246322E-2</v>
      </c>
      <c r="EE84" s="33">
        <v>6.1708100000000002E-2</v>
      </c>
      <c r="EF84" s="33">
        <v>6.0977139999999999E-2</v>
      </c>
      <c r="EG84" s="33">
        <v>6.025291E-2</v>
      </c>
      <c r="EH84" s="33">
        <v>5.9582610000000001E-2</v>
      </c>
      <c r="EI84" s="33">
        <v>5.8959039999999997E-2</v>
      </c>
      <c r="EJ84" s="33">
        <v>5.833853E-2</v>
      </c>
      <c r="EK84" s="33">
        <v>5.7687259999999997E-2</v>
      </c>
      <c r="EL84" s="33">
        <v>5.7060310000000003E-2</v>
      </c>
      <c r="EM84" s="33">
        <v>5.6430340000000002E-2</v>
      </c>
      <c r="EN84" s="33">
        <v>5.5834559999999998E-2</v>
      </c>
      <c r="EO84" s="33">
        <v>5.5277020000000003E-2</v>
      </c>
      <c r="EP84" s="33">
        <v>5.472142E-2</v>
      </c>
      <c r="EQ84" s="33">
        <v>5.4142959999999997E-2</v>
      </c>
      <c r="ER84" s="33">
        <v>5.359705E-2</v>
      </c>
      <c r="ES84" s="33">
        <v>5.305936E-2</v>
      </c>
      <c r="ET84" s="33">
        <v>5.2567559999999999E-2</v>
      </c>
      <c r="EU84" s="33">
        <v>5.2101330000000001E-2</v>
      </c>
      <c r="EV84" s="33">
        <v>5.1603839999999998E-2</v>
      </c>
      <c r="EW84" s="33">
        <v>5.1074840000000003E-2</v>
      </c>
      <c r="EX84" s="33">
        <v>5.0583389999999999E-2</v>
      </c>
      <c r="EY84" s="33">
        <v>5.0114609999999997E-2</v>
      </c>
      <c r="EZ84" s="33">
        <v>4.970157E-2</v>
      </c>
      <c r="FA84" s="33">
        <v>4.9336909999999998E-2</v>
      </c>
      <c r="FB84" s="33">
        <v>4.8946290000000003E-2</v>
      </c>
      <c r="FC84" s="33">
        <v>4.8521080000000001E-2</v>
      </c>
      <c r="FD84" s="33">
        <v>4.8111960000000002E-2</v>
      </c>
      <c r="FE84" s="33">
        <v>4.770754E-2</v>
      </c>
      <c r="FF84" s="33">
        <v>4.7320330000000001E-2</v>
      </c>
      <c r="FG84" s="33">
        <v>4.6948040000000003E-2</v>
      </c>
      <c r="FH84" s="33">
        <v>4.6577569999999999E-2</v>
      </c>
      <c r="FI84" s="33">
        <v>4.6210010000000003E-2</v>
      </c>
      <c r="FJ84" s="33">
        <v>4.5859339999999998E-2</v>
      </c>
      <c r="FK84" s="33">
        <v>4.5522930000000003E-2</v>
      </c>
      <c r="FL84" s="33">
        <v>4.5194440000000002E-2</v>
      </c>
      <c r="FM84" s="33">
        <v>4.4867600000000001E-2</v>
      </c>
      <c r="FN84" s="33">
        <v>4.4540690000000001E-2</v>
      </c>
      <c r="FO84" s="33">
        <v>4.4218760000000003E-2</v>
      </c>
      <c r="FP84" s="33">
        <v>4.3909419999999998E-2</v>
      </c>
      <c r="FQ84" s="33">
        <v>4.3593779999999999E-2</v>
      </c>
      <c r="FR84" s="33">
        <v>4.3282069999999999E-2</v>
      </c>
      <c r="FS84" s="33">
        <v>4.2974779999999997E-2</v>
      </c>
      <c r="FT84" s="33">
        <v>4.2674339999999998E-2</v>
      </c>
      <c r="FU84" s="33">
        <v>4.238103E-2</v>
      </c>
      <c r="FV84" s="33">
        <v>4.2094850000000003E-2</v>
      </c>
      <c r="FW84" s="33">
        <v>4.1813929999999999E-2</v>
      </c>
      <c r="FX84" s="33">
        <v>4.153718E-2</v>
      </c>
      <c r="FY84" s="33">
        <v>4.1265419999999997E-2</v>
      </c>
      <c r="FZ84" s="33">
        <v>4.1000380000000003E-2</v>
      </c>
      <c r="GA84" s="33">
        <v>4.0741930000000003E-2</v>
      </c>
      <c r="GB84" s="33">
        <v>4.0489169999999998E-2</v>
      </c>
      <c r="GC84" s="33">
        <v>4.0239799999999999E-2</v>
      </c>
      <c r="GD84" s="33">
        <v>3.9992760000000002E-2</v>
      </c>
      <c r="GE84" s="33">
        <v>3.9749300000000001E-2</v>
      </c>
      <c r="GF84" s="33">
        <v>3.95118E-2</v>
      </c>
      <c r="GG84" s="33">
        <v>3.928065E-2</v>
      </c>
      <c r="GH84" s="33">
        <v>3.9054980000000003E-2</v>
      </c>
      <c r="GI84" s="33">
        <v>3.8832390000000001E-2</v>
      </c>
      <c r="GJ84" s="33">
        <v>3.8611960000000001E-2</v>
      </c>
      <c r="GK84" s="33">
        <v>3.8393959999999998E-2</v>
      </c>
      <c r="GL84" s="33">
        <v>3.8180060000000002E-2</v>
      </c>
      <c r="GM84" s="33">
        <v>3.7971280000000003E-2</v>
      </c>
      <c r="GN84" s="33">
        <v>3.7767090000000003E-2</v>
      </c>
      <c r="GO84" s="33">
        <v>3.7565559999999998E-2</v>
      </c>
      <c r="GP84" s="33">
        <v>3.7366360000000001E-2</v>
      </c>
      <c r="GQ84" s="33">
        <v>3.7170099999999998E-2</v>
      </c>
      <c r="GR84" s="33">
        <v>3.6978440000000001E-2</v>
      </c>
      <c r="GS84" s="33">
        <v>3.679226E-2</v>
      </c>
      <c r="GT84" s="33">
        <v>3.6611100000000001E-2</v>
      </c>
      <c r="GU84" s="33">
        <v>3.6432239999999998E-2</v>
      </c>
      <c r="GV84" s="33">
        <v>3.6254509999999997E-2</v>
      </c>
      <c r="GW84" s="33">
        <v>3.6078260000000001E-2</v>
      </c>
      <c r="GX84" s="33">
        <v>3.5905079999999999E-2</v>
      </c>
      <c r="GY84" s="33">
        <v>3.5736289999999997E-2</v>
      </c>
      <c r="GZ84" s="33">
        <v>3.5571659999999998E-2</v>
      </c>
      <c r="HA84" s="33">
        <v>3.5409030000000001E-2</v>
      </c>
      <c r="HB84" s="33">
        <v>3.5247529999999999E-2</v>
      </c>
      <c r="HC84" s="33">
        <v>3.5087159999999999E-2</v>
      </c>
      <c r="HD84" s="33">
        <v>3.4929549999999997E-2</v>
      </c>
      <c r="HE84" s="33">
        <v>3.4775760000000003E-2</v>
      </c>
      <c r="HF84" s="33">
        <v>3.4625259999999998E-2</v>
      </c>
      <c r="HG84" s="33">
        <v>3.4476369999999999E-2</v>
      </c>
      <c r="HH84" s="33">
        <v>3.4328640000000001E-2</v>
      </c>
      <c r="HI84" s="33">
        <v>3.4181860000000001E-2</v>
      </c>
      <c r="HJ84" s="33">
        <v>3.4037530000000003E-2</v>
      </c>
      <c r="HK84" s="33">
        <v>3.389665E-2</v>
      </c>
      <c r="HL84" s="33">
        <v>3.3759049999999999E-2</v>
      </c>
      <c r="HM84" s="33">
        <v>3.3623449999999999E-2</v>
      </c>
      <c r="HN84" s="33">
        <v>3.3489390000000001E-2</v>
      </c>
      <c r="HO84" s="33">
        <v>3.3357009999999999E-2</v>
      </c>
      <c r="HP84" s="33">
        <v>3.3227199999999998E-2</v>
      </c>
      <c r="HQ84" s="33">
        <v>3.3099969999999999E-2</v>
      </c>
      <c r="HR84" s="33">
        <v>3.2974900000000001E-2</v>
      </c>
      <c r="HS84" s="33">
        <v>3.2850839999999999E-2</v>
      </c>
      <c r="HT84" s="33">
        <v>3.2727340000000001E-2</v>
      </c>
      <c r="HU84" s="33">
        <v>3.260503E-2</v>
      </c>
      <c r="HV84" s="33">
        <v>3.2485130000000001E-2</v>
      </c>
      <c r="HW84" s="33">
        <v>3.2367310000000003E-2</v>
      </c>
      <c r="HX84" s="33">
        <v>3.2251250000000002E-2</v>
      </c>
      <c r="HY84" s="33">
        <v>3.2136140000000001E-2</v>
      </c>
      <c r="HZ84" s="33">
        <v>3.2021790000000001E-2</v>
      </c>
      <c r="IA84" s="33">
        <v>3.1908779999999998E-2</v>
      </c>
      <c r="IB84" s="33">
        <v>3.1798229999999997E-2</v>
      </c>
      <c r="IC84" s="33">
        <v>3.168957E-2</v>
      </c>
      <c r="ID84" s="33">
        <v>3.1582560000000003E-2</v>
      </c>
      <c r="IE84" s="33">
        <v>3.1476339999999998E-2</v>
      </c>
      <c r="IF84" s="33">
        <v>3.1370479999999999E-2</v>
      </c>
      <c r="IG84" s="33">
        <v>3.1265620000000001E-2</v>
      </c>
      <c r="IH84" s="33">
        <v>3.1162659999999998E-2</v>
      </c>
      <c r="II84" s="33">
        <v>3.1061109999999999E-2</v>
      </c>
      <c r="IJ84" s="33">
        <v>3.09614E-2</v>
      </c>
      <c r="IK84" s="33">
        <v>3.0862879999999999E-2</v>
      </c>
      <c r="IL84" s="33">
        <v>3.0764989999999999E-2</v>
      </c>
      <c r="IM84" s="33">
        <v>3.0668049999999999E-2</v>
      </c>
      <c r="IN84" s="33">
        <v>3.0572599999999998E-2</v>
      </c>
      <c r="IO84" s="33">
        <v>3.047832E-2</v>
      </c>
      <c r="IP84" s="33">
        <v>3.03859E-2</v>
      </c>
      <c r="IQ84" s="33">
        <v>3.0294990000000001E-2</v>
      </c>
      <c r="IR84" s="33">
        <v>3.020521E-2</v>
      </c>
      <c r="IS84" s="33">
        <v>3.011633E-2</v>
      </c>
      <c r="IT84" s="33">
        <v>3.0028309999999999E-2</v>
      </c>
      <c r="IU84" s="33">
        <v>2.9940520000000002E-2</v>
      </c>
      <c r="IV84" s="33">
        <v>2.985353E-2</v>
      </c>
      <c r="IW84" s="33">
        <v>2.976732E-2</v>
      </c>
      <c r="IX84" s="33">
        <v>2.9682239999999999E-2</v>
      </c>
      <c r="IY84" s="33">
        <v>2.9598490000000002E-2</v>
      </c>
      <c r="IZ84" s="33">
        <v>2.951633E-2</v>
      </c>
      <c r="JA84" s="33">
        <v>2.9434849999999999E-2</v>
      </c>
      <c r="JB84" s="33">
        <v>2.935372E-2</v>
      </c>
      <c r="JC84" s="33">
        <v>2.9272409999999999E-2</v>
      </c>
      <c r="JD84" s="33">
        <v>2.9191680000000001E-2</v>
      </c>
      <c r="JE84" s="33">
        <v>2.911215E-2</v>
      </c>
      <c r="JF84" s="33">
        <v>2.9034170000000002E-2</v>
      </c>
      <c r="JG84" s="33">
        <v>2.895702E-2</v>
      </c>
      <c r="JH84" s="33">
        <v>2.8880469999999998E-2</v>
      </c>
      <c r="JI84" s="33">
        <v>2.880396E-2</v>
      </c>
      <c r="JJ84" s="33">
        <v>2.8728259999999999E-2</v>
      </c>
      <c r="JK84" s="33">
        <v>2.8653519999999998E-2</v>
      </c>
      <c r="JL84" s="33">
        <v>2.857995E-2</v>
      </c>
      <c r="JM84" s="33">
        <v>2.8506980000000001E-2</v>
      </c>
      <c r="JN84" s="33">
        <v>2.8434460000000002E-2</v>
      </c>
      <c r="JO84" s="33">
        <v>2.836205E-2</v>
      </c>
      <c r="JP84" s="33">
        <v>2.8290550000000001E-2</v>
      </c>
      <c r="JQ84" s="33">
        <v>2.821976E-2</v>
      </c>
      <c r="JR84" s="33">
        <v>2.814993E-2</v>
      </c>
      <c r="JS84" s="33">
        <v>2.8080859999999999E-2</v>
      </c>
      <c r="JT84" s="33">
        <v>2.8012229999999999E-2</v>
      </c>
      <c r="JU84" s="33">
        <v>2.79434E-2</v>
      </c>
      <c r="JV84" s="33">
        <v>2.787483E-2</v>
      </c>
      <c r="JW84" s="33">
        <v>2.780643E-2</v>
      </c>
      <c r="JX84" s="33">
        <v>2.7738499999999999E-2</v>
      </c>
      <c r="JY84" s="33">
        <v>2.7671040000000001E-2</v>
      </c>
      <c r="JZ84" s="33">
        <v>2.7604210000000001E-2</v>
      </c>
      <c r="KA84" s="33">
        <v>2.7537800000000001E-2</v>
      </c>
      <c r="KB84" s="33">
        <v>2.7472440000000001E-2</v>
      </c>
      <c r="KC84" s="33">
        <v>2.7407870000000001E-2</v>
      </c>
      <c r="KD84" s="33">
        <v>2.734402E-2</v>
      </c>
      <c r="KE84" s="33">
        <v>2.728065E-2</v>
      </c>
      <c r="KF84" s="33">
        <v>2.7217760000000001E-2</v>
      </c>
      <c r="KG84" s="33">
        <v>2.715476E-2</v>
      </c>
      <c r="KH84" s="33">
        <v>2.7092350000000001E-2</v>
      </c>
      <c r="KI84" s="33">
        <v>2.7030729999999999E-2</v>
      </c>
      <c r="KJ84" s="33">
        <v>2.6970230000000001E-2</v>
      </c>
      <c r="KK84" s="33">
        <v>2.6910420000000001E-2</v>
      </c>
      <c r="KL84" s="33">
        <v>2.685071E-2</v>
      </c>
      <c r="KM84" s="33">
        <v>2.6790359999999999E-2</v>
      </c>
      <c r="KN84" s="33">
        <v>2.6729909999999999E-2</v>
      </c>
      <c r="KO84" s="33">
        <v>2.6669479999999999E-2</v>
      </c>
      <c r="KP84" s="33">
        <v>2.6609500000000001E-2</v>
      </c>
      <c r="KQ84" s="33">
        <v>2.6549779999999999E-2</v>
      </c>
      <c r="KR84" s="33">
        <v>2.6490260000000002E-2</v>
      </c>
      <c r="KS84" s="33">
        <v>2.6430760000000001E-2</v>
      </c>
      <c r="KT84" s="33">
        <v>2.637192E-2</v>
      </c>
      <c r="KU84" s="33">
        <v>2.6313820000000002E-2</v>
      </c>
      <c r="KV84" s="33">
        <v>2.6256709999999999E-2</v>
      </c>
      <c r="KW84" s="33">
        <v>2.620018E-2</v>
      </c>
      <c r="KX84" s="33">
        <v>2.614404E-2</v>
      </c>
      <c r="KY84" s="33">
        <v>2.6087900000000001E-2</v>
      </c>
      <c r="KZ84" s="33">
        <v>2.603227E-2</v>
      </c>
      <c r="LA84" s="33">
        <v>2.597727E-2</v>
      </c>
      <c r="LB84" s="33">
        <v>2.5923270000000002E-2</v>
      </c>
      <c r="LC84" s="33">
        <v>2.586983E-2</v>
      </c>
      <c r="LD84" s="33">
        <v>2.5816749999999999E-2</v>
      </c>
      <c r="LE84" s="33">
        <v>2.576372E-2</v>
      </c>
      <c r="LF84" s="33">
        <v>2.5710879999999998E-2</v>
      </c>
      <c r="LG84" s="33">
        <v>2.565802E-2</v>
      </c>
      <c r="LH84" s="33">
        <v>2.5605380000000001E-2</v>
      </c>
      <c r="LI84" s="33">
        <v>2.555261E-2</v>
      </c>
      <c r="LJ84" s="33">
        <v>2.5499910000000001E-2</v>
      </c>
      <c r="LK84" s="33">
        <v>2.544743E-2</v>
      </c>
      <c r="LL84" s="33">
        <v>2.539547E-2</v>
      </c>
      <c r="LM84" s="33">
        <v>2.534368E-2</v>
      </c>
      <c r="LN84" s="33">
        <v>2.52924E-2</v>
      </c>
      <c r="LO84" s="33">
        <v>2.5241309999999999E-2</v>
      </c>
      <c r="LP84" s="33">
        <v>2.519064E-2</v>
      </c>
      <c r="LQ84" s="33">
        <v>2.5140490000000001E-2</v>
      </c>
      <c r="LR84" s="33">
        <v>2.509107E-2</v>
      </c>
      <c r="LS84" s="33">
        <v>2.504205E-2</v>
      </c>
      <c r="LT84" s="33">
        <v>2.4993689999999999E-2</v>
      </c>
      <c r="LU84" s="33">
        <v>2.494563E-2</v>
      </c>
      <c r="LV84" s="33">
        <v>2.489794E-2</v>
      </c>
      <c r="LW84" s="33">
        <v>2.4850580000000001E-2</v>
      </c>
      <c r="LX84" s="33">
        <v>2.4803700000000001E-2</v>
      </c>
      <c r="LY84" s="33">
        <v>2.4757009999999999E-2</v>
      </c>
      <c r="LZ84" s="33">
        <v>2.471077E-2</v>
      </c>
      <c r="MA84" s="33">
        <v>2.4664599999999998E-2</v>
      </c>
      <c r="MB84" s="33">
        <v>2.4618379999999999E-2</v>
      </c>
      <c r="MC84" s="33">
        <v>2.457202E-2</v>
      </c>
      <c r="MD84" s="33">
        <v>2.4525870000000002E-2</v>
      </c>
      <c r="ME84" s="33">
        <v>2.4479709999999998E-2</v>
      </c>
      <c r="MF84" s="33">
        <v>2.4433980000000001E-2</v>
      </c>
      <c r="MG84" s="33">
        <v>2.4388380000000001E-2</v>
      </c>
      <c r="MH84" s="33">
        <v>2.4342909999999999E-2</v>
      </c>
      <c r="MI84" s="33">
        <v>2.4297559999999999E-2</v>
      </c>
      <c r="MJ84" s="33">
        <v>2.4252699999999999E-2</v>
      </c>
      <c r="MK84" s="33">
        <v>2.4207929999999999E-2</v>
      </c>
      <c r="ML84" s="33">
        <v>2.4163540000000001E-2</v>
      </c>
      <c r="MM84" s="33">
        <v>2.4119459999999999E-2</v>
      </c>
      <c r="MN84" s="33">
        <v>2.4075949999999999E-2</v>
      </c>
      <c r="MO84" s="33">
        <v>2.403288E-2</v>
      </c>
      <c r="MP84" s="33">
        <v>2.399037E-2</v>
      </c>
      <c r="MQ84" s="33">
        <v>2.3947989999999999E-2</v>
      </c>
      <c r="MR84" s="33">
        <v>2.3905929999999999E-2</v>
      </c>
      <c r="MS84" s="33">
        <v>2.3864199999999999E-2</v>
      </c>
      <c r="MT84" s="33">
        <v>2.3822980000000001E-2</v>
      </c>
      <c r="MU84" s="33">
        <v>2.3782060000000001E-2</v>
      </c>
      <c r="MV84" s="33">
        <v>2.3741519999999999E-2</v>
      </c>
      <c r="MW84" s="33">
        <v>2.3700800000000001E-2</v>
      </c>
      <c r="MX84" s="33">
        <v>2.366014E-2</v>
      </c>
      <c r="MY84" s="33">
        <v>2.3619600000000001E-2</v>
      </c>
      <c r="MZ84" s="33">
        <v>2.3579369999999999E-2</v>
      </c>
      <c r="NA84" s="33">
        <v>2.3539270000000001E-2</v>
      </c>
      <c r="NB84" s="33">
        <v>2.3499470000000001E-2</v>
      </c>
      <c r="NC84" s="33">
        <v>2.3459609999999999E-2</v>
      </c>
      <c r="ND84" s="33">
        <v>2.3419849999999999E-2</v>
      </c>
      <c r="NE84" s="33">
        <v>2.3380209999999998E-2</v>
      </c>
      <c r="NF84" s="33">
        <v>2.334085E-2</v>
      </c>
      <c r="NG84" s="33">
        <v>2.330159E-2</v>
      </c>
      <c r="NH84" s="33">
        <v>2.3262560000000002E-2</v>
      </c>
      <c r="NI84" s="33">
        <v>2.3223560000000001E-2</v>
      </c>
      <c r="NJ84" s="33">
        <v>2.318475E-2</v>
      </c>
      <c r="NK84" s="33">
        <v>2.314602E-2</v>
      </c>
      <c r="NL84" s="33">
        <v>2.3107550000000001E-2</v>
      </c>
      <c r="NM84" s="33">
        <v>2.3069139999999998E-2</v>
      </c>
      <c r="NN84" s="33">
        <v>2.3031050000000001E-2</v>
      </c>
      <c r="NO84" s="33">
        <v>2.2993030000000001E-2</v>
      </c>
      <c r="NP84" s="33">
        <v>2.2955159999999999E-2</v>
      </c>
      <c r="NQ84" s="33">
        <v>2.291729E-2</v>
      </c>
      <c r="NR84" s="33">
        <v>2.2879719999999999E-2</v>
      </c>
      <c r="NS84" s="33">
        <v>2.2842390000000001E-2</v>
      </c>
      <c r="NT84" s="33">
        <v>2.2805349999999999E-2</v>
      </c>
      <c r="NU84" s="33">
        <v>2.2768190000000001E-2</v>
      </c>
      <c r="NV84" s="33">
        <v>2.2731080000000001E-2</v>
      </c>
      <c r="NW84" s="33">
        <v>2.2694079999999998E-2</v>
      </c>
      <c r="NX84" s="33">
        <v>2.2657409999999999E-2</v>
      </c>
      <c r="NY84" s="33">
        <v>2.2620890000000001E-2</v>
      </c>
      <c r="NZ84" s="33">
        <v>2.2584509999999999E-2</v>
      </c>
      <c r="OA84" s="33">
        <v>2.254803E-2</v>
      </c>
      <c r="OB84" s="33">
        <v>2.251177E-2</v>
      </c>
      <c r="OC84" s="33">
        <v>2.2475820000000001E-2</v>
      </c>
      <c r="OD84" s="33">
        <v>2.244034E-2</v>
      </c>
      <c r="OE84" s="33">
        <v>2.2405060000000001E-2</v>
      </c>
      <c r="OF84" s="33">
        <v>2.2370029999999999E-2</v>
      </c>
      <c r="OG84" s="33">
        <v>2.233518E-2</v>
      </c>
      <c r="OH84" s="33">
        <v>2.2300819999999999E-2</v>
      </c>
      <c r="OI84" s="33">
        <v>2.22668E-2</v>
      </c>
      <c r="OJ84" s="33">
        <v>2.2233070000000001E-2</v>
      </c>
      <c r="OK84" s="33">
        <v>2.2199409999999999E-2</v>
      </c>
      <c r="OL84" s="33">
        <v>2.2165879999999999E-2</v>
      </c>
      <c r="OM84" s="33">
        <v>2.2132349999999999E-2</v>
      </c>
      <c r="ON84" s="33">
        <v>2.2099089999999998E-2</v>
      </c>
      <c r="OO84" s="33">
        <v>2.2065939999999999E-2</v>
      </c>
      <c r="OP84" s="33">
        <v>2.2032980000000001E-2</v>
      </c>
    </row>
    <row r="85" spans="1:406" x14ac:dyDescent="0.25">
      <c r="A85" s="13" t="str">
        <f t="shared" si="1"/>
        <v>Helicopter-FINE-6-14-Any</v>
      </c>
      <c r="B85" s="13" t="s">
        <v>55</v>
      </c>
      <c r="C85" s="23" t="s">
        <v>30</v>
      </c>
      <c r="D85" s="31">
        <v>6</v>
      </c>
      <c r="E85" s="23">
        <v>14</v>
      </c>
      <c r="F85" s="32" t="s">
        <v>48</v>
      </c>
      <c r="G85" s="33">
        <v>0.73426309999999995</v>
      </c>
      <c r="H85" s="33">
        <v>0.73596519999999999</v>
      </c>
      <c r="I85" s="33">
        <v>0.73754560000000002</v>
      </c>
      <c r="J85" s="33">
        <v>0.73773849999999996</v>
      </c>
      <c r="K85" s="33">
        <v>0.73517969999999999</v>
      </c>
      <c r="L85" s="33">
        <v>0.72923899999999997</v>
      </c>
      <c r="M85" s="33">
        <v>0.71989449999999999</v>
      </c>
      <c r="N85" s="33">
        <v>0.70732340000000005</v>
      </c>
      <c r="O85" s="33">
        <v>0.69230559999999997</v>
      </c>
      <c r="P85" s="33">
        <v>0.67587980000000003</v>
      </c>
      <c r="Q85" s="33">
        <v>0.65852560000000004</v>
      </c>
      <c r="R85" s="33">
        <v>0.64057280000000005</v>
      </c>
      <c r="S85" s="33">
        <v>0.6221392</v>
      </c>
      <c r="T85" s="33">
        <v>0.60310379999999997</v>
      </c>
      <c r="U85" s="33">
        <v>0.58375849999999996</v>
      </c>
      <c r="V85" s="33">
        <v>0.56466609999999995</v>
      </c>
      <c r="W85" s="33">
        <v>0.54587359999999996</v>
      </c>
      <c r="X85" s="33">
        <v>0.52739530000000001</v>
      </c>
      <c r="Y85" s="33">
        <v>0.50920270000000001</v>
      </c>
      <c r="Z85" s="33">
        <v>0.49108200000000002</v>
      </c>
      <c r="AA85" s="33">
        <v>0.47328369999999997</v>
      </c>
      <c r="AB85" s="33">
        <v>0.45628489999999999</v>
      </c>
      <c r="AC85" s="33">
        <v>0.4400636</v>
      </c>
      <c r="AD85" s="33">
        <v>0.42454029999999998</v>
      </c>
      <c r="AE85" s="33">
        <v>0.40957589999999999</v>
      </c>
      <c r="AF85" s="33">
        <v>0.39487870000000003</v>
      </c>
      <c r="AG85" s="33">
        <v>0.38061469999999997</v>
      </c>
      <c r="AH85" s="33">
        <v>0.3671837</v>
      </c>
      <c r="AI85" s="33">
        <v>0.35449429999999998</v>
      </c>
      <c r="AJ85" s="33">
        <v>0.34241860000000002</v>
      </c>
      <c r="AK85" s="33">
        <v>0.33081579999999999</v>
      </c>
      <c r="AL85" s="33">
        <v>0.31937510000000002</v>
      </c>
      <c r="AM85" s="33">
        <v>0.30822650000000001</v>
      </c>
      <c r="AN85" s="33">
        <v>0.29775279999999998</v>
      </c>
      <c r="AO85" s="33">
        <v>0.28786590000000001</v>
      </c>
      <c r="AP85" s="33">
        <v>0.27845940000000002</v>
      </c>
      <c r="AQ85" s="33">
        <v>0.26941989999999999</v>
      </c>
      <c r="AR85" s="33">
        <v>0.26044590000000001</v>
      </c>
      <c r="AS85" s="33">
        <v>0.25167869999999998</v>
      </c>
      <c r="AT85" s="33">
        <v>0.24347959999999999</v>
      </c>
      <c r="AU85" s="33">
        <v>0.23577670000000001</v>
      </c>
      <c r="AV85" s="33">
        <v>0.22846759999999999</v>
      </c>
      <c r="AW85" s="33">
        <v>0.22144620000000001</v>
      </c>
      <c r="AX85" s="33">
        <v>0.2144229</v>
      </c>
      <c r="AY85" s="33">
        <v>0.2075448</v>
      </c>
      <c r="AZ85" s="33">
        <v>0.20113739999999999</v>
      </c>
      <c r="BA85" s="33">
        <v>0.19516220000000001</v>
      </c>
      <c r="BB85" s="33">
        <v>0.18951580000000001</v>
      </c>
      <c r="BC85" s="33">
        <v>0.18407850000000001</v>
      </c>
      <c r="BD85" s="33">
        <v>0.17858479999999999</v>
      </c>
      <c r="BE85" s="33">
        <v>0.17318330000000001</v>
      </c>
      <c r="BF85" s="33">
        <v>0.16818759999999999</v>
      </c>
      <c r="BG85" s="33">
        <v>0.1635625</v>
      </c>
      <c r="BH85" s="33">
        <v>0.159221</v>
      </c>
      <c r="BI85" s="33">
        <v>0.1550155</v>
      </c>
      <c r="BJ85" s="33">
        <v>0.15067949999999999</v>
      </c>
      <c r="BK85" s="33">
        <v>0.14637510000000001</v>
      </c>
      <c r="BL85" s="33">
        <v>0.14246600000000001</v>
      </c>
      <c r="BM85" s="33">
        <v>0.13888310000000001</v>
      </c>
      <c r="BN85" s="33">
        <v>0.1355133</v>
      </c>
      <c r="BO85" s="33">
        <v>0.13223889999999999</v>
      </c>
      <c r="BP85" s="33">
        <v>0.1288253</v>
      </c>
      <c r="BQ85" s="33">
        <v>0.1254046</v>
      </c>
      <c r="BR85" s="33">
        <v>0.1223119</v>
      </c>
      <c r="BS85" s="33">
        <v>0.1194981</v>
      </c>
      <c r="BT85" s="33">
        <v>0.1168993</v>
      </c>
      <c r="BU85" s="33">
        <v>0.1143802</v>
      </c>
      <c r="BV85" s="33">
        <v>0.1116549</v>
      </c>
      <c r="BW85" s="33">
        <v>0.1088784</v>
      </c>
      <c r="BX85" s="33">
        <v>0.1064215</v>
      </c>
      <c r="BY85" s="33">
        <v>0.1042478</v>
      </c>
      <c r="BZ85" s="33">
        <v>0.102252</v>
      </c>
      <c r="CA85" s="33">
        <v>0.1002811</v>
      </c>
      <c r="CB85" s="33">
        <v>9.8076780000000002E-2</v>
      </c>
      <c r="CC85" s="33">
        <v>9.5809649999999996E-2</v>
      </c>
      <c r="CD85" s="33">
        <v>9.3864820000000002E-2</v>
      </c>
      <c r="CE85" s="33">
        <v>9.2204250000000001E-2</v>
      </c>
      <c r="CF85" s="33">
        <v>9.0686310000000006E-2</v>
      </c>
      <c r="CG85" s="33">
        <v>8.9137659999999994E-2</v>
      </c>
      <c r="CH85" s="33">
        <v>8.7351289999999998E-2</v>
      </c>
      <c r="CI85" s="33">
        <v>8.5526669999999999E-2</v>
      </c>
      <c r="CJ85" s="33">
        <v>8.4000099999999994E-2</v>
      </c>
      <c r="CK85" s="33">
        <v>8.2723069999999996E-2</v>
      </c>
      <c r="CL85" s="33">
        <v>8.1538920000000001E-2</v>
      </c>
      <c r="CM85" s="33">
        <v>8.0269980000000005E-2</v>
      </c>
      <c r="CN85" s="33">
        <v>7.8802839999999999E-2</v>
      </c>
      <c r="CO85" s="33">
        <v>7.7376609999999998E-2</v>
      </c>
      <c r="CP85" s="33">
        <v>7.6197150000000005E-2</v>
      </c>
      <c r="CQ85" s="33">
        <v>7.5167010000000006E-2</v>
      </c>
      <c r="CR85" s="33">
        <v>7.4213210000000002E-2</v>
      </c>
      <c r="CS85" s="33">
        <v>7.3227940000000005E-2</v>
      </c>
      <c r="CT85" s="33">
        <v>7.2101849999999995E-2</v>
      </c>
      <c r="CU85" s="33">
        <v>7.1007269999999997E-2</v>
      </c>
      <c r="CV85" s="33">
        <v>7.0051710000000003E-2</v>
      </c>
      <c r="CW85" s="33">
        <v>6.9182640000000004E-2</v>
      </c>
      <c r="CX85" s="33">
        <v>6.8389169999999999E-2</v>
      </c>
      <c r="CY85" s="33">
        <v>6.761636E-2</v>
      </c>
      <c r="CZ85" s="33">
        <v>6.6749989999999995E-2</v>
      </c>
      <c r="DA85" s="33">
        <v>6.5844920000000001E-2</v>
      </c>
      <c r="DB85" s="33">
        <v>6.5005199999999999E-2</v>
      </c>
      <c r="DC85" s="33">
        <v>6.4234899999999998E-2</v>
      </c>
      <c r="DD85" s="33">
        <v>6.3600180000000006E-2</v>
      </c>
      <c r="DE85" s="33">
        <v>6.3037360000000001E-2</v>
      </c>
      <c r="DF85" s="33">
        <v>6.2376059999999997E-2</v>
      </c>
      <c r="DG85" s="33">
        <v>6.1664799999999999E-2</v>
      </c>
      <c r="DH85" s="33">
        <v>6.0943549999999999E-2</v>
      </c>
      <c r="DI85" s="33">
        <v>6.0279079999999999E-2</v>
      </c>
      <c r="DJ85" s="33">
        <v>5.9744480000000003E-2</v>
      </c>
      <c r="DK85" s="33">
        <v>5.928522E-2</v>
      </c>
      <c r="DL85" s="33">
        <v>5.8753229999999997E-2</v>
      </c>
      <c r="DM85" s="33">
        <v>5.8170100000000002E-2</v>
      </c>
      <c r="DN85" s="33">
        <v>5.7537520000000002E-2</v>
      </c>
      <c r="DO85" s="33">
        <v>5.6938969999999998E-2</v>
      </c>
      <c r="DP85" s="33">
        <v>5.6441650000000003E-2</v>
      </c>
      <c r="DQ85" s="33">
        <v>5.604746E-2</v>
      </c>
      <c r="DR85" s="33">
        <v>5.562226E-2</v>
      </c>
      <c r="DS85" s="33">
        <v>5.5174599999999997E-2</v>
      </c>
      <c r="DT85" s="33">
        <v>5.468158E-2</v>
      </c>
      <c r="DU85" s="33">
        <v>5.4193730000000002E-2</v>
      </c>
      <c r="DV85" s="33">
        <v>5.3751640000000003E-2</v>
      </c>
      <c r="DW85" s="33">
        <v>5.3408400000000002E-2</v>
      </c>
      <c r="DX85" s="33">
        <v>5.3052090000000003E-2</v>
      </c>
      <c r="DY85" s="33">
        <v>5.2680770000000002E-2</v>
      </c>
      <c r="DZ85" s="33">
        <v>5.2278779999999997E-2</v>
      </c>
      <c r="EA85" s="33">
        <v>5.1855400000000003E-2</v>
      </c>
      <c r="EB85" s="33">
        <v>5.144203E-2</v>
      </c>
      <c r="EC85" s="33">
        <v>5.1102439999999999E-2</v>
      </c>
      <c r="ED85" s="33">
        <v>5.0770339999999997E-2</v>
      </c>
      <c r="EE85" s="33">
        <v>5.044332E-2</v>
      </c>
      <c r="EF85" s="33">
        <v>5.0103630000000003E-2</v>
      </c>
      <c r="EG85" s="33">
        <v>4.9757049999999997E-2</v>
      </c>
      <c r="EH85" s="33">
        <v>4.942266E-2</v>
      </c>
      <c r="EI85" s="33">
        <v>4.9143880000000001E-2</v>
      </c>
      <c r="EJ85" s="33">
        <v>4.8867630000000002E-2</v>
      </c>
      <c r="EK85" s="33">
        <v>4.8605809999999999E-2</v>
      </c>
      <c r="EL85" s="33">
        <v>4.8328980000000001E-2</v>
      </c>
      <c r="EM85" s="33">
        <v>4.8050049999999997E-2</v>
      </c>
      <c r="EN85" s="33">
        <v>4.7766889999999999E-2</v>
      </c>
      <c r="EO85" s="33">
        <v>4.7504150000000002E-2</v>
      </c>
      <c r="EP85" s="33">
        <v>4.723923E-2</v>
      </c>
      <c r="EQ85" s="33">
        <v>4.6987870000000001E-2</v>
      </c>
      <c r="ER85" s="33">
        <v>4.6736550000000002E-2</v>
      </c>
      <c r="ES85" s="33">
        <v>4.6483509999999999E-2</v>
      </c>
      <c r="ET85" s="33">
        <v>4.6232549999999997E-2</v>
      </c>
      <c r="EU85" s="33">
        <v>4.5993699999999998E-2</v>
      </c>
      <c r="EV85" s="33">
        <v>4.5756890000000001E-2</v>
      </c>
      <c r="EW85" s="33">
        <v>4.5526219999999999E-2</v>
      </c>
      <c r="EX85" s="33">
        <v>4.5289610000000001E-2</v>
      </c>
      <c r="EY85" s="33">
        <v>4.5057979999999997E-2</v>
      </c>
      <c r="EZ85" s="33">
        <v>4.4829880000000003E-2</v>
      </c>
      <c r="FA85" s="33">
        <v>4.4604980000000002E-2</v>
      </c>
      <c r="FB85" s="33">
        <v>4.4382669999999999E-2</v>
      </c>
      <c r="FC85" s="33">
        <v>4.4164219999999997E-2</v>
      </c>
      <c r="FD85" s="33">
        <v>4.3949519999999999E-2</v>
      </c>
      <c r="FE85" s="33">
        <v>4.3739340000000002E-2</v>
      </c>
      <c r="FF85" s="33">
        <v>4.3532979999999999E-2</v>
      </c>
      <c r="FG85" s="33">
        <v>4.332983E-2</v>
      </c>
      <c r="FH85" s="33">
        <v>4.3129099999999997E-2</v>
      </c>
      <c r="FI85" s="33">
        <v>4.2931799999999999E-2</v>
      </c>
      <c r="FJ85" s="33">
        <v>4.2738039999999998E-2</v>
      </c>
      <c r="FK85" s="33">
        <v>4.2548660000000002E-2</v>
      </c>
      <c r="FL85" s="33">
        <v>4.2362280000000002E-2</v>
      </c>
      <c r="FM85" s="33">
        <v>4.2178149999999998E-2</v>
      </c>
      <c r="FN85" s="33">
        <v>4.1995879999999999E-2</v>
      </c>
      <c r="FO85" s="33">
        <v>4.1816069999999997E-2</v>
      </c>
      <c r="FP85" s="33">
        <v>4.1638460000000002E-2</v>
      </c>
      <c r="FQ85" s="33">
        <v>4.1463649999999998E-2</v>
      </c>
      <c r="FR85" s="33">
        <v>4.1290569999999999E-2</v>
      </c>
      <c r="FS85" s="33">
        <v>4.1119240000000001E-2</v>
      </c>
      <c r="FT85" s="33">
        <v>4.094917E-2</v>
      </c>
      <c r="FU85" s="33">
        <v>4.078114E-2</v>
      </c>
      <c r="FV85" s="33">
        <v>4.061534E-2</v>
      </c>
      <c r="FW85" s="33">
        <v>4.0452290000000002E-2</v>
      </c>
      <c r="FX85" s="33">
        <v>4.0291210000000001E-2</v>
      </c>
      <c r="FY85" s="33">
        <v>4.0132109999999999E-2</v>
      </c>
      <c r="FZ85" s="33">
        <v>3.9974709999999997E-2</v>
      </c>
      <c r="GA85" s="33">
        <v>3.9820189999999998E-2</v>
      </c>
      <c r="GB85" s="33">
        <v>3.9668519999999999E-2</v>
      </c>
      <c r="GC85" s="33">
        <v>3.9519699999999998E-2</v>
      </c>
      <c r="GD85" s="33">
        <v>3.937297E-2</v>
      </c>
      <c r="GE85" s="33">
        <v>3.9227779999999997E-2</v>
      </c>
      <c r="GF85" s="33">
        <v>3.9083510000000002E-2</v>
      </c>
      <c r="GG85" s="33">
        <v>3.8940549999999997E-2</v>
      </c>
      <c r="GH85" s="33">
        <v>3.8798880000000001E-2</v>
      </c>
      <c r="GI85" s="33">
        <v>3.8658640000000001E-2</v>
      </c>
      <c r="GJ85" s="33">
        <v>3.851976E-2</v>
      </c>
      <c r="GK85" s="33">
        <v>3.8382100000000002E-2</v>
      </c>
      <c r="GL85" s="33">
        <v>3.8244819999999999E-2</v>
      </c>
      <c r="GM85" s="33">
        <v>3.8108349999999999E-2</v>
      </c>
      <c r="GN85" s="33">
        <v>3.7973460000000001E-2</v>
      </c>
      <c r="GO85" s="33">
        <v>3.7840279999999997E-2</v>
      </c>
      <c r="GP85" s="33">
        <v>3.7708619999999998E-2</v>
      </c>
      <c r="GQ85" s="33">
        <v>3.7578250000000001E-2</v>
      </c>
      <c r="GR85" s="33">
        <v>3.744807E-2</v>
      </c>
      <c r="GS85" s="33">
        <v>3.7318740000000003E-2</v>
      </c>
      <c r="GT85" s="33">
        <v>3.7191349999999998E-2</v>
      </c>
      <c r="GU85" s="33">
        <v>3.7066109999999999E-2</v>
      </c>
      <c r="GV85" s="33">
        <v>3.6942669999999997E-2</v>
      </c>
      <c r="GW85" s="33">
        <v>3.6820690000000003E-2</v>
      </c>
      <c r="GX85" s="33">
        <v>3.669919E-2</v>
      </c>
      <c r="GY85" s="33">
        <v>3.6578769999999997E-2</v>
      </c>
      <c r="GZ85" s="33">
        <v>3.6459949999999998E-2</v>
      </c>
      <c r="HA85" s="33">
        <v>3.6342920000000001E-2</v>
      </c>
      <c r="HB85" s="33">
        <v>3.6227290000000002E-2</v>
      </c>
      <c r="HC85" s="33">
        <v>3.6112539999999999E-2</v>
      </c>
      <c r="HD85" s="33">
        <v>3.5997750000000002E-2</v>
      </c>
      <c r="HE85" s="33">
        <v>3.5882789999999998E-2</v>
      </c>
      <c r="HF85" s="33">
        <v>3.5767720000000003E-2</v>
      </c>
      <c r="HG85" s="33">
        <v>3.5653209999999998E-2</v>
      </c>
      <c r="HH85" s="33">
        <v>3.5539469999999997E-2</v>
      </c>
      <c r="HI85" s="33">
        <v>3.5426340000000001E-2</v>
      </c>
      <c r="HJ85" s="33">
        <v>3.5313270000000001E-2</v>
      </c>
      <c r="HK85" s="33">
        <v>3.5200330000000002E-2</v>
      </c>
      <c r="HL85" s="33">
        <v>3.5088149999999999E-2</v>
      </c>
      <c r="HM85" s="33">
        <v>3.4977800000000003E-2</v>
      </c>
      <c r="HN85" s="33">
        <v>3.4869700000000003E-2</v>
      </c>
      <c r="HO85" s="33">
        <v>3.4763670000000003E-2</v>
      </c>
      <c r="HP85" s="33">
        <v>3.465886E-2</v>
      </c>
      <c r="HQ85" s="33">
        <v>3.4554580000000001E-2</v>
      </c>
      <c r="HR85" s="33">
        <v>3.4450870000000001E-2</v>
      </c>
      <c r="HS85" s="33">
        <v>3.4348080000000003E-2</v>
      </c>
      <c r="HT85" s="33">
        <v>3.4245940000000002E-2</v>
      </c>
      <c r="HU85" s="33">
        <v>3.4144029999999999E-2</v>
      </c>
      <c r="HV85" s="33">
        <v>3.4041799999999997E-2</v>
      </c>
      <c r="HW85" s="33">
        <v>3.3938870000000003E-2</v>
      </c>
      <c r="HX85" s="33">
        <v>3.3836110000000003E-2</v>
      </c>
      <c r="HY85" s="33">
        <v>3.3734569999999998E-2</v>
      </c>
      <c r="HZ85" s="33">
        <v>3.3634190000000001E-2</v>
      </c>
      <c r="IA85" s="33">
        <v>3.3534540000000002E-2</v>
      </c>
      <c r="IB85" s="33">
        <v>3.3435029999999998E-2</v>
      </c>
      <c r="IC85" s="33">
        <v>3.3335280000000002E-2</v>
      </c>
      <c r="ID85" s="33">
        <v>3.32362E-2</v>
      </c>
      <c r="IE85" s="33">
        <v>3.3138760000000003E-2</v>
      </c>
      <c r="IF85" s="33">
        <v>3.3042879999999997E-2</v>
      </c>
      <c r="IG85" s="33">
        <v>3.2948060000000001E-2</v>
      </c>
      <c r="IH85" s="33">
        <v>3.2853309999999997E-2</v>
      </c>
      <c r="II85" s="33">
        <v>3.2757840000000003E-2</v>
      </c>
      <c r="IJ85" s="33">
        <v>3.2662249999999997E-2</v>
      </c>
      <c r="IK85" s="33">
        <v>3.256771E-2</v>
      </c>
      <c r="IL85" s="33">
        <v>3.2474620000000003E-2</v>
      </c>
      <c r="IM85" s="33">
        <v>3.2383019999999998E-2</v>
      </c>
      <c r="IN85" s="33">
        <v>3.229216E-2</v>
      </c>
      <c r="IO85" s="33">
        <v>3.2201019999999997E-2</v>
      </c>
      <c r="IP85" s="33">
        <v>3.2110090000000001E-2</v>
      </c>
      <c r="IQ85" s="33">
        <v>3.2020229999999997E-2</v>
      </c>
      <c r="IR85" s="33">
        <v>3.1931639999999997E-2</v>
      </c>
      <c r="IS85" s="33">
        <v>3.1843990000000003E-2</v>
      </c>
      <c r="IT85" s="33">
        <v>3.1756449999999999E-2</v>
      </c>
      <c r="IU85" s="33">
        <v>3.1668160000000001E-2</v>
      </c>
      <c r="IV85" s="33">
        <v>3.157973E-2</v>
      </c>
      <c r="IW85" s="33">
        <v>3.1492230000000003E-2</v>
      </c>
      <c r="IX85" s="33">
        <v>3.1405839999999997E-2</v>
      </c>
      <c r="IY85" s="33">
        <v>3.1320550000000003E-2</v>
      </c>
      <c r="IZ85" s="33">
        <v>3.1235929999999999E-2</v>
      </c>
      <c r="JA85" s="33">
        <v>3.1151209999999999E-2</v>
      </c>
      <c r="JB85" s="33">
        <v>3.1066839999999998E-2</v>
      </c>
      <c r="JC85" s="33">
        <v>3.098358E-2</v>
      </c>
      <c r="JD85" s="33">
        <v>3.0901499999999998E-2</v>
      </c>
      <c r="JE85" s="33">
        <v>3.0820279999999999E-2</v>
      </c>
      <c r="JF85" s="33">
        <v>3.0739220000000001E-2</v>
      </c>
      <c r="JG85" s="33">
        <v>3.0657799999999999E-2</v>
      </c>
      <c r="JH85" s="33">
        <v>3.0576470000000001E-2</v>
      </c>
      <c r="JI85" s="33">
        <v>3.049607E-2</v>
      </c>
      <c r="JJ85" s="33">
        <v>3.0416849999999999E-2</v>
      </c>
      <c r="JK85" s="33">
        <v>3.0338380000000002E-2</v>
      </c>
      <c r="JL85" s="33">
        <v>3.025999E-2</v>
      </c>
      <c r="JM85" s="33">
        <v>3.018117E-2</v>
      </c>
      <c r="JN85" s="33">
        <v>3.0102480000000001E-2</v>
      </c>
      <c r="JO85" s="33">
        <v>3.0024990000000001E-2</v>
      </c>
      <c r="JP85" s="33">
        <v>2.9949159999999999E-2</v>
      </c>
      <c r="JQ85" s="33">
        <v>2.9874729999999999E-2</v>
      </c>
      <c r="JR85" s="33">
        <v>2.9800710000000001E-2</v>
      </c>
      <c r="JS85" s="33">
        <v>2.9726320000000001E-2</v>
      </c>
      <c r="JT85" s="33">
        <v>2.9651879999999999E-2</v>
      </c>
      <c r="JU85" s="33">
        <v>2.9577829999999999E-2</v>
      </c>
      <c r="JV85" s="33">
        <v>2.9504409999999998E-2</v>
      </c>
      <c r="JW85" s="33">
        <v>2.9431530000000001E-2</v>
      </c>
      <c r="JX85" s="33">
        <v>2.935861E-2</v>
      </c>
      <c r="JY85" s="33">
        <v>2.9285200000000001E-2</v>
      </c>
      <c r="JZ85" s="33">
        <v>2.9211870000000001E-2</v>
      </c>
      <c r="KA85" s="33">
        <v>2.913922E-2</v>
      </c>
      <c r="KB85" s="33">
        <v>2.90674E-2</v>
      </c>
      <c r="KC85" s="33">
        <v>2.8996210000000001E-2</v>
      </c>
      <c r="KD85" s="33">
        <v>2.8925030000000001E-2</v>
      </c>
      <c r="KE85" s="33">
        <v>2.8853409999999999E-2</v>
      </c>
      <c r="KF85" s="33">
        <v>2.878184E-2</v>
      </c>
      <c r="KG85" s="33">
        <v>2.87111E-2</v>
      </c>
      <c r="KH85" s="33">
        <v>2.8641670000000001E-2</v>
      </c>
      <c r="KI85" s="33">
        <v>2.8573319999999999E-2</v>
      </c>
      <c r="KJ85" s="33">
        <v>2.8505409999999998E-2</v>
      </c>
      <c r="KK85" s="33">
        <v>2.8437299999999999E-2</v>
      </c>
      <c r="KL85" s="33">
        <v>2.836909E-2</v>
      </c>
      <c r="KM85" s="33">
        <v>2.8301320000000001E-2</v>
      </c>
      <c r="KN85" s="33">
        <v>2.823438E-2</v>
      </c>
      <c r="KO85" s="33">
        <v>2.8167979999999999E-2</v>
      </c>
      <c r="KP85" s="33">
        <v>2.8101359999999999E-2</v>
      </c>
      <c r="KQ85" s="33">
        <v>2.8033909999999999E-2</v>
      </c>
      <c r="KR85" s="33">
        <v>2.7966009999999999E-2</v>
      </c>
      <c r="KS85" s="33">
        <v>2.789823E-2</v>
      </c>
      <c r="KT85" s="33">
        <v>2.783093E-2</v>
      </c>
      <c r="KU85" s="33">
        <v>2.7763880000000001E-2</v>
      </c>
      <c r="KV85" s="33">
        <v>2.7696620000000002E-2</v>
      </c>
      <c r="KW85" s="33">
        <v>2.7629020000000001E-2</v>
      </c>
      <c r="KX85" s="33">
        <v>2.7561479999999999E-2</v>
      </c>
      <c r="KY85" s="33">
        <v>2.7494830000000001E-2</v>
      </c>
      <c r="KZ85" s="33">
        <v>2.7429470000000001E-2</v>
      </c>
      <c r="LA85" s="33">
        <v>2.736504E-2</v>
      </c>
      <c r="LB85" s="33">
        <v>2.730117E-2</v>
      </c>
      <c r="LC85" s="33">
        <v>2.7237560000000001E-2</v>
      </c>
      <c r="LD85" s="33">
        <v>2.7174139999999999E-2</v>
      </c>
      <c r="LE85" s="33">
        <v>2.7111369999999999E-2</v>
      </c>
      <c r="LF85" s="33">
        <v>2.7049469999999999E-2</v>
      </c>
      <c r="LG85" s="33">
        <v>2.6987790000000001E-2</v>
      </c>
      <c r="LH85" s="33">
        <v>2.6925770000000002E-2</v>
      </c>
      <c r="LI85" s="33">
        <v>2.6863060000000001E-2</v>
      </c>
      <c r="LJ85" s="33">
        <v>2.6799690000000001E-2</v>
      </c>
      <c r="LK85" s="33">
        <v>2.6736240000000001E-2</v>
      </c>
      <c r="LL85" s="33">
        <v>2.6673180000000001E-2</v>
      </c>
      <c r="LM85" s="33">
        <v>2.661007E-2</v>
      </c>
      <c r="LN85" s="33">
        <v>2.6546690000000001E-2</v>
      </c>
      <c r="LO85" s="33">
        <v>2.6482929999999998E-2</v>
      </c>
      <c r="LP85" s="33">
        <v>2.6419069999999999E-2</v>
      </c>
      <c r="LQ85" s="33">
        <v>2.6355719999999999E-2</v>
      </c>
      <c r="LR85" s="33">
        <v>2.6293440000000001E-2</v>
      </c>
      <c r="LS85" s="33">
        <v>2.6231979999999998E-2</v>
      </c>
      <c r="LT85" s="33">
        <v>2.6171159999999999E-2</v>
      </c>
      <c r="LU85" s="33">
        <v>2.6110660000000001E-2</v>
      </c>
      <c r="LV85" s="33">
        <v>2.6050650000000002E-2</v>
      </c>
      <c r="LW85" s="33">
        <v>2.599154E-2</v>
      </c>
      <c r="LX85" s="33">
        <v>2.5933600000000001E-2</v>
      </c>
      <c r="LY85" s="33">
        <v>2.587631E-2</v>
      </c>
      <c r="LZ85" s="33">
        <v>2.5819350000000001E-2</v>
      </c>
      <c r="MA85" s="33">
        <v>2.576229E-2</v>
      </c>
      <c r="MB85" s="33">
        <v>2.570509E-2</v>
      </c>
      <c r="MC85" s="33">
        <v>2.5648069999999999E-2</v>
      </c>
      <c r="MD85" s="33">
        <v>2.5591289999999999E-2</v>
      </c>
      <c r="ME85" s="33">
        <v>2.5534310000000001E-2</v>
      </c>
      <c r="MF85" s="33">
        <v>2.5476849999999999E-2</v>
      </c>
      <c r="MG85" s="33">
        <v>2.5418739999999999E-2</v>
      </c>
      <c r="MH85" s="33">
        <v>2.5360279999999999E-2</v>
      </c>
      <c r="MI85" s="33">
        <v>2.530201E-2</v>
      </c>
      <c r="MJ85" s="33">
        <v>2.524417E-2</v>
      </c>
      <c r="MK85" s="33">
        <v>2.5186650000000001E-2</v>
      </c>
      <c r="ML85" s="33">
        <v>2.5129289999999999E-2</v>
      </c>
      <c r="MM85" s="33">
        <v>2.5072029999999999E-2</v>
      </c>
      <c r="MN85" s="33">
        <v>2.5015260000000001E-2</v>
      </c>
      <c r="MO85" s="33">
        <v>2.49594E-2</v>
      </c>
      <c r="MP85" s="33">
        <v>2.4904639999999999E-2</v>
      </c>
      <c r="MQ85" s="33">
        <v>2.485066E-2</v>
      </c>
      <c r="MR85" s="33">
        <v>2.479717E-2</v>
      </c>
      <c r="MS85" s="33">
        <v>2.4743910000000001E-2</v>
      </c>
      <c r="MT85" s="33">
        <v>2.4690989999999999E-2</v>
      </c>
      <c r="MU85" s="33">
        <v>2.4638549999999999E-2</v>
      </c>
      <c r="MV85" s="33">
        <v>2.4586630000000002E-2</v>
      </c>
      <c r="MW85" s="33">
        <v>2.4534940000000002E-2</v>
      </c>
      <c r="MX85" s="33">
        <v>2.44833E-2</v>
      </c>
      <c r="MY85" s="33">
        <v>2.4431479999999998E-2</v>
      </c>
      <c r="MZ85" s="33">
        <v>2.437953E-2</v>
      </c>
      <c r="NA85" s="33">
        <v>2.4327499999999998E-2</v>
      </c>
      <c r="NB85" s="33">
        <v>2.427553E-2</v>
      </c>
      <c r="NC85" s="33">
        <v>2.4223580000000001E-2</v>
      </c>
      <c r="ND85" s="33">
        <v>2.4171499999999999E-2</v>
      </c>
      <c r="NE85" s="33">
        <v>2.411928E-2</v>
      </c>
      <c r="NF85" s="33">
        <v>2.406705E-2</v>
      </c>
      <c r="NG85" s="33">
        <v>2.401495E-2</v>
      </c>
      <c r="NH85" s="33">
        <v>2.3963269999999998E-2</v>
      </c>
      <c r="NI85" s="33">
        <v>2.3912139999999998E-2</v>
      </c>
      <c r="NJ85" s="33">
        <v>2.3861279999999999E-2</v>
      </c>
      <c r="NK85" s="33">
        <v>2.381055E-2</v>
      </c>
      <c r="NL85" s="33">
        <v>2.376006E-2</v>
      </c>
      <c r="NM85" s="33">
        <v>2.3709870000000001E-2</v>
      </c>
      <c r="NN85" s="33">
        <v>2.3660199999999999E-2</v>
      </c>
      <c r="NO85" s="33">
        <v>2.3610909999999999E-2</v>
      </c>
      <c r="NP85" s="33">
        <v>2.3561539999999999E-2</v>
      </c>
      <c r="NQ85" s="33">
        <v>2.3512020000000002E-2</v>
      </c>
      <c r="NR85" s="33">
        <v>2.3462460000000001E-2</v>
      </c>
      <c r="NS85" s="33">
        <v>2.341294E-2</v>
      </c>
      <c r="NT85" s="33">
        <v>2.336363E-2</v>
      </c>
      <c r="NU85" s="33">
        <v>2.3314459999999999E-2</v>
      </c>
      <c r="NV85" s="33">
        <v>2.3265170000000002E-2</v>
      </c>
      <c r="NW85" s="33">
        <v>2.3215840000000001E-2</v>
      </c>
      <c r="NX85" s="33">
        <v>2.316665E-2</v>
      </c>
      <c r="NY85" s="33">
        <v>2.3117720000000001E-2</v>
      </c>
      <c r="NZ85" s="33">
        <v>2.306923E-2</v>
      </c>
      <c r="OA85" s="33">
        <v>2.3021070000000001E-2</v>
      </c>
      <c r="OB85" s="33">
        <v>2.2972860000000001E-2</v>
      </c>
      <c r="OC85" s="33">
        <v>2.292464E-2</v>
      </c>
      <c r="OD85" s="33">
        <v>2.2876529999999999E-2</v>
      </c>
      <c r="OE85" s="33">
        <v>2.282855E-2</v>
      </c>
      <c r="OF85" s="33">
        <v>2.2780829999999998E-2</v>
      </c>
      <c r="OG85" s="33">
        <v>2.2733340000000001E-2</v>
      </c>
      <c r="OH85" s="33">
        <v>2.268589E-2</v>
      </c>
      <c r="OI85" s="33">
        <v>2.263855E-2</v>
      </c>
      <c r="OJ85" s="33">
        <v>2.259125E-2</v>
      </c>
      <c r="OK85" s="33">
        <v>2.2544109999999999E-2</v>
      </c>
      <c r="OL85" s="33">
        <v>2.2497260000000002E-2</v>
      </c>
      <c r="OM85" s="33">
        <v>2.2450620000000001E-2</v>
      </c>
      <c r="ON85" s="33">
        <v>2.2403929999999999E-2</v>
      </c>
      <c r="OO85" s="33">
        <v>2.2357200000000001E-2</v>
      </c>
      <c r="OP85" s="33">
        <v>2.231037E-2</v>
      </c>
    </row>
    <row r="86" spans="1:406" x14ac:dyDescent="0.25">
      <c r="A86" s="13" t="str">
        <f t="shared" si="1"/>
        <v>Helicopter-FINE-6-7-Any</v>
      </c>
      <c r="B86" s="13" t="s">
        <v>55</v>
      </c>
      <c r="C86" s="23" t="s">
        <v>30</v>
      </c>
      <c r="D86" s="31">
        <v>6</v>
      </c>
      <c r="E86" s="23">
        <v>7</v>
      </c>
      <c r="F86" s="32" t="s">
        <v>48</v>
      </c>
      <c r="G86" s="33">
        <v>0.81077900000000003</v>
      </c>
      <c r="H86" s="33">
        <v>0.81747700000000001</v>
      </c>
      <c r="I86" s="33">
        <v>0.81734680000000004</v>
      </c>
      <c r="J86" s="33">
        <v>0.80448819999999999</v>
      </c>
      <c r="K86" s="33">
        <v>0.77815380000000001</v>
      </c>
      <c r="L86" s="33">
        <v>0.74058729999999995</v>
      </c>
      <c r="M86" s="33">
        <v>0.69597019999999998</v>
      </c>
      <c r="N86" s="33">
        <v>0.64853249999999996</v>
      </c>
      <c r="O86" s="33">
        <v>0.60149439999999998</v>
      </c>
      <c r="P86" s="33">
        <v>0.5567415</v>
      </c>
      <c r="Q86" s="33">
        <v>0.51513560000000003</v>
      </c>
      <c r="R86" s="33">
        <v>0.47681220000000002</v>
      </c>
      <c r="S86" s="33">
        <v>0.44174350000000001</v>
      </c>
      <c r="T86" s="33">
        <v>0.40965410000000002</v>
      </c>
      <c r="U86" s="33">
        <v>0.38039889999999998</v>
      </c>
      <c r="V86" s="33">
        <v>0.35370810000000003</v>
      </c>
      <c r="W86" s="33">
        <v>0.32954709999999998</v>
      </c>
      <c r="X86" s="33">
        <v>0.30772090000000002</v>
      </c>
      <c r="Y86" s="33">
        <v>0.28809689999999999</v>
      </c>
      <c r="Z86" s="33">
        <v>0.27036929999999998</v>
      </c>
      <c r="AA86" s="33">
        <v>0.25430269999999999</v>
      </c>
      <c r="AB86" s="33">
        <v>0.23959030000000001</v>
      </c>
      <c r="AC86" s="33">
        <v>0.22630600000000001</v>
      </c>
      <c r="AD86" s="33">
        <v>0.21429319999999999</v>
      </c>
      <c r="AE86" s="33">
        <v>0.2034619</v>
      </c>
      <c r="AF86" s="33">
        <v>0.1935801</v>
      </c>
      <c r="AG86" s="33">
        <v>0.18454960000000001</v>
      </c>
      <c r="AH86" s="33">
        <v>0.17617050000000001</v>
      </c>
      <c r="AI86" s="33">
        <v>0.1685789</v>
      </c>
      <c r="AJ86" s="33">
        <v>0.161664</v>
      </c>
      <c r="AK86" s="33">
        <v>0.15542210000000001</v>
      </c>
      <c r="AL86" s="33">
        <v>0.149698</v>
      </c>
      <c r="AM86" s="33">
        <v>0.14445740000000001</v>
      </c>
      <c r="AN86" s="33">
        <v>0.13953679999999999</v>
      </c>
      <c r="AO86" s="33">
        <v>0.13510220000000001</v>
      </c>
      <c r="AP86" s="33">
        <v>0.13104679999999999</v>
      </c>
      <c r="AQ86" s="33">
        <v>0.12742220000000001</v>
      </c>
      <c r="AR86" s="33">
        <v>0.1240642</v>
      </c>
      <c r="AS86" s="33">
        <v>0.1209664</v>
      </c>
      <c r="AT86" s="33">
        <v>0.11800529999999999</v>
      </c>
      <c r="AU86" s="33">
        <v>0.1153653</v>
      </c>
      <c r="AV86" s="33">
        <v>0.1129159</v>
      </c>
      <c r="AW86" s="33">
        <v>0.1108152</v>
      </c>
      <c r="AX86" s="33">
        <v>0.10878060000000001</v>
      </c>
      <c r="AY86" s="33">
        <v>0.10692119999999999</v>
      </c>
      <c r="AZ86" s="33">
        <v>0.1050653</v>
      </c>
      <c r="BA86" s="33">
        <v>0.10339619999999999</v>
      </c>
      <c r="BB86" s="33">
        <v>0.101808</v>
      </c>
      <c r="BC86" s="33">
        <v>0.1004365</v>
      </c>
      <c r="BD86" s="33">
        <v>9.9077960000000007E-2</v>
      </c>
      <c r="BE86" s="33">
        <v>9.7755419999999996E-2</v>
      </c>
      <c r="BF86" s="33">
        <v>9.6448909999999999E-2</v>
      </c>
      <c r="BG86" s="33">
        <v>9.5211149999999994E-2</v>
      </c>
      <c r="BH86" s="33">
        <v>9.4056029999999999E-2</v>
      </c>
      <c r="BI86" s="33">
        <v>9.3053709999999998E-2</v>
      </c>
      <c r="BJ86" s="33">
        <v>9.208819E-2</v>
      </c>
      <c r="BK86" s="33">
        <v>9.1093199999999999E-2</v>
      </c>
      <c r="BL86" s="33">
        <v>9.0091299999999999E-2</v>
      </c>
      <c r="BM86" s="33">
        <v>8.9131849999999999E-2</v>
      </c>
      <c r="BN86" s="33">
        <v>8.8207099999999997E-2</v>
      </c>
      <c r="BO86" s="33">
        <v>8.7441179999999993E-2</v>
      </c>
      <c r="BP86" s="33">
        <v>8.6669769999999993E-2</v>
      </c>
      <c r="BQ86" s="33">
        <v>8.5840490000000005E-2</v>
      </c>
      <c r="BR86" s="33">
        <v>8.498588E-2</v>
      </c>
      <c r="BS86" s="33">
        <v>8.4170659999999994E-2</v>
      </c>
      <c r="BT86" s="33">
        <v>8.3402519999999994E-2</v>
      </c>
      <c r="BU86" s="33">
        <v>8.2765270000000002E-2</v>
      </c>
      <c r="BV86" s="33">
        <v>8.2135410000000006E-2</v>
      </c>
      <c r="BW86" s="33">
        <v>8.1455949999999999E-2</v>
      </c>
      <c r="BX86" s="33">
        <v>8.0711580000000005E-2</v>
      </c>
      <c r="BY86" s="33">
        <v>7.9987210000000003E-2</v>
      </c>
      <c r="BZ86" s="33">
        <v>7.9309779999999996E-2</v>
      </c>
      <c r="CA86" s="33">
        <v>7.8770699999999999E-2</v>
      </c>
      <c r="CB86" s="33">
        <v>7.8235739999999998E-2</v>
      </c>
      <c r="CC86" s="33">
        <v>7.762637E-2</v>
      </c>
      <c r="CD86" s="33">
        <v>7.6929869999999997E-2</v>
      </c>
      <c r="CE86" s="33">
        <v>7.6265369999999999E-2</v>
      </c>
      <c r="CF86" s="33">
        <v>7.5663739999999993E-2</v>
      </c>
      <c r="CG86" s="33">
        <v>7.5189590000000001E-2</v>
      </c>
      <c r="CH86" s="33">
        <v>7.4716660000000004E-2</v>
      </c>
      <c r="CI86" s="33">
        <v>7.4180510000000005E-2</v>
      </c>
      <c r="CJ86" s="33">
        <v>7.3544170000000006E-2</v>
      </c>
      <c r="CK86" s="33">
        <v>7.2937479999999999E-2</v>
      </c>
      <c r="CL86" s="33">
        <v>7.2396509999999997E-2</v>
      </c>
      <c r="CM86" s="33">
        <v>7.1963579999999999E-2</v>
      </c>
      <c r="CN86" s="33">
        <v>7.152319E-2</v>
      </c>
      <c r="CO86" s="33">
        <v>7.1009139999999998E-2</v>
      </c>
      <c r="CP86" s="33">
        <v>7.042379E-2</v>
      </c>
      <c r="CQ86" s="33">
        <v>6.98743E-2</v>
      </c>
      <c r="CR86" s="33">
        <v>6.938983E-2</v>
      </c>
      <c r="CS86" s="33">
        <v>6.8981799999999996E-2</v>
      </c>
      <c r="CT86" s="33">
        <v>6.8556710000000007E-2</v>
      </c>
      <c r="CU86" s="33">
        <v>6.807357E-2</v>
      </c>
      <c r="CV86" s="33">
        <v>6.7532389999999998E-2</v>
      </c>
      <c r="CW86" s="33">
        <v>6.704628E-2</v>
      </c>
      <c r="CX86" s="33">
        <v>6.6597100000000006E-2</v>
      </c>
      <c r="CY86" s="33">
        <v>6.6218360000000004E-2</v>
      </c>
      <c r="CZ86" s="33">
        <v>6.5822909999999998E-2</v>
      </c>
      <c r="DA86" s="33">
        <v>6.5383549999999999E-2</v>
      </c>
      <c r="DB86" s="33">
        <v>6.488795E-2</v>
      </c>
      <c r="DC86" s="33">
        <v>6.4416230000000005E-2</v>
      </c>
      <c r="DD86" s="33">
        <v>6.397796E-2</v>
      </c>
      <c r="DE86" s="33">
        <v>6.3612160000000001E-2</v>
      </c>
      <c r="DF86" s="33">
        <v>6.324428E-2</v>
      </c>
      <c r="DG86" s="33">
        <v>6.2848580000000001E-2</v>
      </c>
      <c r="DH86" s="33">
        <v>6.2404269999999998E-2</v>
      </c>
      <c r="DI86" s="33">
        <v>6.1964579999999998E-2</v>
      </c>
      <c r="DJ86" s="33">
        <v>6.1550540000000001E-2</v>
      </c>
      <c r="DK86" s="33">
        <v>6.119579E-2</v>
      </c>
      <c r="DL86" s="33">
        <v>6.0849800000000002E-2</v>
      </c>
      <c r="DM86" s="33">
        <v>6.0487010000000001E-2</v>
      </c>
      <c r="DN86" s="33">
        <v>6.008223E-2</v>
      </c>
      <c r="DO86" s="33">
        <v>5.9679660000000002E-2</v>
      </c>
      <c r="DP86" s="33">
        <v>5.9293249999999999E-2</v>
      </c>
      <c r="DQ86" s="33">
        <v>5.8960180000000001E-2</v>
      </c>
      <c r="DR86" s="33">
        <v>5.8635659999999999E-2</v>
      </c>
      <c r="DS86" s="33">
        <v>5.8292429999999999E-2</v>
      </c>
      <c r="DT86" s="33">
        <v>5.7906930000000002E-2</v>
      </c>
      <c r="DU86" s="33">
        <v>5.7535169999999997E-2</v>
      </c>
      <c r="DV86" s="33">
        <v>5.7185189999999997E-2</v>
      </c>
      <c r="DW86" s="33">
        <v>5.6878199999999997E-2</v>
      </c>
      <c r="DX86" s="33">
        <v>5.6567859999999998E-2</v>
      </c>
      <c r="DY86" s="33">
        <v>5.6241550000000001E-2</v>
      </c>
      <c r="DZ86" s="33">
        <v>5.586605E-2</v>
      </c>
      <c r="EA86" s="33">
        <v>5.5501189999999999E-2</v>
      </c>
      <c r="EB86" s="33">
        <v>5.5162509999999998E-2</v>
      </c>
      <c r="EC86" s="33">
        <v>5.4870009999999997E-2</v>
      </c>
      <c r="ED86" s="33">
        <v>5.4584130000000002E-2</v>
      </c>
      <c r="EE86" s="33">
        <v>5.4276659999999997E-2</v>
      </c>
      <c r="EF86" s="33">
        <v>5.3925420000000002E-2</v>
      </c>
      <c r="EG86" s="33">
        <v>5.3587309999999999E-2</v>
      </c>
      <c r="EH86" s="33">
        <v>5.3284400000000003E-2</v>
      </c>
      <c r="EI86" s="33">
        <v>5.3026280000000002E-2</v>
      </c>
      <c r="EJ86" s="33">
        <v>5.2774219999999997E-2</v>
      </c>
      <c r="EK86" s="33">
        <v>5.2493610000000003E-2</v>
      </c>
      <c r="EL86" s="33">
        <v>5.216076E-2</v>
      </c>
      <c r="EM86" s="33">
        <v>5.1830460000000002E-2</v>
      </c>
      <c r="EN86" s="33">
        <v>5.1542839999999999E-2</v>
      </c>
      <c r="EO86" s="33">
        <v>5.1292110000000002E-2</v>
      </c>
      <c r="EP86" s="33">
        <v>5.1051289999999999E-2</v>
      </c>
      <c r="EQ86" s="33">
        <v>5.0774670000000001E-2</v>
      </c>
      <c r="ER86" s="33">
        <v>5.0449899999999999E-2</v>
      </c>
      <c r="ES86" s="33">
        <v>5.0120449999999997E-2</v>
      </c>
      <c r="ET86" s="33">
        <v>4.9835409999999997E-2</v>
      </c>
      <c r="EU86" s="33">
        <v>4.9592810000000001E-2</v>
      </c>
      <c r="EV86" s="33">
        <v>4.9361639999999998E-2</v>
      </c>
      <c r="EW86" s="33">
        <v>4.9106900000000002E-2</v>
      </c>
      <c r="EX86" s="33">
        <v>4.881713E-2</v>
      </c>
      <c r="EY86" s="33">
        <v>4.8534090000000002E-2</v>
      </c>
      <c r="EZ86" s="33">
        <v>4.828491E-2</v>
      </c>
      <c r="FA86" s="33">
        <v>4.8053810000000002E-2</v>
      </c>
      <c r="FB86" s="33">
        <v>4.7821469999999998E-2</v>
      </c>
      <c r="FC86" s="33">
        <v>4.7572740000000002E-2</v>
      </c>
      <c r="FD86" s="33">
        <v>4.730521E-2</v>
      </c>
      <c r="FE86" s="33">
        <v>4.7044229999999999E-2</v>
      </c>
      <c r="FF86" s="33">
        <v>4.6798619999999999E-2</v>
      </c>
      <c r="FG86" s="33">
        <v>4.656093E-2</v>
      </c>
      <c r="FH86" s="33">
        <v>4.6323879999999998E-2</v>
      </c>
      <c r="FI86" s="33">
        <v>4.6085139999999997E-2</v>
      </c>
      <c r="FJ86" s="33">
        <v>4.5848319999999998E-2</v>
      </c>
      <c r="FK86" s="33">
        <v>4.5613590000000002E-2</v>
      </c>
      <c r="FL86" s="33">
        <v>4.5379059999999999E-2</v>
      </c>
      <c r="FM86" s="33">
        <v>4.514464E-2</v>
      </c>
      <c r="FN86" s="33">
        <v>4.4912069999999998E-2</v>
      </c>
      <c r="FO86" s="33">
        <v>4.4683390000000003E-2</v>
      </c>
      <c r="FP86" s="33">
        <v>4.4459060000000002E-2</v>
      </c>
      <c r="FQ86" s="33">
        <v>4.4237270000000002E-2</v>
      </c>
      <c r="FR86" s="33">
        <v>4.4015770000000003E-2</v>
      </c>
      <c r="FS86" s="33">
        <v>4.3794300000000001E-2</v>
      </c>
      <c r="FT86" s="33">
        <v>4.357399E-2</v>
      </c>
      <c r="FU86" s="33">
        <v>4.3356609999999997E-2</v>
      </c>
      <c r="FV86" s="33">
        <v>4.3142519999999997E-2</v>
      </c>
      <c r="FW86" s="33">
        <v>4.293044E-2</v>
      </c>
      <c r="FX86" s="33">
        <v>4.271879E-2</v>
      </c>
      <c r="FY86" s="33">
        <v>4.2507250000000003E-2</v>
      </c>
      <c r="FZ86" s="33">
        <v>4.2296710000000001E-2</v>
      </c>
      <c r="GA86" s="33">
        <v>4.2088260000000002E-2</v>
      </c>
      <c r="GB86" s="33">
        <v>4.1882330000000002E-2</v>
      </c>
      <c r="GC86" s="33">
        <v>4.1678119999999999E-2</v>
      </c>
      <c r="GD86" s="33">
        <v>4.1474469999999999E-2</v>
      </c>
      <c r="GE86" s="33">
        <v>4.1271460000000003E-2</v>
      </c>
      <c r="GF86" s="33">
        <v>4.1070189999999999E-2</v>
      </c>
      <c r="GG86" s="33">
        <v>4.0872100000000001E-2</v>
      </c>
      <c r="GH86" s="33">
        <v>4.06773E-2</v>
      </c>
      <c r="GI86" s="33">
        <v>4.0484489999999998E-2</v>
      </c>
      <c r="GJ86" s="33">
        <v>4.0292349999999998E-2</v>
      </c>
      <c r="GK86" s="33">
        <v>4.0100400000000001E-2</v>
      </c>
      <c r="GL86" s="33">
        <v>3.990958E-2</v>
      </c>
      <c r="GM86" s="33">
        <v>3.9721569999999998E-2</v>
      </c>
      <c r="GN86" s="33">
        <v>3.9536509999999997E-2</v>
      </c>
      <c r="GO86" s="33">
        <v>3.9352959999999999E-2</v>
      </c>
      <c r="GP86" s="33">
        <v>3.9169799999999998E-2</v>
      </c>
      <c r="GQ86" s="33">
        <v>3.8986800000000002E-2</v>
      </c>
      <c r="GR86" s="33">
        <v>3.8804770000000002E-2</v>
      </c>
      <c r="GS86" s="33">
        <v>3.8625220000000002E-2</v>
      </c>
      <c r="GT86" s="33">
        <v>3.8448070000000001E-2</v>
      </c>
      <c r="GU86" s="33">
        <v>3.8272269999999997E-2</v>
      </c>
      <c r="GV86" s="33">
        <v>3.8096919999999999E-2</v>
      </c>
      <c r="GW86" s="33">
        <v>3.7921240000000002E-2</v>
      </c>
      <c r="GX86" s="33">
        <v>3.7745399999999998E-2</v>
      </c>
      <c r="GY86" s="33">
        <v>3.757112E-2</v>
      </c>
      <c r="GZ86" s="33">
        <v>3.7398969999999997E-2</v>
      </c>
      <c r="HA86" s="33">
        <v>3.7228940000000002E-2</v>
      </c>
      <c r="HB86" s="33">
        <v>3.7060830000000003E-2</v>
      </c>
      <c r="HC86" s="33">
        <v>3.6894169999999997E-2</v>
      </c>
      <c r="HD86" s="33">
        <v>3.6728419999999998E-2</v>
      </c>
      <c r="HE86" s="33">
        <v>3.6564270000000003E-2</v>
      </c>
      <c r="HF86" s="33">
        <v>3.6401990000000002E-2</v>
      </c>
      <c r="HG86" s="33">
        <v>3.6241309999999999E-2</v>
      </c>
      <c r="HH86" s="33">
        <v>3.6082389999999999E-2</v>
      </c>
      <c r="HI86" s="33">
        <v>3.5924959999999999E-2</v>
      </c>
      <c r="HJ86" s="33">
        <v>3.5768170000000002E-2</v>
      </c>
      <c r="HK86" s="33">
        <v>3.5612390000000001E-2</v>
      </c>
      <c r="HL86" s="33">
        <v>3.5457530000000001E-2</v>
      </c>
      <c r="HM86" s="33">
        <v>3.5303399999999999E-2</v>
      </c>
      <c r="HN86" s="33">
        <v>3.5150300000000002E-2</v>
      </c>
      <c r="HO86" s="33">
        <v>3.499828E-2</v>
      </c>
      <c r="HP86" s="33">
        <v>3.4847099999999999E-2</v>
      </c>
      <c r="HQ86" s="33">
        <v>3.4696989999999997E-2</v>
      </c>
      <c r="HR86" s="33">
        <v>3.454807E-2</v>
      </c>
      <c r="HS86" s="33">
        <v>3.4400180000000002E-2</v>
      </c>
      <c r="HT86" s="33">
        <v>3.425334E-2</v>
      </c>
      <c r="HU86" s="33">
        <v>3.4107499999999999E-2</v>
      </c>
      <c r="HV86" s="33">
        <v>3.3962539999999999E-2</v>
      </c>
      <c r="HW86" s="33">
        <v>3.3818849999999998E-2</v>
      </c>
      <c r="HX86" s="33">
        <v>3.3676680000000001E-2</v>
      </c>
      <c r="HY86" s="33">
        <v>3.3535860000000001E-2</v>
      </c>
      <c r="HZ86" s="33">
        <v>3.3396349999999998E-2</v>
      </c>
      <c r="IA86" s="33">
        <v>3.325819E-2</v>
      </c>
      <c r="IB86" s="33">
        <v>3.3121070000000002E-2</v>
      </c>
      <c r="IC86" s="33">
        <v>3.298533E-2</v>
      </c>
      <c r="ID86" s="33">
        <v>3.285126E-2</v>
      </c>
      <c r="IE86" s="33">
        <v>3.271889E-2</v>
      </c>
      <c r="IF86" s="33">
        <v>3.2587890000000001E-2</v>
      </c>
      <c r="IG86" s="33">
        <v>3.2457680000000003E-2</v>
      </c>
      <c r="IH86" s="33">
        <v>3.2327420000000003E-2</v>
      </c>
      <c r="II86" s="33">
        <v>3.219731E-2</v>
      </c>
      <c r="IJ86" s="33">
        <v>3.2067680000000001E-2</v>
      </c>
      <c r="IK86" s="33">
        <v>3.1939170000000003E-2</v>
      </c>
      <c r="IL86" s="33">
        <v>3.1811850000000003E-2</v>
      </c>
      <c r="IM86" s="33">
        <v>3.1685159999999997E-2</v>
      </c>
      <c r="IN86" s="33">
        <v>3.155848E-2</v>
      </c>
      <c r="IO86" s="33">
        <v>3.1432000000000002E-2</v>
      </c>
      <c r="IP86" s="33">
        <v>3.1306100000000003E-2</v>
      </c>
      <c r="IQ86" s="33">
        <v>3.1181569999999999E-2</v>
      </c>
      <c r="IR86" s="33">
        <v>3.1058570000000001E-2</v>
      </c>
      <c r="IS86" s="33">
        <v>3.093684E-2</v>
      </c>
      <c r="IT86" s="33">
        <v>3.081592E-2</v>
      </c>
      <c r="IU86" s="33">
        <v>3.0695670000000001E-2</v>
      </c>
      <c r="IV86" s="33">
        <v>3.0575959999999999E-2</v>
      </c>
      <c r="IW86" s="33">
        <v>3.0457370000000001E-2</v>
      </c>
      <c r="IX86" s="33">
        <v>3.0340200000000001E-2</v>
      </c>
      <c r="IY86" s="33">
        <v>3.0224250000000001E-2</v>
      </c>
      <c r="IZ86" s="33">
        <v>3.0109090000000002E-2</v>
      </c>
      <c r="JA86" s="33">
        <v>2.9994630000000001E-2</v>
      </c>
      <c r="JB86" s="33">
        <v>2.9880899999999998E-2</v>
      </c>
      <c r="JC86" s="33">
        <v>2.9768530000000001E-2</v>
      </c>
      <c r="JD86" s="33">
        <v>2.965769E-2</v>
      </c>
      <c r="JE86" s="33">
        <v>2.954799E-2</v>
      </c>
      <c r="JF86" s="33">
        <v>2.9439E-2</v>
      </c>
      <c r="JG86" s="33">
        <v>2.9330419999999999E-2</v>
      </c>
      <c r="JH86" s="33">
        <v>2.9222040000000001E-2</v>
      </c>
      <c r="JI86" s="33">
        <v>2.911447E-2</v>
      </c>
      <c r="JJ86" s="33">
        <v>2.9007640000000001E-2</v>
      </c>
      <c r="JK86" s="33">
        <v>2.890117E-2</v>
      </c>
      <c r="JL86" s="33">
        <v>2.8794739999999999E-2</v>
      </c>
      <c r="JM86" s="33">
        <v>2.8688169999999999E-2</v>
      </c>
      <c r="JN86" s="33">
        <v>2.8581700000000002E-2</v>
      </c>
      <c r="JO86" s="33">
        <v>2.8476350000000001E-2</v>
      </c>
      <c r="JP86" s="33">
        <v>2.8372229999999998E-2</v>
      </c>
      <c r="JQ86" s="33">
        <v>2.8269010000000001E-2</v>
      </c>
      <c r="JR86" s="33">
        <v>2.8166389999999999E-2</v>
      </c>
      <c r="JS86" s="33">
        <v>2.806434E-2</v>
      </c>
      <c r="JT86" s="33">
        <v>2.7963060000000001E-2</v>
      </c>
      <c r="JU86" s="33">
        <v>2.7863450000000001E-2</v>
      </c>
      <c r="JV86" s="33">
        <v>2.776549E-2</v>
      </c>
      <c r="JW86" s="33">
        <v>2.7668740000000001E-2</v>
      </c>
      <c r="JX86" s="33">
        <v>2.7572659999999999E-2</v>
      </c>
      <c r="JY86" s="33">
        <v>2.747693E-2</v>
      </c>
      <c r="JZ86" s="33">
        <v>2.7381550000000001E-2</v>
      </c>
      <c r="KA86" s="33">
        <v>2.7287209999999999E-2</v>
      </c>
      <c r="KB86" s="33">
        <v>2.71939E-2</v>
      </c>
      <c r="KC86" s="33">
        <v>2.710162E-2</v>
      </c>
      <c r="KD86" s="33">
        <v>2.70099E-2</v>
      </c>
      <c r="KE86" s="33">
        <v>2.6918419999999998E-2</v>
      </c>
      <c r="KF86" s="33">
        <v>2.6827050000000002E-2</v>
      </c>
      <c r="KG86" s="33">
        <v>2.6736380000000001E-2</v>
      </c>
      <c r="KH86" s="33">
        <v>2.6646489999999998E-2</v>
      </c>
      <c r="KI86" s="33">
        <v>2.6557399999999998E-2</v>
      </c>
      <c r="KJ86" s="33">
        <v>2.6468640000000002E-2</v>
      </c>
      <c r="KK86" s="33">
        <v>2.6379980000000001E-2</v>
      </c>
      <c r="KL86" s="33">
        <v>2.6291209999999999E-2</v>
      </c>
      <c r="KM86" s="33">
        <v>2.6202929999999999E-2</v>
      </c>
      <c r="KN86" s="33">
        <v>2.6115329999999999E-2</v>
      </c>
      <c r="KO86" s="33">
        <v>2.6028490000000001E-2</v>
      </c>
      <c r="KP86" s="33">
        <v>2.5941929999999998E-2</v>
      </c>
      <c r="KQ86" s="33">
        <v>2.5855619999999999E-2</v>
      </c>
      <c r="KR86" s="33">
        <v>2.576958E-2</v>
      </c>
      <c r="KS86" s="33">
        <v>2.5684430000000001E-2</v>
      </c>
      <c r="KT86" s="33">
        <v>2.5600399999999999E-2</v>
      </c>
      <c r="KU86" s="33">
        <v>2.5517439999999999E-2</v>
      </c>
      <c r="KV86" s="33">
        <v>2.543488E-2</v>
      </c>
      <c r="KW86" s="33">
        <v>2.535246E-2</v>
      </c>
      <c r="KX86" s="33">
        <v>2.5270230000000001E-2</v>
      </c>
      <c r="KY86" s="33">
        <v>2.5188800000000001E-2</v>
      </c>
      <c r="KZ86" s="33">
        <v>2.510834E-2</v>
      </c>
      <c r="LA86" s="33">
        <v>2.5029050000000001E-2</v>
      </c>
      <c r="LB86" s="33">
        <v>2.495025E-2</v>
      </c>
      <c r="LC86" s="33">
        <v>2.4871549999999999E-2</v>
      </c>
      <c r="LD86" s="33">
        <v>2.4792809999999998E-2</v>
      </c>
      <c r="LE86" s="33">
        <v>2.471458E-2</v>
      </c>
      <c r="LF86" s="33">
        <v>2.463719E-2</v>
      </c>
      <c r="LG86" s="33">
        <v>2.456092E-2</v>
      </c>
      <c r="LH86" s="33">
        <v>2.4485199999999999E-2</v>
      </c>
      <c r="LI86" s="33">
        <v>2.440966E-2</v>
      </c>
      <c r="LJ86" s="33">
        <v>2.433397E-2</v>
      </c>
      <c r="LK86" s="33">
        <v>2.425861E-2</v>
      </c>
      <c r="LL86" s="33">
        <v>2.418385E-2</v>
      </c>
      <c r="LM86" s="33">
        <v>2.4110010000000001E-2</v>
      </c>
      <c r="LN86" s="33">
        <v>2.4036600000000002E-2</v>
      </c>
      <c r="LO86" s="33">
        <v>2.3963040000000001E-2</v>
      </c>
      <c r="LP86" s="33">
        <v>2.3888940000000001E-2</v>
      </c>
      <c r="LQ86" s="33">
        <v>2.381467E-2</v>
      </c>
      <c r="LR86" s="33">
        <v>2.3740609999999999E-2</v>
      </c>
      <c r="LS86" s="33">
        <v>2.366731E-2</v>
      </c>
      <c r="LT86" s="33">
        <v>2.359443E-2</v>
      </c>
      <c r="LU86" s="33">
        <v>2.3521509999999999E-2</v>
      </c>
      <c r="LV86" s="33">
        <v>2.3448320000000002E-2</v>
      </c>
      <c r="LW86" s="33">
        <v>2.3375380000000001E-2</v>
      </c>
      <c r="LX86" s="33">
        <v>2.33031E-2</v>
      </c>
      <c r="LY86" s="33">
        <v>2.3231970000000001E-2</v>
      </c>
      <c r="LZ86" s="33">
        <v>2.3161640000000001E-2</v>
      </c>
      <c r="MA86" s="33">
        <v>2.3091569999999999E-2</v>
      </c>
      <c r="MB86" s="33">
        <v>2.3021550000000002E-2</v>
      </c>
      <c r="MC86" s="33">
        <v>2.2952150000000001E-2</v>
      </c>
      <c r="MD86" s="33">
        <v>2.288372E-2</v>
      </c>
      <c r="ME86" s="33">
        <v>2.2816619999999999E-2</v>
      </c>
      <c r="MF86" s="33">
        <v>2.2750300000000001E-2</v>
      </c>
      <c r="MG86" s="33">
        <v>2.2684030000000001E-2</v>
      </c>
      <c r="MH86" s="33">
        <v>2.2617310000000002E-2</v>
      </c>
      <c r="MI86" s="33">
        <v>2.2550549999999999E-2</v>
      </c>
      <c r="MJ86" s="33">
        <v>2.2484190000000001E-2</v>
      </c>
      <c r="MK86" s="33">
        <v>2.2418569999999999E-2</v>
      </c>
      <c r="ML86" s="33">
        <v>2.2353209999999998E-2</v>
      </c>
      <c r="MM86" s="33">
        <v>2.2287520000000002E-2</v>
      </c>
      <c r="MN86" s="33">
        <v>2.2221100000000001E-2</v>
      </c>
      <c r="MO86" s="33">
        <v>2.2154409999999999E-2</v>
      </c>
      <c r="MP86" s="33">
        <v>2.208804E-2</v>
      </c>
      <c r="MQ86" s="33">
        <v>2.2022469999999999E-2</v>
      </c>
      <c r="MR86" s="33">
        <v>2.1957299999999999E-2</v>
      </c>
      <c r="MS86" s="33">
        <v>2.189195E-2</v>
      </c>
      <c r="MT86" s="33">
        <v>2.1826069999999999E-2</v>
      </c>
      <c r="MU86" s="33">
        <v>2.1760069999999999E-2</v>
      </c>
      <c r="MV86" s="33">
        <v>2.169453E-2</v>
      </c>
      <c r="MW86" s="33">
        <v>2.1629909999999999E-2</v>
      </c>
      <c r="MX86" s="33">
        <v>2.156603E-2</v>
      </c>
      <c r="MY86" s="33">
        <v>2.1502230000000001E-2</v>
      </c>
      <c r="MZ86" s="33">
        <v>2.143815E-2</v>
      </c>
      <c r="NA86" s="33">
        <v>2.1374219999999999E-2</v>
      </c>
      <c r="NB86" s="33">
        <v>2.131096E-2</v>
      </c>
      <c r="NC86" s="33">
        <v>2.1248800000000002E-2</v>
      </c>
      <c r="ND86" s="33">
        <v>2.1187419999999998E-2</v>
      </c>
      <c r="NE86" s="33">
        <v>2.1126099999999998E-2</v>
      </c>
      <c r="NF86" s="33">
        <v>2.1064449999999998E-2</v>
      </c>
      <c r="NG86" s="33">
        <v>2.100283E-2</v>
      </c>
      <c r="NH86" s="33">
        <v>2.094174E-2</v>
      </c>
      <c r="NI86" s="33">
        <v>2.088162E-2</v>
      </c>
      <c r="NJ86" s="33">
        <v>2.0822130000000001E-2</v>
      </c>
      <c r="NK86" s="33">
        <v>2.0762530000000001E-2</v>
      </c>
      <c r="NL86" s="33">
        <v>2.0702410000000001E-2</v>
      </c>
      <c r="NM86" s="33">
        <v>2.064206E-2</v>
      </c>
      <c r="NN86" s="33">
        <v>2.058198E-2</v>
      </c>
      <c r="NO86" s="33">
        <v>2.0522619999999998E-2</v>
      </c>
      <c r="NP86" s="33">
        <v>2.046371E-2</v>
      </c>
      <c r="NQ86" s="33">
        <v>2.0404510000000001E-2</v>
      </c>
      <c r="NR86" s="33">
        <v>2.034472E-2</v>
      </c>
      <c r="NS86" s="33">
        <v>2.0284690000000001E-2</v>
      </c>
      <c r="NT86" s="33">
        <v>2.0224889999999999E-2</v>
      </c>
      <c r="NU86" s="33">
        <v>2.0165760000000001E-2</v>
      </c>
      <c r="NV86" s="33">
        <v>2.0107150000000001E-2</v>
      </c>
      <c r="NW86" s="33">
        <v>2.004835E-2</v>
      </c>
      <c r="NX86" s="33">
        <v>1.9989239999999998E-2</v>
      </c>
      <c r="NY86" s="33">
        <v>1.9930239999999998E-2</v>
      </c>
      <c r="NZ86" s="33">
        <v>1.987185E-2</v>
      </c>
      <c r="OA86" s="33">
        <v>1.9814490000000001E-2</v>
      </c>
      <c r="OB86" s="33">
        <v>1.9758009999999999E-2</v>
      </c>
      <c r="OC86" s="33">
        <v>1.970179E-2</v>
      </c>
      <c r="OD86" s="33">
        <v>1.964567E-2</v>
      </c>
      <c r="OE86" s="33">
        <v>1.9589800000000001E-2</v>
      </c>
      <c r="OF86" s="33">
        <v>1.9534579999999999E-2</v>
      </c>
      <c r="OG86" s="33">
        <v>1.9480399999999998E-2</v>
      </c>
      <c r="OH86" s="33">
        <v>1.9427E-2</v>
      </c>
      <c r="OI86" s="33">
        <v>1.9373689999999999E-2</v>
      </c>
      <c r="OJ86" s="33">
        <v>1.9320190000000001E-2</v>
      </c>
      <c r="OK86" s="33">
        <v>1.926655E-2</v>
      </c>
      <c r="OL86" s="33">
        <v>1.9213069999999999E-2</v>
      </c>
      <c r="OM86" s="33">
        <v>1.9160050000000001E-2</v>
      </c>
      <c r="ON86" s="33">
        <v>1.910736E-2</v>
      </c>
      <c r="OO86" s="33">
        <v>1.9054390000000001E-2</v>
      </c>
      <c r="OP86" s="33">
        <v>1.9000840000000001E-2</v>
      </c>
    </row>
    <row r="87" spans="1:406" x14ac:dyDescent="0.25">
      <c r="A87" s="13" t="str">
        <f t="shared" si="1"/>
        <v>Helicopter-MEDIUM-3-20-Any</v>
      </c>
      <c r="B87" s="13" t="s">
        <v>55</v>
      </c>
      <c r="C87" s="23" t="s">
        <v>31</v>
      </c>
      <c r="D87" s="31">
        <v>3</v>
      </c>
      <c r="E87" s="23">
        <v>20</v>
      </c>
      <c r="F87" s="32" t="s">
        <v>48</v>
      </c>
      <c r="G87" s="33">
        <v>0.98397230000000002</v>
      </c>
      <c r="H87" s="13">
        <v>0.94477160000000004</v>
      </c>
      <c r="I87" s="33">
        <v>0.88068380000000002</v>
      </c>
      <c r="J87" s="33">
        <v>0.79939629999999995</v>
      </c>
      <c r="K87" s="33">
        <v>0.71291130000000003</v>
      </c>
      <c r="L87" s="33">
        <v>0.62834089999999998</v>
      </c>
      <c r="M87" s="33">
        <v>0.55132899999999996</v>
      </c>
      <c r="N87" s="33">
        <v>0.48427530000000002</v>
      </c>
      <c r="O87" s="33">
        <v>0.42688389999999998</v>
      </c>
      <c r="P87" s="33">
        <v>0.37719069999999999</v>
      </c>
      <c r="Q87" s="33">
        <v>0.33552520000000002</v>
      </c>
      <c r="R87" s="33">
        <v>0.29969699999999999</v>
      </c>
      <c r="S87" s="33">
        <v>0.26935399999999998</v>
      </c>
      <c r="T87" s="33">
        <v>0.24394830000000001</v>
      </c>
      <c r="U87" s="33">
        <v>0.22233220000000001</v>
      </c>
      <c r="V87" s="33">
        <v>0.20271449999999999</v>
      </c>
      <c r="W87" s="33">
        <v>0.18617610000000001</v>
      </c>
      <c r="X87" s="33">
        <v>0.171235</v>
      </c>
      <c r="Y87" s="33">
        <v>0.1581169</v>
      </c>
      <c r="Z87" s="33">
        <v>0.1470841</v>
      </c>
      <c r="AA87" s="33">
        <v>0.13752729999999999</v>
      </c>
      <c r="AB87" s="33">
        <v>0.12791069999999999</v>
      </c>
      <c r="AC87" s="33">
        <v>0.1199001</v>
      </c>
      <c r="AD87" s="33">
        <v>0.1121813</v>
      </c>
      <c r="AE87" s="33">
        <v>0.1051277</v>
      </c>
      <c r="AF87" s="33">
        <v>9.9445489999999997E-2</v>
      </c>
      <c r="AG87" s="33">
        <v>9.4461489999999995E-2</v>
      </c>
      <c r="AH87" s="33">
        <v>8.8929739999999993E-2</v>
      </c>
      <c r="AI87" s="33">
        <v>8.4470329999999996E-2</v>
      </c>
      <c r="AJ87" s="33">
        <v>7.9968670000000006E-2</v>
      </c>
      <c r="AK87" s="33">
        <v>7.559623E-2</v>
      </c>
      <c r="AL87" s="33">
        <v>7.2391049999999998E-2</v>
      </c>
      <c r="AM87" s="33">
        <v>6.9554400000000002E-2</v>
      </c>
      <c r="AN87" s="33">
        <v>6.596784E-2</v>
      </c>
      <c r="AO87" s="33">
        <v>6.3213649999999996E-2</v>
      </c>
      <c r="AP87" s="33">
        <v>6.021348E-2</v>
      </c>
      <c r="AQ87" s="33">
        <v>5.7260699999999998E-2</v>
      </c>
      <c r="AR87" s="33">
        <v>5.5342389999999998E-2</v>
      </c>
      <c r="AS87" s="33">
        <v>5.3744149999999997E-2</v>
      </c>
      <c r="AT87" s="33">
        <v>5.1282590000000003E-2</v>
      </c>
      <c r="AU87" s="33">
        <v>4.9507990000000002E-2</v>
      </c>
      <c r="AV87" s="33">
        <v>4.7467479999999999E-2</v>
      </c>
      <c r="AW87" s="33">
        <v>4.5356380000000002E-2</v>
      </c>
      <c r="AX87" s="33">
        <v>4.4211540000000001E-2</v>
      </c>
      <c r="AY87" s="33">
        <v>4.3184090000000001E-2</v>
      </c>
      <c r="AZ87" s="33">
        <v>4.1495869999999997E-2</v>
      </c>
      <c r="BA87" s="33">
        <v>4.0264359999999999E-2</v>
      </c>
      <c r="BB87" s="33">
        <v>3.8802660000000003E-2</v>
      </c>
      <c r="BC87" s="33">
        <v>3.7377979999999998E-2</v>
      </c>
      <c r="BD87" s="33">
        <v>3.6450360000000001E-2</v>
      </c>
      <c r="BE87" s="33">
        <v>3.5626690000000003E-2</v>
      </c>
      <c r="BF87" s="33">
        <v>3.4474379999999999E-2</v>
      </c>
      <c r="BG87" s="33">
        <v>3.3458679999999998E-2</v>
      </c>
      <c r="BH87" s="33">
        <v>3.2459660000000001E-2</v>
      </c>
      <c r="BI87" s="33">
        <v>3.1518089999999999E-2</v>
      </c>
      <c r="BJ87" s="33">
        <v>3.0675770000000002E-2</v>
      </c>
      <c r="BK87" s="33">
        <v>2.9849919999999999E-2</v>
      </c>
      <c r="BL87" s="33">
        <v>2.9003930000000001E-2</v>
      </c>
      <c r="BM87" s="33">
        <v>2.8224309999999999E-2</v>
      </c>
      <c r="BN87" s="33">
        <v>2.7493460000000001E-2</v>
      </c>
      <c r="BO87" s="33">
        <v>2.678169E-2</v>
      </c>
      <c r="BP87" s="33">
        <v>2.607607E-2</v>
      </c>
      <c r="BQ87" s="33">
        <v>2.5394770000000001E-2</v>
      </c>
      <c r="BR87" s="33">
        <v>2.4745469999999999E-2</v>
      </c>
      <c r="BS87" s="33">
        <v>2.4149670000000002E-2</v>
      </c>
      <c r="BT87" s="33">
        <v>2.359263E-2</v>
      </c>
      <c r="BU87" s="33">
        <v>2.3046440000000001E-2</v>
      </c>
      <c r="BV87" s="33">
        <v>2.2495100000000001E-2</v>
      </c>
      <c r="BW87" s="33">
        <v>2.1956750000000001E-2</v>
      </c>
      <c r="BX87" s="33">
        <v>2.1445700000000002E-2</v>
      </c>
      <c r="BY87" s="33">
        <v>2.0978119999999999E-2</v>
      </c>
      <c r="BZ87" s="33">
        <v>2.0543019999999999E-2</v>
      </c>
      <c r="CA87" s="33">
        <v>2.0119669999999999E-2</v>
      </c>
      <c r="CB87" s="33">
        <v>1.9686289999999999E-2</v>
      </c>
      <c r="CC87" s="33">
        <v>1.9255080000000001E-2</v>
      </c>
      <c r="CD87" s="33">
        <v>1.8846269999999998E-2</v>
      </c>
      <c r="CE87" s="33">
        <v>1.8473860000000002E-2</v>
      </c>
      <c r="CF87" s="33">
        <v>1.8127219999999999E-2</v>
      </c>
      <c r="CG87" s="33">
        <v>1.7788519999999999E-2</v>
      </c>
      <c r="CH87" s="33">
        <v>1.743975E-2</v>
      </c>
      <c r="CI87" s="33">
        <v>1.708753E-2</v>
      </c>
      <c r="CJ87" s="33">
        <v>1.6750379999999999E-2</v>
      </c>
      <c r="CK87" s="33">
        <v>1.6442600000000002E-2</v>
      </c>
      <c r="CL87" s="33">
        <v>1.6162269999999999E-2</v>
      </c>
      <c r="CM87" s="33">
        <v>1.5888800000000002E-2</v>
      </c>
      <c r="CN87" s="33">
        <v>1.5605310000000001E-2</v>
      </c>
      <c r="CO87" s="33">
        <v>1.5318139999999999E-2</v>
      </c>
      <c r="CP87" s="33">
        <v>1.5042389999999999E-2</v>
      </c>
      <c r="CQ87" s="33">
        <v>1.4787170000000001E-2</v>
      </c>
      <c r="CR87" s="33">
        <v>1.4551949999999999E-2</v>
      </c>
      <c r="CS87" s="33">
        <v>1.4325070000000001E-2</v>
      </c>
      <c r="CT87" s="33">
        <v>1.408977E-2</v>
      </c>
      <c r="CU87" s="33">
        <v>1.3849230000000001E-2</v>
      </c>
      <c r="CV87" s="33">
        <v>1.3615179999999999E-2</v>
      </c>
      <c r="CW87" s="33">
        <v>1.3398220000000001E-2</v>
      </c>
      <c r="CX87" s="33">
        <v>1.319996E-2</v>
      </c>
      <c r="CY87" s="33">
        <v>1.300833E-2</v>
      </c>
      <c r="CZ87" s="33">
        <v>1.280968E-2</v>
      </c>
      <c r="DA87" s="33">
        <v>1.260671E-2</v>
      </c>
      <c r="DB87" s="33">
        <v>1.2409689999999999E-2</v>
      </c>
      <c r="DC87" s="33">
        <v>1.222752E-2</v>
      </c>
      <c r="DD87" s="33">
        <v>1.206228E-2</v>
      </c>
      <c r="DE87" s="33">
        <v>1.190198E-2</v>
      </c>
      <c r="DF87" s="33">
        <v>1.173303E-2</v>
      </c>
      <c r="DG87" s="33">
        <v>1.155728E-2</v>
      </c>
      <c r="DH87" s="33">
        <v>1.138667E-2</v>
      </c>
      <c r="DI87" s="33">
        <v>1.122978E-2</v>
      </c>
      <c r="DJ87" s="33">
        <v>1.108812E-2</v>
      </c>
      <c r="DK87" s="33">
        <v>1.095052E-2</v>
      </c>
      <c r="DL87" s="33">
        <v>1.080511E-2</v>
      </c>
      <c r="DM87" s="33">
        <v>1.06515E-2</v>
      </c>
      <c r="DN87" s="33">
        <v>1.0501689999999999E-2</v>
      </c>
      <c r="DO87" s="33">
        <v>1.036428E-2</v>
      </c>
      <c r="DP87" s="33">
        <v>1.0241490000000001E-2</v>
      </c>
      <c r="DQ87" s="33">
        <v>1.012356E-2</v>
      </c>
      <c r="DR87" s="33">
        <v>1.000064E-2</v>
      </c>
      <c r="DS87" s="33">
        <v>9.8661559999999992E-3</v>
      </c>
      <c r="DT87" s="33">
        <v>9.7323010000000005E-3</v>
      </c>
      <c r="DU87" s="33">
        <v>9.6097189999999992E-3</v>
      </c>
      <c r="DV87" s="33">
        <v>9.5022990000000005E-3</v>
      </c>
      <c r="DW87" s="33">
        <v>9.4009809999999992E-3</v>
      </c>
      <c r="DX87" s="33">
        <v>9.2957030000000006E-3</v>
      </c>
      <c r="DY87" s="33">
        <v>9.1800619999999993E-3</v>
      </c>
      <c r="DZ87" s="33">
        <v>9.0604989999999996E-3</v>
      </c>
      <c r="EA87" s="33">
        <v>8.9501860000000006E-3</v>
      </c>
      <c r="EB87" s="33">
        <v>8.8535509999999994E-3</v>
      </c>
      <c r="EC87" s="33">
        <v>8.7628370000000008E-3</v>
      </c>
      <c r="ED87" s="33">
        <v>8.6693900000000008E-3</v>
      </c>
      <c r="EE87" s="33">
        <v>8.5677489999999995E-3</v>
      </c>
      <c r="EF87" s="33">
        <v>8.464849E-3</v>
      </c>
      <c r="EG87" s="33">
        <v>8.3689820000000005E-3</v>
      </c>
      <c r="EH87" s="33">
        <v>8.2825659999999999E-3</v>
      </c>
      <c r="EI87" s="33">
        <v>8.1985479999999999E-3</v>
      </c>
      <c r="EJ87" s="33">
        <v>8.1109200000000006E-3</v>
      </c>
      <c r="EK87" s="33">
        <v>8.0161959999999997E-3</v>
      </c>
      <c r="EL87" s="33">
        <v>7.9217360000000004E-3</v>
      </c>
      <c r="EM87" s="33">
        <v>7.8351159999999996E-3</v>
      </c>
      <c r="EN87" s="33">
        <v>7.758994E-3</v>
      </c>
      <c r="EO87" s="33">
        <v>7.6858569999999999E-3</v>
      </c>
      <c r="EP87" s="33">
        <v>7.6097350000000003E-3</v>
      </c>
      <c r="EQ87" s="33">
        <v>7.5281009999999997E-3</v>
      </c>
      <c r="ER87" s="33">
        <v>7.4458800000000002E-3</v>
      </c>
      <c r="ES87" s="33">
        <v>7.3685549999999997E-3</v>
      </c>
      <c r="ET87" s="33">
        <v>7.2984490000000003E-3</v>
      </c>
      <c r="EU87" s="33">
        <v>7.2295559999999998E-3</v>
      </c>
      <c r="EV87" s="33">
        <v>7.1583849999999997E-3</v>
      </c>
      <c r="EW87" s="33">
        <v>7.0843310000000001E-3</v>
      </c>
      <c r="EX87" s="33">
        <v>7.0108879999999998E-3</v>
      </c>
      <c r="EY87" s="33">
        <v>6.9430710000000003E-3</v>
      </c>
      <c r="EZ87" s="33">
        <v>6.8836469999999997E-3</v>
      </c>
      <c r="FA87" s="33">
        <v>6.8257780000000002E-3</v>
      </c>
      <c r="FB87" s="33">
        <v>6.7645860000000004E-3</v>
      </c>
      <c r="FC87" s="33">
        <v>6.6981209999999996E-3</v>
      </c>
      <c r="FD87" s="33">
        <v>6.6292169999999997E-3</v>
      </c>
      <c r="FE87" s="33">
        <v>6.5637320000000001E-3</v>
      </c>
      <c r="FF87" s="33">
        <v>6.5063229999999996E-3</v>
      </c>
      <c r="FG87" s="33">
        <v>6.4526890000000002E-3</v>
      </c>
      <c r="FH87" s="33">
        <v>6.3977670000000004E-3</v>
      </c>
      <c r="FI87" s="33">
        <v>6.3401439999999998E-3</v>
      </c>
      <c r="FJ87" s="33">
        <v>6.2820239999999998E-3</v>
      </c>
      <c r="FK87" s="33">
        <v>6.227448E-3</v>
      </c>
      <c r="FL87" s="33">
        <v>6.1792050000000001E-3</v>
      </c>
      <c r="FM87" s="33">
        <v>6.1327789999999997E-3</v>
      </c>
      <c r="FN87" s="33">
        <v>6.0839309999999999E-3</v>
      </c>
      <c r="FO87" s="33">
        <v>6.0323920000000001E-3</v>
      </c>
      <c r="FP87" s="33">
        <v>5.9804300000000001E-3</v>
      </c>
      <c r="FQ87" s="33">
        <v>5.9313259999999998E-3</v>
      </c>
      <c r="FR87" s="33">
        <v>5.887153E-3</v>
      </c>
      <c r="FS87" s="33">
        <v>5.8439920000000001E-3</v>
      </c>
      <c r="FT87" s="33">
        <v>5.7989499999999998E-3</v>
      </c>
      <c r="FU87" s="33">
        <v>5.7515459999999997E-3</v>
      </c>
      <c r="FV87" s="33">
        <v>5.7038210000000004E-3</v>
      </c>
      <c r="FW87" s="33">
        <v>5.6586409999999998E-3</v>
      </c>
      <c r="FX87" s="33">
        <v>5.6176480000000003E-3</v>
      </c>
      <c r="FY87" s="33">
        <v>5.5785619999999996E-3</v>
      </c>
      <c r="FZ87" s="33">
        <v>5.5394210000000001E-3</v>
      </c>
      <c r="GA87" s="33">
        <v>5.499281E-3</v>
      </c>
      <c r="GB87" s="33">
        <v>5.4591079999999998E-3</v>
      </c>
      <c r="GC87" s="33">
        <v>5.4196890000000001E-3</v>
      </c>
      <c r="GD87" s="33">
        <v>5.3814429999999996E-3</v>
      </c>
      <c r="GE87" s="33">
        <v>5.3435109999999996E-3</v>
      </c>
      <c r="GF87" s="33">
        <v>5.3047399999999996E-3</v>
      </c>
      <c r="GG87" s="33">
        <v>5.2651620000000003E-3</v>
      </c>
      <c r="GH87" s="33">
        <v>5.2260120000000004E-3</v>
      </c>
      <c r="GI87" s="33">
        <v>5.1882860000000003E-3</v>
      </c>
      <c r="GJ87" s="33">
        <v>5.1529330000000002E-3</v>
      </c>
      <c r="GK87" s="33">
        <v>5.1196339999999996E-3</v>
      </c>
      <c r="GL87" s="33">
        <v>5.087149E-3</v>
      </c>
      <c r="GM87" s="33">
        <v>5.0543139999999999E-3</v>
      </c>
      <c r="GN87" s="33">
        <v>5.0210089999999999E-3</v>
      </c>
      <c r="GO87" s="33">
        <v>4.987254E-3</v>
      </c>
      <c r="GP87" s="33">
        <v>4.9535860000000003E-3</v>
      </c>
      <c r="GQ87" s="33">
        <v>4.92027E-3</v>
      </c>
      <c r="GR87" s="33">
        <v>4.886947E-3</v>
      </c>
      <c r="GS87" s="33">
        <v>4.8537550000000004E-3</v>
      </c>
      <c r="GT87" s="33">
        <v>4.8211039999999997E-3</v>
      </c>
      <c r="GU87" s="33">
        <v>4.7894779999999998E-3</v>
      </c>
      <c r="GV87" s="33">
        <v>4.7592060000000002E-3</v>
      </c>
      <c r="GW87" s="33">
        <v>4.7305029999999996E-3</v>
      </c>
      <c r="GX87" s="33">
        <v>4.7028979999999996E-3</v>
      </c>
      <c r="GY87" s="33">
        <v>4.675986E-3</v>
      </c>
      <c r="GZ87" s="33">
        <v>4.6491830000000003E-3</v>
      </c>
      <c r="HA87" s="33">
        <v>4.6222600000000004E-3</v>
      </c>
      <c r="HB87" s="33">
        <v>4.5952889999999998E-3</v>
      </c>
      <c r="HC87" s="33">
        <v>4.5684660000000002E-3</v>
      </c>
      <c r="HD87" s="33">
        <v>4.5419329999999997E-3</v>
      </c>
      <c r="HE87" s="33">
        <v>4.5157110000000004E-3</v>
      </c>
      <c r="HF87" s="33">
        <v>4.48958E-3</v>
      </c>
      <c r="HG87" s="33">
        <v>4.4635209999999998E-3</v>
      </c>
      <c r="HH87" s="33">
        <v>4.4379340000000001E-3</v>
      </c>
      <c r="HI87" s="33">
        <v>4.4132319999999996E-3</v>
      </c>
      <c r="HJ87" s="33">
        <v>4.3899079999999997E-3</v>
      </c>
      <c r="HK87" s="33">
        <v>4.3680660000000003E-3</v>
      </c>
      <c r="HL87" s="33">
        <v>4.3469509999999999E-3</v>
      </c>
      <c r="HM87" s="33">
        <v>4.3258630000000001E-3</v>
      </c>
      <c r="HN87" s="33">
        <v>4.3044310000000001E-3</v>
      </c>
      <c r="HO87" s="33">
        <v>4.2829249999999999E-3</v>
      </c>
      <c r="HP87" s="33">
        <v>4.2616939999999999E-3</v>
      </c>
      <c r="HQ87" s="33">
        <v>4.2409650000000002E-3</v>
      </c>
      <c r="HR87" s="33">
        <v>4.2203969999999999E-3</v>
      </c>
      <c r="HS87" s="33">
        <v>4.1996189999999999E-3</v>
      </c>
      <c r="HT87" s="33">
        <v>4.1785590000000001E-3</v>
      </c>
      <c r="HU87" s="33">
        <v>4.1576979999999996E-3</v>
      </c>
      <c r="HV87" s="33">
        <v>4.1375309999999998E-3</v>
      </c>
      <c r="HW87" s="33">
        <v>4.118409E-3</v>
      </c>
      <c r="HX87" s="33">
        <v>4.1000819999999997E-3</v>
      </c>
      <c r="HY87" s="33">
        <v>4.0821249999999998E-3</v>
      </c>
      <c r="HZ87" s="33">
        <v>4.064125E-3</v>
      </c>
      <c r="IA87" s="33">
        <v>4.0460899999999996E-3</v>
      </c>
      <c r="IB87" s="33">
        <v>4.0282740000000001E-3</v>
      </c>
      <c r="IC87" s="33">
        <v>4.0108879999999998E-3</v>
      </c>
      <c r="ID87" s="33">
        <v>3.9937080000000003E-3</v>
      </c>
      <c r="IE87" s="33">
        <v>3.9763359999999996E-3</v>
      </c>
      <c r="IF87" s="33">
        <v>3.9584529999999998E-3</v>
      </c>
      <c r="IG87" s="33">
        <v>3.9401710000000001E-3</v>
      </c>
      <c r="IH87" s="33">
        <v>3.9221129999999996E-3</v>
      </c>
      <c r="II87" s="33">
        <v>3.9047420000000001E-3</v>
      </c>
      <c r="IJ87" s="33">
        <v>3.888023E-3</v>
      </c>
      <c r="IK87" s="33">
        <v>3.8716110000000001E-3</v>
      </c>
      <c r="IL87" s="33">
        <v>3.855219E-3</v>
      </c>
      <c r="IM87" s="33">
        <v>3.838817E-3</v>
      </c>
      <c r="IN87" s="33">
        <v>3.8228070000000001E-3</v>
      </c>
      <c r="IO87" s="33">
        <v>3.8074250000000001E-3</v>
      </c>
      <c r="IP87" s="33">
        <v>3.7924220000000002E-3</v>
      </c>
      <c r="IQ87" s="33">
        <v>3.7773389999999998E-3</v>
      </c>
      <c r="IR87" s="33">
        <v>3.761871E-3</v>
      </c>
      <c r="IS87" s="33">
        <v>3.7461059999999999E-3</v>
      </c>
      <c r="IT87" s="33">
        <v>3.7305530000000002E-3</v>
      </c>
      <c r="IU87" s="33">
        <v>3.7156060000000002E-3</v>
      </c>
      <c r="IV87" s="33">
        <v>3.701246E-3</v>
      </c>
      <c r="IW87" s="33">
        <v>3.687409E-3</v>
      </c>
      <c r="IX87" s="33">
        <v>3.6739289999999998E-3</v>
      </c>
      <c r="IY87" s="33">
        <v>3.660721E-3</v>
      </c>
      <c r="IZ87" s="33">
        <v>3.6480340000000001E-3</v>
      </c>
      <c r="JA87" s="33">
        <v>3.635934E-3</v>
      </c>
      <c r="JB87" s="33">
        <v>3.6241070000000001E-3</v>
      </c>
      <c r="JC87" s="33">
        <v>3.6123520000000001E-3</v>
      </c>
      <c r="JD87" s="33">
        <v>3.6003210000000001E-3</v>
      </c>
      <c r="JE87" s="33">
        <v>3.5877750000000001E-3</v>
      </c>
      <c r="JF87" s="33">
        <v>3.5749029999999999E-3</v>
      </c>
      <c r="JG87" s="33">
        <v>3.561898E-3</v>
      </c>
      <c r="JH87" s="33">
        <v>3.5488540000000002E-3</v>
      </c>
      <c r="JI87" s="33">
        <v>3.5359139999999998E-3</v>
      </c>
      <c r="JJ87" s="33">
        <v>3.5231569999999999E-3</v>
      </c>
      <c r="JK87" s="33">
        <v>3.5105969999999998E-3</v>
      </c>
      <c r="JL87" s="33">
        <v>3.4983649999999998E-3</v>
      </c>
      <c r="JM87" s="33">
        <v>3.4865769999999998E-3</v>
      </c>
      <c r="JN87" s="33">
        <v>3.4754270000000001E-3</v>
      </c>
      <c r="JO87" s="33">
        <v>3.464848E-3</v>
      </c>
      <c r="JP87" s="33">
        <v>3.4546770000000002E-3</v>
      </c>
      <c r="JQ87" s="33">
        <v>3.4446659999999999E-3</v>
      </c>
      <c r="JR87" s="33">
        <v>3.4347430000000001E-3</v>
      </c>
      <c r="JS87" s="33">
        <v>3.4248270000000001E-3</v>
      </c>
      <c r="JT87" s="33">
        <v>3.4149900000000001E-3</v>
      </c>
      <c r="JU87" s="33">
        <v>3.4051469999999999E-3</v>
      </c>
      <c r="JV87" s="33">
        <v>3.395173E-3</v>
      </c>
      <c r="JW87" s="33">
        <v>3.3849370000000002E-3</v>
      </c>
      <c r="JX87" s="33">
        <v>3.3744909999999999E-3</v>
      </c>
      <c r="JY87" s="33">
        <v>3.3639849999999999E-3</v>
      </c>
      <c r="JZ87" s="33">
        <v>3.3536970000000001E-3</v>
      </c>
      <c r="KA87" s="33">
        <v>3.3436830000000001E-3</v>
      </c>
      <c r="KB87" s="33">
        <v>3.3338590000000002E-3</v>
      </c>
      <c r="KC87" s="33">
        <v>3.324043E-3</v>
      </c>
      <c r="KD87" s="33">
        <v>3.3141469999999999E-3</v>
      </c>
      <c r="KE87" s="33">
        <v>3.3041619999999998E-3</v>
      </c>
      <c r="KF87" s="33">
        <v>3.294333E-3</v>
      </c>
      <c r="KG87" s="33">
        <v>3.2847089999999998E-3</v>
      </c>
      <c r="KH87" s="33">
        <v>3.2752430000000002E-3</v>
      </c>
      <c r="KI87" s="33">
        <v>3.265806E-3</v>
      </c>
      <c r="KJ87" s="33">
        <v>3.2563969999999999E-3</v>
      </c>
      <c r="KK87" s="33">
        <v>3.2470939999999998E-3</v>
      </c>
      <c r="KL87" s="33">
        <v>3.2382029999999998E-3</v>
      </c>
      <c r="KM87" s="33">
        <v>3.2297649999999999E-3</v>
      </c>
      <c r="KN87" s="33">
        <v>3.2216580000000001E-3</v>
      </c>
      <c r="KO87" s="33">
        <v>3.2135850000000001E-3</v>
      </c>
      <c r="KP87" s="33">
        <v>3.205365E-3</v>
      </c>
      <c r="KQ87" s="33">
        <v>3.196937E-3</v>
      </c>
      <c r="KR87" s="33">
        <v>3.1885350000000002E-3</v>
      </c>
      <c r="KS87" s="33">
        <v>3.1802919999999999E-3</v>
      </c>
      <c r="KT87" s="33">
        <v>3.1721380000000001E-3</v>
      </c>
      <c r="KU87" s="33">
        <v>3.1637689999999999E-3</v>
      </c>
      <c r="KV87" s="33">
        <v>3.1550649999999999E-3</v>
      </c>
      <c r="KW87" s="33">
        <v>3.1460289999999998E-3</v>
      </c>
      <c r="KX87" s="33">
        <v>3.1369480000000001E-3</v>
      </c>
      <c r="KY87" s="33">
        <v>3.1279910000000001E-3</v>
      </c>
      <c r="KZ87" s="33">
        <v>3.1192469999999999E-3</v>
      </c>
      <c r="LA87" s="33">
        <v>3.1105579999999998E-3</v>
      </c>
      <c r="LB87" s="33">
        <v>3.1018399999999998E-3</v>
      </c>
      <c r="LC87" s="33">
        <v>3.0930929999999999E-3</v>
      </c>
      <c r="LD87" s="33">
        <v>3.0845159999999998E-3</v>
      </c>
      <c r="LE87" s="33">
        <v>3.0761590000000002E-3</v>
      </c>
      <c r="LF87" s="33">
        <v>3.0679750000000001E-3</v>
      </c>
      <c r="LG87" s="33">
        <v>3.0596680000000002E-3</v>
      </c>
      <c r="LH87" s="33">
        <v>3.0510469999999999E-3</v>
      </c>
      <c r="LI87" s="33">
        <v>3.0420439999999998E-3</v>
      </c>
      <c r="LJ87" s="33">
        <v>3.0328500000000001E-3</v>
      </c>
      <c r="LK87" s="33">
        <v>3.0235599999999998E-3</v>
      </c>
      <c r="LL87" s="33">
        <v>3.0141999999999999E-3</v>
      </c>
      <c r="LM87" s="33">
        <v>3.0045710000000002E-3</v>
      </c>
      <c r="LN87" s="33">
        <v>2.994572E-3</v>
      </c>
      <c r="LO87" s="33">
        <v>2.9842110000000001E-3</v>
      </c>
      <c r="LP87" s="33">
        <v>2.973743E-3</v>
      </c>
      <c r="LQ87" s="33">
        <v>2.9633089999999999E-3</v>
      </c>
      <c r="LR87" s="33">
        <v>2.95298E-3</v>
      </c>
      <c r="LS87" s="33">
        <v>2.9425929999999999E-3</v>
      </c>
      <c r="LT87" s="33">
        <v>2.932076E-3</v>
      </c>
      <c r="LU87" s="33">
        <v>2.9214470000000002E-3</v>
      </c>
      <c r="LV87" s="33">
        <v>2.9109169999999998E-3</v>
      </c>
      <c r="LW87" s="33">
        <v>2.9005810000000002E-3</v>
      </c>
      <c r="LX87" s="33">
        <v>2.8904719999999998E-3</v>
      </c>
      <c r="LY87" s="33">
        <v>2.8803729999999999E-3</v>
      </c>
      <c r="LZ87" s="33">
        <v>2.8700900000000001E-3</v>
      </c>
      <c r="MA87" s="33">
        <v>2.859576E-3</v>
      </c>
      <c r="MB87" s="33">
        <v>2.8490099999999999E-3</v>
      </c>
      <c r="MC87" s="33">
        <v>2.8384819999999998E-3</v>
      </c>
      <c r="MD87" s="33">
        <v>2.8280559999999998E-3</v>
      </c>
      <c r="ME87" s="33">
        <v>2.8175629999999999E-3</v>
      </c>
      <c r="MF87" s="33">
        <v>2.8068730000000001E-3</v>
      </c>
      <c r="MG87" s="33">
        <v>2.7959650000000001E-3</v>
      </c>
      <c r="MH87" s="33">
        <v>2.7850330000000001E-3</v>
      </c>
      <c r="MI87" s="33">
        <v>2.7741889999999998E-3</v>
      </c>
      <c r="MJ87" s="33">
        <v>2.763476E-3</v>
      </c>
      <c r="MK87" s="33">
        <v>2.7527010000000002E-3</v>
      </c>
      <c r="ML87" s="33">
        <v>2.741701E-3</v>
      </c>
      <c r="MM87" s="33">
        <v>2.730442E-3</v>
      </c>
      <c r="MN87" s="33">
        <v>2.7191210000000001E-3</v>
      </c>
      <c r="MO87" s="33">
        <v>2.7078839999999998E-3</v>
      </c>
      <c r="MP87" s="33">
        <v>2.6968370000000001E-3</v>
      </c>
      <c r="MQ87" s="33">
        <v>2.6858680000000001E-3</v>
      </c>
      <c r="MR87" s="33">
        <v>2.6748940000000001E-3</v>
      </c>
      <c r="MS87" s="33">
        <v>2.6639569999999998E-3</v>
      </c>
      <c r="MT87" s="33">
        <v>2.6532940000000001E-3</v>
      </c>
      <c r="MU87" s="33">
        <v>2.6430350000000002E-3</v>
      </c>
      <c r="MV87" s="33">
        <v>2.6331900000000001E-3</v>
      </c>
      <c r="MW87" s="33">
        <v>2.6235289999999999E-3</v>
      </c>
      <c r="MX87" s="33">
        <v>2.61385E-3</v>
      </c>
      <c r="MY87" s="33">
        <v>2.6040690000000001E-3</v>
      </c>
      <c r="MZ87" s="33">
        <v>2.5942650000000001E-3</v>
      </c>
      <c r="NA87" s="33">
        <v>2.5844230000000002E-3</v>
      </c>
      <c r="NB87" s="33">
        <v>2.574528E-3</v>
      </c>
      <c r="NC87" s="33">
        <v>2.5644270000000002E-3</v>
      </c>
      <c r="ND87" s="33">
        <v>2.5540369999999999E-3</v>
      </c>
      <c r="NE87" s="33">
        <v>2.5434049999999999E-3</v>
      </c>
      <c r="NF87" s="33">
        <v>2.5327520000000001E-3</v>
      </c>
      <c r="NG87" s="33">
        <v>2.5222370000000001E-3</v>
      </c>
      <c r="NH87" s="33">
        <v>2.511938E-3</v>
      </c>
      <c r="NI87" s="33">
        <v>2.5017289999999998E-3</v>
      </c>
      <c r="NJ87" s="33">
        <v>2.4915010000000001E-3</v>
      </c>
      <c r="NK87" s="33">
        <v>2.4812229999999998E-3</v>
      </c>
      <c r="NL87" s="33">
        <v>2.4710240000000001E-3</v>
      </c>
      <c r="NM87" s="33">
        <v>2.460968E-3</v>
      </c>
      <c r="NN87" s="33">
        <v>2.4510560000000001E-3</v>
      </c>
      <c r="NO87" s="33">
        <v>2.4411189999999998E-3</v>
      </c>
      <c r="NP87" s="33">
        <v>2.4310389999999999E-3</v>
      </c>
      <c r="NQ87" s="33">
        <v>2.4208120000000001E-3</v>
      </c>
      <c r="NR87" s="33">
        <v>2.41063E-3</v>
      </c>
      <c r="NS87" s="33">
        <v>2.4006309999999999E-3</v>
      </c>
      <c r="NT87" s="33">
        <v>2.3908990000000001E-3</v>
      </c>
      <c r="NU87" s="33">
        <v>2.3813300000000001E-3</v>
      </c>
      <c r="NV87" s="33">
        <v>2.3718279999999999E-3</v>
      </c>
      <c r="NW87" s="33">
        <v>2.3623680000000001E-3</v>
      </c>
      <c r="NX87" s="33">
        <v>2.3530170000000002E-3</v>
      </c>
      <c r="NY87" s="33">
        <v>2.3437779999999999E-3</v>
      </c>
      <c r="NZ87" s="33">
        <v>2.3346080000000002E-3</v>
      </c>
      <c r="OA87" s="33">
        <v>2.3253100000000001E-3</v>
      </c>
      <c r="OB87" s="33">
        <v>2.3157590000000001E-3</v>
      </c>
      <c r="OC87" s="33">
        <v>2.3059479999999999E-3</v>
      </c>
      <c r="OD87" s="33">
        <v>2.2959349999999998E-3</v>
      </c>
      <c r="OE87" s="33">
        <v>2.2858269999999998E-3</v>
      </c>
      <c r="OF87" s="33">
        <v>2.2757210000000001E-3</v>
      </c>
      <c r="OG87" s="33">
        <v>2.2656149999999999E-3</v>
      </c>
      <c r="OH87" s="33">
        <v>2.2555710000000001E-3</v>
      </c>
      <c r="OI87" s="33">
        <v>2.245665E-3</v>
      </c>
      <c r="OJ87" s="33">
        <v>2.2359599999999999E-3</v>
      </c>
      <c r="OK87" s="33">
        <v>2.2264979999999999E-3</v>
      </c>
      <c r="OL87" s="33">
        <v>2.21726E-3</v>
      </c>
      <c r="OM87" s="33">
        <v>2.208102E-3</v>
      </c>
      <c r="ON87" s="33">
        <v>2.1989589999999999E-3</v>
      </c>
      <c r="OO87" s="33">
        <v>2.1898019999999998E-3</v>
      </c>
      <c r="OP87" s="33">
        <v>2.1806389999999998E-3</v>
      </c>
    </row>
    <row r="88" spans="1:406" x14ac:dyDescent="0.25">
      <c r="A88" s="13" t="str">
        <f t="shared" si="1"/>
        <v>Helicopter-MEDIUM-3-14-Any</v>
      </c>
      <c r="B88" s="13" t="s">
        <v>55</v>
      </c>
      <c r="C88" s="23" t="s">
        <v>31</v>
      </c>
      <c r="D88" s="31">
        <v>3</v>
      </c>
      <c r="E88" s="23">
        <v>14</v>
      </c>
      <c r="F88" s="32" t="s">
        <v>48</v>
      </c>
      <c r="G88" s="33">
        <v>0.95377420000000002</v>
      </c>
      <c r="H88" s="13">
        <v>0.8250575</v>
      </c>
      <c r="I88" s="33">
        <v>0.68686559999999997</v>
      </c>
      <c r="J88" s="33">
        <v>0.56439609999999996</v>
      </c>
      <c r="K88" s="33">
        <v>0.46347929999999998</v>
      </c>
      <c r="L88" s="33">
        <v>0.38391399999999998</v>
      </c>
      <c r="M88" s="33">
        <v>0.32244119999999998</v>
      </c>
      <c r="N88" s="33">
        <v>0.27351809999999999</v>
      </c>
      <c r="O88" s="33">
        <v>0.23494470000000001</v>
      </c>
      <c r="P88" s="33">
        <v>0.20481099999999999</v>
      </c>
      <c r="Q88" s="33">
        <v>0.17986389999999999</v>
      </c>
      <c r="R88" s="33">
        <v>0.1595201</v>
      </c>
      <c r="S88" s="33">
        <v>0.14325930000000001</v>
      </c>
      <c r="T88" s="33">
        <v>0.1287276</v>
      </c>
      <c r="U88" s="33">
        <v>0.11651599999999999</v>
      </c>
      <c r="V88" s="33">
        <v>0.1066748</v>
      </c>
      <c r="W88" s="33">
        <v>9.7513470000000005E-2</v>
      </c>
      <c r="X88" s="33">
        <v>8.9658329999999994E-2</v>
      </c>
      <c r="Y88" s="33">
        <v>8.3429020000000007E-2</v>
      </c>
      <c r="Z88" s="33">
        <v>7.7009259999999996E-2</v>
      </c>
      <c r="AA88" s="33">
        <v>7.1492760000000002E-2</v>
      </c>
      <c r="AB88" s="33">
        <v>6.7242319999999994E-2</v>
      </c>
      <c r="AC88" s="33">
        <v>6.2710550000000004E-2</v>
      </c>
      <c r="AD88" s="33">
        <v>5.8830920000000002E-2</v>
      </c>
      <c r="AE88" s="33">
        <v>5.5915739999999998E-2</v>
      </c>
      <c r="AF88" s="33">
        <v>5.2300930000000002E-2</v>
      </c>
      <c r="AG88" s="33">
        <v>4.9181160000000002E-2</v>
      </c>
      <c r="AH88" s="33">
        <v>4.7301820000000001E-2</v>
      </c>
      <c r="AI88" s="33">
        <v>4.4864939999999999E-2</v>
      </c>
      <c r="AJ88" s="33">
        <v>4.2795960000000001E-2</v>
      </c>
      <c r="AK88" s="33">
        <v>4.1333469999999997E-2</v>
      </c>
      <c r="AL88" s="33">
        <v>3.9220940000000003E-2</v>
      </c>
      <c r="AM88" s="33">
        <v>3.742848E-2</v>
      </c>
      <c r="AN88" s="33">
        <v>3.61965E-2</v>
      </c>
      <c r="AO88" s="33">
        <v>3.4610330000000002E-2</v>
      </c>
      <c r="AP88" s="33">
        <v>3.3250599999999998E-2</v>
      </c>
      <c r="AQ88" s="33">
        <v>3.2219659999999997E-2</v>
      </c>
      <c r="AR88" s="33">
        <v>3.0864590000000001E-2</v>
      </c>
      <c r="AS88" s="33">
        <v>2.9691639999999998E-2</v>
      </c>
      <c r="AT88" s="33">
        <v>2.8777440000000001E-2</v>
      </c>
      <c r="AU88" s="33">
        <v>2.7752720000000002E-2</v>
      </c>
      <c r="AV88" s="33">
        <v>2.6819079999999999E-2</v>
      </c>
      <c r="AW88" s="33">
        <v>2.5964640000000001E-2</v>
      </c>
      <c r="AX88" s="33">
        <v>2.5089899999999998E-2</v>
      </c>
      <c r="AY88" s="33">
        <v>2.4259949999999999E-2</v>
      </c>
      <c r="AZ88" s="33">
        <v>2.348215E-2</v>
      </c>
      <c r="BA88" s="33">
        <v>2.2745660000000001E-2</v>
      </c>
      <c r="BB88" s="33">
        <v>2.2041430000000001E-2</v>
      </c>
      <c r="BC88" s="33">
        <v>2.1389559999999998E-2</v>
      </c>
      <c r="BD88" s="33">
        <v>2.0782519999999999E-2</v>
      </c>
      <c r="BE88" s="33">
        <v>2.0202910000000001E-2</v>
      </c>
      <c r="BF88" s="33">
        <v>1.965306E-2</v>
      </c>
      <c r="BG88" s="33">
        <v>1.9122980000000001E-2</v>
      </c>
      <c r="BH88" s="33">
        <v>1.861136E-2</v>
      </c>
      <c r="BI88" s="33">
        <v>1.8141350000000001E-2</v>
      </c>
      <c r="BJ88" s="33">
        <v>1.7702880000000001E-2</v>
      </c>
      <c r="BK88" s="33">
        <v>1.7277049999999999E-2</v>
      </c>
      <c r="BL88" s="33">
        <v>1.6871649999999998E-2</v>
      </c>
      <c r="BM88" s="33">
        <v>1.6478469999999999E-2</v>
      </c>
      <c r="BN88" s="33">
        <v>1.6094259999999999E-2</v>
      </c>
      <c r="BO88" s="33">
        <v>1.5742430000000002E-2</v>
      </c>
      <c r="BP88" s="33">
        <v>1.541506E-2</v>
      </c>
      <c r="BQ88" s="33">
        <v>1.5093240000000001E-2</v>
      </c>
      <c r="BR88" s="33">
        <v>1.478348E-2</v>
      </c>
      <c r="BS88" s="33">
        <v>1.4480450000000001E-2</v>
      </c>
      <c r="BT88" s="33">
        <v>1.4182149999999999E-2</v>
      </c>
      <c r="BU88" s="33">
        <v>1.3906709999999999E-2</v>
      </c>
      <c r="BV88" s="33">
        <v>1.36516E-2</v>
      </c>
      <c r="BW88" s="33">
        <v>1.340128E-2</v>
      </c>
      <c r="BX88" s="33">
        <v>1.315333E-2</v>
      </c>
      <c r="BY88" s="33">
        <v>1.29125E-2</v>
      </c>
      <c r="BZ88" s="33">
        <v>1.2678139999999999E-2</v>
      </c>
      <c r="CA88" s="33">
        <v>1.2456460000000001E-2</v>
      </c>
      <c r="CB88" s="33">
        <v>1.225091E-2</v>
      </c>
      <c r="CC88" s="33">
        <v>1.205269E-2</v>
      </c>
      <c r="CD88" s="33">
        <v>1.185248E-2</v>
      </c>
      <c r="CE88" s="33">
        <v>1.165482E-2</v>
      </c>
      <c r="CF88" s="33">
        <v>1.1465650000000001E-2</v>
      </c>
      <c r="CG88" s="33">
        <v>1.12859E-2</v>
      </c>
      <c r="CH88" s="33">
        <v>1.111521E-2</v>
      </c>
      <c r="CI88" s="33">
        <v>1.095024E-2</v>
      </c>
      <c r="CJ88" s="33">
        <v>1.078586E-2</v>
      </c>
      <c r="CK88" s="33">
        <v>1.0621770000000001E-2</v>
      </c>
      <c r="CL88" s="33">
        <v>1.0462290000000001E-2</v>
      </c>
      <c r="CM88" s="33">
        <v>1.031194E-2</v>
      </c>
      <c r="CN88" s="33">
        <v>1.0171700000000001E-2</v>
      </c>
      <c r="CO88" s="33">
        <v>1.00351E-2</v>
      </c>
      <c r="CP88" s="33">
        <v>9.8969100000000001E-3</v>
      </c>
      <c r="CQ88" s="33">
        <v>9.7590060000000006E-3</v>
      </c>
      <c r="CR88" s="33">
        <v>9.6249930000000001E-3</v>
      </c>
      <c r="CS88" s="33">
        <v>9.4983389999999997E-3</v>
      </c>
      <c r="CT88" s="33">
        <v>9.3803410000000004E-3</v>
      </c>
      <c r="CU88" s="33">
        <v>9.2647819999999992E-3</v>
      </c>
      <c r="CV88" s="33">
        <v>9.1479339999999999E-3</v>
      </c>
      <c r="CW88" s="33">
        <v>9.0310949999999994E-3</v>
      </c>
      <c r="CX88" s="33">
        <v>8.9169409999999994E-3</v>
      </c>
      <c r="CY88" s="33">
        <v>8.8092469999999992E-3</v>
      </c>
      <c r="CZ88" s="33">
        <v>8.7086330000000003E-3</v>
      </c>
      <c r="DA88" s="33">
        <v>8.609706E-3</v>
      </c>
      <c r="DB88" s="33">
        <v>8.509483E-3</v>
      </c>
      <c r="DC88" s="33">
        <v>8.4091559999999992E-3</v>
      </c>
      <c r="DD88" s="33">
        <v>8.3113149999999997E-3</v>
      </c>
      <c r="DE88" s="33">
        <v>8.2188639999999993E-3</v>
      </c>
      <c r="DF88" s="33">
        <v>8.1315810000000006E-3</v>
      </c>
      <c r="DG88" s="33">
        <v>8.0449010000000001E-3</v>
      </c>
      <c r="DH88" s="33">
        <v>7.9573449999999993E-3</v>
      </c>
      <c r="DI88" s="33">
        <v>7.8706999999999996E-3</v>
      </c>
      <c r="DJ88" s="33">
        <v>7.787329E-3</v>
      </c>
      <c r="DK88" s="33">
        <v>7.7085519999999996E-3</v>
      </c>
      <c r="DL88" s="33">
        <v>7.6334760000000002E-3</v>
      </c>
      <c r="DM88" s="33">
        <v>7.5582790000000002E-3</v>
      </c>
      <c r="DN88" s="33">
        <v>7.4821319999999998E-3</v>
      </c>
      <c r="DO88" s="33">
        <v>7.4067650000000001E-3</v>
      </c>
      <c r="DP88" s="33">
        <v>7.3341409999999998E-3</v>
      </c>
      <c r="DQ88" s="33">
        <v>7.2650670000000001E-3</v>
      </c>
      <c r="DR88" s="33">
        <v>7.1993200000000004E-3</v>
      </c>
      <c r="DS88" s="33">
        <v>7.1336250000000002E-3</v>
      </c>
      <c r="DT88" s="33">
        <v>7.0674919999999999E-3</v>
      </c>
      <c r="DU88" s="33">
        <v>7.0014939999999996E-3</v>
      </c>
      <c r="DV88" s="33">
        <v>6.936846E-3</v>
      </c>
      <c r="DW88" s="33">
        <v>6.8748469999999999E-3</v>
      </c>
      <c r="DX88" s="33">
        <v>6.8159129999999998E-3</v>
      </c>
      <c r="DY88" s="33">
        <v>6.7581259999999997E-3</v>
      </c>
      <c r="DZ88" s="33">
        <v>6.7008370000000003E-3</v>
      </c>
      <c r="EA88" s="33">
        <v>6.6441579999999998E-3</v>
      </c>
      <c r="EB88" s="33">
        <v>6.5886360000000001E-3</v>
      </c>
      <c r="EC88" s="33">
        <v>6.535023E-3</v>
      </c>
      <c r="ED88" s="33">
        <v>6.4832279999999997E-3</v>
      </c>
      <c r="EE88" s="33">
        <v>6.4317860000000001E-3</v>
      </c>
      <c r="EF88" s="33">
        <v>6.3811570000000001E-3</v>
      </c>
      <c r="EG88" s="33">
        <v>6.3320579999999998E-3</v>
      </c>
      <c r="EH88" s="33">
        <v>6.284268E-3</v>
      </c>
      <c r="EI88" s="33">
        <v>6.2382949999999996E-3</v>
      </c>
      <c r="EJ88" s="33">
        <v>6.1938310000000003E-3</v>
      </c>
      <c r="EK88" s="33">
        <v>6.149257E-3</v>
      </c>
      <c r="EL88" s="33">
        <v>6.1054170000000001E-3</v>
      </c>
      <c r="EM88" s="33">
        <v>6.0626559999999996E-3</v>
      </c>
      <c r="EN88" s="33">
        <v>6.0209900000000004E-3</v>
      </c>
      <c r="EO88" s="33">
        <v>5.9804639999999996E-3</v>
      </c>
      <c r="EP88" s="33">
        <v>5.9405930000000001E-3</v>
      </c>
      <c r="EQ88" s="33">
        <v>5.9000449999999996E-3</v>
      </c>
      <c r="ER88" s="33">
        <v>5.860161E-3</v>
      </c>
      <c r="ES88" s="33">
        <v>5.8216220000000003E-3</v>
      </c>
      <c r="ET88" s="33">
        <v>5.7849549999999996E-3</v>
      </c>
      <c r="EU88" s="33">
        <v>5.7497959999999997E-3</v>
      </c>
      <c r="EV88" s="33">
        <v>5.7152840000000002E-3</v>
      </c>
      <c r="EW88" s="33">
        <v>5.6803110000000004E-3</v>
      </c>
      <c r="EX88" s="33">
        <v>5.6457770000000003E-3</v>
      </c>
      <c r="EY88" s="33">
        <v>5.6120559999999998E-3</v>
      </c>
      <c r="EZ88" s="33">
        <v>5.5796789999999997E-3</v>
      </c>
      <c r="FA88" s="33">
        <v>5.548552E-3</v>
      </c>
      <c r="FB88" s="33">
        <v>5.5184919999999998E-3</v>
      </c>
      <c r="FC88" s="33">
        <v>5.4884319999999997E-3</v>
      </c>
      <c r="FD88" s="33">
        <v>5.4586160000000003E-3</v>
      </c>
      <c r="FE88" s="33">
        <v>5.4288870000000003E-3</v>
      </c>
      <c r="FF88" s="33">
        <v>5.3993879999999998E-3</v>
      </c>
      <c r="FG88" s="33">
        <v>5.3700229999999998E-3</v>
      </c>
      <c r="FH88" s="33">
        <v>5.3410430000000002E-3</v>
      </c>
      <c r="FI88" s="33">
        <v>5.3120529999999997E-3</v>
      </c>
      <c r="FJ88" s="33">
        <v>5.2834839999999998E-3</v>
      </c>
      <c r="FK88" s="33">
        <v>5.2556820000000002E-3</v>
      </c>
      <c r="FL88" s="33">
        <v>5.2285939999999996E-3</v>
      </c>
      <c r="FM88" s="33">
        <v>5.2016199999999997E-3</v>
      </c>
      <c r="FN88" s="33">
        <v>5.1747950000000003E-3</v>
      </c>
      <c r="FO88" s="33">
        <v>5.1476930000000001E-3</v>
      </c>
      <c r="FP88" s="33">
        <v>5.1204390000000001E-3</v>
      </c>
      <c r="FQ88" s="33">
        <v>5.0933710000000002E-3</v>
      </c>
      <c r="FR88" s="33">
        <v>5.0667120000000001E-3</v>
      </c>
      <c r="FS88" s="33">
        <v>5.040203E-3</v>
      </c>
      <c r="FT88" s="33">
        <v>5.0141200000000004E-3</v>
      </c>
      <c r="FU88" s="33">
        <v>4.9884860000000003E-3</v>
      </c>
      <c r="FV88" s="33">
        <v>4.9634839999999998E-3</v>
      </c>
      <c r="FW88" s="33">
        <v>4.9387880000000004E-3</v>
      </c>
      <c r="FX88" s="33">
        <v>4.9141799999999998E-3</v>
      </c>
      <c r="FY88" s="33">
        <v>4.8890829999999998E-3</v>
      </c>
      <c r="FZ88" s="33">
        <v>4.8638249999999996E-3</v>
      </c>
      <c r="GA88" s="33">
        <v>4.8386699999999998E-3</v>
      </c>
      <c r="GB88" s="33">
        <v>4.8138180000000001E-3</v>
      </c>
      <c r="GC88" s="33">
        <v>4.7890099999999998E-3</v>
      </c>
      <c r="GD88" s="33">
        <v>4.7641269999999999E-3</v>
      </c>
      <c r="GE88" s="33">
        <v>4.7388150000000004E-3</v>
      </c>
      <c r="GF88" s="33">
        <v>4.7136139999999997E-3</v>
      </c>
      <c r="GG88" s="33">
        <v>4.6888249999999998E-3</v>
      </c>
      <c r="GH88" s="33">
        <v>4.6646500000000002E-3</v>
      </c>
      <c r="GI88" s="33">
        <v>4.6407460000000003E-3</v>
      </c>
      <c r="GJ88" s="33">
        <v>4.6170630000000002E-3</v>
      </c>
      <c r="GK88" s="33">
        <v>4.593237E-3</v>
      </c>
      <c r="GL88" s="33">
        <v>4.5697730000000001E-3</v>
      </c>
      <c r="GM88" s="33">
        <v>4.5468629999999999E-3</v>
      </c>
      <c r="GN88" s="33">
        <v>4.5245490000000001E-3</v>
      </c>
      <c r="GO88" s="33">
        <v>4.502303E-3</v>
      </c>
      <c r="GP88" s="33">
        <v>4.4796949999999997E-3</v>
      </c>
      <c r="GQ88" s="33">
        <v>4.4565079999999997E-3</v>
      </c>
      <c r="GR88" s="33">
        <v>4.4334270000000002E-3</v>
      </c>
      <c r="GS88" s="33">
        <v>4.4108810000000002E-3</v>
      </c>
      <c r="GT88" s="33">
        <v>4.3889810000000001E-3</v>
      </c>
      <c r="GU88" s="33">
        <v>4.3672119999999997E-3</v>
      </c>
      <c r="GV88" s="33">
        <v>4.3453179999999999E-3</v>
      </c>
      <c r="GW88" s="33">
        <v>4.323403E-3</v>
      </c>
      <c r="GX88" s="33">
        <v>4.3021659999999996E-3</v>
      </c>
      <c r="GY88" s="33">
        <v>4.2817560000000003E-3</v>
      </c>
      <c r="GZ88" s="33">
        <v>4.2620260000000004E-3</v>
      </c>
      <c r="HA88" s="33">
        <v>4.2422349999999996E-3</v>
      </c>
      <c r="HB88" s="33">
        <v>4.2219579999999996E-3</v>
      </c>
      <c r="HC88" s="33">
        <v>4.2012689999999997E-3</v>
      </c>
      <c r="HD88" s="33">
        <v>4.1811499999999998E-3</v>
      </c>
      <c r="HE88" s="33">
        <v>4.1616889999999997E-3</v>
      </c>
      <c r="HF88" s="33">
        <v>4.1427499999999997E-3</v>
      </c>
      <c r="HG88" s="33">
        <v>4.1235940000000004E-3</v>
      </c>
      <c r="HH88" s="33">
        <v>4.103794E-3</v>
      </c>
      <c r="HI88" s="33">
        <v>4.0835999999999997E-3</v>
      </c>
      <c r="HJ88" s="33">
        <v>4.0640870000000001E-3</v>
      </c>
      <c r="HK88" s="33">
        <v>4.0453449999999997E-3</v>
      </c>
      <c r="HL88" s="33">
        <v>4.0272199999999998E-3</v>
      </c>
      <c r="HM88" s="33">
        <v>4.0089510000000002E-3</v>
      </c>
      <c r="HN88" s="33">
        <v>3.9900939999999996E-3</v>
      </c>
      <c r="HO88" s="33">
        <v>3.9707320000000003E-3</v>
      </c>
      <c r="HP88" s="33">
        <v>3.951899E-3</v>
      </c>
      <c r="HQ88" s="33">
        <v>3.9337570000000004E-3</v>
      </c>
      <c r="HR88" s="33">
        <v>3.91633E-3</v>
      </c>
      <c r="HS88" s="33">
        <v>3.898941E-3</v>
      </c>
      <c r="HT88" s="33">
        <v>3.881163E-3</v>
      </c>
      <c r="HU88" s="33">
        <v>3.8629350000000001E-3</v>
      </c>
      <c r="HV88" s="33">
        <v>3.8449650000000001E-3</v>
      </c>
      <c r="HW88" s="33">
        <v>3.827567E-3</v>
      </c>
      <c r="HX88" s="33">
        <v>3.8107750000000002E-3</v>
      </c>
      <c r="HY88" s="33">
        <v>3.7938770000000002E-3</v>
      </c>
      <c r="HZ88" s="33">
        <v>3.7764180000000001E-3</v>
      </c>
      <c r="IA88" s="33">
        <v>3.7583360000000001E-3</v>
      </c>
      <c r="IB88" s="33">
        <v>3.7403829999999999E-3</v>
      </c>
      <c r="IC88" s="33">
        <v>3.722946E-3</v>
      </c>
      <c r="ID88" s="33">
        <v>3.7061640000000001E-3</v>
      </c>
      <c r="IE88" s="33">
        <v>3.6894279999999998E-3</v>
      </c>
      <c r="IF88" s="33">
        <v>3.6724240000000001E-3</v>
      </c>
      <c r="IG88" s="33">
        <v>3.655026E-3</v>
      </c>
      <c r="IH88" s="33">
        <v>3.6379300000000002E-3</v>
      </c>
      <c r="II88" s="33">
        <v>3.6214390000000002E-3</v>
      </c>
      <c r="IJ88" s="33">
        <v>3.6055879999999998E-3</v>
      </c>
      <c r="IK88" s="33">
        <v>3.5897020000000002E-3</v>
      </c>
      <c r="IL88" s="33">
        <v>3.573634E-3</v>
      </c>
      <c r="IM88" s="33">
        <v>3.5572450000000001E-3</v>
      </c>
      <c r="IN88" s="33">
        <v>3.5409209999999998E-3</v>
      </c>
      <c r="IO88" s="33">
        <v>3.5249729999999998E-3</v>
      </c>
      <c r="IP88" s="33">
        <v>3.509491E-3</v>
      </c>
      <c r="IQ88" s="33">
        <v>3.4938629999999998E-3</v>
      </c>
      <c r="IR88" s="33">
        <v>3.4779839999999999E-3</v>
      </c>
      <c r="IS88" s="33">
        <v>3.4617070000000001E-3</v>
      </c>
      <c r="IT88" s="33">
        <v>3.44539E-3</v>
      </c>
      <c r="IU88" s="33">
        <v>3.429311E-3</v>
      </c>
      <c r="IV88" s="33">
        <v>3.4136969999999998E-3</v>
      </c>
      <c r="IW88" s="33">
        <v>3.3980220000000001E-3</v>
      </c>
      <c r="IX88" s="33">
        <v>3.3822570000000001E-3</v>
      </c>
      <c r="IY88" s="33">
        <v>3.3662890000000002E-3</v>
      </c>
      <c r="IZ88" s="33">
        <v>3.3503439999999999E-3</v>
      </c>
      <c r="JA88" s="33">
        <v>3.3346640000000002E-3</v>
      </c>
      <c r="JB88" s="33">
        <v>3.3195540000000002E-3</v>
      </c>
      <c r="JC88" s="33">
        <v>3.3047189999999998E-3</v>
      </c>
      <c r="JD88" s="33">
        <v>3.2901179999999999E-3</v>
      </c>
      <c r="JE88" s="33">
        <v>3.2755869999999999E-3</v>
      </c>
      <c r="JF88" s="33">
        <v>3.2612750000000001E-3</v>
      </c>
      <c r="JG88" s="33">
        <v>3.2472790000000001E-3</v>
      </c>
      <c r="JH88" s="33">
        <v>3.23355E-3</v>
      </c>
      <c r="JI88" s="33">
        <v>3.2197440000000001E-3</v>
      </c>
      <c r="JJ88" s="33">
        <v>3.2058159999999998E-3</v>
      </c>
      <c r="JK88" s="33">
        <v>3.1916090000000002E-3</v>
      </c>
      <c r="JL88" s="33">
        <v>3.1772900000000001E-3</v>
      </c>
      <c r="JM88" s="33">
        <v>3.1630479999999999E-3</v>
      </c>
      <c r="JN88" s="33">
        <v>3.149003E-3</v>
      </c>
      <c r="JO88" s="33">
        <v>3.1348970000000002E-3</v>
      </c>
      <c r="JP88" s="33">
        <v>3.1207589999999999E-3</v>
      </c>
      <c r="JQ88" s="33">
        <v>3.1064809999999999E-3</v>
      </c>
      <c r="JR88" s="33">
        <v>3.0922689999999999E-3</v>
      </c>
      <c r="JS88" s="33">
        <v>3.0783300000000002E-3</v>
      </c>
      <c r="JT88" s="33">
        <v>3.0648400000000001E-3</v>
      </c>
      <c r="JU88" s="33">
        <v>3.0517719999999999E-3</v>
      </c>
      <c r="JV88" s="33">
        <v>3.0391020000000001E-3</v>
      </c>
      <c r="JW88" s="33">
        <v>3.026614E-3</v>
      </c>
      <c r="JX88" s="33">
        <v>3.0143710000000001E-3</v>
      </c>
      <c r="JY88" s="33">
        <v>3.0024560000000001E-3</v>
      </c>
      <c r="JZ88" s="33">
        <v>2.9909440000000002E-3</v>
      </c>
      <c r="KA88" s="33">
        <v>2.979738E-3</v>
      </c>
      <c r="KB88" s="33">
        <v>2.9687759999999998E-3</v>
      </c>
      <c r="KC88" s="33">
        <v>2.9578159999999998E-3</v>
      </c>
      <c r="KD88" s="33">
        <v>2.9469140000000001E-3</v>
      </c>
      <c r="KE88" s="33">
        <v>2.9361470000000001E-3</v>
      </c>
      <c r="KF88" s="33">
        <v>2.9256170000000001E-3</v>
      </c>
      <c r="KG88" s="33">
        <v>2.915394E-3</v>
      </c>
      <c r="KH88" s="33">
        <v>2.9054800000000002E-3</v>
      </c>
      <c r="KI88" s="33">
        <v>2.8956580000000002E-3</v>
      </c>
      <c r="KJ88" s="33">
        <v>2.8859770000000001E-3</v>
      </c>
      <c r="KK88" s="33">
        <v>2.8764839999999999E-3</v>
      </c>
      <c r="KL88" s="33">
        <v>2.8672419999999999E-3</v>
      </c>
      <c r="KM88" s="33">
        <v>2.8582880000000001E-3</v>
      </c>
      <c r="KN88" s="33">
        <v>2.8496569999999998E-3</v>
      </c>
      <c r="KO88" s="33">
        <v>2.8413449999999999E-3</v>
      </c>
      <c r="KP88" s="33">
        <v>2.8333590000000001E-3</v>
      </c>
      <c r="KQ88" s="33">
        <v>2.8256660000000001E-3</v>
      </c>
      <c r="KR88" s="33">
        <v>2.8182379999999998E-3</v>
      </c>
      <c r="KS88" s="33">
        <v>2.8110259999999999E-3</v>
      </c>
      <c r="KT88" s="33">
        <v>2.804019E-3</v>
      </c>
      <c r="KU88" s="33">
        <v>2.7972000000000001E-3</v>
      </c>
      <c r="KV88" s="33">
        <v>2.7905790000000001E-3</v>
      </c>
      <c r="KW88" s="33">
        <v>2.7841480000000002E-3</v>
      </c>
      <c r="KX88" s="33">
        <v>2.7779100000000002E-3</v>
      </c>
      <c r="KY88" s="33">
        <v>2.7718450000000002E-3</v>
      </c>
      <c r="KZ88" s="33">
        <v>2.765974E-3</v>
      </c>
      <c r="LA88" s="33">
        <v>2.7602899999999999E-3</v>
      </c>
      <c r="LB88" s="33">
        <v>2.7548120000000001E-3</v>
      </c>
      <c r="LC88" s="33">
        <v>2.7495219999999999E-3</v>
      </c>
      <c r="LD88" s="33">
        <v>2.7444129999999998E-3</v>
      </c>
      <c r="LE88" s="33">
        <v>2.7394580000000002E-3</v>
      </c>
      <c r="LF88" s="33">
        <v>2.7346620000000001E-3</v>
      </c>
      <c r="LG88" s="33">
        <v>2.7300029999999999E-3</v>
      </c>
      <c r="LH88" s="33">
        <v>2.7254850000000001E-3</v>
      </c>
      <c r="LI88" s="33">
        <v>2.7210659999999998E-3</v>
      </c>
      <c r="LJ88" s="33">
        <v>2.7167160000000001E-3</v>
      </c>
      <c r="LK88" s="33">
        <v>2.7123770000000002E-3</v>
      </c>
      <c r="LL88" s="33">
        <v>2.708027E-3</v>
      </c>
      <c r="LM88" s="33">
        <v>2.703624E-3</v>
      </c>
      <c r="LN88" s="33">
        <v>2.6991620000000002E-3</v>
      </c>
      <c r="LO88" s="33">
        <v>2.6946100000000001E-3</v>
      </c>
      <c r="LP88" s="33">
        <v>2.6899620000000002E-3</v>
      </c>
      <c r="LQ88" s="33">
        <v>2.6852040000000001E-3</v>
      </c>
      <c r="LR88" s="33">
        <v>2.6803700000000001E-3</v>
      </c>
      <c r="LS88" s="33">
        <v>2.6754779999999998E-3</v>
      </c>
      <c r="LT88" s="33">
        <v>2.6705800000000001E-3</v>
      </c>
      <c r="LU88" s="33">
        <v>2.6656890000000002E-3</v>
      </c>
      <c r="LV88" s="33">
        <v>2.6608280000000001E-3</v>
      </c>
      <c r="LW88" s="33">
        <v>2.6559859999999999E-3</v>
      </c>
      <c r="LX88" s="33">
        <v>2.6511859999999998E-3</v>
      </c>
      <c r="LY88" s="33">
        <v>2.6464219999999998E-3</v>
      </c>
      <c r="LZ88" s="33">
        <v>2.6417099999999998E-3</v>
      </c>
      <c r="MA88" s="33">
        <v>2.6370120000000002E-3</v>
      </c>
      <c r="MB88" s="33">
        <v>2.6322960000000001E-3</v>
      </c>
      <c r="MC88" s="33">
        <v>2.6275019999999999E-3</v>
      </c>
      <c r="MD88" s="33">
        <v>2.6226169999999998E-3</v>
      </c>
      <c r="ME88" s="33">
        <v>2.6176120000000001E-3</v>
      </c>
      <c r="MF88" s="33">
        <v>2.612493E-3</v>
      </c>
      <c r="MG88" s="33">
        <v>2.6072270000000002E-3</v>
      </c>
      <c r="MH88" s="33">
        <v>2.6018059999999999E-3</v>
      </c>
      <c r="MI88" s="33">
        <v>2.5961999999999999E-3</v>
      </c>
      <c r="MJ88" s="33">
        <v>2.5904370000000001E-3</v>
      </c>
      <c r="MK88" s="33">
        <v>2.5845299999999998E-3</v>
      </c>
      <c r="ML88" s="33">
        <v>2.578524E-3</v>
      </c>
      <c r="MM88" s="33">
        <v>2.572422E-3</v>
      </c>
      <c r="MN88" s="33">
        <v>2.566235E-3</v>
      </c>
      <c r="MO88" s="33">
        <v>2.5599440000000002E-3</v>
      </c>
      <c r="MP88" s="33">
        <v>2.5535699999999998E-3</v>
      </c>
      <c r="MQ88" s="33">
        <v>2.5471130000000002E-3</v>
      </c>
      <c r="MR88" s="33">
        <v>2.540601E-3</v>
      </c>
      <c r="MS88" s="33">
        <v>2.5340179999999999E-3</v>
      </c>
      <c r="MT88" s="33">
        <v>2.5273650000000002E-3</v>
      </c>
      <c r="MU88" s="33">
        <v>2.5206170000000002E-3</v>
      </c>
      <c r="MV88" s="33">
        <v>2.5137969999999999E-3</v>
      </c>
      <c r="MW88" s="33">
        <v>2.5069150000000002E-3</v>
      </c>
      <c r="MX88" s="33">
        <v>2.5000069999999998E-3</v>
      </c>
      <c r="MY88" s="33">
        <v>2.493061E-3</v>
      </c>
      <c r="MZ88" s="33">
        <v>2.4860749999999999E-3</v>
      </c>
      <c r="NA88" s="33">
        <v>2.4790139999999999E-3</v>
      </c>
      <c r="NB88" s="33">
        <v>2.4718840000000001E-3</v>
      </c>
      <c r="NC88" s="33">
        <v>2.4646780000000001E-3</v>
      </c>
      <c r="ND88" s="33">
        <v>2.4574110000000001E-3</v>
      </c>
      <c r="NE88" s="33">
        <v>2.45006E-3</v>
      </c>
      <c r="NF88" s="33">
        <v>2.442624E-3</v>
      </c>
      <c r="NG88" s="33">
        <v>2.4350779999999998E-3</v>
      </c>
      <c r="NH88" s="33">
        <v>2.4274470000000001E-3</v>
      </c>
      <c r="NI88" s="33">
        <v>2.4197469999999999E-3</v>
      </c>
      <c r="NJ88" s="33">
        <v>2.41202E-3</v>
      </c>
      <c r="NK88" s="33">
        <v>2.4042619999999999E-3</v>
      </c>
      <c r="NL88" s="33">
        <v>2.3964770000000002E-3</v>
      </c>
      <c r="NM88" s="33">
        <v>2.38864E-3</v>
      </c>
      <c r="NN88" s="33">
        <v>2.3807609999999999E-3</v>
      </c>
      <c r="NO88" s="33">
        <v>2.372833E-3</v>
      </c>
      <c r="NP88" s="33">
        <v>2.3648749999999998E-3</v>
      </c>
      <c r="NQ88" s="33">
        <v>2.3568619999999999E-3</v>
      </c>
      <c r="NR88" s="33">
        <v>2.348784E-3</v>
      </c>
      <c r="NS88" s="33">
        <v>2.3406120000000002E-3</v>
      </c>
      <c r="NT88" s="33">
        <v>2.3323649999999999E-3</v>
      </c>
      <c r="NU88" s="33">
        <v>2.3240589999999998E-3</v>
      </c>
      <c r="NV88" s="33">
        <v>2.3157389999999998E-3</v>
      </c>
      <c r="NW88" s="33">
        <v>2.3074129999999999E-3</v>
      </c>
      <c r="NX88" s="33">
        <v>2.2991040000000002E-3</v>
      </c>
      <c r="NY88" s="33">
        <v>2.2908E-3</v>
      </c>
      <c r="NZ88" s="33">
        <v>2.282531E-3</v>
      </c>
      <c r="OA88" s="33">
        <v>2.2743059999999998E-3</v>
      </c>
      <c r="OB88" s="33">
        <v>2.266143E-3</v>
      </c>
      <c r="OC88" s="33">
        <v>2.2580270000000001E-3</v>
      </c>
      <c r="OD88" s="33">
        <v>2.249942E-3</v>
      </c>
      <c r="OE88" s="33">
        <v>2.2418440000000002E-3</v>
      </c>
      <c r="OF88" s="33">
        <v>2.2337350000000001E-3</v>
      </c>
      <c r="OG88" s="33">
        <v>2.2256089999999999E-3</v>
      </c>
      <c r="OH88" s="33">
        <v>2.2174849999999999E-3</v>
      </c>
      <c r="OI88" s="33">
        <v>2.209361E-3</v>
      </c>
      <c r="OJ88" s="33">
        <v>2.2012400000000001E-3</v>
      </c>
      <c r="OK88" s="33">
        <v>2.193104E-3</v>
      </c>
      <c r="OL88" s="33">
        <v>2.1849759999999999E-3</v>
      </c>
      <c r="OM88" s="33">
        <v>2.1768619999999999E-3</v>
      </c>
      <c r="ON88" s="33">
        <v>2.168789E-3</v>
      </c>
      <c r="OO88" s="33">
        <v>2.1607470000000002E-3</v>
      </c>
      <c r="OP88" s="33">
        <v>2.152724E-3</v>
      </c>
    </row>
    <row r="89" spans="1:406" x14ac:dyDescent="0.25">
      <c r="A89" s="13" t="str">
        <f t="shared" si="1"/>
        <v>Helicopter-MEDIUM-3-7-Any</v>
      </c>
      <c r="B89" s="13" t="s">
        <v>55</v>
      </c>
      <c r="C89" s="23" t="s">
        <v>31</v>
      </c>
      <c r="D89" s="31">
        <v>3</v>
      </c>
      <c r="E89" s="23">
        <v>7</v>
      </c>
      <c r="F89" s="32" t="s">
        <v>48</v>
      </c>
      <c r="G89" s="33">
        <v>0.42992750000000002</v>
      </c>
      <c r="H89" s="13">
        <v>0.29289900000000002</v>
      </c>
      <c r="I89" s="33">
        <v>0.21001400000000001</v>
      </c>
      <c r="J89" s="33">
        <v>0.15712000000000001</v>
      </c>
      <c r="K89" s="33">
        <v>0.12197909999999999</v>
      </c>
      <c r="L89" s="33">
        <v>9.8180149999999994E-2</v>
      </c>
      <c r="M89" s="33">
        <v>8.1360680000000005E-2</v>
      </c>
      <c r="N89" s="33">
        <v>6.8865969999999999E-2</v>
      </c>
      <c r="O89" s="33">
        <v>5.9375120000000003E-2</v>
      </c>
      <c r="P89" s="33">
        <v>5.1909480000000001E-2</v>
      </c>
      <c r="Q89" s="33">
        <v>4.5883960000000001E-2</v>
      </c>
      <c r="R89" s="33">
        <v>4.2635569999999998E-2</v>
      </c>
      <c r="S89" s="33">
        <v>3.9926450000000002E-2</v>
      </c>
      <c r="T89" s="33">
        <v>3.742798E-2</v>
      </c>
      <c r="U89" s="33">
        <v>3.516379E-2</v>
      </c>
      <c r="V89" s="33">
        <v>3.2999979999999998E-2</v>
      </c>
      <c r="W89" s="33">
        <v>3.0946339999999999E-2</v>
      </c>
      <c r="X89" s="33">
        <v>2.9216280000000001E-2</v>
      </c>
      <c r="Y89" s="33">
        <v>2.763268E-2</v>
      </c>
      <c r="Z89" s="33">
        <v>2.616489E-2</v>
      </c>
      <c r="AA89" s="33">
        <v>2.488518E-2</v>
      </c>
      <c r="AB89" s="33">
        <v>2.3727930000000001E-2</v>
      </c>
      <c r="AC89" s="33">
        <v>2.2643300000000002E-2</v>
      </c>
      <c r="AD89" s="33">
        <v>2.172255E-2</v>
      </c>
      <c r="AE89" s="33">
        <v>2.08886E-2</v>
      </c>
      <c r="AF89" s="33">
        <v>2.0111179999999999E-2</v>
      </c>
      <c r="AG89" s="33">
        <v>1.9397879999999999E-2</v>
      </c>
      <c r="AH89" s="33">
        <v>1.8640779999999999E-2</v>
      </c>
      <c r="AI89" s="33">
        <v>1.796418E-2</v>
      </c>
      <c r="AJ89" s="33">
        <v>1.73525E-2</v>
      </c>
      <c r="AK89" s="33">
        <v>1.679895E-2</v>
      </c>
      <c r="AL89" s="33">
        <v>1.6298389999999999E-2</v>
      </c>
      <c r="AM89" s="33">
        <v>1.5842970000000001E-2</v>
      </c>
      <c r="AN89" s="33">
        <v>1.5428300000000001E-2</v>
      </c>
      <c r="AO89" s="33">
        <v>1.5045559999999999E-2</v>
      </c>
      <c r="AP89" s="33">
        <v>1.468799E-2</v>
      </c>
      <c r="AQ89" s="33">
        <v>1.435703E-2</v>
      </c>
      <c r="AR89" s="33">
        <v>1.405146E-2</v>
      </c>
      <c r="AS89" s="33">
        <v>1.376727E-2</v>
      </c>
      <c r="AT89" s="33">
        <v>1.350437E-2</v>
      </c>
      <c r="AU89" s="33">
        <v>1.3256469999999999E-2</v>
      </c>
      <c r="AV89" s="33">
        <v>1.3018470000000001E-2</v>
      </c>
      <c r="AW89" s="33">
        <v>1.2791510000000001E-2</v>
      </c>
      <c r="AX89" s="33">
        <v>1.257691E-2</v>
      </c>
      <c r="AY89" s="33">
        <v>1.23762E-2</v>
      </c>
      <c r="AZ89" s="33">
        <v>1.218906E-2</v>
      </c>
      <c r="BA89" s="33">
        <v>1.2007779999999999E-2</v>
      </c>
      <c r="BB89" s="33">
        <v>1.182983E-2</v>
      </c>
      <c r="BC89" s="33">
        <v>1.1659640000000001E-2</v>
      </c>
      <c r="BD89" s="33">
        <v>1.1498090000000001E-2</v>
      </c>
      <c r="BE89" s="33">
        <v>1.1344170000000001E-2</v>
      </c>
      <c r="BF89" s="33">
        <v>1.119827E-2</v>
      </c>
      <c r="BG89" s="33">
        <v>1.105535E-2</v>
      </c>
      <c r="BH89" s="33">
        <v>1.0912059999999999E-2</v>
      </c>
      <c r="BI89" s="33">
        <v>1.077443E-2</v>
      </c>
      <c r="BJ89" s="33">
        <v>1.064232E-2</v>
      </c>
      <c r="BK89" s="33">
        <v>1.0516640000000001E-2</v>
      </c>
      <c r="BL89" s="33">
        <v>1.0397180000000001E-2</v>
      </c>
      <c r="BM89" s="33">
        <v>1.027894E-2</v>
      </c>
      <c r="BN89" s="33">
        <v>1.016043E-2</v>
      </c>
      <c r="BO89" s="33">
        <v>1.004651E-2</v>
      </c>
      <c r="BP89" s="33">
        <v>9.9366009999999998E-3</v>
      </c>
      <c r="BQ89" s="33">
        <v>9.8318109999999993E-3</v>
      </c>
      <c r="BR89" s="33">
        <v>9.7302039999999992E-3</v>
      </c>
      <c r="BS89" s="33">
        <v>9.6283989999999993E-3</v>
      </c>
      <c r="BT89" s="33">
        <v>9.5260369999999994E-3</v>
      </c>
      <c r="BU89" s="33">
        <v>9.4258520000000002E-3</v>
      </c>
      <c r="BV89" s="33">
        <v>9.3284419999999993E-3</v>
      </c>
      <c r="BW89" s="33">
        <v>9.2357649999999999E-3</v>
      </c>
      <c r="BX89" s="33">
        <v>9.1453969999999996E-3</v>
      </c>
      <c r="BY89" s="33">
        <v>9.0549159999999997E-3</v>
      </c>
      <c r="BZ89" s="33">
        <v>8.9646039999999993E-3</v>
      </c>
      <c r="CA89" s="33">
        <v>8.8768130000000008E-3</v>
      </c>
      <c r="CB89" s="33">
        <v>8.7914629999999994E-3</v>
      </c>
      <c r="CC89" s="33">
        <v>8.7097479999999998E-3</v>
      </c>
      <c r="CD89" s="33">
        <v>8.6305070000000008E-3</v>
      </c>
      <c r="CE89" s="33">
        <v>8.5518429999999999E-3</v>
      </c>
      <c r="CF89" s="33">
        <v>8.4719419999999997E-3</v>
      </c>
      <c r="CG89" s="33">
        <v>8.3926000000000001E-3</v>
      </c>
      <c r="CH89" s="33">
        <v>8.3155550000000005E-3</v>
      </c>
      <c r="CI89" s="33">
        <v>8.2420719999999996E-3</v>
      </c>
      <c r="CJ89" s="33">
        <v>8.1698420000000001E-3</v>
      </c>
      <c r="CK89" s="33">
        <v>8.0975079999999998E-3</v>
      </c>
      <c r="CL89" s="33">
        <v>8.0247159999999994E-3</v>
      </c>
      <c r="CM89" s="33">
        <v>7.9523560000000007E-3</v>
      </c>
      <c r="CN89" s="33">
        <v>7.8818169999999993E-3</v>
      </c>
      <c r="CO89" s="33">
        <v>7.8151090000000006E-3</v>
      </c>
      <c r="CP89" s="33">
        <v>7.7503720000000002E-3</v>
      </c>
      <c r="CQ89" s="33">
        <v>7.6862459999999999E-3</v>
      </c>
      <c r="CR89" s="33">
        <v>7.6211100000000004E-3</v>
      </c>
      <c r="CS89" s="33">
        <v>7.5561389999999999E-3</v>
      </c>
      <c r="CT89" s="33">
        <v>7.4918729999999996E-3</v>
      </c>
      <c r="CU89" s="33">
        <v>7.4301389999999997E-3</v>
      </c>
      <c r="CV89" s="33">
        <v>7.3697720000000001E-3</v>
      </c>
      <c r="CW89" s="33">
        <v>7.3098349999999998E-3</v>
      </c>
      <c r="CX89" s="33">
        <v>7.249241E-3</v>
      </c>
      <c r="CY89" s="33">
        <v>7.1889609999999998E-3</v>
      </c>
      <c r="CZ89" s="33">
        <v>7.1293060000000002E-3</v>
      </c>
      <c r="DA89" s="33">
        <v>7.072109E-3</v>
      </c>
      <c r="DB89" s="33">
        <v>7.0161920000000001E-3</v>
      </c>
      <c r="DC89" s="33">
        <v>6.9611650000000001E-3</v>
      </c>
      <c r="DD89" s="33">
        <v>6.9062350000000002E-3</v>
      </c>
      <c r="DE89" s="33">
        <v>6.8516710000000002E-3</v>
      </c>
      <c r="DF89" s="33">
        <v>6.7971890000000004E-3</v>
      </c>
      <c r="DG89" s="33">
        <v>6.7441910000000001E-3</v>
      </c>
      <c r="DH89" s="33">
        <v>6.6920870000000002E-3</v>
      </c>
      <c r="DI89" s="33">
        <v>6.6408179999999997E-3</v>
      </c>
      <c r="DJ89" s="33">
        <v>6.5895600000000004E-3</v>
      </c>
      <c r="DK89" s="33">
        <v>6.5379710000000001E-3</v>
      </c>
      <c r="DL89" s="33">
        <v>6.4859599999999998E-3</v>
      </c>
      <c r="DM89" s="33">
        <v>6.4352649999999999E-3</v>
      </c>
      <c r="DN89" s="33">
        <v>6.3855700000000001E-3</v>
      </c>
      <c r="DO89" s="33">
        <v>6.3369419999999999E-3</v>
      </c>
      <c r="DP89" s="33">
        <v>6.2885889999999998E-3</v>
      </c>
      <c r="DQ89" s="33">
        <v>6.2402270000000001E-3</v>
      </c>
      <c r="DR89" s="33">
        <v>6.1918889999999999E-3</v>
      </c>
      <c r="DS89" s="33">
        <v>6.1451259999999999E-3</v>
      </c>
      <c r="DT89" s="33">
        <v>6.0995889999999999E-3</v>
      </c>
      <c r="DU89" s="33">
        <v>6.0545829999999997E-3</v>
      </c>
      <c r="DV89" s="33">
        <v>6.0091709999999998E-3</v>
      </c>
      <c r="DW89" s="33">
        <v>5.9630300000000002E-3</v>
      </c>
      <c r="DX89" s="33">
        <v>5.9163799999999997E-3</v>
      </c>
      <c r="DY89" s="33">
        <v>5.8710680000000001E-3</v>
      </c>
      <c r="DZ89" s="33">
        <v>5.8272380000000002E-3</v>
      </c>
      <c r="EA89" s="33">
        <v>5.7848270000000002E-3</v>
      </c>
      <c r="EB89" s="33">
        <v>5.7428069999999999E-3</v>
      </c>
      <c r="EC89" s="33">
        <v>5.7001530000000003E-3</v>
      </c>
      <c r="ED89" s="33">
        <v>5.6569360000000004E-3</v>
      </c>
      <c r="EE89" s="33">
        <v>5.614389E-3</v>
      </c>
      <c r="EF89" s="33">
        <v>5.5726389999999999E-3</v>
      </c>
      <c r="EG89" s="33">
        <v>5.5318820000000001E-3</v>
      </c>
      <c r="EH89" s="33">
        <v>5.4913059999999996E-3</v>
      </c>
      <c r="EI89" s="33">
        <v>5.4504640000000004E-3</v>
      </c>
      <c r="EJ89" s="33">
        <v>5.4096029999999998E-3</v>
      </c>
      <c r="EK89" s="33">
        <v>5.3696300000000002E-3</v>
      </c>
      <c r="EL89" s="33">
        <v>5.3307440000000001E-3</v>
      </c>
      <c r="EM89" s="33">
        <v>5.2930970000000001E-3</v>
      </c>
      <c r="EN89" s="33">
        <v>5.2557280000000003E-3</v>
      </c>
      <c r="EO89" s="33">
        <v>5.2178440000000001E-3</v>
      </c>
      <c r="EP89" s="33">
        <v>5.1793289999999999E-3</v>
      </c>
      <c r="EQ89" s="33">
        <v>5.1410750000000002E-3</v>
      </c>
      <c r="ER89" s="33">
        <v>5.1040570000000004E-3</v>
      </c>
      <c r="ES89" s="33">
        <v>5.0686500000000001E-3</v>
      </c>
      <c r="ET89" s="33">
        <v>5.0340029999999996E-3</v>
      </c>
      <c r="EU89" s="33">
        <v>4.9995689999999997E-3</v>
      </c>
      <c r="EV89" s="33">
        <v>4.9651460000000001E-3</v>
      </c>
      <c r="EW89" s="33">
        <v>4.931141E-3</v>
      </c>
      <c r="EX89" s="33">
        <v>4.8980450000000002E-3</v>
      </c>
      <c r="EY89" s="33">
        <v>4.865996E-3</v>
      </c>
      <c r="EZ89" s="33">
        <v>4.8342130000000004E-3</v>
      </c>
      <c r="FA89" s="33">
        <v>4.802349E-3</v>
      </c>
      <c r="FB89" s="33">
        <v>4.7704949999999996E-3</v>
      </c>
      <c r="FC89" s="33">
        <v>4.7390100000000001E-3</v>
      </c>
      <c r="FD89" s="33">
        <v>4.7083000000000003E-3</v>
      </c>
      <c r="FE89" s="33">
        <v>4.678471E-3</v>
      </c>
      <c r="FF89" s="33">
        <v>4.6488830000000004E-3</v>
      </c>
      <c r="FG89" s="33">
        <v>4.6191699999999997E-3</v>
      </c>
      <c r="FH89" s="33">
        <v>4.5892729999999996E-3</v>
      </c>
      <c r="FI89" s="33">
        <v>4.55953E-3</v>
      </c>
      <c r="FJ89" s="33">
        <v>4.5305390000000001E-3</v>
      </c>
      <c r="FK89" s="33">
        <v>4.5026420000000003E-3</v>
      </c>
      <c r="FL89" s="33">
        <v>4.4758389999999997E-3</v>
      </c>
      <c r="FM89" s="33">
        <v>4.4496049999999997E-3</v>
      </c>
      <c r="FN89" s="33">
        <v>4.4234749999999996E-3</v>
      </c>
      <c r="FO89" s="33">
        <v>4.3973559999999998E-3</v>
      </c>
      <c r="FP89" s="33">
        <v>4.3714519999999996E-3</v>
      </c>
      <c r="FQ89" s="33">
        <v>4.3458500000000001E-3</v>
      </c>
      <c r="FR89" s="33">
        <v>4.3205279999999997E-3</v>
      </c>
      <c r="FS89" s="33">
        <v>4.2952720000000002E-3</v>
      </c>
      <c r="FT89" s="33">
        <v>4.2699950000000004E-3</v>
      </c>
      <c r="FU89" s="33">
        <v>4.2448429999999999E-3</v>
      </c>
      <c r="FV89" s="33">
        <v>4.2202710000000003E-3</v>
      </c>
      <c r="FW89" s="33">
        <v>4.196567E-3</v>
      </c>
      <c r="FX89" s="33">
        <v>4.1736719999999998E-3</v>
      </c>
      <c r="FY89" s="33">
        <v>4.1510690000000003E-3</v>
      </c>
      <c r="FZ89" s="33">
        <v>4.1282080000000004E-3</v>
      </c>
      <c r="GA89" s="33">
        <v>4.1047159999999996E-3</v>
      </c>
      <c r="GB89" s="33">
        <v>4.0807930000000001E-3</v>
      </c>
      <c r="GC89" s="33">
        <v>4.0568770000000004E-3</v>
      </c>
      <c r="GD89" s="33">
        <v>4.0332839999999998E-3</v>
      </c>
      <c r="GE89" s="33">
        <v>4.0098900000000003E-3</v>
      </c>
      <c r="GF89" s="33">
        <v>3.9864260000000004E-3</v>
      </c>
      <c r="GG89" s="33">
        <v>3.9627630000000002E-3</v>
      </c>
      <c r="GH89" s="33">
        <v>3.939377E-3</v>
      </c>
      <c r="GI89" s="33">
        <v>3.9167999999999998E-3</v>
      </c>
      <c r="GJ89" s="33">
        <v>3.8951739999999999E-3</v>
      </c>
      <c r="GK89" s="33">
        <v>3.8741719999999999E-3</v>
      </c>
      <c r="GL89" s="33">
        <v>3.853347E-3</v>
      </c>
      <c r="GM89" s="33">
        <v>3.8324079999999998E-3</v>
      </c>
      <c r="GN89" s="33">
        <v>3.8115760000000001E-3</v>
      </c>
      <c r="GO89" s="33">
        <v>3.791193E-3</v>
      </c>
      <c r="GP89" s="33">
        <v>3.7711699999999999E-3</v>
      </c>
      <c r="GQ89" s="33">
        <v>3.7510289999999999E-3</v>
      </c>
      <c r="GR89" s="33">
        <v>3.730279E-3</v>
      </c>
      <c r="GS89" s="33">
        <v>3.7086620000000002E-3</v>
      </c>
      <c r="GT89" s="33">
        <v>3.686768E-3</v>
      </c>
      <c r="GU89" s="33">
        <v>3.6652949999999998E-3</v>
      </c>
      <c r="GV89" s="33">
        <v>3.644493E-3</v>
      </c>
      <c r="GW89" s="33">
        <v>3.6241289999999998E-3</v>
      </c>
      <c r="GX89" s="33">
        <v>3.6038659999999998E-3</v>
      </c>
      <c r="GY89" s="33">
        <v>3.5833950000000001E-3</v>
      </c>
      <c r="GZ89" s="33">
        <v>3.56296E-3</v>
      </c>
      <c r="HA89" s="33">
        <v>3.5430190000000001E-3</v>
      </c>
      <c r="HB89" s="33">
        <v>3.5237509999999999E-3</v>
      </c>
      <c r="HC89" s="33">
        <v>3.5048340000000001E-3</v>
      </c>
      <c r="HD89" s="33">
        <v>3.4858240000000002E-3</v>
      </c>
      <c r="HE89" s="33">
        <v>3.4663570000000002E-3</v>
      </c>
      <c r="HF89" s="33">
        <v>3.446518E-3</v>
      </c>
      <c r="HG89" s="33">
        <v>3.4268499999999999E-3</v>
      </c>
      <c r="HH89" s="33">
        <v>3.4078770000000001E-3</v>
      </c>
      <c r="HI89" s="33">
        <v>3.3895190000000001E-3</v>
      </c>
      <c r="HJ89" s="33">
        <v>3.371481E-3</v>
      </c>
      <c r="HK89" s="33">
        <v>3.3534160000000001E-3</v>
      </c>
      <c r="HL89" s="33">
        <v>3.335331E-3</v>
      </c>
      <c r="HM89" s="33">
        <v>3.3176379999999999E-3</v>
      </c>
      <c r="HN89" s="33">
        <v>3.3006099999999998E-3</v>
      </c>
      <c r="HO89" s="33">
        <v>3.2839240000000001E-3</v>
      </c>
      <c r="HP89" s="33">
        <v>3.2671369999999998E-3</v>
      </c>
      <c r="HQ89" s="33">
        <v>3.2499320000000001E-3</v>
      </c>
      <c r="HR89" s="33">
        <v>3.2323310000000002E-3</v>
      </c>
      <c r="HS89" s="33">
        <v>3.2147709999999999E-3</v>
      </c>
      <c r="HT89" s="33">
        <v>3.1975910000000001E-3</v>
      </c>
      <c r="HU89" s="33">
        <v>3.1806069999999998E-3</v>
      </c>
      <c r="HV89" s="33">
        <v>3.1636059999999998E-3</v>
      </c>
      <c r="HW89" s="33">
        <v>3.1465579999999998E-3</v>
      </c>
      <c r="HX89" s="33">
        <v>3.1296399999999999E-3</v>
      </c>
      <c r="HY89" s="33">
        <v>3.1132999999999998E-3</v>
      </c>
      <c r="HZ89" s="33">
        <v>3.0978720000000002E-3</v>
      </c>
      <c r="IA89" s="33">
        <v>3.083035E-3</v>
      </c>
      <c r="IB89" s="33">
        <v>3.0683870000000001E-3</v>
      </c>
      <c r="IC89" s="33">
        <v>3.0536909999999999E-3</v>
      </c>
      <c r="ID89" s="33">
        <v>3.038911E-3</v>
      </c>
      <c r="IE89" s="33">
        <v>3.0242680000000001E-3</v>
      </c>
      <c r="IF89" s="33">
        <v>3.0100579999999999E-3</v>
      </c>
      <c r="IG89" s="33">
        <v>2.996135E-3</v>
      </c>
      <c r="IH89" s="33">
        <v>2.98219E-3</v>
      </c>
      <c r="II89" s="33">
        <v>2.9680000000000002E-3</v>
      </c>
      <c r="IJ89" s="33">
        <v>2.9535849999999999E-3</v>
      </c>
      <c r="IK89" s="33">
        <v>2.9392620000000002E-3</v>
      </c>
      <c r="IL89" s="33">
        <v>2.9254390000000002E-3</v>
      </c>
      <c r="IM89" s="33">
        <v>2.9121910000000002E-3</v>
      </c>
      <c r="IN89" s="33">
        <v>2.899282E-3</v>
      </c>
      <c r="IO89" s="33">
        <v>2.8864199999999998E-3</v>
      </c>
      <c r="IP89" s="33">
        <v>2.8734960000000001E-3</v>
      </c>
      <c r="IQ89" s="33">
        <v>2.8606479999999999E-3</v>
      </c>
      <c r="IR89" s="33">
        <v>2.8481460000000002E-3</v>
      </c>
      <c r="IS89" s="33">
        <v>2.835981E-3</v>
      </c>
      <c r="IT89" s="33">
        <v>2.823903E-3</v>
      </c>
      <c r="IU89" s="33">
        <v>2.8117039999999999E-3</v>
      </c>
      <c r="IV89" s="33">
        <v>2.7993279999999998E-3</v>
      </c>
      <c r="IW89" s="33">
        <v>2.7869330000000001E-3</v>
      </c>
      <c r="IX89" s="33">
        <v>2.7748270000000001E-3</v>
      </c>
      <c r="IY89" s="33">
        <v>2.7630739999999999E-3</v>
      </c>
      <c r="IZ89" s="33">
        <v>2.7515030000000002E-3</v>
      </c>
      <c r="JA89" s="33">
        <v>2.7399439999999998E-3</v>
      </c>
      <c r="JB89" s="33">
        <v>2.7282809999999999E-3</v>
      </c>
      <c r="JC89" s="33">
        <v>2.7166099999999999E-3</v>
      </c>
      <c r="JD89" s="33">
        <v>2.7051900000000001E-3</v>
      </c>
      <c r="JE89" s="33">
        <v>2.6940620000000001E-3</v>
      </c>
      <c r="JF89" s="33">
        <v>2.6830500000000002E-3</v>
      </c>
      <c r="JG89" s="33">
        <v>2.6719339999999999E-3</v>
      </c>
      <c r="JH89" s="33">
        <v>2.660576E-3</v>
      </c>
      <c r="JI89" s="33">
        <v>2.6490760000000002E-3</v>
      </c>
      <c r="JJ89" s="33">
        <v>2.637683E-3</v>
      </c>
      <c r="JK89" s="33">
        <v>2.6265030000000001E-3</v>
      </c>
      <c r="JL89" s="33">
        <v>2.615455E-3</v>
      </c>
      <c r="JM89" s="33">
        <v>2.6043669999999998E-3</v>
      </c>
      <c r="JN89" s="33">
        <v>2.593171E-3</v>
      </c>
      <c r="JO89" s="33">
        <v>2.5819969999999999E-3</v>
      </c>
      <c r="JP89" s="33">
        <v>2.5710709999999999E-3</v>
      </c>
      <c r="JQ89" s="33">
        <v>2.5604930000000001E-3</v>
      </c>
      <c r="JR89" s="33">
        <v>2.5501579999999999E-3</v>
      </c>
      <c r="JS89" s="33">
        <v>2.5398510000000001E-3</v>
      </c>
      <c r="JT89" s="33">
        <v>2.529459E-3</v>
      </c>
      <c r="JU89" s="33">
        <v>2.5190830000000001E-3</v>
      </c>
      <c r="JV89" s="33">
        <v>2.5088900000000002E-3</v>
      </c>
      <c r="JW89" s="33">
        <v>2.4989109999999999E-3</v>
      </c>
      <c r="JX89" s="33">
        <v>2.4890049999999999E-3</v>
      </c>
      <c r="JY89" s="33">
        <v>2.4789360000000002E-3</v>
      </c>
      <c r="JZ89" s="33">
        <v>2.468586E-3</v>
      </c>
      <c r="KA89" s="33">
        <v>2.4580489999999999E-3</v>
      </c>
      <c r="KB89" s="33">
        <v>2.4474900000000001E-3</v>
      </c>
      <c r="KC89" s="33">
        <v>2.4369980000000001E-3</v>
      </c>
      <c r="KD89" s="33">
        <v>2.4265100000000002E-3</v>
      </c>
      <c r="KE89" s="33">
        <v>2.4158970000000002E-3</v>
      </c>
      <c r="KF89" s="33">
        <v>2.405098E-3</v>
      </c>
      <c r="KG89" s="33">
        <v>2.394242E-3</v>
      </c>
      <c r="KH89" s="33">
        <v>2.3835060000000001E-3</v>
      </c>
      <c r="KI89" s="33">
        <v>2.3730320000000002E-3</v>
      </c>
      <c r="KJ89" s="33">
        <v>2.362795E-3</v>
      </c>
      <c r="KK89" s="33">
        <v>2.3526889999999998E-3</v>
      </c>
      <c r="KL89" s="33">
        <v>2.3425569999999999E-3</v>
      </c>
      <c r="KM89" s="33">
        <v>2.3324719999999999E-3</v>
      </c>
      <c r="KN89" s="33">
        <v>2.3225799999999999E-3</v>
      </c>
      <c r="KO89" s="33">
        <v>2.3130059999999998E-3</v>
      </c>
      <c r="KP89" s="33">
        <v>2.3037119999999999E-3</v>
      </c>
      <c r="KQ89" s="33">
        <v>2.2945919999999998E-3</v>
      </c>
      <c r="KR89" s="33">
        <v>2.2854590000000001E-3</v>
      </c>
      <c r="KS89" s="33">
        <v>2.2763010000000001E-3</v>
      </c>
      <c r="KT89" s="33">
        <v>2.2672059999999999E-3</v>
      </c>
      <c r="KU89" s="33">
        <v>2.2582079999999998E-3</v>
      </c>
      <c r="KV89" s="33">
        <v>2.2492430000000002E-3</v>
      </c>
      <c r="KW89" s="33">
        <v>2.2402279999999999E-3</v>
      </c>
      <c r="KX89" s="33">
        <v>2.2310160000000002E-3</v>
      </c>
      <c r="KY89" s="33">
        <v>2.2216330000000002E-3</v>
      </c>
      <c r="KZ89" s="33">
        <v>2.2121609999999998E-3</v>
      </c>
      <c r="LA89" s="33">
        <v>2.2026659999999998E-3</v>
      </c>
      <c r="LB89" s="33">
        <v>2.1931030000000001E-3</v>
      </c>
      <c r="LC89" s="33">
        <v>2.183454E-3</v>
      </c>
      <c r="LD89" s="33">
        <v>2.1736569999999998E-3</v>
      </c>
      <c r="LE89" s="33">
        <v>2.1638009999999999E-3</v>
      </c>
      <c r="LF89" s="33">
        <v>2.1540219999999998E-3</v>
      </c>
      <c r="LG89" s="33">
        <v>2.1444379999999998E-3</v>
      </c>
      <c r="LH89" s="33">
        <v>2.135035E-3</v>
      </c>
      <c r="LI89" s="33">
        <v>2.1258219999999999E-3</v>
      </c>
      <c r="LJ89" s="33">
        <v>2.1166990000000001E-3</v>
      </c>
      <c r="LK89" s="33">
        <v>2.1077349999999999E-3</v>
      </c>
      <c r="LL89" s="33">
        <v>2.0989910000000001E-3</v>
      </c>
      <c r="LM89" s="33">
        <v>2.0905329999999999E-3</v>
      </c>
      <c r="LN89" s="33">
        <v>2.0822710000000001E-3</v>
      </c>
      <c r="LO89" s="33">
        <v>2.0741259999999999E-3</v>
      </c>
      <c r="LP89" s="33">
        <v>2.0659620000000002E-3</v>
      </c>
      <c r="LQ89" s="33">
        <v>2.0577799999999999E-3</v>
      </c>
      <c r="LR89" s="33">
        <v>2.0495090000000001E-3</v>
      </c>
      <c r="LS89" s="33">
        <v>2.0412239999999999E-3</v>
      </c>
      <c r="LT89" s="33">
        <v>2.0328640000000001E-3</v>
      </c>
      <c r="LU89" s="33">
        <v>2.0244009999999999E-3</v>
      </c>
      <c r="LV89" s="33">
        <v>2.0157819999999998E-3</v>
      </c>
      <c r="LW89" s="33">
        <v>2.007071E-3</v>
      </c>
      <c r="LX89" s="33">
        <v>1.9982630000000001E-3</v>
      </c>
      <c r="LY89" s="33">
        <v>1.9894880000000002E-3</v>
      </c>
      <c r="LZ89" s="33">
        <v>1.9807650000000002E-3</v>
      </c>
      <c r="MA89" s="33">
        <v>1.972096E-3</v>
      </c>
      <c r="MB89" s="33">
        <v>1.9634650000000002E-3</v>
      </c>
      <c r="MC89" s="33">
        <v>1.9548880000000001E-3</v>
      </c>
      <c r="MD89" s="33">
        <v>1.946361E-3</v>
      </c>
      <c r="ME89" s="33">
        <v>1.9379690000000001E-3</v>
      </c>
      <c r="MF89" s="33">
        <v>1.929694E-3</v>
      </c>
      <c r="MG89" s="33">
        <v>1.92154E-3</v>
      </c>
      <c r="MH89" s="33">
        <v>1.91348E-3</v>
      </c>
      <c r="MI89" s="33">
        <v>1.905522E-3</v>
      </c>
      <c r="MJ89" s="33">
        <v>1.8976189999999999E-3</v>
      </c>
      <c r="MK89" s="33">
        <v>1.889848E-3</v>
      </c>
      <c r="ML89" s="33">
        <v>1.8821809999999999E-3</v>
      </c>
      <c r="MM89" s="33">
        <v>1.874613E-3</v>
      </c>
      <c r="MN89" s="33">
        <v>1.8670990000000001E-3</v>
      </c>
      <c r="MO89" s="33">
        <v>1.8596419999999999E-3</v>
      </c>
      <c r="MP89" s="33">
        <v>1.8521550000000001E-3</v>
      </c>
      <c r="MQ89" s="33">
        <v>1.844743E-3</v>
      </c>
      <c r="MR89" s="33">
        <v>1.83738E-3</v>
      </c>
      <c r="MS89" s="33">
        <v>1.830071E-3</v>
      </c>
      <c r="MT89" s="33">
        <v>1.822773E-3</v>
      </c>
      <c r="MU89" s="33">
        <v>1.815517E-3</v>
      </c>
      <c r="MV89" s="33">
        <v>1.808233E-3</v>
      </c>
      <c r="MW89" s="33">
        <v>1.8010120000000001E-3</v>
      </c>
      <c r="MX89" s="33">
        <v>1.7938349999999999E-3</v>
      </c>
      <c r="MY89" s="33">
        <v>1.786775E-3</v>
      </c>
      <c r="MZ89" s="33">
        <v>1.7798130000000001E-3</v>
      </c>
      <c r="NA89" s="33">
        <v>1.7729670000000001E-3</v>
      </c>
      <c r="NB89" s="33">
        <v>1.7661339999999999E-3</v>
      </c>
      <c r="NC89" s="33">
        <v>1.759345E-3</v>
      </c>
      <c r="ND89" s="33">
        <v>1.752567E-3</v>
      </c>
      <c r="NE89" s="33">
        <v>1.7458389999999999E-3</v>
      </c>
      <c r="NF89" s="33">
        <v>1.7391380000000001E-3</v>
      </c>
      <c r="NG89" s="33">
        <v>1.7324910000000001E-3</v>
      </c>
      <c r="NH89" s="33">
        <v>1.7258239999999999E-3</v>
      </c>
      <c r="NI89" s="33">
        <v>1.7191929999999999E-3</v>
      </c>
      <c r="NJ89" s="33">
        <v>1.712599E-3</v>
      </c>
      <c r="NK89" s="33">
        <v>1.7060829999999999E-3</v>
      </c>
      <c r="NL89" s="33">
        <v>1.6996450000000001E-3</v>
      </c>
      <c r="NM89" s="33">
        <v>1.6933320000000001E-3</v>
      </c>
      <c r="NN89" s="33">
        <v>1.687079E-3</v>
      </c>
      <c r="NO89" s="33">
        <v>1.6809419999999999E-3</v>
      </c>
      <c r="NP89" s="33">
        <v>1.6749200000000001E-3</v>
      </c>
      <c r="NQ89" s="33">
        <v>1.6690299999999999E-3</v>
      </c>
      <c r="NR89" s="33">
        <v>1.663239E-3</v>
      </c>
      <c r="NS89" s="33">
        <v>1.657567E-3</v>
      </c>
      <c r="NT89" s="33">
        <v>1.6519340000000001E-3</v>
      </c>
      <c r="NU89" s="33">
        <v>1.646369E-3</v>
      </c>
      <c r="NV89" s="33">
        <v>1.6408379999999999E-3</v>
      </c>
      <c r="NW89" s="33">
        <v>1.635362E-3</v>
      </c>
      <c r="NX89" s="33">
        <v>1.6298840000000001E-3</v>
      </c>
      <c r="NY89" s="33">
        <v>1.6244160000000001E-3</v>
      </c>
      <c r="NZ89" s="33">
        <v>1.6188909999999999E-3</v>
      </c>
      <c r="OA89" s="33">
        <v>1.613328E-3</v>
      </c>
      <c r="OB89" s="33">
        <v>1.60771E-3</v>
      </c>
      <c r="OC89" s="33">
        <v>1.6020710000000001E-3</v>
      </c>
      <c r="OD89" s="33">
        <v>1.596367E-3</v>
      </c>
      <c r="OE89" s="33">
        <v>1.590632E-3</v>
      </c>
      <c r="OF89" s="33">
        <v>1.5848310000000001E-3</v>
      </c>
      <c r="OG89" s="33">
        <v>1.5790120000000001E-3</v>
      </c>
      <c r="OH89" s="33">
        <v>1.573194E-3</v>
      </c>
      <c r="OI89" s="33">
        <v>1.567445E-3</v>
      </c>
      <c r="OJ89" s="33">
        <v>1.561745E-3</v>
      </c>
      <c r="OK89" s="33">
        <v>1.556141E-3</v>
      </c>
      <c r="OL89" s="33">
        <v>1.550605E-3</v>
      </c>
      <c r="OM89" s="33">
        <v>1.545147E-3</v>
      </c>
      <c r="ON89" s="33">
        <v>1.539758E-3</v>
      </c>
      <c r="OO89" s="33">
        <v>1.534482E-3</v>
      </c>
      <c r="OP89" s="33">
        <v>1.5292789999999999E-3</v>
      </c>
    </row>
    <row r="90" spans="1:406" x14ac:dyDescent="0.25">
      <c r="A90" s="13" t="str">
        <f t="shared" si="1"/>
        <v>Helicopter-MEDIUM-4-20-Any</v>
      </c>
      <c r="B90" s="13" t="s">
        <v>55</v>
      </c>
      <c r="C90" s="23" t="s">
        <v>31</v>
      </c>
      <c r="D90" s="31">
        <v>4</v>
      </c>
      <c r="E90" s="23">
        <v>20</v>
      </c>
      <c r="F90" s="32" t="s">
        <v>48</v>
      </c>
      <c r="G90" s="33">
        <v>0.96489250000000004</v>
      </c>
      <c r="H90" s="33">
        <v>0.96505949999999996</v>
      </c>
      <c r="I90" s="33">
        <v>0.95164170000000003</v>
      </c>
      <c r="J90" s="33">
        <v>0.92413009999999995</v>
      </c>
      <c r="K90" s="33">
        <v>0.88490460000000004</v>
      </c>
      <c r="L90" s="33">
        <v>0.83620510000000003</v>
      </c>
      <c r="M90" s="33">
        <v>0.78024539999999998</v>
      </c>
      <c r="N90" s="33">
        <v>0.72090010000000004</v>
      </c>
      <c r="O90" s="33">
        <v>0.66089589999999998</v>
      </c>
      <c r="P90" s="33">
        <v>0.60303490000000004</v>
      </c>
      <c r="Q90" s="33">
        <v>0.54928109999999997</v>
      </c>
      <c r="R90" s="33">
        <v>0.50027999999999995</v>
      </c>
      <c r="S90" s="33">
        <v>0.45549220000000001</v>
      </c>
      <c r="T90" s="33">
        <v>0.41551399999999999</v>
      </c>
      <c r="U90" s="33">
        <v>0.37957760000000001</v>
      </c>
      <c r="V90" s="33">
        <v>0.34760639999999998</v>
      </c>
      <c r="W90" s="33">
        <v>0.31954510000000003</v>
      </c>
      <c r="X90" s="33">
        <v>0.29497309999999999</v>
      </c>
      <c r="Y90" s="33">
        <v>0.2725535</v>
      </c>
      <c r="Z90" s="33">
        <v>0.25270569999999998</v>
      </c>
      <c r="AA90" s="33">
        <v>0.2347128</v>
      </c>
      <c r="AB90" s="33">
        <v>0.21846879999999999</v>
      </c>
      <c r="AC90" s="33">
        <v>0.2041878</v>
      </c>
      <c r="AD90" s="33">
        <v>0.1915944</v>
      </c>
      <c r="AE90" s="33">
        <v>0.17969560000000001</v>
      </c>
      <c r="AF90" s="33">
        <v>0.16907269999999999</v>
      </c>
      <c r="AG90" s="33">
        <v>0.15910859999999999</v>
      </c>
      <c r="AH90" s="33">
        <v>0.1499344</v>
      </c>
      <c r="AI90" s="33">
        <v>0.1418394</v>
      </c>
      <c r="AJ90" s="33">
        <v>0.134738</v>
      </c>
      <c r="AK90" s="33">
        <v>0.12769030000000001</v>
      </c>
      <c r="AL90" s="33">
        <v>0.1212989</v>
      </c>
      <c r="AM90" s="33">
        <v>0.1151382</v>
      </c>
      <c r="AN90" s="33">
        <v>0.1093085</v>
      </c>
      <c r="AO90" s="33">
        <v>0.1043414</v>
      </c>
      <c r="AP90" s="33">
        <v>9.9902879999999999E-2</v>
      </c>
      <c r="AQ90" s="33">
        <v>9.5385040000000004E-2</v>
      </c>
      <c r="AR90" s="33">
        <v>9.1222289999999998E-2</v>
      </c>
      <c r="AS90" s="33">
        <v>8.7140200000000001E-2</v>
      </c>
      <c r="AT90" s="33">
        <v>8.3235400000000001E-2</v>
      </c>
      <c r="AU90" s="33">
        <v>7.9940209999999998E-2</v>
      </c>
      <c r="AV90" s="33">
        <v>7.7057719999999996E-2</v>
      </c>
      <c r="AW90" s="33">
        <v>7.3933780000000004E-2</v>
      </c>
      <c r="AX90" s="33">
        <v>7.1064489999999994E-2</v>
      </c>
      <c r="AY90" s="33">
        <v>6.8201639999999994E-2</v>
      </c>
      <c r="AZ90" s="33">
        <v>6.5424800000000005E-2</v>
      </c>
      <c r="BA90" s="33">
        <v>6.3188980000000006E-2</v>
      </c>
      <c r="BB90" s="33">
        <v>6.1252460000000002E-2</v>
      </c>
      <c r="BC90" s="33">
        <v>5.902636E-2</v>
      </c>
      <c r="BD90" s="33">
        <v>5.7010150000000002E-2</v>
      </c>
      <c r="BE90" s="33">
        <v>5.4914839999999999E-2</v>
      </c>
      <c r="BF90" s="33">
        <v>5.2835460000000001E-2</v>
      </c>
      <c r="BG90" s="33">
        <v>5.1280119999999998E-2</v>
      </c>
      <c r="BH90" s="33">
        <v>4.9947680000000001E-2</v>
      </c>
      <c r="BI90" s="33">
        <v>4.8351499999999999E-2</v>
      </c>
      <c r="BJ90" s="33">
        <v>4.6877380000000003E-2</v>
      </c>
      <c r="BK90" s="33">
        <v>4.5353009999999999E-2</v>
      </c>
      <c r="BL90" s="33">
        <v>4.3890829999999999E-2</v>
      </c>
      <c r="BM90" s="33">
        <v>4.2722070000000001E-2</v>
      </c>
      <c r="BN90" s="33">
        <v>4.1732379999999999E-2</v>
      </c>
      <c r="BO90" s="33">
        <v>4.0569130000000002E-2</v>
      </c>
      <c r="BP90" s="33">
        <v>3.9389439999999998E-2</v>
      </c>
      <c r="BQ90" s="33">
        <v>3.8261379999999998E-2</v>
      </c>
      <c r="BR90" s="33">
        <v>3.7222890000000002E-2</v>
      </c>
      <c r="BS90" s="33">
        <v>3.6240300000000003E-2</v>
      </c>
      <c r="BT90" s="33">
        <v>3.5368440000000001E-2</v>
      </c>
      <c r="BU90" s="33">
        <v>3.448532E-2</v>
      </c>
      <c r="BV90" s="33">
        <v>3.3583590000000003E-2</v>
      </c>
      <c r="BW90" s="33">
        <v>3.273061E-2</v>
      </c>
      <c r="BX90" s="33">
        <v>3.1948820000000003E-2</v>
      </c>
      <c r="BY90" s="33">
        <v>3.1139239999999999E-2</v>
      </c>
      <c r="BZ90" s="33">
        <v>3.035976E-2</v>
      </c>
      <c r="CA90" s="33">
        <v>2.9616159999999999E-2</v>
      </c>
      <c r="CB90" s="33">
        <v>2.890786E-2</v>
      </c>
      <c r="CC90" s="33">
        <v>2.8231470000000002E-2</v>
      </c>
      <c r="CD90" s="33">
        <v>2.7577810000000001E-2</v>
      </c>
      <c r="CE90" s="33">
        <v>2.6938900000000002E-2</v>
      </c>
      <c r="CF90" s="33">
        <v>2.6322470000000001E-2</v>
      </c>
      <c r="CG90" s="33">
        <v>2.5733869999999999E-2</v>
      </c>
      <c r="CH90" s="33">
        <v>2.5169649999999998E-2</v>
      </c>
      <c r="CI90" s="33">
        <v>2.462628E-2</v>
      </c>
      <c r="CJ90" s="33">
        <v>2.4102809999999999E-2</v>
      </c>
      <c r="CK90" s="33">
        <v>2.35929E-2</v>
      </c>
      <c r="CL90" s="33">
        <v>2.309837E-2</v>
      </c>
      <c r="CM90" s="33">
        <v>2.262662E-2</v>
      </c>
      <c r="CN90" s="33">
        <v>2.217821E-2</v>
      </c>
      <c r="CO90" s="33">
        <v>2.1744579999999999E-2</v>
      </c>
      <c r="CP90" s="33">
        <v>2.13216E-2</v>
      </c>
      <c r="CQ90" s="33">
        <v>2.091225E-2</v>
      </c>
      <c r="CR90" s="33">
        <v>2.0515970000000001E-2</v>
      </c>
      <c r="CS90" s="33">
        <v>2.01344E-2</v>
      </c>
      <c r="CT90" s="33">
        <v>1.9767469999999999E-2</v>
      </c>
      <c r="CU90" s="33">
        <v>1.9413880000000001E-2</v>
      </c>
      <c r="CV90" s="33">
        <v>1.9069240000000001E-2</v>
      </c>
      <c r="CW90" s="33">
        <v>1.8732140000000001E-2</v>
      </c>
      <c r="CX90" s="33">
        <v>1.8402959999999999E-2</v>
      </c>
      <c r="CY90" s="33">
        <v>1.8086999999999999E-2</v>
      </c>
      <c r="CZ90" s="33">
        <v>1.7785860000000001E-2</v>
      </c>
      <c r="DA90" s="33">
        <v>1.7496370000000001E-2</v>
      </c>
      <c r="DB90" s="33">
        <v>1.721365E-2</v>
      </c>
      <c r="DC90" s="33">
        <v>1.6935749999999999E-2</v>
      </c>
      <c r="DD90" s="33">
        <v>1.6663890000000001E-2</v>
      </c>
      <c r="DE90" s="33">
        <v>1.6402610000000001E-2</v>
      </c>
      <c r="DF90" s="33">
        <v>1.6152960000000001E-2</v>
      </c>
      <c r="DG90" s="33">
        <v>1.5913460000000001E-2</v>
      </c>
      <c r="DH90" s="33">
        <v>1.567907E-2</v>
      </c>
      <c r="DI90" s="33">
        <v>1.5449640000000001E-2</v>
      </c>
      <c r="DJ90" s="33">
        <v>1.5224710000000001E-2</v>
      </c>
      <c r="DK90" s="33">
        <v>1.500542E-2</v>
      </c>
      <c r="DL90" s="33">
        <v>1.479403E-2</v>
      </c>
      <c r="DM90" s="33">
        <v>1.4590250000000001E-2</v>
      </c>
      <c r="DN90" s="33">
        <v>1.4392220000000001E-2</v>
      </c>
      <c r="DO90" s="33">
        <v>1.420036E-2</v>
      </c>
      <c r="DP90" s="33">
        <v>1.401285E-2</v>
      </c>
      <c r="DQ90" s="33">
        <v>1.3828770000000001E-2</v>
      </c>
      <c r="DR90" s="33">
        <v>1.3647930000000001E-2</v>
      </c>
      <c r="DS90" s="33">
        <v>1.347138E-2</v>
      </c>
      <c r="DT90" s="33">
        <v>1.329929E-2</v>
      </c>
      <c r="DU90" s="33">
        <v>1.3134420000000001E-2</v>
      </c>
      <c r="DV90" s="33">
        <v>1.2975530000000001E-2</v>
      </c>
      <c r="DW90" s="33">
        <v>1.282048E-2</v>
      </c>
      <c r="DX90" s="33">
        <v>1.266721E-2</v>
      </c>
      <c r="DY90" s="33">
        <v>1.251682E-2</v>
      </c>
      <c r="DZ90" s="33">
        <v>1.236925E-2</v>
      </c>
      <c r="EA90" s="33">
        <v>1.2226529999999999E-2</v>
      </c>
      <c r="EB90" s="33">
        <v>1.208818E-2</v>
      </c>
      <c r="EC90" s="33">
        <v>1.195388E-2</v>
      </c>
      <c r="ED90" s="33">
        <v>1.1822930000000001E-2</v>
      </c>
      <c r="EE90" s="33">
        <v>1.169488E-2</v>
      </c>
      <c r="EF90" s="33">
        <v>1.1568729999999999E-2</v>
      </c>
      <c r="EG90" s="33">
        <v>1.144652E-2</v>
      </c>
      <c r="EH90" s="33">
        <v>1.132679E-2</v>
      </c>
      <c r="EI90" s="33">
        <v>1.1208940000000001E-2</v>
      </c>
      <c r="EJ90" s="33">
        <v>1.1092009999999999E-2</v>
      </c>
      <c r="EK90" s="33">
        <v>1.097732E-2</v>
      </c>
      <c r="EL90" s="33">
        <v>1.08649E-2</v>
      </c>
      <c r="EM90" s="33">
        <v>1.075679E-2</v>
      </c>
      <c r="EN90" s="33">
        <v>1.0651249999999999E-2</v>
      </c>
      <c r="EO90" s="33">
        <v>1.054741E-2</v>
      </c>
      <c r="EP90" s="33">
        <v>1.044491E-2</v>
      </c>
      <c r="EQ90" s="33">
        <v>1.034493E-2</v>
      </c>
      <c r="ER90" s="33">
        <v>1.024795E-2</v>
      </c>
      <c r="ES90" s="33">
        <v>1.0154450000000001E-2</v>
      </c>
      <c r="ET90" s="33">
        <v>1.0062410000000001E-2</v>
      </c>
      <c r="EU90" s="33">
        <v>9.9702349999999992E-3</v>
      </c>
      <c r="EV90" s="33">
        <v>9.8784170000000004E-3</v>
      </c>
      <c r="EW90" s="33">
        <v>9.7888690000000004E-3</v>
      </c>
      <c r="EX90" s="33">
        <v>9.7025779999999999E-3</v>
      </c>
      <c r="EY90" s="33">
        <v>9.6206099999999999E-3</v>
      </c>
      <c r="EZ90" s="33">
        <v>9.5405939999999995E-3</v>
      </c>
      <c r="FA90" s="33">
        <v>9.4602339999999997E-3</v>
      </c>
      <c r="FB90" s="33">
        <v>9.378295E-3</v>
      </c>
      <c r="FC90" s="33">
        <v>9.2963530000000003E-3</v>
      </c>
      <c r="FD90" s="33">
        <v>9.2165319999999995E-3</v>
      </c>
      <c r="FE90" s="33">
        <v>9.1406160000000007E-3</v>
      </c>
      <c r="FF90" s="33">
        <v>9.0668950000000002E-3</v>
      </c>
      <c r="FG90" s="33">
        <v>8.9938589999999999E-3</v>
      </c>
      <c r="FH90" s="33">
        <v>8.9208429999999995E-3</v>
      </c>
      <c r="FI90" s="33">
        <v>8.849361E-3</v>
      </c>
      <c r="FJ90" s="33">
        <v>8.7800670000000008E-3</v>
      </c>
      <c r="FK90" s="33">
        <v>8.7140910000000002E-3</v>
      </c>
      <c r="FL90" s="33">
        <v>8.6498010000000004E-3</v>
      </c>
      <c r="FM90" s="33">
        <v>8.5857109999999993E-3</v>
      </c>
      <c r="FN90" s="33">
        <v>8.5206770000000008E-3</v>
      </c>
      <c r="FO90" s="33">
        <v>8.4563950000000002E-3</v>
      </c>
      <c r="FP90" s="33">
        <v>8.3936970000000003E-3</v>
      </c>
      <c r="FQ90" s="33">
        <v>8.3341690000000006E-3</v>
      </c>
      <c r="FR90" s="33">
        <v>8.2763590000000005E-3</v>
      </c>
      <c r="FS90" s="33">
        <v>8.2183680000000002E-3</v>
      </c>
      <c r="FT90" s="33">
        <v>8.1584310000000007E-3</v>
      </c>
      <c r="FU90" s="33">
        <v>8.0982120000000005E-3</v>
      </c>
      <c r="FV90" s="33">
        <v>8.0393099999999992E-3</v>
      </c>
      <c r="FW90" s="33">
        <v>7.9834139999999994E-3</v>
      </c>
      <c r="FX90" s="33">
        <v>7.9299439999999995E-3</v>
      </c>
      <c r="FY90" s="33">
        <v>7.8771250000000004E-3</v>
      </c>
      <c r="FZ90" s="33">
        <v>7.8228450000000001E-3</v>
      </c>
      <c r="GA90" s="33">
        <v>7.76781E-3</v>
      </c>
      <c r="GB90" s="33">
        <v>7.713676E-3</v>
      </c>
      <c r="GC90" s="33">
        <v>7.6618449999999996E-3</v>
      </c>
      <c r="GD90" s="33">
        <v>7.6123010000000001E-3</v>
      </c>
      <c r="GE90" s="33">
        <v>7.5639189999999997E-3</v>
      </c>
      <c r="GF90" s="33">
        <v>7.5149689999999998E-3</v>
      </c>
      <c r="GG90" s="33">
        <v>7.4657359999999997E-3</v>
      </c>
      <c r="GH90" s="33">
        <v>7.4176620000000002E-3</v>
      </c>
      <c r="GI90" s="33">
        <v>7.3717710000000001E-3</v>
      </c>
      <c r="GJ90" s="33">
        <v>7.327966E-3</v>
      </c>
      <c r="GK90" s="33">
        <v>7.2851399999999998E-3</v>
      </c>
      <c r="GL90" s="33">
        <v>7.2411769999999997E-3</v>
      </c>
      <c r="GM90" s="33">
        <v>7.1962140000000003E-3</v>
      </c>
      <c r="GN90" s="33">
        <v>7.1512900000000003E-3</v>
      </c>
      <c r="GO90" s="33">
        <v>7.1071210000000001E-3</v>
      </c>
      <c r="GP90" s="33">
        <v>7.0635649999999999E-3</v>
      </c>
      <c r="GQ90" s="33">
        <v>7.0201600000000001E-3</v>
      </c>
      <c r="GR90" s="33">
        <v>6.975701E-3</v>
      </c>
      <c r="GS90" s="33">
        <v>6.9308479999999999E-3</v>
      </c>
      <c r="GT90" s="33">
        <v>6.8870210000000001E-3</v>
      </c>
      <c r="GU90" s="33">
        <v>6.8450730000000001E-3</v>
      </c>
      <c r="GV90" s="33">
        <v>6.8049130000000001E-3</v>
      </c>
      <c r="GW90" s="33">
        <v>6.7660009999999998E-3</v>
      </c>
      <c r="GX90" s="33">
        <v>6.727065E-3</v>
      </c>
      <c r="GY90" s="33">
        <v>6.6883139999999999E-3</v>
      </c>
      <c r="GZ90" s="33">
        <v>6.6505339999999996E-3</v>
      </c>
      <c r="HA90" s="33">
        <v>6.6141180000000004E-3</v>
      </c>
      <c r="HB90" s="33">
        <v>6.5783899999999999E-3</v>
      </c>
      <c r="HC90" s="33">
        <v>6.5425020000000004E-3</v>
      </c>
      <c r="HD90" s="33">
        <v>6.5053719999999997E-3</v>
      </c>
      <c r="HE90" s="33">
        <v>6.467184E-3</v>
      </c>
      <c r="HF90" s="33">
        <v>6.4291790000000001E-3</v>
      </c>
      <c r="HG90" s="33">
        <v>6.3925420000000002E-3</v>
      </c>
      <c r="HH90" s="33">
        <v>6.3577140000000004E-3</v>
      </c>
      <c r="HI90" s="33">
        <v>6.3242150000000002E-3</v>
      </c>
      <c r="HJ90" s="33">
        <v>6.2906489999999997E-3</v>
      </c>
      <c r="HK90" s="33">
        <v>6.2565880000000004E-3</v>
      </c>
      <c r="HL90" s="33">
        <v>6.2225140000000002E-3</v>
      </c>
      <c r="HM90" s="33">
        <v>6.1891489999999997E-3</v>
      </c>
      <c r="HN90" s="33">
        <v>6.1573390000000004E-3</v>
      </c>
      <c r="HO90" s="33">
        <v>6.1268060000000003E-3</v>
      </c>
      <c r="HP90" s="33">
        <v>6.0962810000000003E-3</v>
      </c>
      <c r="HQ90" s="33">
        <v>6.0649579999999996E-3</v>
      </c>
      <c r="HR90" s="33">
        <v>6.0328830000000002E-3</v>
      </c>
      <c r="HS90" s="33">
        <v>6.0008980000000002E-3</v>
      </c>
      <c r="HT90" s="33">
        <v>5.9700150000000004E-3</v>
      </c>
      <c r="HU90" s="33">
        <v>5.9405550000000001E-3</v>
      </c>
      <c r="HV90" s="33">
        <v>5.9115629999999999E-3</v>
      </c>
      <c r="HW90" s="33">
        <v>5.8824960000000001E-3</v>
      </c>
      <c r="HX90" s="33">
        <v>5.8533270000000002E-3</v>
      </c>
      <c r="HY90" s="33">
        <v>5.8244840000000004E-3</v>
      </c>
      <c r="HZ90" s="33">
        <v>5.7967410000000002E-3</v>
      </c>
      <c r="IA90" s="33">
        <v>5.770135E-3</v>
      </c>
      <c r="IB90" s="33">
        <v>5.7439140000000001E-3</v>
      </c>
      <c r="IC90" s="33">
        <v>5.7176850000000001E-3</v>
      </c>
      <c r="ID90" s="33">
        <v>5.6916409999999999E-3</v>
      </c>
      <c r="IE90" s="33">
        <v>5.6660510000000001E-3</v>
      </c>
      <c r="IF90" s="33">
        <v>5.6413160000000004E-3</v>
      </c>
      <c r="IG90" s="33">
        <v>5.6175330000000001E-3</v>
      </c>
      <c r="IH90" s="33">
        <v>5.5940709999999999E-3</v>
      </c>
      <c r="II90" s="33">
        <v>5.5707359999999997E-3</v>
      </c>
      <c r="IJ90" s="33">
        <v>5.5478009999999998E-3</v>
      </c>
      <c r="IK90" s="33">
        <v>5.5254129999999999E-3</v>
      </c>
      <c r="IL90" s="33">
        <v>5.5039279999999999E-3</v>
      </c>
      <c r="IM90" s="33">
        <v>5.4832769999999999E-3</v>
      </c>
      <c r="IN90" s="33">
        <v>5.4628159999999997E-3</v>
      </c>
      <c r="IO90" s="33">
        <v>5.4419519999999999E-3</v>
      </c>
      <c r="IP90" s="33">
        <v>5.4207680000000003E-3</v>
      </c>
      <c r="IQ90" s="33">
        <v>5.3996460000000001E-3</v>
      </c>
      <c r="IR90" s="33">
        <v>5.3790399999999999E-3</v>
      </c>
      <c r="IS90" s="33">
        <v>5.3591300000000001E-3</v>
      </c>
      <c r="IT90" s="33">
        <v>5.3395309999999998E-3</v>
      </c>
      <c r="IU90" s="33">
        <v>5.3196820000000001E-3</v>
      </c>
      <c r="IV90" s="33">
        <v>5.2997900000000004E-3</v>
      </c>
      <c r="IW90" s="33">
        <v>5.2803049999999999E-3</v>
      </c>
      <c r="IX90" s="33">
        <v>5.2619110000000002E-3</v>
      </c>
      <c r="IY90" s="33">
        <v>5.2449649999999999E-3</v>
      </c>
      <c r="IZ90" s="33">
        <v>5.2290189999999997E-3</v>
      </c>
      <c r="JA90" s="33">
        <v>5.213372E-3</v>
      </c>
      <c r="JB90" s="33">
        <v>5.1977170000000001E-3</v>
      </c>
      <c r="JC90" s="33">
        <v>5.1821860000000001E-3</v>
      </c>
      <c r="JD90" s="33">
        <v>5.1671010000000003E-3</v>
      </c>
      <c r="JE90" s="33">
        <v>5.1526280000000002E-3</v>
      </c>
      <c r="JF90" s="33">
        <v>5.1383210000000004E-3</v>
      </c>
      <c r="JG90" s="33">
        <v>5.1236490000000001E-3</v>
      </c>
      <c r="JH90" s="33">
        <v>5.1085169999999999E-3</v>
      </c>
      <c r="JI90" s="33">
        <v>5.0931040000000002E-3</v>
      </c>
      <c r="JJ90" s="33">
        <v>5.0778129999999996E-3</v>
      </c>
      <c r="JK90" s="33">
        <v>5.062904E-3</v>
      </c>
      <c r="JL90" s="33">
        <v>5.0481900000000001E-3</v>
      </c>
      <c r="JM90" s="33">
        <v>5.0333460000000002E-3</v>
      </c>
      <c r="JN90" s="33">
        <v>5.0182860000000003E-3</v>
      </c>
      <c r="JO90" s="33">
        <v>5.0033309999999998E-3</v>
      </c>
      <c r="JP90" s="33">
        <v>4.9888980000000003E-3</v>
      </c>
      <c r="JQ90" s="33">
        <v>4.9750159999999996E-3</v>
      </c>
      <c r="JR90" s="33">
        <v>4.9615639999999999E-3</v>
      </c>
      <c r="JS90" s="33">
        <v>4.948231E-3</v>
      </c>
      <c r="JT90" s="33">
        <v>4.9348960000000002E-3</v>
      </c>
      <c r="JU90" s="33">
        <v>4.9215439999999999E-3</v>
      </c>
      <c r="JV90" s="33">
        <v>4.9083649999999996E-3</v>
      </c>
      <c r="JW90" s="33">
        <v>4.8952839999999997E-3</v>
      </c>
      <c r="JX90" s="33">
        <v>4.8821819999999997E-3</v>
      </c>
      <c r="JY90" s="33">
        <v>4.8687640000000003E-3</v>
      </c>
      <c r="JZ90" s="33">
        <v>4.8549509999999997E-3</v>
      </c>
      <c r="KA90" s="33">
        <v>4.8407750000000003E-3</v>
      </c>
      <c r="KB90" s="33">
        <v>4.8265189999999996E-3</v>
      </c>
      <c r="KC90" s="33">
        <v>4.8120180000000004E-3</v>
      </c>
      <c r="KD90" s="33">
        <v>4.7972750000000002E-3</v>
      </c>
      <c r="KE90" s="33">
        <v>4.7822810000000002E-3</v>
      </c>
      <c r="KF90" s="33">
        <v>4.7671529999999997E-3</v>
      </c>
      <c r="KG90" s="33">
        <v>4.75202E-3</v>
      </c>
      <c r="KH90" s="33">
        <v>4.7372040000000001E-3</v>
      </c>
      <c r="KI90" s="33">
        <v>4.7226810000000003E-3</v>
      </c>
      <c r="KJ90" s="33">
        <v>4.7085460000000001E-3</v>
      </c>
      <c r="KK90" s="33">
        <v>4.694737E-3</v>
      </c>
      <c r="KL90" s="33">
        <v>4.6811029999999998E-3</v>
      </c>
      <c r="KM90" s="33">
        <v>4.6675909999999996E-3</v>
      </c>
      <c r="KN90" s="33">
        <v>4.6543579999999999E-3</v>
      </c>
      <c r="KO90" s="33">
        <v>4.6412780000000004E-3</v>
      </c>
      <c r="KP90" s="33">
        <v>4.6283269999999998E-3</v>
      </c>
      <c r="KQ90" s="33">
        <v>4.6153069999999999E-3</v>
      </c>
      <c r="KR90" s="33">
        <v>4.6019370000000004E-3</v>
      </c>
      <c r="KS90" s="33">
        <v>4.5881519999999999E-3</v>
      </c>
      <c r="KT90" s="33">
        <v>4.5741610000000002E-3</v>
      </c>
      <c r="KU90" s="33">
        <v>4.5599630000000002E-3</v>
      </c>
      <c r="KV90" s="33">
        <v>4.5456519999999999E-3</v>
      </c>
      <c r="KW90" s="33">
        <v>4.5312210000000002E-3</v>
      </c>
      <c r="KX90" s="33">
        <v>4.5166659999999999E-3</v>
      </c>
      <c r="KY90" s="33">
        <v>4.5020329999999999E-3</v>
      </c>
      <c r="KZ90" s="33">
        <v>4.4875929999999998E-3</v>
      </c>
      <c r="LA90" s="33">
        <v>4.4734029999999999E-3</v>
      </c>
      <c r="LB90" s="33">
        <v>4.4597009999999999E-3</v>
      </c>
      <c r="LC90" s="33">
        <v>4.4464839999999997E-3</v>
      </c>
      <c r="LD90" s="33">
        <v>4.4336970000000003E-3</v>
      </c>
      <c r="LE90" s="33">
        <v>4.4212380000000001E-3</v>
      </c>
      <c r="LF90" s="33">
        <v>4.4092189999999998E-3</v>
      </c>
      <c r="LG90" s="33">
        <v>4.3975450000000001E-3</v>
      </c>
      <c r="LH90" s="33">
        <v>4.3863110000000004E-3</v>
      </c>
      <c r="LI90" s="33">
        <v>4.3753799999999999E-3</v>
      </c>
      <c r="LJ90" s="33">
        <v>4.3647210000000002E-3</v>
      </c>
      <c r="LK90" s="33">
        <v>4.3541930000000001E-3</v>
      </c>
      <c r="LL90" s="33">
        <v>4.3437079999999999E-3</v>
      </c>
      <c r="LM90" s="33">
        <v>4.3330440000000003E-3</v>
      </c>
      <c r="LN90" s="33">
        <v>4.3222750000000004E-3</v>
      </c>
      <c r="LO90" s="33">
        <v>4.3113350000000003E-3</v>
      </c>
      <c r="LP90" s="33">
        <v>4.3003E-3</v>
      </c>
      <c r="LQ90" s="33">
        <v>4.2891730000000003E-3</v>
      </c>
      <c r="LR90" s="33">
        <v>4.2780329999999997E-3</v>
      </c>
      <c r="LS90" s="33">
        <v>4.2668610000000003E-3</v>
      </c>
      <c r="LT90" s="33">
        <v>4.2558049999999997E-3</v>
      </c>
      <c r="LU90" s="33">
        <v>4.2447839999999997E-3</v>
      </c>
      <c r="LV90" s="33">
        <v>4.2338760000000001E-3</v>
      </c>
      <c r="LW90" s="33">
        <v>4.2231279999999996E-3</v>
      </c>
      <c r="LX90" s="33">
        <v>4.2126250000000002E-3</v>
      </c>
      <c r="LY90" s="33">
        <v>4.2023629999999998E-3</v>
      </c>
      <c r="LZ90" s="33">
        <v>4.192426E-3</v>
      </c>
      <c r="MA90" s="33">
        <v>4.182636E-3</v>
      </c>
      <c r="MB90" s="33">
        <v>4.1729540000000004E-3</v>
      </c>
      <c r="MC90" s="33">
        <v>4.163384E-3</v>
      </c>
      <c r="MD90" s="33">
        <v>4.1540020000000004E-3</v>
      </c>
      <c r="ME90" s="33">
        <v>4.1448079999999998E-3</v>
      </c>
      <c r="MF90" s="33">
        <v>4.1358810000000001E-3</v>
      </c>
      <c r="MG90" s="33">
        <v>4.1270179999999997E-3</v>
      </c>
      <c r="MH90" s="33">
        <v>4.1181350000000002E-3</v>
      </c>
      <c r="MI90" s="33">
        <v>4.1091840000000001E-3</v>
      </c>
      <c r="MJ90" s="33">
        <v>4.1002269999999997E-3</v>
      </c>
      <c r="MK90" s="33">
        <v>4.091201E-3</v>
      </c>
      <c r="ML90" s="33">
        <v>4.0821920000000001E-3</v>
      </c>
      <c r="MM90" s="33">
        <v>4.0730260000000004E-3</v>
      </c>
      <c r="MN90" s="33">
        <v>4.0636400000000003E-3</v>
      </c>
      <c r="MO90" s="33">
        <v>4.0540560000000003E-3</v>
      </c>
      <c r="MP90" s="33">
        <v>4.0443950000000001E-3</v>
      </c>
      <c r="MQ90" s="33">
        <v>4.0346499999999999E-3</v>
      </c>
      <c r="MR90" s="33">
        <v>4.0249559999999997E-3</v>
      </c>
      <c r="MS90" s="33">
        <v>4.0152800000000004E-3</v>
      </c>
      <c r="MT90" s="33">
        <v>4.0056090000000003E-3</v>
      </c>
      <c r="MU90" s="33">
        <v>3.995953E-3</v>
      </c>
      <c r="MV90" s="33">
        <v>3.986397E-3</v>
      </c>
      <c r="MW90" s="33">
        <v>3.9768679999999997E-3</v>
      </c>
      <c r="MX90" s="33">
        <v>3.9674549999999999E-3</v>
      </c>
      <c r="MY90" s="33">
        <v>3.9580960000000004E-3</v>
      </c>
      <c r="MZ90" s="33">
        <v>3.9487630000000001E-3</v>
      </c>
      <c r="NA90" s="33">
        <v>3.9394679999999998E-3</v>
      </c>
      <c r="NB90" s="33">
        <v>3.9302119999999998E-3</v>
      </c>
      <c r="NC90" s="33">
        <v>3.9209020000000004E-3</v>
      </c>
      <c r="ND90" s="33">
        <v>3.911678E-3</v>
      </c>
      <c r="NE90" s="33">
        <v>3.9025090000000002E-3</v>
      </c>
      <c r="NF90" s="33">
        <v>3.893391E-3</v>
      </c>
      <c r="NG90" s="33">
        <v>3.884331E-3</v>
      </c>
      <c r="NH90" s="33">
        <v>3.8753590000000001E-3</v>
      </c>
      <c r="NI90" s="33">
        <v>3.8664400000000001E-3</v>
      </c>
      <c r="NJ90" s="33">
        <v>3.8577049999999999E-3</v>
      </c>
      <c r="NK90" s="33">
        <v>3.8490619999999999E-3</v>
      </c>
      <c r="NL90" s="33">
        <v>3.840333E-3</v>
      </c>
      <c r="NM90" s="33">
        <v>3.8314479999999999E-3</v>
      </c>
      <c r="NN90" s="33">
        <v>3.8224029999999998E-3</v>
      </c>
      <c r="NO90" s="33">
        <v>3.8131530000000001E-3</v>
      </c>
      <c r="NP90" s="33">
        <v>3.8038780000000001E-3</v>
      </c>
      <c r="NQ90" s="33">
        <v>3.794609E-3</v>
      </c>
      <c r="NR90" s="33">
        <v>3.7853660000000001E-3</v>
      </c>
      <c r="NS90" s="33">
        <v>3.7761819999999999E-3</v>
      </c>
      <c r="NT90" s="33">
        <v>3.7671100000000002E-3</v>
      </c>
      <c r="NU90" s="33">
        <v>3.758132E-3</v>
      </c>
      <c r="NV90" s="33">
        <v>3.7493819999999999E-3</v>
      </c>
      <c r="NW90" s="33">
        <v>3.740813E-3</v>
      </c>
      <c r="NX90" s="33">
        <v>3.7323669999999999E-3</v>
      </c>
      <c r="NY90" s="33">
        <v>3.7240070000000001E-3</v>
      </c>
      <c r="NZ90" s="33">
        <v>3.7157309999999999E-3</v>
      </c>
      <c r="OA90" s="33">
        <v>3.7074959999999998E-3</v>
      </c>
      <c r="OB90" s="33">
        <v>3.6994380000000002E-3</v>
      </c>
      <c r="OC90" s="33">
        <v>3.691536E-3</v>
      </c>
      <c r="OD90" s="33">
        <v>3.683759E-3</v>
      </c>
      <c r="OE90" s="33">
        <v>3.6760769999999998E-3</v>
      </c>
      <c r="OF90" s="33">
        <v>3.66848E-3</v>
      </c>
      <c r="OG90" s="33">
        <v>3.6609020000000002E-3</v>
      </c>
      <c r="OH90" s="33">
        <v>3.65343E-3</v>
      </c>
      <c r="OI90" s="33">
        <v>3.6460920000000001E-3</v>
      </c>
      <c r="OJ90" s="33">
        <v>3.6388639999999999E-3</v>
      </c>
      <c r="OK90" s="33">
        <v>3.631675E-3</v>
      </c>
      <c r="OL90" s="33">
        <v>3.6244939999999998E-3</v>
      </c>
      <c r="OM90" s="33">
        <v>3.617243E-3</v>
      </c>
      <c r="ON90" s="33">
        <v>3.6100099999999999E-3</v>
      </c>
      <c r="OO90" s="33">
        <v>3.6028340000000001E-3</v>
      </c>
      <c r="OP90" s="33">
        <v>3.595712E-3</v>
      </c>
    </row>
    <row r="91" spans="1:406" x14ac:dyDescent="0.25">
      <c r="A91" s="13" t="str">
        <f t="shared" si="1"/>
        <v>Helicopter-MEDIUM-4-14-Any</v>
      </c>
      <c r="B91" s="13" t="s">
        <v>55</v>
      </c>
      <c r="C91" s="23" t="s">
        <v>31</v>
      </c>
      <c r="D91" s="31">
        <v>4</v>
      </c>
      <c r="E91" s="23">
        <v>14</v>
      </c>
      <c r="F91" s="32" t="s">
        <v>48</v>
      </c>
      <c r="G91" s="33">
        <v>0.98973259999999996</v>
      </c>
      <c r="H91" s="33">
        <v>0.96687129999999999</v>
      </c>
      <c r="I91" s="33">
        <v>0.909335</v>
      </c>
      <c r="J91" s="33">
        <v>0.82735049999999999</v>
      </c>
      <c r="K91" s="33">
        <v>0.73453369999999996</v>
      </c>
      <c r="L91" s="33">
        <v>0.64239760000000001</v>
      </c>
      <c r="M91" s="33">
        <v>0.55836870000000005</v>
      </c>
      <c r="N91" s="33">
        <v>0.48501929999999999</v>
      </c>
      <c r="O91" s="33">
        <v>0.42254700000000001</v>
      </c>
      <c r="P91" s="33">
        <v>0.37011050000000001</v>
      </c>
      <c r="Q91" s="33">
        <v>0.32602130000000001</v>
      </c>
      <c r="R91" s="33">
        <v>0.28880499999999998</v>
      </c>
      <c r="S91" s="33">
        <v>0.25768429999999998</v>
      </c>
      <c r="T91" s="33">
        <v>0.2312438</v>
      </c>
      <c r="U91" s="33">
        <v>0.20884730000000001</v>
      </c>
      <c r="V91" s="33">
        <v>0.18980959999999999</v>
      </c>
      <c r="W91" s="33">
        <v>0.17320730000000001</v>
      </c>
      <c r="X91" s="33">
        <v>0.15856719999999999</v>
      </c>
      <c r="Y91" s="33">
        <v>0.1459512</v>
      </c>
      <c r="Z91" s="33">
        <v>0.1346822</v>
      </c>
      <c r="AA91" s="33">
        <v>0.124754</v>
      </c>
      <c r="AB91" s="33">
        <v>0.1160997</v>
      </c>
      <c r="AC91" s="33">
        <v>0.108194</v>
      </c>
      <c r="AD91" s="33">
        <v>0.10092420000000001</v>
      </c>
      <c r="AE91" s="33">
        <v>9.4539150000000002E-2</v>
      </c>
      <c r="AF91" s="33">
        <v>8.8648190000000002E-2</v>
      </c>
      <c r="AG91" s="33">
        <v>8.3325720000000006E-2</v>
      </c>
      <c r="AH91" s="33">
        <v>7.868153E-2</v>
      </c>
      <c r="AI91" s="33">
        <v>7.4265269999999994E-2</v>
      </c>
      <c r="AJ91" s="33">
        <v>7.0105020000000004E-2</v>
      </c>
      <c r="AK91" s="33">
        <v>6.6445089999999998E-2</v>
      </c>
      <c r="AL91" s="33">
        <v>6.3014000000000001E-2</v>
      </c>
      <c r="AM91" s="33">
        <v>5.9842850000000003E-2</v>
      </c>
      <c r="AN91" s="33">
        <v>5.7188830000000003E-2</v>
      </c>
      <c r="AO91" s="33">
        <v>5.448215E-2</v>
      </c>
      <c r="AP91" s="33">
        <v>5.1866099999999998E-2</v>
      </c>
      <c r="AQ91" s="33">
        <v>4.9564339999999998E-2</v>
      </c>
      <c r="AR91" s="33">
        <v>4.7485899999999998E-2</v>
      </c>
      <c r="AS91" s="33">
        <v>4.5590199999999997E-2</v>
      </c>
      <c r="AT91" s="33">
        <v>4.3999940000000001E-2</v>
      </c>
      <c r="AU91" s="33">
        <v>4.2294129999999999E-2</v>
      </c>
      <c r="AV91" s="33">
        <v>4.0643440000000003E-2</v>
      </c>
      <c r="AW91" s="33">
        <v>3.917354E-2</v>
      </c>
      <c r="AX91" s="33">
        <v>3.7744630000000001E-2</v>
      </c>
      <c r="AY91" s="33">
        <v>3.6454E-2</v>
      </c>
      <c r="AZ91" s="33">
        <v>3.5319160000000002E-2</v>
      </c>
      <c r="BA91" s="33">
        <v>3.4110170000000002E-2</v>
      </c>
      <c r="BB91" s="33">
        <v>3.2960740000000002E-2</v>
      </c>
      <c r="BC91" s="33">
        <v>3.1923670000000001E-2</v>
      </c>
      <c r="BD91" s="33">
        <v>3.0920110000000001E-2</v>
      </c>
      <c r="BE91" s="33">
        <v>2.9983719999999998E-2</v>
      </c>
      <c r="BF91" s="33">
        <v>2.911207E-2</v>
      </c>
      <c r="BG91" s="33">
        <v>2.8264979999999999E-2</v>
      </c>
      <c r="BH91" s="33">
        <v>2.7415120000000001E-2</v>
      </c>
      <c r="BI91" s="33">
        <v>2.660974E-2</v>
      </c>
      <c r="BJ91" s="33">
        <v>2.584616E-2</v>
      </c>
      <c r="BK91" s="33">
        <v>2.5115740000000001E-2</v>
      </c>
      <c r="BL91" s="33">
        <v>2.4421430000000001E-2</v>
      </c>
      <c r="BM91" s="33">
        <v>2.3767730000000001E-2</v>
      </c>
      <c r="BN91" s="33">
        <v>2.315292E-2</v>
      </c>
      <c r="BO91" s="33">
        <v>2.257139E-2</v>
      </c>
      <c r="BP91" s="33">
        <v>2.201357E-2</v>
      </c>
      <c r="BQ91" s="33">
        <v>2.147284E-2</v>
      </c>
      <c r="BR91" s="33">
        <v>2.0958210000000001E-2</v>
      </c>
      <c r="BS91" s="33">
        <v>2.047767E-2</v>
      </c>
      <c r="BT91" s="33">
        <v>2.0024810000000001E-2</v>
      </c>
      <c r="BU91" s="33">
        <v>1.9593260000000001E-2</v>
      </c>
      <c r="BV91" s="33">
        <v>1.9175620000000001E-2</v>
      </c>
      <c r="BW91" s="33">
        <v>1.8768440000000001E-2</v>
      </c>
      <c r="BX91" s="33">
        <v>1.8381930000000001E-2</v>
      </c>
      <c r="BY91" s="33">
        <v>1.8021519999999999E-2</v>
      </c>
      <c r="BZ91" s="33">
        <v>1.7679279999999999E-2</v>
      </c>
      <c r="CA91" s="33">
        <v>1.7349900000000001E-2</v>
      </c>
      <c r="CB91" s="33">
        <v>1.702998E-2</v>
      </c>
      <c r="CC91" s="33">
        <v>1.6717050000000001E-2</v>
      </c>
      <c r="CD91" s="33">
        <v>1.6419610000000001E-2</v>
      </c>
      <c r="CE91" s="33">
        <v>1.6141429999999998E-2</v>
      </c>
      <c r="CF91" s="33">
        <v>1.5876330000000001E-2</v>
      </c>
      <c r="CG91" s="33">
        <v>1.562055E-2</v>
      </c>
      <c r="CH91" s="33">
        <v>1.537352E-2</v>
      </c>
      <c r="CI91" s="33">
        <v>1.51304E-2</v>
      </c>
      <c r="CJ91" s="33">
        <v>1.48947E-2</v>
      </c>
      <c r="CK91" s="33">
        <v>1.4673200000000001E-2</v>
      </c>
      <c r="CL91" s="33">
        <v>1.4464889999999999E-2</v>
      </c>
      <c r="CM91" s="33">
        <v>1.4262E-2</v>
      </c>
      <c r="CN91" s="33">
        <v>1.4061300000000001E-2</v>
      </c>
      <c r="CO91" s="33">
        <v>1.3864659999999999E-2</v>
      </c>
      <c r="CP91" s="33">
        <v>1.367585E-2</v>
      </c>
      <c r="CQ91" s="33">
        <v>1.3496380000000001E-2</v>
      </c>
      <c r="CR91" s="33">
        <v>1.3325180000000001E-2</v>
      </c>
      <c r="CS91" s="33">
        <v>1.3160450000000001E-2</v>
      </c>
      <c r="CT91" s="33">
        <v>1.2998620000000001E-2</v>
      </c>
      <c r="CU91" s="33">
        <v>1.283752E-2</v>
      </c>
      <c r="CV91" s="33">
        <v>1.2680449999999999E-2</v>
      </c>
      <c r="CW91" s="33">
        <v>1.2532740000000001E-2</v>
      </c>
      <c r="CX91" s="33">
        <v>1.2393390000000001E-2</v>
      </c>
      <c r="CY91" s="33">
        <v>1.225832E-2</v>
      </c>
      <c r="CZ91" s="33">
        <v>1.2121949999999999E-2</v>
      </c>
      <c r="DA91" s="33">
        <v>1.198578E-2</v>
      </c>
      <c r="DB91" s="33">
        <v>1.1854180000000001E-2</v>
      </c>
      <c r="DC91" s="33">
        <v>1.1731159999999999E-2</v>
      </c>
      <c r="DD91" s="33">
        <v>1.16136E-2</v>
      </c>
      <c r="DE91" s="33">
        <v>1.149793E-2</v>
      </c>
      <c r="DF91" s="33">
        <v>1.1380410000000001E-2</v>
      </c>
      <c r="DG91" s="33">
        <v>1.1264100000000001E-2</v>
      </c>
      <c r="DH91" s="33">
        <v>1.1152219999999999E-2</v>
      </c>
      <c r="DI91" s="33">
        <v>1.1046739999999999E-2</v>
      </c>
      <c r="DJ91" s="33">
        <v>1.094519E-2</v>
      </c>
      <c r="DK91" s="33">
        <v>1.084452E-2</v>
      </c>
      <c r="DL91" s="33">
        <v>1.0742679999999999E-2</v>
      </c>
      <c r="DM91" s="33">
        <v>1.064215E-2</v>
      </c>
      <c r="DN91" s="33">
        <v>1.0545219999999999E-2</v>
      </c>
      <c r="DO91" s="33">
        <v>1.045331E-2</v>
      </c>
      <c r="DP91" s="33">
        <v>1.03651E-2</v>
      </c>
      <c r="DQ91" s="33">
        <v>1.0277649999999999E-2</v>
      </c>
      <c r="DR91" s="33">
        <v>1.018901E-2</v>
      </c>
      <c r="DS91" s="33">
        <v>1.010134E-2</v>
      </c>
      <c r="DT91" s="33">
        <v>1.0016509999999999E-2</v>
      </c>
      <c r="DU91" s="33">
        <v>9.9357720000000007E-3</v>
      </c>
      <c r="DV91" s="33">
        <v>9.8584080000000008E-3</v>
      </c>
      <c r="DW91" s="33">
        <v>9.7818990000000001E-3</v>
      </c>
      <c r="DX91" s="33">
        <v>9.7040170000000005E-3</v>
      </c>
      <c r="DY91" s="33">
        <v>9.6266119999999997E-3</v>
      </c>
      <c r="DZ91" s="33">
        <v>9.5514759999999997E-3</v>
      </c>
      <c r="EA91" s="33">
        <v>9.4792739999999993E-3</v>
      </c>
      <c r="EB91" s="33">
        <v>9.4093370000000003E-3</v>
      </c>
      <c r="EC91" s="33">
        <v>9.3399099999999999E-3</v>
      </c>
      <c r="ED91" s="33">
        <v>9.2689199999999999E-3</v>
      </c>
      <c r="EE91" s="33">
        <v>9.1983489999999998E-3</v>
      </c>
      <c r="EF91" s="33">
        <v>9.1303280000000001E-3</v>
      </c>
      <c r="EG91" s="33">
        <v>9.0656350000000007E-3</v>
      </c>
      <c r="EH91" s="33">
        <v>9.0032819999999996E-3</v>
      </c>
      <c r="EI91" s="33">
        <v>8.9416900000000004E-3</v>
      </c>
      <c r="EJ91" s="33">
        <v>8.8790239999999993E-3</v>
      </c>
      <c r="EK91" s="33">
        <v>8.8170279999999993E-3</v>
      </c>
      <c r="EL91" s="33">
        <v>8.756982E-3</v>
      </c>
      <c r="EM91" s="33">
        <v>8.6993190000000005E-3</v>
      </c>
      <c r="EN91" s="33">
        <v>8.6427910000000004E-3</v>
      </c>
      <c r="EO91" s="33">
        <v>8.5859760000000004E-3</v>
      </c>
      <c r="EP91" s="33">
        <v>8.5281669999999997E-3</v>
      </c>
      <c r="EQ91" s="33">
        <v>8.4711019999999995E-3</v>
      </c>
      <c r="ER91" s="33">
        <v>8.4163880000000003E-3</v>
      </c>
      <c r="ES91" s="33">
        <v>8.3643620000000002E-3</v>
      </c>
      <c r="ET91" s="33">
        <v>8.3136970000000001E-3</v>
      </c>
      <c r="EU91" s="33">
        <v>8.2625470000000003E-3</v>
      </c>
      <c r="EV91" s="33">
        <v>8.2102560000000008E-3</v>
      </c>
      <c r="EW91" s="33">
        <v>8.1583309999999996E-3</v>
      </c>
      <c r="EX91" s="33">
        <v>8.1081209999999994E-3</v>
      </c>
      <c r="EY91" s="33">
        <v>8.0598000000000006E-3</v>
      </c>
      <c r="EZ91" s="33">
        <v>8.0122460000000006E-3</v>
      </c>
      <c r="FA91" s="33">
        <v>7.9643200000000004E-3</v>
      </c>
      <c r="FB91" s="33">
        <v>7.915732E-3</v>
      </c>
      <c r="FC91" s="33">
        <v>7.8678270000000008E-3</v>
      </c>
      <c r="FD91" s="33">
        <v>7.8219550000000002E-3</v>
      </c>
      <c r="FE91" s="33">
        <v>7.7782290000000002E-3</v>
      </c>
      <c r="FF91" s="33">
        <v>7.7354939999999999E-3</v>
      </c>
      <c r="FG91" s="33">
        <v>7.6924669999999997E-3</v>
      </c>
      <c r="FH91" s="33">
        <v>7.6488459999999999E-3</v>
      </c>
      <c r="FI91" s="33">
        <v>7.6055239999999998E-3</v>
      </c>
      <c r="FJ91" s="33">
        <v>7.5633150000000001E-3</v>
      </c>
      <c r="FK91" s="33">
        <v>7.5226360000000001E-3</v>
      </c>
      <c r="FL91" s="33">
        <v>7.482636E-3</v>
      </c>
      <c r="FM91" s="33">
        <v>7.4420950000000001E-3</v>
      </c>
      <c r="FN91" s="33">
        <v>7.4007730000000002E-3</v>
      </c>
      <c r="FO91" s="33">
        <v>7.3596340000000003E-3</v>
      </c>
      <c r="FP91" s="33">
        <v>7.3196829999999996E-3</v>
      </c>
      <c r="FQ91" s="33">
        <v>7.2814280000000004E-3</v>
      </c>
      <c r="FR91" s="33">
        <v>7.2441490000000001E-3</v>
      </c>
      <c r="FS91" s="33">
        <v>7.2066980000000001E-3</v>
      </c>
      <c r="FT91" s="33">
        <v>7.1686190000000002E-3</v>
      </c>
      <c r="FU91" s="33">
        <v>7.1308789999999997E-3</v>
      </c>
      <c r="FV91" s="33">
        <v>7.0941830000000004E-3</v>
      </c>
      <c r="FW91" s="33">
        <v>7.0586629999999997E-3</v>
      </c>
      <c r="FX91" s="33">
        <v>7.023751E-3</v>
      </c>
      <c r="FY91" s="33">
        <v>6.9883849999999997E-3</v>
      </c>
      <c r="FZ91" s="33">
        <v>6.9522569999999999E-3</v>
      </c>
      <c r="GA91" s="33">
        <v>6.9162629999999998E-3</v>
      </c>
      <c r="GB91" s="33">
        <v>6.8812140000000001E-3</v>
      </c>
      <c r="GC91" s="33">
        <v>6.8474670000000003E-3</v>
      </c>
      <c r="GD91" s="33">
        <v>6.8146700000000001E-3</v>
      </c>
      <c r="GE91" s="33">
        <v>6.7823639999999999E-3</v>
      </c>
      <c r="GF91" s="33">
        <v>6.7502609999999996E-3</v>
      </c>
      <c r="GG91" s="33">
        <v>6.7185300000000003E-3</v>
      </c>
      <c r="GH91" s="33">
        <v>6.6872320000000004E-3</v>
      </c>
      <c r="GI91" s="33">
        <v>6.656276E-3</v>
      </c>
      <c r="GJ91" s="33">
        <v>6.6253800000000002E-3</v>
      </c>
      <c r="GK91" s="33">
        <v>6.5944940000000002E-3</v>
      </c>
      <c r="GL91" s="33">
        <v>6.5635720000000002E-3</v>
      </c>
      <c r="GM91" s="33">
        <v>6.5328870000000002E-3</v>
      </c>
      <c r="GN91" s="33">
        <v>6.5027389999999996E-3</v>
      </c>
      <c r="GO91" s="33">
        <v>6.4732840000000002E-3</v>
      </c>
      <c r="GP91" s="33">
        <v>6.4445350000000004E-3</v>
      </c>
      <c r="GQ91" s="33">
        <v>6.4165669999999998E-3</v>
      </c>
      <c r="GR91" s="33">
        <v>6.3890020000000004E-3</v>
      </c>
      <c r="GS91" s="33">
        <v>6.3617229999999997E-3</v>
      </c>
      <c r="GT91" s="33">
        <v>6.334676E-3</v>
      </c>
      <c r="GU91" s="33">
        <v>6.3078479999999996E-3</v>
      </c>
      <c r="GV91" s="33">
        <v>6.2810909999999999E-3</v>
      </c>
      <c r="GW91" s="33">
        <v>6.254496E-3</v>
      </c>
      <c r="GX91" s="33">
        <v>6.2279479999999996E-3</v>
      </c>
      <c r="GY91" s="33">
        <v>6.2016659999999998E-3</v>
      </c>
      <c r="GZ91" s="33">
        <v>6.1758560000000004E-3</v>
      </c>
      <c r="HA91" s="33">
        <v>6.1506369999999996E-3</v>
      </c>
      <c r="HB91" s="33">
        <v>6.1260150000000003E-3</v>
      </c>
      <c r="HC91" s="33">
        <v>6.1021640000000002E-3</v>
      </c>
      <c r="HD91" s="33">
        <v>6.0786770000000002E-3</v>
      </c>
      <c r="HE91" s="33">
        <v>6.0554679999999996E-3</v>
      </c>
      <c r="HF91" s="33">
        <v>6.0326379999999999E-3</v>
      </c>
      <c r="HG91" s="33">
        <v>6.0101470000000004E-3</v>
      </c>
      <c r="HH91" s="33">
        <v>5.9880790000000003E-3</v>
      </c>
      <c r="HI91" s="33">
        <v>5.9663770000000001E-3</v>
      </c>
      <c r="HJ91" s="33">
        <v>5.9443930000000001E-3</v>
      </c>
      <c r="HK91" s="33">
        <v>5.9219920000000001E-3</v>
      </c>
      <c r="HL91" s="33">
        <v>5.8993509999999997E-3</v>
      </c>
      <c r="HM91" s="33">
        <v>5.8767489999999997E-3</v>
      </c>
      <c r="HN91" s="33">
        <v>5.854639E-3</v>
      </c>
      <c r="HO91" s="33">
        <v>5.8331119999999997E-3</v>
      </c>
      <c r="HP91" s="33">
        <v>5.8118570000000001E-3</v>
      </c>
      <c r="HQ91" s="33">
        <v>5.7904779999999999E-3</v>
      </c>
      <c r="HR91" s="33">
        <v>5.7688310000000003E-3</v>
      </c>
      <c r="HS91" s="33">
        <v>5.7471930000000003E-3</v>
      </c>
      <c r="HT91" s="33">
        <v>5.726086E-3</v>
      </c>
      <c r="HU91" s="33">
        <v>5.7055769999999999E-3</v>
      </c>
      <c r="HV91" s="33">
        <v>5.6853609999999999E-3</v>
      </c>
      <c r="HW91" s="33">
        <v>5.6651039999999998E-3</v>
      </c>
      <c r="HX91" s="33">
        <v>5.6447140000000003E-3</v>
      </c>
      <c r="HY91" s="33">
        <v>5.6244609999999999E-3</v>
      </c>
      <c r="HZ91" s="33">
        <v>5.6045569999999996E-3</v>
      </c>
      <c r="IA91" s="33">
        <v>5.5851390000000002E-3</v>
      </c>
      <c r="IB91" s="33">
        <v>5.5659860000000002E-3</v>
      </c>
      <c r="IC91" s="33">
        <v>5.5467900000000002E-3</v>
      </c>
      <c r="ID91" s="33">
        <v>5.5274599999999997E-3</v>
      </c>
      <c r="IE91" s="33">
        <v>5.5080820000000001E-3</v>
      </c>
      <c r="IF91" s="33">
        <v>5.4886420000000002E-3</v>
      </c>
      <c r="IG91" s="33">
        <v>5.4692359999999997E-3</v>
      </c>
      <c r="IH91" s="33">
        <v>5.4498489999999997E-3</v>
      </c>
      <c r="II91" s="33">
        <v>5.4302609999999996E-3</v>
      </c>
      <c r="IJ91" s="33">
        <v>5.4104749999999997E-3</v>
      </c>
      <c r="IK91" s="33">
        <v>5.3906529999999996E-3</v>
      </c>
      <c r="IL91" s="33">
        <v>5.3708649999999998E-3</v>
      </c>
      <c r="IM91" s="33">
        <v>5.3512810000000003E-3</v>
      </c>
      <c r="IN91" s="33">
        <v>5.3319329999999996E-3</v>
      </c>
      <c r="IO91" s="33">
        <v>5.312649E-3</v>
      </c>
      <c r="IP91" s="33">
        <v>5.2935819999999998E-3</v>
      </c>
      <c r="IQ91" s="33">
        <v>5.274946E-3</v>
      </c>
      <c r="IR91" s="33">
        <v>5.2567600000000001E-3</v>
      </c>
      <c r="IS91" s="33">
        <v>5.2390830000000003E-3</v>
      </c>
      <c r="IT91" s="33">
        <v>5.2217440000000004E-3</v>
      </c>
      <c r="IU91" s="33">
        <v>5.204363E-3</v>
      </c>
      <c r="IV91" s="33">
        <v>5.1869589999999997E-3</v>
      </c>
      <c r="IW91" s="33">
        <v>5.1695769999999999E-3</v>
      </c>
      <c r="IX91" s="33">
        <v>5.1523599999999999E-3</v>
      </c>
      <c r="IY91" s="33">
        <v>5.1354299999999999E-3</v>
      </c>
      <c r="IZ91" s="33">
        <v>5.1186729999999998E-3</v>
      </c>
      <c r="JA91" s="33">
        <v>5.1017500000000004E-3</v>
      </c>
      <c r="JB91" s="33">
        <v>5.0847239999999997E-3</v>
      </c>
      <c r="JC91" s="33">
        <v>5.067668E-3</v>
      </c>
      <c r="JD91" s="33">
        <v>5.0507119999999997E-3</v>
      </c>
      <c r="JE91" s="33">
        <v>5.0339750000000004E-3</v>
      </c>
      <c r="JF91" s="33">
        <v>5.0173809999999996E-3</v>
      </c>
      <c r="JG91" s="33">
        <v>5.0008589999999999E-3</v>
      </c>
      <c r="JH91" s="33">
        <v>4.9844709999999999E-3</v>
      </c>
      <c r="JI91" s="33">
        <v>4.9682340000000002E-3</v>
      </c>
      <c r="JJ91" s="33">
        <v>4.9521510000000001E-3</v>
      </c>
      <c r="JK91" s="33">
        <v>4.936256E-3</v>
      </c>
      <c r="JL91" s="33">
        <v>4.9204779999999998E-3</v>
      </c>
      <c r="JM91" s="33">
        <v>4.9048190000000004E-3</v>
      </c>
      <c r="JN91" s="33">
        <v>4.8893699999999997E-3</v>
      </c>
      <c r="JO91" s="33">
        <v>4.874176E-3</v>
      </c>
      <c r="JP91" s="33">
        <v>4.8592269999999998E-3</v>
      </c>
      <c r="JQ91" s="33">
        <v>4.8444550000000001E-3</v>
      </c>
      <c r="JR91" s="33">
        <v>4.8297549999999998E-3</v>
      </c>
      <c r="JS91" s="33">
        <v>4.8151089999999997E-3</v>
      </c>
      <c r="JT91" s="33">
        <v>4.8005720000000003E-3</v>
      </c>
      <c r="JU91" s="33">
        <v>4.7861570000000001E-3</v>
      </c>
      <c r="JV91" s="33">
        <v>4.771824E-3</v>
      </c>
      <c r="JW91" s="33">
        <v>4.7574959999999999E-3</v>
      </c>
      <c r="JX91" s="33">
        <v>4.7431369999999997E-3</v>
      </c>
      <c r="JY91" s="33">
        <v>4.7287639999999999E-3</v>
      </c>
      <c r="JZ91" s="33">
        <v>4.7144680000000003E-3</v>
      </c>
      <c r="KA91" s="33">
        <v>4.7003239999999996E-3</v>
      </c>
      <c r="KB91" s="33">
        <v>4.6863149999999999E-3</v>
      </c>
      <c r="KC91" s="33">
        <v>4.6723779999999996E-3</v>
      </c>
      <c r="KD91" s="33">
        <v>4.658461E-3</v>
      </c>
      <c r="KE91" s="33">
        <v>4.644535E-3</v>
      </c>
      <c r="KF91" s="33">
        <v>4.6306380000000003E-3</v>
      </c>
      <c r="KG91" s="33">
        <v>4.6168349999999997E-3</v>
      </c>
      <c r="KH91" s="33">
        <v>4.6031029999999999E-3</v>
      </c>
      <c r="KI91" s="33">
        <v>4.5893790000000002E-3</v>
      </c>
      <c r="KJ91" s="33">
        <v>4.5756319999999996E-3</v>
      </c>
      <c r="KK91" s="33">
        <v>4.5618509999999996E-3</v>
      </c>
      <c r="KL91" s="33">
        <v>4.5480529999999998E-3</v>
      </c>
      <c r="KM91" s="33">
        <v>4.5342919999999997E-3</v>
      </c>
      <c r="KN91" s="33">
        <v>4.5206090000000001E-3</v>
      </c>
      <c r="KO91" s="33">
        <v>4.5069810000000002E-3</v>
      </c>
      <c r="KP91" s="33">
        <v>4.4934370000000003E-3</v>
      </c>
      <c r="KQ91" s="33">
        <v>4.4800309999999998E-3</v>
      </c>
      <c r="KR91" s="33">
        <v>4.4667600000000002E-3</v>
      </c>
      <c r="KS91" s="33">
        <v>4.4536200000000001E-3</v>
      </c>
      <c r="KT91" s="33">
        <v>4.4405720000000003E-3</v>
      </c>
      <c r="KU91" s="33">
        <v>4.4275149999999999E-3</v>
      </c>
      <c r="KV91" s="33">
        <v>4.414416E-3</v>
      </c>
      <c r="KW91" s="33">
        <v>4.4013180000000004E-3</v>
      </c>
      <c r="KX91" s="33">
        <v>4.3882979999999997E-3</v>
      </c>
      <c r="KY91" s="33">
        <v>4.3753819999999997E-3</v>
      </c>
      <c r="KZ91" s="33">
        <v>4.3625419999999996E-3</v>
      </c>
      <c r="LA91" s="33">
        <v>4.3496120000000001E-3</v>
      </c>
      <c r="LB91" s="33">
        <v>4.3365390000000004E-3</v>
      </c>
      <c r="LC91" s="33">
        <v>4.3233830000000001E-3</v>
      </c>
      <c r="LD91" s="33">
        <v>4.3102430000000001E-3</v>
      </c>
      <c r="LE91" s="33">
        <v>4.2971859999999997E-3</v>
      </c>
      <c r="LF91" s="33">
        <v>4.2842169999999999E-3</v>
      </c>
      <c r="LG91" s="33">
        <v>4.271192E-3</v>
      </c>
      <c r="LH91" s="33">
        <v>4.2580539999999998E-3</v>
      </c>
      <c r="LI91" s="33">
        <v>4.2448390000000003E-3</v>
      </c>
      <c r="LJ91" s="33">
        <v>4.2315629999999998E-3</v>
      </c>
      <c r="LK91" s="33">
        <v>4.2183560000000004E-3</v>
      </c>
      <c r="LL91" s="33">
        <v>4.2052950000000004E-3</v>
      </c>
      <c r="LM91" s="33">
        <v>4.1922909999999999E-3</v>
      </c>
      <c r="LN91" s="33">
        <v>4.1792840000000001E-3</v>
      </c>
      <c r="LO91" s="33">
        <v>4.1662840000000001E-3</v>
      </c>
      <c r="LP91" s="33">
        <v>4.1532490000000004E-3</v>
      </c>
      <c r="LQ91" s="33">
        <v>4.140243E-3</v>
      </c>
      <c r="LR91" s="33">
        <v>4.1273000000000004E-3</v>
      </c>
      <c r="LS91" s="33">
        <v>4.114347E-3</v>
      </c>
      <c r="LT91" s="33">
        <v>4.1013339999999999E-3</v>
      </c>
      <c r="LU91" s="33">
        <v>4.0882480000000001E-3</v>
      </c>
      <c r="LV91" s="33">
        <v>4.0750439999999999E-3</v>
      </c>
      <c r="LW91" s="33">
        <v>4.0618090000000004E-3</v>
      </c>
      <c r="LX91" s="33">
        <v>4.0486100000000002E-3</v>
      </c>
      <c r="LY91" s="33">
        <v>4.0354350000000004E-3</v>
      </c>
      <c r="LZ91" s="33">
        <v>4.0222909999999999E-3</v>
      </c>
      <c r="MA91" s="33">
        <v>4.0092119999999998E-3</v>
      </c>
      <c r="MB91" s="33">
        <v>3.9961759999999997E-3</v>
      </c>
      <c r="MC91" s="33">
        <v>3.9832540000000003E-3</v>
      </c>
      <c r="MD91" s="33">
        <v>3.9704800000000002E-3</v>
      </c>
      <c r="ME91" s="33">
        <v>3.9577780000000003E-3</v>
      </c>
      <c r="MF91" s="33">
        <v>3.9450850000000001E-3</v>
      </c>
      <c r="MG91" s="33">
        <v>3.932367E-3</v>
      </c>
      <c r="MH91" s="33">
        <v>3.9196259999999998E-3</v>
      </c>
      <c r="MI91" s="33">
        <v>3.9069420000000001E-3</v>
      </c>
      <c r="MJ91" s="33">
        <v>3.89435E-3</v>
      </c>
      <c r="MK91" s="33">
        <v>3.8817909999999999E-3</v>
      </c>
      <c r="ML91" s="33">
        <v>3.869211E-3</v>
      </c>
      <c r="MM91" s="33">
        <v>3.8565750000000001E-3</v>
      </c>
      <c r="MN91" s="33">
        <v>3.8438999999999999E-3</v>
      </c>
      <c r="MO91" s="33">
        <v>3.8312839999999999E-3</v>
      </c>
      <c r="MP91" s="33">
        <v>3.8188110000000001E-3</v>
      </c>
      <c r="MQ91" s="33">
        <v>3.8064959999999999E-3</v>
      </c>
      <c r="MR91" s="33">
        <v>3.794286E-3</v>
      </c>
      <c r="MS91" s="33">
        <v>3.7821299999999999E-3</v>
      </c>
      <c r="MT91" s="33">
        <v>3.7700310000000001E-3</v>
      </c>
      <c r="MU91" s="33">
        <v>3.7580729999999998E-3</v>
      </c>
      <c r="MV91" s="33">
        <v>3.7463290000000001E-3</v>
      </c>
      <c r="MW91" s="33">
        <v>3.7348120000000001E-3</v>
      </c>
      <c r="MX91" s="33">
        <v>3.7234550000000001E-3</v>
      </c>
      <c r="MY91" s="33">
        <v>3.7121820000000001E-3</v>
      </c>
      <c r="MZ91" s="33">
        <v>3.7009859999999999E-3</v>
      </c>
      <c r="NA91" s="33">
        <v>3.6899379999999998E-3</v>
      </c>
      <c r="NB91" s="33">
        <v>3.6790730000000002E-3</v>
      </c>
      <c r="NC91" s="33">
        <v>3.6683699999999998E-3</v>
      </c>
      <c r="ND91" s="33">
        <v>3.6577250000000001E-3</v>
      </c>
      <c r="NE91" s="33">
        <v>3.647034E-3</v>
      </c>
      <c r="NF91" s="33">
        <v>3.6362780000000002E-3</v>
      </c>
      <c r="NG91" s="33">
        <v>3.625531E-3</v>
      </c>
      <c r="NH91" s="33">
        <v>3.6148529999999999E-3</v>
      </c>
      <c r="NI91" s="33">
        <v>3.6042539999999999E-3</v>
      </c>
      <c r="NJ91" s="33">
        <v>3.5936789999999998E-3</v>
      </c>
      <c r="NK91" s="33">
        <v>3.5830660000000002E-3</v>
      </c>
      <c r="NL91" s="33">
        <v>3.5724340000000002E-3</v>
      </c>
      <c r="NM91" s="33">
        <v>3.5618720000000002E-3</v>
      </c>
      <c r="NN91" s="33">
        <v>3.5514409999999998E-3</v>
      </c>
      <c r="NO91" s="33">
        <v>3.5411599999999998E-3</v>
      </c>
      <c r="NP91" s="33">
        <v>3.5309780000000002E-3</v>
      </c>
      <c r="NQ91" s="33">
        <v>3.5208409999999998E-3</v>
      </c>
      <c r="NR91" s="33">
        <v>3.5107609999999998E-3</v>
      </c>
      <c r="NS91" s="33">
        <v>3.5008050000000001E-3</v>
      </c>
      <c r="NT91" s="33">
        <v>3.4910509999999998E-3</v>
      </c>
      <c r="NU91" s="33">
        <v>3.4815139999999998E-3</v>
      </c>
      <c r="NV91" s="33">
        <v>3.4721320000000002E-3</v>
      </c>
      <c r="NW91" s="33">
        <v>3.462835E-3</v>
      </c>
      <c r="NX91" s="33">
        <v>3.4536279999999998E-3</v>
      </c>
      <c r="NY91" s="33">
        <v>3.4445550000000002E-3</v>
      </c>
      <c r="NZ91" s="33">
        <v>3.435661E-3</v>
      </c>
      <c r="OA91" s="33">
        <v>3.4269029999999998E-3</v>
      </c>
      <c r="OB91" s="33">
        <v>3.4181680000000001E-3</v>
      </c>
      <c r="OC91" s="33">
        <v>3.409348E-3</v>
      </c>
      <c r="OD91" s="33">
        <v>3.4004399999999998E-3</v>
      </c>
      <c r="OE91" s="33">
        <v>3.3915170000000001E-3</v>
      </c>
      <c r="OF91" s="33">
        <v>3.3826529999999998E-3</v>
      </c>
      <c r="OG91" s="33">
        <v>3.373816E-3</v>
      </c>
      <c r="OH91" s="33">
        <v>3.3649180000000002E-3</v>
      </c>
      <c r="OI91" s="33">
        <v>3.3558849999999999E-3</v>
      </c>
      <c r="OJ91" s="33">
        <v>3.34674E-3</v>
      </c>
      <c r="OK91" s="33">
        <v>3.337591E-3</v>
      </c>
      <c r="OL91" s="33">
        <v>3.3285659999999998E-3</v>
      </c>
      <c r="OM91" s="33">
        <v>3.319659E-3</v>
      </c>
      <c r="ON91" s="33">
        <v>3.3107969999999999E-3</v>
      </c>
      <c r="OO91" s="33">
        <v>3.3019E-3</v>
      </c>
      <c r="OP91" s="33">
        <v>3.292985E-3</v>
      </c>
    </row>
    <row r="92" spans="1:406" x14ac:dyDescent="0.25">
      <c r="A92" s="13" t="str">
        <f t="shared" si="1"/>
        <v>Helicopter-MEDIUM-4-7-Any</v>
      </c>
      <c r="B92" s="13" t="s">
        <v>55</v>
      </c>
      <c r="C92" s="23" t="s">
        <v>31</v>
      </c>
      <c r="D92" s="31">
        <v>4</v>
      </c>
      <c r="E92" s="23">
        <v>7</v>
      </c>
      <c r="F92" s="32" t="s">
        <v>48</v>
      </c>
      <c r="G92" s="33">
        <v>0.77040750000000002</v>
      </c>
      <c r="H92" s="33">
        <v>0.5661233</v>
      </c>
      <c r="I92" s="33">
        <v>0.419049</v>
      </c>
      <c r="J92" s="33">
        <v>0.31804579999999999</v>
      </c>
      <c r="K92" s="33">
        <v>0.248172</v>
      </c>
      <c r="L92" s="33">
        <v>0.198578</v>
      </c>
      <c r="M92" s="33">
        <v>0.1625463</v>
      </c>
      <c r="N92" s="33">
        <v>0.1355036</v>
      </c>
      <c r="O92" s="33">
        <v>0.1147323</v>
      </c>
      <c r="P92" s="33">
        <v>9.8528649999999995E-2</v>
      </c>
      <c r="Q92" s="33">
        <v>8.58598E-2</v>
      </c>
      <c r="R92" s="33">
        <v>7.5762910000000003E-2</v>
      </c>
      <c r="S92" s="33">
        <v>6.7664859999999993E-2</v>
      </c>
      <c r="T92" s="33">
        <v>6.0846999999999998E-2</v>
      </c>
      <c r="U92" s="33">
        <v>5.5059810000000001E-2</v>
      </c>
      <c r="V92" s="33">
        <v>5.0149800000000001E-2</v>
      </c>
      <c r="W92" s="33">
        <v>4.6073700000000002E-2</v>
      </c>
      <c r="X92" s="33">
        <v>4.3343569999999998E-2</v>
      </c>
      <c r="Y92" s="33">
        <v>4.0901239999999998E-2</v>
      </c>
      <c r="Z92" s="33">
        <v>3.859746E-2</v>
      </c>
      <c r="AA92" s="33">
        <v>3.6495560000000003E-2</v>
      </c>
      <c r="AB92" s="33">
        <v>3.4645269999999999E-2</v>
      </c>
      <c r="AC92" s="33">
        <v>3.3061529999999999E-2</v>
      </c>
      <c r="AD92" s="33">
        <v>3.1602669999999999E-2</v>
      </c>
      <c r="AE92" s="33">
        <v>3.0312249999999999E-2</v>
      </c>
      <c r="AF92" s="33">
        <v>2.9092610000000001E-2</v>
      </c>
      <c r="AG92" s="33">
        <v>2.79791E-2</v>
      </c>
      <c r="AH92" s="33">
        <v>2.6982309999999999E-2</v>
      </c>
      <c r="AI92" s="33">
        <v>2.609183E-2</v>
      </c>
      <c r="AJ92" s="33">
        <v>2.5261530000000001E-2</v>
      </c>
      <c r="AK92" s="33">
        <v>2.4495929999999999E-2</v>
      </c>
      <c r="AL92" s="33">
        <v>2.3767440000000001E-2</v>
      </c>
      <c r="AM92" s="33">
        <v>2.309812E-2</v>
      </c>
      <c r="AN92" s="33">
        <v>2.2369170000000001E-2</v>
      </c>
      <c r="AO92" s="33">
        <v>2.1706380000000001E-2</v>
      </c>
      <c r="AP92" s="33">
        <v>2.1101729999999999E-2</v>
      </c>
      <c r="AQ92" s="33">
        <v>2.0551509999999999E-2</v>
      </c>
      <c r="AR92" s="33">
        <v>2.0050129999999999E-2</v>
      </c>
      <c r="AS92" s="33">
        <v>1.9591879999999999E-2</v>
      </c>
      <c r="AT92" s="33">
        <v>1.9168029999999999E-2</v>
      </c>
      <c r="AU92" s="33">
        <v>1.877531E-2</v>
      </c>
      <c r="AV92" s="33">
        <v>1.8408509999999999E-2</v>
      </c>
      <c r="AW92" s="33">
        <v>1.806783E-2</v>
      </c>
      <c r="AX92" s="33">
        <v>1.7751889999999999E-2</v>
      </c>
      <c r="AY92" s="33">
        <v>1.7458379999999999E-2</v>
      </c>
      <c r="AZ92" s="33">
        <v>1.7180689999999998E-2</v>
      </c>
      <c r="BA92" s="33">
        <v>1.6917539999999998E-2</v>
      </c>
      <c r="BB92" s="33">
        <v>1.6667129999999999E-2</v>
      </c>
      <c r="BC92" s="33">
        <v>1.6430980000000001E-2</v>
      </c>
      <c r="BD92" s="33">
        <v>1.6207340000000001E-2</v>
      </c>
      <c r="BE92" s="33">
        <v>1.5996199999999999E-2</v>
      </c>
      <c r="BF92" s="33">
        <v>1.5792770000000001E-2</v>
      </c>
      <c r="BG92" s="33">
        <v>1.559606E-2</v>
      </c>
      <c r="BH92" s="33">
        <v>1.5403999999999999E-2</v>
      </c>
      <c r="BI92" s="33">
        <v>1.521903E-2</v>
      </c>
      <c r="BJ92" s="33">
        <v>1.504253E-2</v>
      </c>
      <c r="BK92" s="33">
        <v>1.4873610000000001E-2</v>
      </c>
      <c r="BL92" s="33">
        <v>1.470898E-2</v>
      </c>
      <c r="BM92" s="33">
        <v>1.454752E-2</v>
      </c>
      <c r="BN92" s="33">
        <v>1.438918E-2</v>
      </c>
      <c r="BO92" s="33">
        <v>1.4237100000000001E-2</v>
      </c>
      <c r="BP92" s="33">
        <v>1.409118E-2</v>
      </c>
      <c r="BQ92" s="33">
        <v>1.3949919999999999E-2</v>
      </c>
      <c r="BR92" s="33">
        <v>1.381045E-2</v>
      </c>
      <c r="BS92" s="33">
        <v>1.3672220000000001E-2</v>
      </c>
      <c r="BT92" s="33">
        <v>1.3536009999999999E-2</v>
      </c>
      <c r="BU92" s="33">
        <v>1.3404040000000001E-2</v>
      </c>
      <c r="BV92" s="33">
        <v>1.327569E-2</v>
      </c>
      <c r="BW92" s="33">
        <v>1.315025E-2</v>
      </c>
      <c r="BX92" s="33">
        <v>1.302565E-2</v>
      </c>
      <c r="BY92" s="33">
        <v>1.290236E-2</v>
      </c>
      <c r="BZ92" s="33">
        <v>1.278118E-2</v>
      </c>
      <c r="CA92" s="33">
        <v>1.2663509999999999E-2</v>
      </c>
      <c r="CB92" s="33">
        <v>1.2548480000000001E-2</v>
      </c>
      <c r="CC92" s="33">
        <v>1.243665E-2</v>
      </c>
      <c r="CD92" s="33">
        <v>1.232636E-2</v>
      </c>
      <c r="CE92" s="33">
        <v>1.2216899999999999E-2</v>
      </c>
      <c r="CF92" s="33">
        <v>1.210814E-2</v>
      </c>
      <c r="CG92" s="33">
        <v>1.2001889999999999E-2</v>
      </c>
      <c r="CH92" s="33">
        <v>1.189723E-2</v>
      </c>
      <c r="CI92" s="33">
        <v>1.1793970000000001E-2</v>
      </c>
      <c r="CJ92" s="33">
        <v>1.1691669999999999E-2</v>
      </c>
      <c r="CK92" s="33">
        <v>1.159075E-2</v>
      </c>
      <c r="CL92" s="33">
        <v>1.1490530000000001E-2</v>
      </c>
      <c r="CM92" s="33">
        <v>1.1392019999999999E-2</v>
      </c>
      <c r="CN92" s="33">
        <v>1.1294999999999999E-2</v>
      </c>
      <c r="CO92" s="33">
        <v>1.1200109999999999E-2</v>
      </c>
      <c r="CP92" s="33">
        <v>1.110688E-2</v>
      </c>
      <c r="CQ92" s="33">
        <v>1.101454E-2</v>
      </c>
      <c r="CR92" s="33">
        <v>1.0922619999999999E-2</v>
      </c>
      <c r="CS92" s="33">
        <v>1.083226E-2</v>
      </c>
      <c r="CT92" s="33">
        <v>1.0743320000000001E-2</v>
      </c>
      <c r="CU92" s="33">
        <v>1.0655599999999999E-2</v>
      </c>
      <c r="CV92" s="33">
        <v>1.0568569999999999E-2</v>
      </c>
      <c r="CW92" s="33">
        <v>1.048199E-2</v>
      </c>
      <c r="CX92" s="33">
        <v>1.0396320000000001E-2</v>
      </c>
      <c r="CY92" s="33">
        <v>1.031258E-2</v>
      </c>
      <c r="CZ92" s="33">
        <v>1.022989E-2</v>
      </c>
      <c r="DA92" s="33">
        <v>1.0147720000000001E-2</v>
      </c>
      <c r="DB92" s="33">
        <v>1.0066189999999999E-2</v>
      </c>
      <c r="DC92" s="33">
        <v>9.9856649999999995E-3</v>
      </c>
      <c r="DD92" s="33">
        <v>9.9064559999999992E-3</v>
      </c>
      <c r="DE92" s="33">
        <v>9.8285560000000004E-3</v>
      </c>
      <c r="DF92" s="33">
        <v>9.751137E-3</v>
      </c>
      <c r="DG92" s="33">
        <v>9.6741499999999994E-3</v>
      </c>
      <c r="DH92" s="33">
        <v>9.5980960000000004E-3</v>
      </c>
      <c r="DI92" s="33">
        <v>9.5234010000000008E-3</v>
      </c>
      <c r="DJ92" s="33">
        <v>9.4500799999999996E-3</v>
      </c>
      <c r="DK92" s="33">
        <v>9.377748E-3</v>
      </c>
      <c r="DL92" s="33">
        <v>9.3058140000000008E-3</v>
      </c>
      <c r="DM92" s="33">
        <v>9.2341220000000009E-3</v>
      </c>
      <c r="DN92" s="33">
        <v>9.1633010000000004E-3</v>
      </c>
      <c r="DO92" s="33">
        <v>9.0937859999999995E-3</v>
      </c>
      <c r="DP92" s="33">
        <v>9.0253869999999993E-3</v>
      </c>
      <c r="DQ92" s="33">
        <v>8.9576320000000001E-3</v>
      </c>
      <c r="DR92" s="33">
        <v>8.8902449999999997E-3</v>
      </c>
      <c r="DS92" s="33">
        <v>8.8232480000000005E-3</v>
      </c>
      <c r="DT92" s="33">
        <v>8.7571490000000005E-3</v>
      </c>
      <c r="DU92" s="33">
        <v>8.6923780000000006E-3</v>
      </c>
      <c r="DV92" s="33">
        <v>8.6282040000000004E-3</v>
      </c>
      <c r="DW92" s="33">
        <v>8.5639730000000008E-3</v>
      </c>
      <c r="DX92" s="33">
        <v>8.5000089999999993E-3</v>
      </c>
      <c r="DY92" s="33">
        <v>8.4367369999999997E-3</v>
      </c>
      <c r="DZ92" s="33">
        <v>8.3748369999999996E-3</v>
      </c>
      <c r="EA92" s="33">
        <v>8.3147310000000006E-3</v>
      </c>
      <c r="EB92" s="33">
        <v>8.2554250000000003E-3</v>
      </c>
      <c r="EC92" s="33">
        <v>8.1959509999999999E-3</v>
      </c>
      <c r="ED92" s="33">
        <v>8.1367000000000002E-3</v>
      </c>
      <c r="EE92" s="33">
        <v>8.0781399999999993E-3</v>
      </c>
      <c r="EF92" s="33">
        <v>8.0207649999999991E-3</v>
      </c>
      <c r="EG92" s="33">
        <v>7.9649030000000006E-3</v>
      </c>
      <c r="EH92" s="33">
        <v>7.9096300000000008E-3</v>
      </c>
      <c r="EI92" s="33">
        <v>7.8540160000000001E-3</v>
      </c>
      <c r="EJ92" s="33">
        <v>7.7981999999999999E-3</v>
      </c>
      <c r="EK92" s="33">
        <v>7.7428380000000002E-3</v>
      </c>
      <c r="EL92" s="33">
        <v>7.688739E-3</v>
      </c>
      <c r="EM92" s="33">
        <v>7.6361629999999996E-3</v>
      </c>
      <c r="EN92" s="33">
        <v>7.5844240000000002E-3</v>
      </c>
      <c r="EO92" s="33">
        <v>7.5325000000000001E-3</v>
      </c>
      <c r="EP92" s="33">
        <v>7.4802949999999997E-3</v>
      </c>
      <c r="EQ92" s="33">
        <v>7.4279380000000002E-3</v>
      </c>
      <c r="ER92" s="33">
        <v>7.3760969999999999E-3</v>
      </c>
      <c r="ES92" s="33">
        <v>7.3250679999999997E-3</v>
      </c>
      <c r="ET92" s="33">
        <v>7.2746490000000002E-3</v>
      </c>
      <c r="EU92" s="33">
        <v>7.2240940000000003E-3</v>
      </c>
      <c r="EV92" s="33">
        <v>7.1734859999999998E-3</v>
      </c>
      <c r="EW92" s="33">
        <v>7.1231280000000003E-3</v>
      </c>
      <c r="EX92" s="33">
        <v>7.0737650000000001E-3</v>
      </c>
      <c r="EY92" s="33">
        <v>7.0256980000000004E-3</v>
      </c>
      <c r="EZ92" s="33">
        <v>6.9784929999999997E-3</v>
      </c>
      <c r="FA92" s="33">
        <v>6.9314199999999998E-3</v>
      </c>
      <c r="FB92" s="33">
        <v>6.8843280000000003E-3</v>
      </c>
      <c r="FC92" s="33">
        <v>6.8373100000000001E-3</v>
      </c>
      <c r="FD92" s="33">
        <v>6.7908270000000001E-3</v>
      </c>
      <c r="FE92" s="33">
        <v>6.7447610000000002E-3</v>
      </c>
      <c r="FF92" s="33">
        <v>6.6987039999999998E-3</v>
      </c>
      <c r="FG92" s="33">
        <v>6.6521990000000001E-3</v>
      </c>
      <c r="FH92" s="33">
        <v>6.6055819999999996E-3</v>
      </c>
      <c r="FI92" s="33">
        <v>6.559395E-3</v>
      </c>
      <c r="FJ92" s="33">
        <v>6.5142669999999998E-3</v>
      </c>
      <c r="FK92" s="33">
        <v>6.4700249999999999E-3</v>
      </c>
      <c r="FL92" s="33">
        <v>6.4261759999999996E-3</v>
      </c>
      <c r="FM92" s="33">
        <v>6.3823990000000004E-3</v>
      </c>
      <c r="FN92" s="33">
        <v>6.3390399999999998E-3</v>
      </c>
      <c r="FO92" s="33">
        <v>6.2961329999999998E-3</v>
      </c>
      <c r="FP92" s="33">
        <v>6.2538619999999998E-3</v>
      </c>
      <c r="FQ92" s="33">
        <v>6.2119999999999996E-3</v>
      </c>
      <c r="FR92" s="33">
        <v>6.169997E-3</v>
      </c>
      <c r="FS92" s="33">
        <v>6.1278139999999997E-3</v>
      </c>
      <c r="FT92" s="33">
        <v>6.0860230000000003E-3</v>
      </c>
      <c r="FU92" s="33">
        <v>6.044916E-3</v>
      </c>
      <c r="FV92" s="33">
        <v>6.0046630000000004E-3</v>
      </c>
      <c r="FW92" s="33">
        <v>5.9650110000000001E-3</v>
      </c>
      <c r="FX92" s="33">
        <v>5.9256179999999997E-3</v>
      </c>
      <c r="FY92" s="33">
        <v>5.8864110000000002E-3</v>
      </c>
      <c r="FZ92" s="33">
        <v>5.8478710000000001E-3</v>
      </c>
      <c r="GA92" s="33">
        <v>5.8101050000000003E-3</v>
      </c>
      <c r="GB92" s="33">
        <v>5.7728179999999999E-3</v>
      </c>
      <c r="GC92" s="33">
        <v>5.7353380000000004E-3</v>
      </c>
      <c r="GD92" s="33">
        <v>5.6971950000000004E-3</v>
      </c>
      <c r="GE92" s="33">
        <v>5.6584210000000003E-3</v>
      </c>
      <c r="GF92" s="33">
        <v>5.6197570000000004E-3</v>
      </c>
      <c r="GG92" s="33">
        <v>5.5819199999999998E-3</v>
      </c>
      <c r="GH92" s="33">
        <v>5.5450780000000002E-3</v>
      </c>
      <c r="GI92" s="33">
        <v>5.5089559999999997E-3</v>
      </c>
      <c r="GJ92" s="33">
        <v>5.4732970000000002E-3</v>
      </c>
      <c r="GK92" s="33">
        <v>5.4379859999999997E-3</v>
      </c>
      <c r="GL92" s="33">
        <v>5.4035009999999998E-3</v>
      </c>
      <c r="GM92" s="33">
        <v>5.3701640000000002E-3</v>
      </c>
      <c r="GN92" s="33">
        <v>5.3377920000000001E-3</v>
      </c>
      <c r="GO92" s="33">
        <v>5.3057099999999999E-3</v>
      </c>
      <c r="GP92" s="33">
        <v>5.2732329999999996E-3</v>
      </c>
      <c r="GQ92" s="33">
        <v>5.2401310000000003E-3</v>
      </c>
      <c r="GR92" s="33">
        <v>5.2069320000000001E-3</v>
      </c>
      <c r="GS92" s="33">
        <v>5.1740400000000004E-3</v>
      </c>
      <c r="GT92" s="33">
        <v>5.14154E-3</v>
      </c>
      <c r="GU92" s="33">
        <v>5.1090609999999998E-3</v>
      </c>
      <c r="GV92" s="33">
        <v>5.0765250000000001E-3</v>
      </c>
      <c r="GW92" s="33">
        <v>5.0441210000000004E-3</v>
      </c>
      <c r="GX92" s="33">
        <v>5.0124159999999996E-3</v>
      </c>
      <c r="GY92" s="33">
        <v>4.981638E-3</v>
      </c>
      <c r="GZ92" s="33">
        <v>4.951614E-3</v>
      </c>
      <c r="HA92" s="33">
        <v>4.9217250000000001E-3</v>
      </c>
      <c r="HB92" s="33">
        <v>4.8916050000000003E-3</v>
      </c>
      <c r="HC92" s="33">
        <v>4.8614160000000003E-3</v>
      </c>
      <c r="HD92" s="33">
        <v>4.8318709999999997E-3</v>
      </c>
      <c r="HE92" s="33">
        <v>4.8031130000000003E-3</v>
      </c>
      <c r="HF92" s="33">
        <v>4.7749649999999999E-3</v>
      </c>
      <c r="HG92" s="33">
        <v>4.7468479999999997E-3</v>
      </c>
      <c r="HH92" s="33">
        <v>4.7184760000000001E-3</v>
      </c>
      <c r="HI92" s="33">
        <v>4.6902480000000002E-3</v>
      </c>
      <c r="HJ92" s="33">
        <v>4.6630919999999998E-3</v>
      </c>
      <c r="HK92" s="33">
        <v>4.6371820000000001E-3</v>
      </c>
      <c r="HL92" s="33">
        <v>4.6121970000000002E-3</v>
      </c>
      <c r="HM92" s="33">
        <v>4.5874169999999999E-3</v>
      </c>
      <c r="HN92" s="33">
        <v>4.5621460000000004E-3</v>
      </c>
      <c r="HO92" s="33">
        <v>4.536399E-3</v>
      </c>
      <c r="HP92" s="33">
        <v>4.5109670000000003E-3</v>
      </c>
      <c r="HQ92" s="33">
        <v>4.4861930000000003E-3</v>
      </c>
      <c r="HR92" s="33">
        <v>4.462031E-3</v>
      </c>
      <c r="HS92" s="33">
        <v>4.437987E-3</v>
      </c>
      <c r="HT92" s="33">
        <v>4.4134939999999996E-3</v>
      </c>
      <c r="HU92" s="33">
        <v>4.3886350000000001E-3</v>
      </c>
      <c r="HV92" s="33">
        <v>4.3640600000000003E-3</v>
      </c>
      <c r="HW92" s="33">
        <v>4.340216E-3</v>
      </c>
      <c r="HX92" s="33">
        <v>4.3170750000000001E-3</v>
      </c>
      <c r="HY92" s="33">
        <v>4.2941500000000001E-3</v>
      </c>
      <c r="HZ92" s="33">
        <v>4.2709590000000004E-3</v>
      </c>
      <c r="IA92" s="33">
        <v>4.2475350000000002E-3</v>
      </c>
      <c r="IB92" s="33">
        <v>4.2244769999999999E-3</v>
      </c>
      <c r="IC92" s="33">
        <v>4.2021630000000001E-3</v>
      </c>
      <c r="ID92" s="33">
        <v>4.180553E-3</v>
      </c>
      <c r="IE92" s="33">
        <v>4.1593740000000004E-3</v>
      </c>
      <c r="IF92" s="33">
        <v>4.1381669999999999E-3</v>
      </c>
      <c r="IG92" s="33">
        <v>4.1169240000000001E-3</v>
      </c>
      <c r="IH92" s="33">
        <v>4.0961560000000001E-3</v>
      </c>
      <c r="II92" s="33">
        <v>4.0760689999999999E-3</v>
      </c>
      <c r="IJ92" s="33">
        <v>4.0565180000000003E-3</v>
      </c>
      <c r="IK92" s="33">
        <v>4.0371499999999998E-3</v>
      </c>
      <c r="IL92" s="33">
        <v>4.0176379999999996E-3</v>
      </c>
      <c r="IM92" s="33">
        <v>3.9980129999999999E-3</v>
      </c>
      <c r="IN92" s="33">
        <v>3.9786350000000003E-3</v>
      </c>
      <c r="IO92" s="33">
        <v>3.9595780000000001E-3</v>
      </c>
      <c r="IP92" s="33">
        <v>3.9406609999999998E-3</v>
      </c>
      <c r="IQ92" s="33">
        <v>3.9215760000000004E-3</v>
      </c>
      <c r="IR92" s="33">
        <v>3.9021379999999999E-3</v>
      </c>
      <c r="IS92" s="33">
        <v>3.8824720000000001E-3</v>
      </c>
      <c r="IT92" s="33">
        <v>3.8630280000000001E-3</v>
      </c>
      <c r="IU92" s="33">
        <v>3.8440660000000001E-3</v>
      </c>
      <c r="IV92" s="33">
        <v>3.8256000000000002E-3</v>
      </c>
      <c r="IW92" s="33">
        <v>3.8073320000000001E-3</v>
      </c>
      <c r="IX92" s="33">
        <v>3.7890200000000001E-3</v>
      </c>
      <c r="IY92" s="33">
        <v>3.770645E-3</v>
      </c>
      <c r="IZ92" s="33">
        <v>3.7525420000000002E-3</v>
      </c>
      <c r="JA92" s="33">
        <v>3.7349470000000002E-3</v>
      </c>
      <c r="JB92" s="33">
        <v>3.717906E-3</v>
      </c>
      <c r="JC92" s="33">
        <v>3.70127E-3</v>
      </c>
      <c r="JD92" s="33">
        <v>3.684849E-3</v>
      </c>
      <c r="JE92" s="33">
        <v>3.6686259999999999E-3</v>
      </c>
      <c r="JF92" s="33">
        <v>3.652878E-3</v>
      </c>
      <c r="JG92" s="33">
        <v>3.637735E-3</v>
      </c>
      <c r="JH92" s="33">
        <v>3.6231480000000001E-3</v>
      </c>
      <c r="JI92" s="33">
        <v>3.6088510000000002E-3</v>
      </c>
      <c r="JJ92" s="33">
        <v>3.594547E-3</v>
      </c>
      <c r="JK92" s="33">
        <v>3.5801069999999999E-3</v>
      </c>
      <c r="JL92" s="33">
        <v>3.5656350000000002E-3</v>
      </c>
      <c r="JM92" s="33">
        <v>3.551341E-3</v>
      </c>
      <c r="JN92" s="33">
        <v>3.5372440000000002E-3</v>
      </c>
      <c r="JO92" s="33">
        <v>3.523123E-3</v>
      </c>
      <c r="JP92" s="33">
        <v>3.5088430000000002E-3</v>
      </c>
      <c r="JQ92" s="33">
        <v>3.4943439999999999E-3</v>
      </c>
      <c r="JR92" s="33">
        <v>3.4797349999999999E-3</v>
      </c>
      <c r="JS92" s="33">
        <v>3.4652910000000001E-3</v>
      </c>
      <c r="JT92" s="33">
        <v>3.4511339999999998E-3</v>
      </c>
      <c r="JU92" s="33">
        <v>3.437299E-3</v>
      </c>
      <c r="JV92" s="33">
        <v>3.4238300000000001E-3</v>
      </c>
      <c r="JW92" s="33">
        <v>3.4107439999999998E-3</v>
      </c>
      <c r="JX92" s="33">
        <v>3.398047E-3</v>
      </c>
      <c r="JY92" s="33">
        <v>3.3857829999999998E-3</v>
      </c>
      <c r="JZ92" s="33">
        <v>3.3739289999999999E-3</v>
      </c>
      <c r="KA92" s="33">
        <v>3.3623199999999998E-3</v>
      </c>
      <c r="KB92" s="33">
        <v>3.350848E-3</v>
      </c>
      <c r="KC92" s="33">
        <v>3.3394240000000001E-3</v>
      </c>
      <c r="KD92" s="33">
        <v>3.3279999999999998E-3</v>
      </c>
      <c r="KE92" s="33">
        <v>3.3165899999999999E-3</v>
      </c>
      <c r="KF92" s="33">
        <v>3.305255E-3</v>
      </c>
      <c r="KG92" s="33">
        <v>3.2939029999999999E-3</v>
      </c>
      <c r="KH92" s="33">
        <v>3.282493E-3</v>
      </c>
      <c r="KI92" s="33">
        <v>3.2709599999999998E-3</v>
      </c>
      <c r="KJ92" s="33">
        <v>3.2593140000000001E-3</v>
      </c>
      <c r="KK92" s="33">
        <v>3.2476200000000001E-3</v>
      </c>
      <c r="KL92" s="33">
        <v>3.2359569999999998E-3</v>
      </c>
      <c r="KM92" s="33">
        <v>3.2243150000000002E-3</v>
      </c>
      <c r="KN92" s="33">
        <v>3.2127039999999998E-3</v>
      </c>
      <c r="KO92" s="33">
        <v>3.2011119999999999E-3</v>
      </c>
      <c r="KP92" s="33">
        <v>3.189594E-3</v>
      </c>
      <c r="KQ92" s="33">
        <v>3.178227E-3</v>
      </c>
      <c r="KR92" s="33">
        <v>3.1670869999999999E-3</v>
      </c>
      <c r="KS92" s="33">
        <v>3.1561060000000001E-3</v>
      </c>
      <c r="KT92" s="33">
        <v>3.145162E-3</v>
      </c>
      <c r="KU92" s="33">
        <v>3.1341580000000002E-3</v>
      </c>
      <c r="KV92" s="33">
        <v>3.1230870000000001E-3</v>
      </c>
      <c r="KW92" s="33">
        <v>3.1119889999999999E-3</v>
      </c>
      <c r="KX92" s="33">
        <v>3.1009620000000001E-3</v>
      </c>
      <c r="KY92" s="33">
        <v>3.0900049999999998E-3</v>
      </c>
      <c r="KZ92" s="33">
        <v>3.0790370000000002E-3</v>
      </c>
      <c r="LA92" s="33">
        <v>3.067958E-3</v>
      </c>
      <c r="LB92" s="33">
        <v>3.0567569999999998E-3</v>
      </c>
      <c r="LC92" s="33">
        <v>3.0454670000000001E-3</v>
      </c>
      <c r="LD92" s="33">
        <v>3.0341880000000002E-3</v>
      </c>
      <c r="LE92" s="33">
        <v>3.0229660000000002E-3</v>
      </c>
      <c r="LF92" s="33">
        <v>3.0118300000000001E-3</v>
      </c>
      <c r="LG92" s="33">
        <v>3.0007020000000001E-3</v>
      </c>
      <c r="LH92" s="33">
        <v>2.989551E-3</v>
      </c>
      <c r="LI92" s="33">
        <v>2.9784339999999999E-3</v>
      </c>
      <c r="LJ92" s="33">
        <v>2.967435E-3</v>
      </c>
      <c r="LK92" s="33">
        <v>2.956616E-3</v>
      </c>
      <c r="LL92" s="33">
        <v>2.9459880000000001E-3</v>
      </c>
      <c r="LM92" s="33">
        <v>2.9354670000000002E-3</v>
      </c>
      <c r="LN92" s="33">
        <v>2.9250180000000001E-3</v>
      </c>
      <c r="LO92" s="33">
        <v>2.9146659999999998E-3</v>
      </c>
      <c r="LP92" s="33">
        <v>2.904397E-3</v>
      </c>
      <c r="LQ92" s="33">
        <v>2.8941510000000002E-3</v>
      </c>
      <c r="LR92" s="33">
        <v>2.8838829999999998E-3</v>
      </c>
      <c r="LS92" s="33">
        <v>2.8735560000000002E-3</v>
      </c>
      <c r="LT92" s="33">
        <v>2.8631440000000002E-3</v>
      </c>
      <c r="LU92" s="33">
        <v>2.8526929999999999E-3</v>
      </c>
      <c r="LV92" s="33">
        <v>2.8421940000000001E-3</v>
      </c>
      <c r="LW92" s="33">
        <v>2.8315839999999998E-3</v>
      </c>
      <c r="LX92" s="33">
        <v>2.8208349999999998E-3</v>
      </c>
      <c r="LY92" s="33">
        <v>2.8099290000000001E-3</v>
      </c>
      <c r="LZ92" s="33">
        <v>2.7989019999999998E-3</v>
      </c>
      <c r="MA92" s="33">
        <v>2.7878989999999999E-3</v>
      </c>
      <c r="MB92" s="33">
        <v>2.7769909999999999E-3</v>
      </c>
      <c r="MC92" s="33">
        <v>2.76619E-3</v>
      </c>
      <c r="MD92" s="33">
        <v>2.755548E-3</v>
      </c>
      <c r="ME92" s="33">
        <v>2.7450840000000001E-3</v>
      </c>
      <c r="MF92" s="33">
        <v>2.7347780000000002E-3</v>
      </c>
      <c r="MG92" s="33">
        <v>2.724672E-3</v>
      </c>
      <c r="MH92" s="33">
        <v>2.7147959999999998E-3</v>
      </c>
      <c r="MI92" s="33">
        <v>2.705107E-3</v>
      </c>
      <c r="MJ92" s="33">
        <v>2.6955740000000001E-3</v>
      </c>
      <c r="MK92" s="33">
        <v>2.6861609999999998E-3</v>
      </c>
      <c r="ML92" s="33">
        <v>2.6767840000000002E-3</v>
      </c>
      <c r="MM92" s="33">
        <v>2.6674200000000002E-3</v>
      </c>
      <c r="MN92" s="33">
        <v>2.6580750000000002E-3</v>
      </c>
      <c r="MO92" s="33">
        <v>2.6487300000000002E-3</v>
      </c>
      <c r="MP92" s="33">
        <v>2.6393039999999999E-3</v>
      </c>
      <c r="MQ92" s="33">
        <v>2.6297780000000002E-3</v>
      </c>
      <c r="MR92" s="33">
        <v>2.620074E-3</v>
      </c>
      <c r="MS92" s="33">
        <v>2.610238E-3</v>
      </c>
      <c r="MT92" s="33">
        <v>2.6003490000000001E-3</v>
      </c>
      <c r="MU92" s="33">
        <v>2.5903940000000002E-3</v>
      </c>
      <c r="MV92" s="33">
        <v>2.5803449999999999E-3</v>
      </c>
      <c r="MW92" s="33">
        <v>2.570269E-3</v>
      </c>
      <c r="MX92" s="33">
        <v>2.5601690000000002E-3</v>
      </c>
      <c r="MY92" s="33">
        <v>2.5501109999999999E-3</v>
      </c>
      <c r="MZ92" s="33">
        <v>2.5401680000000002E-3</v>
      </c>
      <c r="NA92" s="33">
        <v>2.5303209999999999E-3</v>
      </c>
      <c r="NB92" s="33">
        <v>2.5205510000000002E-3</v>
      </c>
      <c r="NC92" s="33">
        <v>2.510918E-3</v>
      </c>
      <c r="ND92" s="33">
        <v>2.5014019999999998E-3</v>
      </c>
      <c r="NE92" s="33">
        <v>2.4920699999999999E-3</v>
      </c>
      <c r="NF92" s="33">
        <v>2.4830220000000001E-3</v>
      </c>
      <c r="NG92" s="33">
        <v>2.474197E-3</v>
      </c>
      <c r="NH92" s="33">
        <v>2.4654970000000001E-3</v>
      </c>
      <c r="NI92" s="33">
        <v>2.456916E-3</v>
      </c>
      <c r="NJ92" s="33">
        <v>2.4483450000000002E-3</v>
      </c>
      <c r="NK92" s="33">
        <v>2.4397329999999999E-3</v>
      </c>
      <c r="NL92" s="33">
        <v>2.4311269999999999E-3</v>
      </c>
      <c r="NM92" s="33">
        <v>2.4225169999999999E-3</v>
      </c>
      <c r="NN92" s="33">
        <v>2.4138649999999998E-3</v>
      </c>
      <c r="NO92" s="33">
        <v>2.4051960000000001E-3</v>
      </c>
      <c r="NP92" s="33">
        <v>2.3964250000000002E-3</v>
      </c>
      <c r="NQ92" s="33">
        <v>2.3875099999999998E-3</v>
      </c>
      <c r="NR92" s="33">
        <v>2.378481E-3</v>
      </c>
      <c r="NS92" s="33">
        <v>2.3693630000000002E-3</v>
      </c>
      <c r="NT92" s="33">
        <v>2.3601540000000002E-3</v>
      </c>
      <c r="NU92" s="33">
        <v>2.3509160000000002E-3</v>
      </c>
      <c r="NV92" s="33">
        <v>2.341606E-3</v>
      </c>
      <c r="NW92" s="33">
        <v>2.3322939999999999E-3</v>
      </c>
      <c r="NX92" s="33">
        <v>2.3230600000000001E-3</v>
      </c>
      <c r="NY92" s="33">
        <v>2.3139609999999998E-3</v>
      </c>
      <c r="NZ92" s="33">
        <v>2.3050240000000001E-3</v>
      </c>
      <c r="OA92" s="33">
        <v>2.2962820000000002E-3</v>
      </c>
      <c r="OB92" s="33">
        <v>2.287706E-3</v>
      </c>
      <c r="OC92" s="33">
        <v>2.2793069999999999E-3</v>
      </c>
      <c r="OD92" s="33">
        <v>2.2711200000000002E-3</v>
      </c>
      <c r="OE92" s="33">
        <v>2.2631830000000002E-3</v>
      </c>
      <c r="OF92" s="33">
        <v>2.255492E-3</v>
      </c>
      <c r="OG92" s="33">
        <v>2.2480339999999999E-3</v>
      </c>
      <c r="OH92" s="33">
        <v>2.2407429999999999E-3</v>
      </c>
      <c r="OI92" s="33">
        <v>2.2335329999999998E-3</v>
      </c>
      <c r="OJ92" s="33">
        <v>2.2263859999999999E-3</v>
      </c>
      <c r="OK92" s="33">
        <v>2.2193019999999998E-3</v>
      </c>
      <c r="OL92" s="33">
        <v>2.212211E-3</v>
      </c>
      <c r="OM92" s="33">
        <v>2.205083E-3</v>
      </c>
      <c r="ON92" s="33">
        <v>2.1979009999999999E-3</v>
      </c>
      <c r="OO92" s="33">
        <v>2.1906590000000002E-3</v>
      </c>
      <c r="OP92" s="33">
        <v>2.1833769999999998E-3</v>
      </c>
    </row>
    <row r="93" spans="1:406" x14ac:dyDescent="0.25">
      <c r="A93" s="13" t="str">
        <f t="shared" si="1"/>
        <v>Helicopter-MEDIUM-5-20-Any</v>
      </c>
      <c r="B93" s="13" t="s">
        <v>55</v>
      </c>
      <c r="C93" s="23" t="s">
        <v>31</v>
      </c>
      <c r="D93" s="31">
        <v>5</v>
      </c>
      <c r="E93" s="23">
        <v>20</v>
      </c>
      <c r="F93" s="32" t="s">
        <v>48</v>
      </c>
      <c r="G93" s="33">
        <v>0.94208360000000002</v>
      </c>
      <c r="H93" s="33">
        <v>0.94632640000000001</v>
      </c>
      <c r="I93" s="33">
        <v>0.94867800000000002</v>
      </c>
      <c r="J93" s="33">
        <v>0.94489000000000001</v>
      </c>
      <c r="K93" s="33">
        <v>0.93313889999999999</v>
      </c>
      <c r="L93" s="33">
        <v>0.91307450000000001</v>
      </c>
      <c r="M93" s="33">
        <v>0.88563499999999995</v>
      </c>
      <c r="N93" s="33">
        <v>0.8521379</v>
      </c>
      <c r="O93" s="33">
        <v>0.81361559999999999</v>
      </c>
      <c r="P93" s="33">
        <v>0.7714375</v>
      </c>
      <c r="Q93" s="33">
        <v>0.72715200000000002</v>
      </c>
      <c r="R93" s="33">
        <v>0.68186500000000005</v>
      </c>
      <c r="S93" s="33">
        <v>0.63696039999999998</v>
      </c>
      <c r="T93" s="33">
        <v>0.59352669999999996</v>
      </c>
      <c r="U93" s="33">
        <v>0.55213489999999998</v>
      </c>
      <c r="V93" s="33">
        <v>0.51326720000000003</v>
      </c>
      <c r="W93" s="33">
        <v>0.47725630000000002</v>
      </c>
      <c r="X93" s="33">
        <v>0.4438744</v>
      </c>
      <c r="Y93" s="33">
        <v>0.41317930000000003</v>
      </c>
      <c r="Z93" s="33">
        <v>0.38507520000000001</v>
      </c>
      <c r="AA93" s="33">
        <v>0.35931200000000002</v>
      </c>
      <c r="AB93" s="33">
        <v>0.33581070000000002</v>
      </c>
      <c r="AC93" s="33">
        <v>0.31450790000000001</v>
      </c>
      <c r="AD93" s="33">
        <v>0.2949485</v>
      </c>
      <c r="AE93" s="33">
        <v>0.27705030000000003</v>
      </c>
      <c r="AF93" s="33">
        <v>0.26066669999999997</v>
      </c>
      <c r="AG93" s="33">
        <v>0.2455802</v>
      </c>
      <c r="AH93" s="33">
        <v>0.23177320000000001</v>
      </c>
      <c r="AI93" s="33">
        <v>0.21917980000000001</v>
      </c>
      <c r="AJ93" s="33">
        <v>0.20751449999999999</v>
      </c>
      <c r="AK93" s="33">
        <v>0.19673080000000001</v>
      </c>
      <c r="AL93" s="33">
        <v>0.18678700000000001</v>
      </c>
      <c r="AM93" s="33">
        <v>0.1775109</v>
      </c>
      <c r="AN93" s="33">
        <v>0.16899400000000001</v>
      </c>
      <c r="AO93" s="33">
        <v>0.161135</v>
      </c>
      <c r="AP93" s="33">
        <v>0.15372269999999999</v>
      </c>
      <c r="AQ93" s="33">
        <v>0.14678959999999999</v>
      </c>
      <c r="AR93" s="33">
        <v>0.14026910000000001</v>
      </c>
      <c r="AS93" s="33">
        <v>0.13417390000000001</v>
      </c>
      <c r="AT93" s="33">
        <v>0.12844620000000001</v>
      </c>
      <c r="AU93" s="33">
        <v>0.1231922</v>
      </c>
      <c r="AV93" s="33">
        <v>0.1181893</v>
      </c>
      <c r="AW93" s="33">
        <v>0.11344269999999999</v>
      </c>
      <c r="AX93" s="33">
        <v>0.1089904</v>
      </c>
      <c r="AY93" s="33">
        <v>0.104751</v>
      </c>
      <c r="AZ93" s="33">
        <v>0.1006904</v>
      </c>
      <c r="BA93" s="33">
        <v>9.7027100000000005E-2</v>
      </c>
      <c r="BB93" s="33">
        <v>9.3468029999999994E-2</v>
      </c>
      <c r="BC93" s="33">
        <v>9.0043440000000002E-2</v>
      </c>
      <c r="BD93" s="33">
        <v>8.6822979999999994E-2</v>
      </c>
      <c r="BE93" s="33">
        <v>8.3748249999999996E-2</v>
      </c>
      <c r="BF93" s="33">
        <v>8.079045E-2</v>
      </c>
      <c r="BG93" s="33">
        <v>7.8147939999999999E-2</v>
      </c>
      <c r="BH93" s="33">
        <v>7.5565320000000005E-2</v>
      </c>
      <c r="BI93" s="33">
        <v>7.3066430000000002E-2</v>
      </c>
      <c r="BJ93" s="33">
        <v>7.0700570000000004E-2</v>
      </c>
      <c r="BK93" s="33">
        <v>6.8385680000000004E-2</v>
      </c>
      <c r="BL93" s="33">
        <v>6.6132659999999996E-2</v>
      </c>
      <c r="BM93" s="33">
        <v>6.4164150000000003E-2</v>
      </c>
      <c r="BN93" s="33">
        <v>6.2200220000000001E-2</v>
      </c>
      <c r="BO93" s="33">
        <v>6.026575E-2</v>
      </c>
      <c r="BP93" s="33">
        <v>5.847513E-2</v>
      </c>
      <c r="BQ93" s="33">
        <v>5.6720689999999997E-2</v>
      </c>
      <c r="BR93" s="33">
        <v>5.5002870000000002E-2</v>
      </c>
      <c r="BS93" s="33">
        <v>5.354271E-2</v>
      </c>
      <c r="BT93" s="33">
        <v>5.207705E-2</v>
      </c>
      <c r="BU93" s="33">
        <v>5.0626579999999997E-2</v>
      </c>
      <c r="BV93" s="33">
        <v>4.9258940000000001E-2</v>
      </c>
      <c r="BW93" s="33">
        <v>4.7940959999999998E-2</v>
      </c>
      <c r="BX93" s="33">
        <v>4.6603989999999998E-2</v>
      </c>
      <c r="BY93" s="33">
        <v>4.5460199999999999E-2</v>
      </c>
      <c r="BZ93" s="33">
        <v>4.436499E-2</v>
      </c>
      <c r="CA93" s="33">
        <v>4.325391E-2</v>
      </c>
      <c r="CB93" s="33">
        <v>4.2164779999999999E-2</v>
      </c>
      <c r="CC93" s="33">
        <v>4.1123119999999999E-2</v>
      </c>
      <c r="CD93" s="33">
        <v>4.0109909999999999E-2</v>
      </c>
      <c r="CE93" s="33">
        <v>3.9181899999999999E-2</v>
      </c>
      <c r="CF93" s="33">
        <v>3.829391E-2</v>
      </c>
      <c r="CG93" s="33">
        <v>3.7417800000000001E-2</v>
      </c>
      <c r="CH93" s="33">
        <v>3.6565069999999998E-2</v>
      </c>
      <c r="CI93" s="33">
        <v>3.5718590000000001E-2</v>
      </c>
      <c r="CJ93" s="33">
        <v>3.4903030000000002E-2</v>
      </c>
      <c r="CK93" s="33">
        <v>3.413592E-2</v>
      </c>
      <c r="CL93" s="33">
        <v>3.3389580000000002E-2</v>
      </c>
      <c r="CM93" s="33">
        <v>3.2639830000000002E-2</v>
      </c>
      <c r="CN93" s="33">
        <v>3.191795E-2</v>
      </c>
      <c r="CO93" s="33">
        <v>3.122347E-2</v>
      </c>
      <c r="CP93" s="33">
        <v>3.055269E-2</v>
      </c>
      <c r="CQ93" s="33">
        <v>2.9901750000000001E-2</v>
      </c>
      <c r="CR93" s="33">
        <v>2.9270399999999999E-2</v>
      </c>
      <c r="CS93" s="33">
        <v>2.866221E-2</v>
      </c>
      <c r="CT93" s="33">
        <v>2.807726E-2</v>
      </c>
      <c r="CU93" s="33">
        <v>2.751429E-2</v>
      </c>
      <c r="CV93" s="33">
        <v>2.6969759999999999E-2</v>
      </c>
      <c r="CW93" s="33">
        <v>2.6439049999999999E-2</v>
      </c>
      <c r="CX93" s="33">
        <v>2.5920720000000001E-2</v>
      </c>
      <c r="CY93" s="33">
        <v>2.5417510000000001E-2</v>
      </c>
      <c r="CZ93" s="33">
        <v>2.4934109999999999E-2</v>
      </c>
      <c r="DA93" s="33">
        <v>2.44709E-2</v>
      </c>
      <c r="DB93" s="33">
        <v>2.402321E-2</v>
      </c>
      <c r="DC93" s="33">
        <v>2.3586039999999999E-2</v>
      </c>
      <c r="DD93" s="33">
        <v>2.3158720000000001E-2</v>
      </c>
      <c r="DE93" s="33">
        <v>2.2744230000000001E-2</v>
      </c>
      <c r="DF93" s="33">
        <v>2.2345650000000002E-2</v>
      </c>
      <c r="DG93" s="33">
        <v>2.19624E-2</v>
      </c>
      <c r="DH93" s="33">
        <v>2.1591349999999999E-2</v>
      </c>
      <c r="DI93" s="33">
        <v>2.1229390000000001E-2</v>
      </c>
      <c r="DJ93" s="33">
        <v>2.0876209999999999E-2</v>
      </c>
      <c r="DK93" s="33">
        <v>2.0532959999999999E-2</v>
      </c>
      <c r="DL93" s="33">
        <v>2.0200909999999999E-2</v>
      </c>
      <c r="DM93" s="33">
        <v>1.9881010000000001E-2</v>
      </c>
      <c r="DN93" s="33">
        <v>1.9570110000000002E-2</v>
      </c>
      <c r="DO93" s="33">
        <v>1.9265830000000001E-2</v>
      </c>
      <c r="DP93" s="33">
        <v>1.896933E-2</v>
      </c>
      <c r="DQ93" s="33">
        <v>1.8681079999999999E-2</v>
      </c>
      <c r="DR93" s="33">
        <v>1.8402959999999999E-2</v>
      </c>
      <c r="DS93" s="33">
        <v>1.8135789999999999E-2</v>
      </c>
      <c r="DT93" s="33">
        <v>1.787617E-2</v>
      </c>
      <c r="DU93" s="33">
        <v>1.762126E-2</v>
      </c>
      <c r="DV93" s="33">
        <v>1.73706E-2</v>
      </c>
      <c r="DW93" s="33">
        <v>1.7125339999999999E-2</v>
      </c>
      <c r="DX93" s="33">
        <v>1.6889109999999999E-2</v>
      </c>
      <c r="DY93" s="33">
        <v>1.6663109999999998E-2</v>
      </c>
      <c r="DZ93" s="33">
        <v>1.6443840000000001E-2</v>
      </c>
      <c r="EA93" s="33">
        <v>1.6227930000000002E-2</v>
      </c>
      <c r="EB93" s="33">
        <v>1.601468E-2</v>
      </c>
      <c r="EC93" s="33">
        <v>1.5805509999999998E-2</v>
      </c>
      <c r="ED93" s="33">
        <v>1.560373E-2</v>
      </c>
      <c r="EE93" s="33">
        <v>1.54106E-2</v>
      </c>
      <c r="EF93" s="33">
        <v>1.5223199999999999E-2</v>
      </c>
      <c r="EG93" s="33">
        <v>1.503785E-2</v>
      </c>
      <c r="EH93" s="33">
        <v>1.485438E-2</v>
      </c>
      <c r="EI93" s="33">
        <v>1.467486E-2</v>
      </c>
      <c r="EJ93" s="33">
        <v>1.450213E-2</v>
      </c>
      <c r="EK93" s="33">
        <v>1.43371E-2</v>
      </c>
      <c r="EL93" s="33">
        <v>1.417706E-2</v>
      </c>
      <c r="EM93" s="33">
        <v>1.401823E-2</v>
      </c>
      <c r="EN93" s="33">
        <v>1.385977E-2</v>
      </c>
      <c r="EO93" s="33">
        <v>1.370361E-2</v>
      </c>
      <c r="EP93" s="33">
        <v>1.3552969999999999E-2</v>
      </c>
      <c r="EQ93" s="33">
        <v>1.3409040000000001E-2</v>
      </c>
      <c r="ER93" s="33">
        <v>1.326956E-2</v>
      </c>
      <c r="ES93" s="33">
        <v>1.313159E-2</v>
      </c>
      <c r="ET93" s="33">
        <v>1.299471E-2</v>
      </c>
      <c r="EU93" s="33">
        <v>1.286115E-2</v>
      </c>
      <c r="EV93" s="33">
        <v>1.273315E-2</v>
      </c>
      <c r="EW93" s="33">
        <v>1.2609739999999999E-2</v>
      </c>
      <c r="EX93" s="33">
        <v>1.2488290000000001E-2</v>
      </c>
      <c r="EY93" s="33">
        <v>1.2366820000000001E-2</v>
      </c>
      <c r="EZ93" s="33">
        <v>1.224599E-2</v>
      </c>
      <c r="FA93" s="33">
        <v>1.212794E-2</v>
      </c>
      <c r="FB93" s="33">
        <v>1.2015619999999999E-2</v>
      </c>
      <c r="FC93" s="33">
        <v>1.19089E-2</v>
      </c>
      <c r="FD93" s="33">
        <v>1.180516E-2</v>
      </c>
      <c r="FE93" s="33">
        <v>1.1701400000000001E-2</v>
      </c>
      <c r="FF93" s="33">
        <v>1.159717E-2</v>
      </c>
      <c r="FG93" s="33">
        <v>1.149377E-2</v>
      </c>
      <c r="FH93" s="33">
        <v>1.139393E-2</v>
      </c>
      <c r="FI93" s="33">
        <v>1.129806E-2</v>
      </c>
      <c r="FJ93" s="33">
        <v>1.1204479999999999E-2</v>
      </c>
      <c r="FK93" s="33">
        <v>1.1111319999999999E-2</v>
      </c>
      <c r="FL93" s="33">
        <v>1.1019019999999999E-2</v>
      </c>
      <c r="FM93" s="33">
        <v>1.0929390000000001E-2</v>
      </c>
      <c r="FN93" s="33">
        <v>1.084423E-2</v>
      </c>
      <c r="FO93" s="33">
        <v>1.076273E-2</v>
      </c>
      <c r="FP93" s="33">
        <v>1.068262E-2</v>
      </c>
      <c r="FQ93" s="33">
        <v>1.060205E-2</v>
      </c>
      <c r="FR93" s="33">
        <v>1.052108E-2</v>
      </c>
      <c r="FS93" s="33">
        <v>1.044134E-2</v>
      </c>
      <c r="FT93" s="33">
        <v>1.036485E-2</v>
      </c>
      <c r="FU93" s="33">
        <v>1.0291399999999999E-2</v>
      </c>
      <c r="FV93" s="33">
        <v>1.021916E-2</v>
      </c>
      <c r="FW93" s="33">
        <v>1.014669E-2</v>
      </c>
      <c r="FX93" s="33">
        <v>1.007424E-2</v>
      </c>
      <c r="FY93" s="33">
        <v>1.000358E-2</v>
      </c>
      <c r="FZ93" s="33">
        <v>9.9362019999999999E-3</v>
      </c>
      <c r="GA93" s="33">
        <v>9.8714639999999999E-3</v>
      </c>
      <c r="GB93" s="33">
        <v>9.8077960000000006E-3</v>
      </c>
      <c r="GC93" s="33">
        <v>9.7438779999999992E-3</v>
      </c>
      <c r="GD93" s="33">
        <v>9.6801999999999999E-3</v>
      </c>
      <c r="GE93" s="33">
        <v>9.6180329999999998E-3</v>
      </c>
      <c r="GF93" s="33">
        <v>9.5580579999999995E-3</v>
      </c>
      <c r="GG93" s="33">
        <v>9.4991999999999993E-3</v>
      </c>
      <c r="GH93" s="33">
        <v>9.4404840000000007E-3</v>
      </c>
      <c r="GI93" s="33">
        <v>9.3813830000000001E-3</v>
      </c>
      <c r="GJ93" s="33">
        <v>9.3225889999999992E-3</v>
      </c>
      <c r="GK93" s="33">
        <v>9.2655120000000001E-3</v>
      </c>
      <c r="GL93" s="33">
        <v>9.2111339999999993E-3</v>
      </c>
      <c r="GM93" s="33">
        <v>9.1583510000000003E-3</v>
      </c>
      <c r="GN93" s="33">
        <v>9.1064360000000007E-3</v>
      </c>
      <c r="GO93" s="33">
        <v>9.055067E-3</v>
      </c>
      <c r="GP93" s="33">
        <v>9.0045530000000002E-3</v>
      </c>
      <c r="GQ93" s="33">
        <v>8.9554119999999994E-3</v>
      </c>
      <c r="GR93" s="33">
        <v>8.9078479999999995E-3</v>
      </c>
      <c r="GS93" s="33">
        <v>8.8602980000000008E-3</v>
      </c>
      <c r="GT93" s="33">
        <v>8.8114270000000001E-3</v>
      </c>
      <c r="GU93" s="33">
        <v>8.7613910000000003E-3</v>
      </c>
      <c r="GV93" s="33">
        <v>8.7115219999999993E-3</v>
      </c>
      <c r="GW93" s="33">
        <v>8.6629519999999998E-3</v>
      </c>
      <c r="GX93" s="33">
        <v>8.6164199999999996E-3</v>
      </c>
      <c r="GY93" s="33">
        <v>8.5712779999999999E-3</v>
      </c>
      <c r="GZ93" s="33">
        <v>8.5264480000000007E-3</v>
      </c>
      <c r="HA93" s="33">
        <v>8.4819170000000003E-3</v>
      </c>
      <c r="HB93" s="33">
        <v>8.4388290000000001E-3</v>
      </c>
      <c r="HC93" s="33">
        <v>8.3974800000000006E-3</v>
      </c>
      <c r="HD93" s="33">
        <v>8.3576759999999996E-3</v>
      </c>
      <c r="HE93" s="33">
        <v>8.3181420000000006E-3</v>
      </c>
      <c r="HF93" s="33">
        <v>8.2776499999999992E-3</v>
      </c>
      <c r="HG93" s="33">
        <v>8.2362689999999992E-3</v>
      </c>
      <c r="HH93" s="33">
        <v>8.1950119999999998E-3</v>
      </c>
      <c r="HI93" s="33">
        <v>8.1542469999999999E-3</v>
      </c>
      <c r="HJ93" s="33">
        <v>8.1144689999999992E-3</v>
      </c>
      <c r="HK93" s="33">
        <v>8.0752759999999993E-3</v>
      </c>
      <c r="HL93" s="33">
        <v>8.0360729999999995E-3</v>
      </c>
      <c r="HM93" s="33">
        <v>7.9971390000000003E-3</v>
      </c>
      <c r="HN93" s="33">
        <v>7.9594409999999994E-3</v>
      </c>
      <c r="HO93" s="33">
        <v>7.9231760000000005E-3</v>
      </c>
      <c r="HP93" s="33">
        <v>7.8879220000000003E-3</v>
      </c>
      <c r="HQ93" s="33">
        <v>7.8527890000000006E-3</v>
      </c>
      <c r="HR93" s="33">
        <v>7.8168920000000006E-3</v>
      </c>
      <c r="HS93" s="33">
        <v>7.7804689999999999E-3</v>
      </c>
      <c r="HT93" s="33">
        <v>7.7445350000000003E-3</v>
      </c>
      <c r="HU93" s="33">
        <v>7.7094490000000002E-3</v>
      </c>
      <c r="HV93" s="33">
        <v>7.6750029999999997E-3</v>
      </c>
      <c r="HW93" s="33">
        <v>7.6405750000000001E-3</v>
      </c>
      <c r="HX93" s="33">
        <v>7.6057679999999997E-3</v>
      </c>
      <c r="HY93" s="33">
        <v>7.5710769999999998E-3</v>
      </c>
      <c r="HZ93" s="33">
        <v>7.5375609999999999E-3</v>
      </c>
      <c r="IA93" s="33">
        <v>7.5058900000000003E-3</v>
      </c>
      <c r="IB93" s="33">
        <v>7.4755480000000003E-3</v>
      </c>
      <c r="IC93" s="33">
        <v>7.4453109999999996E-3</v>
      </c>
      <c r="ID93" s="33">
        <v>7.414599E-3</v>
      </c>
      <c r="IE93" s="33">
        <v>7.3836689999999998E-3</v>
      </c>
      <c r="IF93" s="33">
        <v>7.353315E-3</v>
      </c>
      <c r="IG93" s="33">
        <v>7.3241740000000001E-3</v>
      </c>
      <c r="IH93" s="33">
        <v>7.2958659999999998E-3</v>
      </c>
      <c r="II93" s="33">
        <v>7.2672750000000001E-3</v>
      </c>
      <c r="IJ93" s="33">
        <v>7.2376929999999999E-3</v>
      </c>
      <c r="IK93" s="33">
        <v>7.2074940000000001E-3</v>
      </c>
      <c r="IL93" s="33">
        <v>7.1778090000000003E-3</v>
      </c>
      <c r="IM93" s="33">
        <v>7.1494899999999997E-3</v>
      </c>
      <c r="IN93" s="33">
        <v>7.122326E-3</v>
      </c>
      <c r="IO93" s="33">
        <v>7.0954269999999996E-3</v>
      </c>
      <c r="IP93" s="33">
        <v>7.0681349999999997E-3</v>
      </c>
      <c r="IQ93" s="33">
        <v>7.0404630000000003E-3</v>
      </c>
      <c r="IR93" s="33">
        <v>7.0131869999999997E-3</v>
      </c>
      <c r="IS93" s="33">
        <v>6.9870519999999997E-3</v>
      </c>
      <c r="IT93" s="33">
        <v>6.9619779999999997E-3</v>
      </c>
      <c r="IU93" s="33">
        <v>6.9371270000000004E-3</v>
      </c>
      <c r="IV93" s="33">
        <v>6.9117559999999998E-3</v>
      </c>
      <c r="IW93" s="33">
        <v>6.8858130000000002E-3</v>
      </c>
      <c r="IX93" s="33">
        <v>6.8600939999999997E-3</v>
      </c>
      <c r="IY93" s="33">
        <v>6.8353579999999997E-3</v>
      </c>
      <c r="IZ93" s="33">
        <v>6.811625E-3</v>
      </c>
      <c r="JA93" s="33">
        <v>6.7883960000000004E-3</v>
      </c>
      <c r="JB93" s="33">
        <v>6.7649090000000004E-3</v>
      </c>
      <c r="JC93" s="33">
        <v>6.7409569999999997E-3</v>
      </c>
      <c r="JD93" s="33">
        <v>6.7171310000000003E-3</v>
      </c>
      <c r="JE93" s="33">
        <v>6.6939349999999998E-3</v>
      </c>
      <c r="JF93" s="33">
        <v>6.6714260000000003E-3</v>
      </c>
      <c r="JG93" s="33">
        <v>6.6491579999999996E-3</v>
      </c>
      <c r="JH93" s="33">
        <v>6.6263729999999996E-3</v>
      </c>
      <c r="JI93" s="33">
        <v>6.6030660000000003E-3</v>
      </c>
      <c r="JJ93" s="33">
        <v>6.5797670000000003E-3</v>
      </c>
      <c r="JK93" s="33">
        <v>6.5568249999999996E-3</v>
      </c>
      <c r="JL93" s="33">
        <v>6.5343700000000003E-3</v>
      </c>
      <c r="JM93" s="33">
        <v>6.5121229999999999E-3</v>
      </c>
      <c r="JN93" s="33">
        <v>6.4894699999999998E-3</v>
      </c>
      <c r="JO93" s="33">
        <v>6.4664989999999997E-3</v>
      </c>
      <c r="JP93" s="33">
        <v>6.4436349999999996E-3</v>
      </c>
      <c r="JQ93" s="33">
        <v>6.4212849999999997E-3</v>
      </c>
      <c r="JR93" s="33">
        <v>6.3995270000000003E-3</v>
      </c>
      <c r="JS93" s="33">
        <v>6.3781319999999999E-3</v>
      </c>
      <c r="JT93" s="33">
        <v>6.3565109999999996E-3</v>
      </c>
      <c r="JU93" s="33">
        <v>6.3346599999999998E-3</v>
      </c>
      <c r="JV93" s="33">
        <v>6.31301E-3</v>
      </c>
      <c r="JW93" s="33">
        <v>6.2918160000000004E-3</v>
      </c>
      <c r="JX93" s="33">
        <v>6.2711310000000001E-3</v>
      </c>
      <c r="JY93" s="33">
        <v>6.2507689999999998E-3</v>
      </c>
      <c r="JZ93" s="33">
        <v>6.2301329999999997E-3</v>
      </c>
      <c r="KA93" s="33">
        <v>6.2090260000000003E-3</v>
      </c>
      <c r="KB93" s="33">
        <v>6.1878380000000002E-3</v>
      </c>
      <c r="KC93" s="33">
        <v>6.1667659999999997E-3</v>
      </c>
      <c r="KD93" s="33">
        <v>6.145897E-3</v>
      </c>
      <c r="KE93" s="33">
        <v>6.1252329999999999E-3</v>
      </c>
      <c r="KF93" s="33">
        <v>6.104422E-3</v>
      </c>
      <c r="KG93" s="33">
        <v>6.0832730000000002E-3</v>
      </c>
      <c r="KH93" s="33">
        <v>6.0619990000000002E-3</v>
      </c>
      <c r="KI93" s="33">
        <v>6.0408110000000001E-3</v>
      </c>
      <c r="KJ93" s="33">
        <v>6.0198400000000003E-3</v>
      </c>
      <c r="KK93" s="33">
        <v>5.999145E-3</v>
      </c>
      <c r="KL93" s="33">
        <v>5.9786930000000002E-3</v>
      </c>
      <c r="KM93" s="33">
        <v>5.9583479999999996E-3</v>
      </c>
      <c r="KN93" s="33">
        <v>5.938301E-3</v>
      </c>
      <c r="KO93" s="33">
        <v>5.9186280000000004E-3</v>
      </c>
      <c r="KP93" s="33">
        <v>5.8991720000000003E-3</v>
      </c>
      <c r="KQ93" s="33">
        <v>5.8799550000000001E-3</v>
      </c>
      <c r="KR93" s="33">
        <v>5.8609639999999998E-3</v>
      </c>
      <c r="KS93" s="33">
        <v>5.8420169999999997E-3</v>
      </c>
      <c r="KT93" s="33">
        <v>5.8232249999999996E-3</v>
      </c>
      <c r="KU93" s="33">
        <v>5.8046080000000002E-3</v>
      </c>
      <c r="KV93" s="33">
        <v>5.78606E-3</v>
      </c>
      <c r="KW93" s="33">
        <v>5.7675950000000004E-3</v>
      </c>
      <c r="KX93" s="33">
        <v>5.7493370000000002E-3</v>
      </c>
      <c r="KY93" s="33">
        <v>5.7310950000000003E-3</v>
      </c>
      <c r="KZ93" s="33">
        <v>5.7129110000000002E-3</v>
      </c>
      <c r="LA93" s="33">
        <v>5.6948240000000002E-3</v>
      </c>
      <c r="LB93" s="33">
        <v>5.6768870000000003E-3</v>
      </c>
      <c r="LC93" s="33">
        <v>5.6590809999999998E-3</v>
      </c>
      <c r="LD93" s="33">
        <v>5.6416640000000002E-3</v>
      </c>
      <c r="LE93" s="33">
        <v>5.6244909999999997E-3</v>
      </c>
      <c r="LF93" s="33">
        <v>5.6075420000000001E-3</v>
      </c>
      <c r="LG93" s="33">
        <v>5.5908709999999999E-3</v>
      </c>
      <c r="LH93" s="33">
        <v>5.5745439999999999E-3</v>
      </c>
      <c r="LI93" s="33">
        <v>5.5584959999999996E-3</v>
      </c>
      <c r="LJ93" s="33">
        <v>5.5429779999999996E-3</v>
      </c>
      <c r="LK93" s="33">
        <v>5.52784E-3</v>
      </c>
      <c r="LL93" s="33">
        <v>5.5128440000000003E-3</v>
      </c>
      <c r="LM93" s="33">
        <v>5.4979019999999998E-3</v>
      </c>
      <c r="LN93" s="33">
        <v>5.4830139999999996E-3</v>
      </c>
      <c r="LO93" s="33">
        <v>5.4682150000000002E-3</v>
      </c>
      <c r="LP93" s="33">
        <v>5.4538479999999999E-3</v>
      </c>
      <c r="LQ93" s="33">
        <v>5.4398959999999996E-3</v>
      </c>
      <c r="LR93" s="33">
        <v>5.4261149999999996E-3</v>
      </c>
      <c r="LS93" s="33">
        <v>5.4122809999999997E-3</v>
      </c>
      <c r="LT93" s="33">
        <v>5.3983349999999998E-3</v>
      </c>
      <c r="LU93" s="33">
        <v>5.3842780000000002E-3</v>
      </c>
      <c r="LV93" s="33">
        <v>5.3704490000000002E-3</v>
      </c>
      <c r="LW93" s="33">
        <v>5.3570680000000004E-3</v>
      </c>
      <c r="LX93" s="33">
        <v>5.3440689999999999E-3</v>
      </c>
      <c r="LY93" s="33">
        <v>5.3313220000000003E-3</v>
      </c>
      <c r="LZ93" s="33">
        <v>5.3186220000000003E-3</v>
      </c>
      <c r="MA93" s="33">
        <v>5.3058480000000002E-3</v>
      </c>
      <c r="MB93" s="33">
        <v>5.2932780000000002E-3</v>
      </c>
      <c r="MC93" s="33">
        <v>5.2811289999999999E-3</v>
      </c>
      <c r="MD93" s="33">
        <v>5.2693810000000001E-3</v>
      </c>
      <c r="ME93" s="33">
        <v>5.2579059999999997E-3</v>
      </c>
      <c r="MF93" s="33">
        <v>5.2466509999999997E-3</v>
      </c>
      <c r="MG93" s="33">
        <v>5.2354649999999999E-3</v>
      </c>
      <c r="MH93" s="33">
        <v>5.2245310000000001E-3</v>
      </c>
      <c r="MI93" s="33">
        <v>5.2139120000000002E-3</v>
      </c>
      <c r="MJ93" s="33">
        <v>5.2034919999999997E-3</v>
      </c>
      <c r="MK93" s="33">
        <v>5.1931110000000003E-3</v>
      </c>
      <c r="ML93" s="33">
        <v>5.1827169999999999E-3</v>
      </c>
      <c r="MM93" s="33">
        <v>5.1722169999999998E-3</v>
      </c>
      <c r="MN93" s="33">
        <v>5.1617770000000002E-3</v>
      </c>
      <c r="MO93" s="33">
        <v>5.1514229999999996E-3</v>
      </c>
      <c r="MP93" s="33">
        <v>5.1410309999999999E-3</v>
      </c>
      <c r="MQ93" s="33">
        <v>5.1304690000000003E-3</v>
      </c>
      <c r="MR93" s="33">
        <v>5.1197220000000002E-3</v>
      </c>
      <c r="MS93" s="33">
        <v>5.1088660000000001E-3</v>
      </c>
      <c r="MT93" s="33">
        <v>5.0981139999999999E-3</v>
      </c>
      <c r="MU93" s="33">
        <v>5.0875369999999996E-3</v>
      </c>
      <c r="MV93" s="33">
        <v>5.0770640000000001E-3</v>
      </c>
      <c r="MW93" s="33">
        <v>5.0666219999999998E-3</v>
      </c>
      <c r="MX93" s="33">
        <v>5.0561879999999997E-3</v>
      </c>
      <c r="MY93" s="33">
        <v>5.0458430000000004E-3</v>
      </c>
      <c r="MZ93" s="33">
        <v>5.0357350000000004E-3</v>
      </c>
      <c r="NA93" s="33">
        <v>5.0258919999999997E-3</v>
      </c>
      <c r="NB93" s="33">
        <v>5.0161959999999997E-3</v>
      </c>
      <c r="NC93" s="33">
        <v>5.0065300000000004E-3</v>
      </c>
      <c r="ND93" s="33">
        <v>4.9968210000000002E-3</v>
      </c>
      <c r="NE93" s="33">
        <v>4.9870950000000004E-3</v>
      </c>
      <c r="NF93" s="33">
        <v>4.9774559999999999E-3</v>
      </c>
      <c r="NG93" s="33">
        <v>4.9680200000000001E-3</v>
      </c>
      <c r="NH93" s="33">
        <v>4.9587190000000003E-3</v>
      </c>
      <c r="NI93" s="33">
        <v>4.9493829999999999E-3</v>
      </c>
      <c r="NJ93" s="33">
        <v>4.93984E-3</v>
      </c>
      <c r="NK93" s="33">
        <v>4.9301029999999999E-3</v>
      </c>
      <c r="NL93" s="33">
        <v>4.9202880000000001E-3</v>
      </c>
      <c r="NM93" s="33">
        <v>4.9105260000000001E-3</v>
      </c>
      <c r="NN93" s="33">
        <v>4.9007829999999997E-3</v>
      </c>
      <c r="NO93" s="33">
        <v>4.8909219999999998E-3</v>
      </c>
      <c r="NP93" s="33">
        <v>4.8808439999999996E-3</v>
      </c>
      <c r="NQ93" s="33">
        <v>4.8707289999999999E-3</v>
      </c>
      <c r="NR93" s="33">
        <v>4.8607579999999997E-3</v>
      </c>
      <c r="NS93" s="33">
        <v>4.851083E-3</v>
      </c>
      <c r="NT93" s="33">
        <v>4.8416819999999999E-3</v>
      </c>
      <c r="NU93" s="33">
        <v>4.832416E-3</v>
      </c>
      <c r="NV93" s="33">
        <v>4.8231719999999997E-3</v>
      </c>
      <c r="NW93" s="33">
        <v>4.8140780000000003E-3</v>
      </c>
      <c r="NX93" s="33">
        <v>4.8052399999999997E-3</v>
      </c>
      <c r="NY93" s="33">
        <v>4.7966739999999999E-3</v>
      </c>
      <c r="NZ93" s="33">
        <v>4.7883070000000003E-3</v>
      </c>
      <c r="OA93" s="33">
        <v>4.7800280000000004E-3</v>
      </c>
      <c r="OB93" s="33">
        <v>4.7717059999999997E-3</v>
      </c>
      <c r="OC93" s="33">
        <v>4.763448E-3</v>
      </c>
      <c r="OD93" s="33">
        <v>4.755324E-3</v>
      </c>
      <c r="OE93" s="33">
        <v>4.7473059999999997E-3</v>
      </c>
      <c r="OF93" s="33">
        <v>4.7393419999999997E-3</v>
      </c>
      <c r="OG93" s="33">
        <v>4.7313870000000001E-3</v>
      </c>
      <c r="OH93" s="33">
        <v>4.7233479999999996E-3</v>
      </c>
      <c r="OI93" s="33">
        <v>4.7153539999999997E-3</v>
      </c>
      <c r="OJ93" s="33">
        <v>4.707485E-3</v>
      </c>
      <c r="OK93" s="33">
        <v>4.699819E-3</v>
      </c>
      <c r="OL93" s="33">
        <v>4.6922780000000002E-3</v>
      </c>
      <c r="OM93" s="33">
        <v>4.6847809999999998E-3</v>
      </c>
      <c r="ON93" s="33">
        <v>4.6772070000000001E-3</v>
      </c>
      <c r="OO93" s="33">
        <v>4.6696680000000001E-3</v>
      </c>
      <c r="OP93" s="33">
        <v>4.6623180000000004E-3</v>
      </c>
    </row>
    <row r="94" spans="1:406" x14ac:dyDescent="0.25">
      <c r="A94" s="13" t="str">
        <f t="shared" si="1"/>
        <v>Helicopter-MEDIUM-5-14-Any</v>
      </c>
      <c r="B94" s="13" t="s">
        <v>55</v>
      </c>
      <c r="C94" s="23" t="s">
        <v>31</v>
      </c>
      <c r="D94" s="31">
        <v>5</v>
      </c>
      <c r="E94" s="23">
        <v>14</v>
      </c>
      <c r="F94" s="32" t="s">
        <v>48</v>
      </c>
      <c r="G94" s="33">
        <v>0.95982579999999995</v>
      </c>
      <c r="H94" s="33">
        <v>0.96518090000000001</v>
      </c>
      <c r="I94" s="33">
        <v>0.95736829999999995</v>
      </c>
      <c r="J94" s="33">
        <v>0.93094089999999996</v>
      </c>
      <c r="K94" s="33">
        <v>0.88653550000000003</v>
      </c>
      <c r="L94" s="33">
        <v>0.82800260000000003</v>
      </c>
      <c r="M94" s="33">
        <v>0.7612101</v>
      </c>
      <c r="N94" s="33">
        <v>0.69175229999999999</v>
      </c>
      <c r="O94" s="33">
        <v>0.6239886</v>
      </c>
      <c r="P94" s="33">
        <v>0.56054910000000002</v>
      </c>
      <c r="Q94" s="33">
        <v>0.5030521</v>
      </c>
      <c r="R94" s="33">
        <v>0.45189430000000003</v>
      </c>
      <c r="S94" s="33">
        <v>0.40694590000000003</v>
      </c>
      <c r="T94" s="33">
        <v>0.36749850000000001</v>
      </c>
      <c r="U94" s="33">
        <v>0.33297769999999999</v>
      </c>
      <c r="V94" s="33">
        <v>0.3027088</v>
      </c>
      <c r="W94" s="33">
        <v>0.27623229999999999</v>
      </c>
      <c r="X94" s="33">
        <v>0.25303900000000001</v>
      </c>
      <c r="Y94" s="33">
        <v>0.23272019999999999</v>
      </c>
      <c r="Z94" s="33">
        <v>0.21474509999999999</v>
      </c>
      <c r="AA94" s="33">
        <v>0.1987768</v>
      </c>
      <c r="AB94" s="33">
        <v>0.18443180000000001</v>
      </c>
      <c r="AC94" s="33">
        <v>0.1716251</v>
      </c>
      <c r="AD94" s="33">
        <v>0.1601919</v>
      </c>
      <c r="AE94" s="33">
        <v>0.14994389999999999</v>
      </c>
      <c r="AF94" s="33">
        <v>0.1405874</v>
      </c>
      <c r="AG94" s="33">
        <v>0.13203989999999999</v>
      </c>
      <c r="AH94" s="33">
        <v>0.12413730000000001</v>
      </c>
      <c r="AI94" s="33">
        <v>0.1169356</v>
      </c>
      <c r="AJ94" s="33">
        <v>0.1103925</v>
      </c>
      <c r="AK94" s="33">
        <v>0.1044668</v>
      </c>
      <c r="AL94" s="33">
        <v>9.8939330000000006E-2</v>
      </c>
      <c r="AM94" s="33">
        <v>9.3809970000000006E-2</v>
      </c>
      <c r="AN94" s="33">
        <v>8.8967439999999995E-2</v>
      </c>
      <c r="AO94" s="33">
        <v>8.4481050000000002E-2</v>
      </c>
      <c r="AP94" s="33">
        <v>8.0441390000000002E-2</v>
      </c>
      <c r="AQ94" s="33">
        <v>7.6724219999999996E-2</v>
      </c>
      <c r="AR94" s="33">
        <v>7.3243069999999993E-2</v>
      </c>
      <c r="AS94" s="33">
        <v>6.9949499999999998E-2</v>
      </c>
      <c r="AT94" s="33">
        <v>6.6753729999999997E-2</v>
      </c>
      <c r="AU94" s="33">
        <v>6.3811640000000003E-2</v>
      </c>
      <c r="AV94" s="33">
        <v>6.1132859999999997E-2</v>
      </c>
      <c r="AW94" s="33">
        <v>5.8695039999999997E-2</v>
      </c>
      <c r="AX94" s="33">
        <v>5.6390049999999997E-2</v>
      </c>
      <c r="AY94" s="33">
        <v>5.4156459999999997E-2</v>
      </c>
      <c r="AZ94" s="33">
        <v>5.1955000000000001E-2</v>
      </c>
      <c r="BA94" s="33">
        <v>4.9936550000000003E-2</v>
      </c>
      <c r="BB94" s="33">
        <v>4.8200300000000001E-2</v>
      </c>
      <c r="BC94" s="33">
        <v>4.6626599999999997E-2</v>
      </c>
      <c r="BD94" s="33">
        <v>4.512273E-2</v>
      </c>
      <c r="BE94" s="33">
        <v>4.3627699999999998E-2</v>
      </c>
      <c r="BF94" s="33">
        <v>4.2124259999999997E-2</v>
      </c>
      <c r="BG94" s="33">
        <v>4.0751490000000001E-2</v>
      </c>
      <c r="BH94" s="33">
        <v>3.9493210000000001E-2</v>
      </c>
      <c r="BI94" s="33">
        <v>3.8324810000000001E-2</v>
      </c>
      <c r="BJ94" s="33">
        <v>3.7192429999999999E-2</v>
      </c>
      <c r="BK94" s="33">
        <v>3.6088509999999997E-2</v>
      </c>
      <c r="BL94" s="33">
        <v>3.5005550000000003E-2</v>
      </c>
      <c r="BM94" s="33">
        <v>3.3998109999999998E-2</v>
      </c>
      <c r="BN94" s="33">
        <v>3.305955E-2</v>
      </c>
      <c r="BO94" s="33">
        <v>3.217544E-2</v>
      </c>
      <c r="BP94" s="33">
        <v>3.1317089999999999E-2</v>
      </c>
      <c r="BQ94" s="33">
        <v>3.0491710000000002E-2</v>
      </c>
      <c r="BR94" s="33">
        <v>2.9666189999999999E-2</v>
      </c>
      <c r="BS94" s="33">
        <v>2.8882910000000001E-2</v>
      </c>
      <c r="BT94" s="33">
        <v>2.8130539999999999E-2</v>
      </c>
      <c r="BU94" s="33">
        <v>2.7405249999999999E-2</v>
      </c>
      <c r="BV94" s="33">
        <v>2.671134E-2</v>
      </c>
      <c r="BW94" s="33">
        <v>2.605822E-2</v>
      </c>
      <c r="BX94" s="33">
        <v>2.5441970000000001E-2</v>
      </c>
      <c r="BY94" s="33">
        <v>2.4852119999999998E-2</v>
      </c>
      <c r="BZ94" s="33">
        <v>2.4279479999999999E-2</v>
      </c>
      <c r="CA94" s="33">
        <v>2.372606E-2</v>
      </c>
      <c r="CB94" s="33">
        <v>2.31991E-2</v>
      </c>
      <c r="CC94" s="33">
        <v>2.2704249999999999E-2</v>
      </c>
      <c r="CD94" s="33">
        <v>2.2235009999999999E-2</v>
      </c>
      <c r="CE94" s="33">
        <v>2.1782650000000001E-2</v>
      </c>
      <c r="CF94" s="33">
        <v>2.134105E-2</v>
      </c>
      <c r="CG94" s="33">
        <v>2.091492E-2</v>
      </c>
      <c r="CH94" s="33">
        <v>2.0508499999999999E-2</v>
      </c>
      <c r="CI94" s="33">
        <v>2.0125850000000001E-2</v>
      </c>
      <c r="CJ94" s="33">
        <v>1.9761359999999999E-2</v>
      </c>
      <c r="CK94" s="33">
        <v>1.9408499999999999E-2</v>
      </c>
      <c r="CL94" s="33">
        <v>1.906397E-2</v>
      </c>
      <c r="CM94" s="33">
        <v>1.8731210000000002E-2</v>
      </c>
      <c r="CN94" s="33">
        <v>1.8412149999999999E-2</v>
      </c>
      <c r="CO94" s="33">
        <v>1.8109719999999999E-2</v>
      </c>
      <c r="CP94" s="33">
        <v>1.7821050000000001E-2</v>
      </c>
      <c r="CQ94" s="33">
        <v>1.7542729999999999E-2</v>
      </c>
      <c r="CR94" s="33">
        <v>1.727134E-2</v>
      </c>
      <c r="CS94" s="33">
        <v>1.7007979999999999E-2</v>
      </c>
      <c r="CT94" s="33">
        <v>1.6754169999999999E-2</v>
      </c>
      <c r="CU94" s="33">
        <v>1.6511729999999999E-2</v>
      </c>
      <c r="CV94" s="33">
        <v>1.6279180000000001E-2</v>
      </c>
      <c r="CW94" s="33">
        <v>1.60561E-2</v>
      </c>
      <c r="CX94" s="33">
        <v>1.5839840000000001E-2</v>
      </c>
      <c r="CY94" s="33">
        <v>1.5628690000000001E-2</v>
      </c>
      <c r="CZ94" s="33">
        <v>1.5422480000000001E-2</v>
      </c>
      <c r="DA94" s="33">
        <v>1.522506E-2</v>
      </c>
      <c r="DB94" s="33">
        <v>1.503733E-2</v>
      </c>
      <c r="DC94" s="33">
        <v>1.485742E-2</v>
      </c>
      <c r="DD94" s="33">
        <v>1.4679620000000001E-2</v>
      </c>
      <c r="DE94" s="33">
        <v>1.450338E-2</v>
      </c>
      <c r="DF94" s="33">
        <v>1.4333449999999999E-2</v>
      </c>
      <c r="DG94" s="33">
        <v>1.4173420000000001E-2</v>
      </c>
      <c r="DH94" s="33">
        <v>1.4020970000000001E-2</v>
      </c>
      <c r="DI94" s="33">
        <v>1.3872300000000001E-2</v>
      </c>
      <c r="DJ94" s="33">
        <v>1.3724119999999999E-2</v>
      </c>
      <c r="DK94" s="33">
        <v>1.357798E-2</v>
      </c>
      <c r="DL94" s="33">
        <v>1.3438220000000001E-2</v>
      </c>
      <c r="DM94" s="33">
        <v>1.3307039999999999E-2</v>
      </c>
      <c r="DN94" s="33">
        <v>1.318066E-2</v>
      </c>
      <c r="DO94" s="33">
        <v>1.305624E-2</v>
      </c>
      <c r="DP94" s="33">
        <v>1.2931929999999999E-2</v>
      </c>
      <c r="DQ94" s="33">
        <v>1.2809559999999999E-2</v>
      </c>
      <c r="DR94" s="33">
        <v>1.2691940000000001E-2</v>
      </c>
      <c r="DS94" s="33">
        <v>1.257979E-2</v>
      </c>
      <c r="DT94" s="33">
        <v>1.2471350000000001E-2</v>
      </c>
      <c r="DU94" s="33">
        <v>1.2365569999999999E-2</v>
      </c>
      <c r="DV94" s="33">
        <v>1.2260460000000001E-2</v>
      </c>
      <c r="DW94" s="33">
        <v>1.215655E-2</v>
      </c>
      <c r="DX94" s="33">
        <v>1.205547E-2</v>
      </c>
      <c r="DY94" s="33">
        <v>1.195804E-2</v>
      </c>
      <c r="DZ94" s="33">
        <v>1.1864019999999999E-2</v>
      </c>
      <c r="EA94" s="33">
        <v>1.1772970000000001E-2</v>
      </c>
      <c r="EB94" s="33">
        <v>1.1683570000000001E-2</v>
      </c>
      <c r="EC94" s="33">
        <v>1.159523E-2</v>
      </c>
      <c r="ED94" s="33">
        <v>1.1508300000000001E-2</v>
      </c>
      <c r="EE94" s="33">
        <v>1.14235E-2</v>
      </c>
      <c r="EF94" s="33">
        <v>1.13414E-2</v>
      </c>
      <c r="EG94" s="33">
        <v>1.1261770000000001E-2</v>
      </c>
      <c r="EH94" s="33">
        <v>1.1183429999999999E-2</v>
      </c>
      <c r="EI94" s="33">
        <v>1.110586E-2</v>
      </c>
      <c r="EJ94" s="33">
        <v>1.102945E-2</v>
      </c>
      <c r="EK94" s="33">
        <v>1.0955009999999999E-2</v>
      </c>
      <c r="EL94" s="33">
        <v>1.088306E-2</v>
      </c>
      <c r="EM94" s="33">
        <v>1.081263E-2</v>
      </c>
      <c r="EN94" s="33">
        <v>1.074281E-2</v>
      </c>
      <c r="EO94" s="33">
        <v>1.0673429999999999E-2</v>
      </c>
      <c r="EP94" s="33">
        <v>1.0604819999999999E-2</v>
      </c>
      <c r="EQ94" s="33">
        <v>1.0537650000000001E-2</v>
      </c>
      <c r="ER94" s="33">
        <v>1.0472560000000001E-2</v>
      </c>
      <c r="ES94" s="33">
        <v>1.0408550000000001E-2</v>
      </c>
      <c r="ET94" s="33">
        <v>1.034466E-2</v>
      </c>
      <c r="EU94" s="33">
        <v>1.028069E-2</v>
      </c>
      <c r="EV94" s="33">
        <v>1.0218029999999999E-2</v>
      </c>
      <c r="EW94" s="33">
        <v>1.01572E-2</v>
      </c>
      <c r="EX94" s="33">
        <v>1.0098909999999999E-2</v>
      </c>
      <c r="EY94" s="33">
        <v>1.0041939999999999E-2</v>
      </c>
      <c r="EZ94" s="33">
        <v>9.9852259999999998E-3</v>
      </c>
      <c r="FA94" s="33">
        <v>9.9283099999999992E-3</v>
      </c>
      <c r="FB94" s="33">
        <v>9.8724109999999993E-3</v>
      </c>
      <c r="FC94" s="33">
        <v>9.8183279999999994E-3</v>
      </c>
      <c r="FD94" s="33">
        <v>9.7665709999999999E-3</v>
      </c>
      <c r="FE94" s="33">
        <v>9.7154700000000004E-3</v>
      </c>
      <c r="FF94" s="33">
        <v>9.6640070000000005E-3</v>
      </c>
      <c r="FG94" s="33">
        <v>9.6119340000000008E-3</v>
      </c>
      <c r="FH94" s="33">
        <v>9.5602389999999999E-3</v>
      </c>
      <c r="FI94" s="33">
        <v>9.5094129999999995E-3</v>
      </c>
      <c r="FJ94" s="33">
        <v>9.4604159999999993E-3</v>
      </c>
      <c r="FK94" s="33">
        <v>9.4123090000000006E-3</v>
      </c>
      <c r="FL94" s="33">
        <v>9.3643140000000003E-3</v>
      </c>
      <c r="FM94" s="33">
        <v>9.3161909999999997E-3</v>
      </c>
      <c r="FN94" s="33">
        <v>9.2687410000000005E-3</v>
      </c>
      <c r="FO94" s="33">
        <v>9.2225769999999992E-3</v>
      </c>
      <c r="FP94" s="33">
        <v>9.1780609999999995E-3</v>
      </c>
      <c r="FQ94" s="33">
        <v>9.1341219999999997E-3</v>
      </c>
      <c r="FR94" s="33">
        <v>9.0902069999999995E-3</v>
      </c>
      <c r="FS94" s="33">
        <v>9.0461469999999992E-3</v>
      </c>
      <c r="FT94" s="33">
        <v>9.002398E-3</v>
      </c>
      <c r="FU94" s="33">
        <v>8.9596329999999998E-3</v>
      </c>
      <c r="FV94" s="33">
        <v>8.9186439999999999E-3</v>
      </c>
      <c r="FW94" s="33">
        <v>8.8786079999999996E-3</v>
      </c>
      <c r="FX94" s="33">
        <v>8.8388310000000001E-3</v>
      </c>
      <c r="FY94" s="33">
        <v>8.799098E-3</v>
      </c>
      <c r="FZ94" s="33">
        <v>8.7596759999999992E-3</v>
      </c>
      <c r="GA94" s="33">
        <v>8.7207239999999991E-3</v>
      </c>
      <c r="GB94" s="33">
        <v>8.682637E-3</v>
      </c>
      <c r="GC94" s="33">
        <v>8.6445399999999992E-3</v>
      </c>
      <c r="GD94" s="33">
        <v>8.6061769999999996E-3</v>
      </c>
      <c r="GE94" s="33">
        <v>8.5674289999999997E-3</v>
      </c>
      <c r="GF94" s="33">
        <v>8.5288020000000003E-3</v>
      </c>
      <c r="GG94" s="33">
        <v>8.4907980000000008E-3</v>
      </c>
      <c r="GH94" s="33">
        <v>8.4539119999999992E-3</v>
      </c>
      <c r="GI94" s="33">
        <v>8.4176979999999995E-3</v>
      </c>
      <c r="GJ94" s="33">
        <v>8.3818650000000005E-3</v>
      </c>
      <c r="GK94" s="33">
        <v>8.3461330000000004E-3</v>
      </c>
      <c r="GL94" s="33">
        <v>8.3110140000000002E-3</v>
      </c>
      <c r="GM94" s="33">
        <v>8.2766439999999997E-3</v>
      </c>
      <c r="GN94" s="33">
        <v>8.2433300000000001E-3</v>
      </c>
      <c r="GO94" s="33">
        <v>8.2106969999999994E-3</v>
      </c>
      <c r="GP94" s="33">
        <v>8.1785E-3</v>
      </c>
      <c r="GQ94" s="33">
        <v>8.1463030000000006E-3</v>
      </c>
      <c r="GR94" s="33">
        <v>8.1142200000000001E-3</v>
      </c>
      <c r="GS94" s="33">
        <v>8.0822180000000004E-3</v>
      </c>
      <c r="GT94" s="33">
        <v>8.0505969999999996E-3</v>
      </c>
      <c r="GU94" s="33">
        <v>8.0191859999999993E-3</v>
      </c>
      <c r="GV94" s="33">
        <v>7.9882389999999994E-3</v>
      </c>
      <c r="GW94" s="33">
        <v>7.9577999999999992E-3</v>
      </c>
      <c r="GX94" s="33">
        <v>7.9276759999999998E-3</v>
      </c>
      <c r="GY94" s="33">
        <v>7.8974260000000008E-3</v>
      </c>
      <c r="GZ94" s="33">
        <v>7.8672789999999996E-3</v>
      </c>
      <c r="HA94" s="33">
        <v>7.8374670000000007E-3</v>
      </c>
      <c r="HB94" s="33">
        <v>7.8081879999999998E-3</v>
      </c>
      <c r="HC94" s="33">
        <v>7.7793209999999996E-3</v>
      </c>
      <c r="HD94" s="33">
        <v>7.7506709999999998E-3</v>
      </c>
      <c r="HE94" s="33">
        <v>7.7219599999999999E-3</v>
      </c>
      <c r="HF94" s="33">
        <v>7.6932490000000001E-3</v>
      </c>
      <c r="HG94" s="33">
        <v>7.6647759999999999E-3</v>
      </c>
      <c r="HH94" s="33">
        <v>7.6369159999999997E-3</v>
      </c>
      <c r="HI94" s="33">
        <v>7.6099089999999998E-3</v>
      </c>
      <c r="HJ94" s="33">
        <v>7.583579E-3</v>
      </c>
      <c r="HK94" s="33">
        <v>7.5575199999999999E-3</v>
      </c>
      <c r="HL94" s="33">
        <v>7.5316030000000004E-3</v>
      </c>
      <c r="HM94" s="33">
        <v>7.5057400000000003E-3</v>
      </c>
      <c r="HN94" s="33">
        <v>7.4802230000000003E-3</v>
      </c>
      <c r="HO94" s="33">
        <v>7.455232E-3</v>
      </c>
      <c r="HP94" s="33">
        <v>7.4304250000000001E-3</v>
      </c>
      <c r="HQ94" s="33">
        <v>7.4056499999999997E-3</v>
      </c>
      <c r="HR94" s="33">
        <v>7.3809619999999996E-3</v>
      </c>
      <c r="HS94" s="33">
        <v>7.3564019999999997E-3</v>
      </c>
      <c r="HT94" s="33">
        <v>7.3322079999999998E-3</v>
      </c>
      <c r="HU94" s="33">
        <v>7.3083699999999998E-3</v>
      </c>
      <c r="HV94" s="33">
        <v>7.2842499999999999E-3</v>
      </c>
      <c r="HW94" s="33">
        <v>7.2596470000000001E-3</v>
      </c>
      <c r="HX94" s="33">
        <v>7.2346529999999997E-3</v>
      </c>
      <c r="HY94" s="33">
        <v>7.2095450000000004E-3</v>
      </c>
      <c r="HZ94" s="33">
        <v>7.1848659999999998E-3</v>
      </c>
      <c r="IA94" s="33">
        <v>7.1606710000000004E-3</v>
      </c>
      <c r="IB94" s="33">
        <v>7.1364189999999997E-3</v>
      </c>
      <c r="IC94" s="33">
        <v>7.1117799999999998E-3</v>
      </c>
      <c r="ID94" s="33">
        <v>7.0867380000000004E-3</v>
      </c>
      <c r="IE94" s="33">
        <v>7.0618670000000003E-3</v>
      </c>
      <c r="IF94" s="33">
        <v>7.0378740000000004E-3</v>
      </c>
      <c r="IG94" s="33">
        <v>7.0148390000000001E-3</v>
      </c>
      <c r="IH94" s="33">
        <v>6.9921610000000002E-3</v>
      </c>
      <c r="II94" s="33">
        <v>6.9693919999999996E-3</v>
      </c>
      <c r="IJ94" s="33">
        <v>6.9462530000000003E-3</v>
      </c>
      <c r="IK94" s="33">
        <v>6.9231290000000001E-3</v>
      </c>
      <c r="IL94" s="33">
        <v>6.9005890000000004E-3</v>
      </c>
      <c r="IM94" s="33">
        <v>6.8786020000000002E-3</v>
      </c>
      <c r="IN94" s="33">
        <v>6.8567419999999999E-3</v>
      </c>
      <c r="IO94" s="33">
        <v>6.8347190000000004E-3</v>
      </c>
      <c r="IP94" s="33">
        <v>6.8123460000000004E-3</v>
      </c>
      <c r="IQ94" s="33">
        <v>6.7899529999999996E-3</v>
      </c>
      <c r="IR94" s="33">
        <v>6.7679050000000003E-3</v>
      </c>
      <c r="IS94" s="33">
        <v>6.7462310000000001E-3</v>
      </c>
      <c r="IT94" s="33">
        <v>6.7247660000000001E-3</v>
      </c>
      <c r="IU94" s="33">
        <v>6.7032070000000001E-3</v>
      </c>
      <c r="IV94" s="33">
        <v>6.6813000000000003E-3</v>
      </c>
      <c r="IW94" s="33">
        <v>6.6593269999999996E-3</v>
      </c>
      <c r="IX94" s="33">
        <v>6.6375879999999998E-3</v>
      </c>
      <c r="IY94" s="33">
        <v>6.6160780000000001E-3</v>
      </c>
      <c r="IZ94" s="33">
        <v>6.5946440000000002E-3</v>
      </c>
      <c r="JA94" s="33">
        <v>6.5729999999999998E-3</v>
      </c>
      <c r="JB94" s="33">
        <v>6.551042E-3</v>
      </c>
      <c r="JC94" s="33">
        <v>6.5294400000000001E-3</v>
      </c>
      <c r="JD94" s="33">
        <v>6.5085960000000002E-3</v>
      </c>
      <c r="JE94" s="33">
        <v>6.4884729999999998E-3</v>
      </c>
      <c r="JF94" s="33">
        <v>6.4688339999999997E-3</v>
      </c>
      <c r="JG94" s="33">
        <v>6.4492990000000004E-3</v>
      </c>
      <c r="JH94" s="33">
        <v>6.4297E-3</v>
      </c>
      <c r="JI94" s="33">
        <v>6.4104299999999999E-3</v>
      </c>
      <c r="JJ94" s="33">
        <v>6.3916169999999996E-3</v>
      </c>
      <c r="JK94" s="33">
        <v>6.3732620000000002E-3</v>
      </c>
      <c r="JL94" s="33">
        <v>6.3550509999999996E-3</v>
      </c>
      <c r="JM94" s="33">
        <v>6.3365569999999996E-3</v>
      </c>
      <c r="JN94" s="33">
        <v>6.3175870000000004E-3</v>
      </c>
      <c r="JO94" s="33">
        <v>6.2985469999999998E-3</v>
      </c>
      <c r="JP94" s="33">
        <v>6.2796329999999997E-3</v>
      </c>
      <c r="JQ94" s="33">
        <v>6.2610399999999998E-3</v>
      </c>
      <c r="JR94" s="33">
        <v>6.2426060000000004E-3</v>
      </c>
      <c r="JS94" s="33">
        <v>6.2240619999999998E-3</v>
      </c>
      <c r="JT94" s="33">
        <v>6.2053899999999999E-3</v>
      </c>
      <c r="JU94" s="33">
        <v>6.1869500000000001E-3</v>
      </c>
      <c r="JV94" s="33">
        <v>6.1688439999999997E-3</v>
      </c>
      <c r="JW94" s="33">
        <v>6.1511589999999998E-3</v>
      </c>
      <c r="JX94" s="33">
        <v>6.1337170000000003E-3</v>
      </c>
      <c r="JY94" s="33">
        <v>6.1163930000000004E-3</v>
      </c>
      <c r="JZ94" s="33">
        <v>6.0990899999999997E-3</v>
      </c>
      <c r="KA94" s="33">
        <v>6.0820750000000002E-3</v>
      </c>
      <c r="KB94" s="33">
        <v>6.065361E-3</v>
      </c>
      <c r="KC94" s="33">
        <v>6.0488340000000003E-3</v>
      </c>
      <c r="KD94" s="33">
        <v>6.0321410000000004E-3</v>
      </c>
      <c r="KE94" s="33">
        <v>6.015154E-3</v>
      </c>
      <c r="KF94" s="33">
        <v>5.9978200000000001E-3</v>
      </c>
      <c r="KG94" s="33">
        <v>5.9804879999999999E-3</v>
      </c>
      <c r="KH94" s="33">
        <v>5.9633589999999997E-3</v>
      </c>
      <c r="KI94" s="33">
        <v>5.9464310000000003E-3</v>
      </c>
      <c r="KJ94" s="33">
        <v>5.9293810000000001E-3</v>
      </c>
      <c r="KK94" s="33">
        <v>5.9121089999999996E-3</v>
      </c>
      <c r="KL94" s="33">
        <v>5.8945960000000002E-3</v>
      </c>
      <c r="KM94" s="33">
        <v>5.8772329999999999E-3</v>
      </c>
      <c r="KN94" s="33">
        <v>5.8602250000000002E-3</v>
      </c>
      <c r="KO94" s="33">
        <v>5.8434719999999997E-3</v>
      </c>
      <c r="KP94" s="33">
        <v>5.8266660000000003E-3</v>
      </c>
      <c r="KQ94" s="33">
        <v>5.8098459999999996E-3</v>
      </c>
      <c r="KR94" s="33">
        <v>5.7929679999999999E-3</v>
      </c>
      <c r="KS94" s="33">
        <v>5.7763900000000002E-3</v>
      </c>
      <c r="KT94" s="33">
        <v>5.7602740000000001E-3</v>
      </c>
      <c r="KU94" s="33">
        <v>5.7444790000000003E-3</v>
      </c>
      <c r="KV94" s="33">
        <v>5.7286409999999996E-3</v>
      </c>
      <c r="KW94" s="33">
        <v>5.71274E-3</v>
      </c>
      <c r="KX94" s="33">
        <v>5.6966600000000001E-3</v>
      </c>
      <c r="KY94" s="33">
        <v>5.6805060000000001E-3</v>
      </c>
      <c r="KZ94" s="33">
        <v>5.6644290000000003E-3</v>
      </c>
      <c r="LA94" s="33">
        <v>5.6484079999999997E-3</v>
      </c>
      <c r="LB94" s="33">
        <v>5.6321610000000001E-3</v>
      </c>
      <c r="LC94" s="33">
        <v>5.6157330000000004E-3</v>
      </c>
      <c r="LD94" s="33">
        <v>5.5990399999999996E-3</v>
      </c>
      <c r="LE94" s="33">
        <v>5.5822149999999997E-3</v>
      </c>
      <c r="LF94" s="33">
        <v>5.565375E-3</v>
      </c>
      <c r="LG94" s="33">
        <v>5.5485229999999996E-3</v>
      </c>
      <c r="LH94" s="33">
        <v>5.5314070000000003E-3</v>
      </c>
      <c r="LI94" s="33">
        <v>5.5141349999999999E-3</v>
      </c>
      <c r="LJ94" s="33">
        <v>5.4968170000000002E-3</v>
      </c>
      <c r="LK94" s="33">
        <v>5.4797450000000003E-3</v>
      </c>
      <c r="LL94" s="33">
        <v>5.4629520000000001E-3</v>
      </c>
      <c r="LM94" s="33">
        <v>5.4463840000000003E-3</v>
      </c>
      <c r="LN94" s="33">
        <v>5.4297349999999998E-3</v>
      </c>
      <c r="LO94" s="33">
        <v>5.4130649999999999E-3</v>
      </c>
      <c r="LP94" s="33">
        <v>5.3964420000000004E-3</v>
      </c>
      <c r="LQ94" s="33">
        <v>5.3801120000000003E-3</v>
      </c>
      <c r="LR94" s="33">
        <v>5.3640789999999999E-3</v>
      </c>
      <c r="LS94" s="33">
        <v>5.3482369999999996E-3</v>
      </c>
      <c r="LT94" s="33">
        <v>5.3321940000000002E-3</v>
      </c>
      <c r="LU94" s="33">
        <v>5.3159679999999999E-3</v>
      </c>
      <c r="LV94" s="33">
        <v>5.2996170000000004E-3</v>
      </c>
      <c r="LW94" s="33">
        <v>5.2833029999999996E-3</v>
      </c>
      <c r="LX94" s="33">
        <v>5.2670729999999997E-3</v>
      </c>
      <c r="LY94" s="33">
        <v>5.2508870000000001E-3</v>
      </c>
      <c r="LZ94" s="33">
        <v>5.2344130000000003E-3</v>
      </c>
      <c r="MA94" s="33">
        <v>5.2177159999999998E-3</v>
      </c>
      <c r="MB94" s="33">
        <v>5.2008949999999997E-3</v>
      </c>
      <c r="MC94" s="33">
        <v>5.1841359999999998E-3</v>
      </c>
      <c r="MD94" s="33">
        <v>5.1674980000000004E-3</v>
      </c>
      <c r="ME94" s="33">
        <v>5.1509440000000002E-3</v>
      </c>
      <c r="MF94" s="33">
        <v>5.134329E-3</v>
      </c>
      <c r="MG94" s="33">
        <v>5.1176800000000003E-3</v>
      </c>
      <c r="MH94" s="33">
        <v>5.1010730000000002E-3</v>
      </c>
      <c r="MI94" s="33">
        <v>5.0846600000000004E-3</v>
      </c>
      <c r="MJ94" s="33">
        <v>5.0684620000000001E-3</v>
      </c>
      <c r="MK94" s="33">
        <v>5.0524380000000002E-3</v>
      </c>
      <c r="ML94" s="33">
        <v>5.0364509999999999E-3</v>
      </c>
      <c r="MM94" s="33">
        <v>5.0205019999999996E-3</v>
      </c>
      <c r="MN94" s="33">
        <v>5.0046149999999996E-3</v>
      </c>
      <c r="MO94" s="33">
        <v>4.9889260000000003E-3</v>
      </c>
      <c r="MP94" s="33">
        <v>4.9734310000000004E-3</v>
      </c>
      <c r="MQ94" s="33">
        <v>4.9580650000000002E-3</v>
      </c>
      <c r="MR94" s="33">
        <v>4.9426360000000003E-3</v>
      </c>
      <c r="MS94" s="33">
        <v>4.9272140000000001E-3</v>
      </c>
      <c r="MT94" s="33">
        <v>4.9118520000000004E-3</v>
      </c>
      <c r="MU94" s="33">
        <v>4.896681E-3</v>
      </c>
      <c r="MV94" s="33">
        <v>4.8817030000000003E-3</v>
      </c>
      <c r="MW94" s="33">
        <v>4.866853E-3</v>
      </c>
      <c r="MX94" s="33">
        <v>4.8519339999999996E-3</v>
      </c>
      <c r="MY94" s="33">
        <v>4.8369900000000002E-3</v>
      </c>
      <c r="MZ94" s="33">
        <v>4.8220629999999997E-3</v>
      </c>
      <c r="NA94" s="33">
        <v>4.8072849999999997E-3</v>
      </c>
      <c r="NB94" s="33">
        <v>4.7926499999999999E-3</v>
      </c>
      <c r="NC94" s="33">
        <v>4.7781580000000002E-3</v>
      </c>
      <c r="ND94" s="33">
        <v>4.7637119999999998E-3</v>
      </c>
      <c r="NE94" s="33">
        <v>4.7493259999999999E-3</v>
      </c>
      <c r="NF94" s="33">
        <v>4.734996E-3</v>
      </c>
      <c r="NG94" s="33">
        <v>4.7208249999999997E-3</v>
      </c>
      <c r="NH94" s="33">
        <v>4.7067929999999999E-3</v>
      </c>
      <c r="NI94" s="33">
        <v>4.6928940000000004E-3</v>
      </c>
      <c r="NJ94" s="33">
        <v>4.6790449999999997E-3</v>
      </c>
      <c r="NK94" s="33">
        <v>4.6652830000000001E-3</v>
      </c>
      <c r="NL94" s="33">
        <v>4.651634E-3</v>
      </c>
      <c r="NM94" s="33">
        <v>4.6381690000000001E-3</v>
      </c>
      <c r="NN94" s="33">
        <v>4.6248740000000002E-3</v>
      </c>
      <c r="NO94" s="33">
        <v>4.6117420000000003E-3</v>
      </c>
      <c r="NP94" s="33">
        <v>4.5986930000000001E-3</v>
      </c>
      <c r="NQ94" s="33">
        <v>4.5857470000000003E-3</v>
      </c>
      <c r="NR94" s="33">
        <v>4.5729189999999999E-3</v>
      </c>
      <c r="NS94" s="33">
        <v>4.5602070000000001E-3</v>
      </c>
      <c r="NT94" s="33">
        <v>4.5476070000000004E-3</v>
      </c>
      <c r="NU94" s="33">
        <v>4.5351300000000001E-3</v>
      </c>
      <c r="NV94" s="33">
        <v>4.5226889999999999E-3</v>
      </c>
      <c r="NW94" s="33">
        <v>4.5102950000000001E-3</v>
      </c>
      <c r="NX94" s="33">
        <v>4.4979570000000003E-3</v>
      </c>
      <c r="NY94" s="33">
        <v>4.4856840000000002E-3</v>
      </c>
      <c r="NZ94" s="33">
        <v>4.4734800000000002E-3</v>
      </c>
      <c r="OA94" s="33">
        <v>4.4613459999999997E-3</v>
      </c>
      <c r="OB94" s="33">
        <v>4.4492200000000003E-3</v>
      </c>
      <c r="OC94" s="33">
        <v>4.4371130000000003E-3</v>
      </c>
      <c r="OD94" s="33">
        <v>4.4250280000000001E-3</v>
      </c>
      <c r="OE94" s="33">
        <v>4.4129709999999999E-3</v>
      </c>
      <c r="OF94" s="33">
        <v>4.4009399999999999E-3</v>
      </c>
      <c r="OG94" s="33">
        <v>4.3889419999999998E-3</v>
      </c>
      <c r="OH94" s="33">
        <v>4.3769280000000004E-3</v>
      </c>
      <c r="OI94" s="33">
        <v>4.3649159999999999E-3</v>
      </c>
      <c r="OJ94" s="33">
        <v>4.3529399999999996E-3</v>
      </c>
      <c r="OK94" s="33">
        <v>4.3410319999999999E-3</v>
      </c>
      <c r="OL94" s="33">
        <v>4.32921E-3</v>
      </c>
      <c r="OM94" s="33">
        <v>4.3175039999999998E-3</v>
      </c>
      <c r="ON94" s="33">
        <v>4.3058790000000003E-3</v>
      </c>
      <c r="OO94" s="33">
        <v>4.2942969999999999E-3</v>
      </c>
      <c r="OP94" s="33">
        <v>4.2827769999999998E-3</v>
      </c>
    </row>
    <row r="95" spans="1:406" x14ac:dyDescent="0.25">
      <c r="A95" s="13" t="str">
        <f t="shared" si="1"/>
        <v>Helicopter-MEDIUM-5-7-Any</v>
      </c>
      <c r="B95" s="13" t="s">
        <v>55</v>
      </c>
      <c r="C95" s="23" t="s">
        <v>31</v>
      </c>
      <c r="D95" s="31">
        <v>5</v>
      </c>
      <c r="E95" s="23">
        <v>7</v>
      </c>
      <c r="F95" s="32" t="s">
        <v>48</v>
      </c>
      <c r="G95" s="33">
        <v>0.9889694</v>
      </c>
      <c r="H95" s="33">
        <v>0.83108170000000003</v>
      </c>
      <c r="I95" s="33">
        <v>0.66546019999999995</v>
      </c>
      <c r="J95" s="33">
        <v>0.52653570000000005</v>
      </c>
      <c r="K95" s="33">
        <v>0.41926069999999999</v>
      </c>
      <c r="L95" s="33">
        <v>0.3387482</v>
      </c>
      <c r="M95" s="33">
        <v>0.27860869999999999</v>
      </c>
      <c r="N95" s="33">
        <v>0.23308000000000001</v>
      </c>
      <c r="O95" s="33">
        <v>0.1977138</v>
      </c>
      <c r="P95" s="33">
        <v>0.1696502</v>
      </c>
      <c r="Q95" s="33">
        <v>0.14703340000000001</v>
      </c>
      <c r="R95" s="33">
        <v>0.12868740000000001</v>
      </c>
      <c r="S95" s="33">
        <v>0.1137442</v>
      </c>
      <c r="T95" s="33">
        <v>0.1014354</v>
      </c>
      <c r="U95" s="33">
        <v>9.1016739999999999E-2</v>
      </c>
      <c r="V95" s="33">
        <v>8.2194859999999995E-2</v>
      </c>
      <c r="W95" s="33">
        <v>7.4625399999999995E-2</v>
      </c>
      <c r="X95" s="33">
        <v>6.8158040000000003E-2</v>
      </c>
      <c r="Y95" s="33">
        <v>6.2689400000000006E-2</v>
      </c>
      <c r="Z95" s="33">
        <v>5.8022749999999998E-2</v>
      </c>
      <c r="AA95" s="33">
        <v>5.3863639999999997E-2</v>
      </c>
      <c r="AB95" s="33">
        <v>5.0221870000000002E-2</v>
      </c>
      <c r="AC95" s="33">
        <v>4.6953399999999999E-2</v>
      </c>
      <c r="AD95" s="33">
        <v>4.452598E-2</v>
      </c>
      <c r="AE95" s="33">
        <v>4.2388380000000003E-2</v>
      </c>
      <c r="AF95" s="33">
        <v>4.0483699999999997E-2</v>
      </c>
      <c r="AG95" s="33">
        <v>3.8672869999999998E-2</v>
      </c>
      <c r="AH95" s="33">
        <v>3.7043609999999998E-2</v>
      </c>
      <c r="AI95" s="33">
        <v>3.5536579999999998E-2</v>
      </c>
      <c r="AJ95" s="33">
        <v>3.4170600000000002E-2</v>
      </c>
      <c r="AK95" s="33">
        <v>3.2954219999999999E-2</v>
      </c>
      <c r="AL95" s="33">
        <v>3.1869559999999998E-2</v>
      </c>
      <c r="AM95" s="33">
        <v>3.0835640000000001E-2</v>
      </c>
      <c r="AN95" s="33">
        <v>2.989619E-2</v>
      </c>
      <c r="AO95" s="33">
        <v>2.9022099999999999E-2</v>
      </c>
      <c r="AP95" s="33">
        <v>2.8217099999999998E-2</v>
      </c>
      <c r="AQ95" s="33">
        <v>2.747954E-2</v>
      </c>
      <c r="AR95" s="33">
        <v>2.6790729999999999E-2</v>
      </c>
      <c r="AS95" s="33">
        <v>2.6136719999999999E-2</v>
      </c>
      <c r="AT95" s="33">
        <v>2.5421180000000002E-2</v>
      </c>
      <c r="AU95" s="33">
        <v>2.4766610000000001E-2</v>
      </c>
      <c r="AV95" s="33">
        <v>2.4164359999999999E-2</v>
      </c>
      <c r="AW95" s="33">
        <v>2.3607650000000001E-2</v>
      </c>
      <c r="AX95" s="33">
        <v>2.309218E-2</v>
      </c>
      <c r="AY95" s="33">
        <v>2.2615650000000001E-2</v>
      </c>
      <c r="AZ95" s="33">
        <v>2.2175819999999999E-2</v>
      </c>
      <c r="BA95" s="33">
        <v>2.1769409999999999E-2</v>
      </c>
      <c r="BB95" s="33">
        <v>2.1391190000000001E-2</v>
      </c>
      <c r="BC95" s="33">
        <v>2.1037009999999998E-2</v>
      </c>
      <c r="BD95" s="33">
        <v>2.0704090000000001E-2</v>
      </c>
      <c r="BE95" s="33">
        <v>2.0390660000000001E-2</v>
      </c>
      <c r="BF95" s="33">
        <v>2.0096969999999999E-2</v>
      </c>
      <c r="BG95" s="33">
        <v>1.9821789999999999E-2</v>
      </c>
      <c r="BH95" s="33">
        <v>1.9560669999999999E-2</v>
      </c>
      <c r="BI95" s="33">
        <v>1.9310620000000001E-2</v>
      </c>
      <c r="BJ95" s="33">
        <v>1.9070440000000001E-2</v>
      </c>
      <c r="BK95" s="33">
        <v>1.884133E-2</v>
      </c>
      <c r="BL95" s="33">
        <v>1.8623279999999999E-2</v>
      </c>
      <c r="BM95" s="33">
        <v>1.8415859999999999E-2</v>
      </c>
      <c r="BN95" s="33">
        <v>1.821658E-2</v>
      </c>
      <c r="BO95" s="33">
        <v>1.802407E-2</v>
      </c>
      <c r="BP95" s="33">
        <v>1.7836890000000001E-2</v>
      </c>
      <c r="BQ95" s="33">
        <v>1.7655250000000001E-2</v>
      </c>
      <c r="BR95" s="33">
        <v>1.7479379999999999E-2</v>
      </c>
      <c r="BS95" s="33">
        <v>1.731075E-2</v>
      </c>
      <c r="BT95" s="33">
        <v>1.7147389999999998E-2</v>
      </c>
      <c r="BU95" s="33">
        <v>1.698767E-2</v>
      </c>
      <c r="BV95" s="33">
        <v>1.682966E-2</v>
      </c>
      <c r="BW95" s="33">
        <v>1.6674959999999999E-2</v>
      </c>
      <c r="BX95" s="33">
        <v>1.652464E-2</v>
      </c>
      <c r="BY95" s="33">
        <v>1.6379959999999999E-2</v>
      </c>
      <c r="BZ95" s="33">
        <v>1.623865E-2</v>
      </c>
      <c r="CA95" s="33">
        <v>1.6099329999999999E-2</v>
      </c>
      <c r="CB95" s="33">
        <v>1.5960129999999999E-2</v>
      </c>
      <c r="CC95" s="33">
        <v>1.582302E-2</v>
      </c>
      <c r="CD95" s="33">
        <v>1.5689129999999999E-2</v>
      </c>
      <c r="CE95" s="33">
        <v>1.5559669999999999E-2</v>
      </c>
      <c r="CF95" s="33">
        <v>1.543221E-2</v>
      </c>
      <c r="CG95" s="33">
        <v>1.530579E-2</v>
      </c>
      <c r="CH95" s="33">
        <v>1.5179150000000001E-2</v>
      </c>
      <c r="CI95" s="33">
        <v>1.505363E-2</v>
      </c>
      <c r="CJ95" s="33">
        <v>1.493003E-2</v>
      </c>
      <c r="CK95" s="33">
        <v>1.481033E-2</v>
      </c>
      <c r="CL95" s="33">
        <v>1.469315E-2</v>
      </c>
      <c r="CM95" s="33">
        <v>1.457723E-2</v>
      </c>
      <c r="CN95" s="33">
        <v>1.446096E-2</v>
      </c>
      <c r="CO95" s="33">
        <v>1.434526E-2</v>
      </c>
      <c r="CP95" s="33">
        <v>1.423109E-2</v>
      </c>
      <c r="CQ95" s="33">
        <v>1.4119909999999999E-2</v>
      </c>
      <c r="CR95" s="33">
        <v>1.4009890000000001E-2</v>
      </c>
      <c r="CS95" s="33">
        <v>1.3900890000000001E-2</v>
      </c>
      <c r="CT95" s="33">
        <v>1.379207E-2</v>
      </c>
      <c r="CU95" s="33">
        <v>1.368341E-2</v>
      </c>
      <c r="CV95" s="33">
        <v>1.357469E-2</v>
      </c>
      <c r="CW95" s="33">
        <v>1.3468269999999999E-2</v>
      </c>
      <c r="CX95" s="33">
        <v>1.3363760000000001E-2</v>
      </c>
      <c r="CY95" s="33">
        <v>1.3261169999999999E-2</v>
      </c>
      <c r="CZ95" s="33">
        <v>1.315902E-2</v>
      </c>
      <c r="DA95" s="33">
        <v>1.3056699999999999E-2</v>
      </c>
      <c r="DB95" s="33">
        <v>1.2954530000000001E-2</v>
      </c>
      <c r="DC95" s="33">
        <v>1.285496E-2</v>
      </c>
      <c r="DD95" s="33">
        <v>1.275743E-2</v>
      </c>
      <c r="DE95" s="33">
        <v>1.266143E-2</v>
      </c>
      <c r="DF95" s="33">
        <v>1.2565700000000001E-2</v>
      </c>
      <c r="DG95" s="33">
        <v>1.2470119999999999E-2</v>
      </c>
      <c r="DH95" s="33">
        <v>1.237505E-2</v>
      </c>
      <c r="DI95" s="33">
        <v>1.2281719999999999E-2</v>
      </c>
      <c r="DJ95" s="33">
        <v>1.218938E-2</v>
      </c>
      <c r="DK95" s="33">
        <v>1.2098309999999999E-2</v>
      </c>
      <c r="DL95" s="33">
        <v>1.200761E-2</v>
      </c>
      <c r="DM95" s="33">
        <v>1.1917209999999999E-2</v>
      </c>
      <c r="DN95" s="33">
        <v>1.182734E-2</v>
      </c>
      <c r="DO95" s="33">
        <v>1.1739049999999999E-2</v>
      </c>
      <c r="DP95" s="33">
        <v>1.165217E-2</v>
      </c>
      <c r="DQ95" s="33">
        <v>1.15666E-2</v>
      </c>
      <c r="DR95" s="33">
        <v>1.148149E-2</v>
      </c>
      <c r="DS95" s="33">
        <v>1.139681E-2</v>
      </c>
      <c r="DT95" s="33">
        <v>1.131276E-2</v>
      </c>
      <c r="DU95" s="33">
        <v>1.1230250000000001E-2</v>
      </c>
      <c r="DV95" s="33">
        <v>1.114949E-2</v>
      </c>
      <c r="DW95" s="33">
        <v>1.107037E-2</v>
      </c>
      <c r="DX95" s="33">
        <v>1.099166E-2</v>
      </c>
      <c r="DY95" s="33">
        <v>1.091284E-2</v>
      </c>
      <c r="DZ95" s="33">
        <v>1.0833519999999999E-2</v>
      </c>
      <c r="EA95" s="33">
        <v>1.075477E-2</v>
      </c>
      <c r="EB95" s="33">
        <v>1.067772E-2</v>
      </c>
      <c r="EC95" s="33">
        <v>1.060266E-2</v>
      </c>
      <c r="ED95" s="33">
        <v>1.05284E-2</v>
      </c>
      <c r="EE95" s="33">
        <v>1.0454349999999999E-2</v>
      </c>
      <c r="EF95" s="33">
        <v>1.037984E-2</v>
      </c>
      <c r="EG95" s="33">
        <v>1.030586E-2</v>
      </c>
      <c r="EH95" s="33">
        <v>1.023342E-2</v>
      </c>
      <c r="EI95" s="33">
        <v>1.016269E-2</v>
      </c>
      <c r="EJ95" s="33">
        <v>1.00924E-2</v>
      </c>
      <c r="EK95" s="33">
        <v>1.0022120000000001E-2</v>
      </c>
      <c r="EL95" s="33">
        <v>9.9516410000000007E-3</v>
      </c>
      <c r="EM95" s="33">
        <v>9.8820990000000001E-3</v>
      </c>
      <c r="EN95" s="33">
        <v>9.814339E-3</v>
      </c>
      <c r="EO95" s="33">
        <v>9.7484879999999996E-3</v>
      </c>
      <c r="EP95" s="33">
        <v>9.683578E-3</v>
      </c>
      <c r="EQ95" s="33">
        <v>9.6188860000000001E-3</v>
      </c>
      <c r="ER95" s="33">
        <v>9.5537299999999999E-3</v>
      </c>
      <c r="ES95" s="33">
        <v>9.4886190000000002E-3</v>
      </c>
      <c r="ET95" s="33">
        <v>9.4244600000000008E-3</v>
      </c>
      <c r="EU95" s="33">
        <v>9.3615139999999996E-3</v>
      </c>
      <c r="EV95" s="33">
        <v>9.2992660000000005E-3</v>
      </c>
      <c r="EW95" s="33">
        <v>9.2372610000000001E-3</v>
      </c>
      <c r="EX95" s="33">
        <v>9.1753649999999996E-3</v>
      </c>
      <c r="EY95" s="33">
        <v>9.1139310000000005E-3</v>
      </c>
      <c r="EZ95" s="33">
        <v>9.0536290000000005E-3</v>
      </c>
      <c r="FA95" s="33">
        <v>8.9944640000000006E-3</v>
      </c>
      <c r="FB95" s="33">
        <v>8.9358460000000008E-3</v>
      </c>
      <c r="FC95" s="33">
        <v>8.8773970000000004E-3</v>
      </c>
      <c r="FD95" s="33">
        <v>8.8188169999999996E-3</v>
      </c>
      <c r="FE95" s="33">
        <v>8.7605800000000005E-3</v>
      </c>
      <c r="FF95" s="33">
        <v>8.7035540000000005E-3</v>
      </c>
      <c r="FG95" s="33">
        <v>8.6480050000000003E-3</v>
      </c>
      <c r="FH95" s="33">
        <v>8.5932830000000002E-3</v>
      </c>
      <c r="FI95" s="33">
        <v>8.5387759999999997E-3</v>
      </c>
      <c r="FJ95" s="33">
        <v>8.4840690000000003E-3</v>
      </c>
      <c r="FK95" s="33">
        <v>8.4295770000000006E-3</v>
      </c>
      <c r="FL95" s="33">
        <v>8.3759709999999994E-3</v>
      </c>
      <c r="FM95" s="33">
        <v>8.3233379999999996E-3</v>
      </c>
      <c r="FN95" s="33">
        <v>8.2710160000000008E-3</v>
      </c>
      <c r="FO95" s="33">
        <v>8.2184879999999995E-3</v>
      </c>
      <c r="FP95" s="33">
        <v>8.1654770000000008E-3</v>
      </c>
      <c r="FQ95" s="33">
        <v>8.112635E-3</v>
      </c>
      <c r="FR95" s="33">
        <v>8.0605980000000004E-3</v>
      </c>
      <c r="FS95" s="33">
        <v>8.0093249999999994E-3</v>
      </c>
      <c r="FT95" s="33">
        <v>7.9584229999999992E-3</v>
      </c>
      <c r="FU95" s="33">
        <v>7.9078389999999998E-3</v>
      </c>
      <c r="FV95" s="33">
        <v>7.8573859999999992E-3</v>
      </c>
      <c r="FW95" s="33">
        <v>7.8077119999999996E-3</v>
      </c>
      <c r="FX95" s="33">
        <v>7.7592779999999997E-3</v>
      </c>
      <c r="FY95" s="33">
        <v>7.7119279999999998E-3</v>
      </c>
      <c r="FZ95" s="33">
        <v>7.6652789999999997E-3</v>
      </c>
      <c r="GA95" s="33">
        <v>7.6190479999999998E-3</v>
      </c>
      <c r="GB95" s="33">
        <v>7.5728130000000003E-3</v>
      </c>
      <c r="GC95" s="33">
        <v>7.5267839999999999E-3</v>
      </c>
      <c r="GD95" s="33">
        <v>7.4811069999999999E-3</v>
      </c>
      <c r="GE95" s="33">
        <v>7.4356209999999999E-3</v>
      </c>
      <c r="GF95" s="33">
        <v>7.3902079999999997E-3</v>
      </c>
      <c r="GG95" s="33">
        <v>7.3449250000000004E-3</v>
      </c>
      <c r="GH95" s="33">
        <v>7.2996729999999996E-3</v>
      </c>
      <c r="GI95" s="33">
        <v>7.2549559999999999E-3</v>
      </c>
      <c r="GJ95" s="33">
        <v>7.2108670000000001E-3</v>
      </c>
      <c r="GK95" s="33">
        <v>7.1671699999999996E-3</v>
      </c>
      <c r="GL95" s="33">
        <v>7.1237480000000001E-3</v>
      </c>
      <c r="GM95" s="33">
        <v>7.0805659999999999E-3</v>
      </c>
      <c r="GN95" s="33">
        <v>7.0376040000000003E-3</v>
      </c>
      <c r="GO95" s="33">
        <v>6.9954539999999999E-3</v>
      </c>
      <c r="GP95" s="33">
        <v>6.9542010000000001E-3</v>
      </c>
      <c r="GQ95" s="33">
        <v>6.9137060000000004E-3</v>
      </c>
      <c r="GR95" s="33">
        <v>6.8735280000000003E-3</v>
      </c>
      <c r="GS95" s="33">
        <v>6.8336389999999999E-3</v>
      </c>
      <c r="GT95" s="33">
        <v>6.7940609999999997E-3</v>
      </c>
      <c r="GU95" s="33">
        <v>6.7553049999999996E-3</v>
      </c>
      <c r="GV95" s="33">
        <v>6.71741E-3</v>
      </c>
      <c r="GW95" s="33">
        <v>6.6803269999999998E-3</v>
      </c>
      <c r="GX95" s="33">
        <v>6.6435690000000002E-3</v>
      </c>
      <c r="GY95" s="33">
        <v>6.6069149999999997E-3</v>
      </c>
      <c r="GZ95" s="33">
        <v>6.570167E-3</v>
      </c>
      <c r="HA95" s="33">
        <v>6.5336789999999997E-3</v>
      </c>
      <c r="HB95" s="33">
        <v>6.4973440000000004E-3</v>
      </c>
      <c r="HC95" s="33">
        <v>6.4612669999999997E-3</v>
      </c>
      <c r="HD95" s="33">
        <v>6.4251890000000004E-3</v>
      </c>
      <c r="HE95" s="33">
        <v>6.3892310000000004E-3</v>
      </c>
      <c r="HF95" s="33">
        <v>6.3534489999999997E-3</v>
      </c>
      <c r="HG95" s="33">
        <v>6.3182389999999998E-3</v>
      </c>
      <c r="HH95" s="33">
        <v>6.2835410000000001E-3</v>
      </c>
      <c r="HI95" s="33">
        <v>6.2495390000000001E-3</v>
      </c>
      <c r="HJ95" s="33">
        <v>6.2159880000000004E-3</v>
      </c>
      <c r="HK95" s="33">
        <v>6.1830319999999998E-3</v>
      </c>
      <c r="HL95" s="33">
        <v>6.1506080000000001E-3</v>
      </c>
      <c r="HM95" s="33">
        <v>6.118905E-3</v>
      </c>
      <c r="HN95" s="33">
        <v>6.0875729999999998E-3</v>
      </c>
      <c r="HO95" s="33">
        <v>6.0564499999999997E-3</v>
      </c>
      <c r="HP95" s="33">
        <v>6.0252120000000003E-3</v>
      </c>
      <c r="HQ95" s="33">
        <v>5.9941630000000003E-3</v>
      </c>
      <c r="HR95" s="33">
        <v>5.963487E-3</v>
      </c>
      <c r="HS95" s="33">
        <v>5.93342E-3</v>
      </c>
      <c r="HT95" s="33">
        <v>5.9037409999999997E-3</v>
      </c>
      <c r="HU95" s="33">
        <v>5.8743420000000003E-3</v>
      </c>
      <c r="HV95" s="33">
        <v>5.8447669999999998E-3</v>
      </c>
      <c r="HW95" s="33">
        <v>5.8152079999999997E-3</v>
      </c>
      <c r="HX95" s="33">
        <v>5.7857999999999998E-3</v>
      </c>
      <c r="HY95" s="33">
        <v>5.7570269999999996E-3</v>
      </c>
      <c r="HZ95" s="33">
        <v>5.7287659999999997E-3</v>
      </c>
      <c r="IA95" s="33">
        <v>5.7010009999999998E-3</v>
      </c>
      <c r="IB95" s="33">
        <v>5.6732390000000001E-3</v>
      </c>
      <c r="IC95" s="33">
        <v>5.645649E-3</v>
      </c>
      <c r="ID95" s="33">
        <v>5.6182109999999997E-3</v>
      </c>
      <c r="IE95" s="33">
        <v>5.5912430000000001E-3</v>
      </c>
      <c r="IF95" s="33">
        <v>5.5645030000000002E-3</v>
      </c>
      <c r="IG95" s="33">
        <v>5.5379560000000001E-3</v>
      </c>
      <c r="IH95" s="33">
        <v>5.5110929999999999E-3</v>
      </c>
      <c r="II95" s="33">
        <v>5.4841150000000003E-3</v>
      </c>
      <c r="IJ95" s="33">
        <v>5.4570490000000003E-3</v>
      </c>
      <c r="IK95" s="33">
        <v>5.4303169999999996E-3</v>
      </c>
      <c r="IL95" s="33">
        <v>5.4038130000000004E-3</v>
      </c>
      <c r="IM95" s="33">
        <v>5.3776179999999998E-3</v>
      </c>
      <c r="IN95" s="33">
        <v>5.3515009999999998E-3</v>
      </c>
      <c r="IO95" s="33">
        <v>5.325743E-3</v>
      </c>
      <c r="IP95" s="33">
        <v>5.3003160000000002E-3</v>
      </c>
      <c r="IQ95" s="33">
        <v>5.2755420000000003E-3</v>
      </c>
      <c r="IR95" s="33">
        <v>5.2511939999999998E-3</v>
      </c>
      <c r="IS95" s="33">
        <v>5.227247E-3</v>
      </c>
      <c r="IT95" s="33">
        <v>5.2033569999999996E-3</v>
      </c>
      <c r="IU95" s="33">
        <v>5.1797309999999999E-3</v>
      </c>
      <c r="IV95" s="33">
        <v>5.1563929999999996E-3</v>
      </c>
      <c r="IW95" s="33">
        <v>5.1334780000000003E-3</v>
      </c>
      <c r="IX95" s="33">
        <v>5.1106399999999996E-3</v>
      </c>
      <c r="IY95" s="33">
        <v>5.0878299999999998E-3</v>
      </c>
      <c r="IZ95" s="33">
        <v>5.0647089999999997E-3</v>
      </c>
      <c r="JA95" s="33">
        <v>5.0415219999999997E-3</v>
      </c>
      <c r="JB95" s="33">
        <v>5.0183550000000004E-3</v>
      </c>
      <c r="JC95" s="33">
        <v>4.9954730000000003E-3</v>
      </c>
      <c r="JD95" s="33">
        <v>4.9726880000000003E-3</v>
      </c>
      <c r="JE95" s="33">
        <v>4.9499899999999996E-3</v>
      </c>
      <c r="JF95" s="33">
        <v>4.9270620000000003E-3</v>
      </c>
      <c r="JG95" s="33">
        <v>4.9040630000000002E-3</v>
      </c>
      <c r="JH95" s="33">
        <v>4.881041E-3</v>
      </c>
      <c r="JI95" s="33">
        <v>4.8584329999999997E-3</v>
      </c>
      <c r="JJ95" s="33">
        <v>4.836112E-3</v>
      </c>
      <c r="JK95" s="33">
        <v>4.8142300000000001E-3</v>
      </c>
      <c r="JL95" s="33">
        <v>4.7926089999999998E-3</v>
      </c>
      <c r="JM95" s="33">
        <v>4.7714460000000004E-3</v>
      </c>
      <c r="JN95" s="33">
        <v>4.7505849999999999E-3</v>
      </c>
      <c r="JO95" s="33">
        <v>4.7303299999999996E-3</v>
      </c>
      <c r="JP95" s="33">
        <v>4.7103600000000002E-3</v>
      </c>
      <c r="JQ95" s="33">
        <v>4.6906680000000003E-3</v>
      </c>
      <c r="JR95" s="33">
        <v>4.6709480000000003E-3</v>
      </c>
      <c r="JS95" s="33">
        <v>4.6512339999999998E-3</v>
      </c>
      <c r="JT95" s="33">
        <v>4.6313400000000003E-3</v>
      </c>
      <c r="JU95" s="33">
        <v>4.6115460000000002E-3</v>
      </c>
      <c r="JV95" s="33">
        <v>4.5916730000000001E-3</v>
      </c>
      <c r="JW95" s="33">
        <v>4.5718690000000001E-3</v>
      </c>
      <c r="JX95" s="33">
        <v>4.5520780000000002E-3</v>
      </c>
      <c r="JY95" s="33">
        <v>4.5323220000000001E-3</v>
      </c>
      <c r="JZ95" s="33">
        <v>4.5124479999999996E-3</v>
      </c>
      <c r="KA95" s="33">
        <v>4.4927530000000004E-3</v>
      </c>
      <c r="KB95" s="33">
        <v>4.4731479999999997E-3</v>
      </c>
      <c r="KC95" s="33">
        <v>4.453856E-3</v>
      </c>
      <c r="KD95" s="33">
        <v>4.4349239999999998E-3</v>
      </c>
      <c r="KE95" s="33">
        <v>4.4163800000000001E-3</v>
      </c>
      <c r="KF95" s="33">
        <v>4.3980199999999999E-3</v>
      </c>
      <c r="KG95" s="33">
        <v>4.3800109999999996E-3</v>
      </c>
      <c r="KH95" s="33">
        <v>4.3620509999999996E-3</v>
      </c>
      <c r="KI95" s="33">
        <v>4.3441699999999996E-3</v>
      </c>
      <c r="KJ95" s="33">
        <v>4.3262719999999999E-3</v>
      </c>
      <c r="KK95" s="33">
        <v>4.3082939999999998E-3</v>
      </c>
      <c r="KL95" s="33">
        <v>4.2900880000000001E-3</v>
      </c>
      <c r="KM95" s="33">
        <v>4.2718809999999999E-3</v>
      </c>
      <c r="KN95" s="33">
        <v>4.2535250000000002E-3</v>
      </c>
      <c r="KO95" s="33">
        <v>4.2351890000000003E-3</v>
      </c>
      <c r="KP95" s="33">
        <v>4.2168240000000001E-3</v>
      </c>
      <c r="KQ95" s="33">
        <v>4.1984730000000003E-3</v>
      </c>
      <c r="KR95" s="33">
        <v>4.1800489999999999E-3</v>
      </c>
      <c r="KS95" s="33">
        <v>4.161751E-3</v>
      </c>
      <c r="KT95" s="33">
        <v>4.1435029999999998E-3</v>
      </c>
      <c r="KU95" s="33">
        <v>4.1255620000000002E-3</v>
      </c>
      <c r="KV95" s="33">
        <v>4.1078900000000003E-3</v>
      </c>
      <c r="KW95" s="33">
        <v>4.0905819999999997E-3</v>
      </c>
      <c r="KX95" s="33">
        <v>4.0735329999999998E-3</v>
      </c>
      <c r="KY95" s="33">
        <v>4.0568669999999996E-3</v>
      </c>
      <c r="KZ95" s="33">
        <v>4.0404589999999997E-3</v>
      </c>
      <c r="LA95" s="33">
        <v>4.0244299999999998E-3</v>
      </c>
      <c r="LB95" s="33">
        <v>4.0085310000000001E-3</v>
      </c>
      <c r="LC95" s="33">
        <v>3.9927010000000004E-3</v>
      </c>
      <c r="LD95" s="33">
        <v>3.9766960000000001E-3</v>
      </c>
      <c r="LE95" s="33">
        <v>3.9604790000000003E-3</v>
      </c>
      <c r="LF95" s="33">
        <v>3.9440459999999997E-3</v>
      </c>
      <c r="LG95" s="33">
        <v>3.9275769999999998E-3</v>
      </c>
      <c r="LH95" s="33">
        <v>3.9109339999999996E-3</v>
      </c>
      <c r="LI95" s="33">
        <v>3.8941589999999999E-3</v>
      </c>
      <c r="LJ95" s="33">
        <v>3.8770839999999998E-3</v>
      </c>
      <c r="LK95" s="33">
        <v>3.859777E-3</v>
      </c>
      <c r="LL95" s="33">
        <v>3.8423760000000002E-3</v>
      </c>
      <c r="LM95" s="33">
        <v>3.8251539999999999E-3</v>
      </c>
      <c r="LN95" s="33">
        <v>3.8080980000000002E-3</v>
      </c>
      <c r="LO95" s="33">
        <v>3.7913529999999999E-3</v>
      </c>
      <c r="LP95" s="33">
        <v>3.7747850000000001E-3</v>
      </c>
      <c r="LQ95" s="33">
        <v>3.7584189999999998E-3</v>
      </c>
      <c r="LR95" s="33">
        <v>3.7423510000000001E-3</v>
      </c>
      <c r="LS95" s="33">
        <v>3.7267279999999999E-3</v>
      </c>
      <c r="LT95" s="33">
        <v>3.711457E-3</v>
      </c>
      <c r="LU95" s="33">
        <v>3.6965800000000001E-3</v>
      </c>
      <c r="LV95" s="33">
        <v>3.6818889999999998E-3</v>
      </c>
      <c r="LW95" s="33">
        <v>3.6673529999999999E-3</v>
      </c>
      <c r="LX95" s="33">
        <v>3.6529449999999999E-3</v>
      </c>
      <c r="LY95" s="33">
        <v>3.6387020000000002E-3</v>
      </c>
      <c r="LZ95" s="33">
        <v>3.6245380000000001E-3</v>
      </c>
      <c r="MA95" s="33">
        <v>3.6104840000000002E-3</v>
      </c>
      <c r="MB95" s="33">
        <v>3.596391E-3</v>
      </c>
      <c r="MC95" s="33">
        <v>3.5822850000000002E-3</v>
      </c>
      <c r="MD95" s="33">
        <v>3.5681300000000001E-3</v>
      </c>
      <c r="ME95" s="33">
        <v>3.5540110000000001E-3</v>
      </c>
      <c r="MF95" s="33">
        <v>3.5398159999999999E-3</v>
      </c>
      <c r="MG95" s="33">
        <v>3.525565E-3</v>
      </c>
      <c r="MH95" s="33">
        <v>3.5111349999999999E-3</v>
      </c>
      <c r="MI95" s="33">
        <v>3.4966609999999999E-3</v>
      </c>
      <c r="MJ95" s="33">
        <v>3.4821660000000001E-3</v>
      </c>
      <c r="MK95" s="33">
        <v>3.4678270000000001E-3</v>
      </c>
      <c r="ML95" s="33">
        <v>3.4536390000000001E-3</v>
      </c>
      <c r="MM95" s="33">
        <v>3.4395839999999999E-3</v>
      </c>
      <c r="MN95" s="33">
        <v>3.425516E-3</v>
      </c>
      <c r="MO95" s="33">
        <v>3.411571E-3</v>
      </c>
      <c r="MP95" s="33">
        <v>3.3977479999999999E-3</v>
      </c>
      <c r="MQ95" s="33">
        <v>3.3842149999999999E-3</v>
      </c>
      <c r="MR95" s="33">
        <v>3.3709730000000002E-3</v>
      </c>
      <c r="MS95" s="33">
        <v>3.3579349999999998E-3</v>
      </c>
      <c r="MT95" s="33">
        <v>3.3449349999999998E-3</v>
      </c>
      <c r="MU95" s="33">
        <v>3.3321409999999998E-3</v>
      </c>
      <c r="MV95" s="33">
        <v>3.3195350000000002E-3</v>
      </c>
      <c r="MW95" s="33">
        <v>3.307258E-3</v>
      </c>
      <c r="MX95" s="33">
        <v>3.2952250000000002E-3</v>
      </c>
      <c r="MY95" s="33">
        <v>3.2832920000000002E-3</v>
      </c>
      <c r="MZ95" s="33">
        <v>3.27129E-3</v>
      </c>
      <c r="NA95" s="33">
        <v>3.2593460000000002E-3</v>
      </c>
      <c r="NB95" s="33">
        <v>3.2474560000000001E-3</v>
      </c>
      <c r="NC95" s="33">
        <v>3.2356910000000002E-3</v>
      </c>
      <c r="ND95" s="33">
        <v>3.223924E-3</v>
      </c>
      <c r="NE95" s="33">
        <v>3.2120289999999999E-3</v>
      </c>
      <c r="NF95" s="33">
        <v>3.1998980000000001E-3</v>
      </c>
      <c r="NG95" s="33">
        <v>3.1876610000000001E-3</v>
      </c>
      <c r="NH95" s="33">
        <v>3.1753760000000002E-3</v>
      </c>
      <c r="NI95" s="33">
        <v>3.163169E-3</v>
      </c>
      <c r="NJ95" s="33">
        <v>3.1509540000000001E-3</v>
      </c>
      <c r="NK95" s="33">
        <v>3.138685E-3</v>
      </c>
      <c r="NL95" s="33">
        <v>3.1263020000000001E-3</v>
      </c>
      <c r="NM95" s="33">
        <v>3.1140540000000002E-3</v>
      </c>
      <c r="NN95" s="33">
        <v>3.1019870000000001E-3</v>
      </c>
      <c r="NO95" s="33">
        <v>3.090214E-3</v>
      </c>
      <c r="NP95" s="33">
        <v>3.0786250000000002E-3</v>
      </c>
      <c r="NQ95" s="33">
        <v>3.0671750000000001E-3</v>
      </c>
      <c r="NR95" s="33">
        <v>3.0557430000000001E-3</v>
      </c>
      <c r="NS95" s="33">
        <v>3.044504E-3</v>
      </c>
      <c r="NT95" s="33">
        <v>3.033502E-3</v>
      </c>
      <c r="NU95" s="33">
        <v>3.0228350000000002E-3</v>
      </c>
      <c r="NV95" s="33">
        <v>3.012378E-3</v>
      </c>
      <c r="NW95" s="33">
        <v>3.0020709999999998E-3</v>
      </c>
      <c r="NX95" s="33">
        <v>2.9917500000000001E-3</v>
      </c>
      <c r="NY95" s="33">
        <v>2.9814609999999999E-3</v>
      </c>
      <c r="NZ95" s="33">
        <v>2.9712290000000001E-3</v>
      </c>
      <c r="OA95" s="33">
        <v>2.9610890000000001E-3</v>
      </c>
      <c r="OB95" s="33">
        <v>2.9508450000000001E-3</v>
      </c>
      <c r="OC95" s="33">
        <v>2.9404769999999999E-3</v>
      </c>
      <c r="OD95" s="33">
        <v>2.929928E-3</v>
      </c>
      <c r="OE95" s="33">
        <v>2.9193539999999999E-3</v>
      </c>
      <c r="OF95" s="33">
        <v>2.9088690000000001E-3</v>
      </c>
      <c r="OG95" s="33">
        <v>2.8985479999999999E-3</v>
      </c>
      <c r="OH95" s="33">
        <v>2.8882230000000001E-3</v>
      </c>
      <c r="OI95" s="33">
        <v>2.877863E-3</v>
      </c>
      <c r="OJ95" s="33">
        <v>2.8674590000000002E-3</v>
      </c>
      <c r="OK95" s="33">
        <v>2.857161E-3</v>
      </c>
      <c r="OL95" s="33">
        <v>2.847086E-3</v>
      </c>
      <c r="OM95" s="33">
        <v>2.837287E-3</v>
      </c>
      <c r="ON95" s="33">
        <v>2.8275980000000002E-3</v>
      </c>
      <c r="OO95" s="33">
        <v>2.8179530000000002E-3</v>
      </c>
      <c r="OP95" s="33">
        <v>2.8083399999999999E-3</v>
      </c>
    </row>
    <row r="96" spans="1:406" x14ac:dyDescent="0.25">
      <c r="A96" s="13" t="str">
        <f t="shared" si="1"/>
        <v>Helicopter-MEDIUM-6-20-Any</v>
      </c>
      <c r="B96" s="13" t="s">
        <v>55</v>
      </c>
      <c r="C96" s="23" t="s">
        <v>31</v>
      </c>
      <c r="D96" s="31">
        <v>6</v>
      </c>
      <c r="E96" s="23">
        <v>20</v>
      </c>
      <c r="F96" s="32" t="s">
        <v>48</v>
      </c>
      <c r="G96" s="33">
        <v>0.92743399999999998</v>
      </c>
      <c r="H96" s="33">
        <v>0.92765180000000003</v>
      </c>
      <c r="I96" s="33">
        <v>0.92938160000000003</v>
      </c>
      <c r="J96" s="33">
        <v>0.93119909999999995</v>
      </c>
      <c r="K96" s="33">
        <v>0.93108880000000005</v>
      </c>
      <c r="L96" s="33">
        <v>0.92690289999999997</v>
      </c>
      <c r="M96" s="33">
        <v>0.91735199999999995</v>
      </c>
      <c r="N96" s="33">
        <v>0.90237719999999999</v>
      </c>
      <c r="O96" s="33">
        <v>0.88231899999999996</v>
      </c>
      <c r="P96" s="33">
        <v>0.85778960000000004</v>
      </c>
      <c r="Q96" s="33">
        <v>0.82973129999999995</v>
      </c>
      <c r="R96" s="33">
        <v>0.79874889999999998</v>
      </c>
      <c r="S96" s="33">
        <v>0.76532469999999997</v>
      </c>
      <c r="T96" s="33">
        <v>0.73025669999999998</v>
      </c>
      <c r="U96" s="33">
        <v>0.69418460000000004</v>
      </c>
      <c r="V96" s="33">
        <v>0.65780839999999996</v>
      </c>
      <c r="W96" s="33">
        <v>0.62203909999999996</v>
      </c>
      <c r="X96" s="33">
        <v>0.58736010000000005</v>
      </c>
      <c r="Y96" s="33">
        <v>0.55393199999999998</v>
      </c>
      <c r="Z96" s="33">
        <v>0.52205000000000001</v>
      </c>
      <c r="AA96" s="33">
        <v>0.49174820000000002</v>
      </c>
      <c r="AB96" s="33">
        <v>0.46309620000000001</v>
      </c>
      <c r="AC96" s="33">
        <v>0.43639990000000001</v>
      </c>
      <c r="AD96" s="33">
        <v>0.41159249999999997</v>
      </c>
      <c r="AE96" s="33">
        <v>0.38842320000000002</v>
      </c>
      <c r="AF96" s="33">
        <v>0.36688779999999999</v>
      </c>
      <c r="AG96" s="33">
        <v>0.34673880000000001</v>
      </c>
      <c r="AH96" s="33">
        <v>0.32787670000000002</v>
      </c>
      <c r="AI96" s="33">
        <v>0.31052449999999998</v>
      </c>
      <c r="AJ96" s="33">
        <v>0.29449189999999997</v>
      </c>
      <c r="AK96" s="33">
        <v>0.27956619999999999</v>
      </c>
      <c r="AL96" s="33">
        <v>0.26568360000000002</v>
      </c>
      <c r="AM96" s="33">
        <v>0.25265949999999998</v>
      </c>
      <c r="AN96" s="33">
        <v>0.24036640000000001</v>
      </c>
      <c r="AO96" s="33">
        <v>0.22910820000000001</v>
      </c>
      <c r="AP96" s="33">
        <v>0.2187047</v>
      </c>
      <c r="AQ96" s="33">
        <v>0.2089501</v>
      </c>
      <c r="AR96" s="33">
        <v>0.19983619999999999</v>
      </c>
      <c r="AS96" s="33">
        <v>0.19111220000000001</v>
      </c>
      <c r="AT96" s="33">
        <v>0.182838</v>
      </c>
      <c r="AU96" s="33">
        <v>0.1752466</v>
      </c>
      <c r="AV96" s="33">
        <v>0.16822219999999999</v>
      </c>
      <c r="AW96" s="33">
        <v>0.16161780000000001</v>
      </c>
      <c r="AX96" s="33">
        <v>0.15533540000000001</v>
      </c>
      <c r="AY96" s="33">
        <v>0.1492676</v>
      </c>
      <c r="AZ96" s="33">
        <v>0.14346429999999999</v>
      </c>
      <c r="BA96" s="33">
        <v>0.1381348</v>
      </c>
      <c r="BB96" s="33">
        <v>0.13319049999999999</v>
      </c>
      <c r="BC96" s="33">
        <v>0.12849820000000001</v>
      </c>
      <c r="BD96" s="33">
        <v>0.12394579999999999</v>
      </c>
      <c r="BE96" s="33">
        <v>0.11948259999999999</v>
      </c>
      <c r="BF96" s="33">
        <v>0.1152055</v>
      </c>
      <c r="BG96" s="33">
        <v>0.1113108</v>
      </c>
      <c r="BH96" s="33">
        <v>0.1076763</v>
      </c>
      <c r="BI96" s="33">
        <v>0.10421619999999999</v>
      </c>
      <c r="BJ96" s="33">
        <v>0.1008502</v>
      </c>
      <c r="BK96" s="33">
        <v>9.7471740000000001E-2</v>
      </c>
      <c r="BL96" s="33">
        <v>9.4188729999999998E-2</v>
      </c>
      <c r="BM96" s="33">
        <v>9.1260869999999994E-2</v>
      </c>
      <c r="BN96" s="33">
        <v>8.8546680000000003E-2</v>
      </c>
      <c r="BO96" s="33">
        <v>8.5938000000000001E-2</v>
      </c>
      <c r="BP96" s="33">
        <v>8.334751E-2</v>
      </c>
      <c r="BQ96" s="33">
        <v>8.0717540000000004E-2</v>
      </c>
      <c r="BR96" s="33">
        <v>7.8170589999999998E-2</v>
      </c>
      <c r="BS96" s="33">
        <v>7.5922299999999998E-2</v>
      </c>
      <c r="BT96" s="33">
        <v>7.3834579999999997E-2</v>
      </c>
      <c r="BU96" s="33">
        <v>7.1833419999999995E-2</v>
      </c>
      <c r="BV96" s="33">
        <v>6.9836839999999997E-2</v>
      </c>
      <c r="BW96" s="33">
        <v>6.7755369999999995E-2</v>
      </c>
      <c r="BX96" s="33">
        <v>6.5719890000000003E-2</v>
      </c>
      <c r="BY96" s="33">
        <v>6.3938129999999996E-2</v>
      </c>
      <c r="BZ96" s="33">
        <v>6.2308669999999997E-2</v>
      </c>
      <c r="CA96" s="33">
        <v>6.0758380000000001E-2</v>
      </c>
      <c r="CB96" s="33">
        <v>5.918665E-2</v>
      </c>
      <c r="CC96" s="33">
        <v>5.7505880000000002E-2</v>
      </c>
      <c r="CD96" s="33">
        <v>5.5862990000000001E-2</v>
      </c>
      <c r="CE96" s="33">
        <v>5.4476829999999997E-2</v>
      </c>
      <c r="CF96" s="33">
        <v>5.3213870000000003E-2</v>
      </c>
      <c r="CG96" s="33">
        <v>5.2000909999999997E-2</v>
      </c>
      <c r="CH96" s="33">
        <v>5.0738680000000001E-2</v>
      </c>
      <c r="CI96" s="33">
        <v>4.9357940000000003E-2</v>
      </c>
      <c r="CJ96" s="33">
        <v>4.8049210000000002E-2</v>
      </c>
      <c r="CK96" s="33">
        <v>4.6963810000000002E-2</v>
      </c>
      <c r="CL96" s="33">
        <v>4.5994930000000003E-2</v>
      </c>
      <c r="CM96" s="33">
        <v>4.5034539999999998E-2</v>
      </c>
      <c r="CN96" s="33">
        <v>4.3998219999999998E-2</v>
      </c>
      <c r="CO96" s="33">
        <v>4.2927920000000001E-2</v>
      </c>
      <c r="CP96" s="33">
        <v>4.1932369999999997E-2</v>
      </c>
      <c r="CQ96" s="33">
        <v>4.1047069999999998E-2</v>
      </c>
      <c r="CR96" s="33">
        <v>4.0201590000000002E-2</v>
      </c>
      <c r="CS96" s="33">
        <v>3.9393600000000001E-2</v>
      </c>
      <c r="CT96" s="33">
        <v>3.8572299999999997E-2</v>
      </c>
      <c r="CU96" s="33">
        <v>3.7731800000000003E-2</v>
      </c>
      <c r="CV96" s="33">
        <v>3.692343E-2</v>
      </c>
      <c r="CW96" s="33">
        <v>3.6175819999999997E-2</v>
      </c>
      <c r="CX96" s="33">
        <v>3.545508E-2</v>
      </c>
      <c r="CY96" s="33">
        <v>3.4743530000000002E-2</v>
      </c>
      <c r="CZ96" s="33">
        <v>3.4038020000000002E-2</v>
      </c>
      <c r="DA96" s="33">
        <v>3.3357129999999999E-2</v>
      </c>
      <c r="DB96" s="33">
        <v>3.2694109999999998E-2</v>
      </c>
      <c r="DC96" s="33">
        <v>3.204618E-2</v>
      </c>
      <c r="DD96" s="33">
        <v>3.1416529999999998E-2</v>
      </c>
      <c r="DE96" s="33">
        <v>3.0810319999999999E-2</v>
      </c>
      <c r="DF96" s="33">
        <v>3.0228080000000001E-2</v>
      </c>
      <c r="DG96" s="33">
        <v>2.9664679999999999E-2</v>
      </c>
      <c r="DH96" s="33">
        <v>2.911511E-2</v>
      </c>
      <c r="DI96" s="33">
        <v>2.8578289999999999E-2</v>
      </c>
      <c r="DJ96" s="33">
        <v>2.805581E-2</v>
      </c>
      <c r="DK96" s="33">
        <v>2.7550910000000001E-2</v>
      </c>
      <c r="DL96" s="33">
        <v>2.7065260000000001E-2</v>
      </c>
      <c r="DM96" s="33">
        <v>2.6596140000000001E-2</v>
      </c>
      <c r="DN96" s="33">
        <v>2.6137959999999998E-2</v>
      </c>
      <c r="DO96" s="33">
        <v>2.568811E-2</v>
      </c>
      <c r="DP96" s="33">
        <v>2.5248880000000001E-2</v>
      </c>
      <c r="DQ96" s="33">
        <v>2.4825E-2</v>
      </c>
      <c r="DR96" s="33">
        <v>2.4418700000000002E-2</v>
      </c>
      <c r="DS96" s="33">
        <v>2.4026180000000001E-2</v>
      </c>
      <c r="DT96" s="33">
        <v>2.3641639999999998E-2</v>
      </c>
      <c r="DU96" s="33">
        <v>2.3263530000000001E-2</v>
      </c>
      <c r="DV96" s="33">
        <v>2.289538E-2</v>
      </c>
      <c r="DW96" s="33">
        <v>2.254161E-2</v>
      </c>
      <c r="DX96" s="33">
        <v>2.220196E-2</v>
      </c>
      <c r="DY96" s="33">
        <v>2.1871829999999998E-2</v>
      </c>
      <c r="DZ96" s="33">
        <v>2.1546530000000001E-2</v>
      </c>
      <c r="EA96" s="33">
        <v>2.1226470000000001E-2</v>
      </c>
      <c r="EB96" s="33">
        <v>2.091635E-2</v>
      </c>
      <c r="EC96" s="33">
        <v>2.0619140000000001E-2</v>
      </c>
      <c r="ED96" s="33">
        <v>2.0333029999999998E-2</v>
      </c>
      <c r="EE96" s="33">
        <v>2.0053560000000002E-2</v>
      </c>
      <c r="EF96" s="33">
        <v>1.9776760000000001E-2</v>
      </c>
      <c r="EG96" s="33">
        <v>1.9503779999999998E-2</v>
      </c>
      <c r="EH96" s="33">
        <v>1.923946E-2</v>
      </c>
      <c r="EI96" s="33">
        <v>1.898646E-2</v>
      </c>
      <c r="EJ96" s="33">
        <v>1.8742890000000002E-2</v>
      </c>
      <c r="EK96" s="33">
        <v>1.8504840000000002E-2</v>
      </c>
      <c r="EL96" s="33">
        <v>1.8269480000000001E-2</v>
      </c>
      <c r="EM96" s="33">
        <v>1.803749E-2</v>
      </c>
      <c r="EN96" s="33">
        <v>1.781311E-2</v>
      </c>
      <c r="EO96" s="33">
        <v>1.7598019999999999E-2</v>
      </c>
      <c r="EP96" s="33">
        <v>1.738986E-2</v>
      </c>
      <c r="EQ96" s="33">
        <v>1.718476E-2</v>
      </c>
      <c r="ER96" s="33">
        <v>1.6981349999999999E-2</v>
      </c>
      <c r="ES96" s="33">
        <v>1.6781339999999999E-2</v>
      </c>
      <c r="ET96" s="33">
        <v>1.658859E-2</v>
      </c>
      <c r="EU96" s="33">
        <v>1.6404780000000001E-2</v>
      </c>
      <c r="EV96" s="33">
        <v>1.6227459999999999E-2</v>
      </c>
      <c r="EW96" s="33">
        <v>1.6052429999999999E-2</v>
      </c>
      <c r="EX96" s="33">
        <v>1.5878219999999998E-2</v>
      </c>
      <c r="EY96" s="33">
        <v>1.570651E-2</v>
      </c>
      <c r="EZ96" s="33">
        <v>1.554007E-2</v>
      </c>
      <c r="FA96" s="33">
        <v>1.538001E-2</v>
      </c>
      <c r="FB96" s="33">
        <v>1.5224700000000001E-2</v>
      </c>
      <c r="FC96" s="33">
        <v>1.5070790000000001E-2</v>
      </c>
      <c r="FD96" s="33">
        <v>1.4917619999999999E-2</v>
      </c>
      <c r="FE96" s="33">
        <v>1.4767300000000001E-2</v>
      </c>
      <c r="FF96" s="33">
        <v>1.462215E-2</v>
      </c>
      <c r="FG96" s="33">
        <v>1.448297E-2</v>
      </c>
      <c r="FH96" s="33">
        <v>1.4348079999999999E-2</v>
      </c>
      <c r="FI96" s="33">
        <v>1.421393E-2</v>
      </c>
      <c r="FJ96" s="33">
        <v>1.4079680000000001E-2</v>
      </c>
      <c r="FK96" s="33">
        <v>1.3947889999999999E-2</v>
      </c>
      <c r="FL96" s="33">
        <v>1.3821E-2</v>
      </c>
      <c r="FM96" s="33">
        <v>1.370007E-2</v>
      </c>
      <c r="FN96" s="33">
        <v>1.358356E-2</v>
      </c>
      <c r="FO96" s="33">
        <v>1.346782E-2</v>
      </c>
      <c r="FP96" s="33">
        <v>1.3351450000000001E-2</v>
      </c>
      <c r="FQ96" s="33">
        <v>1.323649E-2</v>
      </c>
      <c r="FR96" s="33">
        <v>1.3125120000000001E-2</v>
      </c>
      <c r="FS96" s="33">
        <v>1.301809E-2</v>
      </c>
      <c r="FT96" s="33">
        <v>1.291409E-2</v>
      </c>
      <c r="FU96" s="33">
        <v>1.2809930000000001E-2</v>
      </c>
      <c r="FV96" s="33">
        <v>1.27049E-2</v>
      </c>
      <c r="FW96" s="33">
        <v>1.2601609999999999E-2</v>
      </c>
      <c r="FX96" s="33">
        <v>1.250251E-2</v>
      </c>
      <c r="FY96" s="33">
        <v>1.240783E-2</v>
      </c>
      <c r="FZ96" s="33">
        <v>1.231588E-2</v>
      </c>
      <c r="GA96" s="33">
        <v>1.2223700000000001E-2</v>
      </c>
      <c r="GB96" s="33">
        <v>1.213036E-2</v>
      </c>
      <c r="GC96" s="33">
        <v>1.2038190000000001E-2</v>
      </c>
      <c r="GD96" s="33">
        <v>1.194953E-2</v>
      </c>
      <c r="GE96" s="33">
        <v>1.186478E-2</v>
      </c>
      <c r="GF96" s="33">
        <v>1.1782630000000001E-2</v>
      </c>
      <c r="GG96" s="33">
        <v>1.1700759999999999E-2</v>
      </c>
      <c r="GH96" s="33">
        <v>1.161851E-2</v>
      </c>
      <c r="GI96" s="33">
        <v>1.1537550000000001E-2</v>
      </c>
      <c r="GJ96" s="33">
        <v>1.1459789999999999E-2</v>
      </c>
      <c r="GK96" s="33">
        <v>1.1385320000000001E-2</v>
      </c>
      <c r="GL96" s="33">
        <v>1.131302E-2</v>
      </c>
      <c r="GM96" s="33">
        <v>1.124085E-2</v>
      </c>
      <c r="GN96" s="33">
        <v>1.1167959999999999E-2</v>
      </c>
      <c r="GO96" s="33">
        <v>1.1095499999999999E-2</v>
      </c>
      <c r="GP96" s="33">
        <v>1.102534E-2</v>
      </c>
      <c r="GQ96" s="33">
        <v>1.095782E-2</v>
      </c>
      <c r="GR96" s="33">
        <v>1.0891670000000001E-2</v>
      </c>
      <c r="GS96" s="33">
        <v>1.082521E-2</v>
      </c>
      <c r="GT96" s="33">
        <v>1.0757900000000001E-2</v>
      </c>
      <c r="GU96" s="33">
        <v>1.0690730000000001E-2</v>
      </c>
      <c r="GV96" s="33">
        <v>1.0625620000000001E-2</v>
      </c>
      <c r="GW96" s="33">
        <v>1.0563100000000001E-2</v>
      </c>
      <c r="GX96" s="33">
        <v>1.050242E-2</v>
      </c>
      <c r="GY96" s="33">
        <v>1.0442460000000001E-2</v>
      </c>
      <c r="GZ96" s="33">
        <v>1.038268E-2</v>
      </c>
      <c r="HA96" s="33">
        <v>1.032394E-2</v>
      </c>
      <c r="HB96" s="33">
        <v>1.026759E-2</v>
      </c>
      <c r="HC96" s="33">
        <v>1.021378E-2</v>
      </c>
      <c r="HD96" s="33">
        <v>1.0161470000000001E-2</v>
      </c>
      <c r="HE96" s="33">
        <v>1.0109160000000001E-2</v>
      </c>
      <c r="HF96" s="33">
        <v>1.0056300000000001E-2</v>
      </c>
      <c r="HG96" s="33">
        <v>1.0003629999999999E-2</v>
      </c>
      <c r="HH96" s="33">
        <v>9.9520770000000001E-3</v>
      </c>
      <c r="HI96" s="33">
        <v>9.9020940000000002E-3</v>
      </c>
      <c r="HJ96" s="33">
        <v>9.8531939999999991E-3</v>
      </c>
      <c r="HK96" s="33">
        <v>9.8045609999999998E-3</v>
      </c>
      <c r="HL96" s="33">
        <v>9.7560219999999996E-3</v>
      </c>
      <c r="HM96" s="33">
        <v>9.7080120000000002E-3</v>
      </c>
      <c r="HN96" s="33">
        <v>9.6610080000000004E-3</v>
      </c>
      <c r="HO96" s="33">
        <v>9.6152660000000008E-3</v>
      </c>
      <c r="HP96" s="33">
        <v>9.5703709999999994E-3</v>
      </c>
      <c r="HQ96" s="33">
        <v>9.5256909999999993E-3</v>
      </c>
      <c r="HR96" s="33">
        <v>9.480914E-3</v>
      </c>
      <c r="HS96" s="33">
        <v>9.4362330000000005E-3</v>
      </c>
      <c r="HT96" s="33">
        <v>9.3920640000000003E-3</v>
      </c>
      <c r="HU96" s="33">
        <v>9.3487859999999996E-3</v>
      </c>
      <c r="HV96" s="33">
        <v>9.3063550000000005E-3</v>
      </c>
      <c r="HW96" s="33">
        <v>9.2644479999999998E-3</v>
      </c>
      <c r="HX96" s="33">
        <v>9.2229349999999998E-3</v>
      </c>
      <c r="HY96" s="33">
        <v>9.1820700000000005E-3</v>
      </c>
      <c r="HZ96" s="33">
        <v>9.1422540000000007E-3</v>
      </c>
      <c r="IA96" s="33">
        <v>9.1039129999999999E-3</v>
      </c>
      <c r="IB96" s="33">
        <v>9.0669630000000008E-3</v>
      </c>
      <c r="IC96" s="33">
        <v>9.0308509999999995E-3</v>
      </c>
      <c r="ID96" s="33">
        <v>8.9952580000000008E-3</v>
      </c>
      <c r="IE96" s="33">
        <v>8.9599859999999996E-3</v>
      </c>
      <c r="IF96" s="33">
        <v>8.9249570000000007E-3</v>
      </c>
      <c r="IG96" s="33">
        <v>8.8905219999999997E-3</v>
      </c>
      <c r="IH96" s="33">
        <v>8.8566129999999993E-3</v>
      </c>
      <c r="II96" s="33">
        <v>8.8228809999999994E-3</v>
      </c>
      <c r="IJ96" s="33">
        <v>8.7889449999999994E-3</v>
      </c>
      <c r="IK96" s="33">
        <v>8.7545910000000008E-3</v>
      </c>
      <c r="IL96" s="33">
        <v>8.7200469999999999E-3</v>
      </c>
      <c r="IM96" s="33">
        <v>8.6858209999999998E-3</v>
      </c>
      <c r="IN96" s="33">
        <v>8.652E-3</v>
      </c>
      <c r="IO96" s="33">
        <v>8.6188029999999995E-3</v>
      </c>
      <c r="IP96" s="33">
        <v>8.5860959999999997E-3</v>
      </c>
      <c r="IQ96" s="33">
        <v>8.5535369999999999E-3</v>
      </c>
      <c r="IR96" s="33">
        <v>8.5211239999999997E-3</v>
      </c>
      <c r="IS96" s="33">
        <v>8.4891020000000001E-3</v>
      </c>
      <c r="IT96" s="33">
        <v>8.4576140000000005E-3</v>
      </c>
      <c r="IU96" s="33">
        <v>8.4270060000000008E-3</v>
      </c>
      <c r="IV96" s="33">
        <v>8.3972270000000002E-3</v>
      </c>
      <c r="IW96" s="33">
        <v>8.3679059999999996E-3</v>
      </c>
      <c r="IX96" s="33">
        <v>8.3389199999999997E-3</v>
      </c>
      <c r="IY96" s="33">
        <v>8.3103750000000001E-3</v>
      </c>
      <c r="IZ96" s="33">
        <v>8.2822069999999998E-3</v>
      </c>
      <c r="JA96" s="33">
        <v>8.2547060000000005E-3</v>
      </c>
      <c r="JB96" s="33">
        <v>8.2278590000000006E-3</v>
      </c>
      <c r="JC96" s="33">
        <v>8.2014059999999996E-3</v>
      </c>
      <c r="JD96" s="33">
        <v>8.1751900000000006E-3</v>
      </c>
      <c r="JE96" s="33">
        <v>8.1493339999999994E-3</v>
      </c>
      <c r="JF96" s="33">
        <v>8.1237150000000001E-3</v>
      </c>
      <c r="JG96" s="33">
        <v>8.0984270000000001E-3</v>
      </c>
      <c r="JH96" s="33">
        <v>8.0732219999999997E-3</v>
      </c>
      <c r="JI96" s="33">
        <v>8.0479130000000003E-3</v>
      </c>
      <c r="JJ96" s="33">
        <v>8.0224300000000005E-3</v>
      </c>
      <c r="JK96" s="33">
        <v>7.9968169999999998E-3</v>
      </c>
      <c r="JL96" s="33">
        <v>7.9710630000000005E-3</v>
      </c>
      <c r="JM96" s="33">
        <v>7.9454839999999992E-3</v>
      </c>
      <c r="JN96" s="33">
        <v>7.9200290000000003E-3</v>
      </c>
      <c r="JO96" s="33">
        <v>7.8947189999999997E-3</v>
      </c>
      <c r="JP96" s="33">
        <v>7.8696840000000001E-3</v>
      </c>
      <c r="JQ96" s="33">
        <v>7.8450589999999997E-3</v>
      </c>
      <c r="JR96" s="33">
        <v>7.8209219999999992E-3</v>
      </c>
      <c r="JS96" s="33">
        <v>7.7976169999999997E-3</v>
      </c>
      <c r="JT96" s="33">
        <v>7.7749519999999999E-3</v>
      </c>
      <c r="JU96" s="33">
        <v>7.7528019999999996E-3</v>
      </c>
      <c r="JV96" s="33">
        <v>7.730972E-3</v>
      </c>
      <c r="JW96" s="33">
        <v>7.7093880000000002E-3</v>
      </c>
      <c r="JX96" s="33">
        <v>7.6880439999999998E-3</v>
      </c>
      <c r="JY96" s="33">
        <v>7.6672049999999999E-3</v>
      </c>
      <c r="JZ96" s="33">
        <v>7.6466599999999996E-3</v>
      </c>
      <c r="KA96" s="33">
        <v>7.6261649999999999E-3</v>
      </c>
      <c r="KB96" s="33">
        <v>7.6055430000000002E-3</v>
      </c>
      <c r="KC96" s="33">
        <v>7.5846940000000003E-3</v>
      </c>
      <c r="KD96" s="33">
        <v>7.5636890000000002E-3</v>
      </c>
      <c r="KE96" s="33">
        <v>7.5428200000000004E-3</v>
      </c>
      <c r="KF96" s="33">
        <v>7.5221539999999996E-3</v>
      </c>
      <c r="KG96" s="33">
        <v>7.5017399999999998E-3</v>
      </c>
      <c r="KH96" s="33">
        <v>7.4815439999999997E-3</v>
      </c>
      <c r="KI96" s="33">
        <v>7.4615920000000004E-3</v>
      </c>
      <c r="KJ96" s="33">
        <v>7.4418269999999998E-3</v>
      </c>
      <c r="KK96" s="33">
        <v>7.4223980000000002E-3</v>
      </c>
      <c r="KL96" s="33">
        <v>7.403265E-3</v>
      </c>
      <c r="KM96" s="33">
        <v>7.3843989999999998E-3</v>
      </c>
      <c r="KN96" s="33">
        <v>7.365595E-3</v>
      </c>
      <c r="KO96" s="33">
        <v>7.3468980000000001E-3</v>
      </c>
      <c r="KP96" s="33">
        <v>7.3281980000000002E-3</v>
      </c>
      <c r="KQ96" s="33">
        <v>7.3096239999999998E-3</v>
      </c>
      <c r="KR96" s="33">
        <v>7.2911219999999997E-3</v>
      </c>
      <c r="KS96" s="33">
        <v>7.2726860000000004E-3</v>
      </c>
      <c r="KT96" s="33">
        <v>7.2541080000000004E-3</v>
      </c>
      <c r="KU96" s="33">
        <v>7.2354180000000004E-3</v>
      </c>
      <c r="KV96" s="33">
        <v>7.2166180000000002E-3</v>
      </c>
      <c r="KW96" s="33">
        <v>7.1978959999999996E-3</v>
      </c>
      <c r="KX96" s="33">
        <v>7.1793869999999997E-3</v>
      </c>
      <c r="KY96" s="33">
        <v>7.1611360000000002E-3</v>
      </c>
      <c r="KZ96" s="33">
        <v>7.1428280000000004E-3</v>
      </c>
      <c r="LA96" s="33">
        <v>7.1244890000000003E-3</v>
      </c>
      <c r="LB96" s="33">
        <v>7.1061780000000003E-3</v>
      </c>
      <c r="LC96" s="33">
        <v>7.0881420000000004E-3</v>
      </c>
      <c r="LD96" s="33">
        <v>7.0705189999999999E-3</v>
      </c>
      <c r="LE96" s="33">
        <v>7.0533979999999998E-3</v>
      </c>
      <c r="LF96" s="33">
        <v>7.0363680000000003E-3</v>
      </c>
      <c r="LG96" s="33">
        <v>7.0193169999999997E-3</v>
      </c>
      <c r="LH96" s="33">
        <v>7.0024179999999998E-3</v>
      </c>
      <c r="LI96" s="33">
        <v>6.9858309999999996E-3</v>
      </c>
      <c r="LJ96" s="33">
        <v>6.9696810000000001E-3</v>
      </c>
      <c r="LK96" s="33">
        <v>6.9540160000000004E-3</v>
      </c>
      <c r="LL96" s="33">
        <v>6.9384370000000004E-3</v>
      </c>
      <c r="LM96" s="33">
        <v>6.9226940000000001E-3</v>
      </c>
      <c r="LN96" s="33">
        <v>6.9068009999999997E-3</v>
      </c>
      <c r="LO96" s="33">
        <v>6.8907029999999998E-3</v>
      </c>
      <c r="LP96" s="33">
        <v>6.8744640000000003E-3</v>
      </c>
      <c r="LQ96" s="33">
        <v>6.8581680000000004E-3</v>
      </c>
      <c r="LR96" s="33">
        <v>6.8415769999999997E-3</v>
      </c>
      <c r="LS96" s="33">
        <v>6.8245440000000001E-3</v>
      </c>
      <c r="LT96" s="33">
        <v>6.8072369999999998E-3</v>
      </c>
      <c r="LU96" s="33">
        <v>6.789883E-3</v>
      </c>
      <c r="LV96" s="33">
        <v>6.7726169999999999E-3</v>
      </c>
      <c r="LW96" s="33">
        <v>6.7555769999999996E-3</v>
      </c>
      <c r="LX96" s="33">
        <v>6.7386039999999996E-3</v>
      </c>
      <c r="LY96" s="33">
        <v>6.7216580000000001E-3</v>
      </c>
      <c r="LZ96" s="33">
        <v>6.7049730000000004E-3</v>
      </c>
      <c r="MA96" s="33">
        <v>6.6889080000000004E-3</v>
      </c>
      <c r="MB96" s="33">
        <v>6.6735290000000001E-3</v>
      </c>
      <c r="MC96" s="33">
        <v>6.6587770000000003E-3</v>
      </c>
      <c r="MD96" s="33">
        <v>6.6443429999999996E-3</v>
      </c>
      <c r="ME96" s="33">
        <v>6.6300150000000004E-3</v>
      </c>
      <c r="MF96" s="33">
        <v>6.6158010000000001E-3</v>
      </c>
      <c r="MG96" s="33">
        <v>6.6019670000000003E-3</v>
      </c>
      <c r="MH96" s="33">
        <v>6.5885609999999997E-3</v>
      </c>
      <c r="MI96" s="33">
        <v>6.5755249999999996E-3</v>
      </c>
      <c r="MJ96" s="33">
        <v>6.5625240000000001E-3</v>
      </c>
      <c r="MK96" s="33">
        <v>6.5492440000000001E-3</v>
      </c>
      <c r="ML96" s="33">
        <v>6.5355819999999998E-3</v>
      </c>
      <c r="MM96" s="33">
        <v>6.5218960000000001E-3</v>
      </c>
      <c r="MN96" s="33">
        <v>6.5083700000000003E-3</v>
      </c>
      <c r="MO96" s="33">
        <v>6.4949769999999999E-3</v>
      </c>
      <c r="MP96" s="33">
        <v>6.4814900000000003E-3</v>
      </c>
      <c r="MQ96" s="33">
        <v>6.4676660000000004E-3</v>
      </c>
      <c r="MR96" s="33">
        <v>6.4534290000000001E-3</v>
      </c>
      <c r="MS96" s="33">
        <v>6.4391600000000002E-3</v>
      </c>
      <c r="MT96" s="33">
        <v>6.4250920000000003E-3</v>
      </c>
      <c r="MU96" s="33">
        <v>6.4112750000000001E-3</v>
      </c>
      <c r="MV96" s="33">
        <v>6.3976279999999998E-3</v>
      </c>
      <c r="MW96" s="33">
        <v>6.3840010000000003E-3</v>
      </c>
      <c r="MX96" s="33">
        <v>6.3705159999999997E-3</v>
      </c>
      <c r="MY96" s="33">
        <v>6.3575200000000002E-3</v>
      </c>
      <c r="MZ96" s="33">
        <v>6.3451829999999999E-3</v>
      </c>
      <c r="NA96" s="33">
        <v>6.3333599999999997E-3</v>
      </c>
      <c r="NB96" s="33">
        <v>6.3218249999999997E-3</v>
      </c>
      <c r="NC96" s="33">
        <v>6.3103969999999997E-3</v>
      </c>
      <c r="ND96" s="33">
        <v>6.2991360000000003E-3</v>
      </c>
      <c r="NE96" s="33">
        <v>6.2883130000000002E-3</v>
      </c>
      <c r="NF96" s="33">
        <v>6.2779969999999996E-3</v>
      </c>
      <c r="NG96" s="33">
        <v>6.2679379999999998E-3</v>
      </c>
      <c r="NH96" s="33">
        <v>6.2577309999999999E-3</v>
      </c>
      <c r="NI96" s="33">
        <v>6.2471640000000004E-3</v>
      </c>
      <c r="NJ96" s="33">
        <v>6.2363929999999998E-3</v>
      </c>
      <c r="NK96" s="33">
        <v>6.2256719999999998E-3</v>
      </c>
      <c r="NL96" s="33">
        <v>6.2150970000000002E-3</v>
      </c>
      <c r="NM96" s="33">
        <v>6.2045879999999996E-3</v>
      </c>
      <c r="NN96" s="33">
        <v>6.1938490000000004E-3</v>
      </c>
      <c r="NO96" s="33">
        <v>6.1827150000000001E-3</v>
      </c>
      <c r="NP96" s="33">
        <v>6.1713460000000003E-3</v>
      </c>
      <c r="NQ96" s="33">
        <v>6.1600040000000002E-3</v>
      </c>
      <c r="NR96" s="33">
        <v>6.1488510000000003E-3</v>
      </c>
      <c r="NS96" s="33">
        <v>6.137862E-3</v>
      </c>
      <c r="NT96" s="33">
        <v>6.126729E-3</v>
      </c>
      <c r="NU96" s="33">
        <v>6.1152799999999998E-3</v>
      </c>
      <c r="NV96" s="33">
        <v>6.1036980000000003E-3</v>
      </c>
      <c r="NW96" s="33">
        <v>6.092287E-3</v>
      </c>
      <c r="NX96" s="33">
        <v>6.0812050000000001E-3</v>
      </c>
      <c r="NY96" s="33">
        <v>6.070415E-3</v>
      </c>
      <c r="NZ96" s="33">
        <v>6.0596529999999999E-3</v>
      </c>
      <c r="OA96" s="33">
        <v>6.0487969999999999E-3</v>
      </c>
      <c r="OB96" s="33">
        <v>6.0379889999999997E-3</v>
      </c>
      <c r="OC96" s="33">
        <v>6.0275290000000002E-3</v>
      </c>
      <c r="OD96" s="33">
        <v>6.0175439999999997E-3</v>
      </c>
      <c r="OE96" s="33">
        <v>6.0078409999999999E-3</v>
      </c>
      <c r="OF96" s="33">
        <v>5.9980980000000003E-3</v>
      </c>
      <c r="OG96" s="33">
        <v>5.9881320000000002E-3</v>
      </c>
      <c r="OH96" s="33">
        <v>5.9780809999999997E-3</v>
      </c>
      <c r="OI96" s="33">
        <v>5.9681279999999996E-3</v>
      </c>
      <c r="OJ96" s="33">
        <v>5.9583780000000003E-3</v>
      </c>
      <c r="OK96" s="33">
        <v>5.9486620000000004E-3</v>
      </c>
      <c r="OL96" s="33">
        <v>5.9386550000000001E-3</v>
      </c>
      <c r="OM96" s="33">
        <v>5.9281120000000001E-3</v>
      </c>
      <c r="ON96" s="33">
        <v>5.9172319999999997E-3</v>
      </c>
      <c r="OO96" s="33">
        <v>5.9062799999999999E-3</v>
      </c>
      <c r="OP96" s="33">
        <v>5.895506E-3</v>
      </c>
    </row>
    <row r="97" spans="1:406" x14ac:dyDescent="0.25">
      <c r="A97" s="13" t="str">
        <f t="shared" si="1"/>
        <v>Helicopter-MEDIUM-6-14-Any</v>
      </c>
      <c r="B97" s="13" t="s">
        <v>55</v>
      </c>
      <c r="C97" s="23" t="s">
        <v>31</v>
      </c>
      <c r="D97" s="31">
        <v>6</v>
      </c>
      <c r="E97" s="23">
        <v>14</v>
      </c>
      <c r="F97" s="32" t="s">
        <v>48</v>
      </c>
      <c r="G97" s="33">
        <v>0.94262550000000001</v>
      </c>
      <c r="H97" s="33">
        <v>0.94648960000000004</v>
      </c>
      <c r="I97" s="33">
        <v>0.94889219999999996</v>
      </c>
      <c r="J97" s="33">
        <v>0.94537789999999999</v>
      </c>
      <c r="K97" s="33">
        <v>0.93213829999999998</v>
      </c>
      <c r="L97" s="33">
        <v>0.90747199999999995</v>
      </c>
      <c r="M97" s="33">
        <v>0.87194280000000002</v>
      </c>
      <c r="N97" s="33">
        <v>0.82718499999999995</v>
      </c>
      <c r="O97" s="33">
        <v>0.7758832</v>
      </c>
      <c r="P97" s="33">
        <v>0.72150999999999998</v>
      </c>
      <c r="Q97" s="33">
        <v>0.66661170000000003</v>
      </c>
      <c r="R97" s="33">
        <v>0.61309159999999996</v>
      </c>
      <c r="S97" s="33">
        <v>0.56235610000000003</v>
      </c>
      <c r="T97" s="33">
        <v>0.5151154</v>
      </c>
      <c r="U97" s="33">
        <v>0.47172589999999998</v>
      </c>
      <c r="V97" s="33">
        <v>0.43259740000000002</v>
      </c>
      <c r="W97" s="33">
        <v>0.3974511</v>
      </c>
      <c r="X97" s="33">
        <v>0.36582360000000003</v>
      </c>
      <c r="Y97" s="33">
        <v>0.33734219999999998</v>
      </c>
      <c r="Z97" s="33">
        <v>0.31165700000000002</v>
      </c>
      <c r="AA97" s="33">
        <v>0.28852109999999997</v>
      </c>
      <c r="AB97" s="33">
        <v>0.26797199999999999</v>
      </c>
      <c r="AC97" s="33">
        <v>0.2496081</v>
      </c>
      <c r="AD97" s="33">
        <v>0.23301089999999999</v>
      </c>
      <c r="AE97" s="33">
        <v>0.21792339999999999</v>
      </c>
      <c r="AF97" s="33">
        <v>0.20408680000000001</v>
      </c>
      <c r="AG97" s="33">
        <v>0.19140689999999999</v>
      </c>
      <c r="AH97" s="33">
        <v>0.18010699999999999</v>
      </c>
      <c r="AI97" s="33">
        <v>0.16992380000000001</v>
      </c>
      <c r="AJ97" s="33">
        <v>0.16056000000000001</v>
      </c>
      <c r="AK97" s="33">
        <v>0.15186350000000001</v>
      </c>
      <c r="AL97" s="33">
        <v>0.14367630000000001</v>
      </c>
      <c r="AM97" s="33">
        <v>0.13600180000000001</v>
      </c>
      <c r="AN97" s="33">
        <v>0.1291254</v>
      </c>
      <c r="AO97" s="33">
        <v>0.1228784</v>
      </c>
      <c r="AP97" s="33">
        <v>0.1169999</v>
      </c>
      <c r="AQ97" s="33">
        <v>0.11146689999999999</v>
      </c>
      <c r="AR97" s="33">
        <v>0.1061269</v>
      </c>
      <c r="AS97" s="33">
        <v>0.1010501</v>
      </c>
      <c r="AT97" s="33">
        <v>9.6548270000000005E-2</v>
      </c>
      <c r="AU97" s="33">
        <v>9.2444910000000005E-2</v>
      </c>
      <c r="AV97" s="33">
        <v>8.8560879999999995E-2</v>
      </c>
      <c r="AW97" s="33">
        <v>8.4837529999999994E-2</v>
      </c>
      <c r="AX97" s="33">
        <v>8.1164910000000007E-2</v>
      </c>
      <c r="AY97" s="33">
        <v>7.7646030000000005E-2</v>
      </c>
      <c r="AZ97" s="33">
        <v>7.4552179999999996E-2</v>
      </c>
      <c r="BA97" s="33">
        <v>7.1759909999999996E-2</v>
      </c>
      <c r="BB97" s="33">
        <v>6.9104399999999996E-2</v>
      </c>
      <c r="BC97" s="33">
        <v>6.6492410000000002E-2</v>
      </c>
      <c r="BD97" s="33">
        <v>6.3851690000000003E-2</v>
      </c>
      <c r="BE97" s="33">
        <v>6.1316280000000001E-2</v>
      </c>
      <c r="BF97" s="33">
        <v>5.9124019999999999E-2</v>
      </c>
      <c r="BG97" s="33">
        <v>5.7156520000000002E-2</v>
      </c>
      <c r="BH97" s="33">
        <v>5.5295299999999999E-2</v>
      </c>
      <c r="BI97" s="33">
        <v>5.3433380000000003E-2</v>
      </c>
      <c r="BJ97" s="33">
        <v>5.1471429999999999E-2</v>
      </c>
      <c r="BK97" s="33">
        <v>4.9569889999999998E-2</v>
      </c>
      <c r="BL97" s="33">
        <v>4.8083239999999999E-2</v>
      </c>
      <c r="BM97" s="33">
        <v>4.6762669999999999E-2</v>
      </c>
      <c r="BN97" s="33">
        <v>4.546116E-2</v>
      </c>
      <c r="BO97" s="33">
        <v>4.4129500000000002E-2</v>
      </c>
      <c r="BP97" s="33">
        <v>4.2744259999999999E-2</v>
      </c>
      <c r="BQ97" s="33">
        <v>4.1416059999999998E-2</v>
      </c>
      <c r="BR97" s="33">
        <v>4.0285660000000001E-2</v>
      </c>
      <c r="BS97" s="33">
        <v>3.9253639999999999E-2</v>
      </c>
      <c r="BT97" s="33">
        <v>3.8248669999999999E-2</v>
      </c>
      <c r="BU97" s="33">
        <v>3.7244340000000001E-2</v>
      </c>
      <c r="BV97" s="33">
        <v>3.622616E-2</v>
      </c>
      <c r="BW97" s="33">
        <v>3.5256750000000003E-2</v>
      </c>
      <c r="BX97" s="33">
        <v>3.438985E-2</v>
      </c>
      <c r="BY97" s="33">
        <v>3.3564709999999998E-2</v>
      </c>
      <c r="BZ97" s="33">
        <v>3.2755840000000001E-2</v>
      </c>
      <c r="CA97" s="33">
        <v>3.197386E-2</v>
      </c>
      <c r="CB97" s="33">
        <v>3.119889E-2</v>
      </c>
      <c r="CC97" s="33">
        <v>3.0455510000000002E-2</v>
      </c>
      <c r="CD97" s="33">
        <v>2.9735040000000001E-2</v>
      </c>
      <c r="CE97" s="33">
        <v>2.903787E-2</v>
      </c>
      <c r="CF97" s="33">
        <v>2.8372999999999999E-2</v>
      </c>
      <c r="CG97" s="33">
        <v>2.7744540000000002E-2</v>
      </c>
      <c r="CH97" s="33">
        <v>2.7148470000000001E-2</v>
      </c>
      <c r="CI97" s="33">
        <v>2.6575319999999999E-2</v>
      </c>
      <c r="CJ97" s="33">
        <v>2.6018599999999999E-2</v>
      </c>
      <c r="CK97" s="33">
        <v>2.5478509999999999E-2</v>
      </c>
      <c r="CL97" s="33">
        <v>2.496218E-2</v>
      </c>
      <c r="CM97" s="33">
        <v>2.447336E-2</v>
      </c>
      <c r="CN97" s="33">
        <v>2.400944E-2</v>
      </c>
      <c r="CO97" s="33">
        <v>2.3562630000000001E-2</v>
      </c>
      <c r="CP97" s="33">
        <v>2.3127269999999998E-2</v>
      </c>
      <c r="CQ97" s="33">
        <v>2.2703839999999999E-2</v>
      </c>
      <c r="CR97" s="33">
        <v>2.229801E-2</v>
      </c>
      <c r="CS97" s="33">
        <v>2.1913729999999999E-2</v>
      </c>
      <c r="CT97" s="33">
        <v>2.1549180000000001E-2</v>
      </c>
      <c r="CU97" s="33">
        <v>2.1197049999999999E-2</v>
      </c>
      <c r="CV97" s="33">
        <v>2.0852349999999999E-2</v>
      </c>
      <c r="CW97" s="33">
        <v>2.0516159999999999E-2</v>
      </c>
      <c r="CX97" s="33">
        <v>2.019313E-2</v>
      </c>
      <c r="CY97" s="33">
        <v>1.9886959999999999E-2</v>
      </c>
      <c r="CZ97" s="33">
        <v>1.9596479999999999E-2</v>
      </c>
      <c r="DA97" s="33">
        <v>1.931486E-2</v>
      </c>
      <c r="DB97" s="33">
        <v>1.9037910000000002E-2</v>
      </c>
      <c r="DC97" s="33">
        <v>1.8767039999999999E-2</v>
      </c>
      <c r="DD97" s="33">
        <v>1.8506740000000001E-2</v>
      </c>
      <c r="DE97" s="33">
        <v>1.826038E-2</v>
      </c>
      <c r="DF97" s="33">
        <v>1.8026279999999999E-2</v>
      </c>
      <c r="DG97" s="33">
        <v>1.779743E-2</v>
      </c>
      <c r="DH97" s="33">
        <v>1.7571860000000002E-2</v>
      </c>
      <c r="DI97" s="33">
        <v>1.7351700000000001E-2</v>
      </c>
      <c r="DJ97" s="33">
        <v>1.7139809999999998E-2</v>
      </c>
      <c r="DK97" s="33">
        <v>1.6938479999999999E-2</v>
      </c>
      <c r="DL97" s="33">
        <v>1.674645E-2</v>
      </c>
      <c r="DM97" s="33">
        <v>1.655792E-2</v>
      </c>
      <c r="DN97" s="33">
        <v>1.6370969999999999E-2</v>
      </c>
      <c r="DO97" s="33">
        <v>1.6188049999999999E-2</v>
      </c>
      <c r="DP97" s="33">
        <v>1.601176E-2</v>
      </c>
      <c r="DQ97" s="33">
        <v>1.5843300000000001E-2</v>
      </c>
      <c r="DR97" s="33">
        <v>1.5681879999999999E-2</v>
      </c>
      <c r="DS97" s="33">
        <v>1.5523550000000001E-2</v>
      </c>
      <c r="DT97" s="33">
        <v>1.536744E-2</v>
      </c>
      <c r="DU97" s="33">
        <v>1.521517E-2</v>
      </c>
      <c r="DV97" s="33">
        <v>1.5068109999999999E-2</v>
      </c>
      <c r="DW97" s="33">
        <v>1.492721E-2</v>
      </c>
      <c r="DX97" s="33">
        <v>1.479137E-2</v>
      </c>
      <c r="DY97" s="33">
        <v>1.465755E-2</v>
      </c>
      <c r="DZ97" s="33">
        <v>1.452559E-2</v>
      </c>
      <c r="EA97" s="33">
        <v>1.4396819999999999E-2</v>
      </c>
      <c r="EB97" s="33">
        <v>1.4271590000000001E-2</v>
      </c>
      <c r="EC97" s="33">
        <v>1.4150380000000001E-2</v>
      </c>
      <c r="ED97" s="33">
        <v>1.4032559999999999E-2</v>
      </c>
      <c r="EE97" s="33">
        <v>1.391653E-2</v>
      </c>
      <c r="EF97" s="33">
        <v>1.380225E-2</v>
      </c>
      <c r="EG97" s="33">
        <v>1.3690890000000001E-2</v>
      </c>
      <c r="EH97" s="33">
        <v>1.358294E-2</v>
      </c>
      <c r="EI97" s="33">
        <v>1.3478159999999999E-2</v>
      </c>
      <c r="EJ97" s="33">
        <v>1.33761E-2</v>
      </c>
      <c r="EK97" s="33">
        <v>1.3275479999999999E-2</v>
      </c>
      <c r="EL97" s="33">
        <v>1.317656E-2</v>
      </c>
      <c r="EM97" s="33">
        <v>1.3080390000000001E-2</v>
      </c>
      <c r="EN97" s="33">
        <v>1.298739E-2</v>
      </c>
      <c r="EO97" s="33">
        <v>1.2896919999999999E-2</v>
      </c>
      <c r="EP97" s="33">
        <v>1.2808389999999999E-2</v>
      </c>
      <c r="EQ97" s="33">
        <v>1.272092E-2</v>
      </c>
      <c r="ER97" s="33">
        <v>1.263503E-2</v>
      </c>
      <c r="ES97" s="33">
        <v>1.255131E-2</v>
      </c>
      <c r="ET97" s="33">
        <v>1.247011E-2</v>
      </c>
      <c r="EU97" s="33">
        <v>1.2391009999999999E-2</v>
      </c>
      <c r="EV97" s="33">
        <v>1.231319E-2</v>
      </c>
      <c r="EW97" s="33">
        <v>1.223576E-2</v>
      </c>
      <c r="EX97" s="33">
        <v>1.21598E-2</v>
      </c>
      <c r="EY97" s="33">
        <v>1.208571E-2</v>
      </c>
      <c r="EZ97" s="33">
        <v>1.2013350000000001E-2</v>
      </c>
      <c r="FA97" s="33">
        <v>1.1942120000000001E-2</v>
      </c>
      <c r="FB97" s="33">
        <v>1.1871909999999999E-2</v>
      </c>
      <c r="FC97" s="33">
        <v>1.180234E-2</v>
      </c>
      <c r="FD97" s="33">
        <v>1.17342E-2</v>
      </c>
      <c r="FE97" s="33">
        <v>1.1668329999999999E-2</v>
      </c>
      <c r="FF97" s="33">
        <v>1.160487E-2</v>
      </c>
      <c r="FG97" s="33">
        <v>1.154269E-2</v>
      </c>
      <c r="FH97" s="33">
        <v>1.148121E-2</v>
      </c>
      <c r="FI97" s="33">
        <v>1.1420359999999999E-2</v>
      </c>
      <c r="FJ97" s="33">
        <v>1.136093E-2</v>
      </c>
      <c r="FK97" s="33">
        <v>1.130334E-2</v>
      </c>
      <c r="FL97" s="33">
        <v>1.124755E-2</v>
      </c>
      <c r="FM97" s="33">
        <v>1.119243E-2</v>
      </c>
      <c r="FN97" s="33">
        <v>1.1137360000000001E-2</v>
      </c>
      <c r="FO97" s="33">
        <v>1.1082150000000001E-2</v>
      </c>
      <c r="FP97" s="33">
        <v>1.102795E-2</v>
      </c>
      <c r="FQ97" s="33">
        <v>1.0975159999999999E-2</v>
      </c>
      <c r="FR97" s="33">
        <v>1.092394E-2</v>
      </c>
      <c r="FS97" s="33">
        <v>1.087307E-2</v>
      </c>
      <c r="FT97" s="33">
        <v>1.0821880000000001E-2</v>
      </c>
      <c r="FU97" s="33">
        <v>1.077029E-2</v>
      </c>
      <c r="FV97" s="33">
        <v>1.071945E-2</v>
      </c>
      <c r="FW97" s="33">
        <v>1.0669970000000001E-2</v>
      </c>
      <c r="FX97" s="33">
        <v>1.0622319999999999E-2</v>
      </c>
      <c r="FY97" s="33">
        <v>1.057547E-2</v>
      </c>
      <c r="FZ97" s="33">
        <v>1.0528839999999999E-2</v>
      </c>
      <c r="GA97" s="33">
        <v>1.0482419999999999E-2</v>
      </c>
      <c r="GB97" s="33">
        <v>1.043724E-2</v>
      </c>
      <c r="GC97" s="33">
        <v>1.039356E-2</v>
      </c>
      <c r="GD97" s="33">
        <v>1.035167E-2</v>
      </c>
      <c r="GE97" s="33">
        <v>1.031026E-2</v>
      </c>
      <c r="GF97" s="33">
        <v>1.0268650000000001E-2</v>
      </c>
      <c r="GG97" s="33">
        <v>1.022674E-2</v>
      </c>
      <c r="GH97" s="33">
        <v>1.0185400000000001E-2</v>
      </c>
      <c r="GI97" s="33">
        <v>1.014486E-2</v>
      </c>
      <c r="GJ97" s="33">
        <v>1.0105340000000001E-2</v>
      </c>
      <c r="GK97" s="33">
        <v>1.00657E-2</v>
      </c>
      <c r="GL97" s="33">
        <v>1.0025299999999999E-2</v>
      </c>
      <c r="GM97" s="33">
        <v>9.9841229999999993E-3</v>
      </c>
      <c r="GN97" s="33">
        <v>9.9432510000000002E-3</v>
      </c>
      <c r="GO97" s="33">
        <v>9.9032340000000003E-3</v>
      </c>
      <c r="GP97" s="33">
        <v>9.8644860000000004E-3</v>
      </c>
      <c r="GQ97" s="33">
        <v>9.8260269999999993E-3</v>
      </c>
      <c r="GR97" s="33">
        <v>9.7875619999999997E-3</v>
      </c>
      <c r="GS97" s="33">
        <v>9.7489650000000001E-3</v>
      </c>
      <c r="GT97" s="33">
        <v>9.7112729999999994E-3</v>
      </c>
      <c r="GU97" s="33">
        <v>9.6749639999999994E-3</v>
      </c>
      <c r="GV97" s="33">
        <v>9.6403259999999994E-3</v>
      </c>
      <c r="GW97" s="33">
        <v>9.6060369999999996E-3</v>
      </c>
      <c r="GX97" s="33">
        <v>9.5715179999999993E-3</v>
      </c>
      <c r="GY97" s="33">
        <v>9.536582E-3</v>
      </c>
      <c r="GZ97" s="33">
        <v>9.5021989999999994E-3</v>
      </c>
      <c r="HA97" s="33">
        <v>9.4686490000000009E-3</v>
      </c>
      <c r="HB97" s="33">
        <v>9.4361359999999995E-3</v>
      </c>
      <c r="HC97" s="33">
        <v>9.4034889999999993E-3</v>
      </c>
      <c r="HD97" s="33">
        <v>9.3702539999999997E-3</v>
      </c>
      <c r="HE97" s="33">
        <v>9.3362629999999992E-3</v>
      </c>
      <c r="HF97" s="33">
        <v>9.3023080000000005E-3</v>
      </c>
      <c r="HG97" s="33">
        <v>9.2687010000000007E-3</v>
      </c>
      <c r="HH97" s="33">
        <v>9.2357719999999997E-3</v>
      </c>
      <c r="HI97" s="33">
        <v>9.2026380000000008E-3</v>
      </c>
      <c r="HJ97" s="33">
        <v>9.1692160000000009E-3</v>
      </c>
      <c r="HK97" s="33">
        <v>9.1354390000000004E-3</v>
      </c>
      <c r="HL97" s="33">
        <v>9.102097E-3</v>
      </c>
      <c r="HM97" s="33">
        <v>9.0695710000000002E-3</v>
      </c>
      <c r="HN97" s="33">
        <v>9.0381409999999995E-3</v>
      </c>
      <c r="HO97" s="33">
        <v>9.0070240000000006E-3</v>
      </c>
      <c r="HP97" s="33">
        <v>8.9758670000000002E-3</v>
      </c>
      <c r="HQ97" s="33">
        <v>8.9443600000000002E-3</v>
      </c>
      <c r="HR97" s="33">
        <v>8.913308E-3</v>
      </c>
      <c r="HS97" s="33">
        <v>8.8830539999999996E-3</v>
      </c>
      <c r="HT97" s="33">
        <v>8.8536510000000006E-3</v>
      </c>
      <c r="HU97" s="33">
        <v>8.8242259999999993E-3</v>
      </c>
      <c r="HV97" s="33">
        <v>8.7943829999999994E-3</v>
      </c>
      <c r="HW97" s="33">
        <v>8.7638390000000007E-3</v>
      </c>
      <c r="HX97" s="33">
        <v>8.7335510000000009E-3</v>
      </c>
      <c r="HY97" s="33">
        <v>8.7038159999999996E-3</v>
      </c>
      <c r="HZ97" s="33">
        <v>8.6747360000000006E-3</v>
      </c>
      <c r="IA97" s="33">
        <v>8.6455569999999999E-3</v>
      </c>
      <c r="IB97" s="33">
        <v>8.6159349999999999E-3</v>
      </c>
      <c r="IC97" s="33">
        <v>8.5856160000000008E-3</v>
      </c>
      <c r="ID97" s="33">
        <v>8.5557270000000008E-3</v>
      </c>
      <c r="IE97" s="33">
        <v>8.5267109999999993E-3</v>
      </c>
      <c r="IF97" s="33">
        <v>8.4986469999999998E-3</v>
      </c>
      <c r="IG97" s="33">
        <v>8.4707619999999997E-3</v>
      </c>
      <c r="IH97" s="33">
        <v>8.4427170000000006E-3</v>
      </c>
      <c r="II97" s="33">
        <v>8.4141140000000003E-3</v>
      </c>
      <c r="IJ97" s="33">
        <v>8.3858430000000005E-3</v>
      </c>
      <c r="IK97" s="33">
        <v>8.3581890000000002E-3</v>
      </c>
      <c r="IL97" s="33">
        <v>8.3311870000000003E-3</v>
      </c>
      <c r="IM97" s="33">
        <v>8.3042649999999999E-3</v>
      </c>
      <c r="IN97" s="33">
        <v>8.2773220000000002E-3</v>
      </c>
      <c r="IO97" s="33">
        <v>8.2501829999999995E-3</v>
      </c>
      <c r="IP97" s="33">
        <v>8.2235490000000001E-3</v>
      </c>
      <c r="IQ97" s="33">
        <v>8.1975780000000005E-3</v>
      </c>
      <c r="IR97" s="33">
        <v>8.1723609999999995E-3</v>
      </c>
      <c r="IS97" s="33">
        <v>8.1472960000000001E-3</v>
      </c>
      <c r="IT97" s="33">
        <v>8.1222289999999999E-3</v>
      </c>
      <c r="IU97" s="33">
        <v>8.0969730000000004E-3</v>
      </c>
      <c r="IV97" s="33">
        <v>8.0721950000000008E-3</v>
      </c>
      <c r="IW97" s="33">
        <v>8.0480840000000005E-3</v>
      </c>
      <c r="IX97" s="33">
        <v>8.0246540000000009E-3</v>
      </c>
      <c r="IY97" s="33">
        <v>8.0012590000000001E-3</v>
      </c>
      <c r="IZ97" s="33">
        <v>7.9775249999999992E-3</v>
      </c>
      <c r="JA97" s="33">
        <v>7.9533390000000002E-3</v>
      </c>
      <c r="JB97" s="33">
        <v>7.9294010000000009E-3</v>
      </c>
      <c r="JC97" s="33">
        <v>7.9059950000000007E-3</v>
      </c>
      <c r="JD97" s="33">
        <v>7.8832030000000001E-3</v>
      </c>
      <c r="JE97" s="33">
        <v>7.8603649999999994E-3</v>
      </c>
      <c r="JF97" s="33">
        <v>7.837297E-3</v>
      </c>
      <c r="JG97" s="33">
        <v>7.8140680000000004E-3</v>
      </c>
      <c r="JH97" s="33">
        <v>7.7912429999999998E-3</v>
      </c>
      <c r="JI97" s="33">
        <v>7.7690090000000003E-3</v>
      </c>
      <c r="JJ97" s="33">
        <v>7.7474279999999998E-3</v>
      </c>
      <c r="JK97" s="33">
        <v>7.7258329999999997E-3</v>
      </c>
      <c r="JL97" s="33">
        <v>7.7040490000000001E-3</v>
      </c>
      <c r="JM97" s="33">
        <v>7.682187E-3</v>
      </c>
      <c r="JN97" s="33">
        <v>7.6607539999999997E-3</v>
      </c>
      <c r="JO97" s="33">
        <v>7.6399390000000001E-3</v>
      </c>
      <c r="JP97" s="33">
        <v>7.6199589999999999E-3</v>
      </c>
      <c r="JQ97" s="33">
        <v>7.6002429999999996E-3</v>
      </c>
      <c r="JR97" s="33">
        <v>7.5804180000000002E-3</v>
      </c>
      <c r="JS97" s="33">
        <v>7.5603099999999998E-3</v>
      </c>
      <c r="JT97" s="33">
        <v>7.5402719999999998E-3</v>
      </c>
      <c r="JU97" s="33">
        <v>7.5203249999999996E-3</v>
      </c>
      <c r="JV97" s="33">
        <v>7.5004770000000002E-3</v>
      </c>
      <c r="JW97" s="33">
        <v>7.480324E-3</v>
      </c>
      <c r="JX97" s="33">
        <v>7.4596549999999999E-3</v>
      </c>
      <c r="JY97" s="33">
        <v>7.4384999999999998E-3</v>
      </c>
      <c r="JZ97" s="33">
        <v>7.4174419999999998E-3</v>
      </c>
      <c r="KA97" s="33">
        <v>7.39669E-3</v>
      </c>
      <c r="KB97" s="33">
        <v>7.3762100000000002E-3</v>
      </c>
      <c r="KC97" s="33">
        <v>7.3556380000000003E-3</v>
      </c>
      <c r="KD97" s="33">
        <v>7.3348629999999996E-3</v>
      </c>
      <c r="KE97" s="33">
        <v>7.3139709999999998E-3</v>
      </c>
      <c r="KF97" s="33">
        <v>7.2934430000000001E-3</v>
      </c>
      <c r="KG97" s="33">
        <v>7.2736320000000004E-3</v>
      </c>
      <c r="KH97" s="33">
        <v>7.2545159999999999E-3</v>
      </c>
      <c r="KI97" s="33">
        <v>7.2357100000000002E-3</v>
      </c>
      <c r="KJ97" s="33">
        <v>7.2170660000000003E-3</v>
      </c>
      <c r="KK97" s="33">
        <v>7.1985369999999996E-3</v>
      </c>
      <c r="KL97" s="33">
        <v>7.1802840000000003E-3</v>
      </c>
      <c r="KM97" s="33">
        <v>7.1621590000000004E-3</v>
      </c>
      <c r="KN97" s="33">
        <v>7.143936E-3</v>
      </c>
      <c r="KO97" s="33">
        <v>7.1253030000000004E-3</v>
      </c>
      <c r="KP97" s="33">
        <v>7.1061759999999996E-3</v>
      </c>
      <c r="KQ97" s="33">
        <v>7.0866000000000002E-3</v>
      </c>
      <c r="KR97" s="33">
        <v>7.066859E-3</v>
      </c>
      <c r="KS97" s="33">
        <v>7.0469549999999997E-3</v>
      </c>
      <c r="KT97" s="33">
        <v>7.0268370000000002E-3</v>
      </c>
      <c r="KU97" s="33">
        <v>7.0064719999999997E-3</v>
      </c>
      <c r="KV97" s="33">
        <v>6.9859809999999996E-3</v>
      </c>
      <c r="KW97" s="33">
        <v>6.9655280000000003E-3</v>
      </c>
      <c r="KX97" s="33">
        <v>6.9452849999999998E-3</v>
      </c>
      <c r="KY97" s="33">
        <v>6.9253500000000003E-3</v>
      </c>
      <c r="KZ97" s="33">
        <v>6.9057160000000001E-3</v>
      </c>
      <c r="LA97" s="33">
        <v>6.8862890000000003E-3</v>
      </c>
      <c r="LB97" s="33">
        <v>6.8671189999999997E-3</v>
      </c>
      <c r="LC97" s="33">
        <v>6.8483119999999996E-3</v>
      </c>
      <c r="LD97" s="33">
        <v>6.8298719999999999E-3</v>
      </c>
      <c r="LE97" s="33">
        <v>6.8117530000000003E-3</v>
      </c>
      <c r="LF97" s="33">
        <v>6.793749E-3</v>
      </c>
      <c r="LG97" s="33">
        <v>6.7755610000000003E-3</v>
      </c>
      <c r="LH97" s="33">
        <v>6.7570119999999997E-3</v>
      </c>
      <c r="LI97" s="33">
        <v>6.7381979999999999E-3</v>
      </c>
      <c r="LJ97" s="33">
        <v>6.7191969999999997E-3</v>
      </c>
      <c r="LK97" s="33">
        <v>6.7000710000000002E-3</v>
      </c>
      <c r="LL97" s="33">
        <v>6.6807200000000002E-3</v>
      </c>
      <c r="LM97" s="33">
        <v>6.6610920000000004E-3</v>
      </c>
      <c r="LN97" s="33">
        <v>6.6411810000000003E-3</v>
      </c>
      <c r="LO97" s="33">
        <v>6.6211860000000003E-3</v>
      </c>
      <c r="LP97" s="33">
        <v>6.6012620000000001E-3</v>
      </c>
      <c r="LQ97" s="33">
        <v>6.5815179999999997E-3</v>
      </c>
      <c r="LR97" s="33">
        <v>6.5618580000000003E-3</v>
      </c>
      <c r="LS97" s="33">
        <v>6.5423540000000002E-3</v>
      </c>
      <c r="LT97" s="33">
        <v>6.5231689999999997E-3</v>
      </c>
      <c r="LU97" s="33">
        <v>6.5044359999999997E-3</v>
      </c>
      <c r="LV97" s="33">
        <v>6.4861500000000004E-3</v>
      </c>
      <c r="LW97" s="33">
        <v>6.4682400000000001E-3</v>
      </c>
      <c r="LX97" s="33">
        <v>6.4504610000000002E-3</v>
      </c>
      <c r="LY97" s="33">
        <v>6.4327710000000003E-3</v>
      </c>
      <c r="LZ97" s="33">
        <v>6.4152610000000002E-3</v>
      </c>
      <c r="MA97" s="33">
        <v>6.3979830000000003E-3</v>
      </c>
      <c r="MB97" s="33">
        <v>6.3808220000000004E-3</v>
      </c>
      <c r="MC97" s="33">
        <v>6.363629E-3</v>
      </c>
      <c r="MD97" s="33">
        <v>6.3461380000000003E-3</v>
      </c>
      <c r="ME97" s="33">
        <v>6.3283610000000002E-3</v>
      </c>
      <c r="MF97" s="33">
        <v>6.3104220000000004E-3</v>
      </c>
      <c r="MG97" s="33">
        <v>6.2925539999999997E-3</v>
      </c>
      <c r="MH97" s="33">
        <v>6.2748049999999996E-3</v>
      </c>
      <c r="MI97" s="33">
        <v>6.2571520000000002E-3</v>
      </c>
      <c r="MJ97" s="33">
        <v>6.2393630000000004E-3</v>
      </c>
      <c r="MK97" s="33">
        <v>6.2215009999999999E-3</v>
      </c>
      <c r="ML97" s="33">
        <v>6.2036840000000001E-3</v>
      </c>
      <c r="MM97" s="33">
        <v>6.1861490000000002E-3</v>
      </c>
      <c r="MN97" s="33">
        <v>6.1689199999999996E-3</v>
      </c>
      <c r="MO97" s="33">
        <v>6.1520460000000004E-3</v>
      </c>
      <c r="MP97" s="33">
        <v>6.1353570000000001E-3</v>
      </c>
      <c r="MQ97" s="33">
        <v>6.1188809999999996E-3</v>
      </c>
      <c r="MR97" s="33">
        <v>6.1026580000000004E-3</v>
      </c>
      <c r="MS97" s="33">
        <v>6.0868659999999998E-3</v>
      </c>
      <c r="MT97" s="33">
        <v>6.071412E-3</v>
      </c>
      <c r="MU97" s="33">
        <v>6.0561360000000002E-3</v>
      </c>
      <c r="MV97" s="33">
        <v>6.0407899999999999E-3</v>
      </c>
      <c r="MW97" s="33">
        <v>6.0253599999999996E-3</v>
      </c>
      <c r="MX97" s="33">
        <v>6.0098790000000001E-3</v>
      </c>
      <c r="MY97" s="33">
        <v>5.9945429999999997E-3</v>
      </c>
      <c r="MZ97" s="33">
        <v>5.9792889999999996E-3</v>
      </c>
      <c r="NA97" s="33">
        <v>5.9640049999999997E-3</v>
      </c>
      <c r="NB97" s="33">
        <v>5.948526E-3</v>
      </c>
      <c r="NC97" s="33">
        <v>5.9329700000000001E-3</v>
      </c>
      <c r="ND97" s="33">
        <v>5.9174700000000002E-3</v>
      </c>
      <c r="NE97" s="33">
        <v>5.9021730000000001E-3</v>
      </c>
      <c r="NF97" s="33">
        <v>5.8870340000000002E-3</v>
      </c>
      <c r="NG97" s="33">
        <v>5.8719410000000003E-3</v>
      </c>
      <c r="NH97" s="33">
        <v>5.8567710000000002E-3</v>
      </c>
      <c r="NI97" s="33">
        <v>5.8416350000000004E-3</v>
      </c>
      <c r="NJ97" s="33">
        <v>5.8266350000000001E-3</v>
      </c>
      <c r="NK97" s="33">
        <v>5.8118689999999999E-3</v>
      </c>
      <c r="NL97" s="33">
        <v>5.797305E-3</v>
      </c>
      <c r="NM97" s="33">
        <v>5.7828549999999999E-3</v>
      </c>
      <c r="NN97" s="33">
        <v>5.7683309999999998E-3</v>
      </c>
      <c r="NO97" s="33">
        <v>5.7537450000000002E-3</v>
      </c>
      <c r="NP97" s="33">
        <v>5.7391179999999997E-3</v>
      </c>
      <c r="NQ97" s="33">
        <v>5.7245539999999998E-3</v>
      </c>
      <c r="NR97" s="33">
        <v>5.7100579999999996E-3</v>
      </c>
      <c r="NS97" s="33">
        <v>5.6955950000000003E-3</v>
      </c>
      <c r="NT97" s="33">
        <v>5.6810469999999998E-3</v>
      </c>
      <c r="NU97" s="33">
        <v>5.6664999999999997E-3</v>
      </c>
      <c r="NV97" s="33">
        <v>5.6518940000000002E-3</v>
      </c>
      <c r="NW97" s="33">
        <v>5.637342E-3</v>
      </c>
      <c r="NX97" s="33">
        <v>5.6228329999999998E-3</v>
      </c>
      <c r="NY97" s="33">
        <v>5.6083269999999998E-3</v>
      </c>
      <c r="NZ97" s="33">
        <v>5.5936909999999996E-3</v>
      </c>
      <c r="OA97" s="33">
        <v>5.5790079999999999E-3</v>
      </c>
      <c r="OB97" s="33">
        <v>5.5643000000000003E-3</v>
      </c>
      <c r="OC97" s="33">
        <v>5.5497109999999997E-3</v>
      </c>
      <c r="OD97" s="33">
        <v>5.5352459999999997E-3</v>
      </c>
      <c r="OE97" s="33">
        <v>5.5208569999999997E-3</v>
      </c>
      <c r="OF97" s="33">
        <v>5.5064069999999996E-3</v>
      </c>
      <c r="OG97" s="33">
        <v>5.491892E-3</v>
      </c>
      <c r="OH97" s="33">
        <v>5.4773219999999997E-3</v>
      </c>
      <c r="OI97" s="33">
        <v>5.4628589999999996E-3</v>
      </c>
      <c r="OJ97" s="33">
        <v>5.4485000000000002E-3</v>
      </c>
      <c r="OK97" s="33">
        <v>5.4342440000000004E-3</v>
      </c>
      <c r="OL97" s="33">
        <v>5.4200710000000003E-3</v>
      </c>
      <c r="OM97" s="33">
        <v>5.4059879999999996E-3</v>
      </c>
      <c r="ON97" s="33">
        <v>5.3919770000000001E-3</v>
      </c>
      <c r="OO97" s="33">
        <v>5.3781339999999997E-3</v>
      </c>
      <c r="OP97" s="33">
        <v>5.3643739999999999E-3</v>
      </c>
    </row>
    <row r="98" spans="1:406" x14ac:dyDescent="0.25">
      <c r="A98" s="13" t="str">
        <f t="shared" si="1"/>
        <v>Helicopter-MEDIUM-6-7-Any</v>
      </c>
      <c r="B98" s="13" t="s">
        <v>55</v>
      </c>
      <c r="C98" s="23" t="s">
        <v>31</v>
      </c>
      <c r="D98" s="31">
        <v>6</v>
      </c>
      <c r="E98" s="23">
        <v>7</v>
      </c>
      <c r="F98" s="32" t="s">
        <v>48</v>
      </c>
      <c r="G98" s="33">
        <v>1.025317</v>
      </c>
      <c r="H98" s="33">
        <v>0.97365500000000005</v>
      </c>
      <c r="I98" s="33">
        <v>0.86169030000000002</v>
      </c>
      <c r="J98" s="33">
        <v>0.7303944</v>
      </c>
      <c r="K98" s="33">
        <v>0.60781870000000005</v>
      </c>
      <c r="L98" s="33">
        <v>0.50410779999999999</v>
      </c>
      <c r="M98" s="33">
        <v>0.42006189999999999</v>
      </c>
      <c r="N98" s="33">
        <v>0.35309010000000002</v>
      </c>
      <c r="O98" s="33">
        <v>0.2998883</v>
      </c>
      <c r="P98" s="33">
        <v>0.2577063</v>
      </c>
      <c r="Q98" s="33">
        <v>0.22393650000000001</v>
      </c>
      <c r="R98" s="33">
        <v>0.19647319999999999</v>
      </c>
      <c r="S98" s="33">
        <v>0.17369090000000001</v>
      </c>
      <c r="T98" s="33">
        <v>0.15449599999999999</v>
      </c>
      <c r="U98" s="33">
        <v>0.13814799999999999</v>
      </c>
      <c r="V98" s="33">
        <v>0.1242876</v>
      </c>
      <c r="W98" s="33">
        <v>0.1124566</v>
      </c>
      <c r="X98" s="33">
        <v>0.10233399999999999</v>
      </c>
      <c r="Y98" s="33">
        <v>9.3561889999999995E-2</v>
      </c>
      <c r="Z98" s="33">
        <v>8.5938630000000002E-2</v>
      </c>
      <c r="AA98" s="33">
        <v>7.9195219999999997E-2</v>
      </c>
      <c r="AB98" s="33">
        <v>7.3313530000000002E-2</v>
      </c>
      <c r="AC98" s="33">
        <v>6.8119440000000003E-2</v>
      </c>
      <c r="AD98" s="33">
        <v>6.3561599999999996E-2</v>
      </c>
      <c r="AE98" s="33">
        <v>5.947533E-2</v>
      </c>
      <c r="AF98" s="33">
        <v>5.5844209999999998E-2</v>
      </c>
      <c r="AG98" s="33">
        <v>5.2549220000000001E-2</v>
      </c>
      <c r="AH98" s="33">
        <v>4.9658979999999998E-2</v>
      </c>
      <c r="AI98" s="33">
        <v>4.7478279999999998E-2</v>
      </c>
      <c r="AJ98" s="33">
        <v>4.551562E-2</v>
      </c>
      <c r="AK98" s="33">
        <v>4.3669529999999998E-2</v>
      </c>
      <c r="AL98" s="33">
        <v>4.1973799999999999E-2</v>
      </c>
      <c r="AM98" s="33">
        <v>4.0372470000000001E-2</v>
      </c>
      <c r="AN98" s="33">
        <v>3.8939670000000003E-2</v>
      </c>
      <c r="AO98" s="33">
        <v>3.7638619999999998E-2</v>
      </c>
      <c r="AP98" s="33">
        <v>3.6458190000000001E-2</v>
      </c>
      <c r="AQ98" s="33">
        <v>3.5341749999999998E-2</v>
      </c>
      <c r="AR98" s="33">
        <v>3.4304069999999999E-2</v>
      </c>
      <c r="AS98" s="33">
        <v>3.332558E-2</v>
      </c>
      <c r="AT98" s="33">
        <v>3.2436710000000001E-2</v>
      </c>
      <c r="AU98" s="33">
        <v>3.1612809999999998E-2</v>
      </c>
      <c r="AV98" s="33">
        <v>3.0845669999999999E-2</v>
      </c>
      <c r="AW98" s="33">
        <v>3.0121220000000001E-2</v>
      </c>
      <c r="AX98" s="33">
        <v>2.944076E-2</v>
      </c>
      <c r="AY98" s="33">
        <v>2.8704009999999999E-2</v>
      </c>
      <c r="AZ98" s="33">
        <v>2.802106E-2</v>
      </c>
      <c r="BA98" s="33">
        <v>2.73849E-2</v>
      </c>
      <c r="BB98" s="33">
        <v>2.6793589999999999E-2</v>
      </c>
      <c r="BC98" s="33">
        <v>2.6244110000000001E-2</v>
      </c>
      <c r="BD98" s="33">
        <v>2.5734090000000001E-2</v>
      </c>
      <c r="BE98" s="33">
        <v>2.5258539999999999E-2</v>
      </c>
      <c r="BF98" s="33">
        <v>2.4812850000000001E-2</v>
      </c>
      <c r="BG98" s="33">
        <v>2.4392529999999999E-2</v>
      </c>
      <c r="BH98" s="33">
        <v>2.3997379999999999E-2</v>
      </c>
      <c r="BI98" s="33">
        <v>2.3626310000000001E-2</v>
      </c>
      <c r="BJ98" s="33">
        <v>2.327837E-2</v>
      </c>
      <c r="BK98" s="33">
        <v>2.2949859999999999E-2</v>
      </c>
      <c r="BL98" s="33">
        <v>2.2637350000000001E-2</v>
      </c>
      <c r="BM98" s="33">
        <v>2.233839E-2</v>
      </c>
      <c r="BN98" s="33">
        <v>2.2053320000000001E-2</v>
      </c>
      <c r="BO98" s="33">
        <v>2.1782360000000001E-2</v>
      </c>
      <c r="BP98" s="33">
        <v>2.1524950000000001E-2</v>
      </c>
      <c r="BQ98" s="33">
        <v>2.1279139999999998E-2</v>
      </c>
      <c r="BR98" s="33">
        <v>2.1042149999999999E-2</v>
      </c>
      <c r="BS98" s="33">
        <v>2.0811630000000001E-2</v>
      </c>
      <c r="BT98" s="33">
        <v>2.0588929999999998E-2</v>
      </c>
      <c r="BU98" s="33">
        <v>2.03752E-2</v>
      </c>
      <c r="BV98" s="33">
        <v>2.0170810000000001E-2</v>
      </c>
      <c r="BW98" s="33">
        <v>1.997349E-2</v>
      </c>
      <c r="BX98" s="33">
        <v>1.978071E-2</v>
      </c>
      <c r="BY98" s="33">
        <v>1.9590719999999999E-2</v>
      </c>
      <c r="BZ98" s="33">
        <v>1.9405470000000001E-2</v>
      </c>
      <c r="CA98" s="33">
        <v>1.9226529999999999E-2</v>
      </c>
      <c r="CB98" s="33">
        <v>1.9054140000000001E-2</v>
      </c>
      <c r="CC98" s="33">
        <v>1.888608E-2</v>
      </c>
      <c r="CD98" s="33">
        <v>1.871985E-2</v>
      </c>
      <c r="CE98" s="33">
        <v>1.8555140000000001E-2</v>
      </c>
      <c r="CF98" s="33">
        <v>1.8394069999999998E-2</v>
      </c>
      <c r="CG98" s="33">
        <v>1.8237920000000001E-2</v>
      </c>
      <c r="CH98" s="33">
        <v>1.808711E-2</v>
      </c>
      <c r="CI98" s="33">
        <v>1.793939E-2</v>
      </c>
      <c r="CJ98" s="33">
        <v>1.7793070000000001E-2</v>
      </c>
      <c r="CK98" s="33">
        <v>1.7647889999999999E-2</v>
      </c>
      <c r="CL98" s="33">
        <v>1.750502E-2</v>
      </c>
      <c r="CM98" s="33">
        <v>1.736567E-2</v>
      </c>
      <c r="CN98" s="33">
        <v>1.7230200000000001E-2</v>
      </c>
      <c r="CO98" s="33">
        <v>1.709693E-2</v>
      </c>
      <c r="CP98" s="33">
        <v>1.6964679999999999E-2</v>
      </c>
      <c r="CQ98" s="33">
        <v>1.6833239999999999E-2</v>
      </c>
      <c r="CR98" s="33">
        <v>1.6703320000000001E-2</v>
      </c>
      <c r="CS98" s="33">
        <v>1.6576319999999999E-2</v>
      </c>
      <c r="CT98" s="33">
        <v>1.6452290000000001E-2</v>
      </c>
      <c r="CU98" s="33">
        <v>1.63301E-2</v>
      </c>
      <c r="CV98" s="33">
        <v>1.6209319999999999E-2</v>
      </c>
      <c r="CW98" s="33">
        <v>1.6089470000000002E-2</v>
      </c>
      <c r="CX98" s="33">
        <v>1.5970419999999999E-2</v>
      </c>
      <c r="CY98" s="33">
        <v>1.5853450000000002E-2</v>
      </c>
      <c r="CZ98" s="33">
        <v>1.5739090000000001E-2</v>
      </c>
      <c r="DA98" s="33">
        <v>1.5626359999999999E-2</v>
      </c>
      <c r="DB98" s="33">
        <v>1.551467E-2</v>
      </c>
      <c r="DC98" s="33">
        <v>1.5403500000000001E-2</v>
      </c>
      <c r="DD98" s="33">
        <v>1.529281E-2</v>
      </c>
      <c r="DE98" s="33">
        <v>1.518418E-2</v>
      </c>
      <c r="DF98" s="33">
        <v>1.507819E-2</v>
      </c>
      <c r="DG98" s="33">
        <v>1.4973429999999999E-2</v>
      </c>
      <c r="DH98" s="33">
        <v>1.486941E-2</v>
      </c>
      <c r="DI98" s="33">
        <v>1.476588E-2</v>
      </c>
      <c r="DJ98" s="33">
        <v>1.466305E-2</v>
      </c>
      <c r="DK98" s="33">
        <v>1.4562169999999999E-2</v>
      </c>
      <c r="DL98" s="33">
        <v>1.446328E-2</v>
      </c>
      <c r="DM98" s="33">
        <v>1.436509E-2</v>
      </c>
      <c r="DN98" s="33">
        <v>1.426738E-2</v>
      </c>
      <c r="DO98" s="33">
        <v>1.417E-2</v>
      </c>
      <c r="DP98" s="33">
        <v>1.4073280000000001E-2</v>
      </c>
      <c r="DQ98" s="33">
        <v>1.39781E-2</v>
      </c>
      <c r="DR98" s="33">
        <v>1.388409E-2</v>
      </c>
      <c r="DS98" s="33">
        <v>1.3790739999999999E-2</v>
      </c>
      <c r="DT98" s="33">
        <v>1.3698149999999999E-2</v>
      </c>
      <c r="DU98" s="33">
        <v>1.360625E-2</v>
      </c>
      <c r="DV98" s="33">
        <v>1.351515E-2</v>
      </c>
      <c r="DW98" s="33">
        <v>1.342548E-2</v>
      </c>
      <c r="DX98" s="33">
        <v>1.333693E-2</v>
      </c>
      <c r="DY98" s="33">
        <v>1.324931E-2</v>
      </c>
      <c r="DZ98" s="33">
        <v>1.316232E-2</v>
      </c>
      <c r="EA98" s="33">
        <v>1.3075929999999999E-2</v>
      </c>
      <c r="EB98" s="33">
        <v>1.298997E-2</v>
      </c>
      <c r="EC98" s="33">
        <v>1.2904550000000001E-2</v>
      </c>
      <c r="ED98" s="33">
        <v>1.281966E-2</v>
      </c>
      <c r="EE98" s="33">
        <v>1.273557E-2</v>
      </c>
      <c r="EF98" s="33">
        <v>1.2652210000000001E-2</v>
      </c>
      <c r="EG98" s="33">
        <v>1.256966E-2</v>
      </c>
      <c r="EH98" s="33">
        <v>1.248758E-2</v>
      </c>
      <c r="EI98" s="33">
        <v>1.2405599999999999E-2</v>
      </c>
      <c r="EJ98" s="33">
        <v>1.232399E-2</v>
      </c>
      <c r="EK98" s="33">
        <v>1.224368E-2</v>
      </c>
      <c r="EL98" s="33">
        <v>1.2164589999999999E-2</v>
      </c>
      <c r="EM98" s="33">
        <v>1.208685E-2</v>
      </c>
      <c r="EN98" s="33">
        <v>1.2010099999999999E-2</v>
      </c>
      <c r="EO98" s="33">
        <v>1.193368E-2</v>
      </c>
      <c r="EP98" s="33">
        <v>1.1857380000000001E-2</v>
      </c>
      <c r="EQ98" s="33">
        <v>1.1782040000000001E-2</v>
      </c>
      <c r="ER98" s="33">
        <v>1.1707820000000001E-2</v>
      </c>
      <c r="ES98" s="33">
        <v>1.1634709999999999E-2</v>
      </c>
      <c r="ET98" s="33">
        <v>1.1562309999999999E-2</v>
      </c>
      <c r="EU98" s="33">
        <v>1.149006E-2</v>
      </c>
      <c r="EV98" s="33">
        <v>1.141789E-2</v>
      </c>
      <c r="EW98" s="33">
        <v>1.134656E-2</v>
      </c>
      <c r="EX98" s="33">
        <v>1.1276309999999999E-2</v>
      </c>
      <c r="EY98" s="33">
        <v>1.120724E-2</v>
      </c>
      <c r="EZ98" s="33">
        <v>1.113872E-2</v>
      </c>
      <c r="FA98" s="33">
        <v>1.1070119999999999E-2</v>
      </c>
      <c r="FB98" s="33">
        <v>1.10014E-2</v>
      </c>
      <c r="FC98" s="33">
        <v>1.0933389999999999E-2</v>
      </c>
      <c r="FD98" s="33">
        <v>1.0866280000000001E-2</v>
      </c>
      <c r="FE98" s="33">
        <v>1.080039E-2</v>
      </c>
      <c r="FF98" s="33">
        <v>1.073528E-2</v>
      </c>
      <c r="FG98" s="33">
        <v>1.067076E-2</v>
      </c>
      <c r="FH98" s="33">
        <v>1.0606549999999999E-2</v>
      </c>
      <c r="FI98" s="33">
        <v>1.0543210000000001E-2</v>
      </c>
      <c r="FJ98" s="33">
        <v>1.048082E-2</v>
      </c>
      <c r="FK98" s="33">
        <v>1.041946E-2</v>
      </c>
      <c r="FL98" s="33">
        <v>1.0358569999999999E-2</v>
      </c>
      <c r="FM98" s="33">
        <v>1.029794E-2</v>
      </c>
      <c r="FN98" s="33">
        <v>1.023743E-2</v>
      </c>
      <c r="FO98" s="33">
        <v>1.01776E-2</v>
      </c>
      <c r="FP98" s="33">
        <v>1.0118790000000001E-2</v>
      </c>
      <c r="FQ98" s="33">
        <v>1.0060980000000001E-2</v>
      </c>
      <c r="FR98" s="33">
        <v>1.0003359999999999E-2</v>
      </c>
      <c r="FS98" s="33">
        <v>9.9456400000000004E-3</v>
      </c>
      <c r="FT98" s="33">
        <v>9.8875030000000006E-3</v>
      </c>
      <c r="FU98" s="33">
        <v>9.8293559999999992E-3</v>
      </c>
      <c r="FV98" s="33">
        <v>9.7715440000000001E-3</v>
      </c>
      <c r="FW98" s="33">
        <v>9.7144410000000007E-3</v>
      </c>
      <c r="FX98" s="33">
        <v>9.6576360000000007E-3</v>
      </c>
      <c r="FY98" s="33">
        <v>9.6010430000000001E-3</v>
      </c>
      <c r="FZ98" s="33">
        <v>9.5448430000000008E-3</v>
      </c>
      <c r="GA98" s="33">
        <v>9.4894249999999992E-3</v>
      </c>
      <c r="GB98" s="33">
        <v>9.4348829999999998E-3</v>
      </c>
      <c r="GC98" s="33">
        <v>9.3812489999999995E-3</v>
      </c>
      <c r="GD98" s="33">
        <v>9.3280259999999997E-3</v>
      </c>
      <c r="GE98" s="33">
        <v>9.2748229999999997E-3</v>
      </c>
      <c r="GF98" s="33">
        <v>9.2217740000000003E-3</v>
      </c>
      <c r="GG98" s="33">
        <v>9.1693790000000001E-3</v>
      </c>
      <c r="GH98" s="33">
        <v>9.1177270000000008E-3</v>
      </c>
      <c r="GI98" s="33">
        <v>9.0667300000000003E-3</v>
      </c>
      <c r="GJ98" s="33">
        <v>9.0158449999999998E-3</v>
      </c>
      <c r="GK98" s="33">
        <v>8.9647279999999999E-3</v>
      </c>
      <c r="GL98" s="33">
        <v>8.9135050000000004E-3</v>
      </c>
      <c r="GM98" s="33">
        <v>8.8628409999999998E-3</v>
      </c>
      <c r="GN98" s="33">
        <v>8.8128700000000004E-3</v>
      </c>
      <c r="GO98" s="33">
        <v>8.7635720000000007E-3</v>
      </c>
      <c r="GP98" s="33">
        <v>8.7145220000000006E-3</v>
      </c>
      <c r="GQ98" s="33">
        <v>8.6654639999999995E-3</v>
      </c>
      <c r="GR98" s="33">
        <v>8.6165080000000002E-3</v>
      </c>
      <c r="GS98" s="33">
        <v>8.5683040000000005E-3</v>
      </c>
      <c r="GT98" s="33">
        <v>8.5209350000000003E-3</v>
      </c>
      <c r="GU98" s="33">
        <v>8.4743289999999992E-3</v>
      </c>
      <c r="GV98" s="33">
        <v>8.4280870000000008E-3</v>
      </c>
      <c r="GW98" s="33">
        <v>8.3817549999999994E-3</v>
      </c>
      <c r="GX98" s="33">
        <v>8.335215E-3</v>
      </c>
      <c r="GY98" s="33">
        <v>8.2891260000000008E-3</v>
      </c>
      <c r="GZ98" s="33">
        <v>8.2436760000000001E-3</v>
      </c>
      <c r="HA98" s="33">
        <v>8.1990220000000003E-3</v>
      </c>
      <c r="HB98" s="33">
        <v>8.154995E-3</v>
      </c>
      <c r="HC98" s="33">
        <v>8.1113599999999998E-3</v>
      </c>
      <c r="HD98" s="33">
        <v>8.0678420000000004E-3</v>
      </c>
      <c r="HE98" s="33">
        <v>8.0248090000000008E-3</v>
      </c>
      <c r="HF98" s="33">
        <v>7.9822750000000005E-3</v>
      </c>
      <c r="HG98" s="33">
        <v>7.9401699999999999E-3</v>
      </c>
      <c r="HH98" s="33">
        <v>7.8984250000000006E-3</v>
      </c>
      <c r="HI98" s="33">
        <v>7.8569E-3</v>
      </c>
      <c r="HJ98" s="33">
        <v>7.8154680000000008E-3</v>
      </c>
      <c r="HK98" s="33">
        <v>7.7744859999999997E-3</v>
      </c>
      <c r="HL98" s="33">
        <v>7.7338779999999996E-3</v>
      </c>
      <c r="HM98" s="33">
        <v>7.6935670000000001E-3</v>
      </c>
      <c r="HN98" s="33">
        <v>7.6534840000000003E-3</v>
      </c>
      <c r="HO98" s="33">
        <v>7.6135669999999999E-3</v>
      </c>
      <c r="HP98" s="33">
        <v>7.57385E-3</v>
      </c>
      <c r="HQ98" s="33">
        <v>7.5347419999999997E-3</v>
      </c>
      <c r="HR98" s="33">
        <v>7.4962589999999999E-3</v>
      </c>
      <c r="HS98" s="33">
        <v>7.4582329999999999E-3</v>
      </c>
      <c r="HT98" s="33">
        <v>7.4202929999999997E-3</v>
      </c>
      <c r="HU98" s="33">
        <v>7.3821959999999997E-3</v>
      </c>
      <c r="HV98" s="33">
        <v>7.343998E-3</v>
      </c>
      <c r="HW98" s="33">
        <v>7.3061089999999999E-3</v>
      </c>
      <c r="HX98" s="33">
        <v>7.2686629999999999E-3</v>
      </c>
      <c r="HY98" s="33">
        <v>7.2316220000000001E-3</v>
      </c>
      <c r="HZ98" s="33">
        <v>7.1947089999999997E-3</v>
      </c>
      <c r="IA98" s="33">
        <v>7.157765E-3</v>
      </c>
      <c r="IB98" s="33">
        <v>7.1208249999999999E-3</v>
      </c>
      <c r="IC98" s="33">
        <v>7.084234E-3</v>
      </c>
      <c r="ID98" s="33">
        <v>7.0483309999999997E-3</v>
      </c>
      <c r="IE98" s="33">
        <v>7.0131860000000002E-3</v>
      </c>
      <c r="IF98" s="33">
        <v>6.9784900000000004E-3</v>
      </c>
      <c r="IG98" s="33">
        <v>6.9440020000000003E-3</v>
      </c>
      <c r="IH98" s="33">
        <v>6.9095859999999997E-3</v>
      </c>
      <c r="II98" s="33">
        <v>6.8753929999999996E-3</v>
      </c>
      <c r="IJ98" s="33">
        <v>6.841555E-3</v>
      </c>
      <c r="IK98" s="33">
        <v>6.8081749999999996E-3</v>
      </c>
      <c r="IL98" s="33">
        <v>6.7749059999999998E-3</v>
      </c>
      <c r="IM98" s="33">
        <v>6.741421E-3</v>
      </c>
      <c r="IN98" s="33">
        <v>6.7076590000000004E-3</v>
      </c>
      <c r="IO98" s="33">
        <v>6.6737749999999998E-3</v>
      </c>
      <c r="IP98" s="33">
        <v>6.6400870000000002E-3</v>
      </c>
      <c r="IQ98" s="33">
        <v>6.6068979999999999E-3</v>
      </c>
      <c r="IR98" s="33">
        <v>6.5740019999999998E-3</v>
      </c>
      <c r="IS98" s="33">
        <v>6.5413629999999997E-3</v>
      </c>
      <c r="IT98" s="33">
        <v>6.5090069999999998E-3</v>
      </c>
      <c r="IU98" s="33">
        <v>6.4768990000000004E-3</v>
      </c>
      <c r="IV98" s="33">
        <v>6.4451869999999998E-3</v>
      </c>
      <c r="IW98" s="33">
        <v>6.4140000000000004E-3</v>
      </c>
      <c r="IX98" s="33">
        <v>6.3830689999999999E-3</v>
      </c>
      <c r="IY98" s="33">
        <v>6.3522759999999996E-3</v>
      </c>
      <c r="IZ98" s="33">
        <v>6.3216230000000002E-3</v>
      </c>
      <c r="JA98" s="33">
        <v>6.2911110000000003E-3</v>
      </c>
      <c r="JB98" s="33">
        <v>6.260921E-3</v>
      </c>
      <c r="JC98" s="33">
        <v>6.2311789999999999E-3</v>
      </c>
      <c r="JD98" s="33">
        <v>6.2016440000000001E-3</v>
      </c>
      <c r="JE98" s="33">
        <v>6.1722230000000001E-3</v>
      </c>
      <c r="JF98" s="33">
        <v>6.1429839999999998E-3</v>
      </c>
      <c r="JG98" s="33">
        <v>6.1139089999999998E-3</v>
      </c>
      <c r="JH98" s="33">
        <v>6.0851389999999998E-3</v>
      </c>
      <c r="JI98" s="33">
        <v>6.0568510000000002E-3</v>
      </c>
      <c r="JJ98" s="33">
        <v>6.0288859999999998E-3</v>
      </c>
      <c r="JK98" s="33">
        <v>6.0010590000000004E-3</v>
      </c>
      <c r="JL98" s="33">
        <v>5.9734059999999997E-3</v>
      </c>
      <c r="JM98" s="33">
        <v>5.9458339999999997E-3</v>
      </c>
      <c r="JN98" s="33">
        <v>5.9184820000000001E-3</v>
      </c>
      <c r="JO98" s="33">
        <v>5.8915260000000002E-3</v>
      </c>
      <c r="JP98" s="33">
        <v>5.8648570000000002E-3</v>
      </c>
      <c r="JQ98" s="33">
        <v>5.8383280000000003E-3</v>
      </c>
      <c r="JR98" s="33">
        <v>5.8119850000000004E-3</v>
      </c>
      <c r="JS98" s="33">
        <v>5.7858700000000002E-3</v>
      </c>
      <c r="JT98" s="33">
        <v>5.7600790000000004E-3</v>
      </c>
      <c r="JU98" s="33">
        <v>5.734622E-3</v>
      </c>
      <c r="JV98" s="33">
        <v>5.7092840000000002E-3</v>
      </c>
      <c r="JW98" s="33">
        <v>5.6838280000000001E-3</v>
      </c>
      <c r="JX98" s="33">
        <v>5.6581549999999998E-3</v>
      </c>
      <c r="JY98" s="33">
        <v>5.6323529999999997E-3</v>
      </c>
      <c r="JZ98" s="33">
        <v>5.6066049999999997E-3</v>
      </c>
      <c r="KA98" s="33">
        <v>5.5810169999999997E-3</v>
      </c>
      <c r="KB98" s="33">
        <v>5.5556770000000002E-3</v>
      </c>
      <c r="KC98" s="33">
        <v>5.5305670000000001E-3</v>
      </c>
      <c r="KD98" s="33">
        <v>5.5057329999999996E-3</v>
      </c>
      <c r="KE98" s="33">
        <v>5.4812510000000004E-3</v>
      </c>
      <c r="KF98" s="33">
        <v>5.4571159999999997E-3</v>
      </c>
      <c r="KG98" s="33">
        <v>5.4333439999999997E-3</v>
      </c>
      <c r="KH98" s="33">
        <v>5.410003E-3</v>
      </c>
      <c r="KI98" s="33">
        <v>5.3870380000000002E-3</v>
      </c>
      <c r="KJ98" s="33">
        <v>5.3644189999999996E-3</v>
      </c>
      <c r="KK98" s="33">
        <v>5.3421329999999998E-3</v>
      </c>
      <c r="KL98" s="33">
        <v>5.3200770000000003E-3</v>
      </c>
      <c r="KM98" s="33">
        <v>5.2982209999999997E-3</v>
      </c>
      <c r="KN98" s="33">
        <v>5.2765709999999999E-3</v>
      </c>
      <c r="KO98" s="33">
        <v>5.2549659999999998E-3</v>
      </c>
      <c r="KP98" s="33">
        <v>5.2331790000000001E-3</v>
      </c>
      <c r="KQ98" s="33">
        <v>5.211172E-3</v>
      </c>
      <c r="KR98" s="33">
        <v>5.1890069999999998E-3</v>
      </c>
      <c r="KS98" s="33">
        <v>5.1667620000000001E-3</v>
      </c>
      <c r="KT98" s="33">
        <v>5.1445889999999998E-3</v>
      </c>
      <c r="KU98" s="33">
        <v>5.1224640000000002E-3</v>
      </c>
      <c r="KV98" s="33">
        <v>5.1002879999999997E-3</v>
      </c>
      <c r="KW98" s="33">
        <v>5.0780749999999996E-3</v>
      </c>
      <c r="KX98" s="33">
        <v>5.0559899999999998E-3</v>
      </c>
      <c r="KY98" s="33">
        <v>5.0341489999999999E-3</v>
      </c>
      <c r="KZ98" s="33">
        <v>5.012664E-3</v>
      </c>
      <c r="LA98" s="33">
        <v>4.9915869999999996E-3</v>
      </c>
      <c r="LB98" s="33">
        <v>4.970843E-3</v>
      </c>
      <c r="LC98" s="33">
        <v>4.9503990000000003E-3</v>
      </c>
      <c r="LD98" s="33">
        <v>4.93036E-3</v>
      </c>
      <c r="LE98" s="33">
        <v>4.9108140000000003E-3</v>
      </c>
      <c r="LF98" s="33">
        <v>4.8917819999999999E-3</v>
      </c>
      <c r="LG98" s="33">
        <v>4.8731989999999999E-3</v>
      </c>
      <c r="LH98" s="33">
        <v>4.8549190000000001E-3</v>
      </c>
      <c r="LI98" s="33">
        <v>4.8368029999999998E-3</v>
      </c>
      <c r="LJ98" s="33">
        <v>4.8187680000000002E-3</v>
      </c>
      <c r="LK98" s="33">
        <v>4.8007809999999996E-3</v>
      </c>
      <c r="LL98" s="33">
        <v>4.7828580000000001E-3</v>
      </c>
      <c r="LM98" s="33">
        <v>4.7650699999999997E-3</v>
      </c>
      <c r="LN98" s="33">
        <v>4.7473359999999996E-3</v>
      </c>
      <c r="LO98" s="33">
        <v>4.7295339999999996E-3</v>
      </c>
      <c r="LP98" s="33">
        <v>4.7116570000000002E-3</v>
      </c>
      <c r="LQ98" s="33">
        <v>4.6937669999999997E-3</v>
      </c>
      <c r="LR98" s="33">
        <v>4.6759590000000004E-3</v>
      </c>
      <c r="LS98" s="33">
        <v>4.6583459999999998E-3</v>
      </c>
      <c r="LT98" s="33">
        <v>4.640852E-3</v>
      </c>
      <c r="LU98" s="33">
        <v>4.6233309999999996E-3</v>
      </c>
      <c r="LV98" s="33">
        <v>4.6058640000000003E-3</v>
      </c>
      <c r="LW98" s="33">
        <v>4.5885830000000002E-3</v>
      </c>
      <c r="LX98" s="33">
        <v>4.571538E-3</v>
      </c>
      <c r="LY98" s="33">
        <v>4.5547729999999998E-3</v>
      </c>
      <c r="LZ98" s="33">
        <v>4.5381909999999996E-3</v>
      </c>
      <c r="MA98" s="33">
        <v>4.5216060000000001E-3</v>
      </c>
      <c r="MB98" s="33">
        <v>4.5050819999999997E-3</v>
      </c>
      <c r="MC98" s="33">
        <v>4.4887920000000001E-3</v>
      </c>
      <c r="MD98" s="33">
        <v>4.4728019999999997E-3</v>
      </c>
      <c r="ME98" s="33">
        <v>4.4571360000000004E-3</v>
      </c>
      <c r="MF98" s="33">
        <v>4.441675E-3</v>
      </c>
      <c r="MG98" s="33">
        <v>4.4262549999999996E-3</v>
      </c>
      <c r="MH98" s="33">
        <v>4.4108890000000003E-3</v>
      </c>
      <c r="MI98" s="33">
        <v>4.3957149999999997E-3</v>
      </c>
      <c r="MJ98" s="33">
        <v>4.3807969999999996E-3</v>
      </c>
      <c r="MK98" s="33">
        <v>4.3661489999999997E-3</v>
      </c>
      <c r="ML98" s="33">
        <v>4.3516340000000001E-3</v>
      </c>
      <c r="MM98" s="33">
        <v>4.3370650000000002E-3</v>
      </c>
      <c r="MN98" s="33">
        <v>4.3224140000000001E-3</v>
      </c>
      <c r="MO98" s="33">
        <v>4.3077790000000003E-3</v>
      </c>
      <c r="MP98" s="33">
        <v>4.2932109999999999E-3</v>
      </c>
      <c r="MQ98" s="33">
        <v>4.2787190000000003E-3</v>
      </c>
      <c r="MR98" s="33">
        <v>4.264164E-3</v>
      </c>
      <c r="MS98" s="33">
        <v>4.2493729999999999E-3</v>
      </c>
      <c r="MT98" s="33">
        <v>4.2343299999999997E-3</v>
      </c>
      <c r="MU98" s="33">
        <v>4.2191889999999999E-3</v>
      </c>
      <c r="MV98" s="33">
        <v>4.2040130000000004E-3</v>
      </c>
      <c r="MW98" s="33">
        <v>4.1888469999999999E-3</v>
      </c>
      <c r="MX98" s="33">
        <v>4.1736109999999998E-3</v>
      </c>
      <c r="MY98" s="33">
        <v>4.1581919999999998E-3</v>
      </c>
      <c r="MZ98" s="33">
        <v>4.1426420000000002E-3</v>
      </c>
      <c r="NA98" s="33">
        <v>4.1271600000000004E-3</v>
      </c>
      <c r="NB98" s="33">
        <v>4.1119080000000001E-3</v>
      </c>
      <c r="NC98" s="33">
        <v>4.0969320000000002E-3</v>
      </c>
      <c r="ND98" s="33">
        <v>4.0821659999999999E-3</v>
      </c>
      <c r="NE98" s="33">
        <v>4.0675069999999997E-3</v>
      </c>
      <c r="NF98" s="33">
        <v>4.0529709999999998E-3</v>
      </c>
      <c r="NG98" s="33">
        <v>4.0386739999999999E-3</v>
      </c>
      <c r="NH98" s="33">
        <v>4.0247030000000001E-3</v>
      </c>
      <c r="NI98" s="33">
        <v>4.011031E-3</v>
      </c>
      <c r="NJ98" s="33">
        <v>3.9974980000000004E-3</v>
      </c>
      <c r="NK98" s="33">
        <v>3.9839790000000003E-3</v>
      </c>
      <c r="NL98" s="33">
        <v>3.9704629999999996E-3</v>
      </c>
      <c r="NM98" s="33">
        <v>3.9570120000000002E-3</v>
      </c>
      <c r="NN98" s="33">
        <v>3.9436369999999998E-3</v>
      </c>
      <c r="NO98" s="33">
        <v>3.9302950000000003E-3</v>
      </c>
      <c r="NP98" s="33">
        <v>3.9168670000000001E-3</v>
      </c>
      <c r="NQ98" s="33">
        <v>3.9032440000000002E-3</v>
      </c>
      <c r="NR98" s="33">
        <v>3.8894329999999999E-3</v>
      </c>
      <c r="NS98" s="33">
        <v>3.8755299999999999E-3</v>
      </c>
      <c r="NT98" s="33">
        <v>3.8616050000000002E-3</v>
      </c>
      <c r="NU98" s="33">
        <v>3.847685E-3</v>
      </c>
      <c r="NV98" s="33">
        <v>3.8336759999999998E-3</v>
      </c>
      <c r="NW98" s="33">
        <v>3.8195049999999999E-3</v>
      </c>
      <c r="NX98" s="33">
        <v>3.8052899999999998E-3</v>
      </c>
      <c r="NY98" s="33">
        <v>3.7911989999999999E-3</v>
      </c>
      <c r="NZ98" s="33">
        <v>3.777332E-3</v>
      </c>
      <c r="OA98" s="33">
        <v>3.763756E-3</v>
      </c>
      <c r="OB98" s="33">
        <v>3.750354E-3</v>
      </c>
      <c r="OC98" s="33">
        <v>3.7370889999999999E-3</v>
      </c>
      <c r="OD98" s="33">
        <v>3.724027E-3</v>
      </c>
      <c r="OE98" s="33">
        <v>3.7112400000000002E-3</v>
      </c>
      <c r="OF98" s="33">
        <v>3.69878E-3</v>
      </c>
      <c r="OG98" s="33">
        <v>3.6866799999999999E-3</v>
      </c>
      <c r="OH98" s="33">
        <v>3.6747759999999998E-3</v>
      </c>
      <c r="OI98" s="33">
        <v>3.6629610000000002E-3</v>
      </c>
      <c r="OJ98" s="33">
        <v>3.6512900000000002E-3</v>
      </c>
      <c r="OK98" s="33">
        <v>3.6398139999999999E-3</v>
      </c>
      <c r="OL98" s="33">
        <v>3.6285890000000002E-3</v>
      </c>
      <c r="OM98" s="33">
        <v>3.6175719999999999E-3</v>
      </c>
      <c r="ON98" s="33">
        <v>3.6066039999999998E-3</v>
      </c>
      <c r="OO98" s="33">
        <v>3.5955929999999998E-3</v>
      </c>
      <c r="OP98" s="33">
        <v>3.5845149999999999E-3</v>
      </c>
    </row>
    <row r="99" spans="1:406" x14ac:dyDescent="0.25">
      <c r="A99" s="13" t="str">
        <f t="shared" si="1"/>
        <v>Helicopter-COARSE-3-20-Any</v>
      </c>
      <c r="B99" s="13" t="s">
        <v>55</v>
      </c>
      <c r="C99" s="23" t="s">
        <v>29</v>
      </c>
      <c r="D99" s="31">
        <v>3</v>
      </c>
      <c r="E99" s="23">
        <v>20</v>
      </c>
      <c r="F99" s="32" t="s">
        <v>48</v>
      </c>
      <c r="G99" s="33">
        <v>1.019625</v>
      </c>
      <c r="H99" s="13">
        <v>0.88167600000000002</v>
      </c>
      <c r="I99" s="33">
        <v>0.72103329999999999</v>
      </c>
      <c r="J99" s="33">
        <v>0.57647740000000003</v>
      </c>
      <c r="K99" s="33">
        <v>0.46092640000000001</v>
      </c>
      <c r="L99" s="33">
        <v>0.37165140000000002</v>
      </c>
      <c r="M99" s="33">
        <v>0.3035139</v>
      </c>
      <c r="N99" s="33">
        <v>0.25167020000000001</v>
      </c>
      <c r="O99" s="33">
        <v>0.21184259999999999</v>
      </c>
      <c r="P99" s="33">
        <v>0.18039450000000001</v>
      </c>
      <c r="Q99" s="33">
        <v>0.1557248</v>
      </c>
      <c r="R99" s="33">
        <v>0.13571349999999999</v>
      </c>
      <c r="S99" s="33">
        <v>0.1195518</v>
      </c>
      <c r="T99" s="33">
        <v>0.10645250000000001</v>
      </c>
      <c r="U99" s="33">
        <v>9.5760579999999998E-2</v>
      </c>
      <c r="V99" s="33">
        <v>8.6361540000000001E-2</v>
      </c>
      <c r="W99" s="33">
        <v>7.8536300000000003E-2</v>
      </c>
      <c r="X99" s="33">
        <v>7.1637119999999999E-2</v>
      </c>
      <c r="Y99" s="33">
        <v>6.5654340000000005E-2</v>
      </c>
      <c r="Z99" s="33">
        <v>6.063147E-2</v>
      </c>
      <c r="AA99" s="33">
        <v>5.6458700000000001E-2</v>
      </c>
      <c r="AB99" s="33">
        <v>5.230713E-2</v>
      </c>
      <c r="AC99" s="33">
        <v>4.8856139999999999E-2</v>
      </c>
      <c r="AD99" s="33">
        <v>4.5932769999999998E-2</v>
      </c>
      <c r="AE99" s="33">
        <v>4.3196409999999998E-2</v>
      </c>
      <c r="AF99" s="33">
        <v>4.0900930000000002E-2</v>
      </c>
      <c r="AG99" s="33">
        <v>3.8919549999999997E-2</v>
      </c>
      <c r="AH99" s="33">
        <v>3.6731560000000003E-2</v>
      </c>
      <c r="AI99" s="33">
        <v>3.4900729999999998E-2</v>
      </c>
      <c r="AJ99" s="33">
        <v>3.3055859999999999E-2</v>
      </c>
      <c r="AK99" s="33">
        <v>3.1307799999999997E-2</v>
      </c>
      <c r="AL99" s="33">
        <v>2.9868280000000001E-2</v>
      </c>
      <c r="AM99" s="33">
        <v>2.856305E-2</v>
      </c>
      <c r="AN99" s="33">
        <v>2.717986E-2</v>
      </c>
      <c r="AO99" s="33">
        <v>2.5983579999999999E-2</v>
      </c>
      <c r="AP99" s="33">
        <v>2.4809379999999999E-2</v>
      </c>
      <c r="AQ99" s="33">
        <v>2.371475E-2</v>
      </c>
      <c r="AR99" s="33">
        <v>2.2738129999999999E-2</v>
      </c>
      <c r="AS99" s="33">
        <v>2.1798270000000002E-2</v>
      </c>
      <c r="AT99" s="33">
        <v>2.0846529999999999E-2</v>
      </c>
      <c r="AU99" s="33">
        <v>1.9977499999999999E-2</v>
      </c>
      <c r="AV99" s="33">
        <v>1.9171690000000002E-2</v>
      </c>
      <c r="AW99" s="33">
        <v>1.8412910000000001E-2</v>
      </c>
      <c r="AX99" s="33">
        <v>1.7690850000000001E-2</v>
      </c>
      <c r="AY99" s="33">
        <v>1.700747E-2</v>
      </c>
      <c r="AZ99" s="33">
        <v>1.6364199999999999E-2</v>
      </c>
      <c r="BA99" s="33">
        <v>1.5773720000000001E-2</v>
      </c>
      <c r="BB99" s="33">
        <v>1.5224929999999999E-2</v>
      </c>
      <c r="BC99" s="33">
        <v>1.4704170000000001E-2</v>
      </c>
      <c r="BD99" s="33">
        <v>1.420017E-2</v>
      </c>
      <c r="BE99" s="33">
        <v>1.371706E-2</v>
      </c>
      <c r="BF99" s="33">
        <v>1.3259770000000001E-2</v>
      </c>
      <c r="BG99" s="33">
        <v>1.2841379999999999E-2</v>
      </c>
      <c r="BH99" s="33">
        <v>1.2451459999999999E-2</v>
      </c>
      <c r="BI99" s="33">
        <v>1.207739E-2</v>
      </c>
      <c r="BJ99" s="33">
        <v>1.171108E-2</v>
      </c>
      <c r="BK99" s="33">
        <v>1.135806E-2</v>
      </c>
      <c r="BL99" s="33">
        <v>1.102069E-2</v>
      </c>
      <c r="BM99" s="33">
        <v>1.0709150000000001E-2</v>
      </c>
      <c r="BN99" s="33">
        <v>1.0420509999999999E-2</v>
      </c>
      <c r="BO99" s="33">
        <v>1.014321E-2</v>
      </c>
      <c r="BP99" s="33">
        <v>9.8700220000000009E-3</v>
      </c>
      <c r="BQ99" s="33">
        <v>9.6037529999999996E-3</v>
      </c>
      <c r="BR99" s="33">
        <v>9.3467410000000004E-3</v>
      </c>
      <c r="BS99" s="33">
        <v>9.1107840000000002E-3</v>
      </c>
      <c r="BT99" s="33">
        <v>8.8936390000000001E-3</v>
      </c>
      <c r="BU99" s="33">
        <v>8.6849430000000005E-3</v>
      </c>
      <c r="BV99" s="33">
        <v>8.4752979999999992E-3</v>
      </c>
      <c r="BW99" s="33">
        <v>8.2678189999999992E-3</v>
      </c>
      <c r="BX99" s="33">
        <v>8.0673959999999992E-3</v>
      </c>
      <c r="BY99" s="33">
        <v>7.8834749999999992E-3</v>
      </c>
      <c r="BZ99" s="33">
        <v>7.7148319999999996E-3</v>
      </c>
      <c r="CA99" s="33">
        <v>7.5540219999999996E-3</v>
      </c>
      <c r="CB99" s="33">
        <v>7.3898260000000004E-3</v>
      </c>
      <c r="CC99" s="33">
        <v>7.2234710000000004E-3</v>
      </c>
      <c r="CD99" s="33">
        <v>7.0629890000000004E-3</v>
      </c>
      <c r="CE99" s="33">
        <v>6.9150749999999997E-3</v>
      </c>
      <c r="CF99" s="33">
        <v>6.7803919999999997E-3</v>
      </c>
      <c r="CG99" s="33">
        <v>6.652402E-3</v>
      </c>
      <c r="CH99" s="33">
        <v>6.5217069999999999E-3</v>
      </c>
      <c r="CI99" s="33">
        <v>6.387691E-3</v>
      </c>
      <c r="CJ99" s="33">
        <v>6.2565579999999997E-3</v>
      </c>
      <c r="CK99" s="33">
        <v>6.1347040000000004E-3</v>
      </c>
      <c r="CL99" s="33">
        <v>6.0253939999999999E-3</v>
      </c>
      <c r="CM99" s="33">
        <v>5.9224220000000001E-3</v>
      </c>
      <c r="CN99" s="33">
        <v>5.8163370000000004E-3</v>
      </c>
      <c r="CO99" s="33">
        <v>5.7068509999999998E-3</v>
      </c>
      <c r="CP99" s="33">
        <v>5.5988239999999996E-3</v>
      </c>
      <c r="CQ99" s="33">
        <v>5.4973009999999996E-3</v>
      </c>
      <c r="CR99" s="33">
        <v>5.4045430000000004E-3</v>
      </c>
      <c r="CS99" s="33">
        <v>5.3189930000000002E-3</v>
      </c>
      <c r="CT99" s="33">
        <v>5.2321939999999999E-3</v>
      </c>
      <c r="CU99" s="33">
        <v>5.1419869999999998E-3</v>
      </c>
      <c r="CV99" s="33">
        <v>5.050807E-3</v>
      </c>
      <c r="CW99" s="33">
        <v>4.9642530000000001E-3</v>
      </c>
      <c r="CX99" s="33">
        <v>4.8862159999999996E-3</v>
      </c>
      <c r="CY99" s="33">
        <v>4.8138230000000001E-3</v>
      </c>
      <c r="CZ99" s="33">
        <v>4.7412030000000003E-3</v>
      </c>
      <c r="DA99" s="33">
        <v>4.6662329999999997E-3</v>
      </c>
      <c r="DB99" s="33">
        <v>4.590083E-3</v>
      </c>
      <c r="DC99" s="33">
        <v>4.517213E-3</v>
      </c>
      <c r="DD99" s="33">
        <v>4.4516649999999996E-3</v>
      </c>
      <c r="DE99" s="33">
        <v>4.3920850000000004E-3</v>
      </c>
      <c r="DF99" s="33">
        <v>4.3312139999999999E-3</v>
      </c>
      <c r="DG99" s="33">
        <v>4.266583E-3</v>
      </c>
      <c r="DH99" s="33">
        <v>4.2008979999999998E-3</v>
      </c>
      <c r="DI99" s="33">
        <v>4.1385370000000003E-3</v>
      </c>
      <c r="DJ99" s="33">
        <v>4.0820029999999998E-3</v>
      </c>
      <c r="DK99" s="33">
        <v>4.0299209999999997E-3</v>
      </c>
      <c r="DL99" s="33">
        <v>3.9777969999999999E-3</v>
      </c>
      <c r="DM99" s="33">
        <v>3.9229490000000002E-3</v>
      </c>
      <c r="DN99" s="33">
        <v>3.8677540000000002E-3</v>
      </c>
      <c r="DO99" s="33">
        <v>3.8151320000000002E-3</v>
      </c>
      <c r="DP99" s="33">
        <v>3.7676490000000001E-3</v>
      </c>
      <c r="DQ99" s="33">
        <v>3.7241819999999999E-3</v>
      </c>
      <c r="DR99" s="33">
        <v>3.6807329999999998E-3</v>
      </c>
      <c r="DS99" s="33">
        <v>3.6324019999999999E-3</v>
      </c>
      <c r="DT99" s="33">
        <v>3.5814520000000002E-3</v>
      </c>
      <c r="DU99" s="33">
        <v>3.5331149999999999E-3</v>
      </c>
      <c r="DV99" s="33">
        <v>3.4916439999999999E-3</v>
      </c>
      <c r="DW99" s="33">
        <v>3.4555689999999999E-3</v>
      </c>
      <c r="DX99" s="33">
        <v>3.420204E-3</v>
      </c>
      <c r="DY99" s="33">
        <v>3.3808879999999999E-3</v>
      </c>
      <c r="DZ99" s="33">
        <v>3.3371239999999999E-3</v>
      </c>
      <c r="EA99" s="33">
        <v>3.2941789999999999E-3</v>
      </c>
      <c r="EB99" s="33">
        <v>3.2557939999999998E-3</v>
      </c>
      <c r="EC99" s="33">
        <v>3.2215820000000002E-3</v>
      </c>
      <c r="ED99" s="33">
        <v>3.1882579999999998E-3</v>
      </c>
      <c r="EE99" s="33">
        <v>3.152625E-3</v>
      </c>
      <c r="EF99" s="33">
        <v>3.1154149999999999E-3</v>
      </c>
      <c r="EG99" s="33">
        <v>3.0785669999999999E-3</v>
      </c>
      <c r="EH99" s="33">
        <v>3.044925E-3</v>
      </c>
      <c r="EI99" s="33">
        <v>3.0145240000000002E-3</v>
      </c>
      <c r="EJ99" s="33">
        <v>2.9848600000000002E-3</v>
      </c>
      <c r="EK99" s="33">
        <v>2.9525580000000001E-3</v>
      </c>
      <c r="EL99" s="33">
        <v>2.9171510000000002E-3</v>
      </c>
      <c r="EM99" s="33">
        <v>2.8815389999999998E-3</v>
      </c>
      <c r="EN99" s="33">
        <v>2.8496630000000001E-3</v>
      </c>
      <c r="EO99" s="33">
        <v>2.8215169999999999E-3</v>
      </c>
      <c r="EP99" s="33">
        <v>2.794693E-3</v>
      </c>
      <c r="EQ99" s="33">
        <v>2.7671940000000002E-3</v>
      </c>
      <c r="ER99" s="33">
        <v>2.7378189999999998E-3</v>
      </c>
      <c r="ES99" s="33">
        <v>2.7078380000000002E-3</v>
      </c>
      <c r="ET99" s="33">
        <v>2.6794900000000001E-3</v>
      </c>
      <c r="EU99" s="33">
        <v>2.6529959999999999E-3</v>
      </c>
      <c r="EV99" s="33">
        <v>2.6270170000000002E-3</v>
      </c>
      <c r="EW99" s="33">
        <v>2.6005830000000001E-3</v>
      </c>
      <c r="EX99" s="33">
        <v>2.5725370000000002E-3</v>
      </c>
      <c r="EY99" s="33">
        <v>2.5447320000000001E-3</v>
      </c>
      <c r="EZ99" s="33">
        <v>2.5201730000000001E-3</v>
      </c>
      <c r="FA99" s="33">
        <v>2.4984590000000002E-3</v>
      </c>
      <c r="FB99" s="33">
        <v>2.4767970000000002E-3</v>
      </c>
      <c r="FC99" s="33">
        <v>2.453275E-3</v>
      </c>
      <c r="FD99" s="33">
        <v>2.4272769999999998E-3</v>
      </c>
      <c r="FE99" s="33">
        <v>2.4008100000000002E-3</v>
      </c>
      <c r="FF99" s="33">
        <v>2.377143E-3</v>
      </c>
      <c r="FG99" s="33">
        <v>2.3564329999999998E-3</v>
      </c>
      <c r="FH99" s="33">
        <v>2.336613E-3</v>
      </c>
      <c r="FI99" s="33">
        <v>2.3166049999999998E-3</v>
      </c>
      <c r="FJ99" s="33">
        <v>2.2956230000000001E-3</v>
      </c>
      <c r="FK99" s="33">
        <v>2.2742930000000001E-3</v>
      </c>
      <c r="FL99" s="33">
        <v>2.2545299999999998E-3</v>
      </c>
      <c r="FM99" s="33">
        <v>2.235913E-3</v>
      </c>
      <c r="FN99" s="33">
        <v>2.2175989999999998E-3</v>
      </c>
      <c r="FO99" s="33">
        <v>2.199019E-3</v>
      </c>
      <c r="FP99" s="33">
        <v>2.1797269999999998E-3</v>
      </c>
      <c r="FQ99" s="33">
        <v>2.1602549999999998E-3</v>
      </c>
      <c r="FR99" s="33">
        <v>2.1424640000000002E-3</v>
      </c>
      <c r="FS99" s="33">
        <v>2.126055E-3</v>
      </c>
      <c r="FT99" s="33">
        <v>2.110392E-3</v>
      </c>
      <c r="FU99" s="33">
        <v>2.0943559999999999E-3</v>
      </c>
      <c r="FV99" s="33">
        <v>2.0771930000000002E-3</v>
      </c>
      <c r="FW99" s="33">
        <v>2.059473E-3</v>
      </c>
      <c r="FX99" s="33">
        <v>2.042706E-3</v>
      </c>
      <c r="FY99" s="33">
        <v>2.0271989999999999E-3</v>
      </c>
      <c r="FZ99" s="33">
        <v>2.012593E-3</v>
      </c>
      <c r="GA99" s="33">
        <v>1.9982989999999998E-3</v>
      </c>
      <c r="GB99" s="33">
        <v>1.9835640000000002E-3</v>
      </c>
      <c r="GC99" s="33">
        <v>1.9687760000000002E-3</v>
      </c>
      <c r="GD99" s="33">
        <v>1.9546770000000002E-3</v>
      </c>
      <c r="GE99" s="33">
        <v>1.9415400000000001E-3</v>
      </c>
      <c r="GF99" s="33">
        <v>1.928833E-3</v>
      </c>
      <c r="GG99" s="33">
        <v>1.9159279999999999E-3</v>
      </c>
      <c r="GH99" s="33">
        <v>1.90226E-3</v>
      </c>
      <c r="GI99" s="33">
        <v>1.888264E-3</v>
      </c>
      <c r="GJ99" s="33">
        <v>1.874758E-3</v>
      </c>
      <c r="GK99" s="33">
        <v>1.862149E-3</v>
      </c>
      <c r="GL99" s="33">
        <v>1.8502729999999999E-3</v>
      </c>
      <c r="GM99" s="33">
        <v>1.8385820000000001E-3</v>
      </c>
      <c r="GN99" s="33">
        <v>1.826561E-3</v>
      </c>
      <c r="GO99" s="33">
        <v>1.81431E-3</v>
      </c>
      <c r="GP99" s="33">
        <v>1.802306E-3</v>
      </c>
      <c r="GQ99" s="33">
        <v>1.7909040000000001E-3</v>
      </c>
      <c r="GR99" s="33">
        <v>1.7801920000000001E-3</v>
      </c>
      <c r="GS99" s="33">
        <v>1.7698480000000001E-3</v>
      </c>
      <c r="GT99" s="33">
        <v>1.7594869999999999E-3</v>
      </c>
      <c r="GU99" s="33">
        <v>1.749062E-3</v>
      </c>
      <c r="GV99" s="33">
        <v>1.738718E-3</v>
      </c>
      <c r="GW99" s="33">
        <v>1.728715E-3</v>
      </c>
      <c r="GX99" s="33">
        <v>1.71941E-3</v>
      </c>
      <c r="GY99" s="33">
        <v>1.7105009999999999E-3</v>
      </c>
      <c r="GZ99" s="33">
        <v>1.701639E-3</v>
      </c>
      <c r="HA99" s="33">
        <v>1.692631E-3</v>
      </c>
      <c r="HB99" s="33">
        <v>1.6836189999999999E-3</v>
      </c>
      <c r="HC99" s="33">
        <v>1.674797E-3</v>
      </c>
      <c r="HD99" s="33">
        <v>1.66643E-3</v>
      </c>
      <c r="HE99" s="33">
        <v>1.658332E-3</v>
      </c>
      <c r="HF99" s="33">
        <v>1.6502719999999999E-3</v>
      </c>
      <c r="HG99" s="33">
        <v>1.642145E-3</v>
      </c>
      <c r="HH99" s="33">
        <v>1.6339939999999999E-3</v>
      </c>
      <c r="HI99" s="33">
        <v>1.6260339999999999E-3</v>
      </c>
      <c r="HJ99" s="33">
        <v>1.6185049999999999E-3</v>
      </c>
      <c r="HK99" s="33">
        <v>1.6113189999999999E-3</v>
      </c>
      <c r="HL99" s="33">
        <v>1.6042680000000001E-3</v>
      </c>
      <c r="HM99" s="33">
        <v>1.5972429999999999E-3</v>
      </c>
      <c r="HN99" s="33">
        <v>1.5900949999999999E-3</v>
      </c>
      <c r="HO99" s="33">
        <v>1.582876E-3</v>
      </c>
      <c r="HP99" s="33">
        <v>1.575798E-3</v>
      </c>
      <c r="HQ99" s="33">
        <v>1.568839E-3</v>
      </c>
      <c r="HR99" s="33">
        <v>1.5619519999999999E-3</v>
      </c>
      <c r="HS99" s="33">
        <v>1.5551759999999999E-3</v>
      </c>
      <c r="HT99" s="33">
        <v>1.548467E-3</v>
      </c>
      <c r="HU99" s="33">
        <v>1.541805E-3</v>
      </c>
      <c r="HV99" s="33">
        <v>1.535329E-3</v>
      </c>
      <c r="HW99" s="33">
        <v>1.529068E-3</v>
      </c>
      <c r="HX99" s="33">
        <v>1.522977E-3</v>
      </c>
      <c r="HY99" s="33">
        <v>1.5170660000000001E-3</v>
      </c>
      <c r="HZ99" s="33">
        <v>1.5111980000000001E-3</v>
      </c>
      <c r="IA99" s="33">
        <v>1.505244E-3</v>
      </c>
      <c r="IB99" s="33">
        <v>1.4992829999999999E-3</v>
      </c>
      <c r="IC99" s="33">
        <v>1.4933520000000001E-3</v>
      </c>
      <c r="ID99" s="33">
        <v>1.487431E-3</v>
      </c>
      <c r="IE99" s="33">
        <v>1.4815469999999999E-3</v>
      </c>
      <c r="IF99" s="33">
        <v>1.4755910000000001E-3</v>
      </c>
      <c r="IG99" s="33">
        <v>1.469585E-3</v>
      </c>
      <c r="IH99" s="33">
        <v>1.4637109999999999E-3</v>
      </c>
      <c r="II99" s="33">
        <v>1.4580540000000001E-3</v>
      </c>
      <c r="IJ99" s="33">
        <v>1.4525969999999999E-3</v>
      </c>
      <c r="IK99" s="33">
        <v>1.447357E-3</v>
      </c>
      <c r="IL99" s="33">
        <v>1.442245E-3</v>
      </c>
      <c r="IM99" s="33">
        <v>1.4372090000000001E-3</v>
      </c>
      <c r="IN99" s="33">
        <v>1.4323249999999999E-3</v>
      </c>
      <c r="IO99" s="33">
        <v>1.4275760000000001E-3</v>
      </c>
      <c r="IP99" s="33">
        <v>1.4228629999999999E-3</v>
      </c>
      <c r="IQ99" s="33">
        <v>1.4181669999999999E-3</v>
      </c>
      <c r="IR99" s="33">
        <v>1.413458E-3</v>
      </c>
      <c r="IS99" s="33">
        <v>1.408804E-3</v>
      </c>
      <c r="IT99" s="33">
        <v>1.4043339999999999E-3</v>
      </c>
      <c r="IU99" s="33">
        <v>1.4001020000000001E-3</v>
      </c>
      <c r="IV99" s="33">
        <v>1.396137E-3</v>
      </c>
      <c r="IW99" s="33">
        <v>1.3924709999999999E-3</v>
      </c>
      <c r="IX99" s="33">
        <v>1.3890440000000001E-3</v>
      </c>
      <c r="IY99" s="33">
        <v>1.385844E-3</v>
      </c>
      <c r="IZ99" s="33">
        <v>1.38287E-3</v>
      </c>
      <c r="JA99" s="33">
        <v>1.3800010000000001E-3</v>
      </c>
      <c r="JB99" s="33">
        <v>1.377189E-3</v>
      </c>
      <c r="JC99" s="33">
        <v>1.3744199999999999E-3</v>
      </c>
      <c r="JD99" s="33">
        <v>1.3715750000000001E-3</v>
      </c>
      <c r="JE99" s="33">
        <v>1.3686099999999999E-3</v>
      </c>
      <c r="JF99" s="33">
        <v>1.3655469999999999E-3</v>
      </c>
      <c r="JG99" s="33">
        <v>1.3623680000000001E-3</v>
      </c>
      <c r="JH99" s="33">
        <v>1.359189E-3</v>
      </c>
      <c r="JI99" s="33">
        <v>1.3561370000000001E-3</v>
      </c>
      <c r="JJ99" s="33">
        <v>1.353288E-3</v>
      </c>
      <c r="JK99" s="33">
        <v>1.3506620000000001E-3</v>
      </c>
      <c r="JL99" s="33">
        <v>1.3482590000000001E-3</v>
      </c>
      <c r="JM99" s="33">
        <v>1.346054E-3</v>
      </c>
      <c r="JN99" s="33">
        <v>1.344081E-3</v>
      </c>
      <c r="JO99" s="33">
        <v>1.3423059999999999E-3</v>
      </c>
      <c r="JP99" s="33">
        <v>1.340663E-3</v>
      </c>
      <c r="JQ99" s="33">
        <v>1.339046E-3</v>
      </c>
      <c r="JR99" s="33">
        <v>1.3373720000000001E-3</v>
      </c>
      <c r="JS99" s="33">
        <v>1.3355890000000001E-3</v>
      </c>
      <c r="JT99" s="33">
        <v>1.333751E-3</v>
      </c>
      <c r="JU99" s="33">
        <v>1.3318679999999999E-3</v>
      </c>
      <c r="JV99" s="33">
        <v>1.329942E-3</v>
      </c>
      <c r="JW99" s="33">
        <v>1.327946E-3</v>
      </c>
      <c r="JX99" s="33">
        <v>1.325873E-3</v>
      </c>
      <c r="JY99" s="33">
        <v>1.323746E-3</v>
      </c>
      <c r="JZ99" s="33">
        <v>1.3216720000000001E-3</v>
      </c>
      <c r="KA99" s="33">
        <v>1.319693E-3</v>
      </c>
      <c r="KB99" s="33">
        <v>1.31781E-3</v>
      </c>
      <c r="KC99" s="33">
        <v>1.315961E-3</v>
      </c>
      <c r="KD99" s="33">
        <v>1.314078E-3</v>
      </c>
      <c r="KE99" s="33">
        <v>1.3121229999999999E-3</v>
      </c>
      <c r="KF99" s="33">
        <v>1.3101409999999999E-3</v>
      </c>
      <c r="KG99" s="33">
        <v>1.308146E-3</v>
      </c>
      <c r="KH99" s="33">
        <v>1.306141E-3</v>
      </c>
      <c r="KI99" s="33">
        <v>1.304089E-3</v>
      </c>
      <c r="KJ99" s="33">
        <v>1.3019710000000001E-3</v>
      </c>
      <c r="KK99" s="33">
        <v>1.299789E-3</v>
      </c>
      <c r="KL99" s="33">
        <v>1.297625E-3</v>
      </c>
      <c r="KM99" s="33">
        <v>1.2955E-3</v>
      </c>
      <c r="KN99" s="33">
        <v>1.293401E-3</v>
      </c>
      <c r="KO99" s="33">
        <v>1.2912469999999999E-3</v>
      </c>
      <c r="KP99" s="33">
        <v>1.288977E-3</v>
      </c>
      <c r="KQ99" s="33">
        <v>1.2865719999999999E-3</v>
      </c>
      <c r="KR99" s="33">
        <v>1.2841059999999999E-3</v>
      </c>
      <c r="KS99" s="33">
        <v>1.2816189999999999E-3</v>
      </c>
      <c r="KT99" s="33">
        <v>1.2791090000000001E-3</v>
      </c>
      <c r="KU99" s="33">
        <v>1.2764860000000001E-3</v>
      </c>
      <c r="KV99" s="33">
        <v>1.273714E-3</v>
      </c>
      <c r="KW99" s="33">
        <v>1.2708000000000001E-3</v>
      </c>
      <c r="KX99" s="33">
        <v>1.267846E-3</v>
      </c>
      <c r="KY99" s="33">
        <v>1.2649060000000001E-3</v>
      </c>
      <c r="KZ99" s="33">
        <v>1.262003E-3</v>
      </c>
      <c r="LA99" s="33">
        <v>1.259062E-3</v>
      </c>
      <c r="LB99" s="33">
        <v>1.2560410000000001E-3</v>
      </c>
      <c r="LC99" s="33">
        <v>1.2529360000000001E-3</v>
      </c>
      <c r="LD99" s="33">
        <v>1.2498240000000001E-3</v>
      </c>
      <c r="LE99" s="33">
        <v>1.2467299999999999E-3</v>
      </c>
      <c r="LF99" s="33">
        <v>1.243641E-3</v>
      </c>
      <c r="LG99" s="33">
        <v>1.2404460000000001E-3</v>
      </c>
      <c r="LH99" s="33">
        <v>1.23708E-3</v>
      </c>
      <c r="LI99" s="33">
        <v>1.2335270000000001E-3</v>
      </c>
      <c r="LJ99" s="33">
        <v>1.229873E-3</v>
      </c>
      <c r="LK99" s="33">
        <v>1.2261640000000001E-3</v>
      </c>
      <c r="LL99" s="33">
        <v>1.2224180000000001E-3</v>
      </c>
      <c r="LM99" s="33">
        <v>1.2185570000000001E-3</v>
      </c>
      <c r="LN99" s="33">
        <v>1.2145439999999999E-3</v>
      </c>
      <c r="LO99" s="33">
        <v>1.2103839999999999E-3</v>
      </c>
      <c r="LP99" s="33">
        <v>1.2061789999999999E-3</v>
      </c>
      <c r="LQ99" s="33">
        <v>1.2019890000000001E-3</v>
      </c>
      <c r="LR99" s="33">
        <v>1.1978399999999999E-3</v>
      </c>
      <c r="LS99" s="33">
        <v>1.1936679999999999E-3</v>
      </c>
      <c r="LT99" s="33">
        <v>1.189444E-3</v>
      </c>
      <c r="LU99" s="33">
        <v>1.1851749999999999E-3</v>
      </c>
      <c r="LV99" s="33">
        <v>1.180946E-3</v>
      </c>
      <c r="LW99" s="33">
        <v>1.1767940000000001E-3</v>
      </c>
      <c r="LX99" s="33">
        <v>1.1727339999999999E-3</v>
      </c>
      <c r="LY99" s="33">
        <v>1.1686769999999999E-3</v>
      </c>
      <c r="LZ99" s="33">
        <v>1.1645480000000001E-3</v>
      </c>
      <c r="MA99" s="33">
        <v>1.1603239999999999E-3</v>
      </c>
      <c r="MB99" s="33">
        <v>1.1560800000000001E-3</v>
      </c>
      <c r="MC99" s="33">
        <v>1.1518520000000001E-3</v>
      </c>
      <c r="MD99" s="33">
        <v>1.1476640000000001E-3</v>
      </c>
      <c r="ME99" s="33">
        <v>1.1434500000000001E-3</v>
      </c>
      <c r="MF99" s="33">
        <v>1.1391559999999999E-3</v>
      </c>
      <c r="MG99" s="33">
        <v>1.134775E-3</v>
      </c>
      <c r="MH99" s="33">
        <v>1.1303839999999999E-3</v>
      </c>
      <c r="MI99" s="33">
        <v>1.1260280000000001E-3</v>
      </c>
      <c r="MJ99" s="33">
        <v>1.1217250000000001E-3</v>
      </c>
      <c r="MK99" s="33">
        <v>1.1173960000000001E-3</v>
      </c>
      <c r="ML99" s="33">
        <v>1.112977E-3</v>
      </c>
      <c r="MM99" s="33">
        <v>1.108454E-3</v>
      </c>
      <c r="MN99" s="33">
        <v>1.1039050000000001E-3</v>
      </c>
      <c r="MO99" s="33">
        <v>1.0993909999999999E-3</v>
      </c>
      <c r="MP99" s="33">
        <v>1.0949530000000001E-3</v>
      </c>
      <c r="MQ99" s="33">
        <v>1.090546E-3</v>
      </c>
      <c r="MR99" s="33">
        <v>1.086137E-3</v>
      </c>
      <c r="MS99" s="33">
        <v>1.081743E-3</v>
      </c>
      <c r="MT99" s="33">
        <v>1.0774599999999999E-3</v>
      </c>
      <c r="MU99" s="33">
        <v>1.073339E-3</v>
      </c>
      <c r="MV99" s="33">
        <v>1.069385E-3</v>
      </c>
      <c r="MW99" s="33">
        <v>1.065505E-3</v>
      </c>
      <c r="MX99" s="33">
        <v>1.0616180000000001E-3</v>
      </c>
      <c r="MY99" s="33">
        <v>1.0576889999999999E-3</v>
      </c>
      <c r="MZ99" s="33">
        <v>1.0537509999999999E-3</v>
      </c>
      <c r="NA99" s="33">
        <v>1.049798E-3</v>
      </c>
      <c r="NB99" s="33">
        <v>1.045823E-3</v>
      </c>
      <c r="NC99" s="33">
        <v>1.0417650000000001E-3</v>
      </c>
      <c r="ND99" s="33">
        <v>1.037591E-3</v>
      </c>
      <c r="NE99" s="33">
        <v>1.0333199999999999E-3</v>
      </c>
      <c r="NF99" s="33">
        <v>1.0290399999999999E-3</v>
      </c>
      <c r="NG99" s="33">
        <v>1.0248150000000001E-3</v>
      </c>
      <c r="NH99" s="33">
        <v>1.020677E-3</v>
      </c>
      <c r="NI99" s="33">
        <v>1.0165759999999999E-3</v>
      </c>
      <c r="NJ99" s="33">
        <v>1.0124660000000001E-3</v>
      </c>
      <c r="NK99" s="33">
        <v>1.008337E-3</v>
      </c>
      <c r="NL99" s="33">
        <v>1.0042390000000001E-3</v>
      </c>
      <c r="NM99" s="33">
        <v>1.000199E-3</v>
      </c>
      <c r="NN99" s="33">
        <v>9.9621689999999995E-4</v>
      </c>
      <c r="NO99" s="33">
        <v>9.9222469999999991E-4</v>
      </c>
      <c r="NP99" s="33">
        <v>9.8817429999999997E-4</v>
      </c>
      <c r="NQ99" s="33">
        <v>9.840656000000001E-4</v>
      </c>
      <c r="NR99" s="33">
        <v>9.7997410000000003E-4</v>
      </c>
      <c r="NS99" s="33">
        <v>9.7595679999999999E-4</v>
      </c>
      <c r="NT99" s="33">
        <v>9.7204669999999998E-4</v>
      </c>
      <c r="NU99" s="33">
        <v>9.682019E-4</v>
      </c>
      <c r="NV99" s="33">
        <v>9.6438389999999995E-4</v>
      </c>
      <c r="NW99" s="33">
        <v>9.6058289999999995E-4</v>
      </c>
      <c r="NX99" s="33">
        <v>9.5682570000000004E-4</v>
      </c>
      <c r="NY99" s="33">
        <v>9.5311340000000004E-4</v>
      </c>
      <c r="NZ99" s="33">
        <v>9.4942840000000002E-4</v>
      </c>
      <c r="OA99" s="33">
        <v>9.4569140000000005E-4</v>
      </c>
      <c r="OB99" s="33">
        <v>9.4185269999999999E-4</v>
      </c>
      <c r="OC99" s="33">
        <v>9.3790919999999997E-4</v>
      </c>
      <c r="OD99" s="33">
        <v>9.3388390000000003E-4</v>
      </c>
      <c r="OE99" s="33">
        <v>9.2982030000000003E-4</v>
      </c>
      <c r="OF99" s="33">
        <v>9.2575749999999999E-4</v>
      </c>
      <c r="OG99" s="33">
        <v>9.2169419999999999E-4</v>
      </c>
      <c r="OH99" s="33">
        <v>9.1765559999999996E-4</v>
      </c>
      <c r="OI99" s="33">
        <v>9.1367279999999998E-4</v>
      </c>
      <c r="OJ99" s="33">
        <v>9.0977090000000005E-4</v>
      </c>
      <c r="OK99" s="33">
        <v>9.0596660000000001E-4</v>
      </c>
      <c r="OL99" s="33">
        <v>9.0225229999999997E-4</v>
      </c>
      <c r="OM99" s="33">
        <v>8.9857019999999997E-4</v>
      </c>
      <c r="ON99" s="33">
        <v>8.9489349999999997E-4</v>
      </c>
      <c r="OO99" s="33">
        <v>8.9121179999999999E-4</v>
      </c>
      <c r="OP99" s="33">
        <v>8.8752679999999997E-4</v>
      </c>
    </row>
    <row r="100" spans="1:406" x14ac:dyDescent="0.25">
      <c r="A100" s="13" t="str">
        <f t="shared" si="1"/>
        <v>Helicopter-COARSE-3-14-Any</v>
      </c>
      <c r="B100" s="13" t="s">
        <v>55</v>
      </c>
      <c r="C100" s="23" t="s">
        <v>29</v>
      </c>
      <c r="D100" s="31">
        <v>3</v>
      </c>
      <c r="E100" s="23">
        <v>14</v>
      </c>
      <c r="F100" s="32" t="s">
        <v>48</v>
      </c>
      <c r="G100" s="33">
        <v>0.77231649999999996</v>
      </c>
      <c r="H100" s="13">
        <v>0.55384199999999995</v>
      </c>
      <c r="I100" s="33">
        <v>0.40014230000000001</v>
      </c>
      <c r="J100" s="33">
        <v>0.29660969999999998</v>
      </c>
      <c r="K100" s="33">
        <v>0.22637470000000001</v>
      </c>
      <c r="L100" s="33">
        <v>0.1777765</v>
      </c>
      <c r="M100" s="33">
        <v>0.14365130000000001</v>
      </c>
      <c r="N100" s="33">
        <v>0.1186692</v>
      </c>
      <c r="O100" s="33">
        <v>0.1000321</v>
      </c>
      <c r="P100" s="33">
        <v>8.5772370000000001E-2</v>
      </c>
      <c r="Q100" s="33">
        <v>7.4375300000000005E-2</v>
      </c>
      <c r="R100" s="33">
        <v>6.521768E-2</v>
      </c>
      <c r="S100" s="33">
        <v>5.8088279999999999E-2</v>
      </c>
      <c r="T100" s="33">
        <v>5.1932760000000001E-2</v>
      </c>
      <c r="U100" s="33">
        <v>4.6872520000000001E-2</v>
      </c>
      <c r="V100" s="33">
        <v>4.3490800000000003E-2</v>
      </c>
      <c r="W100" s="33">
        <v>4.02314E-2</v>
      </c>
      <c r="X100" s="33">
        <v>3.7234209999999997E-2</v>
      </c>
      <c r="Y100" s="33">
        <v>3.4823069999999998E-2</v>
      </c>
      <c r="Z100" s="33">
        <v>3.2311159999999998E-2</v>
      </c>
      <c r="AA100" s="33">
        <v>3.011875E-2</v>
      </c>
      <c r="AB100" s="33">
        <v>2.8123220000000001E-2</v>
      </c>
      <c r="AC100" s="33">
        <v>2.622681E-2</v>
      </c>
      <c r="AD100" s="33">
        <v>2.453054E-2</v>
      </c>
      <c r="AE100" s="33">
        <v>2.3168520000000001E-2</v>
      </c>
      <c r="AF100" s="33">
        <v>2.1766899999999999E-2</v>
      </c>
      <c r="AG100" s="33">
        <v>2.0549410000000001E-2</v>
      </c>
      <c r="AH100" s="33">
        <v>1.943419E-2</v>
      </c>
      <c r="AI100" s="33">
        <v>1.8390730000000001E-2</v>
      </c>
      <c r="AJ100" s="33">
        <v>1.745495E-2</v>
      </c>
      <c r="AK100" s="33">
        <v>1.6602309999999999E-2</v>
      </c>
      <c r="AL100" s="33">
        <v>1.572078E-2</v>
      </c>
      <c r="AM100" s="33">
        <v>1.49309E-2</v>
      </c>
      <c r="AN100" s="33">
        <v>1.420591E-2</v>
      </c>
      <c r="AO100" s="33">
        <v>1.3538659999999999E-2</v>
      </c>
      <c r="AP100" s="33">
        <v>1.29219E-2</v>
      </c>
      <c r="AQ100" s="33">
        <v>1.2354209999999999E-2</v>
      </c>
      <c r="AR100" s="33">
        <v>1.182122E-2</v>
      </c>
      <c r="AS100" s="33">
        <v>1.1333950000000001E-2</v>
      </c>
      <c r="AT100" s="33">
        <v>1.088626E-2</v>
      </c>
      <c r="AU100" s="33">
        <v>1.0469330000000001E-2</v>
      </c>
      <c r="AV100" s="33">
        <v>1.0071429999999999E-2</v>
      </c>
      <c r="AW100" s="33">
        <v>9.7047720000000004E-3</v>
      </c>
      <c r="AX100" s="33">
        <v>9.3590679999999999E-3</v>
      </c>
      <c r="AY100" s="33">
        <v>9.036278E-3</v>
      </c>
      <c r="AZ100" s="33">
        <v>8.7374789999999994E-3</v>
      </c>
      <c r="BA100" s="33">
        <v>8.4597960000000003E-3</v>
      </c>
      <c r="BB100" s="33">
        <v>8.1903029999999995E-3</v>
      </c>
      <c r="BC100" s="33">
        <v>7.9381759999999999E-3</v>
      </c>
      <c r="BD100" s="33">
        <v>7.6998630000000004E-3</v>
      </c>
      <c r="BE100" s="33">
        <v>7.4753049999999998E-3</v>
      </c>
      <c r="BF100" s="33">
        <v>7.2670749999999996E-3</v>
      </c>
      <c r="BG100" s="33">
        <v>7.0714760000000002E-3</v>
      </c>
      <c r="BH100" s="33">
        <v>6.8797729999999996E-3</v>
      </c>
      <c r="BI100" s="33">
        <v>6.6986459999999999E-3</v>
      </c>
      <c r="BJ100" s="33">
        <v>6.5255519999999996E-3</v>
      </c>
      <c r="BK100" s="33">
        <v>6.3609599999999997E-3</v>
      </c>
      <c r="BL100" s="33">
        <v>6.2108909999999996E-3</v>
      </c>
      <c r="BM100" s="33">
        <v>6.0688549999999997E-3</v>
      </c>
      <c r="BN100" s="33">
        <v>5.924828E-3</v>
      </c>
      <c r="BO100" s="33">
        <v>5.788311E-3</v>
      </c>
      <c r="BP100" s="33">
        <v>5.6592129999999997E-3</v>
      </c>
      <c r="BQ100" s="33">
        <v>5.5370239999999998E-3</v>
      </c>
      <c r="BR100" s="33">
        <v>5.4246190000000003E-3</v>
      </c>
      <c r="BS100" s="33">
        <v>5.3168740000000001E-3</v>
      </c>
      <c r="BT100" s="33">
        <v>5.2058979999999996E-3</v>
      </c>
      <c r="BU100" s="33">
        <v>5.1004759999999996E-3</v>
      </c>
      <c r="BV100" s="33">
        <v>5.0014220000000002E-3</v>
      </c>
      <c r="BW100" s="33">
        <v>4.9078180000000004E-3</v>
      </c>
      <c r="BX100" s="33">
        <v>4.8186059999999996E-3</v>
      </c>
      <c r="BY100" s="33">
        <v>4.7341939999999997E-3</v>
      </c>
      <c r="BZ100" s="33">
        <v>4.6487639999999997E-3</v>
      </c>
      <c r="CA100" s="33">
        <v>4.5654240000000002E-3</v>
      </c>
      <c r="CB100" s="33">
        <v>4.4866970000000004E-3</v>
      </c>
      <c r="CC100" s="33">
        <v>4.4140280000000004E-3</v>
      </c>
      <c r="CD100" s="33">
        <v>4.3432080000000003E-3</v>
      </c>
      <c r="CE100" s="33">
        <v>4.2752729999999996E-3</v>
      </c>
      <c r="CF100" s="33">
        <v>4.2083449999999996E-3</v>
      </c>
      <c r="CG100" s="33">
        <v>4.1428460000000004E-3</v>
      </c>
      <c r="CH100" s="33">
        <v>4.0791200000000003E-3</v>
      </c>
      <c r="CI100" s="33">
        <v>4.0194439999999996E-3</v>
      </c>
      <c r="CJ100" s="33">
        <v>3.9620929999999999E-3</v>
      </c>
      <c r="CK100" s="33">
        <v>3.9065050000000002E-3</v>
      </c>
      <c r="CL100" s="33">
        <v>3.851775E-3</v>
      </c>
      <c r="CM100" s="33">
        <v>3.7982279999999998E-3</v>
      </c>
      <c r="CN100" s="33">
        <v>3.7465900000000002E-3</v>
      </c>
      <c r="CO100" s="33">
        <v>3.6970390000000001E-3</v>
      </c>
      <c r="CP100" s="33">
        <v>3.64978E-3</v>
      </c>
      <c r="CQ100" s="33">
        <v>3.6042719999999999E-3</v>
      </c>
      <c r="CR100" s="33">
        <v>3.5593180000000001E-3</v>
      </c>
      <c r="CS100" s="33">
        <v>3.5141410000000001E-3</v>
      </c>
      <c r="CT100" s="33">
        <v>3.470777E-3</v>
      </c>
      <c r="CU100" s="33">
        <v>3.4301990000000001E-3</v>
      </c>
      <c r="CV100" s="33">
        <v>3.3914520000000001E-3</v>
      </c>
      <c r="CW100" s="33">
        <v>3.35309E-3</v>
      </c>
      <c r="CX100" s="33">
        <v>3.3137969999999998E-3</v>
      </c>
      <c r="CY100" s="33">
        <v>3.2748669999999999E-3</v>
      </c>
      <c r="CZ100" s="33">
        <v>3.2383590000000001E-3</v>
      </c>
      <c r="DA100" s="33">
        <v>3.204443E-3</v>
      </c>
      <c r="DB100" s="33">
        <v>3.1715509999999999E-3</v>
      </c>
      <c r="DC100" s="33">
        <v>3.1382770000000001E-3</v>
      </c>
      <c r="DD100" s="33">
        <v>3.104477E-3</v>
      </c>
      <c r="DE100" s="33">
        <v>3.0715959999999998E-3</v>
      </c>
      <c r="DF100" s="33">
        <v>3.0406510000000001E-3</v>
      </c>
      <c r="DG100" s="33">
        <v>3.0111669999999999E-3</v>
      </c>
      <c r="DH100" s="33">
        <v>2.9818399999999999E-3</v>
      </c>
      <c r="DI100" s="33">
        <v>2.9522720000000001E-3</v>
      </c>
      <c r="DJ100" s="33">
        <v>2.9231719999999999E-3</v>
      </c>
      <c r="DK100" s="33">
        <v>2.895248E-3</v>
      </c>
      <c r="DL100" s="33">
        <v>2.8689599999999998E-3</v>
      </c>
      <c r="DM100" s="33">
        <v>2.8439149999999998E-3</v>
      </c>
      <c r="DN100" s="33">
        <v>2.819013E-3</v>
      </c>
      <c r="DO100" s="33">
        <v>2.7938960000000001E-3</v>
      </c>
      <c r="DP100" s="33">
        <v>2.7689989999999999E-3</v>
      </c>
      <c r="DQ100" s="33">
        <v>2.7445400000000002E-3</v>
      </c>
      <c r="DR100" s="33">
        <v>2.7210099999999998E-3</v>
      </c>
      <c r="DS100" s="33">
        <v>2.698162E-3</v>
      </c>
      <c r="DT100" s="33">
        <v>2.675434E-3</v>
      </c>
      <c r="DU100" s="33">
        <v>2.6528440000000001E-3</v>
      </c>
      <c r="DV100" s="33">
        <v>2.6308099999999999E-3</v>
      </c>
      <c r="DW100" s="33">
        <v>2.6095720000000001E-3</v>
      </c>
      <c r="DX100" s="33">
        <v>2.5893940000000001E-3</v>
      </c>
      <c r="DY100" s="33">
        <v>2.569661E-3</v>
      </c>
      <c r="DZ100" s="33">
        <v>2.5495299999999999E-3</v>
      </c>
      <c r="EA100" s="33">
        <v>2.5295299999999999E-3</v>
      </c>
      <c r="EB100" s="33">
        <v>2.5100299999999999E-3</v>
      </c>
      <c r="EC100" s="33">
        <v>2.4913700000000001E-3</v>
      </c>
      <c r="ED100" s="33">
        <v>2.4739670000000001E-3</v>
      </c>
      <c r="EE100" s="33">
        <v>2.45729E-3</v>
      </c>
      <c r="EF100" s="33">
        <v>2.4403850000000002E-3</v>
      </c>
      <c r="EG100" s="33">
        <v>2.4235749999999999E-3</v>
      </c>
      <c r="EH100" s="33">
        <v>2.4069389999999999E-3</v>
      </c>
      <c r="EI100" s="33">
        <v>2.3904400000000002E-3</v>
      </c>
      <c r="EJ100" s="33">
        <v>2.3747159999999998E-3</v>
      </c>
      <c r="EK100" s="33">
        <v>2.359398E-3</v>
      </c>
      <c r="EL100" s="33">
        <v>2.3437599999999999E-3</v>
      </c>
      <c r="EM100" s="33">
        <v>2.328217E-3</v>
      </c>
      <c r="EN100" s="33">
        <v>2.313243E-3</v>
      </c>
      <c r="EO100" s="33">
        <v>2.2991539999999999E-3</v>
      </c>
      <c r="EP100" s="33">
        <v>2.2861119999999999E-3</v>
      </c>
      <c r="EQ100" s="33">
        <v>2.2732859999999998E-3</v>
      </c>
      <c r="ER100" s="33">
        <v>2.2600979999999999E-3</v>
      </c>
      <c r="ES100" s="33">
        <v>2.2466949999999999E-3</v>
      </c>
      <c r="ET100" s="33">
        <v>2.2332530000000001E-3</v>
      </c>
      <c r="EU100" s="33">
        <v>2.2202010000000002E-3</v>
      </c>
      <c r="EV100" s="33">
        <v>2.2078639999999999E-3</v>
      </c>
      <c r="EW100" s="33">
        <v>2.1960019999999998E-3</v>
      </c>
      <c r="EX100" s="33">
        <v>2.1843969999999998E-3</v>
      </c>
      <c r="EY100" s="33">
        <v>2.1729639999999999E-3</v>
      </c>
      <c r="EZ100" s="33">
        <v>2.1617780000000001E-3</v>
      </c>
      <c r="FA100" s="33">
        <v>2.150997E-3</v>
      </c>
      <c r="FB100" s="33">
        <v>2.140777E-3</v>
      </c>
      <c r="FC100" s="33">
        <v>2.1307909999999999E-3</v>
      </c>
      <c r="FD100" s="33">
        <v>2.1207499999999998E-3</v>
      </c>
      <c r="FE100" s="33">
        <v>2.110476E-3</v>
      </c>
      <c r="FF100" s="33">
        <v>2.100219E-3</v>
      </c>
      <c r="FG100" s="33">
        <v>2.090246E-3</v>
      </c>
      <c r="FH100" s="33">
        <v>2.0806980000000002E-3</v>
      </c>
      <c r="FI100" s="33">
        <v>2.071434E-3</v>
      </c>
      <c r="FJ100" s="33">
        <v>2.0622639999999999E-3</v>
      </c>
      <c r="FK100" s="33">
        <v>2.0529540000000001E-3</v>
      </c>
      <c r="FL100" s="33">
        <v>2.043647E-3</v>
      </c>
      <c r="FM100" s="33">
        <v>2.0345929999999999E-3</v>
      </c>
      <c r="FN100" s="33">
        <v>2.0259710000000001E-3</v>
      </c>
      <c r="FO100" s="33">
        <v>2.0176500000000002E-3</v>
      </c>
      <c r="FP100" s="33">
        <v>2.009617E-3</v>
      </c>
      <c r="FQ100" s="33">
        <v>2.0015509999999999E-3</v>
      </c>
      <c r="FR100" s="33">
        <v>1.9934409999999999E-3</v>
      </c>
      <c r="FS100" s="33">
        <v>1.9854339999999999E-3</v>
      </c>
      <c r="FT100" s="33">
        <v>1.9777380000000002E-3</v>
      </c>
      <c r="FU100" s="33">
        <v>1.9701509999999998E-3</v>
      </c>
      <c r="FV100" s="33">
        <v>1.9626280000000001E-3</v>
      </c>
      <c r="FW100" s="33">
        <v>1.9548790000000001E-3</v>
      </c>
      <c r="FX100" s="33">
        <v>1.946917E-3</v>
      </c>
      <c r="FY100" s="33">
        <v>1.9388350000000001E-3</v>
      </c>
      <c r="FZ100" s="33">
        <v>1.931E-3</v>
      </c>
      <c r="GA100" s="33">
        <v>1.9235019999999999E-3</v>
      </c>
      <c r="GB100" s="33">
        <v>1.9162459999999999E-3</v>
      </c>
      <c r="GC100" s="33">
        <v>1.908893E-3</v>
      </c>
      <c r="GD100" s="33">
        <v>1.901338E-3</v>
      </c>
      <c r="GE100" s="33">
        <v>1.8935390000000001E-3</v>
      </c>
      <c r="GF100" s="33">
        <v>1.8857920000000001E-3</v>
      </c>
      <c r="GG100" s="33">
        <v>1.878195E-3</v>
      </c>
      <c r="GH100" s="33">
        <v>1.870745E-3</v>
      </c>
      <c r="GI100" s="33">
        <v>1.8631990000000001E-3</v>
      </c>
      <c r="GJ100" s="33">
        <v>1.855509E-3</v>
      </c>
      <c r="GK100" s="33">
        <v>1.8476709999999999E-3</v>
      </c>
      <c r="GL100" s="33">
        <v>1.840019E-3</v>
      </c>
      <c r="GM100" s="33">
        <v>1.8326289999999999E-3</v>
      </c>
      <c r="GN100" s="33">
        <v>1.8254440000000001E-3</v>
      </c>
      <c r="GO100" s="33">
        <v>1.818131E-3</v>
      </c>
      <c r="GP100" s="33">
        <v>1.8104659999999999E-3</v>
      </c>
      <c r="GQ100" s="33">
        <v>1.802381E-3</v>
      </c>
      <c r="GR100" s="33">
        <v>1.794241E-3</v>
      </c>
      <c r="GS100" s="33">
        <v>1.78623E-3</v>
      </c>
      <c r="GT100" s="33">
        <v>1.778392E-3</v>
      </c>
      <c r="GU100" s="33">
        <v>1.7704909999999999E-3</v>
      </c>
      <c r="GV100" s="33">
        <v>1.7624089999999999E-3</v>
      </c>
      <c r="GW100" s="33">
        <v>1.7541970000000001E-3</v>
      </c>
      <c r="GX100" s="33">
        <v>1.7462409999999999E-3</v>
      </c>
      <c r="GY100" s="33">
        <v>1.7386260000000001E-3</v>
      </c>
      <c r="GZ100" s="33">
        <v>1.731298E-3</v>
      </c>
      <c r="HA100" s="33">
        <v>1.7239270000000001E-3</v>
      </c>
      <c r="HB100" s="33">
        <v>1.716314E-3</v>
      </c>
      <c r="HC100" s="33">
        <v>1.7084660000000001E-3</v>
      </c>
      <c r="HD100" s="33">
        <v>1.7007700000000001E-3</v>
      </c>
      <c r="HE100" s="33">
        <v>1.693258E-3</v>
      </c>
      <c r="HF100" s="33">
        <v>1.685878E-3</v>
      </c>
      <c r="HG100" s="33">
        <v>1.678342E-3</v>
      </c>
      <c r="HH100" s="33">
        <v>1.67049E-3</v>
      </c>
      <c r="HI100" s="33">
        <v>1.662434E-3</v>
      </c>
      <c r="HJ100" s="33">
        <v>1.654619E-3</v>
      </c>
      <c r="HK100" s="33">
        <v>1.647094E-3</v>
      </c>
      <c r="HL100" s="33">
        <v>1.6398039999999999E-3</v>
      </c>
      <c r="HM100" s="33">
        <v>1.6324480000000001E-3</v>
      </c>
      <c r="HN100" s="33">
        <v>1.6248510000000001E-3</v>
      </c>
      <c r="HO100" s="33">
        <v>1.617049E-3</v>
      </c>
      <c r="HP100" s="33">
        <v>1.6094589999999999E-3</v>
      </c>
      <c r="HQ100" s="33">
        <v>1.602146E-3</v>
      </c>
      <c r="HR100" s="33">
        <v>1.5951229999999999E-3</v>
      </c>
      <c r="HS100" s="33">
        <v>1.5881140000000001E-3</v>
      </c>
      <c r="HT100" s="33">
        <v>1.5809509999999999E-3</v>
      </c>
      <c r="HU100" s="33">
        <v>1.573606E-3</v>
      </c>
      <c r="HV100" s="33">
        <v>1.566366E-3</v>
      </c>
      <c r="HW100" s="33">
        <v>1.559356E-3</v>
      </c>
      <c r="HX100" s="33">
        <v>1.5525910000000001E-3</v>
      </c>
      <c r="HY100" s="33">
        <v>1.545783E-3</v>
      </c>
      <c r="HZ100" s="33">
        <v>1.53875E-3</v>
      </c>
      <c r="IA100" s="33">
        <v>1.531466E-3</v>
      </c>
      <c r="IB100" s="33">
        <v>1.524234E-3</v>
      </c>
      <c r="IC100" s="33">
        <v>1.51721E-3</v>
      </c>
      <c r="ID100" s="33">
        <v>1.51045E-3</v>
      </c>
      <c r="IE100" s="33">
        <v>1.5037080000000001E-3</v>
      </c>
      <c r="IF100" s="33">
        <v>1.496858E-3</v>
      </c>
      <c r="IG100" s="33">
        <v>1.4898509999999999E-3</v>
      </c>
      <c r="IH100" s="33">
        <v>1.4829649999999999E-3</v>
      </c>
      <c r="II100" s="33">
        <v>1.4763230000000001E-3</v>
      </c>
      <c r="IJ100" s="33">
        <v>1.4699380000000001E-3</v>
      </c>
      <c r="IK100" s="33">
        <v>1.463539E-3</v>
      </c>
      <c r="IL100" s="33">
        <v>1.457067E-3</v>
      </c>
      <c r="IM100" s="33">
        <v>1.4504660000000001E-3</v>
      </c>
      <c r="IN100" s="33">
        <v>1.4438910000000001E-3</v>
      </c>
      <c r="IO100" s="33">
        <v>1.437469E-3</v>
      </c>
      <c r="IP100" s="33">
        <v>1.431234E-3</v>
      </c>
      <c r="IQ100" s="33">
        <v>1.4249410000000001E-3</v>
      </c>
      <c r="IR100" s="33">
        <v>1.418547E-3</v>
      </c>
      <c r="IS100" s="33">
        <v>1.411994E-3</v>
      </c>
      <c r="IT100" s="33">
        <v>1.405424E-3</v>
      </c>
      <c r="IU100" s="33">
        <v>1.3989510000000001E-3</v>
      </c>
      <c r="IV100" s="33">
        <v>1.392665E-3</v>
      </c>
      <c r="IW100" s="33">
        <v>1.386354E-3</v>
      </c>
      <c r="IX100" s="33">
        <v>1.3800069999999999E-3</v>
      </c>
      <c r="IY100" s="33">
        <v>1.3735780000000001E-3</v>
      </c>
      <c r="IZ100" s="33">
        <v>1.367158E-3</v>
      </c>
      <c r="JA100" s="33">
        <v>1.3608439999999999E-3</v>
      </c>
      <c r="JB100" s="33">
        <v>1.35476E-3</v>
      </c>
      <c r="JC100" s="33">
        <v>1.3487869999999999E-3</v>
      </c>
      <c r="JD100" s="33">
        <v>1.342907E-3</v>
      </c>
      <c r="JE100" s="33">
        <v>1.3370560000000001E-3</v>
      </c>
      <c r="JF100" s="33">
        <v>1.3312930000000001E-3</v>
      </c>
      <c r="JG100" s="33">
        <v>1.325658E-3</v>
      </c>
      <c r="JH100" s="33">
        <v>1.320131E-3</v>
      </c>
      <c r="JI100" s="33">
        <v>1.314572E-3</v>
      </c>
      <c r="JJ100" s="33">
        <v>1.308965E-3</v>
      </c>
      <c r="JK100" s="33">
        <v>1.303245E-3</v>
      </c>
      <c r="JL100" s="33">
        <v>1.2974810000000001E-3</v>
      </c>
      <c r="JM100" s="33">
        <v>1.2917460000000001E-3</v>
      </c>
      <c r="JN100" s="33">
        <v>1.2860910000000001E-3</v>
      </c>
      <c r="JO100" s="33">
        <v>1.2804120000000001E-3</v>
      </c>
      <c r="JP100" s="33">
        <v>1.2747189999999999E-3</v>
      </c>
      <c r="JQ100" s="33">
        <v>1.2689699999999999E-3</v>
      </c>
      <c r="JR100" s="33">
        <v>1.263246E-3</v>
      </c>
      <c r="JS100" s="33">
        <v>1.257633E-3</v>
      </c>
      <c r="JT100" s="33">
        <v>1.2522E-3</v>
      </c>
      <c r="JU100" s="33">
        <v>1.2469359999999999E-3</v>
      </c>
      <c r="JV100" s="33">
        <v>1.2418329999999999E-3</v>
      </c>
      <c r="JW100" s="33">
        <v>1.2368030000000001E-3</v>
      </c>
      <c r="JX100" s="33">
        <v>1.2318699999999999E-3</v>
      </c>
      <c r="JY100" s="33">
        <v>1.22707E-3</v>
      </c>
      <c r="JZ100" s="33">
        <v>1.222431E-3</v>
      </c>
      <c r="KA100" s="33">
        <v>1.2179160000000001E-3</v>
      </c>
      <c r="KB100" s="33">
        <v>1.2134979999999999E-3</v>
      </c>
      <c r="KC100" s="33">
        <v>1.2090810000000001E-3</v>
      </c>
      <c r="KD100" s="33">
        <v>1.204688E-3</v>
      </c>
      <c r="KE100" s="33">
        <v>1.200348E-3</v>
      </c>
      <c r="KF100" s="33">
        <v>1.1961039999999999E-3</v>
      </c>
      <c r="KG100" s="33">
        <v>1.1919840000000001E-3</v>
      </c>
      <c r="KH100" s="33">
        <v>1.1879880000000001E-3</v>
      </c>
      <c r="KI100" s="33">
        <v>1.1840290000000001E-3</v>
      </c>
      <c r="KJ100" s="33">
        <v>1.180127E-3</v>
      </c>
      <c r="KK100" s="33">
        <v>1.1762999999999999E-3</v>
      </c>
      <c r="KL100" s="33">
        <v>1.172574E-3</v>
      </c>
      <c r="KM100" s="33">
        <v>1.168964E-3</v>
      </c>
      <c r="KN100" s="33">
        <v>1.1654829999999999E-3</v>
      </c>
      <c r="KO100" s="33">
        <v>1.1621310000000001E-3</v>
      </c>
      <c r="KP100" s="33">
        <v>1.1589090000000001E-3</v>
      </c>
      <c r="KQ100" s="33">
        <v>1.1558060000000001E-3</v>
      </c>
      <c r="KR100" s="33">
        <v>1.152808E-3</v>
      </c>
      <c r="KS100" s="33">
        <v>1.149897E-3</v>
      </c>
      <c r="KT100" s="33">
        <v>1.1470689999999999E-3</v>
      </c>
      <c r="KU100" s="33">
        <v>1.144316E-3</v>
      </c>
      <c r="KV100" s="33">
        <v>1.1416429999999999E-3</v>
      </c>
      <c r="KW100" s="33">
        <v>1.1390459999999999E-3</v>
      </c>
      <c r="KX100" s="33">
        <v>1.136527E-3</v>
      </c>
      <c r="KY100" s="33">
        <v>1.134077E-3</v>
      </c>
      <c r="KZ100" s="33">
        <v>1.131707E-3</v>
      </c>
      <c r="LA100" s="33">
        <v>1.1294110000000001E-3</v>
      </c>
      <c r="LB100" s="33">
        <v>1.127199E-3</v>
      </c>
      <c r="LC100" s="33">
        <v>1.125062E-3</v>
      </c>
      <c r="LD100" s="33">
        <v>1.122999E-3</v>
      </c>
      <c r="LE100" s="33">
        <v>1.120998E-3</v>
      </c>
      <c r="LF100" s="33">
        <v>1.119061E-3</v>
      </c>
      <c r="LG100" s="33">
        <v>1.11718E-3</v>
      </c>
      <c r="LH100" s="33">
        <v>1.1153549999999999E-3</v>
      </c>
      <c r="LI100" s="33">
        <v>1.1135699999999999E-3</v>
      </c>
      <c r="LJ100" s="33">
        <v>1.1118129999999999E-3</v>
      </c>
      <c r="LK100" s="33">
        <v>1.11006E-3</v>
      </c>
      <c r="LL100" s="33">
        <v>1.1083029999999999E-3</v>
      </c>
      <c r="LM100" s="33">
        <v>1.1065230000000001E-3</v>
      </c>
      <c r="LN100" s="33">
        <v>1.10472E-3</v>
      </c>
      <c r="LO100" s="33">
        <v>1.1028800000000001E-3</v>
      </c>
      <c r="LP100" s="33">
        <v>1.101002E-3</v>
      </c>
      <c r="LQ100" s="33">
        <v>1.099079E-3</v>
      </c>
      <c r="LR100" s="33">
        <v>1.097125E-3</v>
      </c>
      <c r="LS100" s="33">
        <v>1.095148E-3</v>
      </c>
      <c r="LT100" s="33">
        <v>1.093169E-3</v>
      </c>
      <c r="LU100" s="33">
        <v>1.0911919999999999E-3</v>
      </c>
      <c r="LV100" s="33">
        <v>1.089228E-3</v>
      </c>
      <c r="LW100" s="33">
        <v>1.0872729999999999E-3</v>
      </c>
      <c r="LX100" s="33">
        <v>1.0853340000000001E-3</v>
      </c>
      <c r="LY100" s="33">
        <v>1.083409E-3</v>
      </c>
      <c r="LZ100" s="33">
        <v>1.0815060000000001E-3</v>
      </c>
      <c r="MA100" s="33">
        <v>1.0796079999999999E-3</v>
      </c>
      <c r="MB100" s="33">
        <v>1.077703E-3</v>
      </c>
      <c r="MC100" s="33">
        <v>1.0757659999999999E-3</v>
      </c>
      <c r="MD100" s="33">
        <v>1.0737920000000001E-3</v>
      </c>
      <c r="ME100" s="33">
        <v>1.071769E-3</v>
      </c>
      <c r="MF100" s="33">
        <v>1.0696989999999999E-3</v>
      </c>
      <c r="MG100" s="33">
        <v>1.0675700000000001E-3</v>
      </c>
      <c r="MH100" s="33">
        <v>1.0653780000000001E-3</v>
      </c>
      <c r="MI100" s="33">
        <v>1.063111E-3</v>
      </c>
      <c r="MJ100" s="33">
        <v>1.060781E-3</v>
      </c>
      <c r="MK100" s="33">
        <v>1.058392E-3</v>
      </c>
      <c r="ML100" s="33">
        <v>1.055963E-3</v>
      </c>
      <c r="MM100" s="33">
        <v>1.0534959999999999E-3</v>
      </c>
      <c r="MN100" s="33">
        <v>1.050994E-3</v>
      </c>
      <c r="MO100" s="33">
        <v>1.04845E-3</v>
      </c>
      <c r="MP100" s="33">
        <v>1.045872E-3</v>
      </c>
      <c r="MQ100" s="33">
        <v>1.043261E-3</v>
      </c>
      <c r="MR100" s="33">
        <v>1.040628E-3</v>
      </c>
      <c r="MS100" s="33">
        <v>1.037966E-3</v>
      </c>
      <c r="MT100" s="33">
        <v>1.0352759999999999E-3</v>
      </c>
      <c r="MU100" s="33">
        <v>1.032547E-3</v>
      </c>
      <c r="MV100" s="33">
        <v>1.02979E-3</v>
      </c>
      <c r="MW100" s="33">
        <v>1.0270069999999999E-3</v>
      </c>
      <c r="MX100" s="33">
        <v>1.0242140000000001E-3</v>
      </c>
      <c r="MY100" s="33">
        <v>1.021405E-3</v>
      </c>
      <c r="MZ100" s="33">
        <v>1.01858E-3</v>
      </c>
      <c r="NA100" s="33">
        <v>1.015724E-3</v>
      </c>
      <c r="NB100" s="33">
        <v>1.0128400000000001E-3</v>
      </c>
      <c r="NC100" s="33">
        <v>1.0099239999999999E-3</v>
      </c>
      <c r="ND100" s="33">
        <v>1.006984E-3</v>
      </c>
      <c r="NE100" s="33">
        <v>1.0040089999999999E-3</v>
      </c>
      <c r="NF100" s="33">
        <v>1.0009999999999999E-3</v>
      </c>
      <c r="NG100" s="33">
        <v>9.9794500000000008E-4</v>
      </c>
      <c r="NH100" s="33">
        <v>9.9485619999999998E-4</v>
      </c>
      <c r="NI100" s="33">
        <v>9.9173940000000008E-4</v>
      </c>
      <c r="NJ100" s="33">
        <v>9.8861179999999997E-4</v>
      </c>
      <c r="NK100" s="33">
        <v>9.8547190000000001E-4</v>
      </c>
      <c r="NL100" s="33">
        <v>9.823213999999999E-4</v>
      </c>
      <c r="NM100" s="33">
        <v>9.7914989999999999E-4</v>
      </c>
      <c r="NN100" s="33">
        <v>9.759619E-4</v>
      </c>
      <c r="NO100" s="33">
        <v>9.7275460000000003E-4</v>
      </c>
      <c r="NP100" s="33">
        <v>9.6953499999999999E-4</v>
      </c>
      <c r="NQ100" s="33">
        <v>9.6629310000000005E-4</v>
      </c>
      <c r="NR100" s="33">
        <v>9.6302530000000005E-4</v>
      </c>
      <c r="NS100" s="33">
        <v>9.597195E-4</v>
      </c>
      <c r="NT100" s="33">
        <v>9.5638319999999995E-4</v>
      </c>
      <c r="NU100" s="33">
        <v>9.5302289999999997E-4</v>
      </c>
      <c r="NV100" s="33">
        <v>9.4965670000000002E-4</v>
      </c>
      <c r="NW100" s="33">
        <v>9.4628829999999998E-4</v>
      </c>
      <c r="NX100" s="33">
        <v>9.4292620000000003E-4</v>
      </c>
      <c r="NY100" s="33">
        <v>9.395664E-4</v>
      </c>
      <c r="NZ100" s="33">
        <v>9.3622050000000004E-4</v>
      </c>
      <c r="OA100" s="33">
        <v>9.3289200000000005E-4</v>
      </c>
      <c r="OB100" s="33">
        <v>9.2958859999999995E-4</v>
      </c>
      <c r="OC100" s="33">
        <v>9.2630429999999997E-4</v>
      </c>
      <c r="OD100" s="33">
        <v>9.2303220000000002E-4</v>
      </c>
      <c r="OE100" s="33">
        <v>9.1975490000000004E-4</v>
      </c>
      <c r="OF100" s="33">
        <v>9.1647310000000004E-4</v>
      </c>
      <c r="OG100" s="33">
        <v>9.1318439999999996E-4</v>
      </c>
      <c r="OH100" s="33">
        <v>9.0989659999999998E-4</v>
      </c>
      <c r="OI100" s="33">
        <v>9.0660890000000003E-4</v>
      </c>
      <c r="OJ100" s="33">
        <v>9.0332219999999998E-4</v>
      </c>
      <c r="OK100" s="33">
        <v>9.0002979999999995E-4</v>
      </c>
      <c r="OL100" s="33">
        <v>8.9674079999999998E-4</v>
      </c>
      <c r="OM100" s="33">
        <v>8.9345799999999997E-4</v>
      </c>
      <c r="ON100" s="33">
        <v>8.9019139999999995E-4</v>
      </c>
      <c r="OO100" s="33">
        <v>8.8693780000000002E-4</v>
      </c>
      <c r="OP100" s="33">
        <v>8.8369209999999998E-4</v>
      </c>
    </row>
    <row r="101" spans="1:406" x14ac:dyDescent="0.25">
      <c r="A101" s="13" t="str">
        <f t="shared" si="1"/>
        <v>Helicopter-COARSE-3-7-Any</v>
      </c>
      <c r="B101" s="13" t="s">
        <v>55</v>
      </c>
      <c r="C101" s="23" t="s">
        <v>29</v>
      </c>
      <c r="D101" s="31">
        <v>3</v>
      </c>
      <c r="E101" s="23">
        <v>7</v>
      </c>
      <c r="F101" s="32" t="s">
        <v>48</v>
      </c>
      <c r="G101" s="33">
        <v>0.1892809</v>
      </c>
      <c r="H101" s="13">
        <v>0.1220675</v>
      </c>
      <c r="I101" s="33">
        <v>8.5004679999999999E-2</v>
      </c>
      <c r="J101" s="33">
        <v>6.2860949999999999E-2</v>
      </c>
      <c r="K101" s="33">
        <v>4.8586600000000001E-2</v>
      </c>
      <c r="L101" s="33">
        <v>4.0531989999999997E-2</v>
      </c>
      <c r="M101" s="33">
        <v>3.477032E-2</v>
      </c>
      <c r="N101" s="33">
        <v>3.035976E-2</v>
      </c>
      <c r="O101" s="33">
        <v>2.7147620000000001E-2</v>
      </c>
      <c r="P101" s="33">
        <v>2.4767569999999999E-2</v>
      </c>
      <c r="Q101" s="33">
        <v>2.280422E-2</v>
      </c>
      <c r="R101" s="33">
        <v>2.098119E-2</v>
      </c>
      <c r="S101" s="33">
        <v>1.9253010000000001E-2</v>
      </c>
      <c r="T101" s="33">
        <v>1.7541359999999999E-2</v>
      </c>
      <c r="U101" s="33">
        <v>1.5944099999999999E-2</v>
      </c>
      <c r="V101" s="33">
        <v>1.457873E-2</v>
      </c>
      <c r="W101" s="33">
        <v>1.340323E-2</v>
      </c>
      <c r="X101" s="33">
        <v>1.2424070000000001E-2</v>
      </c>
      <c r="Y101" s="33">
        <v>1.158528E-2</v>
      </c>
      <c r="Z101" s="33">
        <v>1.0856970000000001E-2</v>
      </c>
      <c r="AA101" s="33">
        <v>1.022959E-2</v>
      </c>
      <c r="AB101" s="33">
        <v>9.5646940000000003E-3</v>
      </c>
      <c r="AC101" s="33">
        <v>8.9986749999999994E-3</v>
      </c>
      <c r="AD101" s="33">
        <v>8.5137430000000007E-3</v>
      </c>
      <c r="AE101" s="33">
        <v>8.0946909999999993E-3</v>
      </c>
      <c r="AF101" s="33">
        <v>7.7307529999999999E-3</v>
      </c>
      <c r="AG101" s="33">
        <v>7.4123030000000003E-3</v>
      </c>
      <c r="AH101" s="33">
        <v>7.1306329999999999E-3</v>
      </c>
      <c r="AI101" s="33">
        <v>6.8792050000000002E-3</v>
      </c>
      <c r="AJ101" s="33">
        <v>6.6533740000000001E-3</v>
      </c>
      <c r="AK101" s="33">
        <v>6.4499379999999997E-3</v>
      </c>
      <c r="AL101" s="33">
        <v>6.2663270000000004E-3</v>
      </c>
      <c r="AM101" s="33">
        <v>6.0990979999999998E-3</v>
      </c>
      <c r="AN101" s="33">
        <v>5.9476909999999997E-3</v>
      </c>
      <c r="AO101" s="33">
        <v>5.8084180000000001E-3</v>
      </c>
      <c r="AP101" s="33">
        <v>5.6789620000000001E-3</v>
      </c>
      <c r="AQ101" s="33">
        <v>5.5595610000000002E-3</v>
      </c>
      <c r="AR101" s="33">
        <v>5.4492639999999997E-3</v>
      </c>
      <c r="AS101" s="33">
        <v>5.3460210000000003E-3</v>
      </c>
      <c r="AT101" s="33">
        <v>5.2515319999999997E-3</v>
      </c>
      <c r="AU101" s="33">
        <v>5.1626889999999998E-3</v>
      </c>
      <c r="AV101" s="33">
        <v>5.0767980000000004E-3</v>
      </c>
      <c r="AW101" s="33">
        <v>4.9949929999999997E-3</v>
      </c>
      <c r="AX101" s="33">
        <v>4.9177659999999996E-3</v>
      </c>
      <c r="AY101" s="33">
        <v>4.8451550000000003E-3</v>
      </c>
      <c r="AZ101" s="33">
        <v>4.7779459999999999E-3</v>
      </c>
      <c r="BA101" s="33">
        <v>4.7129099999999998E-3</v>
      </c>
      <c r="BB101" s="33">
        <v>4.6490189999999999E-3</v>
      </c>
      <c r="BC101" s="33">
        <v>4.5877569999999996E-3</v>
      </c>
      <c r="BD101" s="33">
        <v>4.5295960000000003E-3</v>
      </c>
      <c r="BE101" s="33">
        <v>4.4736569999999998E-3</v>
      </c>
      <c r="BF101" s="33">
        <v>4.4213719999999998E-3</v>
      </c>
      <c r="BG101" s="33">
        <v>4.3701499999999997E-3</v>
      </c>
      <c r="BH101" s="33">
        <v>4.3187659999999999E-3</v>
      </c>
      <c r="BI101" s="33">
        <v>4.2691250000000004E-3</v>
      </c>
      <c r="BJ101" s="33">
        <v>4.2214679999999999E-3</v>
      </c>
      <c r="BK101" s="33">
        <v>4.1757770000000003E-3</v>
      </c>
      <c r="BL101" s="33">
        <v>4.132681E-3</v>
      </c>
      <c r="BM101" s="33">
        <v>4.0902630000000002E-3</v>
      </c>
      <c r="BN101" s="33">
        <v>4.0475900000000002E-3</v>
      </c>
      <c r="BO101" s="33">
        <v>4.0062459999999998E-3</v>
      </c>
      <c r="BP101" s="33">
        <v>3.9665439999999998E-3</v>
      </c>
      <c r="BQ101" s="33">
        <v>3.9283130000000001E-3</v>
      </c>
      <c r="BR101" s="33">
        <v>3.891579E-3</v>
      </c>
      <c r="BS101" s="33">
        <v>3.8550110000000002E-3</v>
      </c>
      <c r="BT101" s="33">
        <v>3.8181539999999998E-3</v>
      </c>
      <c r="BU101" s="33">
        <v>3.7816019999999998E-3</v>
      </c>
      <c r="BV101" s="33">
        <v>3.7461090000000001E-3</v>
      </c>
      <c r="BW101" s="33">
        <v>3.7121680000000001E-3</v>
      </c>
      <c r="BX101" s="33">
        <v>3.6792859999999999E-3</v>
      </c>
      <c r="BY101" s="33">
        <v>3.646547E-3</v>
      </c>
      <c r="BZ101" s="33">
        <v>3.6140619999999999E-3</v>
      </c>
      <c r="CA101" s="33">
        <v>3.582029E-3</v>
      </c>
      <c r="CB101" s="33">
        <v>3.5506579999999999E-3</v>
      </c>
      <c r="CC101" s="33">
        <v>3.5206320000000001E-3</v>
      </c>
      <c r="CD101" s="33">
        <v>3.4917220000000001E-3</v>
      </c>
      <c r="CE101" s="33">
        <v>3.4630239999999999E-3</v>
      </c>
      <c r="CF101" s="33">
        <v>3.4339330000000001E-3</v>
      </c>
      <c r="CG101" s="33">
        <v>3.4049029999999999E-3</v>
      </c>
      <c r="CH101" s="33">
        <v>3.3763959999999998E-3</v>
      </c>
      <c r="CI101" s="33">
        <v>3.3489800000000001E-3</v>
      </c>
      <c r="CJ101" s="33">
        <v>3.322059E-3</v>
      </c>
      <c r="CK101" s="33">
        <v>3.2952849999999998E-3</v>
      </c>
      <c r="CL101" s="33">
        <v>3.2683740000000001E-3</v>
      </c>
      <c r="CM101" s="33">
        <v>3.2414739999999998E-3</v>
      </c>
      <c r="CN101" s="33">
        <v>3.2150379999999999E-3</v>
      </c>
      <c r="CO101" s="33">
        <v>3.1899630000000001E-3</v>
      </c>
      <c r="CP101" s="33">
        <v>3.1657069999999998E-3</v>
      </c>
      <c r="CQ101" s="33">
        <v>3.1417469999999999E-3</v>
      </c>
      <c r="CR101" s="33">
        <v>3.1173389999999998E-3</v>
      </c>
      <c r="CS101" s="33">
        <v>3.0928399999999999E-3</v>
      </c>
      <c r="CT101" s="33">
        <v>3.068426E-3</v>
      </c>
      <c r="CU101" s="33">
        <v>3.0448390000000001E-3</v>
      </c>
      <c r="CV101" s="33">
        <v>3.021817E-3</v>
      </c>
      <c r="CW101" s="33">
        <v>2.998999E-3</v>
      </c>
      <c r="CX101" s="33">
        <v>2.9758440000000001E-3</v>
      </c>
      <c r="CY101" s="33">
        <v>2.9526679999999999E-3</v>
      </c>
      <c r="CZ101" s="33">
        <v>2.9295889999999998E-3</v>
      </c>
      <c r="DA101" s="33">
        <v>2.9073969999999999E-3</v>
      </c>
      <c r="DB101" s="33">
        <v>2.8857539999999999E-3</v>
      </c>
      <c r="DC101" s="33">
        <v>2.8644830000000001E-3</v>
      </c>
      <c r="DD101" s="33">
        <v>2.843155E-3</v>
      </c>
      <c r="DE101" s="33">
        <v>2.8218290000000001E-3</v>
      </c>
      <c r="DF101" s="33">
        <v>2.8003889999999999E-3</v>
      </c>
      <c r="DG101" s="33">
        <v>2.7794460000000001E-3</v>
      </c>
      <c r="DH101" s="33">
        <v>2.7588619999999999E-3</v>
      </c>
      <c r="DI101" s="33">
        <v>2.7386379999999998E-3</v>
      </c>
      <c r="DJ101" s="33">
        <v>2.71835E-3</v>
      </c>
      <c r="DK101" s="33">
        <v>2.6978089999999998E-3</v>
      </c>
      <c r="DL101" s="33">
        <v>2.6769699999999999E-3</v>
      </c>
      <c r="DM101" s="33">
        <v>2.6565680000000002E-3</v>
      </c>
      <c r="DN101" s="33">
        <v>2.6365579999999998E-3</v>
      </c>
      <c r="DO101" s="33">
        <v>2.6170289999999999E-3</v>
      </c>
      <c r="DP101" s="33">
        <v>2.5976110000000001E-3</v>
      </c>
      <c r="DQ101" s="33">
        <v>2.5781530000000001E-3</v>
      </c>
      <c r="DR101" s="33">
        <v>2.5586530000000001E-3</v>
      </c>
      <c r="DS101" s="33">
        <v>2.5397359999999999E-3</v>
      </c>
      <c r="DT101" s="33">
        <v>2.521269E-3</v>
      </c>
      <c r="DU101" s="33">
        <v>2.5029840000000002E-3</v>
      </c>
      <c r="DV101" s="33">
        <v>2.4845150000000001E-3</v>
      </c>
      <c r="DW101" s="33">
        <v>2.4657400000000001E-3</v>
      </c>
      <c r="DX101" s="33">
        <v>2.4467550000000001E-3</v>
      </c>
      <c r="DY101" s="33">
        <v>2.4283080000000001E-3</v>
      </c>
      <c r="DZ101" s="33">
        <v>2.4104590000000002E-3</v>
      </c>
      <c r="EA101" s="33">
        <v>2.3931820000000002E-3</v>
      </c>
      <c r="EB101" s="33">
        <v>2.3760629999999999E-3</v>
      </c>
      <c r="EC101" s="33">
        <v>2.3586890000000002E-3</v>
      </c>
      <c r="ED101" s="33">
        <v>2.3410900000000001E-3</v>
      </c>
      <c r="EE101" s="33">
        <v>2.3237639999999999E-3</v>
      </c>
      <c r="EF101" s="33">
        <v>2.306762E-3</v>
      </c>
      <c r="EG101" s="33">
        <v>2.290163E-3</v>
      </c>
      <c r="EH101" s="33">
        <v>2.2736359999999999E-3</v>
      </c>
      <c r="EI101" s="33">
        <v>2.2570009999999998E-3</v>
      </c>
      <c r="EJ101" s="33">
        <v>2.2403589999999999E-3</v>
      </c>
      <c r="EK101" s="33">
        <v>2.2240770000000001E-3</v>
      </c>
      <c r="EL101" s="33">
        <v>2.2082360000000001E-3</v>
      </c>
      <c r="EM101" s="33">
        <v>2.1928960000000002E-3</v>
      </c>
      <c r="EN101" s="33">
        <v>2.1776679999999998E-3</v>
      </c>
      <c r="EO101" s="33">
        <v>2.1622310000000001E-3</v>
      </c>
      <c r="EP101" s="33">
        <v>2.1465389999999998E-3</v>
      </c>
      <c r="EQ101" s="33">
        <v>2.1309520000000002E-3</v>
      </c>
      <c r="ER101" s="33">
        <v>2.1158650000000002E-3</v>
      </c>
      <c r="ES101" s="33">
        <v>2.1014279999999998E-3</v>
      </c>
      <c r="ET101" s="33">
        <v>2.087298E-3</v>
      </c>
      <c r="EU101" s="33">
        <v>2.0732530000000002E-3</v>
      </c>
      <c r="EV101" s="33">
        <v>2.0592140000000002E-3</v>
      </c>
      <c r="EW101" s="33">
        <v>2.045346E-3</v>
      </c>
      <c r="EX101" s="33">
        <v>2.0318469999999998E-3</v>
      </c>
      <c r="EY101" s="33">
        <v>2.01877E-3</v>
      </c>
      <c r="EZ101" s="33">
        <v>2.0058010000000002E-3</v>
      </c>
      <c r="FA101" s="33">
        <v>1.992799E-3</v>
      </c>
      <c r="FB101" s="33">
        <v>1.9798009999999998E-3</v>
      </c>
      <c r="FC101" s="33">
        <v>1.9669539999999999E-3</v>
      </c>
      <c r="FD101" s="33">
        <v>1.9544229999999998E-3</v>
      </c>
      <c r="FE101" s="33">
        <v>1.9422479999999999E-3</v>
      </c>
      <c r="FF101" s="33">
        <v>1.9301699999999999E-3</v>
      </c>
      <c r="FG101" s="33">
        <v>1.918042E-3</v>
      </c>
      <c r="FH101" s="33">
        <v>1.9058390000000001E-3</v>
      </c>
      <c r="FI101" s="33">
        <v>1.8936999999999999E-3</v>
      </c>
      <c r="FJ101" s="33">
        <v>1.8818649999999999E-3</v>
      </c>
      <c r="FK101" s="33">
        <v>1.870472E-3</v>
      </c>
      <c r="FL101" s="33">
        <v>1.859522E-3</v>
      </c>
      <c r="FM101" s="33">
        <v>1.8487989999999999E-3</v>
      </c>
      <c r="FN101" s="33">
        <v>1.838119E-3</v>
      </c>
      <c r="FO101" s="33">
        <v>1.827443E-3</v>
      </c>
      <c r="FP101" s="33">
        <v>1.8168559999999999E-3</v>
      </c>
      <c r="FQ101" s="33">
        <v>1.8063910000000001E-3</v>
      </c>
      <c r="FR101" s="33">
        <v>1.7960389999999999E-3</v>
      </c>
      <c r="FS101" s="33">
        <v>1.785715E-3</v>
      </c>
      <c r="FT101" s="33">
        <v>1.7753840000000001E-3</v>
      </c>
      <c r="FU101" s="33">
        <v>1.765106E-3</v>
      </c>
      <c r="FV101" s="33">
        <v>1.755066E-3</v>
      </c>
      <c r="FW101" s="33">
        <v>1.745377E-3</v>
      </c>
      <c r="FX101" s="33">
        <v>1.7360159999999999E-3</v>
      </c>
      <c r="FY101" s="33">
        <v>1.7267719999999999E-3</v>
      </c>
      <c r="FZ101" s="33">
        <v>1.7174250000000001E-3</v>
      </c>
      <c r="GA101" s="33">
        <v>1.7078250000000001E-3</v>
      </c>
      <c r="GB101" s="33">
        <v>1.69805E-3</v>
      </c>
      <c r="GC101" s="33">
        <v>1.6882780000000001E-3</v>
      </c>
      <c r="GD101" s="33">
        <v>1.6786349999999999E-3</v>
      </c>
      <c r="GE101" s="33">
        <v>1.6690710000000001E-3</v>
      </c>
      <c r="GF101" s="33">
        <v>1.659478E-3</v>
      </c>
      <c r="GG101" s="33">
        <v>1.6498070000000001E-3</v>
      </c>
      <c r="GH101" s="33">
        <v>1.640248E-3</v>
      </c>
      <c r="GI101" s="33">
        <v>1.631017E-3</v>
      </c>
      <c r="GJ101" s="33">
        <v>1.6221689999999999E-3</v>
      </c>
      <c r="GK101" s="33">
        <v>1.6135730000000001E-3</v>
      </c>
      <c r="GL101" s="33">
        <v>1.6050490000000001E-3</v>
      </c>
      <c r="GM101" s="33">
        <v>1.5964810000000001E-3</v>
      </c>
      <c r="GN101" s="33">
        <v>1.5879589999999999E-3</v>
      </c>
      <c r="GO101" s="33">
        <v>1.579621E-3</v>
      </c>
      <c r="GP101" s="33">
        <v>1.5714290000000001E-3</v>
      </c>
      <c r="GQ101" s="33">
        <v>1.5631899999999999E-3</v>
      </c>
      <c r="GR101" s="33">
        <v>1.5547060000000001E-3</v>
      </c>
      <c r="GS101" s="33">
        <v>1.5458729999999999E-3</v>
      </c>
      <c r="GT101" s="33">
        <v>1.536929E-3</v>
      </c>
      <c r="GU101" s="33">
        <v>1.5281559999999999E-3</v>
      </c>
      <c r="GV101" s="33">
        <v>1.519652E-3</v>
      </c>
      <c r="GW101" s="33">
        <v>1.511325E-3</v>
      </c>
      <c r="GX101" s="33">
        <v>1.5030390000000001E-3</v>
      </c>
      <c r="GY101" s="33">
        <v>1.49467E-3</v>
      </c>
      <c r="GZ101" s="33">
        <v>1.4863159999999999E-3</v>
      </c>
      <c r="HA101" s="33">
        <v>1.4781620000000001E-3</v>
      </c>
      <c r="HB101" s="33">
        <v>1.4702789999999999E-3</v>
      </c>
      <c r="HC101" s="33">
        <v>1.4625370000000001E-3</v>
      </c>
      <c r="HD101" s="33">
        <v>1.45476E-3</v>
      </c>
      <c r="HE101" s="33">
        <v>1.4468E-3</v>
      </c>
      <c r="HF101" s="33">
        <v>1.438693E-3</v>
      </c>
      <c r="HG101" s="33">
        <v>1.430656E-3</v>
      </c>
      <c r="HH101" s="33">
        <v>1.4229010000000001E-3</v>
      </c>
      <c r="HI101" s="33">
        <v>1.4153950000000001E-3</v>
      </c>
      <c r="HJ101" s="33">
        <v>1.408021E-3</v>
      </c>
      <c r="HK101" s="33">
        <v>1.400639E-3</v>
      </c>
      <c r="HL101" s="33">
        <v>1.3932510000000001E-3</v>
      </c>
      <c r="HM101" s="33">
        <v>1.3860229999999999E-3</v>
      </c>
      <c r="HN101" s="33">
        <v>1.379063E-3</v>
      </c>
      <c r="HO101" s="33">
        <v>1.372241E-3</v>
      </c>
      <c r="HP101" s="33">
        <v>1.3653789999999999E-3</v>
      </c>
      <c r="HQ101" s="33">
        <v>1.358351E-3</v>
      </c>
      <c r="HR101" s="33">
        <v>1.3511630000000001E-3</v>
      </c>
      <c r="HS101" s="33">
        <v>1.343992E-3</v>
      </c>
      <c r="HT101" s="33">
        <v>1.3369740000000001E-3</v>
      </c>
      <c r="HU101" s="33">
        <v>1.3300339999999999E-3</v>
      </c>
      <c r="HV101" s="33">
        <v>1.323088E-3</v>
      </c>
      <c r="HW101" s="33">
        <v>1.3161259999999999E-3</v>
      </c>
      <c r="HX101" s="33">
        <v>1.309218E-3</v>
      </c>
      <c r="HY101" s="33">
        <v>1.3025459999999999E-3</v>
      </c>
      <c r="HZ101" s="33">
        <v>1.2962410000000001E-3</v>
      </c>
      <c r="IA101" s="33">
        <v>1.2901779999999999E-3</v>
      </c>
      <c r="IB101" s="33">
        <v>1.2841930000000001E-3</v>
      </c>
      <c r="IC101" s="33">
        <v>1.278192E-3</v>
      </c>
      <c r="ID101" s="33">
        <v>1.27216E-3</v>
      </c>
      <c r="IE101" s="33">
        <v>1.266182E-3</v>
      </c>
      <c r="IF101" s="33">
        <v>1.2603779999999999E-3</v>
      </c>
      <c r="IG101" s="33">
        <v>1.2546899999999999E-3</v>
      </c>
      <c r="IH101" s="33">
        <v>1.248994E-3</v>
      </c>
      <c r="II101" s="33">
        <v>1.2432019999999999E-3</v>
      </c>
      <c r="IJ101" s="33">
        <v>1.237319E-3</v>
      </c>
      <c r="IK101" s="33">
        <v>1.231474E-3</v>
      </c>
      <c r="IL101" s="33">
        <v>1.2258309999999999E-3</v>
      </c>
      <c r="IM101" s="33">
        <v>1.220423E-3</v>
      </c>
      <c r="IN101" s="33">
        <v>1.215154E-3</v>
      </c>
      <c r="IO101" s="33">
        <v>1.209908E-3</v>
      </c>
      <c r="IP101" s="33">
        <v>1.2046400000000001E-3</v>
      </c>
      <c r="IQ101" s="33">
        <v>1.199402E-3</v>
      </c>
      <c r="IR101" s="33">
        <v>1.1943030000000001E-3</v>
      </c>
      <c r="IS101" s="33">
        <v>1.1893400000000001E-3</v>
      </c>
      <c r="IT101" s="33">
        <v>1.184413E-3</v>
      </c>
      <c r="IU101" s="33">
        <v>1.179439E-3</v>
      </c>
      <c r="IV101" s="33">
        <v>1.174394E-3</v>
      </c>
      <c r="IW101" s="33">
        <v>1.16934E-3</v>
      </c>
      <c r="IX101" s="33">
        <v>1.164401E-3</v>
      </c>
      <c r="IY101" s="33">
        <v>1.1596040000000001E-3</v>
      </c>
      <c r="IZ101" s="33">
        <v>1.154881E-3</v>
      </c>
      <c r="JA101" s="33">
        <v>1.150164E-3</v>
      </c>
      <c r="JB101" s="33">
        <v>1.1454060000000001E-3</v>
      </c>
      <c r="JC101" s="33">
        <v>1.140645E-3</v>
      </c>
      <c r="JD101" s="33">
        <v>1.1359849999999999E-3</v>
      </c>
      <c r="JE101" s="33">
        <v>1.1314420000000001E-3</v>
      </c>
      <c r="JF101" s="33">
        <v>1.1269489999999999E-3</v>
      </c>
      <c r="JG101" s="33">
        <v>1.1224150000000001E-3</v>
      </c>
      <c r="JH101" s="33">
        <v>1.117786E-3</v>
      </c>
      <c r="JI101" s="33">
        <v>1.113099E-3</v>
      </c>
      <c r="JJ101" s="33">
        <v>1.1084549999999999E-3</v>
      </c>
      <c r="JK101" s="33">
        <v>1.1038980000000001E-3</v>
      </c>
      <c r="JL101" s="33">
        <v>1.0993960000000001E-3</v>
      </c>
      <c r="JM101" s="33">
        <v>1.0948799999999999E-3</v>
      </c>
      <c r="JN101" s="33">
        <v>1.0903219999999999E-3</v>
      </c>
      <c r="JO101" s="33">
        <v>1.085772E-3</v>
      </c>
      <c r="JP101" s="33">
        <v>1.081322E-3</v>
      </c>
      <c r="JQ101" s="33">
        <v>1.077012E-3</v>
      </c>
      <c r="JR101" s="33">
        <v>1.072801E-3</v>
      </c>
      <c r="JS101" s="33">
        <v>1.0686020000000001E-3</v>
      </c>
      <c r="JT101" s="33">
        <v>1.064368E-3</v>
      </c>
      <c r="JU101" s="33">
        <v>1.060138E-3</v>
      </c>
      <c r="JV101" s="33">
        <v>1.05598E-3</v>
      </c>
      <c r="JW101" s="33">
        <v>1.0519069999999999E-3</v>
      </c>
      <c r="JX101" s="33">
        <v>1.0478639999999999E-3</v>
      </c>
      <c r="JY101" s="33">
        <v>1.0437580000000001E-3</v>
      </c>
      <c r="JZ101" s="33">
        <v>1.0395370000000001E-3</v>
      </c>
      <c r="KA101" s="33">
        <v>1.0352409999999999E-3</v>
      </c>
      <c r="KB101" s="33">
        <v>1.0309329999999999E-3</v>
      </c>
      <c r="KC101" s="33">
        <v>1.026653E-3</v>
      </c>
      <c r="KD101" s="33">
        <v>1.022376E-3</v>
      </c>
      <c r="KE101" s="33">
        <v>1.0180510000000001E-3</v>
      </c>
      <c r="KF101" s="33">
        <v>1.0136539999999999E-3</v>
      </c>
      <c r="KG101" s="33">
        <v>1.0092339999999999E-3</v>
      </c>
      <c r="KH101" s="33">
        <v>1.004862E-3</v>
      </c>
      <c r="KI101" s="33">
        <v>1.000597E-3</v>
      </c>
      <c r="KJ101" s="33">
        <v>9.964269E-4</v>
      </c>
      <c r="KK101" s="33">
        <v>9.9231139999999998E-4</v>
      </c>
      <c r="KL101" s="33">
        <v>9.8818600000000006E-4</v>
      </c>
      <c r="KM101" s="33">
        <v>9.8407909999999993E-4</v>
      </c>
      <c r="KN101" s="33">
        <v>9.8004879999999991E-4</v>
      </c>
      <c r="KO101" s="33">
        <v>9.7614559999999997E-4</v>
      </c>
      <c r="KP101" s="33">
        <v>9.7235599999999996E-4</v>
      </c>
      <c r="KQ101" s="33">
        <v>9.6863829999999996E-4</v>
      </c>
      <c r="KR101" s="33">
        <v>9.6491579999999995E-4</v>
      </c>
      <c r="KS101" s="33">
        <v>9.6118370000000002E-4</v>
      </c>
      <c r="KT101" s="33">
        <v>9.574761E-4</v>
      </c>
      <c r="KU101" s="33">
        <v>9.5380810000000003E-4</v>
      </c>
      <c r="KV101" s="33">
        <v>9.5015430000000003E-4</v>
      </c>
      <c r="KW101" s="33">
        <v>9.4648170000000002E-4</v>
      </c>
      <c r="KX101" s="33">
        <v>9.4273030000000002E-4</v>
      </c>
      <c r="KY101" s="33">
        <v>9.3890900000000003E-4</v>
      </c>
      <c r="KZ101" s="33">
        <v>9.3505040000000002E-4</v>
      </c>
      <c r="LA101" s="33">
        <v>9.3118140000000003E-4</v>
      </c>
      <c r="LB101" s="33">
        <v>9.2728519999999998E-4</v>
      </c>
      <c r="LC101" s="33">
        <v>9.2335550000000001E-4</v>
      </c>
      <c r="LD101" s="33">
        <v>9.193653E-4</v>
      </c>
      <c r="LE101" s="33">
        <v>9.1535049999999995E-4</v>
      </c>
      <c r="LF101" s="33">
        <v>9.1136449999999996E-4</v>
      </c>
      <c r="LG101" s="33">
        <v>9.0745660000000005E-4</v>
      </c>
      <c r="LH101" s="33">
        <v>9.0362220000000004E-4</v>
      </c>
      <c r="LI101" s="33">
        <v>8.9986660000000002E-4</v>
      </c>
      <c r="LJ101" s="33">
        <v>8.9614839999999996E-4</v>
      </c>
      <c r="LK101" s="33">
        <v>8.9249550000000005E-4</v>
      </c>
      <c r="LL101" s="33">
        <v>8.8893079999999996E-4</v>
      </c>
      <c r="LM101" s="33">
        <v>8.8548190000000001E-4</v>
      </c>
      <c r="LN101" s="33">
        <v>8.8211300000000002E-4</v>
      </c>
      <c r="LO101" s="33">
        <v>8.7879329999999999E-4</v>
      </c>
      <c r="LP101" s="33">
        <v>8.7546650000000005E-4</v>
      </c>
      <c r="LQ101" s="33">
        <v>8.721321E-4</v>
      </c>
      <c r="LR101" s="33">
        <v>8.6876029999999999E-4</v>
      </c>
      <c r="LS101" s="33">
        <v>8.6538179999999998E-4</v>
      </c>
      <c r="LT101" s="33">
        <v>8.6197219999999998E-4</v>
      </c>
      <c r="LU101" s="33">
        <v>8.5852149999999996E-4</v>
      </c>
      <c r="LV101" s="33">
        <v>8.550071E-4</v>
      </c>
      <c r="LW101" s="33">
        <v>8.5145390000000004E-4</v>
      </c>
      <c r="LX101" s="33">
        <v>8.4785920000000003E-4</v>
      </c>
      <c r="LY101" s="33">
        <v>8.4427600000000003E-4</v>
      </c>
      <c r="LZ101" s="33">
        <v>8.4071280000000003E-4</v>
      </c>
      <c r="MA101" s="33">
        <v>8.3717130000000005E-4</v>
      </c>
      <c r="MB101" s="33">
        <v>8.3364439999999995E-4</v>
      </c>
      <c r="MC101" s="33">
        <v>8.3013789999999998E-4</v>
      </c>
      <c r="MD101" s="33">
        <v>8.2664969999999996E-4</v>
      </c>
      <c r="ME101" s="33">
        <v>8.2321550000000003E-4</v>
      </c>
      <c r="MF101" s="33">
        <v>8.1982799999999998E-4</v>
      </c>
      <c r="MG101" s="33">
        <v>8.1649079999999996E-4</v>
      </c>
      <c r="MH101" s="33">
        <v>8.1319179999999995E-4</v>
      </c>
      <c r="MI101" s="33">
        <v>8.0993389999999997E-4</v>
      </c>
      <c r="MJ101" s="33">
        <v>8.0669699999999999E-4</v>
      </c>
      <c r="MK101" s="33">
        <v>8.0351330000000005E-4</v>
      </c>
      <c r="ML101" s="33">
        <v>8.0037160000000001E-4</v>
      </c>
      <c r="MM101" s="33">
        <v>7.972713E-4</v>
      </c>
      <c r="MN101" s="33">
        <v>7.94193E-4</v>
      </c>
      <c r="MO101" s="33">
        <v>7.9113839999999996E-4</v>
      </c>
      <c r="MP101" s="33">
        <v>7.8806989999999995E-4</v>
      </c>
      <c r="MQ101" s="33">
        <v>7.8503090000000002E-4</v>
      </c>
      <c r="MR101" s="33">
        <v>7.820107E-4</v>
      </c>
      <c r="MS101" s="33">
        <v>7.7901160000000001E-4</v>
      </c>
      <c r="MT101" s="33">
        <v>7.7601600000000003E-4</v>
      </c>
      <c r="MU101" s="33">
        <v>7.7303690000000004E-4</v>
      </c>
      <c r="MV101" s="33">
        <v>7.700443E-4</v>
      </c>
      <c r="MW101" s="33">
        <v>7.6707550000000005E-4</v>
      </c>
      <c r="MX101" s="33">
        <v>7.6412349999999997E-4</v>
      </c>
      <c r="MY101" s="33">
        <v>7.6121860000000002E-4</v>
      </c>
      <c r="MZ101" s="33">
        <v>7.5835319999999998E-4</v>
      </c>
      <c r="NA101" s="33">
        <v>7.5553410000000001E-4</v>
      </c>
      <c r="NB101" s="33">
        <v>7.5271880000000004E-4</v>
      </c>
      <c r="NC101" s="33">
        <v>7.4992039999999998E-4</v>
      </c>
      <c r="ND101" s="33">
        <v>7.4712520000000003E-4</v>
      </c>
      <c r="NE101" s="33">
        <v>7.4435039999999999E-4</v>
      </c>
      <c r="NF101" s="33">
        <v>7.4158609999999995E-4</v>
      </c>
      <c r="NG101" s="33">
        <v>7.3884340000000001E-4</v>
      </c>
      <c r="NH101" s="33">
        <v>7.3609200000000004E-4</v>
      </c>
      <c r="NI101" s="33">
        <v>7.3335410000000001E-4</v>
      </c>
      <c r="NJ101" s="33">
        <v>7.3063109999999996E-4</v>
      </c>
      <c r="NK101" s="33">
        <v>7.2793969999999995E-4</v>
      </c>
      <c r="NL101" s="33">
        <v>7.2528000000000002E-4</v>
      </c>
      <c r="NM101" s="33">
        <v>7.2267100000000003E-4</v>
      </c>
      <c r="NN101" s="33">
        <v>7.2008589999999996E-4</v>
      </c>
      <c r="NO101" s="33">
        <v>7.1754760000000001E-4</v>
      </c>
      <c r="NP101" s="33">
        <v>7.1505590000000001E-4</v>
      </c>
      <c r="NQ101" s="33">
        <v>7.1261800000000004E-4</v>
      </c>
      <c r="NR101" s="33">
        <v>7.1022070000000004E-4</v>
      </c>
      <c r="NS101" s="33">
        <v>7.0787189999999998E-4</v>
      </c>
      <c r="NT101" s="33">
        <v>7.0553849999999997E-4</v>
      </c>
      <c r="NU101" s="33">
        <v>7.032319E-4</v>
      </c>
      <c r="NV101" s="33">
        <v>7.009386E-4</v>
      </c>
      <c r="NW101" s="33">
        <v>6.9866809999999998E-4</v>
      </c>
      <c r="NX101" s="33">
        <v>6.9639660000000005E-4</v>
      </c>
      <c r="NY101" s="33">
        <v>6.941289E-4</v>
      </c>
      <c r="NZ101" s="33">
        <v>6.9183700000000005E-4</v>
      </c>
      <c r="OA101" s="33">
        <v>6.895289E-4</v>
      </c>
      <c r="OB101" s="33">
        <v>6.8719709999999999E-4</v>
      </c>
      <c r="OC101" s="33">
        <v>6.8485639999999999E-4</v>
      </c>
      <c r="OD101" s="33">
        <v>6.8248829999999997E-4</v>
      </c>
      <c r="OE101" s="33">
        <v>6.8010740000000003E-4</v>
      </c>
      <c r="OF101" s="33">
        <v>6.7769810000000005E-4</v>
      </c>
      <c r="OG101" s="33">
        <v>6.7528040000000003E-4</v>
      </c>
      <c r="OH101" s="33">
        <v>6.7286259999999997E-4</v>
      </c>
      <c r="OI101" s="33">
        <v>6.7047329999999998E-4</v>
      </c>
      <c r="OJ101" s="33">
        <v>6.6810420000000005E-4</v>
      </c>
      <c r="OK101" s="33">
        <v>6.6577490000000003E-4</v>
      </c>
      <c r="OL101" s="33">
        <v>6.6347369999999995E-4</v>
      </c>
      <c r="OM101" s="33">
        <v>6.6120399999999998E-4</v>
      </c>
      <c r="ON101" s="33">
        <v>6.5896309999999997E-4</v>
      </c>
      <c r="OO101" s="33">
        <v>6.5676899999999997E-4</v>
      </c>
      <c r="OP101" s="33">
        <v>6.5460500000000005E-4</v>
      </c>
    </row>
    <row r="102" spans="1:406" x14ac:dyDescent="0.25">
      <c r="A102" s="13" t="str">
        <f t="shared" si="1"/>
        <v>Helicopter-COARSE-4-20-Any</v>
      </c>
      <c r="B102" s="13" t="s">
        <v>55</v>
      </c>
      <c r="C102" s="23" t="s">
        <v>29</v>
      </c>
      <c r="D102" s="31">
        <v>4</v>
      </c>
      <c r="E102" s="23">
        <v>20</v>
      </c>
      <c r="F102" s="32" t="s">
        <v>48</v>
      </c>
      <c r="G102" s="33">
        <v>1.0136419999999999</v>
      </c>
      <c r="H102" s="33">
        <v>1.0145729999999999</v>
      </c>
      <c r="I102" s="33">
        <v>0.96516729999999995</v>
      </c>
      <c r="J102" s="33">
        <v>0.87514639999999999</v>
      </c>
      <c r="K102" s="33">
        <v>0.76661400000000002</v>
      </c>
      <c r="L102" s="33">
        <v>0.65849089999999999</v>
      </c>
      <c r="M102" s="33">
        <v>0.56084699999999998</v>
      </c>
      <c r="N102" s="33">
        <v>0.47713430000000001</v>
      </c>
      <c r="O102" s="33">
        <v>0.40727829999999998</v>
      </c>
      <c r="P102" s="33">
        <v>0.34963689999999997</v>
      </c>
      <c r="Q102" s="33">
        <v>0.30232189999999998</v>
      </c>
      <c r="R102" s="33">
        <v>0.26355970000000001</v>
      </c>
      <c r="S102" s="33">
        <v>0.23128889999999999</v>
      </c>
      <c r="T102" s="33">
        <v>0.20443120000000001</v>
      </c>
      <c r="U102" s="33">
        <v>0.18194949999999999</v>
      </c>
      <c r="V102" s="33">
        <v>0.16295689999999999</v>
      </c>
      <c r="W102" s="33">
        <v>0.146893</v>
      </c>
      <c r="X102" s="33">
        <v>0.13334779999999999</v>
      </c>
      <c r="Y102" s="33">
        <v>0.1214799</v>
      </c>
      <c r="Z102" s="33">
        <v>0.1112476</v>
      </c>
      <c r="AA102" s="33">
        <v>0.1022778</v>
      </c>
      <c r="AB102" s="33">
        <v>9.4342220000000004E-2</v>
      </c>
      <c r="AC102" s="33">
        <v>8.7452580000000002E-2</v>
      </c>
      <c r="AD102" s="33">
        <v>8.1464330000000001E-2</v>
      </c>
      <c r="AE102" s="33">
        <v>7.5930250000000005E-2</v>
      </c>
      <c r="AF102" s="33">
        <v>7.1015250000000002E-2</v>
      </c>
      <c r="AG102" s="33">
        <v>6.6555299999999998E-2</v>
      </c>
      <c r="AH102" s="33">
        <v>6.2466220000000003E-2</v>
      </c>
      <c r="AI102" s="33">
        <v>5.8842390000000001E-2</v>
      </c>
      <c r="AJ102" s="33">
        <v>5.5677230000000001E-2</v>
      </c>
      <c r="AK102" s="33">
        <v>5.2570319999999997E-2</v>
      </c>
      <c r="AL102" s="33">
        <v>4.9729250000000003E-2</v>
      </c>
      <c r="AM102" s="33">
        <v>4.7359320000000003E-2</v>
      </c>
      <c r="AN102" s="33">
        <v>4.5056600000000002E-2</v>
      </c>
      <c r="AO102" s="33">
        <v>4.3038979999999998E-2</v>
      </c>
      <c r="AP102" s="33">
        <v>4.1191749999999999E-2</v>
      </c>
      <c r="AQ102" s="33">
        <v>3.9367100000000002E-2</v>
      </c>
      <c r="AR102" s="33">
        <v>3.763677E-2</v>
      </c>
      <c r="AS102" s="33">
        <v>3.6040099999999999E-2</v>
      </c>
      <c r="AT102" s="33">
        <v>3.449874E-2</v>
      </c>
      <c r="AU102" s="33">
        <v>3.3106829999999997E-2</v>
      </c>
      <c r="AV102" s="33">
        <v>3.1807340000000003E-2</v>
      </c>
      <c r="AW102" s="33">
        <v>3.052821E-2</v>
      </c>
      <c r="AX102" s="33">
        <v>2.9319040000000001E-2</v>
      </c>
      <c r="AY102" s="33">
        <v>2.8197610000000001E-2</v>
      </c>
      <c r="AZ102" s="33">
        <v>2.7124019999999999E-2</v>
      </c>
      <c r="BA102" s="33">
        <v>2.6124600000000001E-2</v>
      </c>
      <c r="BB102" s="33">
        <v>2.5174240000000001E-2</v>
      </c>
      <c r="BC102" s="33">
        <v>2.4224720000000002E-2</v>
      </c>
      <c r="BD102" s="33">
        <v>2.332888E-2</v>
      </c>
      <c r="BE102" s="33">
        <v>2.248704E-2</v>
      </c>
      <c r="BF102" s="33">
        <v>2.168745E-2</v>
      </c>
      <c r="BG102" s="33">
        <v>2.092339E-2</v>
      </c>
      <c r="BH102" s="33">
        <v>2.0199040000000001E-2</v>
      </c>
      <c r="BI102" s="33">
        <v>1.9517119999999999E-2</v>
      </c>
      <c r="BJ102" s="33">
        <v>1.8868559999999999E-2</v>
      </c>
      <c r="BK102" s="33">
        <v>1.8251940000000001E-2</v>
      </c>
      <c r="BL102" s="33">
        <v>1.7665239999999999E-2</v>
      </c>
      <c r="BM102" s="33">
        <v>1.7105499999999999E-2</v>
      </c>
      <c r="BN102" s="33">
        <v>1.6571720000000002E-2</v>
      </c>
      <c r="BO102" s="33">
        <v>1.6063709999999998E-2</v>
      </c>
      <c r="BP102" s="33">
        <v>1.557946E-2</v>
      </c>
      <c r="BQ102" s="33">
        <v>1.511943E-2</v>
      </c>
      <c r="BR102" s="33">
        <v>1.468004E-2</v>
      </c>
      <c r="BS102" s="33">
        <v>1.4254370000000001E-2</v>
      </c>
      <c r="BT102" s="33">
        <v>1.38472E-2</v>
      </c>
      <c r="BU102" s="33">
        <v>1.3459499999999999E-2</v>
      </c>
      <c r="BV102" s="33">
        <v>1.3089140000000001E-2</v>
      </c>
      <c r="BW102" s="33">
        <v>1.2735099999999999E-2</v>
      </c>
      <c r="BX102" s="33">
        <v>1.239504E-2</v>
      </c>
      <c r="BY102" s="33">
        <v>1.2066500000000001E-2</v>
      </c>
      <c r="BZ102" s="33">
        <v>1.1753980000000001E-2</v>
      </c>
      <c r="CA102" s="33">
        <v>1.145707E-2</v>
      </c>
      <c r="CB102" s="33">
        <v>1.117129E-2</v>
      </c>
      <c r="CC102" s="33">
        <v>1.0895429999999999E-2</v>
      </c>
      <c r="CD102" s="33">
        <v>1.063074E-2</v>
      </c>
      <c r="CE102" s="33">
        <v>1.0374899999999999E-2</v>
      </c>
      <c r="CF102" s="33">
        <v>1.0130109999999999E-2</v>
      </c>
      <c r="CG102" s="33">
        <v>9.8967840000000005E-3</v>
      </c>
      <c r="CH102" s="33">
        <v>9.6699090000000008E-3</v>
      </c>
      <c r="CI102" s="33">
        <v>9.4486819999999999E-3</v>
      </c>
      <c r="CJ102" s="33">
        <v>9.2365610000000008E-3</v>
      </c>
      <c r="CK102" s="33">
        <v>9.033391E-3</v>
      </c>
      <c r="CL102" s="33">
        <v>8.8385479999999999E-3</v>
      </c>
      <c r="CM102" s="33">
        <v>8.6531720000000006E-3</v>
      </c>
      <c r="CN102" s="33">
        <v>8.4748730000000008E-3</v>
      </c>
      <c r="CO102" s="33">
        <v>8.3007010000000006E-3</v>
      </c>
      <c r="CP102" s="33">
        <v>8.131414E-3</v>
      </c>
      <c r="CQ102" s="33">
        <v>7.9702620000000005E-3</v>
      </c>
      <c r="CR102" s="33">
        <v>7.8172169999999996E-3</v>
      </c>
      <c r="CS102" s="33">
        <v>7.6699740000000004E-3</v>
      </c>
      <c r="CT102" s="33">
        <v>7.5253539999999997E-3</v>
      </c>
      <c r="CU102" s="33">
        <v>7.3831039999999997E-3</v>
      </c>
      <c r="CV102" s="33">
        <v>7.2458269999999998E-3</v>
      </c>
      <c r="CW102" s="33">
        <v>7.1135809999999999E-3</v>
      </c>
      <c r="CX102" s="33">
        <v>6.9874949999999998E-3</v>
      </c>
      <c r="CY102" s="33">
        <v>6.8658929999999996E-3</v>
      </c>
      <c r="CZ102" s="33">
        <v>6.7485469999999997E-3</v>
      </c>
      <c r="DA102" s="33">
        <v>6.6326900000000001E-3</v>
      </c>
      <c r="DB102" s="33">
        <v>6.5201540000000002E-3</v>
      </c>
      <c r="DC102" s="33">
        <v>6.4116169999999997E-3</v>
      </c>
      <c r="DD102" s="33">
        <v>6.3084109999999999E-3</v>
      </c>
      <c r="DE102" s="33">
        <v>6.2096989999999999E-3</v>
      </c>
      <c r="DF102" s="33">
        <v>6.1133790000000004E-3</v>
      </c>
      <c r="DG102" s="33">
        <v>6.017166E-3</v>
      </c>
      <c r="DH102" s="33">
        <v>5.9232240000000004E-3</v>
      </c>
      <c r="DI102" s="33">
        <v>5.8332150000000001E-3</v>
      </c>
      <c r="DJ102" s="33">
        <v>5.7481269999999996E-3</v>
      </c>
      <c r="DK102" s="33">
        <v>5.665097E-3</v>
      </c>
      <c r="DL102" s="33">
        <v>5.5823699999999997E-3</v>
      </c>
      <c r="DM102" s="33">
        <v>5.499688E-3</v>
      </c>
      <c r="DN102" s="33">
        <v>5.4200100000000003E-3</v>
      </c>
      <c r="DO102" s="33">
        <v>5.3449760000000004E-3</v>
      </c>
      <c r="DP102" s="33">
        <v>5.274674E-3</v>
      </c>
      <c r="DQ102" s="33">
        <v>5.2057559999999998E-3</v>
      </c>
      <c r="DR102" s="33">
        <v>5.135573E-3</v>
      </c>
      <c r="DS102" s="33">
        <v>5.064102E-3</v>
      </c>
      <c r="DT102" s="33">
        <v>4.994259E-3</v>
      </c>
      <c r="DU102" s="33">
        <v>4.9291700000000001E-3</v>
      </c>
      <c r="DV102" s="33">
        <v>4.8694159999999997E-3</v>
      </c>
      <c r="DW102" s="33">
        <v>4.8111660000000004E-3</v>
      </c>
      <c r="DX102" s="33">
        <v>4.7510920000000002E-3</v>
      </c>
      <c r="DY102" s="33">
        <v>4.689202E-3</v>
      </c>
      <c r="DZ102" s="33">
        <v>4.6281509999999996E-3</v>
      </c>
      <c r="EA102" s="33">
        <v>4.571164E-3</v>
      </c>
      <c r="EB102" s="33">
        <v>4.5188320000000004E-3</v>
      </c>
      <c r="EC102" s="33">
        <v>4.4675820000000003E-3</v>
      </c>
      <c r="ED102" s="33">
        <v>4.4156250000000003E-3</v>
      </c>
      <c r="EE102" s="33">
        <v>4.362136E-3</v>
      </c>
      <c r="EF102" s="33">
        <v>4.3096100000000002E-3</v>
      </c>
      <c r="EG102" s="33">
        <v>4.2607590000000002E-3</v>
      </c>
      <c r="EH102" s="33">
        <v>4.21588E-3</v>
      </c>
      <c r="EI102" s="33">
        <v>4.1710619999999997E-3</v>
      </c>
      <c r="EJ102" s="33">
        <v>4.1245020000000004E-3</v>
      </c>
      <c r="EK102" s="33">
        <v>4.0764590000000002E-3</v>
      </c>
      <c r="EL102" s="33">
        <v>4.0291320000000004E-3</v>
      </c>
      <c r="EM102" s="33">
        <v>3.985855E-3</v>
      </c>
      <c r="EN102" s="33">
        <v>3.9467959999999998E-3</v>
      </c>
      <c r="EO102" s="33">
        <v>3.908262E-3</v>
      </c>
      <c r="EP102" s="33">
        <v>3.8683179999999999E-3</v>
      </c>
      <c r="EQ102" s="33">
        <v>3.827081E-3</v>
      </c>
      <c r="ER102" s="33">
        <v>3.786471E-3</v>
      </c>
      <c r="ES102" s="33">
        <v>3.748955E-3</v>
      </c>
      <c r="ET102" s="33">
        <v>3.714125E-3</v>
      </c>
      <c r="EU102" s="33">
        <v>3.6788789999999999E-3</v>
      </c>
      <c r="EV102" s="33">
        <v>3.64248E-3</v>
      </c>
      <c r="EW102" s="33">
        <v>3.6050629999999999E-3</v>
      </c>
      <c r="EX102" s="33">
        <v>3.5686239999999998E-3</v>
      </c>
      <c r="EY102" s="33">
        <v>3.5358049999999999E-3</v>
      </c>
      <c r="EZ102" s="33">
        <v>3.5062119999999999E-3</v>
      </c>
      <c r="FA102" s="33">
        <v>3.476902E-3</v>
      </c>
      <c r="FB102" s="33">
        <v>3.4460210000000001E-3</v>
      </c>
      <c r="FC102" s="33">
        <v>3.412736E-3</v>
      </c>
      <c r="FD102" s="33">
        <v>3.3790220000000002E-3</v>
      </c>
      <c r="FE102" s="33">
        <v>3.3478090000000002E-3</v>
      </c>
      <c r="FF102" s="33">
        <v>3.3197140000000001E-3</v>
      </c>
      <c r="FG102" s="33">
        <v>3.2927849999999999E-3</v>
      </c>
      <c r="FH102" s="33">
        <v>3.265479E-3</v>
      </c>
      <c r="FI102" s="33">
        <v>3.2371850000000001E-3</v>
      </c>
      <c r="FJ102" s="33">
        <v>3.2092890000000002E-3</v>
      </c>
      <c r="FK102" s="33">
        <v>3.1837739999999999E-3</v>
      </c>
      <c r="FL102" s="33">
        <v>3.1608220000000002E-3</v>
      </c>
      <c r="FM102" s="33">
        <v>3.1386169999999998E-3</v>
      </c>
      <c r="FN102" s="33">
        <v>3.1154059999999998E-3</v>
      </c>
      <c r="FO102" s="33">
        <v>3.0904940000000001E-3</v>
      </c>
      <c r="FP102" s="33">
        <v>3.065361E-3</v>
      </c>
      <c r="FQ102" s="33">
        <v>3.041948E-3</v>
      </c>
      <c r="FR102" s="33">
        <v>3.0206339999999999E-3</v>
      </c>
      <c r="FS102" s="33">
        <v>2.9998249999999998E-3</v>
      </c>
      <c r="FT102" s="33">
        <v>2.9777580000000001E-3</v>
      </c>
      <c r="FU102" s="33">
        <v>2.9542190000000001E-3</v>
      </c>
      <c r="FV102" s="33">
        <v>2.9308369999999999E-3</v>
      </c>
      <c r="FW102" s="33">
        <v>2.9094440000000002E-3</v>
      </c>
      <c r="FX102" s="33">
        <v>2.8904690000000001E-3</v>
      </c>
      <c r="FY102" s="33">
        <v>2.8726709999999998E-3</v>
      </c>
      <c r="FZ102" s="33">
        <v>2.8542239999999998E-3</v>
      </c>
      <c r="GA102" s="33">
        <v>2.8345660000000002E-3</v>
      </c>
      <c r="GB102" s="33">
        <v>2.8146550000000001E-3</v>
      </c>
      <c r="GC102" s="33">
        <v>2.7955660000000002E-3</v>
      </c>
      <c r="GD102" s="33">
        <v>2.7779929999999999E-3</v>
      </c>
      <c r="GE102" s="33">
        <v>2.7613619999999998E-3</v>
      </c>
      <c r="GF102" s="33">
        <v>2.7442339999999999E-3</v>
      </c>
      <c r="GG102" s="33">
        <v>2.7260610000000001E-3</v>
      </c>
      <c r="GH102" s="33">
        <v>2.7077490000000002E-3</v>
      </c>
      <c r="GI102" s="33">
        <v>2.6903640000000002E-3</v>
      </c>
      <c r="GJ102" s="33">
        <v>2.6748319999999998E-3</v>
      </c>
      <c r="GK102" s="33">
        <v>2.6608629999999999E-3</v>
      </c>
      <c r="GL102" s="33">
        <v>2.6469549999999999E-3</v>
      </c>
      <c r="GM102" s="33">
        <v>2.6318100000000001E-3</v>
      </c>
      <c r="GN102" s="33">
        <v>2.6155839999999998E-3</v>
      </c>
      <c r="GO102" s="33">
        <v>2.599007E-3</v>
      </c>
      <c r="GP102" s="33">
        <v>2.582974E-3</v>
      </c>
      <c r="GQ102" s="33">
        <v>2.5675569999999998E-3</v>
      </c>
      <c r="GR102" s="33">
        <v>2.5517299999999999E-3</v>
      </c>
      <c r="GS102" s="33">
        <v>2.5349600000000002E-3</v>
      </c>
      <c r="GT102" s="33">
        <v>2.5178150000000001E-3</v>
      </c>
      <c r="GU102" s="33">
        <v>2.5011619999999999E-3</v>
      </c>
      <c r="GV102" s="33">
        <v>2.486083E-3</v>
      </c>
      <c r="GW102" s="33">
        <v>2.4727659999999999E-3</v>
      </c>
      <c r="GX102" s="33">
        <v>2.4599819999999999E-3</v>
      </c>
      <c r="GY102" s="33">
        <v>2.446747E-3</v>
      </c>
      <c r="GZ102" s="33">
        <v>2.4331499999999998E-3</v>
      </c>
      <c r="HA102" s="33">
        <v>2.4196259999999998E-3</v>
      </c>
      <c r="HB102" s="33">
        <v>2.4065050000000002E-3</v>
      </c>
      <c r="HC102" s="33">
        <v>2.393755E-3</v>
      </c>
      <c r="HD102" s="33">
        <v>2.380451E-3</v>
      </c>
      <c r="HE102" s="33">
        <v>2.3658300000000002E-3</v>
      </c>
      <c r="HF102" s="33">
        <v>2.350314E-3</v>
      </c>
      <c r="HG102" s="33">
        <v>2.3349809999999999E-3</v>
      </c>
      <c r="HH102" s="33">
        <v>2.320679E-3</v>
      </c>
      <c r="HI102" s="33">
        <v>2.307641E-3</v>
      </c>
      <c r="HJ102" s="33">
        <v>2.2951320000000001E-3</v>
      </c>
      <c r="HK102" s="33">
        <v>2.282217E-3</v>
      </c>
      <c r="HL102" s="33">
        <v>2.2688000000000001E-3</v>
      </c>
      <c r="HM102" s="33">
        <v>2.2554879999999999E-3</v>
      </c>
      <c r="HN102" s="33">
        <v>2.24296E-3</v>
      </c>
      <c r="HO102" s="33">
        <v>2.2314129999999998E-3</v>
      </c>
      <c r="HP102" s="33">
        <v>2.2200929999999998E-3</v>
      </c>
      <c r="HQ102" s="33">
        <v>2.2081850000000001E-3</v>
      </c>
      <c r="HR102" s="33">
        <v>2.1954589999999999E-3</v>
      </c>
      <c r="HS102" s="33">
        <v>2.1824430000000001E-3</v>
      </c>
      <c r="HT102" s="33">
        <v>2.169991E-3</v>
      </c>
      <c r="HU102" s="33">
        <v>2.1585390000000001E-3</v>
      </c>
      <c r="HV102" s="33">
        <v>2.147646E-3</v>
      </c>
      <c r="HW102" s="33">
        <v>2.1367080000000002E-3</v>
      </c>
      <c r="HX102" s="33">
        <v>2.1255639999999999E-3</v>
      </c>
      <c r="HY102" s="33">
        <v>2.1144419999999998E-3</v>
      </c>
      <c r="HZ102" s="33">
        <v>2.1038160000000001E-3</v>
      </c>
      <c r="IA102" s="33">
        <v>2.0938520000000002E-3</v>
      </c>
      <c r="IB102" s="33">
        <v>2.0842199999999999E-3</v>
      </c>
      <c r="IC102" s="33">
        <v>2.0743300000000001E-3</v>
      </c>
      <c r="ID102" s="33">
        <v>2.0640739999999999E-3</v>
      </c>
      <c r="IE102" s="33">
        <v>2.0538169999999999E-3</v>
      </c>
      <c r="IF102" s="33">
        <v>2.0438930000000002E-3</v>
      </c>
      <c r="IG102" s="33">
        <v>2.0343980000000002E-3</v>
      </c>
      <c r="IH102" s="33">
        <v>2.0250860000000002E-3</v>
      </c>
      <c r="II102" s="33">
        <v>2.0157560000000001E-3</v>
      </c>
      <c r="IJ102" s="33">
        <v>2.0064190000000002E-3</v>
      </c>
      <c r="IK102" s="33">
        <v>1.9974319999999999E-3</v>
      </c>
      <c r="IL102" s="33">
        <v>1.9891150000000001E-3</v>
      </c>
      <c r="IM102" s="33">
        <v>1.9815119999999999E-3</v>
      </c>
      <c r="IN102" s="33">
        <v>1.9742090000000002E-3</v>
      </c>
      <c r="IO102" s="33">
        <v>1.966771E-3</v>
      </c>
      <c r="IP102" s="33">
        <v>1.9589939999999999E-3</v>
      </c>
      <c r="IQ102" s="33">
        <v>1.9511210000000001E-3</v>
      </c>
      <c r="IR102" s="33">
        <v>1.943536E-3</v>
      </c>
      <c r="IS102" s="33">
        <v>1.9363480000000001E-3</v>
      </c>
      <c r="IT102" s="33">
        <v>1.9293509999999999E-3</v>
      </c>
      <c r="IU102" s="33">
        <v>1.922214E-3</v>
      </c>
      <c r="IV102" s="33">
        <v>1.9147750000000001E-3</v>
      </c>
      <c r="IW102" s="33">
        <v>1.907338E-3</v>
      </c>
      <c r="IX102" s="33">
        <v>1.900229E-3</v>
      </c>
      <c r="IY102" s="33">
        <v>1.8936459999999999E-3</v>
      </c>
      <c r="IZ102" s="33">
        <v>1.8874619999999999E-3</v>
      </c>
      <c r="JA102" s="33">
        <v>1.881326E-3</v>
      </c>
      <c r="JB102" s="33">
        <v>1.8750539999999999E-3</v>
      </c>
      <c r="JC102" s="33">
        <v>1.868698E-3</v>
      </c>
      <c r="JD102" s="33">
        <v>1.8623470000000001E-3</v>
      </c>
      <c r="JE102" s="33">
        <v>1.856162E-3</v>
      </c>
      <c r="JF102" s="33">
        <v>1.850141E-3</v>
      </c>
      <c r="JG102" s="33">
        <v>1.8440749999999999E-3</v>
      </c>
      <c r="JH102" s="33">
        <v>1.837839E-3</v>
      </c>
      <c r="JI102" s="33">
        <v>1.8314869999999999E-3</v>
      </c>
      <c r="JJ102" s="33">
        <v>1.82515E-3</v>
      </c>
      <c r="JK102" s="33">
        <v>1.819008E-3</v>
      </c>
      <c r="JL102" s="33">
        <v>1.813079E-3</v>
      </c>
      <c r="JM102" s="33">
        <v>1.8072699999999999E-3</v>
      </c>
      <c r="JN102" s="33">
        <v>1.801509E-3</v>
      </c>
      <c r="JO102" s="33">
        <v>1.795842E-3</v>
      </c>
      <c r="JP102" s="33">
        <v>1.7903120000000001E-3</v>
      </c>
      <c r="JQ102" s="33">
        <v>1.7849070000000001E-3</v>
      </c>
      <c r="JR102" s="33">
        <v>1.779615E-3</v>
      </c>
      <c r="JS102" s="33">
        <v>1.774379E-3</v>
      </c>
      <c r="JT102" s="33">
        <v>1.7690920000000001E-3</v>
      </c>
      <c r="JU102" s="33">
        <v>1.763742E-3</v>
      </c>
      <c r="JV102" s="33">
        <v>1.758325E-3</v>
      </c>
      <c r="JW102" s="33">
        <v>1.7528380000000001E-3</v>
      </c>
      <c r="JX102" s="33">
        <v>1.747305E-3</v>
      </c>
      <c r="JY102" s="33">
        <v>1.7417050000000001E-3</v>
      </c>
      <c r="JZ102" s="33">
        <v>1.7359789999999999E-3</v>
      </c>
      <c r="KA102" s="33">
        <v>1.730168E-3</v>
      </c>
      <c r="KB102" s="33">
        <v>1.7243390000000001E-3</v>
      </c>
      <c r="KC102" s="33">
        <v>1.71842E-3</v>
      </c>
      <c r="KD102" s="33">
        <v>1.712472E-3</v>
      </c>
      <c r="KE102" s="33">
        <v>1.706614E-3</v>
      </c>
      <c r="KF102" s="33">
        <v>1.70086E-3</v>
      </c>
      <c r="KG102" s="33">
        <v>1.6952709999999999E-3</v>
      </c>
      <c r="KH102" s="33">
        <v>1.689924E-3</v>
      </c>
      <c r="KI102" s="33">
        <v>1.684753E-3</v>
      </c>
      <c r="KJ102" s="33">
        <v>1.6798130000000001E-3</v>
      </c>
      <c r="KK102" s="33">
        <v>1.675155E-3</v>
      </c>
      <c r="KL102" s="33">
        <v>1.6705890000000001E-3</v>
      </c>
      <c r="KM102" s="33">
        <v>1.6660550000000001E-3</v>
      </c>
      <c r="KN102" s="33">
        <v>1.6615340000000001E-3</v>
      </c>
      <c r="KO102" s="33">
        <v>1.656965E-3</v>
      </c>
      <c r="KP102" s="33">
        <v>1.6524420000000001E-3</v>
      </c>
      <c r="KQ102" s="33">
        <v>1.647995E-3</v>
      </c>
      <c r="KR102" s="33">
        <v>1.6434080000000001E-3</v>
      </c>
      <c r="KS102" s="33">
        <v>1.6386689999999999E-3</v>
      </c>
      <c r="KT102" s="33">
        <v>1.633806E-3</v>
      </c>
      <c r="KU102" s="33">
        <v>1.6288050000000001E-3</v>
      </c>
      <c r="KV102" s="33">
        <v>1.62382E-3</v>
      </c>
      <c r="KW102" s="33">
        <v>1.618984E-3</v>
      </c>
      <c r="KX102" s="33">
        <v>1.6142559999999999E-3</v>
      </c>
      <c r="KY102" s="33">
        <v>1.609657E-3</v>
      </c>
      <c r="KZ102" s="33">
        <v>1.6051990000000001E-3</v>
      </c>
      <c r="LA102" s="33">
        <v>1.600838E-3</v>
      </c>
      <c r="LB102" s="33">
        <v>1.596695E-3</v>
      </c>
      <c r="LC102" s="33">
        <v>1.592885E-3</v>
      </c>
      <c r="LD102" s="33">
        <v>1.589362E-3</v>
      </c>
      <c r="LE102" s="33">
        <v>1.586074E-3</v>
      </c>
      <c r="LF102" s="33">
        <v>1.5829520000000001E-3</v>
      </c>
      <c r="LG102" s="33">
        <v>1.5798699999999999E-3</v>
      </c>
      <c r="LH102" s="33">
        <v>1.5768640000000001E-3</v>
      </c>
      <c r="LI102" s="33">
        <v>1.573968E-3</v>
      </c>
      <c r="LJ102" s="33">
        <v>1.571198E-3</v>
      </c>
      <c r="LK102" s="33">
        <v>1.5685250000000001E-3</v>
      </c>
      <c r="LL102" s="33">
        <v>1.5658829999999999E-3</v>
      </c>
      <c r="LM102" s="33">
        <v>1.5631429999999999E-3</v>
      </c>
      <c r="LN102" s="33">
        <v>1.5603329999999999E-3</v>
      </c>
      <c r="LO102" s="33">
        <v>1.5575090000000001E-3</v>
      </c>
      <c r="LP102" s="33">
        <v>1.554709E-3</v>
      </c>
      <c r="LQ102" s="33">
        <v>1.551958E-3</v>
      </c>
      <c r="LR102" s="33">
        <v>1.5492660000000001E-3</v>
      </c>
      <c r="LS102" s="33">
        <v>1.5466270000000001E-3</v>
      </c>
      <c r="LT102" s="33">
        <v>1.544112E-3</v>
      </c>
      <c r="LU102" s="33">
        <v>1.5417460000000001E-3</v>
      </c>
      <c r="LV102" s="33">
        <v>1.539527E-3</v>
      </c>
      <c r="LW102" s="33">
        <v>1.537435E-3</v>
      </c>
      <c r="LX102" s="33">
        <v>1.535455E-3</v>
      </c>
      <c r="LY102" s="33">
        <v>1.533572E-3</v>
      </c>
      <c r="LZ102" s="33">
        <v>1.5317849999999999E-3</v>
      </c>
      <c r="MA102" s="33">
        <v>1.5300719999999999E-3</v>
      </c>
      <c r="MB102" s="33">
        <v>1.5284020000000001E-3</v>
      </c>
      <c r="MC102" s="33">
        <v>1.5267429999999999E-3</v>
      </c>
      <c r="MD102" s="33">
        <v>1.5250839999999999E-3</v>
      </c>
      <c r="ME102" s="33">
        <v>1.523422E-3</v>
      </c>
      <c r="MF102" s="33">
        <v>1.5217690000000001E-3</v>
      </c>
      <c r="MG102" s="33">
        <v>1.5201189999999999E-3</v>
      </c>
      <c r="MH102" s="33">
        <v>1.51845E-3</v>
      </c>
      <c r="MI102" s="33">
        <v>1.5167410000000001E-3</v>
      </c>
      <c r="MJ102" s="33">
        <v>1.514994E-3</v>
      </c>
      <c r="MK102" s="33">
        <v>1.513216E-3</v>
      </c>
      <c r="ML102" s="33">
        <v>1.5114340000000001E-3</v>
      </c>
      <c r="MM102" s="33">
        <v>1.5096549999999999E-3</v>
      </c>
      <c r="MN102" s="33">
        <v>1.507869E-3</v>
      </c>
      <c r="MO102" s="33">
        <v>1.5060679999999999E-3</v>
      </c>
      <c r="MP102" s="33">
        <v>1.5042619999999999E-3</v>
      </c>
      <c r="MQ102" s="33">
        <v>1.502462E-3</v>
      </c>
      <c r="MR102" s="33">
        <v>1.5007009999999999E-3</v>
      </c>
      <c r="MS102" s="33">
        <v>1.498987E-3</v>
      </c>
      <c r="MT102" s="33">
        <v>1.4973059999999999E-3</v>
      </c>
      <c r="MU102" s="33">
        <v>1.495637E-3</v>
      </c>
      <c r="MV102" s="33">
        <v>1.4939630000000001E-3</v>
      </c>
      <c r="MW102" s="33">
        <v>1.4922749999999999E-3</v>
      </c>
      <c r="MX102" s="33">
        <v>1.4906019999999999E-3</v>
      </c>
      <c r="MY102" s="33">
        <v>1.4889390000000001E-3</v>
      </c>
      <c r="MZ102" s="33">
        <v>1.48726E-3</v>
      </c>
      <c r="NA102" s="33">
        <v>1.485517E-3</v>
      </c>
      <c r="NB102" s="33">
        <v>1.4836820000000001E-3</v>
      </c>
      <c r="NC102" s="33">
        <v>1.4817700000000001E-3</v>
      </c>
      <c r="ND102" s="33">
        <v>1.479859E-3</v>
      </c>
      <c r="NE102" s="33">
        <v>1.477981E-3</v>
      </c>
      <c r="NF102" s="33">
        <v>1.476141E-3</v>
      </c>
      <c r="NG102" s="33">
        <v>1.4743110000000001E-3</v>
      </c>
      <c r="NH102" s="33">
        <v>1.47247E-3</v>
      </c>
      <c r="NI102" s="33">
        <v>1.4706229999999999E-3</v>
      </c>
      <c r="NJ102" s="33">
        <v>1.46883E-3</v>
      </c>
      <c r="NK102" s="33">
        <v>1.4670950000000001E-3</v>
      </c>
      <c r="NL102" s="33">
        <v>1.4653909999999999E-3</v>
      </c>
      <c r="NM102" s="33">
        <v>1.463666E-3</v>
      </c>
      <c r="NN102" s="33">
        <v>1.461883E-3</v>
      </c>
      <c r="NO102" s="33">
        <v>1.4600430000000001E-3</v>
      </c>
      <c r="NP102" s="33">
        <v>1.4582099999999999E-3</v>
      </c>
      <c r="NQ102" s="33">
        <v>1.4564039999999999E-3</v>
      </c>
      <c r="NR102" s="33">
        <v>1.4546159999999999E-3</v>
      </c>
      <c r="NS102" s="33">
        <v>1.4528130000000001E-3</v>
      </c>
      <c r="NT102" s="33">
        <v>1.45097E-3</v>
      </c>
      <c r="NU102" s="33">
        <v>1.4490950000000001E-3</v>
      </c>
      <c r="NV102" s="33">
        <v>1.4472479999999999E-3</v>
      </c>
      <c r="NW102" s="33">
        <v>1.445436E-3</v>
      </c>
      <c r="NX102" s="33">
        <v>1.4436379999999999E-3</v>
      </c>
      <c r="NY102" s="33">
        <v>1.4418110000000001E-3</v>
      </c>
      <c r="NZ102" s="33">
        <v>1.439921E-3</v>
      </c>
      <c r="OA102" s="33">
        <v>1.4379740000000001E-3</v>
      </c>
      <c r="OB102" s="33">
        <v>1.4360410000000001E-3</v>
      </c>
      <c r="OC102" s="33">
        <v>1.4341429999999999E-3</v>
      </c>
      <c r="OD102" s="33">
        <v>1.432273E-3</v>
      </c>
      <c r="OE102" s="33">
        <v>1.430391E-3</v>
      </c>
      <c r="OF102" s="33">
        <v>1.428466E-3</v>
      </c>
      <c r="OG102" s="33">
        <v>1.4265079999999999E-3</v>
      </c>
      <c r="OH102" s="33">
        <v>1.4245810000000001E-3</v>
      </c>
      <c r="OI102" s="33">
        <v>1.4226969999999999E-3</v>
      </c>
      <c r="OJ102" s="33">
        <v>1.4208230000000001E-3</v>
      </c>
      <c r="OK102" s="33">
        <v>1.418875E-3</v>
      </c>
      <c r="OL102" s="33">
        <v>1.416802E-3</v>
      </c>
      <c r="OM102" s="33">
        <v>1.41461E-3</v>
      </c>
      <c r="ON102" s="33">
        <v>1.41237E-3</v>
      </c>
      <c r="OO102" s="33">
        <v>1.4101109999999999E-3</v>
      </c>
      <c r="OP102" s="33">
        <v>1.4078269999999999E-3</v>
      </c>
    </row>
    <row r="103" spans="1:406" x14ac:dyDescent="0.25">
      <c r="A103" s="13" t="str">
        <f t="shared" si="1"/>
        <v>Helicopter-COARSE-4-14-Any</v>
      </c>
      <c r="B103" s="13" t="s">
        <v>55</v>
      </c>
      <c r="C103" s="23" t="s">
        <v>29</v>
      </c>
      <c r="D103" s="31">
        <v>4</v>
      </c>
      <c r="E103" s="23">
        <v>14</v>
      </c>
      <c r="F103" s="32" t="s">
        <v>48</v>
      </c>
      <c r="G103" s="33">
        <v>1.038227</v>
      </c>
      <c r="H103" s="33">
        <v>0.8991133</v>
      </c>
      <c r="I103" s="33">
        <v>0.72885029999999995</v>
      </c>
      <c r="J103" s="33">
        <v>0.57603249999999995</v>
      </c>
      <c r="K103" s="33">
        <v>0.4548064</v>
      </c>
      <c r="L103" s="33">
        <v>0.36285679999999998</v>
      </c>
      <c r="M103" s="33">
        <v>0.29365970000000002</v>
      </c>
      <c r="N103" s="33">
        <v>0.24134140000000001</v>
      </c>
      <c r="O103" s="33">
        <v>0.2014552</v>
      </c>
      <c r="P103" s="33">
        <v>0.17059630000000001</v>
      </c>
      <c r="Q103" s="33">
        <v>0.1463324</v>
      </c>
      <c r="R103" s="33">
        <v>0.1269565</v>
      </c>
      <c r="S103" s="33">
        <v>0.11137469999999999</v>
      </c>
      <c r="T103" s="33">
        <v>9.8655889999999996E-2</v>
      </c>
      <c r="U103" s="33">
        <v>8.8195549999999998E-2</v>
      </c>
      <c r="V103" s="33">
        <v>7.9414520000000002E-2</v>
      </c>
      <c r="W103" s="33">
        <v>7.1932930000000006E-2</v>
      </c>
      <c r="X103" s="33">
        <v>6.5420080000000005E-2</v>
      </c>
      <c r="Y103" s="33">
        <v>5.9844799999999997E-2</v>
      </c>
      <c r="Z103" s="33">
        <v>5.5014309999999997E-2</v>
      </c>
      <c r="AA103" s="33">
        <v>5.0796000000000001E-2</v>
      </c>
      <c r="AB103" s="33">
        <v>4.6986279999999998E-2</v>
      </c>
      <c r="AC103" s="33">
        <v>4.4057739999999998E-2</v>
      </c>
      <c r="AD103" s="33">
        <v>4.1306900000000001E-2</v>
      </c>
      <c r="AE103" s="33">
        <v>3.8848599999999997E-2</v>
      </c>
      <c r="AF103" s="33">
        <v>3.6580910000000001E-2</v>
      </c>
      <c r="AG103" s="33">
        <v>3.4500549999999998E-2</v>
      </c>
      <c r="AH103" s="33">
        <v>3.2546699999999998E-2</v>
      </c>
      <c r="AI103" s="33">
        <v>3.0754139999999999E-2</v>
      </c>
      <c r="AJ103" s="33">
        <v>2.9082319999999998E-2</v>
      </c>
      <c r="AK103" s="33">
        <v>2.7546589999999999E-2</v>
      </c>
      <c r="AL103" s="33">
        <v>2.6132229999999999E-2</v>
      </c>
      <c r="AM103" s="33">
        <v>2.4819339999999999E-2</v>
      </c>
      <c r="AN103" s="33">
        <v>2.3597030000000001E-2</v>
      </c>
      <c r="AO103" s="33">
        <v>2.2463070000000002E-2</v>
      </c>
      <c r="AP103" s="33">
        <v>2.1410419999999999E-2</v>
      </c>
      <c r="AQ103" s="33">
        <v>2.0436119999999999E-2</v>
      </c>
      <c r="AR103" s="33">
        <v>1.952798E-2</v>
      </c>
      <c r="AS103" s="33">
        <v>1.861728E-2</v>
      </c>
      <c r="AT103" s="33">
        <v>1.7773440000000001E-2</v>
      </c>
      <c r="AU103" s="33">
        <v>1.6993330000000001E-2</v>
      </c>
      <c r="AV103" s="33">
        <v>1.626909E-2</v>
      </c>
      <c r="AW103" s="33">
        <v>1.559222E-2</v>
      </c>
      <c r="AX103" s="33">
        <v>1.4957959999999999E-2</v>
      </c>
      <c r="AY103" s="33">
        <v>1.4364490000000001E-2</v>
      </c>
      <c r="AZ103" s="33">
        <v>1.380909E-2</v>
      </c>
      <c r="BA103" s="33">
        <v>1.329149E-2</v>
      </c>
      <c r="BB103" s="33">
        <v>1.280823E-2</v>
      </c>
      <c r="BC103" s="33">
        <v>1.2353630000000001E-2</v>
      </c>
      <c r="BD103" s="33">
        <v>1.192443E-2</v>
      </c>
      <c r="BE103" s="33">
        <v>1.1517879999999999E-2</v>
      </c>
      <c r="BF103" s="33">
        <v>1.113389E-2</v>
      </c>
      <c r="BG103" s="33">
        <v>1.077723E-2</v>
      </c>
      <c r="BH103" s="33">
        <v>1.0443010000000001E-2</v>
      </c>
      <c r="BI103" s="33">
        <v>1.0124330000000001E-2</v>
      </c>
      <c r="BJ103" s="33">
        <v>9.82011E-3</v>
      </c>
      <c r="BK103" s="33">
        <v>9.5329690000000005E-3</v>
      </c>
      <c r="BL103" s="33">
        <v>9.2609900000000002E-3</v>
      </c>
      <c r="BM103" s="33">
        <v>9.0060379999999992E-3</v>
      </c>
      <c r="BN103" s="33">
        <v>8.7655819999999992E-3</v>
      </c>
      <c r="BO103" s="33">
        <v>8.5372580000000007E-3</v>
      </c>
      <c r="BP103" s="33">
        <v>8.3197289999999997E-3</v>
      </c>
      <c r="BQ103" s="33">
        <v>8.1111680000000002E-3</v>
      </c>
      <c r="BR103" s="33">
        <v>7.9108530000000007E-3</v>
      </c>
      <c r="BS103" s="33">
        <v>7.7238250000000001E-3</v>
      </c>
      <c r="BT103" s="33">
        <v>7.5491050000000004E-3</v>
      </c>
      <c r="BU103" s="33">
        <v>7.3812900000000004E-3</v>
      </c>
      <c r="BV103" s="33">
        <v>7.2177880000000002E-3</v>
      </c>
      <c r="BW103" s="33">
        <v>7.059058E-3</v>
      </c>
      <c r="BX103" s="33">
        <v>6.9080219999999998E-3</v>
      </c>
      <c r="BY103" s="33">
        <v>6.7678909999999998E-3</v>
      </c>
      <c r="BZ103" s="33">
        <v>6.6361750000000002E-3</v>
      </c>
      <c r="CA103" s="33">
        <v>6.5075480000000002E-3</v>
      </c>
      <c r="CB103" s="33">
        <v>6.3812510000000001E-3</v>
      </c>
      <c r="CC103" s="33">
        <v>6.2590689999999999E-3</v>
      </c>
      <c r="CD103" s="33">
        <v>6.1431180000000004E-3</v>
      </c>
      <c r="CE103" s="33">
        <v>6.0350079999999997E-3</v>
      </c>
      <c r="CF103" s="33">
        <v>5.9323070000000004E-3</v>
      </c>
      <c r="CG103" s="33">
        <v>5.8311530000000004E-3</v>
      </c>
      <c r="CH103" s="33">
        <v>5.7313700000000004E-3</v>
      </c>
      <c r="CI103" s="33">
        <v>5.6341569999999999E-3</v>
      </c>
      <c r="CJ103" s="33">
        <v>5.5411109999999996E-3</v>
      </c>
      <c r="CK103" s="33">
        <v>5.4538750000000004E-3</v>
      </c>
      <c r="CL103" s="33">
        <v>5.3719880000000003E-3</v>
      </c>
      <c r="CM103" s="33">
        <v>5.2923839999999998E-3</v>
      </c>
      <c r="CN103" s="33">
        <v>5.2122150000000001E-3</v>
      </c>
      <c r="CO103" s="33">
        <v>5.1335390000000003E-3</v>
      </c>
      <c r="CP103" s="33">
        <v>5.0590549999999998E-3</v>
      </c>
      <c r="CQ103" s="33">
        <v>4.9893799999999999E-3</v>
      </c>
      <c r="CR103" s="33">
        <v>4.92247E-3</v>
      </c>
      <c r="CS103" s="33">
        <v>4.8572260000000001E-3</v>
      </c>
      <c r="CT103" s="33">
        <v>4.7920710000000002E-3</v>
      </c>
      <c r="CU103" s="33">
        <v>4.7280849999999999E-3</v>
      </c>
      <c r="CV103" s="33">
        <v>4.6661039999999999E-3</v>
      </c>
      <c r="CW103" s="33">
        <v>4.6068460000000004E-3</v>
      </c>
      <c r="CX103" s="33">
        <v>4.550793E-3</v>
      </c>
      <c r="CY103" s="33">
        <v>4.4973540000000003E-3</v>
      </c>
      <c r="CZ103" s="33">
        <v>4.4432159999999998E-3</v>
      </c>
      <c r="DA103" s="33">
        <v>4.3887689999999998E-3</v>
      </c>
      <c r="DB103" s="33">
        <v>4.3365570000000004E-3</v>
      </c>
      <c r="DC103" s="33">
        <v>4.2881000000000004E-3</v>
      </c>
      <c r="DD103" s="33">
        <v>4.2425520000000001E-3</v>
      </c>
      <c r="DE103" s="33">
        <v>4.1977000000000004E-3</v>
      </c>
      <c r="DF103" s="33">
        <v>4.1513399999999999E-3</v>
      </c>
      <c r="DG103" s="33">
        <v>4.1048409999999997E-3</v>
      </c>
      <c r="DH103" s="33">
        <v>4.060999E-3</v>
      </c>
      <c r="DI103" s="33">
        <v>4.0203740000000002E-3</v>
      </c>
      <c r="DJ103" s="33">
        <v>3.9815120000000004E-3</v>
      </c>
      <c r="DK103" s="33">
        <v>3.9428730000000004E-3</v>
      </c>
      <c r="DL103" s="33">
        <v>3.9032070000000001E-3</v>
      </c>
      <c r="DM103" s="33">
        <v>3.863563E-3</v>
      </c>
      <c r="DN103" s="33">
        <v>3.826252E-3</v>
      </c>
      <c r="DO103" s="33">
        <v>3.7911239999999999E-3</v>
      </c>
      <c r="DP103" s="33">
        <v>3.7573089999999999E-3</v>
      </c>
      <c r="DQ103" s="33">
        <v>3.7239460000000001E-3</v>
      </c>
      <c r="DR103" s="33">
        <v>3.690212E-3</v>
      </c>
      <c r="DS103" s="33">
        <v>3.6564670000000001E-3</v>
      </c>
      <c r="DT103" s="33">
        <v>3.6244300000000001E-3</v>
      </c>
      <c r="DU103" s="33">
        <v>3.5942259999999998E-3</v>
      </c>
      <c r="DV103" s="33">
        <v>3.5651039999999999E-3</v>
      </c>
      <c r="DW103" s="33">
        <v>3.5363619999999999E-3</v>
      </c>
      <c r="DX103" s="33">
        <v>3.507029E-3</v>
      </c>
      <c r="DY103" s="33">
        <v>3.4773080000000001E-3</v>
      </c>
      <c r="DZ103" s="33">
        <v>3.448675E-3</v>
      </c>
      <c r="EA103" s="33">
        <v>3.4217560000000002E-3</v>
      </c>
      <c r="EB103" s="33">
        <v>3.3961339999999999E-3</v>
      </c>
      <c r="EC103" s="33">
        <v>3.3710900000000002E-3</v>
      </c>
      <c r="ED103" s="33">
        <v>3.3456390000000001E-3</v>
      </c>
      <c r="EE103" s="33">
        <v>3.3200209999999998E-3</v>
      </c>
      <c r="EF103" s="33">
        <v>3.2952329999999998E-3</v>
      </c>
      <c r="EG103" s="33">
        <v>3.271791E-3</v>
      </c>
      <c r="EH103" s="33">
        <v>3.2493420000000001E-3</v>
      </c>
      <c r="EI103" s="33">
        <v>3.22712E-3</v>
      </c>
      <c r="EJ103" s="33">
        <v>3.204251E-3</v>
      </c>
      <c r="EK103" s="33">
        <v>3.1814090000000001E-3</v>
      </c>
      <c r="EL103" s="33">
        <v>3.159636E-3</v>
      </c>
      <c r="EM103" s="33">
        <v>3.1393010000000002E-3</v>
      </c>
      <c r="EN103" s="33">
        <v>3.120023E-3</v>
      </c>
      <c r="EO103" s="33">
        <v>3.1008730000000001E-3</v>
      </c>
      <c r="EP103" s="33">
        <v>3.081023E-3</v>
      </c>
      <c r="EQ103" s="33">
        <v>3.0610160000000002E-3</v>
      </c>
      <c r="ER103" s="33">
        <v>3.0418609999999999E-3</v>
      </c>
      <c r="ES103" s="33">
        <v>3.0236999999999998E-3</v>
      </c>
      <c r="ET103" s="33">
        <v>3.0062299999999999E-3</v>
      </c>
      <c r="EU103" s="33">
        <v>2.9888369999999998E-3</v>
      </c>
      <c r="EV103" s="33">
        <v>2.971203E-3</v>
      </c>
      <c r="EW103" s="33">
        <v>2.953514E-3</v>
      </c>
      <c r="EX103" s="33">
        <v>2.9364899999999999E-3</v>
      </c>
      <c r="EY103" s="33">
        <v>2.9201710000000001E-3</v>
      </c>
      <c r="EZ103" s="33">
        <v>2.9044129999999998E-3</v>
      </c>
      <c r="FA103" s="33">
        <v>2.8886519999999998E-3</v>
      </c>
      <c r="FB103" s="33">
        <v>2.8727029999999999E-3</v>
      </c>
      <c r="FC103" s="33">
        <v>2.8567079999999999E-3</v>
      </c>
      <c r="FD103" s="33">
        <v>2.8411759999999999E-3</v>
      </c>
      <c r="FE103" s="33">
        <v>2.8262719999999999E-3</v>
      </c>
      <c r="FF103" s="33">
        <v>2.8119669999999999E-3</v>
      </c>
      <c r="FG103" s="33">
        <v>2.7977499999999999E-3</v>
      </c>
      <c r="FH103" s="33">
        <v>2.7832120000000002E-3</v>
      </c>
      <c r="FI103" s="33">
        <v>2.7684580000000001E-3</v>
      </c>
      <c r="FJ103" s="33">
        <v>2.7541559999999998E-3</v>
      </c>
      <c r="FK103" s="33">
        <v>2.7405720000000001E-3</v>
      </c>
      <c r="FL103" s="33">
        <v>2.7276850000000001E-3</v>
      </c>
      <c r="FM103" s="33">
        <v>2.7149100000000001E-3</v>
      </c>
      <c r="FN103" s="33">
        <v>2.7017130000000001E-3</v>
      </c>
      <c r="FO103" s="33">
        <v>2.6881489999999999E-3</v>
      </c>
      <c r="FP103" s="33">
        <v>2.6746930000000001E-3</v>
      </c>
      <c r="FQ103" s="33">
        <v>2.66161E-3</v>
      </c>
      <c r="FR103" s="33">
        <v>2.6487419999999999E-3</v>
      </c>
      <c r="FS103" s="33">
        <v>2.635807E-3</v>
      </c>
      <c r="FT103" s="33">
        <v>2.6225390000000001E-3</v>
      </c>
      <c r="FU103" s="33">
        <v>2.609035E-3</v>
      </c>
      <c r="FV103" s="33">
        <v>2.5959339999999998E-3</v>
      </c>
      <c r="FW103" s="33">
        <v>2.5836000000000001E-3</v>
      </c>
      <c r="FX103" s="33">
        <v>2.5718289999999999E-3</v>
      </c>
      <c r="FY103" s="33">
        <v>2.5602099999999998E-3</v>
      </c>
      <c r="FZ103" s="33">
        <v>2.5485210000000002E-3</v>
      </c>
      <c r="GA103" s="33">
        <v>2.5368460000000002E-3</v>
      </c>
      <c r="GB103" s="33">
        <v>2.5254320000000002E-3</v>
      </c>
      <c r="GC103" s="33">
        <v>2.514278E-3</v>
      </c>
      <c r="GD103" s="33">
        <v>2.5033799999999999E-3</v>
      </c>
      <c r="GE103" s="33">
        <v>2.4924999999999999E-3</v>
      </c>
      <c r="GF103" s="33">
        <v>2.4814920000000001E-3</v>
      </c>
      <c r="GG103" s="33">
        <v>2.4704499999999999E-3</v>
      </c>
      <c r="GH103" s="33">
        <v>2.459634E-3</v>
      </c>
      <c r="GI103" s="33">
        <v>2.4490979999999998E-3</v>
      </c>
      <c r="GJ103" s="33">
        <v>2.438876E-3</v>
      </c>
      <c r="GK103" s="33">
        <v>2.428988E-3</v>
      </c>
      <c r="GL103" s="33">
        <v>2.4192900000000002E-3</v>
      </c>
      <c r="GM103" s="33">
        <v>2.4096640000000002E-3</v>
      </c>
      <c r="GN103" s="33">
        <v>2.4001270000000002E-3</v>
      </c>
      <c r="GO103" s="33">
        <v>2.3907630000000002E-3</v>
      </c>
      <c r="GP103" s="33">
        <v>2.3815830000000001E-3</v>
      </c>
      <c r="GQ103" s="33">
        <v>2.372533E-3</v>
      </c>
      <c r="GR103" s="33">
        <v>2.363455E-3</v>
      </c>
      <c r="GS103" s="33">
        <v>2.3543180000000002E-3</v>
      </c>
      <c r="GT103" s="33">
        <v>2.3453480000000001E-3</v>
      </c>
      <c r="GU103" s="33">
        <v>2.336758E-3</v>
      </c>
      <c r="GV103" s="33">
        <v>2.3286380000000001E-3</v>
      </c>
      <c r="GW103" s="33">
        <v>2.321119E-3</v>
      </c>
      <c r="GX103" s="33">
        <v>2.3139660000000002E-3</v>
      </c>
      <c r="GY103" s="33">
        <v>2.3069269999999998E-3</v>
      </c>
      <c r="GZ103" s="33">
        <v>2.2999269999999998E-3</v>
      </c>
      <c r="HA103" s="33">
        <v>2.2929980000000001E-3</v>
      </c>
      <c r="HB103" s="33">
        <v>2.2862519999999999E-3</v>
      </c>
      <c r="HC103" s="33">
        <v>2.2797160000000002E-3</v>
      </c>
      <c r="HD103" s="33">
        <v>2.2731309999999998E-3</v>
      </c>
      <c r="HE103" s="33">
        <v>2.2663459999999998E-3</v>
      </c>
      <c r="HF103" s="33">
        <v>2.2594450000000001E-3</v>
      </c>
      <c r="HG103" s="33">
        <v>2.2526349999999998E-3</v>
      </c>
      <c r="HH103" s="33">
        <v>2.246109E-3</v>
      </c>
      <c r="HI103" s="33">
        <v>2.2400240000000002E-3</v>
      </c>
      <c r="HJ103" s="33">
        <v>2.2342109999999998E-3</v>
      </c>
      <c r="HK103" s="33">
        <v>2.2283720000000002E-3</v>
      </c>
      <c r="HL103" s="33">
        <v>2.222426E-3</v>
      </c>
      <c r="HM103" s="33">
        <v>2.2164590000000001E-3</v>
      </c>
      <c r="HN103" s="33">
        <v>2.2106069999999998E-3</v>
      </c>
      <c r="HO103" s="33">
        <v>2.2049090000000001E-3</v>
      </c>
      <c r="HP103" s="33">
        <v>2.199182E-3</v>
      </c>
      <c r="HQ103" s="33">
        <v>2.1932119999999999E-3</v>
      </c>
      <c r="HR103" s="33">
        <v>2.1869620000000002E-3</v>
      </c>
      <c r="HS103" s="33">
        <v>2.180605E-3</v>
      </c>
      <c r="HT103" s="33">
        <v>2.1743980000000001E-3</v>
      </c>
      <c r="HU103" s="33">
        <v>2.1684529999999999E-3</v>
      </c>
      <c r="HV103" s="33">
        <v>2.16264E-3</v>
      </c>
      <c r="HW103" s="33">
        <v>2.1567650000000002E-3</v>
      </c>
      <c r="HX103" s="33">
        <v>2.1507779999999999E-3</v>
      </c>
      <c r="HY103" s="33">
        <v>2.1448040000000002E-3</v>
      </c>
      <c r="HZ103" s="33">
        <v>2.1389790000000001E-3</v>
      </c>
      <c r="IA103" s="33">
        <v>2.1332809999999999E-3</v>
      </c>
      <c r="IB103" s="33">
        <v>2.1275439999999999E-3</v>
      </c>
      <c r="IC103" s="33">
        <v>2.1215829999999998E-3</v>
      </c>
      <c r="ID103" s="33">
        <v>2.1153830000000002E-3</v>
      </c>
      <c r="IE103" s="33">
        <v>2.109049E-3</v>
      </c>
      <c r="IF103" s="33">
        <v>2.1026909999999998E-3</v>
      </c>
      <c r="IG103" s="33">
        <v>2.0963499999999999E-3</v>
      </c>
      <c r="IH103" s="33">
        <v>2.0899270000000001E-3</v>
      </c>
      <c r="II103" s="33">
        <v>2.0832799999999999E-3</v>
      </c>
      <c r="IJ103" s="33">
        <v>2.076428E-3</v>
      </c>
      <c r="IK103" s="33">
        <v>2.0694910000000001E-3</v>
      </c>
      <c r="IL103" s="33">
        <v>2.0625859999999999E-3</v>
      </c>
      <c r="IM103" s="33">
        <v>2.0557599999999998E-3</v>
      </c>
      <c r="IN103" s="33">
        <v>2.048912E-3</v>
      </c>
      <c r="IO103" s="33">
        <v>2.0419029999999999E-3</v>
      </c>
      <c r="IP103" s="33">
        <v>2.0347410000000001E-3</v>
      </c>
      <c r="IQ103" s="33">
        <v>2.0275129999999999E-3</v>
      </c>
      <c r="IR103" s="33">
        <v>2.0203539999999998E-3</v>
      </c>
      <c r="IS103" s="33">
        <v>2.0133030000000001E-3</v>
      </c>
      <c r="IT103" s="33">
        <v>2.0062589999999998E-3</v>
      </c>
      <c r="IU103" s="33">
        <v>1.9990899999999998E-3</v>
      </c>
      <c r="IV103" s="33">
        <v>1.991849E-3</v>
      </c>
      <c r="IW103" s="33">
        <v>1.9845869999999999E-3</v>
      </c>
      <c r="IX103" s="33">
        <v>1.977393E-3</v>
      </c>
      <c r="IY103" s="33">
        <v>1.9703049999999999E-3</v>
      </c>
      <c r="IZ103" s="33">
        <v>1.9632149999999999E-3</v>
      </c>
      <c r="JA103" s="33">
        <v>1.9559830000000001E-3</v>
      </c>
      <c r="JB103" s="33">
        <v>1.9486480000000001E-3</v>
      </c>
      <c r="JC103" s="33">
        <v>1.9412469999999999E-3</v>
      </c>
      <c r="JD103" s="33">
        <v>1.93385E-3</v>
      </c>
      <c r="JE103" s="33">
        <v>1.926486E-3</v>
      </c>
      <c r="JF103" s="33">
        <v>1.919067E-3</v>
      </c>
      <c r="JG103" s="33">
        <v>1.9115200000000001E-3</v>
      </c>
      <c r="JH103" s="33">
        <v>1.9039199999999999E-3</v>
      </c>
      <c r="JI103" s="33">
        <v>1.896298E-3</v>
      </c>
      <c r="JJ103" s="33">
        <v>1.888692E-3</v>
      </c>
      <c r="JK103" s="33">
        <v>1.881134E-3</v>
      </c>
      <c r="JL103" s="33">
        <v>1.873588E-3</v>
      </c>
      <c r="JM103" s="33">
        <v>1.8660440000000001E-3</v>
      </c>
      <c r="JN103" s="33">
        <v>1.8585909999999999E-3</v>
      </c>
      <c r="JO103" s="33">
        <v>1.851257E-3</v>
      </c>
      <c r="JP103" s="33">
        <v>1.844044E-3</v>
      </c>
      <c r="JQ103" s="33">
        <v>1.836884E-3</v>
      </c>
      <c r="JR103" s="33">
        <v>1.829705E-3</v>
      </c>
      <c r="JS103" s="33">
        <v>1.822487E-3</v>
      </c>
      <c r="JT103" s="33">
        <v>1.8153010000000001E-3</v>
      </c>
      <c r="JU103" s="33">
        <v>1.8081620000000001E-3</v>
      </c>
      <c r="JV103" s="33">
        <v>1.801057E-3</v>
      </c>
      <c r="JW103" s="33">
        <v>1.7939189999999999E-3</v>
      </c>
      <c r="JX103" s="33">
        <v>1.7867289999999999E-3</v>
      </c>
      <c r="JY103" s="33">
        <v>1.779491E-3</v>
      </c>
      <c r="JZ103" s="33">
        <v>1.7722980000000001E-3</v>
      </c>
      <c r="KA103" s="33">
        <v>1.765188E-3</v>
      </c>
      <c r="KB103" s="33">
        <v>1.7581649999999999E-3</v>
      </c>
      <c r="KC103" s="33">
        <v>1.7511790000000001E-3</v>
      </c>
      <c r="KD103" s="33">
        <v>1.7442180000000001E-3</v>
      </c>
      <c r="KE103" s="33">
        <v>1.7372749999999999E-3</v>
      </c>
      <c r="KF103" s="33">
        <v>1.7304099999999999E-3</v>
      </c>
      <c r="KG103" s="33">
        <v>1.7236350000000001E-3</v>
      </c>
      <c r="KH103" s="33">
        <v>1.716934E-3</v>
      </c>
      <c r="KI103" s="33">
        <v>1.7102560000000001E-3</v>
      </c>
      <c r="KJ103" s="33">
        <v>1.7036E-3</v>
      </c>
      <c r="KK103" s="33">
        <v>1.6969649999999999E-3</v>
      </c>
      <c r="KL103" s="33">
        <v>1.6903650000000001E-3</v>
      </c>
      <c r="KM103" s="33">
        <v>1.6837779999999999E-3</v>
      </c>
      <c r="KN103" s="33">
        <v>1.6772060000000001E-3</v>
      </c>
      <c r="KO103" s="33">
        <v>1.6706080000000001E-3</v>
      </c>
      <c r="KP103" s="33">
        <v>1.664015E-3</v>
      </c>
      <c r="KQ103" s="33">
        <v>1.6574739999999999E-3</v>
      </c>
      <c r="KR103" s="33">
        <v>1.650999E-3</v>
      </c>
      <c r="KS103" s="33">
        <v>1.644548E-3</v>
      </c>
      <c r="KT103" s="33">
        <v>1.6380959999999999E-3</v>
      </c>
      <c r="KU103" s="33">
        <v>1.6315800000000001E-3</v>
      </c>
      <c r="KV103" s="33">
        <v>1.6250209999999999E-3</v>
      </c>
      <c r="KW103" s="33">
        <v>1.6184859999999999E-3</v>
      </c>
      <c r="KX103" s="33">
        <v>1.612077E-3</v>
      </c>
      <c r="KY103" s="33">
        <v>1.605782E-3</v>
      </c>
      <c r="KZ103" s="33">
        <v>1.599589E-3</v>
      </c>
      <c r="LA103" s="33">
        <v>1.593375E-3</v>
      </c>
      <c r="LB103" s="33">
        <v>1.58713E-3</v>
      </c>
      <c r="LC103" s="33">
        <v>1.580917E-3</v>
      </c>
      <c r="LD103" s="33">
        <v>1.574834E-3</v>
      </c>
      <c r="LE103" s="33">
        <v>1.568875E-3</v>
      </c>
      <c r="LF103" s="33">
        <v>1.5630329999999999E-3</v>
      </c>
      <c r="LG103" s="33">
        <v>1.557185E-3</v>
      </c>
      <c r="LH103" s="33">
        <v>1.5513090000000001E-3</v>
      </c>
      <c r="LI103" s="33">
        <v>1.545432E-3</v>
      </c>
      <c r="LJ103" s="33">
        <v>1.5395599999999999E-3</v>
      </c>
      <c r="LK103" s="33">
        <v>1.5337219999999999E-3</v>
      </c>
      <c r="LL103" s="33">
        <v>1.5279569999999999E-3</v>
      </c>
      <c r="LM103" s="33">
        <v>1.5221729999999999E-3</v>
      </c>
      <c r="LN103" s="33">
        <v>1.5163760000000001E-3</v>
      </c>
      <c r="LO103" s="33">
        <v>1.5106010000000001E-3</v>
      </c>
      <c r="LP103" s="33">
        <v>1.504839E-3</v>
      </c>
      <c r="LQ103" s="33">
        <v>1.499097E-3</v>
      </c>
      <c r="LR103" s="33">
        <v>1.4934049999999999E-3</v>
      </c>
      <c r="LS103" s="33">
        <v>1.4877099999999999E-3</v>
      </c>
      <c r="LT103" s="33">
        <v>1.4820409999999999E-3</v>
      </c>
      <c r="LU103" s="33">
        <v>1.476425E-3</v>
      </c>
      <c r="LV103" s="33">
        <v>1.4708449999999999E-3</v>
      </c>
      <c r="LW103" s="33">
        <v>1.4653120000000001E-3</v>
      </c>
      <c r="LX103" s="33">
        <v>1.459861E-3</v>
      </c>
      <c r="LY103" s="33">
        <v>1.454461E-3</v>
      </c>
      <c r="LZ103" s="33">
        <v>1.4491599999999999E-3</v>
      </c>
      <c r="MA103" s="33">
        <v>1.444E-3</v>
      </c>
      <c r="MB103" s="33">
        <v>1.438962E-3</v>
      </c>
      <c r="MC103" s="33">
        <v>1.4340430000000001E-3</v>
      </c>
      <c r="MD103" s="33">
        <v>1.4292490000000001E-3</v>
      </c>
      <c r="ME103" s="33">
        <v>1.424509E-3</v>
      </c>
      <c r="MF103" s="33">
        <v>1.419825E-3</v>
      </c>
      <c r="MG103" s="33">
        <v>1.415199E-3</v>
      </c>
      <c r="MH103" s="33">
        <v>1.410639E-3</v>
      </c>
      <c r="MI103" s="33">
        <v>1.4061519999999999E-3</v>
      </c>
      <c r="MJ103" s="33">
        <v>1.4017439999999999E-3</v>
      </c>
      <c r="MK103" s="33">
        <v>1.3973480000000001E-3</v>
      </c>
      <c r="ML103" s="33">
        <v>1.3929669999999999E-3</v>
      </c>
      <c r="MM103" s="33">
        <v>1.3886040000000001E-3</v>
      </c>
      <c r="MN103" s="33">
        <v>1.3842730000000001E-3</v>
      </c>
      <c r="MO103" s="33">
        <v>1.3799870000000001E-3</v>
      </c>
      <c r="MP103" s="33">
        <v>1.3757800000000001E-3</v>
      </c>
      <c r="MQ103" s="33">
        <v>1.371665E-3</v>
      </c>
      <c r="MR103" s="33">
        <v>1.3676529999999999E-3</v>
      </c>
      <c r="MS103" s="33">
        <v>1.363745E-3</v>
      </c>
      <c r="MT103" s="33">
        <v>1.3599420000000001E-3</v>
      </c>
      <c r="MU103" s="33">
        <v>1.3562439999999999E-3</v>
      </c>
      <c r="MV103" s="33">
        <v>1.352668E-3</v>
      </c>
      <c r="MW103" s="33">
        <v>1.349219E-3</v>
      </c>
      <c r="MX103" s="33">
        <v>1.345899E-3</v>
      </c>
      <c r="MY103" s="33">
        <v>1.3426899999999999E-3</v>
      </c>
      <c r="MZ103" s="33">
        <v>1.3395900000000001E-3</v>
      </c>
      <c r="NA103" s="33">
        <v>1.336591E-3</v>
      </c>
      <c r="NB103" s="33">
        <v>1.3336960000000001E-3</v>
      </c>
      <c r="NC103" s="33">
        <v>1.330899E-3</v>
      </c>
      <c r="ND103" s="33">
        <v>1.3281879999999999E-3</v>
      </c>
      <c r="NE103" s="33">
        <v>1.3255369999999999E-3</v>
      </c>
      <c r="NF103" s="33">
        <v>1.3229349999999999E-3</v>
      </c>
      <c r="NG103" s="33">
        <v>1.3203729999999999E-3</v>
      </c>
      <c r="NH103" s="33">
        <v>1.317854E-3</v>
      </c>
      <c r="NI103" s="33">
        <v>1.315376E-3</v>
      </c>
      <c r="NJ103" s="33">
        <v>1.312936E-3</v>
      </c>
      <c r="NK103" s="33">
        <v>1.3105149999999999E-3</v>
      </c>
      <c r="NL103" s="33">
        <v>1.308109E-3</v>
      </c>
      <c r="NM103" s="33">
        <v>1.3057190000000001E-3</v>
      </c>
      <c r="NN103" s="33">
        <v>1.303359E-3</v>
      </c>
      <c r="NO103" s="33">
        <v>1.301036E-3</v>
      </c>
      <c r="NP103" s="33">
        <v>1.2987560000000001E-3</v>
      </c>
      <c r="NQ103" s="33">
        <v>1.296513E-3</v>
      </c>
      <c r="NR103" s="33">
        <v>1.294316E-3</v>
      </c>
      <c r="NS103" s="33">
        <v>1.2921709999999999E-3</v>
      </c>
      <c r="NT103" s="33">
        <v>1.2901010000000001E-3</v>
      </c>
      <c r="NU103" s="33">
        <v>1.288118E-3</v>
      </c>
      <c r="NV103" s="33">
        <v>1.2862220000000001E-3</v>
      </c>
      <c r="NW103" s="33">
        <v>1.2843970000000001E-3</v>
      </c>
      <c r="NX103" s="33">
        <v>1.2826370000000001E-3</v>
      </c>
      <c r="NY103" s="33">
        <v>1.28093E-3</v>
      </c>
      <c r="NZ103" s="33">
        <v>1.2792770000000001E-3</v>
      </c>
      <c r="OA103" s="33">
        <v>1.2776630000000001E-3</v>
      </c>
      <c r="OB103" s="33">
        <v>1.276068E-3</v>
      </c>
      <c r="OC103" s="33">
        <v>1.274463E-3</v>
      </c>
      <c r="OD103" s="33">
        <v>1.2728450000000001E-3</v>
      </c>
      <c r="OE103" s="33">
        <v>1.2712190000000001E-3</v>
      </c>
      <c r="OF103" s="33">
        <v>1.269601E-3</v>
      </c>
      <c r="OG103" s="33">
        <v>1.2679849999999999E-3</v>
      </c>
      <c r="OH103" s="33">
        <v>1.266358E-3</v>
      </c>
      <c r="OI103" s="33">
        <v>1.2647030000000001E-3</v>
      </c>
      <c r="OJ103" s="33">
        <v>1.263021E-3</v>
      </c>
      <c r="OK103" s="33">
        <v>1.2613220000000001E-3</v>
      </c>
      <c r="OL103" s="33">
        <v>1.2596389999999999E-3</v>
      </c>
      <c r="OM103" s="33">
        <v>1.2579659999999999E-3</v>
      </c>
      <c r="ON103" s="33">
        <v>1.2562960000000001E-3</v>
      </c>
      <c r="OO103" s="33">
        <v>1.2546079999999999E-3</v>
      </c>
      <c r="OP103" s="33">
        <v>1.252906E-3</v>
      </c>
    </row>
    <row r="104" spans="1:406" x14ac:dyDescent="0.25">
      <c r="A104" s="13" t="str">
        <f t="shared" si="1"/>
        <v>Helicopter-COARSE-4-7-Any</v>
      </c>
      <c r="B104" s="13" t="s">
        <v>55</v>
      </c>
      <c r="C104" s="23" t="s">
        <v>29</v>
      </c>
      <c r="D104" s="31">
        <v>4</v>
      </c>
      <c r="E104" s="23">
        <v>7</v>
      </c>
      <c r="F104" s="32" t="s">
        <v>48</v>
      </c>
      <c r="G104" s="33">
        <v>0.41072999999999998</v>
      </c>
      <c r="H104" s="33">
        <v>0.26689069999999998</v>
      </c>
      <c r="I104" s="33">
        <v>0.1844616</v>
      </c>
      <c r="J104" s="33">
        <v>0.1348065</v>
      </c>
      <c r="K104" s="33">
        <v>0.1028724</v>
      </c>
      <c r="L104" s="33">
        <v>8.0987260000000005E-2</v>
      </c>
      <c r="M104" s="33">
        <v>6.5276819999999999E-2</v>
      </c>
      <c r="N104" s="33">
        <v>5.3773050000000003E-2</v>
      </c>
      <c r="O104" s="33">
        <v>4.5277419999999999E-2</v>
      </c>
      <c r="P104" s="33">
        <v>4.0260230000000001E-2</v>
      </c>
      <c r="Q104" s="33">
        <v>3.6321449999999998E-2</v>
      </c>
      <c r="R104" s="33">
        <v>3.305371E-2</v>
      </c>
      <c r="S104" s="33">
        <v>3.011817E-2</v>
      </c>
      <c r="T104" s="33">
        <v>2.7446040000000001E-2</v>
      </c>
      <c r="U104" s="33">
        <v>2.497748E-2</v>
      </c>
      <c r="V104" s="33">
        <v>2.278179E-2</v>
      </c>
      <c r="W104" s="33">
        <v>2.089094E-2</v>
      </c>
      <c r="X104" s="33">
        <v>1.9267929999999999E-2</v>
      </c>
      <c r="Y104" s="33">
        <v>1.786242E-2</v>
      </c>
      <c r="Z104" s="33">
        <v>1.663187E-2</v>
      </c>
      <c r="AA104" s="33">
        <v>1.556778E-2</v>
      </c>
      <c r="AB104" s="33">
        <v>1.4638490000000001E-2</v>
      </c>
      <c r="AC104" s="33">
        <v>1.3823729999999999E-2</v>
      </c>
      <c r="AD104" s="33">
        <v>1.309285E-2</v>
      </c>
      <c r="AE104" s="33">
        <v>1.244146E-2</v>
      </c>
      <c r="AF104" s="33">
        <v>1.173777E-2</v>
      </c>
      <c r="AG104" s="33">
        <v>1.112089E-2</v>
      </c>
      <c r="AH104" s="33">
        <v>1.057553E-2</v>
      </c>
      <c r="AI104" s="33">
        <v>1.009053E-2</v>
      </c>
      <c r="AJ104" s="33">
        <v>9.6589780000000004E-3</v>
      </c>
      <c r="AK104" s="33">
        <v>9.2750000000000003E-3</v>
      </c>
      <c r="AL104" s="33">
        <v>8.9321820000000003E-3</v>
      </c>
      <c r="AM104" s="33">
        <v>8.6260239999999995E-3</v>
      </c>
      <c r="AN104" s="33">
        <v>8.349347E-3</v>
      </c>
      <c r="AO104" s="33">
        <v>8.0978600000000001E-3</v>
      </c>
      <c r="AP104" s="33">
        <v>7.8691649999999991E-3</v>
      </c>
      <c r="AQ104" s="33">
        <v>7.6616230000000002E-3</v>
      </c>
      <c r="AR104" s="33">
        <v>7.4719139999999996E-3</v>
      </c>
      <c r="AS104" s="33">
        <v>7.2987099999999999E-3</v>
      </c>
      <c r="AT104" s="33">
        <v>7.1381969999999998E-3</v>
      </c>
      <c r="AU104" s="33">
        <v>6.9893610000000004E-3</v>
      </c>
      <c r="AV104" s="33">
        <v>6.8506050000000001E-3</v>
      </c>
      <c r="AW104" s="33">
        <v>6.7220279999999997E-3</v>
      </c>
      <c r="AX104" s="33">
        <v>6.6023899999999996E-3</v>
      </c>
      <c r="AY104" s="33">
        <v>6.4912679999999997E-3</v>
      </c>
      <c r="AZ104" s="33">
        <v>6.38632E-3</v>
      </c>
      <c r="BA104" s="33">
        <v>6.2873190000000004E-3</v>
      </c>
      <c r="BB104" s="33">
        <v>6.1932419999999998E-3</v>
      </c>
      <c r="BC104" s="33">
        <v>6.1048109999999999E-3</v>
      </c>
      <c r="BD104" s="33">
        <v>6.0215099999999999E-3</v>
      </c>
      <c r="BE104" s="33">
        <v>5.9432440000000003E-3</v>
      </c>
      <c r="BF104" s="33">
        <v>5.8674670000000003E-3</v>
      </c>
      <c r="BG104" s="33">
        <v>5.7942669999999996E-3</v>
      </c>
      <c r="BH104" s="33">
        <v>5.7233939999999997E-3</v>
      </c>
      <c r="BI104" s="33">
        <v>5.6552249999999998E-3</v>
      </c>
      <c r="BJ104" s="33">
        <v>5.5902089999999996E-3</v>
      </c>
      <c r="BK104" s="33">
        <v>5.5285309999999997E-3</v>
      </c>
      <c r="BL104" s="33">
        <v>5.4682369999999999E-3</v>
      </c>
      <c r="BM104" s="33">
        <v>5.4092790000000003E-3</v>
      </c>
      <c r="BN104" s="33">
        <v>5.3514130000000002E-3</v>
      </c>
      <c r="BO104" s="33">
        <v>5.2958550000000004E-3</v>
      </c>
      <c r="BP104" s="33">
        <v>5.2429410000000001E-3</v>
      </c>
      <c r="BQ104" s="33">
        <v>5.1920760000000003E-3</v>
      </c>
      <c r="BR104" s="33">
        <v>5.1414490000000002E-3</v>
      </c>
      <c r="BS104" s="33">
        <v>5.0913900000000003E-3</v>
      </c>
      <c r="BT104" s="33">
        <v>5.0420170000000002E-3</v>
      </c>
      <c r="BU104" s="33">
        <v>4.9946690000000002E-3</v>
      </c>
      <c r="BV104" s="33">
        <v>4.9491209999999999E-3</v>
      </c>
      <c r="BW104" s="33">
        <v>4.9047209999999999E-3</v>
      </c>
      <c r="BX104" s="33">
        <v>4.8602610000000003E-3</v>
      </c>
      <c r="BY104" s="33">
        <v>4.8164169999999999E-3</v>
      </c>
      <c r="BZ104" s="33">
        <v>4.7732210000000002E-3</v>
      </c>
      <c r="CA104" s="33">
        <v>4.7315359999999997E-3</v>
      </c>
      <c r="CB104" s="33">
        <v>4.6909960000000002E-3</v>
      </c>
      <c r="CC104" s="33">
        <v>4.6517360000000001E-3</v>
      </c>
      <c r="CD104" s="33">
        <v>4.6126090000000002E-3</v>
      </c>
      <c r="CE104" s="33">
        <v>4.5736500000000003E-3</v>
      </c>
      <c r="CF104" s="33">
        <v>4.5350199999999998E-3</v>
      </c>
      <c r="CG104" s="33">
        <v>4.4975789999999998E-3</v>
      </c>
      <c r="CH104" s="33">
        <v>4.4607049999999997E-3</v>
      </c>
      <c r="CI104" s="33">
        <v>4.4245259999999998E-3</v>
      </c>
      <c r="CJ104" s="33">
        <v>4.3885449999999998E-3</v>
      </c>
      <c r="CK104" s="33">
        <v>4.3526290000000002E-3</v>
      </c>
      <c r="CL104" s="33">
        <v>4.3167429999999996E-3</v>
      </c>
      <c r="CM104" s="33">
        <v>4.2818689999999998E-3</v>
      </c>
      <c r="CN104" s="33">
        <v>4.2475840000000004E-3</v>
      </c>
      <c r="CO104" s="33">
        <v>4.2139880000000001E-3</v>
      </c>
      <c r="CP104" s="33">
        <v>4.1809530000000003E-3</v>
      </c>
      <c r="CQ104" s="33">
        <v>4.1480960000000004E-3</v>
      </c>
      <c r="CR104" s="33">
        <v>4.1150960000000004E-3</v>
      </c>
      <c r="CS104" s="33">
        <v>4.0828440000000004E-3</v>
      </c>
      <c r="CT104" s="33">
        <v>4.0513470000000003E-3</v>
      </c>
      <c r="CU104" s="33">
        <v>4.0205559999999998E-3</v>
      </c>
      <c r="CV104" s="33">
        <v>3.9900029999999998E-3</v>
      </c>
      <c r="CW104" s="33">
        <v>3.9591649999999997E-3</v>
      </c>
      <c r="CX104" s="33">
        <v>3.9283679999999998E-3</v>
      </c>
      <c r="CY104" s="33">
        <v>3.898674E-3</v>
      </c>
      <c r="CZ104" s="33">
        <v>3.8697789999999998E-3</v>
      </c>
      <c r="DA104" s="33">
        <v>3.8411750000000001E-3</v>
      </c>
      <c r="DB104" s="33">
        <v>3.8126200000000001E-3</v>
      </c>
      <c r="DC104" s="33">
        <v>3.7838849999999999E-3</v>
      </c>
      <c r="DD104" s="33">
        <v>3.7553719999999999E-3</v>
      </c>
      <c r="DE104" s="33">
        <v>3.7275820000000001E-3</v>
      </c>
      <c r="DF104" s="33">
        <v>3.7003269999999998E-3</v>
      </c>
      <c r="DG104" s="33">
        <v>3.673403E-3</v>
      </c>
      <c r="DH104" s="33">
        <v>3.6467240000000001E-3</v>
      </c>
      <c r="DI104" s="33">
        <v>3.6201570000000001E-3</v>
      </c>
      <c r="DJ104" s="33">
        <v>3.5938910000000001E-3</v>
      </c>
      <c r="DK104" s="33">
        <v>3.5680859999999998E-3</v>
      </c>
      <c r="DL104" s="33">
        <v>3.5427449999999999E-3</v>
      </c>
      <c r="DM104" s="33">
        <v>3.517573E-3</v>
      </c>
      <c r="DN104" s="33">
        <v>3.492616E-3</v>
      </c>
      <c r="DO104" s="33">
        <v>3.4679369999999999E-3</v>
      </c>
      <c r="DP104" s="33">
        <v>3.4435429999999999E-3</v>
      </c>
      <c r="DQ104" s="33">
        <v>3.4194130000000001E-3</v>
      </c>
      <c r="DR104" s="33">
        <v>3.3956680000000001E-3</v>
      </c>
      <c r="DS104" s="33">
        <v>3.372084E-3</v>
      </c>
      <c r="DT104" s="33">
        <v>3.3486229999999998E-3</v>
      </c>
      <c r="DU104" s="33">
        <v>3.3253649999999998E-3</v>
      </c>
      <c r="DV104" s="33">
        <v>3.3020549999999999E-3</v>
      </c>
      <c r="DW104" s="33">
        <v>3.2786870000000002E-3</v>
      </c>
      <c r="DX104" s="33">
        <v>3.2558330000000001E-3</v>
      </c>
      <c r="DY104" s="33">
        <v>3.2334479999999999E-3</v>
      </c>
      <c r="DZ104" s="33">
        <v>3.2114349999999999E-3</v>
      </c>
      <c r="EA104" s="33">
        <v>3.1897240000000001E-3</v>
      </c>
      <c r="EB104" s="33">
        <v>3.1679550000000001E-3</v>
      </c>
      <c r="EC104" s="33">
        <v>3.1460730000000001E-3</v>
      </c>
      <c r="ED104" s="33">
        <v>3.1247060000000001E-3</v>
      </c>
      <c r="EE104" s="33">
        <v>3.103822E-3</v>
      </c>
      <c r="EF104" s="33">
        <v>3.0831679999999998E-3</v>
      </c>
      <c r="EG104" s="33">
        <v>3.0627340000000001E-3</v>
      </c>
      <c r="EH104" s="33">
        <v>3.0422399999999999E-3</v>
      </c>
      <c r="EI104" s="33">
        <v>3.0216969999999998E-3</v>
      </c>
      <c r="EJ104" s="33">
        <v>3.0015900000000002E-3</v>
      </c>
      <c r="EK104" s="33">
        <v>2.9818480000000001E-3</v>
      </c>
      <c r="EL104" s="33">
        <v>2.962395E-3</v>
      </c>
      <c r="EM104" s="33">
        <v>2.9430699999999999E-3</v>
      </c>
      <c r="EN104" s="33">
        <v>2.9236959999999999E-3</v>
      </c>
      <c r="EO104" s="33">
        <v>2.904284E-3</v>
      </c>
      <c r="EP104" s="33">
        <v>2.8852449999999998E-3</v>
      </c>
      <c r="EQ104" s="33">
        <v>2.8663650000000001E-3</v>
      </c>
      <c r="ER104" s="33">
        <v>2.8476489999999998E-3</v>
      </c>
      <c r="ES104" s="33">
        <v>2.82899E-3</v>
      </c>
      <c r="ET104" s="33">
        <v>2.8104240000000002E-3</v>
      </c>
      <c r="EU104" s="33">
        <v>2.7918180000000002E-3</v>
      </c>
      <c r="EV104" s="33">
        <v>2.7733670000000001E-3</v>
      </c>
      <c r="EW104" s="33">
        <v>2.7550080000000002E-3</v>
      </c>
      <c r="EX104" s="33">
        <v>2.736909E-3</v>
      </c>
      <c r="EY104" s="33">
        <v>2.719104E-3</v>
      </c>
      <c r="EZ104" s="33">
        <v>2.7016010000000001E-3</v>
      </c>
      <c r="FA104" s="33">
        <v>2.6842770000000001E-3</v>
      </c>
      <c r="FB104" s="33">
        <v>2.667235E-3</v>
      </c>
      <c r="FC104" s="33">
        <v>2.6504290000000002E-3</v>
      </c>
      <c r="FD104" s="33">
        <v>2.633832E-3</v>
      </c>
      <c r="FE104" s="33">
        <v>2.6171380000000002E-3</v>
      </c>
      <c r="FF104" s="33">
        <v>2.6002880000000001E-3</v>
      </c>
      <c r="FG104" s="33">
        <v>2.5832519999999999E-3</v>
      </c>
      <c r="FH104" s="33">
        <v>2.566367E-3</v>
      </c>
      <c r="FI104" s="33">
        <v>2.549829E-3</v>
      </c>
      <c r="FJ104" s="33">
        <v>2.5337060000000002E-3</v>
      </c>
      <c r="FK104" s="33">
        <v>2.5176880000000001E-3</v>
      </c>
      <c r="FL104" s="33">
        <v>2.5016840000000001E-3</v>
      </c>
      <c r="FM104" s="33">
        <v>2.4857799999999999E-3</v>
      </c>
      <c r="FN104" s="33">
        <v>2.4702029999999998E-3</v>
      </c>
      <c r="FO104" s="33">
        <v>2.4549870000000001E-3</v>
      </c>
      <c r="FP104" s="33">
        <v>2.4400429999999998E-3</v>
      </c>
      <c r="FQ104" s="33">
        <v>2.4251329999999999E-3</v>
      </c>
      <c r="FR104" s="33">
        <v>2.4101719999999999E-3</v>
      </c>
      <c r="FS104" s="33">
        <v>2.3952829999999998E-3</v>
      </c>
      <c r="FT104" s="33">
        <v>2.3806909999999999E-3</v>
      </c>
      <c r="FU104" s="33">
        <v>2.366445E-3</v>
      </c>
      <c r="FV104" s="33">
        <v>2.3524679999999999E-3</v>
      </c>
      <c r="FW104" s="33">
        <v>2.3385429999999998E-3</v>
      </c>
      <c r="FX104" s="33">
        <v>2.3246730000000002E-3</v>
      </c>
      <c r="FY104" s="33">
        <v>2.3109300000000001E-3</v>
      </c>
      <c r="FZ104" s="33">
        <v>2.2974979999999998E-3</v>
      </c>
      <c r="GA104" s="33">
        <v>2.2843799999999999E-3</v>
      </c>
      <c r="GB104" s="33">
        <v>2.2714250000000001E-3</v>
      </c>
      <c r="GC104" s="33">
        <v>2.2584139999999998E-3</v>
      </c>
      <c r="GD104" s="33">
        <v>2.245291E-3</v>
      </c>
      <c r="GE104" s="33">
        <v>2.2321210000000001E-3</v>
      </c>
      <c r="GF104" s="33">
        <v>2.219122E-3</v>
      </c>
      <c r="GG104" s="33">
        <v>2.2064620000000002E-3</v>
      </c>
      <c r="GH104" s="33">
        <v>2.1941109999999999E-3</v>
      </c>
      <c r="GI104" s="33">
        <v>2.181933E-3</v>
      </c>
      <c r="GJ104" s="33">
        <v>2.1698970000000001E-3</v>
      </c>
      <c r="GK104" s="33">
        <v>2.15803E-3</v>
      </c>
      <c r="GL104" s="33">
        <v>2.1464940000000001E-3</v>
      </c>
      <c r="GM104" s="33">
        <v>2.135381E-3</v>
      </c>
      <c r="GN104" s="33">
        <v>2.1245999999999999E-3</v>
      </c>
      <c r="GO104" s="33">
        <v>2.1139029999999999E-3</v>
      </c>
      <c r="GP104" s="33">
        <v>2.1030469999999998E-3</v>
      </c>
      <c r="GQ104" s="33">
        <v>2.091982E-3</v>
      </c>
      <c r="GR104" s="33">
        <v>2.0809320000000002E-3</v>
      </c>
      <c r="GS104" s="33">
        <v>2.0700229999999998E-3</v>
      </c>
      <c r="GT104" s="33">
        <v>2.0592560000000002E-3</v>
      </c>
      <c r="GU104" s="33">
        <v>2.048481E-3</v>
      </c>
      <c r="GV104" s="33">
        <v>2.037601E-3</v>
      </c>
      <c r="GW104" s="33">
        <v>2.0266860000000002E-3</v>
      </c>
      <c r="GX104" s="33">
        <v>2.015986E-3</v>
      </c>
      <c r="GY104" s="33">
        <v>2.0055920000000001E-3</v>
      </c>
      <c r="GZ104" s="33">
        <v>1.9954650000000001E-3</v>
      </c>
      <c r="HA104" s="33">
        <v>1.9854040000000001E-3</v>
      </c>
      <c r="HB104" s="33">
        <v>1.975236E-3</v>
      </c>
      <c r="HC104" s="33">
        <v>1.9649910000000001E-3</v>
      </c>
      <c r="HD104" s="33">
        <v>1.95495E-3</v>
      </c>
      <c r="HE104" s="33">
        <v>1.9451480000000001E-3</v>
      </c>
      <c r="HF104" s="33">
        <v>1.935537E-3</v>
      </c>
      <c r="HG104" s="33">
        <v>1.925934E-3</v>
      </c>
      <c r="HH104" s="33">
        <v>1.9162039999999999E-3</v>
      </c>
      <c r="HI104" s="33">
        <v>1.906474E-3</v>
      </c>
      <c r="HJ104" s="33">
        <v>1.897052E-3</v>
      </c>
      <c r="HK104" s="33">
        <v>1.8879649999999999E-3</v>
      </c>
      <c r="HL104" s="33">
        <v>1.8791159999999999E-3</v>
      </c>
      <c r="HM104" s="33">
        <v>1.8702879999999999E-3</v>
      </c>
      <c r="HN104" s="33">
        <v>1.8612209999999999E-3</v>
      </c>
      <c r="HO104" s="33">
        <v>1.8519319999999999E-3</v>
      </c>
      <c r="HP104" s="33">
        <v>1.842717E-3</v>
      </c>
      <c r="HQ104" s="33">
        <v>1.833695E-3</v>
      </c>
      <c r="HR104" s="33">
        <v>1.8248400000000001E-3</v>
      </c>
      <c r="HS104" s="33">
        <v>1.816001E-3</v>
      </c>
      <c r="HT104" s="33">
        <v>1.80696E-3</v>
      </c>
      <c r="HU104" s="33">
        <v>1.79776E-3</v>
      </c>
      <c r="HV104" s="33">
        <v>1.788642E-3</v>
      </c>
      <c r="HW104" s="33">
        <v>1.779772E-3</v>
      </c>
      <c r="HX104" s="33">
        <v>1.7711269999999999E-3</v>
      </c>
      <c r="HY104" s="33">
        <v>1.762504E-3</v>
      </c>
      <c r="HZ104" s="33">
        <v>1.753702E-3</v>
      </c>
      <c r="IA104" s="33">
        <v>1.744741E-3</v>
      </c>
      <c r="IB104" s="33">
        <v>1.7358689999999999E-3</v>
      </c>
      <c r="IC104" s="33">
        <v>1.727246E-3</v>
      </c>
      <c r="ID104" s="33">
        <v>1.7188679999999999E-3</v>
      </c>
      <c r="IE104" s="33">
        <v>1.7106210000000001E-3</v>
      </c>
      <c r="IF104" s="33">
        <v>1.7023229999999999E-3</v>
      </c>
      <c r="IG104" s="33">
        <v>1.6939710000000001E-3</v>
      </c>
      <c r="IH104" s="33">
        <v>1.6857790000000001E-3</v>
      </c>
      <c r="II104" s="33">
        <v>1.6778369999999999E-3</v>
      </c>
      <c r="IJ104" s="33">
        <v>1.6701000000000001E-3</v>
      </c>
      <c r="IK104" s="33">
        <v>1.662424E-3</v>
      </c>
      <c r="IL104" s="33">
        <v>1.654677E-3</v>
      </c>
      <c r="IM104" s="33">
        <v>1.646872E-3</v>
      </c>
      <c r="IN104" s="33">
        <v>1.6391520000000001E-3</v>
      </c>
      <c r="IO104" s="33">
        <v>1.6315520000000001E-3</v>
      </c>
      <c r="IP104" s="33">
        <v>1.6240009999999999E-3</v>
      </c>
      <c r="IQ104" s="33">
        <v>1.6163740000000001E-3</v>
      </c>
      <c r="IR104" s="33">
        <v>1.6085940000000001E-3</v>
      </c>
      <c r="IS104" s="33">
        <v>1.6007079999999999E-3</v>
      </c>
      <c r="IT104" s="33">
        <v>1.5928990000000001E-3</v>
      </c>
      <c r="IU104" s="33">
        <v>1.5852710000000001E-3</v>
      </c>
      <c r="IV104" s="33">
        <v>1.5778330000000001E-3</v>
      </c>
      <c r="IW104" s="33">
        <v>1.5704650000000001E-3</v>
      </c>
      <c r="IX104" s="33">
        <v>1.5630710000000001E-3</v>
      </c>
      <c r="IY104" s="33">
        <v>1.555648E-3</v>
      </c>
      <c r="IZ104" s="33">
        <v>1.5483300000000001E-3</v>
      </c>
      <c r="JA104" s="33">
        <v>1.541216E-3</v>
      </c>
      <c r="JB104" s="33">
        <v>1.534325E-3</v>
      </c>
      <c r="JC104" s="33">
        <v>1.527596E-3</v>
      </c>
      <c r="JD104" s="33">
        <v>1.520955E-3</v>
      </c>
      <c r="JE104" s="33">
        <v>1.5143940000000001E-3</v>
      </c>
      <c r="JF104" s="33">
        <v>1.5080250000000001E-3</v>
      </c>
      <c r="JG104" s="33">
        <v>1.5019E-3</v>
      </c>
      <c r="JH104" s="33">
        <v>1.495999E-3</v>
      </c>
      <c r="JI104" s="33">
        <v>1.490215E-3</v>
      </c>
      <c r="JJ104" s="33">
        <v>1.4844280000000001E-3</v>
      </c>
      <c r="JK104" s="33">
        <v>1.4785849999999999E-3</v>
      </c>
      <c r="JL104" s="33">
        <v>1.472728E-3</v>
      </c>
      <c r="JM104" s="33">
        <v>1.466941E-3</v>
      </c>
      <c r="JN104" s="33">
        <v>1.4612340000000001E-3</v>
      </c>
      <c r="JO104" s="33">
        <v>1.455516E-3</v>
      </c>
      <c r="JP104" s="33">
        <v>1.449734E-3</v>
      </c>
      <c r="JQ104" s="33">
        <v>1.4438630000000001E-3</v>
      </c>
      <c r="JR104" s="33">
        <v>1.4379460000000001E-3</v>
      </c>
      <c r="JS104" s="33">
        <v>1.4320960000000001E-3</v>
      </c>
      <c r="JT104" s="33">
        <v>1.426362E-3</v>
      </c>
      <c r="JU104" s="33">
        <v>1.420756E-3</v>
      </c>
      <c r="JV104" s="33">
        <v>1.4153E-3</v>
      </c>
      <c r="JW104" s="33">
        <v>1.4099970000000001E-3</v>
      </c>
      <c r="JX104" s="33">
        <v>1.404853E-3</v>
      </c>
      <c r="JY104" s="33">
        <v>1.3998820000000001E-3</v>
      </c>
      <c r="JZ104" s="33">
        <v>1.395077E-3</v>
      </c>
      <c r="KA104" s="33">
        <v>1.3903710000000001E-3</v>
      </c>
      <c r="KB104" s="33">
        <v>1.3857190000000001E-3</v>
      </c>
      <c r="KC104" s="33">
        <v>1.3810879999999999E-3</v>
      </c>
      <c r="KD104" s="33">
        <v>1.376455E-3</v>
      </c>
      <c r="KE104" s="33">
        <v>1.3718280000000001E-3</v>
      </c>
      <c r="KF104" s="33">
        <v>1.367229E-3</v>
      </c>
      <c r="KG104" s="33">
        <v>1.3626230000000001E-3</v>
      </c>
      <c r="KH104" s="33">
        <v>1.3579919999999999E-3</v>
      </c>
      <c r="KI104" s="33">
        <v>1.3533110000000001E-3</v>
      </c>
      <c r="KJ104" s="33">
        <v>1.3485820000000001E-3</v>
      </c>
      <c r="KK104" s="33">
        <v>1.3438320000000001E-3</v>
      </c>
      <c r="KL104" s="33">
        <v>1.3390940000000001E-3</v>
      </c>
      <c r="KM104" s="33">
        <v>1.334364E-3</v>
      </c>
      <c r="KN104" s="33">
        <v>1.3296460000000001E-3</v>
      </c>
      <c r="KO104" s="33">
        <v>1.324935E-3</v>
      </c>
      <c r="KP104" s="33">
        <v>1.3202540000000001E-3</v>
      </c>
      <c r="KQ104" s="33">
        <v>1.315634E-3</v>
      </c>
      <c r="KR104" s="33">
        <v>1.3111049999999999E-3</v>
      </c>
      <c r="KS104" s="33">
        <v>1.3066410000000001E-3</v>
      </c>
      <c r="KT104" s="33">
        <v>1.302192E-3</v>
      </c>
      <c r="KU104" s="33">
        <v>1.297718E-3</v>
      </c>
      <c r="KV104" s="33">
        <v>1.2932169999999999E-3</v>
      </c>
      <c r="KW104" s="33">
        <v>1.288705E-3</v>
      </c>
      <c r="KX104" s="33">
        <v>1.2842210000000001E-3</v>
      </c>
      <c r="KY104" s="33">
        <v>1.2797640000000001E-3</v>
      </c>
      <c r="KZ104" s="33">
        <v>1.275303E-3</v>
      </c>
      <c r="LA104" s="33">
        <v>1.2707980000000001E-3</v>
      </c>
      <c r="LB104" s="33">
        <v>1.266243E-3</v>
      </c>
      <c r="LC104" s="33">
        <v>1.261652E-3</v>
      </c>
      <c r="LD104" s="33">
        <v>1.257066E-3</v>
      </c>
      <c r="LE104" s="33">
        <v>1.2525030000000001E-3</v>
      </c>
      <c r="LF104" s="33">
        <v>1.2479749999999999E-3</v>
      </c>
      <c r="LG104" s="33">
        <v>1.2434499999999999E-3</v>
      </c>
      <c r="LH104" s="33">
        <v>1.2389160000000001E-3</v>
      </c>
      <c r="LI104" s="33">
        <v>1.234394E-3</v>
      </c>
      <c r="LJ104" s="33">
        <v>1.2299190000000001E-3</v>
      </c>
      <c r="LK104" s="33">
        <v>1.2255160000000001E-3</v>
      </c>
      <c r="LL104" s="33">
        <v>1.2211889999999999E-3</v>
      </c>
      <c r="LM104" s="33">
        <v>1.2169049999999999E-3</v>
      </c>
      <c r="LN104" s="33">
        <v>1.21265E-3</v>
      </c>
      <c r="LO104" s="33">
        <v>1.2084330000000001E-3</v>
      </c>
      <c r="LP104" s="33">
        <v>1.20425E-3</v>
      </c>
      <c r="LQ104" s="33">
        <v>1.2000750000000001E-3</v>
      </c>
      <c r="LR104" s="33">
        <v>1.195893E-3</v>
      </c>
      <c r="LS104" s="33">
        <v>1.191688E-3</v>
      </c>
      <c r="LT104" s="33">
        <v>1.1874489999999999E-3</v>
      </c>
      <c r="LU104" s="33">
        <v>1.1831949999999999E-3</v>
      </c>
      <c r="LV104" s="33">
        <v>1.178922E-3</v>
      </c>
      <c r="LW104" s="33">
        <v>1.174605E-3</v>
      </c>
      <c r="LX104" s="33">
        <v>1.1702329999999999E-3</v>
      </c>
      <c r="LY104" s="33">
        <v>1.1657989999999999E-3</v>
      </c>
      <c r="LZ104" s="33">
        <v>1.161317E-3</v>
      </c>
      <c r="MA104" s="33">
        <v>1.156844E-3</v>
      </c>
      <c r="MB104" s="33">
        <v>1.1524090000000001E-3</v>
      </c>
      <c r="MC104" s="33">
        <v>1.1480189999999999E-3</v>
      </c>
      <c r="MD104" s="33">
        <v>1.143692E-3</v>
      </c>
      <c r="ME104" s="33">
        <v>1.139438E-3</v>
      </c>
      <c r="MF104" s="33">
        <v>1.1352459999999999E-3</v>
      </c>
      <c r="MG104" s="33">
        <v>1.1311349999999999E-3</v>
      </c>
      <c r="MH104" s="33">
        <v>1.1271160000000001E-3</v>
      </c>
      <c r="MI104" s="33">
        <v>1.1231710000000001E-3</v>
      </c>
      <c r="MJ104" s="33">
        <v>1.11929E-3</v>
      </c>
      <c r="MK104" s="33">
        <v>1.1154559999999999E-3</v>
      </c>
      <c r="ML104" s="33">
        <v>1.111637E-3</v>
      </c>
      <c r="MM104" s="33">
        <v>1.1078220000000001E-3</v>
      </c>
      <c r="MN104" s="33">
        <v>1.104014E-3</v>
      </c>
      <c r="MO104" s="33">
        <v>1.100207E-3</v>
      </c>
      <c r="MP104" s="33">
        <v>1.0963679999999999E-3</v>
      </c>
      <c r="MQ104" s="33">
        <v>1.0924890000000001E-3</v>
      </c>
      <c r="MR104" s="33">
        <v>1.088538E-3</v>
      </c>
      <c r="MS104" s="33">
        <v>1.084535E-3</v>
      </c>
      <c r="MT104" s="33">
        <v>1.0805109999999999E-3</v>
      </c>
      <c r="MU104" s="33">
        <v>1.07646E-3</v>
      </c>
      <c r="MV104" s="33">
        <v>1.072372E-3</v>
      </c>
      <c r="MW104" s="33">
        <v>1.068273E-3</v>
      </c>
      <c r="MX104" s="33">
        <v>1.0641649999999999E-3</v>
      </c>
      <c r="MY104" s="33">
        <v>1.0600729999999999E-3</v>
      </c>
      <c r="MZ104" s="33">
        <v>1.056027E-3</v>
      </c>
      <c r="NA104" s="33">
        <v>1.052019E-3</v>
      </c>
      <c r="NB104" s="33">
        <v>1.048043E-3</v>
      </c>
      <c r="NC104" s="33">
        <v>1.0441210000000001E-3</v>
      </c>
      <c r="ND104" s="33">
        <v>1.0402460000000001E-3</v>
      </c>
      <c r="NE104" s="33">
        <v>1.0364459999999999E-3</v>
      </c>
      <c r="NF104" s="33">
        <v>1.03276E-3</v>
      </c>
      <c r="NG104" s="33">
        <v>1.0291639999999999E-3</v>
      </c>
      <c r="NH104" s="33">
        <v>1.0256200000000001E-3</v>
      </c>
      <c r="NI104" s="33">
        <v>1.0221239999999999E-3</v>
      </c>
      <c r="NJ104" s="33">
        <v>1.018632E-3</v>
      </c>
      <c r="NK104" s="33">
        <v>1.015125E-3</v>
      </c>
      <c r="NL104" s="33">
        <v>1.01162E-3</v>
      </c>
      <c r="NM104" s="33">
        <v>1.0081129999999999E-3</v>
      </c>
      <c r="NN104" s="33">
        <v>1.004591E-3</v>
      </c>
      <c r="NO104" s="33">
        <v>1.0010609999999999E-3</v>
      </c>
      <c r="NP104" s="33">
        <v>9.9748989999999993E-4</v>
      </c>
      <c r="NQ104" s="33">
        <v>9.9386019999999991E-4</v>
      </c>
      <c r="NR104" s="33">
        <v>9.9018340000000009E-4</v>
      </c>
      <c r="NS104" s="33">
        <v>9.864705000000001E-4</v>
      </c>
      <c r="NT104" s="33">
        <v>9.827204E-4</v>
      </c>
      <c r="NU104" s="33">
        <v>9.7895829999999993E-4</v>
      </c>
      <c r="NV104" s="33">
        <v>9.7516659999999995E-4</v>
      </c>
      <c r="NW104" s="33">
        <v>9.7137359999999997E-4</v>
      </c>
      <c r="NX104" s="33">
        <v>9.6761199999999996E-4</v>
      </c>
      <c r="NY104" s="33">
        <v>9.6390560000000002E-4</v>
      </c>
      <c r="NZ104" s="33">
        <v>9.6026529999999996E-4</v>
      </c>
      <c r="OA104" s="33">
        <v>9.5670450000000001E-4</v>
      </c>
      <c r="OB104" s="33">
        <v>9.5321119999999999E-4</v>
      </c>
      <c r="OC104" s="33">
        <v>9.4979020000000001E-4</v>
      </c>
      <c r="OD104" s="33">
        <v>9.4645579999999997E-4</v>
      </c>
      <c r="OE104" s="33">
        <v>9.4322340000000001E-4</v>
      </c>
      <c r="OF104" s="33">
        <v>9.400907E-4</v>
      </c>
      <c r="OG104" s="33">
        <v>9.3705299999999997E-4</v>
      </c>
      <c r="OH104" s="33">
        <v>9.3408239999999995E-4</v>
      </c>
      <c r="OI104" s="33">
        <v>9.3114520000000004E-4</v>
      </c>
      <c r="OJ104" s="33">
        <v>9.2823269999999999E-4</v>
      </c>
      <c r="OK104" s="33">
        <v>9.253458E-4</v>
      </c>
      <c r="OL104" s="33">
        <v>9.2245619999999995E-4</v>
      </c>
      <c r="OM104" s="33">
        <v>9.1955050000000005E-4</v>
      </c>
      <c r="ON104" s="33">
        <v>9.1662239999999999E-4</v>
      </c>
      <c r="OO104" s="33">
        <v>9.1366910000000002E-4</v>
      </c>
      <c r="OP104" s="33">
        <v>9.1069939999999998E-4</v>
      </c>
    </row>
    <row r="105" spans="1:406" x14ac:dyDescent="0.25">
      <c r="A105" s="13" t="str">
        <f t="shared" si="1"/>
        <v>Helicopter-COARSE-5-20-Any</v>
      </c>
      <c r="B105" s="13" t="s">
        <v>55</v>
      </c>
      <c r="C105" s="23" t="s">
        <v>29</v>
      </c>
      <c r="D105" s="31">
        <v>5</v>
      </c>
      <c r="E105" s="23">
        <v>20</v>
      </c>
      <c r="F105" s="32" t="s">
        <v>48</v>
      </c>
      <c r="G105" s="33">
        <v>0.96938170000000001</v>
      </c>
      <c r="H105" s="33">
        <v>0.98436239999999997</v>
      </c>
      <c r="I105" s="33">
        <v>0.99252989999999996</v>
      </c>
      <c r="J105" s="33">
        <v>0.97838919999999996</v>
      </c>
      <c r="K105" s="33">
        <v>0.93654199999999999</v>
      </c>
      <c r="L105" s="33">
        <v>0.87181600000000004</v>
      </c>
      <c r="M105" s="33">
        <v>0.79344170000000003</v>
      </c>
      <c r="N105" s="33">
        <v>0.71107350000000002</v>
      </c>
      <c r="O105" s="33">
        <v>0.63113710000000001</v>
      </c>
      <c r="P105" s="33">
        <v>0.55775859999999999</v>
      </c>
      <c r="Q105" s="33">
        <v>0.49241639999999998</v>
      </c>
      <c r="R105" s="33">
        <v>0.43515029999999999</v>
      </c>
      <c r="S105" s="33">
        <v>0.38562469999999999</v>
      </c>
      <c r="T105" s="33">
        <v>0.34316239999999998</v>
      </c>
      <c r="U105" s="33">
        <v>0.30647600000000003</v>
      </c>
      <c r="V105" s="33">
        <v>0.27499370000000001</v>
      </c>
      <c r="W105" s="33">
        <v>0.24786540000000001</v>
      </c>
      <c r="X105" s="33">
        <v>0.22438839999999999</v>
      </c>
      <c r="Y105" s="33">
        <v>0.20393559999999999</v>
      </c>
      <c r="Z105" s="33">
        <v>0.18616240000000001</v>
      </c>
      <c r="AA105" s="33">
        <v>0.17047219999999999</v>
      </c>
      <c r="AB105" s="33">
        <v>0.15677260000000001</v>
      </c>
      <c r="AC105" s="33">
        <v>0.1446925</v>
      </c>
      <c r="AD105" s="33">
        <v>0.13396720000000001</v>
      </c>
      <c r="AE105" s="33">
        <v>0.12440080000000001</v>
      </c>
      <c r="AF105" s="33">
        <v>0.1159198</v>
      </c>
      <c r="AG105" s="33">
        <v>0.1081652</v>
      </c>
      <c r="AH105" s="33">
        <v>0.10132099999999999</v>
      </c>
      <c r="AI105" s="33">
        <v>9.5105259999999997E-2</v>
      </c>
      <c r="AJ105" s="33">
        <v>8.9461639999999995E-2</v>
      </c>
      <c r="AK105" s="33">
        <v>8.4301849999999998E-2</v>
      </c>
      <c r="AL105" s="33">
        <v>7.9637410000000006E-2</v>
      </c>
      <c r="AM105" s="33">
        <v>7.5262350000000006E-2</v>
      </c>
      <c r="AN105" s="33">
        <v>7.1396810000000005E-2</v>
      </c>
      <c r="AO105" s="33">
        <v>6.780535E-2</v>
      </c>
      <c r="AP105" s="33">
        <v>6.4462320000000004E-2</v>
      </c>
      <c r="AQ105" s="33">
        <v>6.1330320000000001E-2</v>
      </c>
      <c r="AR105" s="33">
        <v>5.8418749999999998E-2</v>
      </c>
      <c r="AS105" s="33">
        <v>5.5671169999999999E-2</v>
      </c>
      <c r="AT105" s="33">
        <v>5.319542E-2</v>
      </c>
      <c r="AU105" s="33">
        <v>5.0901080000000001E-2</v>
      </c>
      <c r="AV105" s="33">
        <v>4.8744870000000003E-2</v>
      </c>
      <c r="AW105" s="33">
        <v>4.6775600000000001E-2</v>
      </c>
      <c r="AX105" s="33">
        <v>4.494182E-2</v>
      </c>
      <c r="AY105" s="33">
        <v>4.317008E-2</v>
      </c>
      <c r="AZ105" s="33">
        <v>4.1542639999999999E-2</v>
      </c>
      <c r="BA105" s="33">
        <v>4.0018169999999999E-2</v>
      </c>
      <c r="BB105" s="33">
        <v>3.8563029999999998E-2</v>
      </c>
      <c r="BC105" s="33">
        <v>3.713706E-2</v>
      </c>
      <c r="BD105" s="33">
        <v>3.58143E-2</v>
      </c>
      <c r="BE105" s="33">
        <v>3.4545819999999998E-2</v>
      </c>
      <c r="BF105" s="33">
        <v>3.3360679999999997E-2</v>
      </c>
      <c r="BG105" s="33">
        <v>3.223065E-2</v>
      </c>
      <c r="BH105" s="33">
        <v>3.1149650000000001E-2</v>
      </c>
      <c r="BI105" s="33">
        <v>3.0103700000000001E-2</v>
      </c>
      <c r="BJ105" s="33">
        <v>2.9119929999999999E-2</v>
      </c>
      <c r="BK105" s="33">
        <v>2.817714E-2</v>
      </c>
      <c r="BL105" s="33">
        <v>2.728073E-2</v>
      </c>
      <c r="BM105" s="33">
        <v>2.6383739999999999E-2</v>
      </c>
      <c r="BN105" s="33">
        <v>2.5531089999999999E-2</v>
      </c>
      <c r="BO105" s="33">
        <v>2.4719189999999999E-2</v>
      </c>
      <c r="BP105" s="33">
        <v>2.3946390000000001E-2</v>
      </c>
      <c r="BQ105" s="33">
        <v>2.3207100000000001E-2</v>
      </c>
      <c r="BR105" s="33">
        <v>2.2499290000000002E-2</v>
      </c>
      <c r="BS105" s="33">
        <v>2.1820659999999999E-2</v>
      </c>
      <c r="BT105" s="33">
        <v>2.117223E-2</v>
      </c>
      <c r="BU105" s="33">
        <v>2.0553689999999999E-2</v>
      </c>
      <c r="BV105" s="33">
        <v>1.9963149999999999E-2</v>
      </c>
      <c r="BW105" s="33">
        <v>1.9396170000000001E-2</v>
      </c>
      <c r="BX105" s="33">
        <v>1.8849640000000001E-2</v>
      </c>
      <c r="BY105" s="33">
        <v>1.83246E-2</v>
      </c>
      <c r="BZ105" s="33">
        <v>1.782189E-2</v>
      </c>
      <c r="CA105" s="33">
        <v>1.7340600000000001E-2</v>
      </c>
      <c r="CB105" s="33">
        <v>1.6879069999999999E-2</v>
      </c>
      <c r="CC105" s="33">
        <v>1.643383E-2</v>
      </c>
      <c r="CD105" s="33">
        <v>1.6004089999999999E-2</v>
      </c>
      <c r="CE105" s="33">
        <v>1.5590120000000001E-2</v>
      </c>
      <c r="CF105" s="33">
        <v>1.5193109999999999E-2</v>
      </c>
      <c r="CG105" s="33">
        <v>1.481031E-2</v>
      </c>
      <c r="CH105" s="33">
        <v>1.4442190000000001E-2</v>
      </c>
      <c r="CI105" s="33">
        <v>1.408649E-2</v>
      </c>
      <c r="CJ105" s="33">
        <v>1.3742809999999999E-2</v>
      </c>
      <c r="CK105" s="33">
        <v>1.341213E-2</v>
      </c>
      <c r="CL105" s="33">
        <v>1.3095000000000001E-2</v>
      </c>
      <c r="CM105" s="33">
        <v>1.278931E-2</v>
      </c>
      <c r="CN105" s="33">
        <v>1.249538E-2</v>
      </c>
      <c r="CO105" s="33">
        <v>1.2210260000000001E-2</v>
      </c>
      <c r="CP105" s="33">
        <v>1.193351E-2</v>
      </c>
      <c r="CQ105" s="33">
        <v>1.1664870000000001E-2</v>
      </c>
      <c r="CR105" s="33">
        <v>1.140598E-2</v>
      </c>
      <c r="CS105" s="33">
        <v>1.115709E-2</v>
      </c>
      <c r="CT105" s="33">
        <v>1.0918290000000001E-2</v>
      </c>
      <c r="CU105" s="33">
        <v>1.0686569999999999E-2</v>
      </c>
      <c r="CV105" s="33">
        <v>1.046123E-2</v>
      </c>
      <c r="CW105" s="33">
        <v>1.0242080000000001E-2</v>
      </c>
      <c r="CX105" s="33">
        <v>1.0030259999999999E-2</v>
      </c>
      <c r="CY105" s="33">
        <v>9.8265609999999993E-3</v>
      </c>
      <c r="CZ105" s="33">
        <v>9.631924E-3</v>
      </c>
      <c r="DA105" s="33">
        <v>9.4440819999999995E-3</v>
      </c>
      <c r="DB105" s="33">
        <v>9.2609000000000007E-3</v>
      </c>
      <c r="DC105" s="33">
        <v>9.0820540000000009E-3</v>
      </c>
      <c r="DD105" s="33">
        <v>8.9081590000000006E-3</v>
      </c>
      <c r="DE105" s="33">
        <v>8.7408469999999995E-3</v>
      </c>
      <c r="DF105" s="33">
        <v>8.579873E-3</v>
      </c>
      <c r="DG105" s="33">
        <v>8.424005E-3</v>
      </c>
      <c r="DH105" s="33">
        <v>8.2723880000000003E-3</v>
      </c>
      <c r="DI105" s="33">
        <v>8.1251489999999999E-3</v>
      </c>
      <c r="DJ105" s="33">
        <v>7.9824679999999995E-3</v>
      </c>
      <c r="DK105" s="33">
        <v>7.8445289999999994E-3</v>
      </c>
      <c r="DL105" s="33">
        <v>7.7114330000000002E-3</v>
      </c>
      <c r="DM105" s="33">
        <v>7.5820740000000003E-3</v>
      </c>
      <c r="DN105" s="33">
        <v>7.4561419999999998E-3</v>
      </c>
      <c r="DO105" s="33">
        <v>7.3336479999999999E-3</v>
      </c>
      <c r="DP105" s="33">
        <v>7.2150510000000001E-3</v>
      </c>
      <c r="DQ105" s="33">
        <v>7.1005540000000002E-3</v>
      </c>
      <c r="DR105" s="33">
        <v>6.989912E-3</v>
      </c>
      <c r="DS105" s="33">
        <v>6.8822650000000003E-3</v>
      </c>
      <c r="DT105" s="33">
        <v>6.7769029999999999E-3</v>
      </c>
      <c r="DU105" s="33">
        <v>6.674035E-3</v>
      </c>
      <c r="DV105" s="33">
        <v>6.5742810000000004E-3</v>
      </c>
      <c r="DW105" s="33">
        <v>6.4781029999999998E-3</v>
      </c>
      <c r="DX105" s="33">
        <v>6.3859119999999997E-3</v>
      </c>
      <c r="DY105" s="33">
        <v>6.2968570000000003E-3</v>
      </c>
      <c r="DZ105" s="33">
        <v>6.209422E-3</v>
      </c>
      <c r="EA105" s="33">
        <v>6.1236809999999997E-3</v>
      </c>
      <c r="EB105" s="33">
        <v>6.0400769999999996E-3</v>
      </c>
      <c r="EC105" s="33">
        <v>5.9592040000000001E-3</v>
      </c>
      <c r="ED105" s="33">
        <v>5.8813219999999996E-3</v>
      </c>
      <c r="EE105" s="33">
        <v>5.8054320000000001E-3</v>
      </c>
      <c r="EF105" s="33">
        <v>5.7306070000000004E-3</v>
      </c>
      <c r="EG105" s="33">
        <v>5.6569999999999997E-3</v>
      </c>
      <c r="EH105" s="33">
        <v>5.5850259999999999E-3</v>
      </c>
      <c r="EI105" s="33">
        <v>5.5155769999999998E-3</v>
      </c>
      <c r="EJ105" s="33">
        <v>5.4489769999999998E-3</v>
      </c>
      <c r="EK105" s="33">
        <v>5.384331E-3</v>
      </c>
      <c r="EL105" s="33">
        <v>5.3207790000000003E-3</v>
      </c>
      <c r="EM105" s="33">
        <v>5.2580830000000002E-3</v>
      </c>
      <c r="EN105" s="33">
        <v>5.1964400000000001E-3</v>
      </c>
      <c r="EO105" s="33">
        <v>5.1364690000000003E-3</v>
      </c>
      <c r="EP105" s="33">
        <v>5.0787289999999997E-3</v>
      </c>
      <c r="EQ105" s="33">
        <v>5.0229940000000002E-3</v>
      </c>
      <c r="ER105" s="33">
        <v>4.9687189999999999E-3</v>
      </c>
      <c r="ES105" s="33">
        <v>4.9156160000000003E-3</v>
      </c>
      <c r="ET105" s="33">
        <v>4.8636369999999996E-3</v>
      </c>
      <c r="EU105" s="33">
        <v>4.8131099999999998E-3</v>
      </c>
      <c r="EV105" s="33">
        <v>4.7639320000000002E-3</v>
      </c>
      <c r="EW105" s="33">
        <v>4.7156969999999996E-3</v>
      </c>
      <c r="EX105" s="33">
        <v>4.6680960000000001E-3</v>
      </c>
      <c r="EY105" s="33">
        <v>4.6209850000000002E-3</v>
      </c>
      <c r="EZ105" s="33">
        <v>4.5748810000000003E-3</v>
      </c>
      <c r="FA105" s="33">
        <v>4.530615E-3</v>
      </c>
      <c r="FB105" s="33">
        <v>4.487853E-3</v>
      </c>
      <c r="FC105" s="33">
        <v>4.4460339999999998E-3</v>
      </c>
      <c r="FD105" s="33">
        <v>4.4045489999999998E-3</v>
      </c>
      <c r="FE105" s="33">
        <v>4.362823E-3</v>
      </c>
      <c r="FF105" s="33">
        <v>4.3214150000000003E-3</v>
      </c>
      <c r="FG105" s="33">
        <v>4.2814660000000003E-3</v>
      </c>
      <c r="FH105" s="33">
        <v>4.2429130000000001E-3</v>
      </c>
      <c r="FI105" s="33">
        <v>4.2053569999999998E-3</v>
      </c>
      <c r="FJ105" s="33">
        <v>4.1686179999999998E-3</v>
      </c>
      <c r="FK105" s="33">
        <v>4.1327070000000002E-3</v>
      </c>
      <c r="FL105" s="33">
        <v>4.0983740000000001E-3</v>
      </c>
      <c r="FM105" s="33">
        <v>4.065707E-3</v>
      </c>
      <c r="FN105" s="33">
        <v>4.0336479999999999E-3</v>
      </c>
      <c r="FO105" s="33">
        <v>4.001414E-3</v>
      </c>
      <c r="FP105" s="33">
        <v>3.9687469999999999E-3</v>
      </c>
      <c r="FQ105" s="33">
        <v>3.9362470000000004E-3</v>
      </c>
      <c r="FR105" s="33">
        <v>3.9051160000000001E-3</v>
      </c>
      <c r="FS105" s="33">
        <v>3.8755560000000001E-3</v>
      </c>
      <c r="FT105" s="33">
        <v>3.8469559999999999E-3</v>
      </c>
      <c r="FU105" s="33">
        <v>3.818461E-3</v>
      </c>
      <c r="FV105" s="33">
        <v>3.7898200000000002E-3</v>
      </c>
      <c r="FW105" s="33">
        <v>3.7612980000000002E-3</v>
      </c>
      <c r="FX105" s="33">
        <v>3.7334859999999998E-3</v>
      </c>
      <c r="FY105" s="33">
        <v>3.7064260000000001E-3</v>
      </c>
      <c r="FZ105" s="33">
        <v>3.6797050000000001E-3</v>
      </c>
      <c r="GA105" s="33">
        <v>3.6527999999999999E-3</v>
      </c>
      <c r="GB105" s="33">
        <v>3.626046E-3</v>
      </c>
      <c r="GC105" s="33">
        <v>3.600092E-3</v>
      </c>
      <c r="GD105" s="33">
        <v>3.5753529999999999E-3</v>
      </c>
      <c r="GE105" s="33">
        <v>3.5517389999999999E-3</v>
      </c>
      <c r="GF105" s="33">
        <v>3.529056E-3</v>
      </c>
      <c r="GG105" s="33">
        <v>3.5065460000000001E-3</v>
      </c>
      <c r="GH105" s="33">
        <v>3.4842440000000001E-3</v>
      </c>
      <c r="GI105" s="33">
        <v>3.462517E-3</v>
      </c>
      <c r="GJ105" s="33">
        <v>3.4417060000000001E-3</v>
      </c>
      <c r="GK105" s="33">
        <v>3.4216260000000001E-3</v>
      </c>
      <c r="GL105" s="33">
        <v>3.4021120000000001E-3</v>
      </c>
      <c r="GM105" s="33">
        <v>3.3824940000000002E-3</v>
      </c>
      <c r="GN105" s="33">
        <v>3.362664E-3</v>
      </c>
      <c r="GO105" s="33">
        <v>3.3430130000000001E-3</v>
      </c>
      <c r="GP105" s="33">
        <v>3.324043E-3</v>
      </c>
      <c r="GQ105" s="33">
        <v>3.3052889999999999E-3</v>
      </c>
      <c r="GR105" s="33">
        <v>3.286368E-3</v>
      </c>
      <c r="GS105" s="33">
        <v>3.2668340000000001E-3</v>
      </c>
      <c r="GT105" s="33">
        <v>3.247064E-3</v>
      </c>
      <c r="GU105" s="33">
        <v>3.22792E-3</v>
      </c>
      <c r="GV105" s="33">
        <v>3.210316E-3</v>
      </c>
      <c r="GW105" s="33">
        <v>3.1938869999999999E-3</v>
      </c>
      <c r="GX105" s="33">
        <v>3.1777120000000001E-3</v>
      </c>
      <c r="GY105" s="33">
        <v>3.1608819999999998E-3</v>
      </c>
      <c r="GZ105" s="33">
        <v>3.143556E-3</v>
      </c>
      <c r="HA105" s="33">
        <v>3.1264209999999999E-3</v>
      </c>
      <c r="HB105" s="33">
        <v>3.110467E-3</v>
      </c>
      <c r="HC105" s="33">
        <v>3.095338E-3</v>
      </c>
      <c r="HD105" s="33">
        <v>3.0804280000000001E-3</v>
      </c>
      <c r="HE105" s="33">
        <v>3.0652520000000001E-3</v>
      </c>
      <c r="HF105" s="33">
        <v>3.0499279999999999E-3</v>
      </c>
      <c r="HG105" s="33">
        <v>3.035079E-3</v>
      </c>
      <c r="HH105" s="33">
        <v>3.0214640000000002E-3</v>
      </c>
      <c r="HI105" s="33">
        <v>3.0085089999999999E-3</v>
      </c>
      <c r="HJ105" s="33">
        <v>2.9953670000000001E-3</v>
      </c>
      <c r="HK105" s="33">
        <v>2.9816510000000001E-3</v>
      </c>
      <c r="HL105" s="33">
        <v>2.9675190000000001E-3</v>
      </c>
      <c r="HM105" s="33">
        <v>2.9533210000000001E-3</v>
      </c>
      <c r="HN105" s="33">
        <v>2.939522E-3</v>
      </c>
      <c r="HO105" s="33">
        <v>2.925633E-3</v>
      </c>
      <c r="HP105" s="33">
        <v>2.9112600000000001E-3</v>
      </c>
      <c r="HQ105" s="33">
        <v>2.8963959999999999E-3</v>
      </c>
      <c r="HR105" s="33">
        <v>2.8815870000000001E-3</v>
      </c>
      <c r="HS105" s="33">
        <v>2.867437E-3</v>
      </c>
      <c r="HT105" s="33">
        <v>2.8543729999999999E-3</v>
      </c>
      <c r="HU105" s="33">
        <v>2.8418470000000002E-3</v>
      </c>
      <c r="HV105" s="33">
        <v>2.8291729999999999E-3</v>
      </c>
      <c r="HW105" s="33">
        <v>2.8161129999999999E-3</v>
      </c>
      <c r="HX105" s="33">
        <v>2.8031589999999999E-3</v>
      </c>
      <c r="HY105" s="33">
        <v>2.790767E-3</v>
      </c>
      <c r="HZ105" s="33">
        <v>2.7792009999999998E-3</v>
      </c>
      <c r="IA105" s="33">
        <v>2.7679670000000001E-3</v>
      </c>
      <c r="IB105" s="33">
        <v>2.756498E-3</v>
      </c>
      <c r="IC105" s="33">
        <v>2.7443989999999998E-3</v>
      </c>
      <c r="ID105" s="33">
        <v>2.7320729999999998E-3</v>
      </c>
      <c r="IE105" s="33">
        <v>2.7200869999999999E-3</v>
      </c>
      <c r="IF105" s="33">
        <v>2.7088770000000002E-3</v>
      </c>
      <c r="IG105" s="33">
        <v>2.6980260000000001E-3</v>
      </c>
      <c r="IH105" s="33">
        <v>2.68703E-3</v>
      </c>
      <c r="II105" s="33">
        <v>2.6755250000000002E-3</v>
      </c>
      <c r="IJ105" s="33">
        <v>2.6639010000000002E-3</v>
      </c>
      <c r="IK105" s="33">
        <v>2.6524360000000002E-3</v>
      </c>
      <c r="IL105" s="33">
        <v>2.641371E-3</v>
      </c>
      <c r="IM105" s="33">
        <v>2.6304039999999998E-3</v>
      </c>
      <c r="IN105" s="33">
        <v>2.6192120000000001E-3</v>
      </c>
      <c r="IO105" s="33">
        <v>2.6076250000000001E-3</v>
      </c>
      <c r="IP105" s="33">
        <v>2.5960499999999999E-3</v>
      </c>
      <c r="IQ105" s="33">
        <v>2.5848640000000001E-3</v>
      </c>
      <c r="IR105" s="33">
        <v>2.5743229999999999E-3</v>
      </c>
      <c r="IS105" s="33">
        <v>2.5640849999999998E-3</v>
      </c>
      <c r="IT105" s="33">
        <v>2.5537989999999998E-3</v>
      </c>
      <c r="IU105" s="33">
        <v>2.5434149999999998E-3</v>
      </c>
      <c r="IV105" s="33">
        <v>2.5333180000000001E-3</v>
      </c>
      <c r="IW105" s="33">
        <v>2.5237749999999998E-3</v>
      </c>
      <c r="IX105" s="33">
        <v>2.5148840000000002E-3</v>
      </c>
      <c r="IY105" s="33">
        <v>2.5061649999999999E-3</v>
      </c>
      <c r="IZ105" s="33">
        <v>2.4972200000000001E-3</v>
      </c>
      <c r="JA105" s="33">
        <v>2.4879720000000002E-3</v>
      </c>
      <c r="JB105" s="33">
        <v>2.4786859999999999E-3</v>
      </c>
      <c r="JC105" s="33">
        <v>2.4696739999999998E-3</v>
      </c>
      <c r="JD105" s="33">
        <v>2.4611429999999998E-3</v>
      </c>
      <c r="JE105" s="33">
        <v>2.4526919999999998E-3</v>
      </c>
      <c r="JF105" s="33">
        <v>2.4440260000000002E-3</v>
      </c>
      <c r="JG105" s="33">
        <v>2.4350079999999998E-3</v>
      </c>
      <c r="JH105" s="33">
        <v>2.4258180000000002E-3</v>
      </c>
      <c r="JI105" s="33">
        <v>2.416695E-3</v>
      </c>
      <c r="JJ105" s="33">
        <v>2.4079660000000001E-3</v>
      </c>
      <c r="JK105" s="33">
        <v>2.3993719999999999E-3</v>
      </c>
      <c r="JL105" s="33">
        <v>2.390634E-3</v>
      </c>
      <c r="JM105" s="33">
        <v>2.3816710000000001E-3</v>
      </c>
      <c r="JN105" s="33">
        <v>2.3727779999999999E-3</v>
      </c>
      <c r="JO105" s="33">
        <v>2.3642730000000001E-3</v>
      </c>
      <c r="JP105" s="33">
        <v>2.356421E-3</v>
      </c>
      <c r="JQ105" s="33">
        <v>2.3489159999999999E-3</v>
      </c>
      <c r="JR105" s="33">
        <v>2.341559E-3</v>
      </c>
      <c r="JS105" s="33">
        <v>2.334249E-3</v>
      </c>
      <c r="JT105" s="33">
        <v>2.3271300000000002E-3</v>
      </c>
      <c r="JU105" s="33">
        <v>2.3201960000000001E-3</v>
      </c>
      <c r="JV105" s="33">
        <v>2.313575E-3</v>
      </c>
      <c r="JW105" s="33">
        <v>2.3070090000000001E-3</v>
      </c>
      <c r="JX105" s="33">
        <v>2.3002880000000002E-3</v>
      </c>
      <c r="JY105" s="33">
        <v>2.2932880000000001E-3</v>
      </c>
      <c r="JZ105" s="33">
        <v>2.2861489999999999E-3</v>
      </c>
      <c r="KA105" s="33">
        <v>2.278955E-3</v>
      </c>
      <c r="KB105" s="33">
        <v>2.2718579999999999E-3</v>
      </c>
      <c r="KC105" s="33">
        <v>2.2647100000000001E-3</v>
      </c>
      <c r="KD105" s="33">
        <v>2.2574269999999998E-3</v>
      </c>
      <c r="KE105" s="33">
        <v>2.2500720000000001E-3</v>
      </c>
      <c r="KF105" s="33">
        <v>2.2428019999999999E-3</v>
      </c>
      <c r="KG105" s="33">
        <v>2.2355600000000002E-3</v>
      </c>
      <c r="KH105" s="33">
        <v>2.2284240000000001E-3</v>
      </c>
      <c r="KI105" s="33">
        <v>2.2213480000000002E-3</v>
      </c>
      <c r="KJ105" s="33">
        <v>2.2143470000000002E-3</v>
      </c>
      <c r="KK105" s="33">
        <v>2.207498E-3</v>
      </c>
      <c r="KL105" s="33">
        <v>2.2009690000000001E-3</v>
      </c>
      <c r="KM105" s="33">
        <v>2.1946890000000001E-3</v>
      </c>
      <c r="KN105" s="33">
        <v>2.1886969999999999E-3</v>
      </c>
      <c r="KO105" s="33">
        <v>2.182799E-3</v>
      </c>
      <c r="KP105" s="33">
        <v>2.1769049999999998E-3</v>
      </c>
      <c r="KQ105" s="33">
        <v>2.1710420000000002E-3</v>
      </c>
      <c r="KR105" s="33">
        <v>2.165307E-3</v>
      </c>
      <c r="KS105" s="33">
        <v>2.1596670000000001E-3</v>
      </c>
      <c r="KT105" s="33">
        <v>2.1541300000000002E-3</v>
      </c>
      <c r="KU105" s="33">
        <v>2.1484120000000002E-3</v>
      </c>
      <c r="KV105" s="33">
        <v>2.142283E-3</v>
      </c>
      <c r="KW105" s="33">
        <v>2.1357559999999999E-3</v>
      </c>
      <c r="KX105" s="33">
        <v>2.128993E-3</v>
      </c>
      <c r="KY105" s="33">
        <v>2.1220670000000001E-3</v>
      </c>
      <c r="KZ105" s="33">
        <v>2.1151550000000001E-3</v>
      </c>
      <c r="LA105" s="33">
        <v>2.1082269999999998E-3</v>
      </c>
      <c r="LB105" s="33">
        <v>2.1012660000000001E-3</v>
      </c>
      <c r="LC105" s="33">
        <v>2.0942869999999998E-3</v>
      </c>
      <c r="LD105" s="33">
        <v>2.0874769999999999E-3</v>
      </c>
      <c r="LE105" s="33">
        <v>2.080925E-3</v>
      </c>
      <c r="LF105" s="33">
        <v>2.0748030000000001E-3</v>
      </c>
      <c r="LG105" s="33">
        <v>2.069053E-3</v>
      </c>
      <c r="LH105" s="33">
        <v>2.0635940000000002E-3</v>
      </c>
      <c r="LI105" s="33">
        <v>2.058332E-3</v>
      </c>
      <c r="LJ105" s="33">
        <v>2.0532850000000002E-3</v>
      </c>
      <c r="LK105" s="33">
        <v>2.0483369999999999E-3</v>
      </c>
      <c r="LL105" s="33">
        <v>2.0433510000000001E-3</v>
      </c>
      <c r="LM105" s="33">
        <v>2.0382730000000002E-3</v>
      </c>
      <c r="LN105" s="33">
        <v>2.0331149999999998E-3</v>
      </c>
      <c r="LO105" s="33">
        <v>2.027867E-3</v>
      </c>
      <c r="LP105" s="33">
        <v>2.0226129999999999E-3</v>
      </c>
      <c r="LQ105" s="33">
        <v>2.0172660000000002E-3</v>
      </c>
      <c r="LR105" s="33">
        <v>2.0116940000000001E-3</v>
      </c>
      <c r="LS105" s="33">
        <v>2.0058749999999998E-3</v>
      </c>
      <c r="LT105" s="33">
        <v>1.9999200000000001E-3</v>
      </c>
      <c r="LU105" s="33">
        <v>1.9939110000000001E-3</v>
      </c>
      <c r="LV105" s="33">
        <v>1.9880800000000001E-3</v>
      </c>
      <c r="LW105" s="33">
        <v>1.982522E-3</v>
      </c>
      <c r="LX105" s="33">
        <v>1.9770930000000001E-3</v>
      </c>
      <c r="LY105" s="33">
        <v>1.9717210000000001E-3</v>
      </c>
      <c r="LZ105" s="33">
        <v>1.9664859999999999E-3</v>
      </c>
      <c r="MA105" s="33">
        <v>1.9614459999999999E-3</v>
      </c>
      <c r="MB105" s="33">
        <v>1.9568039999999999E-3</v>
      </c>
      <c r="MC105" s="33">
        <v>1.952655E-3</v>
      </c>
      <c r="MD105" s="33">
        <v>1.9488109999999999E-3</v>
      </c>
      <c r="ME105" s="33">
        <v>1.9451169999999999E-3</v>
      </c>
      <c r="MF105" s="33">
        <v>1.941531E-3</v>
      </c>
      <c r="MG105" s="33">
        <v>1.937982E-3</v>
      </c>
      <c r="MH105" s="33">
        <v>1.9345440000000001E-3</v>
      </c>
      <c r="MI105" s="33">
        <v>1.931295E-3</v>
      </c>
      <c r="MJ105" s="33">
        <v>1.928113E-3</v>
      </c>
      <c r="MK105" s="33">
        <v>1.9248550000000001E-3</v>
      </c>
      <c r="ML105" s="33">
        <v>1.921493E-3</v>
      </c>
      <c r="MM105" s="33">
        <v>1.917974E-3</v>
      </c>
      <c r="MN105" s="33">
        <v>1.9144050000000001E-3</v>
      </c>
      <c r="MO105" s="33">
        <v>1.910915E-3</v>
      </c>
      <c r="MP105" s="33">
        <v>1.907469E-3</v>
      </c>
      <c r="MQ105" s="33">
        <v>1.9039770000000001E-3</v>
      </c>
      <c r="MR105" s="33">
        <v>1.90047E-3</v>
      </c>
      <c r="MS105" s="33">
        <v>1.8970440000000001E-3</v>
      </c>
      <c r="MT105" s="33">
        <v>1.8938290000000001E-3</v>
      </c>
      <c r="MU105" s="33">
        <v>1.8908970000000001E-3</v>
      </c>
      <c r="MV105" s="33">
        <v>1.8881810000000001E-3</v>
      </c>
      <c r="MW105" s="33">
        <v>1.885545E-3</v>
      </c>
      <c r="MX105" s="33">
        <v>1.8829739999999999E-3</v>
      </c>
      <c r="MY105" s="33">
        <v>1.88053E-3</v>
      </c>
      <c r="MZ105" s="33">
        <v>1.8783020000000001E-3</v>
      </c>
      <c r="NA105" s="33">
        <v>1.876305E-3</v>
      </c>
      <c r="NB105" s="33">
        <v>1.8744289999999999E-3</v>
      </c>
      <c r="NC105" s="33">
        <v>1.8725110000000001E-3</v>
      </c>
      <c r="ND105" s="33">
        <v>1.870416E-3</v>
      </c>
      <c r="NE105" s="33">
        <v>1.868197E-3</v>
      </c>
      <c r="NF105" s="33">
        <v>1.8660339999999999E-3</v>
      </c>
      <c r="NG105" s="33">
        <v>1.863972E-3</v>
      </c>
      <c r="NH105" s="33">
        <v>1.861934E-3</v>
      </c>
      <c r="NI105" s="33">
        <v>1.8598110000000001E-3</v>
      </c>
      <c r="NJ105" s="33">
        <v>1.8575029999999999E-3</v>
      </c>
      <c r="NK105" s="33">
        <v>1.8550890000000001E-3</v>
      </c>
      <c r="NL105" s="33">
        <v>1.8527540000000001E-3</v>
      </c>
      <c r="NM105" s="33">
        <v>1.8505640000000001E-3</v>
      </c>
      <c r="NN105" s="33">
        <v>1.8484459999999999E-3</v>
      </c>
      <c r="NO105" s="33">
        <v>1.8462719999999999E-3</v>
      </c>
      <c r="NP105" s="33">
        <v>1.843924E-3</v>
      </c>
      <c r="NQ105" s="33">
        <v>1.8414550000000001E-3</v>
      </c>
      <c r="NR105" s="33">
        <v>1.8390349999999999E-3</v>
      </c>
      <c r="NS105" s="33">
        <v>1.8367240000000001E-3</v>
      </c>
      <c r="NT105" s="33">
        <v>1.8344590000000001E-3</v>
      </c>
      <c r="NU105" s="33">
        <v>1.832139E-3</v>
      </c>
      <c r="NV105" s="33">
        <v>1.829682E-3</v>
      </c>
      <c r="NW105" s="33">
        <v>1.827181E-3</v>
      </c>
      <c r="NX105" s="33">
        <v>1.8248089999999999E-3</v>
      </c>
      <c r="NY105" s="33">
        <v>1.8226410000000001E-3</v>
      </c>
      <c r="NZ105" s="33">
        <v>1.8206190000000001E-3</v>
      </c>
      <c r="OA105" s="33">
        <v>1.8186389999999999E-3</v>
      </c>
      <c r="OB105" s="33">
        <v>1.816596E-3</v>
      </c>
      <c r="OC105" s="33">
        <v>1.814508E-3</v>
      </c>
      <c r="OD105" s="33">
        <v>1.812466E-3</v>
      </c>
      <c r="OE105" s="33">
        <v>1.8104519999999999E-3</v>
      </c>
      <c r="OF105" s="33">
        <v>1.808397E-3</v>
      </c>
      <c r="OG105" s="33">
        <v>1.8062449999999999E-3</v>
      </c>
      <c r="OH105" s="33">
        <v>1.803926E-3</v>
      </c>
      <c r="OI105" s="33">
        <v>1.801504E-3</v>
      </c>
      <c r="OJ105" s="33">
        <v>1.7991109999999999E-3</v>
      </c>
      <c r="OK105" s="33">
        <v>1.796792E-3</v>
      </c>
      <c r="OL105" s="33">
        <v>1.7945000000000001E-3</v>
      </c>
      <c r="OM105" s="33">
        <v>1.792117E-3</v>
      </c>
      <c r="ON105" s="33">
        <v>1.7895700000000001E-3</v>
      </c>
      <c r="OO105" s="33">
        <v>1.7869190000000001E-3</v>
      </c>
      <c r="OP105" s="33">
        <v>1.7842870000000001E-3</v>
      </c>
    </row>
    <row r="106" spans="1:406" x14ac:dyDescent="0.25">
      <c r="A106" s="13" t="str">
        <f t="shared" si="1"/>
        <v>Helicopter-COARSE-5-14-Any</v>
      </c>
      <c r="B106" s="13" t="s">
        <v>55</v>
      </c>
      <c r="C106" s="23" t="s">
        <v>29</v>
      </c>
      <c r="D106" s="31">
        <v>5</v>
      </c>
      <c r="E106" s="23">
        <v>14</v>
      </c>
      <c r="F106" s="32" t="s">
        <v>48</v>
      </c>
      <c r="G106" s="33">
        <v>1.0289330000000001</v>
      </c>
      <c r="H106" s="33">
        <v>1.0216099999999999</v>
      </c>
      <c r="I106" s="33">
        <v>0.94953129999999997</v>
      </c>
      <c r="J106" s="33">
        <v>0.83482789999999996</v>
      </c>
      <c r="K106" s="33">
        <v>0.70973430000000004</v>
      </c>
      <c r="L106" s="33">
        <v>0.59402869999999997</v>
      </c>
      <c r="M106" s="33">
        <v>0.49553520000000001</v>
      </c>
      <c r="N106" s="33">
        <v>0.41474359999999999</v>
      </c>
      <c r="O106" s="33">
        <v>0.34958679999999998</v>
      </c>
      <c r="P106" s="33">
        <v>0.297292</v>
      </c>
      <c r="Q106" s="33">
        <v>0.25520609999999999</v>
      </c>
      <c r="R106" s="33">
        <v>0.22098770000000001</v>
      </c>
      <c r="S106" s="33">
        <v>0.193055</v>
      </c>
      <c r="T106" s="33">
        <v>0.16991100000000001</v>
      </c>
      <c r="U106" s="33">
        <v>0.1507222</v>
      </c>
      <c r="V106" s="33">
        <v>0.13469320000000001</v>
      </c>
      <c r="W106" s="33">
        <v>0.1212041</v>
      </c>
      <c r="X106" s="33">
        <v>0.1097279</v>
      </c>
      <c r="Y106" s="33">
        <v>9.9927249999999995E-2</v>
      </c>
      <c r="Z106" s="33">
        <v>9.1321890000000003E-2</v>
      </c>
      <c r="AA106" s="33">
        <v>8.3857390000000004E-2</v>
      </c>
      <c r="AB106" s="33">
        <v>7.7331730000000001E-2</v>
      </c>
      <c r="AC106" s="33">
        <v>7.1596220000000002E-2</v>
      </c>
      <c r="AD106" s="33">
        <v>6.6536310000000001E-2</v>
      </c>
      <c r="AE106" s="33">
        <v>6.2055039999999999E-2</v>
      </c>
      <c r="AF106" s="33">
        <v>5.7891449999999997E-2</v>
      </c>
      <c r="AG106" s="33">
        <v>5.4145069999999997E-2</v>
      </c>
      <c r="AH106" s="33">
        <v>5.0742599999999999E-2</v>
      </c>
      <c r="AI106" s="33">
        <v>4.7682370000000002E-2</v>
      </c>
      <c r="AJ106" s="33">
        <v>4.518254E-2</v>
      </c>
      <c r="AK106" s="33">
        <v>4.2897089999999999E-2</v>
      </c>
      <c r="AL106" s="33">
        <v>4.0646719999999997E-2</v>
      </c>
      <c r="AM106" s="33">
        <v>3.8573120000000002E-2</v>
      </c>
      <c r="AN106" s="33">
        <v>3.6633979999999997E-2</v>
      </c>
      <c r="AO106" s="33">
        <v>3.4852569999999999E-2</v>
      </c>
      <c r="AP106" s="33">
        <v>3.3229839999999997E-2</v>
      </c>
      <c r="AQ106" s="33">
        <v>3.1720279999999997E-2</v>
      </c>
      <c r="AR106" s="33">
        <v>3.0253530000000001E-2</v>
      </c>
      <c r="AS106" s="33">
        <v>2.889429E-2</v>
      </c>
      <c r="AT106" s="33">
        <v>2.7614079999999999E-2</v>
      </c>
      <c r="AU106" s="33">
        <v>2.6426890000000001E-2</v>
      </c>
      <c r="AV106" s="33">
        <v>2.5316379999999999E-2</v>
      </c>
      <c r="AW106" s="33">
        <v>2.426685E-2</v>
      </c>
      <c r="AX106" s="33">
        <v>2.3268960000000002E-2</v>
      </c>
      <c r="AY106" s="33">
        <v>2.233773E-2</v>
      </c>
      <c r="AZ106" s="33">
        <v>2.1411510000000002E-2</v>
      </c>
      <c r="BA106" s="33">
        <v>2.054038E-2</v>
      </c>
      <c r="BB106" s="33">
        <v>1.97185E-2</v>
      </c>
      <c r="BC106" s="33">
        <v>1.8946359999999999E-2</v>
      </c>
      <c r="BD106" s="33">
        <v>1.822441E-2</v>
      </c>
      <c r="BE106" s="33">
        <v>1.7548279999999999E-2</v>
      </c>
      <c r="BF106" s="33">
        <v>1.690943E-2</v>
      </c>
      <c r="BG106" s="33">
        <v>1.630303E-2</v>
      </c>
      <c r="BH106" s="33">
        <v>1.5726790000000001E-2</v>
      </c>
      <c r="BI106" s="33">
        <v>1.5182269999999999E-2</v>
      </c>
      <c r="BJ106" s="33">
        <v>1.467018E-2</v>
      </c>
      <c r="BK106" s="33">
        <v>1.418905E-2</v>
      </c>
      <c r="BL106" s="33">
        <v>1.373165E-2</v>
      </c>
      <c r="BM106" s="33">
        <v>1.3294200000000001E-2</v>
      </c>
      <c r="BN106" s="33">
        <v>1.2876220000000001E-2</v>
      </c>
      <c r="BO106" s="33">
        <v>1.248113E-2</v>
      </c>
      <c r="BP106" s="33">
        <v>1.210863E-2</v>
      </c>
      <c r="BQ106" s="33">
        <v>1.1756900000000001E-2</v>
      </c>
      <c r="BR106" s="33">
        <v>1.1421590000000001E-2</v>
      </c>
      <c r="BS106" s="33">
        <v>1.110183E-2</v>
      </c>
      <c r="BT106" s="33">
        <v>1.079545E-2</v>
      </c>
      <c r="BU106" s="33">
        <v>1.050361E-2</v>
      </c>
      <c r="BV106" s="33">
        <v>1.0227490000000001E-2</v>
      </c>
      <c r="BW106" s="33">
        <v>9.9684679999999994E-3</v>
      </c>
      <c r="BX106" s="33">
        <v>9.7222179999999995E-3</v>
      </c>
      <c r="BY106" s="33">
        <v>9.4843229999999994E-3</v>
      </c>
      <c r="BZ106" s="33">
        <v>9.2533349999999997E-3</v>
      </c>
      <c r="CA106" s="33">
        <v>9.0332429999999998E-3</v>
      </c>
      <c r="CB106" s="33">
        <v>8.8266509999999996E-3</v>
      </c>
      <c r="CC106" s="33">
        <v>8.6327639999999994E-3</v>
      </c>
      <c r="CD106" s="33">
        <v>8.4466650000000008E-3</v>
      </c>
      <c r="CE106" s="33">
        <v>8.2649909999999993E-3</v>
      </c>
      <c r="CF106" s="33">
        <v>8.0887489999999992E-3</v>
      </c>
      <c r="CG106" s="33">
        <v>7.9217179999999995E-3</v>
      </c>
      <c r="CH106" s="33">
        <v>7.7649950000000002E-3</v>
      </c>
      <c r="CI106" s="33">
        <v>7.6177770000000001E-3</v>
      </c>
      <c r="CJ106" s="33">
        <v>7.4757970000000002E-3</v>
      </c>
      <c r="CK106" s="33">
        <v>7.3366689999999997E-3</v>
      </c>
      <c r="CL106" s="33">
        <v>7.2008999999999997E-3</v>
      </c>
      <c r="CM106" s="33">
        <v>7.0715229999999997E-3</v>
      </c>
      <c r="CN106" s="33">
        <v>6.9496039999999999E-3</v>
      </c>
      <c r="CO106" s="33">
        <v>6.8345539999999996E-3</v>
      </c>
      <c r="CP106" s="33">
        <v>6.7235469999999999E-3</v>
      </c>
      <c r="CQ106" s="33">
        <v>6.6146829999999997E-3</v>
      </c>
      <c r="CR106" s="33">
        <v>6.5074440000000002E-3</v>
      </c>
      <c r="CS106" s="33">
        <v>6.4047330000000001E-3</v>
      </c>
      <c r="CT106" s="33">
        <v>6.3079110000000002E-3</v>
      </c>
      <c r="CU106" s="33">
        <v>6.2167109999999998E-3</v>
      </c>
      <c r="CV106" s="33">
        <v>6.1283400000000003E-3</v>
      </c>
      <c r="CW106" s="33">
        <v>6.0415010000000003E-3</v>
      </c>
      <c r="CX106" s="33">
        <v>5.9561270000000003E-3</v>
      </c>
      <c r="CY106" s="33">
        <v>5.8739370000000001E-3</v>
      </c>
      <c r="CZ106" s="33">
        <v>5.7949220000000001E-3</v>
      </c>
      <c r="DA106" s="33">
        <v>5.7202549999999996E-3</v>
      </c>
      <c r="DB106" s="33">
        <v>5.648915E-3</v>
      </c>
      <c r="DC106" s="33">
        <v>5.5785749999999997E-3</v>
      </c>
      <c r="DD106" s="33">
        <v>5.5078990000000001E-3</v>
      </c>
      <c r="DE106" s="33">
        <v>5.4385229999999998E-3</v>
      </c>
      <c r="DF106" s="33">
        <v>5.3721899999999998E-3</v>
      </c>
      <c r="DG106" s="33">
        <v>5.3103170000000002E-3</v>
      </c>
      <c r="DH106" s="33">
        <v>5.2512339999999996E-3</v>
      </c>
      <c r="DI106" s="33">
        <v>5.1923009999999999E-3</v>
      </c>
      <c r="DJ106" s="33">
        <v>5.1331149999999997E-3</v>
      </c>
      <c r="DK106" s="33">
        <v>5.0759129999999996E-3</v>
      </c>
      <c r="DL106" s="33">
        <v>5.021663E-3</v>
      </c>
      <c r="DM106" s="33">
        <v>4.9703100000000004E-3</v>
      </c>
      <c r="DN106" s="33">
        <v>4.9203140000000003E-3</v>
      </c>
      <c r="DO106" s="33">
        <v>4.8703899999999996E-3</v>
      </c>
      <c r="DP106" s="33">
        <v>4.8204449999999996E-3</v>
      </c>
      <c r="DQ106" s="33">
        <v>4.7723059999999996E-3</v>
      </c>
      <c r="DR106" s="33">
        <v>4.7259479999999998E-3</v>
      </c>
      <c r="DS106" s="33">
        <v>4.6815030000000001E-3</v>
      </c>
      <c r="DT106" s="33">
        <v>4.6382150000000002E-3</v>
      </c>
      <c r="DU106" s="33">
        <v>4.5953089999999997E-3</v>
      </c>
      <c r="DV106" s="33">
        <v>4.5525230000000002E-3</v>
      </c>
      <c r="DW106" s="33">
        <v>4.5111350000000003E-3</v>
      </c>
      <c r="DX106" s="33">
        <v>4.4712170000000004E-3</v>
      </c>
      <c r="DY106" s="33">
        <v>4.4330539999999996E-3</v>
      </c>
      <c r="DZ106" s="33">
        <v>4.3960290000000001E-3</v>
      </c>
      <c r="EA106" s="33">
        <v>4.3594760000000001E-3</v>
      </c>
      <c r="EB106" s="33">
        <v>4.3229100000000001E-3</v>
      </c>
      <c r="EC106" s="33">
        <v>4.2872750000000001E-3</v>
      </c>
      <c r="ED106" s="33">
        <v>4.2528679999999999E-3</v>
      </c>
      <c r="EE106" s="33">
        <v>4.2201069999999999E-3</v>
      </c>
      <c r="EF106" s="33">
        <v>4.1886079999999999E-3</v>
      </c>
      <c r="EG106" s="33">
        <v>4.1576149999999999E-3</v>
      </c>
      <c r="EH106" s="33">
        <v>4.1262679999999998E-3</v>
      </c>
      <c r="EI106" s="33">
        <v>4.0950200000000004E-3</v>
      </c>
      <c r="EJ106" s="33">
        <v>4.0645899999999999E-3</v>
      </c>
      <c r="EK106" s="33">
        <v>4.035645E-3</v>
      </c>
      <c r="EL106" s="33">
        <v>4.008055E-3</v>
      </c>
      <c r="EM106" s="33">
        <v>3.9813569999999996E-3</v>
      </c>
      <c r="EN106" s="33">
        <v>3.954646E-3</v>
      </c>
      <c r="EO106" s="33">
        <v>3.927837E-3</v>
      </c>
      <c r="EP106" s="33">
        <v>3.9013379999999999E-3</v>
      </c>
      <c r="EQ106" s="33">
        <v>3.8759979999999999E-3</v>
      </c>
      <c r="ER106" s="33">
        <v>3.851705E-3</v>
      </c>
      <c r="ES106" s="33">
        <v>3.8281330000000001E-3</v>
      </c>
      <c r="ET106" s="33">
        <v>3.8045710000000001E-3</v>
      </c>
      <c r="EU106" s="33">
        <v>3.7809800000000002E-3</v>
      </c>
      <c r="EV106" s="33">
        <v>3.7576419999999998E-3</v>
      </c>
      <c r="EW106" s="33">
        <v>3.7352829999999998E-3</v>
      </c>
      <c r="EX106" s="33">
        <v>3.7138200000000001E-3</v>
      </c>
      <c r="EY106" s="33">
        <v>3.6929839999999999E-3</v>
      </c>
      <c r="EZ106" s="33">
        <v>3.672336E-3</v>
      </c>
      <c r="FA106" s="33">
        <v>3.6518499999999999E-3</v>
      </c>
      <c r="FB106" s="33">
        <v>3.6315649999999998E-3</v>
      </c>
      <c r="FC106" s="33">
        <v>3.612119E-3</v>
      </c>
      <c r="FD106" s="33">
        <v>3.5933779999999999E-3</v>
      </c>
      <c r="FE106" s="33">
        <v>3.5750299999999999E-3</v>
      </c>
      <c r="FF106" s="33">
        <v>3.5567659999999998E-3</v>
      </c>
      <c r="FG106" s="33">
        <v>3.5384959999999999E-3</v>
      </c>
      <c r="FH106" s="33">
        <v>3.5201519999999999E-3</v>
      </c>
      <c r="FI106" s="33">
        <v>3.5020910000000001E-3</v>
      </c>
      <c r="FJ106" s="33">
        <v>3.484273E-3</v>
      </c>
      <c r="FK106" s="33">
        <v>3.4666649999999999E-3</v>
      </c>
      <c r="FL106" s="33">
        <v>3.4491830000000002E-3</v>
      </c>
      <c r="FM106" s="33">
        <v>3.431782E-3</v>
      </c>
      <c r="FN106" s="33">
        <v>3.4146010000000002E-3</v>
      </c>
      <c r="FO106" s="33">
        <v>3.3981570000000002E-3</v>
      </c>
      <c r="FP106" s="33">
        <v>3.382445E-3</v>
      </c>
      <c r="FQ106" s="33">
        <v>3.3672530000000002E-3</v>
      </c>
      <c r="FR106" s="33">
        <v>3.35213E-3</v>
      </c>
      <c r="FS106" s="33">
        <v>3.3369269999999999E-3</v>
      </c>
      <c r="FT106" s="33">
        <v>3.3215570000000002E-3</v>
      </c>
      <c r="FU106" s="33">
        <v>3.3062899999999999E-3</v>
      </c>
      <c r="FV106" s="33">
        <v>3.2913249999999999E-3</v>
      </c>
      <c r="FW106" s="33">
        <v>3.276686E-3</v>
      </c>
      <c r="FX106" s="33">
        <v>3.2620769999999999E-3</v>
      </c>
      <c r="FY106" s="33">
        <v>3.247448E-3</v>
      </c>
      <c r="FZ106" s="33">
        <v>3.2327699999999998E-3</v>
      </c>
      <c r="GA106" s="33">
        <v>3.2182690000000002E-3</v>
      </c>
      <c r="GB106" s="33">
        <v>3.2040549999999999E-3</v>
      </c>
      <c r="GC106" s="33">
        <v>3.1900740000000002E-3</v>
      </c>
      <c r="GD106" s="33">
        <v>3.1760389999999999E-3</v>
      </c>
      <c r="GE106" s="33">
        <v>3.1619899999999999E-3</v>
      </c>
      <c r="GF106" s="33">
        <v>3.1480829999999999E-3</v>
      </c>
      <c r="GG106" s="33">
        <v>3.134263E-3</v>
      </c>
      <c r="GH106" s="33">
        <v>3.1204969999999999E-3</v>
      </c>
      <c r="GI106" s="33">
        <v>3.1069779999999998E-3</v>
      </c>
      <c r="GJ106" s="33">
        <v>3.0934589999999998E-3</v>
      </c>
      <c r="GK106" s="33">
        <v>3.079961E-3</v>
      </c>
      <c r="GL106" s="33">
        <v>3.0666170000000002E-3</v>
      </c>
      <c r="GM106" s="33">
        <v>3.0534149999999999E-3</v>
      </c>
      <c r="GN106" s="33">
        <v>3.040456E-3</v>
      </c>
      <c r="GO106" s="33">
        <v>3.028003E-3</v>
      </c>
      <c r="GP106" s="33">
        <v>3.0159750000000002E-3</v>
      </c>
      <c r="GQ106" s="33">
        <v>3.0043259999999999E-3</v>
      </c>
      <c r="GR106" s="33">
        <v>2.992944E-3</v>
      </c>
      <c r="GS106" s="33">
        <v>2.9815760000000001E-3</v>
      </c>
      <c r="GT106" s="33">
        <v>2.970196E-3</v>
      </c>
      <c r="GU106" s="33">
        <v>2.9588919999999999E-3</v>
      </c>
      <c r="GV106" s="33">
        <v>2.9475920000000002E-3</v>
      </c>
      <c r="GW106" s="33">
        <v>2.936316E-3</v>
      </c>
      <c r="GX106" s="33">
        <v>2.9250399999999998E-3</v>
      </c>
      <c r="GY106" s="33">
        <v>2.9135630000000001E-3</v>
      </c>
      <c r="GZ106" s="33">
        <v>2.901977E-3</v>
      </c>
      <c r="HA106" s="33">
        <v>2.8905950000000001E-3</v>
      </c>
      <c r="HB106" s="33">
        <v>2.8796009999999999E-3</v>
      </c>
      <c r="HC106" s="33">
        <v>2.868991E-3</v>
      </c>
      <c r="HD106" s="33">
        <v>2.8586369999999998E-3</v>
      </c>
      <c r="HE106" s="33">
        <v>2.848251E-3</v>
      </c>
      <c r="HF106" s="33">
        <v>2.8379249999999998E-3</v>
      </c>
      <c r="HG106" s="33">
        <v>2.8279809999999998E-3</v>
      </c>
      <c r="HH106" s="33">
        <v>2.8185110000000001E-3</v>
      </c>
      <c r="HI106" s="33">
        <v>2.809424E-3</v>
      </c>
      <c r="HJ106" s="33">
        <v>2.8005439999999999E-3</v>
      </c>
      <c r="HK106" s="33">
        <v>2.7915269999999998E-3</v>
      </c>
      <c r="HL106" s="33">
        <v>2.782315E-3</v>
      </c>
      <c r="HM106" s="33">
        <v>2.7731409999999998E-3</v>
      </c>
      <c r="HN106" s="33">
        <v>2.7642809999999999E-3</v>
      </c>
      <c r="HO106" s="33">
        <v>2.755801E-3</v>
      </c>
      <c r="HP106" s="33">
        <v>2.747485E-3</v>
      </c>
      <c r="HQ106" s="33">
        <v>2.7390489999999999E-3</v>
      </c>
      <c r="HR106" s="33">
        <v>2.7304780000000002E-3</v>
      </c>
      <c r="HS106" s="33">
        <v>2.722071E-3</v>
      </c>
      <c r="HT106" s="33">
        <v>2.714078E-3</v>
      </c>
      <c r="HU106" s="33">
        <v>2.7064749999999999E-3</v>
      </c>
      <c r="HV106" s="33">
        <v>2.6989760000000001E-3</v>
      </c>
      <c r="HW106" s="33">
        <v>2.6912500000000001E-3</v>
      </c>
      <c r="HX106" s="33">
        <v>2.6832399999999999E-3</v>
      </c>
      <c r="HY106" s="33">
        <v>2.6751790000000002E-3</v>
      </c>
      <c r="HZ106" s="33">
        <v>2.6673310000000002E-3</v>
      </c>
      <c r="IA106" s="33">
        <v>2.6596599999999999E-3</v>
      </c>
      <c r="IB106" s="33">
        <v>2.6519360000000001E-3</v>
      </c>
      <c r="IC106" s="33">
        <v>2.6438830000000001E-3</v>
      </c>
      <c r="ID106" s="33">
        <v>2.6355179999999999E-3</v>
      </c>
      <c r="IE106" s="33">
        <v>2.6272090000000001E-3</v>
      </c>
      <c r="IF106" s="33">
        <v>2.6193850000000001E-3</v>
      </c>
      <c r="IG106" s="33">
        <v>2.612035E-3</v>
      </c>
      <c r="IH106" s="33">
        <v>2.6048949999999999E-3</v>
      </c>
      <c r="II106" s="33">
        <v>2.5976089999999999E-3</v>
      </c>
      <c r="IJ106" s="33">
        <v>2.5900210000000001E-3</v>
      </c>
      <c r="IK106" s="33">
        <v>2.5823840000000001E-3</v>
      </c>
      <c r="IL106" s="33">
        <v>2.5750489999999998E-3</v>
      </c>
      <c r="IM106" s="33">
        <v>2.5679600000000002E-3</v>
      </c>
      <c r="IN106" s="33">
        <v>2.5608100000000002E-3</v>
      </c>
      <c r="IO106" s="33">
        <v>2.553306E-3</v>
      </c>
      <c r="IP106" s="33">
        <v>2.5453680000000001E-3</v>
      </c>
      <c r="IQ106" s="33">
        <v>2.5372979999999999E-3</v>
      </c>
      <c r="IR106" s="33">
        <v>2.5293949999999998E-3</v>
      </c>
      <c r="IS106" s="33">
        <v>2.5217519999999999E-3</v>
      </c>
      <c r="IT106" s="33">
        <v>2.5141870000000002E-3</v>
      </c>
      <c r="IU106" s="33">
        <v>2.5064340000000001E-3</v>
      </c>
      <c r="IV106" s="33">
        <v>2.4984040000000001E-3</v>
      </c>
      <c r="IW106" s="33">
        <v>2.490361E-3</v>
      </c>
      <c r="IX106" s="33">
        <v>2.4825469999999999E-3</v>
      </c>
      <c r="IY106" s="33">
        <v>2.4749939999999999E-3</v>
      </c>
      <c r="IZ106" s="33">
        <v>2.4674639999999999E-3</v>
      </c>
      <c r="JA106" s="33">
        <v>2.4596179999999998E-3</v>
      </c>
      <c r="JB106" s="33">
        <v>2.4513629999999998E-3</v>
      </c>
      <c r="JC106" s="33">
        <v>2.44297E-3</v>
      </c>
      <c r="JD106" s="33">
        <v>2.4347119999999999E-3</v>
      </c>
      <c r="JE106" s="33">
        <v>2.4266629999999999E-3</v>
      </c>
      <c r="JF106" s="33">
        <v>2.418646E-3</v>
      </c>
      <c r="JG106" s="33">
        <v>2.410382E-3</v>
      </c>
      <c r="JH106" s="33">
        <v>2.4019079999999999E-3</v>
      </c>
      <c r="JI106" s="33">
        <v>2.3935250000000001E-3</v>
      </c>
      <c r="JJ106" s="33">
        <v>2.3853670000000002E-3</v>
      </c>
      <c r="JK106" s="33">
        <v>2.3774780000000001E-3</v>
      </c>
      <c r="JL106" s="33">
        <v>2.369627E-3</v>
      </c>
      <c r="JM106" s="33">
        <v>2.3614790000000001E-3</v>
      </c>
      <c r="JN106" s="33">
        <v>2.3530159999999999E-3</v>
      </c>
      <c r="JO106" s="33">
        <v>2.344498E-3</v>
      </c>
      <c r="JP106" s="33">
        <v>2.3360619999999999E-3</v>
      </c>
      <c r="JQ106" s="33">
        <v>2.3278579999999999E-3</v>
      </c>
      <c r="JR106" s="33">
        <v>2.3197370000000001E-3</v>
      </c>
      <c r="JS106" s="33">
        <v>2.311437E-3</v>
      </c>
      <c r="JT106" s="33">
        <v>2.3028940000000002E-3</v>
      </c>
      <c r="JU106" s="33">
        <v>2.294365E-3</v>
      </c>
      <c r="JV106" s="33">
        <v>2.2859820000000002E-3</v>
      </c>
      <c r="JW106" s="33">
        <v>2.277893E-3</v>
      </c>
      <c r="JX106" s="33">
        <v>2.2699629999999998E-3</v>
      </c>
      <c r="JY106" s="33">
        <v>2.26202E-3</v>
      </c>
      <c r="JZ106" s="33">
        <v>2.2539589999999998E-3</v>
      </c>
      <c r="KA106" s="33">
        <v>2.2459720000000002E-3</v>
      </c>
      <c r="KB106" s="33">
        <v>2.2381279999999998E-3</v>
      </c>
      <c r="KC106" s="33">
        <v>2.2304099999999999E-3</v>
      </c>
      <c r="KD106" s="33">
        <v>2.2225819999999999E-3</v>
      </c>
      <c r="KE106" s="33">
        <v>2.2144830000000002E-3</v>
      </c>
      <c r="KF106" s="33">
        <v>2.2060360000000002E-3</v>
      </c>
      <c r="KG106" s="33">
        <v>2.1974820000000002E-3</v>
      </c>
      <c r="KH106" s="33">
        <v>2.1890360000000001E-3</v>
      </c>
      <c r="KI106" s="33">
        <v>2.1807799999999998E-3</v>
      </c>
      <c r="KJ106" s="33">
        <v>2.1725389999999998E-3</v>
      </c>
      <c r="KK106" s="33">
        <v>2.1641989999999999E-3</v>
      </c>
      <c r="KL106" s="33">
        <v>2.1557099999999999E-3</v>
      </c>
      <c r="KM106" s="33">
        <v>2.147328E-3</v>
      </c>
      <c r="KN106" s="33">
        <v>2.1392529999999998E-3</v>
      </c>
      <c r="KO106" s="33">
        <v>2.1314400000000001E-3</v>
      </c>
      <c r="KP106" s="33">
        <v>2.1236919999999999E-3</v>
      </c>
      <c r="KQ106" s="33">
        <v>2.1159629999999998E-3</v>
      </c>
      <c r="KR106" s="33">
        <v>2.1081540000000001E-3</v>
      </c>
      <c r="KS106" s="33">
        <v>2.1004819999999999E-3</v>
      </c>
      <c r="KT106" s="33">
        <v>2.0931159999999999E-3</v>
      </c>
      <c r="KU106" s="33">
        <v>2.085993E-3</v>
      </c>
      <c r="KV106" s="33">
        <v>2.078898E-3</v>
      </c>
      <c r="KW106" s="33">
        <v>2.071771E-3</v>
      </c>
      <c r="KX106" s="33">
        <v>2.0644769999999999E-3</v>
      </c>
      <c r="KY106" s="33">
        <v>2.0570549999999999E-3</v>
      </c>
      <c r="KZ106" s="33">
        <v>2.0496720000000002E-3</v>
      </c>
      <c r="LA106" s="33">
        <v>2.042365E-3</v>
      </c>
      <c r="LB106" s="33">
        <v>2.034985E-3</v>
      </c>
      <c r="LC106" s="33">
        <v>2.0275139999999998E-3</v>
      </c>
      <c r="LD106" s="33">
        <v>2.0198479999999999E-3</v>
      </c>
      <c r="LE106" s="33">
        <v>2.0120519999999999E-3</v>
      </c>
      <c r="LF106" s="33">
        <v>2.0043040000000002E-3</v>
      </c>
      <c r="LG106" s="33">
        <v>1.9966799999999998E-3</v>
      </c>
      <c r="LH106" s="33">
        <v>1.98905E-3</v>
      </c>
      <c r="LI106" s="33">
        <v>1.9814310000000001E-3</v>
      </c>
      <c r="LJ106" s="33">
        <v>1.9738429999999999E-3</v>
      </c>
      <c r="LK106" s="33">
        <v>1.966429E-3</v>
      </c>
      <c r="LL106" s="33">
        <v>1.9592519999999999E-3</v>
      </c>
      <c r="LM106" s="33">
        <v>1.9523159999999999E-3</v>
      </c>
      <c r="LN106" s="33">
        <v>1.945436E-3</v>
      </c>
      <c r="LO106" s="33">
        <v>1.9385699999999999E-3</v>
      </c>
      <c r="LP106" s="33">
        <v>1.9317029999999999E-3</v>
      </c>
      <c r="LQ106" s="33">
        <v>1.924954E-3</v>
      </c>
      <c r="LR106" s="33">
        <v>1.91836E-3</v>
      </c>
      <c r="LS106" s="33">
        <v>1.911902E-3</v>
      </c>
      <c r="LT106" s="33">
        <v>1.905375E-3</v>
      </c>
      <c r="LU106" s="33">
        <v>1.898736E-3</v>
      </c>
      <c r="LV106" s="33">
        <v>1.8920009999999999E-3</v>
      </c>
      <c r="LW106" s="33">
        <v>1.8852459999999999E-3</v>
      </c>
      <c r="LX106" s="33">
        <v>1.87857E-3</v>
      </c>
      <c r="LY106" s="33">
        <v>1.8720130000000001E-3</v>
      </c>
      <c r="LZ106" s="33">
        <v>1.865423E-3</v>
      </c>
      <c r="MA106" s="33">
        <v>1.858782E-3</v>
      </c>
      <c r="MB106" s="33">
        <v>1.8521239999999999E-3</v>
      </c>
      <c r="MC106" s="33">
        <v>1.8455189999999999E-3</v>
      </c>
      <c r="MD106" s="33">
        <v>1.8390450000000001E-3</v>
      </c>
      <c r="ME106" s="33">
        <v>1.832726E-3</v>
      </c>
      <c r="MF106" s="33">
        <v>1.8265219999999999E-3</v>
      </c>
      <c r="MG106" s="33">
        <v>1.8203749999999999E-3</v>
      </c>
      <c r="MH106" s="33">
        <v>1.814282E-3</v>
      </c>
      <c r="MI106" s="33">
        <v>1.808266E-3</v>
      </c>
      <c r="MJ106" s="33">
        <v>1.802379E-3</v>
      </c>
      <c r="MK106" s="33">
        <v>1.79663E-3</v>
      </c>
      <c r="ML106" s="33">
        <v>1.790987E-3</v>
      </c>
      <c r="MM106" s="33">
        <v>1.7853960000000001E-3</v>
      </c>
      <c r="MN106" s="33">
        <v>1.779828E-3</v>
      </c>
      <c r="MO106" s="33">
        <v>1.7743049999999999E-3</v>
      </c>
      <c r="MP106" s="33">
        <v>1.768857E-3</v>
      </c>
      <c r="MQ106" s="33">
        <v>1.76348E-3</v>
      </c>
      <c r="MR106" s="33">
        <v>1.758136E-3</v>
      </c>
      <c r="MS106" s="33">
        <v>1.752857E-3</v>
      </c>
      <c r="MT106" s="33">
        <v>1.7476550000000001E-3</v>
      </c>
      <c r="MU106" s="33">
        <v>1.742557E-3</v>
      </c>
      <c r="MV106" s="33">
        <v>1.737602E-3</v>
      </c>
      <c r="MW106" s="33">
        <v>1.7327690000000001E-3</v>
      </c>
      <c r="MX106" s="33">
        <v>1.728002E-3</v>
      </c>
      <c r="MY106" s="33">
        <v>1.72331E-3</v>
      </c>
      <c r="MZ106" s="33">
        <v>1.71868E-3</v>
      </c>
      <c r="NA106" s="33">
        <v>1.7141190000000001E-3</v>
      </c>
      <c r="NB106" s="33">
        <v>1.7096489999999999E-3</v>
      </c>
      <c r="NC106" s="33">
        <v>1.705294E-3</v>
      </c>
      <c r="ND106" s="33">
        <v>1.701073E-3</v>
      </c>
      <c r="NE106" s="33">
        <v>1.6969660000000001E-3</v>
      </c>
      <c r="NF106" s="33">
        <v>1.6929239999999999E-3</v>
      </c>
      <c r="NG106" s="33">
        <v>1.6889229999999999E-3</v>
      </c>
      <c r="NH106" s="33">
        <v>1.6849639999999999E-3</v>
      </c>
      <c r="NI106" s="33">
        <v>1.6810569999999999E-3</v>
      </c>
      <c r="NJ106" s="33">
        <v>1.677223E-3</v>
      </c>
      <c r="NK106" s="33">
        <v>1.6734569999999999E-3</v>
      </c>
      <c r="NL106" s="33">
        <v>1.669738E-3</v>
      </c>
      <c r="NM106" s="33">
        <v>1.6660570000000001E-3</v>
      </c>
      <c r="NN106" s="33">
        <v>1.6624400000000001E-3</v>
      </c>
      <c r="NO106" s="33">
        <v>1.658915E-3</v>
      </c>
      <c r="NP106" s="33">
        <v>1.6555140000000001E-3</v>
      </c>
      <c r="NQ106" s="33">
        <v>1.652234E-3</v>
      </c>
      <c r="NR106" s="33">
        <v>1.649048E-3</v>
      </c>
      <c r="NS106" s="33">
        <v>1.645926E-3</v>
      </c>
      <c r="NT106" s="33">
        <v>1.642892E-3</v>
      </c>
      <c r="NU106" s="33">
        <v>1.6399660000000001E-3</v>
      </c>
      <c r="NV106" s="33">
        <v>1.6371599999999999E-3</v>
      </c>
      <c r="NW106" s="33">
        <v>1.6344510000000001E-3</v>
      </c>
      <c r="NX106" s="33">
        <v>1.6317910000000001E-3</v>
      </c>
      <c r="NY106" s="33">
        <v>1.629117E-3</v>
      </c>
      <c r="NZ106" s="33">
        <v>1.6264319999999999E-3</v>
      </c>
      <c r="OA106" s="33">
        <v>1.6237409999999999E-3</v>
      </c>
      <c r="OB106" s="33">
        <v>1.6210840000000001E-3</v>
      </c>
      <c r="OC106" s="33">
        <v>1.61845E-3</v>
      </c>
      <c r="OD106" s="33">
        <v>1.615811E-3</v>
      </c>
      <c r="OE106" s="33">
        <v>1.6131240000000001E-3</v>
      </c>
      <c r="OF106" s="33">
        <v>1.610413E-3</v>
      </c>
      <c r="OG106" s="33">
        <v>1.6076980000000001E-3</v>
      </c>
      <c r="OH106" s="33">
        <v>1.605034E-3</v>
      </c>
      <c r="OI106" s="33">
        <v>1.602408E-3</v>
      </c>
      <c r="OJ106" s="33">
        <v>1.599804E-3</v>
      </c>
      <c r="OK106" s="33">
        <v>1.5971749999999999E-3</v>
      </c>
      <c r="OL106" s="33">
        <v>1.5945449999999999E-3</v>
      </c>
      <c r="OM106" s="33">
        <v>1.591931E-3</v>
      </c>
      <c r="ON106" s="33">
        <v>1.58939E-3</v>
      </c>
      <c r="OO106" s="33">
        <v>1.5869079999999999E-3</v>
      </c>
      <c r="OP106" s="33">
        <v>1.5844699999999999E-3</v>
      </c>
    </row>
    <row r="107" spans="1:406" x14ac:dyDescent="0.25">
      <c r="A107" s="13" t="str">
        <f t="shared" si="1"/>
        <v>Helicopter-COARSE-5-7-Any</v>
      </c>
      <c r="B107" s="13" t="s">
        <v>55</v>
      </c>
      <c r="C107" s="23" t="s">
        <v>29</v>
      </c>
      <c r="D107" s="31">
        <v>5</v>
      </c>
      <c r="E107" s="23">
        <v>7</v>
      </c>
      <c r="F107" s="32" t="s">
        <v>48</v>
      </c>
      <c r="G107" s="33">
        <v>0.69248169999999998</v>
      </c>
      <c r="H107" s="33">
        <v>0.4760239</v>
      </c>
      <c r="I107" s="33">
        <v>0.3359936</v>
      </c>
      <c r="J107" s="33">
        <v>0.24594479999999999</v>
      </c>
      <c r="K107" s="33">
        <v>0.1862606</v>
      </c>
      <c r="L107" s="33">
        <v>0.1453343</v>
      </c>
      <c r="M107" s="33">
        <v>0.1167266</v>
      </c>
      <c r="N107" s="33">
        <v>9.6147759999999999E-2</v>
      </c>
      <c r="O107" s="33">
        <v>8.0842899999999995E-2</v>
      </c>
      <c r="P107" s="33">
        <v>6.892297E-2</v>
      </c>
      <c r="Q107" s="33">
        <v>5.9366660000000002E-2</v>
      </c>
      <c r="R107" s="33">
        <v>5.1496989999999999E-2</v>
      </c>
      <c r="S107" s="33">
        <v>4.5125100000000001E-2</v>
      </c>
      <c r="T107" s="33">
        <v>4.1083759999999997E-2</v>
      </c>
      <c r="U107" s="33">
        <v>3.7753839999999997E-2</v>
      </c>
      <c r="V107" s="33">
        <v>3.4772810000000001E-2</v>
      </c>
      <c r="W107" s="33">
        <v>3.2007029999999999E-2</v>
      </c>
      <c r="X107" s="33">
        <v>2.940214E-2</v>
      </c>
      <c r="Y107" s="33">
        <v>2.7095310000000001E-2</v>
      </c>
      <c r="Z107" s="33">
        <v>2.5058649999999998E-2</v>
      </c>
      <c r="AA107" s="33">
        <v>2.3303089999999999E-2</v>
      </c>
      <c r="AB107" s="33">
        <v>2.173609E-2</v>
      </c>
      <c r="AC107" s="33">
        <v>2.033227E-2</v>
      </c>
      <c r="AD107" s="33">
        <v>1.9068399999999999E-2</v>
      </c>
      <c r="AE107" s="33">
        <v>1.7972169999999999E-2</v>
      </c>
      <c r="AF107" s="33">
        <v>1.7004350000000001E-2</v>
      </c>
      <c r="AG107" s="33">
        <v>1.6149670000000001E-2</v>
      </c>
      <c r="AH107" s="33">
        <v>1.537464E-2</v>
      </c>
      <c r="AI107" s="33">
        <v>1.467394E-2</v>
      </c>
      <c r="AJ107" s="33">
        <v>1.392326E-2</v>
      </c>
      <c r="AK107" s="33">
        <v>1.3252760000000001E-2</v>
      </c>
      <c r="AL107" s="33">
        <v>1.2648680000000001E-2</v>
      </c>
      <c r="AM107" s="33">
        <v>1.210351E-2</v>
      </c>
      <c r="AN107" s="33">
        <v>1.160987E-2</v>
      </c>
      <c r="AO107" s="33">
        <v>1.116515E-2</v>
      </c>
      <c r="AP107" s="33">
        <v>1.0763440000000001E-2</v>
      </c>
      <c r="AQ107" s="33">
        <v>1.039879E-2</v>
      </c>
      <c r="AR107" s="33">
        <v>1.00646E-2</v>
      </c>
      <c r="AS107" s="33">
        <v>9.7594889999999997E-3</v>
      </c>
      <c r="AT107" s="33">
        <v>9.4807050000000007E-3</v>
      </c>
      <c r="AU107" s="33">
        <v>9.2278770000000006E-3</v>
      </c>
      <c r="AV107" s="33">
        <v>8.9970959999999996E-3</v>
      </c>
      <c r="AW107" s="33">
        <v>8.7850970000000004E-3</v>
      </c>
      <c r="AX107" s="33">
        <v>8.5873110000000002E-3</v>
      </c>
      <c r="AY107" s="33">
        <v>8.4035059999999998E-3</v>
      </c>
      <c r="AZ107" s="33">
        <v>8.2328520000000006E-3</v>
      </c>
      <c r="BA107" s="33">
        <v>8.0762079999999997E-3</v>
      </c>
      <c r="BB107" s="33">
        <v>7.9310300000000004E-3</v>
      </c>
      <c r="BC107" s="33">
        <v>7.7958510000000003E-3</v>
      </c>
      <c r="BD107" s="33">
        <v>7.6672559999999999E-3</v>
      </c>
      <c r="BE107" s="33">
        <v>7.5456100000000003E-3</v>
      </c>
      <c r="BF107" s="33">
        <v>7.4310899999999996E-3</v>
      </c>
      <c r="BG107" s="33">
        <v>7.324929E-3</v>
      </c>
      <c r="BH107" s="33">
        <v>7.2252109999999996E-3</v>
      </c>
      <c r="BI107" s="33">
        <v>7.1314029999999997E-3</v>
      </c>
      <c r="BJ107" s="33">
        <v>7.0395980000000002E-3</v>
      </c>
      <c r="BK107" s="33">
        <v>6.9505920000000002E-3</v>
      </c>
      <c r="BL107" s="33">
        <v>6.8655799999999996E-3</v>
      </c>
      <c r="BM107" s="33">
        <v>6.7856289999999996E-3</v>
      </c>
      <c r="BN107" s="33">
        <v>6.7091329999999999E-3</v>
      </c>
      <c r="BO107" s="33">
        <v>6.6363230000000004E-3</v>
      </c>
      <c r="BP107" s="33">
        <v>6.5640860000000002E-3</v>
      </c>
      <c r="BQ107" s="33">
        <v>6.4933480000000003E-3</v>
      </c>
      <c r="BR107" s="33">
        <v>6.42547E-3</v>
      </c>
      <c r="BS107" s="33">
        <v>6.3611730000000003E-3</v>
      </c>
      <c r="BT107" s="33">
        <v>6.2990590000000001E-3</v>
      </c>
      <c r="BU107" s="33">
        <v>6.2389400000000001E-3</v>
      </c>
      <c r="BV107" s="33">
        <v>6.1784860000000004E-3</v>
      </c>
      <c r="BW107" s="33">
        <v>6.1188290000000001E-3</v>
      </c>
      <c r="BX107" s="33">
        <v>6.0612319999999997E-3</v>
      </c>
      <c r="BY107" s="33">
        <v>6.006445E-3</v>
      </c>
      <c r="BZ107" s="33">
        <v>5.9528180000000003E-3</v>
      </c>
      <c r="CA107" s="33">
        <v>5.9003670000000001E-3</v>
      </c>
      <c r="CB107" s="33">
        <v>5.8475230000000003E-3</v>
      </c>
      <c r="CC107" s="33">
        <v>5.7958430000000002E-3</v>
      </c>
      <c r="CD107" s="33">
        <v>5.7456360000000001E-3</v>
      </c>
      <c r="CE107" s="33">
        <v>5.6977010000000003E-3</v>
      </c>
      <c r="CF107" s="33">
        <v>5.650703E-3</v>
      </c>
      <c r="CG107" s="33">
        <v>5.6045640000000002E-3</v>
      </c>
      <c r="CH107" s="33">
        <v>5.5579779999999999E-3</v>
      </c>
      <c r="CI107" s="33">
        <v>5.5119449999999999E-3</v>
      </c>
      <c r="CJ107" s="33">
        <v>5.4664329999999997E-3</v>
      </c>
      <c r="CK107" s="33">
        <v>5.4222510000000003E-3</v>
      </c>
      <c r="CL107" s="33">
        <v>5.3785070000000003E-3</v>
      </c>
      <c r="CM107" s="33">
        <v>5.3355829999999996E-3</v>
      </c>
      <c r="CN107" s="33">
        <v>5.2926240000000001E-3</v>
      </c>
      <c r="CO107" s="33">
        <v>5.249816E-3</v>
      </c>
      <c r="CP107" s="33">
        <v>5.2071169999999998E-3</v>
      </c>
      <c r="CQ107" s="33">
        <v>5.1659840000000002E-3</v>
      </c>
      <c r="CR107" s="33">
        <v>5.1256399999999999E-3</v>
      </c>
      <c r="CS107" s="33">
        <v>5.0861719999999999E-3</v>
      </c>
      <c r="CT107" s="33">
        <v>5.046867E-3</v>
      </c>
      <c r="CU107" s="33">
        <v>5.0077890000000003E-3</v>
      </c>
      <c r="CV107" s="33">
        <v>4.9685179999999999E-3</v>
      </c>
      <c r="CW107" s="33">
        <v>4.9301939999999997E-3</v>
      </c>
      <c r="CX107" s="33">
        <v>4.8922219999999999E-3</v>
      </c>
      <c r="CY107" s="33">
        <v>4.8547900000000003E-3</v>
      </c>
      <c r="CZ107" s="33">
        <v>4.817506E-3</v>
      </c>
      <c r="DA107" s="33">
        <v>4.7804859999999996E-3</v>
      </c>
      <c r="DB107" s="33">
        <v>4.7434950000000004E-3</v>
      </c>
      <c r="DC107" s="33">
        <v>4.7075789999999999E-3</v>
      </c>
      <c r="DD107" s="33">
        <v>4.672013E-3</v>
      </c>
      <c r="DE107" s="33">
        <v>4.6369640000000004E-3</v>
      </c>
      <c r="DF107" s="33">
        <v>4.6024239999999999E-3</v>
      </c>
      <c r="DG107" s="33">
        <v>4.5686240000000003E-3</v>
      </c>
      <c r="DH107" s="33">
        <v>4.5351460000000003E-3</v>
      </c>
      <c r="DI107" s="33">
        <v>4.5023229999999999E-3</v>
      </c>
      <c r="DJ107" s="33">
        <v>4.4692739999999996E-3</v>
      </c>
      <c r="DK107" s="33">
        <v>4.4367520000000004E-3</v>
      </c>
      <c r="DL107" s="33">
        <v>4.404893E-3</v>
      </c>
      <c r="DM107" s="33">
        <v>4.3737569999999998E-3</v>
      </c>
      <c r="DN107" s="33">
        <v>4.3426899999999997E-3</v>
      </c>
      <c r="DO107" s="33">
        <v>4.311779E-3</v>
      </c>
      <c r="DP107" s="33">
        <v>4.2806720000000001E-3</v>
      </c>
      <c r="DQ107" s="33">
        <v>4.2501659999999997E-3</v>
      </c>
      <c r="DR107" s="33">
        <v>4.2205280000000003E-3</v>
      </c>
      <c r="DS107" s="33">
        <v>4.1917600000000001E-3</v>
      </c>
      <c r="DT107" s="33">
        <v>4.1630419999999996E-3</v>
      </c>
      <c r="DU107" s="33">
        <v>4.1342840000000002E-3</v>
      </c>
      <c r="DV107" s="33">
        <v>4.1054819999999997E-3</v>
      </c>
      <c r="DW107" s="33">
        <v>4.0773049999999998E-3</v>
      </c>
      <c r="DX107" s="33">
        <v>4.0498859999999999E-3</v>
      </c>
      <c r="DY107" s="33">
        <v>4.0231269999999996E-3</v>
      </c>
      <c r="DZ107" s="33">
        <v>3.995991E-3</v>
      </c>
      <c r="EA107" s="33">
        <v>3.9684940000000004E-3</v>
      </c>
      <c r="EB107" s="33">
        <v>3.9411239999999998E-3</v>
      </c>
      <c r="EC107" s="33">
        <v>3.9147219999999998E-3</v>
      </c>
      <c r="ED107" s="33">
        <v>3.8893640000000002E-3</v>
      </c>
      <c r="EE107" s="33">
        <v>3.8648440000000001E-3</v>
      </c>
      <c r="EF107" s="33">
        <v>3.8399689999999999E-3</v>
      </c>
      <c r="EG107" s="33">
        <v>3.814642E-3</v>
      </c>
      <c r="EH107" s="33">
        <v>3.7893179999999999E-3</v>
      </c>
      <c r="EI107" s="33">
        <v>3.7649739999999999E-3</v>
      </c>
      <c r="EJ107" s="33">
        <v>3.7415790000000001E-3</v>
      </c>
      <c r="EK107" s="33">
        <v>3.7189089999999998E-3</v>
      </c>
      <c r="EL107" s="33">
        <v>3.6958949999999998E-3</v>
      </c>
      <c r="EM107" s="33">
        <v>3.6723680000000001E-3</v>
      </c>
      <c r="EN107" s="33">
        <v>3.6485900000000002E-3</v>
      </c>
      <c r="EO107" s="33">
        <v>3.6254600000000001E-3</v>
      </c>
      <c r="EP107" s="33">
        <v>3.6032460000000001E-3</v>
      </c>
      <c r="EQ107" s="33">
        <v>3.5817980000000002E-3</v>
      </c>
      <c r="ER107" s="33">
        <v>3.5601439999999999E-3</v>
      </c>
      <c r="ES107" s="33">
        <v>3.5380149999999998E-3</v>
      </c>
      <c r="ET107" s="33">
        <v>3.5156369999999998E-3</v>
      </c>
      <c r="EU107" s="33">
        <v>3.4938199999999999E-3</v>
      </c>
      <c r="EV107" s="33">
        <v>3.4729140000000001E-3</v>
      </c>
      <c r="EW107" s="33">
        <v>3.4527450000000001E-3</v>
      </c>
      <c r="EX107" s="33">
        <v>3.4325580000000001E-3</v>
      </c>
      <c r="EY107" s="33">
        <v>3.4119609999999998E-3</v>
      </c>
      <c r="EZ107" s="33">
        <v>3.3911259999999999E-3</v>
      </c>
      <c r="FA107" s="33">
        <v>3.3708789999999998E-3</v>
      </c>
      <c r="FB107" s="33">
        <v>3.3515480000000002E-3</v>
      </c>
      <c r="FC107" s="33">
        <v>3.3330120000000002E-3</v>
      </c>
      <c r="FD107" s="33">
        <v>3.314558E-3</v>
      </c>
      <c r="FE107" s="33">
        <v>3.2957329999999999E-3</v>
      </c>
      <c r="FF107" s="33">
        <v>3.2765379999999998E-3</v>
      </c>
      <c r="FG107" s="33">
        <v>3.257664E-3</v>
      </c>
      <c r="FH107" s="33">
        <v>3.2392879999999999E-3</v>
      </c>
      <c r="FI107" s="33">
        <v>3.2212669999999999E-3</v>
      </c>
      <c r="FJ107" s="33">
        <v>3.2030869999999999E-3</v>
      </c>
      <c r="FK107" s="33">
        <v>3.1845129999999999E-3</v>
      </c>
      <c r="FL107" s="33">
        <v>3.165719E-3</v>
      </c>
      <c r="FM107" s="33">
        <v>3.147426E-3</v>
      </c>
      <c r="FN107" s="33">
        <v>3.12977E-3</v>
      </c>
      <c r="FO107" s="33">
        <v>3.1125789999999999E-3</v>
      </c>
      <c r="FP107" s="33">
        <v>3.095263E-3</v>
      </c>
      <c r="FQ107" s="33">
        <v>3.0776599999999999E-3</v>
      </c>
      <c r="FR107" s="33">
        <v>3.059797E-3</v>
      </c>
      <c r="FS107" s="33">
        <v>3.0422470000000001E-3</v>
      </c>
      <c r="FT107" s="33">
        <v>3.025186E-3</v>
      </c>
      <c r="FU107" s="33">
        <v>3.0086370000000002E-3</v>
      </c>
      <c r="FV107" s="33">
        <v>2.9921470000000001E-3</v>
      </c>
      <c r="FW107" s="33">
        <v>2.9756209999999999E-3</v>
      </c>
      <c r="FX107" s="33">
        <v>2.9589899999999999E-3</v>
      </c>
      <c r="FY107" s="33">
        <v>2.942652E-3</v>
      </c>
      <c r="FZ107" s="33">
        <v>2.9267400000000002E-3</v>
      </c>
      <c r="GA107" s="33">
        <v>2.9112790000000001E-3</v>
      </c>
      <c r="GB107" s="33">
        <v>2.895889E-3</v>
      </c>
      <c r="GC107" s="33">
        <v>2.880451E-3</v>
      </c>
      <c r="GD107" s="33">
        <v>2.8648390000000001E-3</v>
      </c>
      <c r="GE107" s="33">
        <v>2.8493160000000002E-3</v>
      </c>
      <c r="GF107" s="33">
        <v>2.834002E-3</v>
      </c>
      <c r="GG107" s="33">
        <v>2.8189439999999999E-3</v>
      </c>
      <c r="GH107" s="33">
        <v>2.8037740000000002E-3</v>
      </c>
      <c r="GI107" s="33">
        <v>2.7884910000000001E-3</v>
      </c>
      <c r="GJ107" s="33">
        <v>2.7730630000000001E-3</v>
      </c>
      <c r="GK107" s="33">
        <v>2.7577550000000002E-3</v>
      </c>
      <c r="GL107" s="33">
        <v>2.742768E-3</v>
      </c>
      <c r="GM107" s="33">
        <v>2.7282740000000002E-3</v>
      </c>
      <c r="GN107" s="33">
        <v>2.7140810000000001E-3</v>
      </c>
      <c r="GO107" s="33">
        <v>2.7001680000000002E-3</v>
      </c>
      <c r="GP107" s="33">
        <v>2.686379E-3</v>
      </c>
      <c r="GQ107" s="33">
        <v>2.6727700000000001E-3</v>
      </c>
      <c r="GR107" s="33">
        <v>2.659298E-3</v>
      </c>
      <c r="GS107" s="33">
        <v>2.6460030000000001E-3</v>
      </c>
      <c r="GT107" s="33">
        <v>2.632681E-3</v>
      </c>
      <c r="GU107" s="33">
        <v>2.6193829999999999E-3</v>
      </c>
      <c r="GV107" s="33">
        <v>2.6059899999999999E-3</v>
      </c>
      <c r="GW107" s="33">
        <v>2.5926859999999999E-3</v>
      </c>
      <c r="GX107" s="33">
        <v>2.5795470000000002E-3</v>
      </c>
      <c r="GY107" s="33">
        <v>2.5667189999999999E-3</v>
      </c>
      <c r="GZ107" s="33">
        <v>2.5540630000000001E-3</v>
      </c>
      <c r="HA107" s="33">
        <v>2.5416340000000001E-3</v>
      </c>
      <c r="HB107" s="33">
        <v>2.5292330000000001E-3</v>
      </c>
      <c r="HC107" s="33">
        <v>2.5169400000000001E-3</v>
      </c>
      <c r="HD107" s="33">
        <v>2.5046959999999998E-3</v>
      </c>
      <c r="HE107" s="33">
        <v>2.492616E-3</v>
      </c>
      <c r="HF107" s="33">
        <v>2.4805249999999999E-3</v>
      </c>
      <c r="HG107" s="33">
        <v>2.4683959999999999E-3</v>
      </c>
      <c r="HH107" s="33">
        <v>2.456073E-3</v>
      </c>
      <c r="HI107" s="33">
        <v>2.4437199999999999E-3</v>
      </c>
      <c r="HJ107" s="33">
        <v>2.4313590000000001E-3</v>
      </c>
      <c r="HK107" s="33">
        <v>2.4192340000000001E-3</v>
      </c>
      <c r="HL107" s="33">
        <v>2.4073129999999999E-3</v>
      </c>
      <c r="HM107" s="33">
        <v>2.3956749999999999E-3</v>
      </c>
      <c r="HN107" s="33">
        <v>2.3841639999999998E-3</v>
      </c>
      <c r="HO107" s="33">
        <v>2.3728040000000001E-3</v>
      </c>
      <c r="HP107" s="33">
        <v>2.361531E-3</v>
      </c>
      <c r="HQ107" s="33">
        <v>2.3504899999999998E-3</v>
      </c>
      <c r="HR107" s="33">
        <v>2.3396229999999999E-3</v>
      </c>
      <c r="HS107" s="33">
        <v>2.328915E-3</v>
      </c>
      <c r="HT107" s="33">
        <v>2.3181550000000001E-3</v>
      </c>
      <c r="HU107" s="33">
        <v>2.3073439999999998E-3</v>
      </c>
      <c r="HV107" s="33">
        <v>2.2963720000000001E-3</v>
      </c>
      <c r="HW107" s="33">
        <v>2.2853779999999998E-3</v>
      </c>
      <c r="HX107" s="33">
        <v>2.2743730000000001E-3</v>
      </c>
      <c r="HY107" s="33">
        <v>2.263499E-3</v>
      </c>
      <c r="HZ107" s="33">
        <v>2.2526690000000001E-3</v>
      </c>
      <c r="IA107" s="33">
        <v>2.2419599999999999E-3</v>
      </c>
      <c r="IB107" s="33">
        <v>2.2312500000000002E-3</v>
      </c>
      <c r="IC107" s="33">
        <v>2.2206909999999999E-3</v>
      </c>
      <c r="ID107" s="33">
        <v>2.2102469999999998E-3</v>
      </c>
      <c r="IE107" s="33">
        <v>2.1999849999999998E-3</v>
      </c>
      <c r="IF107" s="33">
        <v>2.1897370000000002E-3</v>
      </c>
      <c r="IG107" s="33">
        <v>2.1794929999999998E-3</v>
      </c>
      <c r="IH107" s="33">
        <v>2.1691129999999999E-3</v>
      </c>
      <c r="II107" s="33">
        <v>2.158755E-3</v>
      </c>
      <c r="IJ107" s="33">
        <v>2.1483940000000001E-3</v>
      </c>
      <c r="IK107" s="33">
        <v>2.138184E-3</v>
      </c>
      <c r="IL107" s="33">
        <v>2.1280079999999998E-3</v>
      </c>
      <c r="IM107" s="33">
        <v>2.1179889999999998E-3</v>
      </c>
      <c r="IN107" s="33">
        <v>2.108071E-3</v>
      </c>
      <c r="IO107" s="33">
        <v>2.0983909999999998E-3</v>
      </c>
      <c r="IP107" s="33">
        <v>2.088875E-3</v>
      </c>
      <c r="IQ107" s="33">
        <v>2.0795779999999999E-3</v>
      </c>
      <c r="IR107" s="33">
        <v>2.0703179999999998E-3</v>
      </c>
      <c r="IS107" s="33">
        <v>2.0611010000000001E-3</v>
      </c>
      <c r="IT107" s="33">
        <v>2.051799E-3</v>
      </c>
      <c r="IU107" s="33">
        <v>2.0425249999999999E-3</v>
      </c>
      <c r="IV107" s="33">
        <v>2.0332850000000001E-3</v>
      </c>
      <c r="IW107" s="33">
        <v>2.0241360000000002E-3</v>
      </c>
      <c r="IX107" s="33">
        <v>2.0149460000000001E-3</v>
      </c>
      <c r="IY107" s="33">
        <v>2.0057109999999999E-3</v>
      </c>
      <c r="IZ107" s="33">
        <v>1.9963390000000002E-3</v>
      </c>
      <c r="JA107" s="33">
        <v>1.986982E-3</v>
      </c>
      <c r="JB107" s="33">
        <v>1.9776920000000001E-3</v>
      </c>
      <c r="JC107" s="33">
        <v>1.9685950000000001E-3</v>
      </c>
      <c r="JD107" s="33">
        <v>1.9596140000000001E-3</v>
      </c>
      <c r="JE107" s="33">
        <v>1.9507870000000001E-3</v>
      </c>
      <c r="JF107" s="33">
        <v>1.9419940000000001E-3</v>
      </c>
      <c r="JG107" s="33">
        <v>1.933309E-3</v>
      </c>
      <c r="JH107" s="33">
        <v>1.924659E-3</v>
      </c>
      <c r="JI107" s="33">
        <v>1.9161569999999999E-3</v>
      </c>
      <c r="JJ107" s="33">
        <v>1.907707E-3</v>
      </c>
      <c r="JK107" s="33">
        <v>1.899342E-3</v>
      </c>
      <c r="JL107" s="33">
        <v>1.8909560000000001E-3</v>
      </c>
      <c r="JM107" s="33">
        <v>1.8826769999999999E-3</v>
      </c>
      <c r="JN107" s="33">
        <v>1.8744460000000001E-3</v>
      </c>
      <c r="JO107" s="33">
        <v>1.866358E-3</v>
      </c>
      <c r="JP107" s="33">
        <v>1.8583040000000001E-3</v>
      </c>
      <c r="JQ107" s="33">
        <v>1.8502919999999999E-3</v>
      </c>
      <c r="JR107" s="33">
        <v>1.8422040000000001E-3</v>
      </c>
      <c r="JS107" s="33">
        <v>1.8341519999999999E-3</v>
      </c>
      <c r="JT107" s="33">
        <v>1.826065E-3</v>
      </c>
      <c r="JU107" s="33">
        <v>1.818084E-3</v>
      </c>
      <c r="JV107" s="33">
        <v>1.810178E-3</v>
      </c>
      <c r="JW107" s="33">
        <v>1.802391E-3</v>
      </c>
      <c r="JX107" s="33">
        <v>1.7946679999999999E-3</v>
      </c>
      <c r="JY107" s="33">
        <v>1.78711E-3</v>
      </c>
      <c r="JZ107" s="33">
        <v>1.779627E-3</v>
      </c>
      <c r="KA107" s="33">
        <v>1.7723299999999999E-3</v>
      </c>
      <c r="KB107" s="33">
        <v>1.7651430000000001E-3</v>
      </c>
      <c r="KC107" s="33">
        <v>1.7580790000000001E-3</v>
      </c>
      <c r="KD107" s="33">
        <v>1.751081E-3</v>
      </c>
      <c r="KE107" s="33">
        <v>1.744191E-3</v>
      </c>
      <c r="KF107" s="33">
        <v>1.7373449999999999E-3</v>
      </c>
      <c r="KG107" s="33">
        <v>1.73062E-3</v>
      </c>
      <c r="KH107" s="33">
        <v>1.723921E-3</v>
      </c>
      <c r="KI107" s="33">
        <v>1.7172240000000001E-3</v>
      </c>
      <c r="KJ107" s="33">
        <v>1.710481E-3</v>
      </c>
      <c r="KK107" s="33">
        <v>1.703722E-3</v>
      </c>
      <c r="KL107" s="33">
        <v>1.696896E-3</v>
      </c>
      <c r="KM107" s="33">
        <v>1.6901150000000001E-3</v>
      </c>
      <c r="KN107" s="33">
        <v>1.683342E-3</v>
      </c>
      <c r="KO107" s="33">
        <v>1.6766719999999999E-3</v>
      </c>
      <c r="KP107" s="33">
        <v>1.6700809999999999E-3</v>
      </c>
      <c r="KQ107" s="33">
        <v>1.66361E-3</v>
      </c>
      <c r="KR107" s="33">
        <v>1.6571940000000001E-3</v>
      </c>
      <c r="KS107" s="33">
        <v>1.6508919999999999E-3</v>
      </c>
      <c r="KT107" s="33">
        <v>1.6446430000000001E-3</v>
      </c>
      <c r="KU107" s="33">
        <v>1.638537E-3</v>
      </c>
      <c r="KV107" s="33">
        <v>1.632559E-3</v>
      </c>
      <c r="KW107" s="33">
        <v>1.626747E-3</v>
      </c>
      <c r="KX107" s="33">
        <v>1.6210510000000001E-3</v>
      </c>
      <c r="KY107" s="33">
        <v>1.6154990000000001E-3</v>
      </c>
      <c r="KZ107" s="33">
        <v>1.610017E-3</v>
      </c>
      <c r="LA107" s="33">
        <v>1.6046560000000001E-3</v>
      </c>
      <c r="LB107" s="33">
        <v>1.599329E-3</v>
      </c>
      <c r="LC107" s="33">
        <v>1.59402E-3</v>
      </c>
      <c r="LD107" s="33">
        <v>1.5886470000000001E-3</v>
      </c>
      <c r="LE107" s="33">
        <v>1.5832229999999999E-3</v>
      </c>
      <c r="LF107" s="33">
        <v>1.577707E-3</v>
      </c>
      <c r="LG107" s="33">
        <v>1.572185E-3</v>
      </c>
      <c r="LH107" s="33">
        <v>1.5666E-3</v>
      </c>
      <c r="LI107" s="33">
        <v>1.5609770000000001E-3</v>
      </c>
      <c r="LJ107" s="33">
        <v>1.555262E-3</v>
      </c>
      <c r="LK107" s="33">
        <v>1.5494899999999999E-3</v>
      </c>
      <c r="LL107" s="33">
        <v>1.5436790000000001E-3</v>
      </c>
      <c r="LM107" s="33">
        <v>1.5379409999999999E-3</v>
      </c>
      <c r="LN107" s="33">
        <v>1.532276E-3</v>
      </c>
      <c r="LO107" s="33">
        <v>1.5267290000000001E-3</v>
      </c>
      <c r="LP107" s="33">
        <v>1.5212470000000001E-3</v>
      </c>
      <c r="LQ107" s="33">
        <v>1.515843E-3</v>
      </c>
      <c r="LR107" s="33">
        <v>1.5105229999999999E-3</v>
      </c>
      <c r="LS107" s="33">
        <v>1.5053480000000001E-3</v>
      </c>
      <c r="LT107" s="33">
        <v>1.500279E-3</v>
      </c>
      <c r="LU107" s="33">
        <v>1.495321E-3</v>
      </c>
      <c r="LV107" s="33">
        <v>1.490393E-3</v>
      </c>
      <c r="LW107" s="33">
        <v>1.485491E-3</v>
      </c>
      <c r="LX107" s="33">
        <v>1.4805879999999999E-3</v>
      </c>
      <c r="LY107" s="33">
        <v>1.4757080000000001E-3</v>
      </c>
      <c r="LZ107" s="33">
        <v>1.4708360000000001E-3</v>
      </c>
      <c r="MA107" s="33">
        <v>1.4659899999999999E-3</v>
      </c>
      <c r="MB107" s="33">
        <v>1.461101E-3</v>
      </c>
      <c r="MC107" s="33">
        <v>1.4561800000000001E-3</v>
      </c>
      <c r="MD107" s="33">
        <v>1.451204E-3</v>
      </c>
      <c r="ME107" s="33">
        <v>1.446213E-3</v>
      </c>
      <c r="MF107" s="33">
        <v>1.441178E-3</v>
      </c>
      <c r="MG107" s="33">
        <v>1.4361179999999999E-3</v>
      </c>
      <c r="MH107" s="33">
        <v>1.4309699999999999E-3</v>
      </c>
      <c r="MI107" s="33">
        <v>1.4257880000000001E-3</v>
      </c>
      <c r="MJ107" s="33">
        <v>1.4205800000000001E-3</v>
      </c>
      <c r="MK107" s="33">
        <v>1.415412E-3</v>
      </c>
      <c r="ML107" s="33">
        <v>1.4102780000000001E-3</v>
      </c>
      <c r="MM107" s="33">
        <v>1.405171E-3</v>
      </c>
      <c r="MN107" s="33">
        <v>1.400021E-3</v>
      </c>
      <c r="MO107" s="33">
        <v>1.394885E-3</v>
      </c>
      <c r="MP107" s="33">
        <v>1.3897650000000001E-3</v>
      </c>
      <c r="MQ107" s="33">
        <v>1.384728E-3</v>
      </c>
      <c r="MR107" s="33">
        <v>1.379779E-3</v>
      </c>
      <c r="MS107" s="33">
        <v>1.3748880000000001E-3</v>
      </c>
      <c r="MT107" s="33">
        <v>1.3699840000000001E-3</v>
      </c>
      <c r="MU107" s="33">
        <v>1.3651360000000001E-3</v>
      </c>
      <c r="MV107" s="33">
        <v>1.36034E-3</v>
      </c>
      <c r="MW107" s="33">
        <v>1.3556530000000001E-3</v>
      </c>
      <c r="MX107" s="33">
        <v>1.3510410000000001E-3</v>
      </c>
      <c r="MY107" s="33">
        <v>1.3464530000000001E-3</v>
      </c>
      <c r="MZ107" s="33">
        <v>1.3418169999999999E-3</v>
      </c>
      <c r="NA107" s="33">
        <v>1.3371850000000001E-3</v>
      </c>
      <c r="NB107" s="33">
        <v>1.3325609999999999E-3</v>
      </c>
      <c r="NC107" s="33">
        <v>1.3279749999999999E-3</v>
      </c>
      <c r="ND107" s="33">
        <v>1.323374E-3</v>
      </c>
      <c r="NE107" s="33">
        <v>1.3187139999999999E-3</v>
      </c>
      <c r="NF107" s="33">
        <v>1.313949E-3</v>
      </c>
      <c r="NG107" s="33">
        <v>1.309134E-3</v>
      </c>
      <c r="NH107" s="33">
        <v>1.304293E-3</v>
      </c>
      <c r="NI107" s="33">
        <v>1.299478E-3</v>
      </c>
      <c r="NJ107" s="33">
        <v>1.294653E-3</v>
      </c>
      <c r="NK107" s="33">
        <v>1.2898009999999999E-3</v>
      </c>
      <c r="NL107" s="33">
        <v>1.2848950000000001E-3</v>
      </c>
      <c r="NM107" s="33">
        <v>1.2800380000000001E-3</v>
      </c>
      <c r="NN107" s="33">
        <v>1.275247E-3</v>
      </c>
      <c r="NO107" s="33">
        <v>1.270572E-3</v>
      </c>
      <c r="NP107" s="33">
        <v>1.265965E-3</v>
      </c>
      <c r="NQ107" s="33">
        <v>1.2614080000000001E-3</v>
      </c>
      <c r="NR107" s="33">
        <v>1.2568519999999999E-3</v>
      </c>
      <c r="NS107" s="33">
        <v>1.2523670000000001E-3</v>
      </c>
      <c r="NT107" s="33">
        <v>1.2479710000000001E-3</v>
      </c>
      <c r="NU107" s="33">
        <v>1.2437049999999999E-3</v>
      </c>
      <c r="NV107" s="33">
        <v>1.239518E-3</v>
      </c>
      <c r="NW107" s="33">
        <v>1.2353869999999999E-3</v>
      </c>
      <c r="NX107" s="33">
        <v>1.231247E-3</v>
      </c>
      <c r="NY107" s="33">
        <v>1.227117E-3</v>
      </c>
      <c r="NZ107" s="33">
        <v>1.2230069999999999E-3</v>
      </c>
      <c r="OA107" s="33">
        <v>1.218933E-3</v>
      </c>
      <c r="OB107" s="33">
        <v>1.2148149999999999E-3</v>
      </c>
      <c r="OC107" s="33">
        <v>1.2106459999999999E-3</v>
      </c>
      <c r="OD107" s="33">
        <v>1.206403E-3</v>
      </c>
      <c r="OE107" s="33">
        <v>1.2021480000000001E-3</v>
      </c>
      <c r="OF107" s="33">
        <v>1.1979289999999999E-3</v>
      </c>
      <c r="OG107" s="33">
        <v>1.1937759999999999E-3</v>
      </c>
      <c r="OH107" s="33">
        <v>1.189619E-3</v>
      </c>
      <c r="OI107" s="33">
        <v>1.185448E-3</v>
      </c>
      <c r="OJ107" s="33">
        <v>1.181259E-3</v>
      </c>
      <c r="OK107" s="33">
        <v>1.1771119999999999E-3</v>
      </c>
      <c r="OL107" s="33">
        <v>1.1730550000000001E-3</v>
      </c>
      <c r="OM107" s="33">
        <v>1.1691099999999999E-3</v>
      </c>
      <c r="ON107" s="33">
        <v>1.1652089999999999E-3</v>
      </c>
      <c r="OO107" s="33">
        <v>1.1613249999999999E-3</v>
      </c>
      <c r="OP107" s="33">
        <v>1.1574549999999999E-3</v>
      </c>
    </row>
    <row r="108" spans="1:406" x14ac:dyDescent="0.25">
      <c r="A108" s="13" t="str">
        <f t="shared" si="1"/>
        <v>Helicopter-COARSE-6-20-Any</v>
      </c>
      <c r="B108" s="13" t="s">
        <v>55</v>
      </c>
      <c r="C108" s="23" t="s">
        <v>29</v>
      </c>
      <c r="D108" s="31">
        <v>6</v>
      </c>
      <c r="E108" s="23">
        <v>20</v>
      </c>
      <c r="F108" s="32" t="s">
        <v>48</v>
      </c>
      <c r="G108" s="33">
        <v>0.96637620000000002</v>
      </c>
      <c r="H108" s="33">
        <v>0.96674910000000003</v>
      </c>
      <c r="I108" s="33">
        <v>0.97200330000000001</v>
      </c>
      <c r="J108" s="33">
        <v>0.97722109999999995</v>
      </c>
      <c r="K108" s="33">
        <v>0.9739968</v>
      </c>
      <c r="L108" s="33">
        <v>0.95528020000000002</v>
      </c>
      <c r="M108" s="33">
        <v>0.92013529999999999</v>
      </c>
      <c r="N108" s="33">
        <v>0.87048389999999998</v>
      </c>
      <c r="O108" s="33">
        <v>0.81064860000000005</v>
      </c>
      <c r="P108" s="33">
        <v>0.74575089999999999</v>
      </c>
      <c r="Q108" s="33">
        <v>0.68032159999999997</v>
      </c>
      <c r="R108" s="33">
        <v>0.61730649999999998</v>
      </c>
      <c r="S108" s="33">
        <v>0.55858759999999996</v>
      </c>
      <c r="T108" s="33">
        <v>0.50496350000000001</v>
      </c>
      <c r="U108" s="33">
        <v>0.45662340000000001</v>
      </c>
      <c r="V108" s="33">
        <v>0.41332279999999999</v>
      </c>
      <c r="W108" s="33">
        <v>0.37492389999999998</v>
      </c>
      <c r="X108" s="33">
        <v>0.34090939999999997</v>
      </c>
      <c r="Y108" s="33">
        <v>0.31080370000000002</v>
      </c>
      <c r="Z108" s="33">
        <v>0.28422910000000001</v>
      </c>
      <c r="AA108" s="33">
        <v>0.26071159999999999</v>
      </c>
      <c r="AB108" s="33">
        <v>0.23968429999999999</v>
      </c>
      <c r="AC108" s="33">
        <v>0.22104099999999999</v>
      </c>
      <c r="AD108" s="33">
        <v>0.20443639999999999</v>
      </c>
      <c r="AE108" s="33">
        <v>0.18954409999999999</v>
      </c>
      <c r="AF108" s="33">
        <v>0.1762485</v>
      </c>
      <c r="AG108" s="33">
        <v>0.16430710000000001</v>
      </c>
      <c r="AH108" s="33">
        <v>0.15338840000000001</v>
      </c>
      <c r="AI108" s="33">
        <v>0.1435816</v>
      </c>
      <c r="AJ108" s="33">
        <v>0.13467470000000001</v>
      </c>
      <c r="AK108" s="33">
        <v>0.1265878</v>
      </c>
      <c r="AL108" s="33">
        <v>0.1192732</v>
      </c>
      <c r="AM108" s="33">
        <v>0.112639</v>
      </c>
      <c r="AN108" s="33">
        <v>0.1064041</v>
      </c>
      <c r="AO108" s="33">
        <v>0.10076590000000001</v>
      </c>
      <c r="AP108" s="33">
        <v>9.5561439999999997E-2</v>
      </c>
      <c r="AQ108" s="33">
        <v>9.0757359999999995E-2</v>
      </c>
      <c r="AR108" s="33">
        <v>8.6381890000000003E-2</v>
      </c>
      <c r="AS108" s="33">
        <v>8.2315470000000002E-2</v>
      </c>
      <c r="AT108" s="33">
        <v>7.8435660000000004E-2</v>
      </c>
      <c r="AU108" s="33">
        <v>7.4890650000000003E-2</v>
      </c>
      <c r="AV108" s="33">
        <v>7.1563630000000003E-2</v>
      </c>
      <c r="AW108" s="33">
        <v>6.8487610000000004E-2</v>
      </c>
      <c r="AX108" s="33">
        <v>6.563708E-2</v>
      </c>
      <c r="AY108" s="33">
        <v>6.2986570000000006E-2</v>
      </c>
      <c r="AZ108" s="33">
        <v>6.0409669999999999E-2</v>
      </c>
      <c r="BA108" s="33">
        <v>5.8010060000000002E-2</v>
      </c>
      <c r="BB108" s="33">
        <v>5.5742699999999999E-2</v>
      </c>
      <c r="BC108" s="33">
        <v>5.3629990000000002E-2</v>
      </c>
      <c r="BD108" s="33">
        <v>5.162953E-2</v>
      </c>
      <c r="BE108" s="33">
        <v>4.9767449999999998E-2</v>
      </c>
      <c r="BF108" s="33">
        <v>4.8013630000000002E-2</v>
      </c>
      <c r="BG108" s="33">
        <v>4.636763E-2</v>
      </c>
      <c r="BH108" s="33">
        <v>4.4791909999999997E-2</v>
      </c>
      <c r="BI108" s="33">
        <v>4.331198E-2</v>
      </c>
      <c r="BJ108" s="33">
        <v>4.189996E-2</v>
      </c>
      <c r="BK108" s="33">
        <v>4.0568149999999997E-2</v>
      </c>
      <c r="BL108" s="33">
        <v>3.924089E-2</v>
      </c>
      <c r="BM108" s="33">
        <v>3.7999430000000001E-2</v>
      </c>
      <c r="BN108" s="33">
        <v>3.6809479999999999E-2</v>
      </c>
      <c r="BO108" s="33">
        <v>3.567903E-2</v>
      </c>
      <c r="BP108" s="33">
        <v>3.4591030000000002E-2</v>
      </c>
      <c r="BQ108" s="33">
        <v>3.3560130000000001E-2</v>
      </c>
      <c r="BR108" s="33">
        <v>3.2556090000000003E-2</v>
      </c>
      <c r="BS108" s="33">
        <v>3.1603079999999999E-2</v>
      </c>
      <c r="BT108" s="33">
        <v>3.0686720000000001E-2</v>
      </c>
      <c r="BU108" s="33">
        <v>2.9808979999999999E-2</v>
      </c>
      <c r="BV108" s="33">
        <v>2.8931769999999999E-2</v>
      </c>
      <c r="BW108" s="33">
        <v>2.8092619999999999E-2</v>
      </c>
      <c r="BX108" s="33">
        <v>2.7289790000000001E-2</v>
      </c>
      <c r="BY108" s="33">
        <v>2.6521159999999998E-2</v>
      </c>
      <c r="BZ108" s="33">
        <v>2.578223E-2</v>
      </c>
      <c r="CA108" s="33">
        <v>2.5071800000000002E-2</v>
      </c>
      <c r="CB108" s="33">
        <v>2.4387200000000001E-2</v>
      </c>
      <c r="CC108" s="33">
        <v>2.3729859999999998E-2</v>
      </c>
      <c r="CD108" s="33">
        <v>2.3099390000000001E-2</v>
      </c>
      <c r="CE108" s="33">
        <v>2.2495080000000001E-2</v>
      </c>
      <c r="CF108" s="33">
        <v>2.191274E-2</v>
      </c>
      <c r="CG108" s="33">
        <v>2.1350520000000001E-2</v>
      </c>
      <c r="CH108" s="33">
        <v>2.0806430000000001E-2</v>
      </c>
      <c r="CI108" s="33">
        <v>2.0282950000000001E-2</v>
      </c>
      <c r="CJ108" s="33">
        <v>1.9780889999999999E-2</v>
      </c>
      <c r="CK108" s="33">
        <v>1.929852E-2</v>
      </c>
      <c r="CL108" s="33">
        <v>1.8831609999999999E-2</v>
      </c>
      <c r="CM108" s="33">
        <v>1.8378869999999999E-2</v>
      </c>
      <c r="CN108" s="33">
        <v>1.793991E-2</v>
      </c>
      <c r="CO108" s="33">
        <v>1.7517789999999998E-2</v>
      </c>
      <c r="CP108" s="33">
        <v>1.7112349999999998E-2</v>
      </c>
      <c r="CQ108" s="33">
        <v>1.6721400000000001E-2</v>
      </c>
      <c r="CR108" s="33">
        <v>1.634203E-2</v>
      </c>
      <c r="CS108" s="33">
        <v>1.597374E-2</v>
      </c>
      <c r="CT108" s="33">
        <v>1.561601E-2</v>
      </c>
      <c r="CU108" s="33">
        <v>1.527068E-2</v>
      </c>
      <c r="CV108" s="33">
        <v>1.493776E-2</v>
      </c>
      <c r="CW108" s="33">
        <v>1.461638E-2</v>
      </c>
      <c r="CX108" s="33">
        <v>1.4304539999999999E-2</v>
      </c>
      <c r="CY108" s="33">
        <v>1.400129E-2</v>
      </c>
      <c r="CZ108" s="33">
        <v>1.3706080000000001E-2</v>
      </c>
      <c r="DA108" s="33">
        <v>1.34203E-2</v>
      </c>
      <c r="DB108" s="33">
        <v>1.3144400000000001E-2</v>
      </c>
      <c r="DC108" s="33">
        <v>1.287813E-2</v>
      </c>
      <c r="DD108" s="33">
        <v>1.262013E-2</v>
      </c>
      <c r="DE108" s="33">
        <v>1.2369049999999999E-2</v>
      </c>
      <c r="DF108" s="33">
        <v>1.21244E-2</v>
      </c>
      <c r="DG108" s="33">
        <v>1.188704E-2</v>
      </c>
      <c r="DH108" s="33">
        <v>1.165657E-2</v>
      </c>
      <c r="DI108" s="33">
        <v>1.143373E-2</v>
      </c>
      <c r="DJ108" s="33">
        <v>1.121834E-2</v>
      </c>
      <c r="DK108" s="33">
        <v>1.10086E-2</v>
      </c>
      <c r="DL108" s="33">
        <v>1.080395E-2</v>
      </c>
      <c r="DM108" s="33">
        <v>1.060549E-2</v>
      </c>
      <c r="DN108" s="33">
        <v>1.041329E-2</v>
      </c>
      <c r="DO108" s="33">
        <v>1.0227760000000001E-2</v>
      </c>
      <c r="DP108" s="33">
        <v>1.004799E-2</v>
      </c>
      <c r="DQ108" s="33">
        <v>9.8715260000000003E-3</v>
      </c>
      <c r="DR108" s="33">
        <v>9.6988300000000003E-3</v>
      </c>
      <c r="DS108" s="33">
        <v>9.5317890000000006E-3</v>
      </c>
      <c r="DT108" s="33">
        <v>9.3703850000000002E-3</v>
      </c>
      <c r="DU108" s="33">
        <v>9.2145639999999997E-3</v>
      </c>
      <c r="DV108" s="33">
        <v>9.0632799999999999E-3</v>
      </c>
      <c r="DW108" s="33">
        <v>8.9147879999999999E-3</v>
      </c>
      <c r="DX108" s="33">
        <v>8.7695240000000008E-3</v>
      </c>
      <c r="DY108" s="33">
        <v>8.6289790000000002E-3</v>
      </c>
      <c r="DZ108" s="33">
        <v>8.4927030000000008E-3</v>
      </c>
      <c r="EA108" s="33">
        <v>8.3610149999999994E-3</v>
      </c>
      <c r="EB108" s="33">
        <v>8.233677E-3</v>
      </c>
      <c r="EC108" s="33">
        <v>8.1091370000000006E-3</v>
      </c>
      <c r="ED108" s="33">
        <v>7.9871820000000007E-3</v>
      </c>
      <c r="EE108" s="33">
        <v>7.8686090000000004E-3</v>
      </c>
      <c r="EF108" s="33">
        <v>7.7528880000000003E-3</v>
      </c>
      <c r="EG108" s="33">
        <v>7.6408250000000004E-3</v>
      </c>
      <c r="EH108" s="33">
        <v>7.5325030000000003E-3</v>
      </c>
      <c r="EI108" s="33">
        <v>7.4268229999999999E-3</v>
      </c>
      <c r="EJ108" s="33">
        <v>7.3234210000000001E-3</v>
      </c>
      <c r="EK108" s="33">
        <v>7.2227489999999997E-3</v>
      </c>
      <c r="EL108" s="33">
        <v>7.1246340000000003E-3</v>
      </c>
      <c r="EM108" s="33">
        <v>7.0298000000000001E-3</v>
      </c>
      <c r="EN108" s="33">
        <v>6.9384690000000001E-3</v>
      </c>
      <c r="EO108" s="33">
        <v>6.8497860000000001E-3</v>
      </c>
      <c r="EP108" s="33">
        <v>6.7628990000000002E-3</v>
      </c>
      <c r="EQ108" s="33">
        <v>6.6773320000000002E-3</v>
      </c>
      <c r="ER108" s="33">
        <v>6.593425E-3</v>
      </c>
      <c r="ES108" s="33">
        <v>6.5120489999999998E-3</v>
      </c>
      <c r="ET108" s="33">
        <v>6.4335269999999996E-3</v>
      </c>
      <c r="EU108" s="33">
        <v>6.3572439999999997E-3</v>
      </c>
      <c r="EV108" s="33">
        <v>6.282396E-3</v>
      </c>
      <c r="EW108" s="33">
        <v>6.208608E-3</v>
      </c>
      <c r="EX108" s="33">
        <v>6.1364380000000001E-3</v>
      </c>
      <c r="EY108" s="33">
        <v>6.0665140000000003E-3</v>
      </c>
      <c r="EZ108" s="33">
        <v>5.9986520000000002E-3</v>
      </c>
      <c r="FA108" s="33">
        <v>5.9325660000000002E-3</v>
      </c>
      <c r="FB108" s="33">
        <v>5.867667E-3</v>
      </c>
      <c r="FC108" s="33">
        <v>5.8037879999999998E-3</v>
      </c>
      <c r="FD108" s="33">
        <v>5.741777E-3</v>
      </c>
      <c r="FE108" s="33">
        <v>5.6823020000000002E-3</v>
      </c>
      <c r="FF108" s="33">
        <v>5.62482E-3</v>
      </c>
      <c r="FG108" s="33">
        <v>5.5689270000000004E-3</v>
      </c>
      <c r="FH108" s="33">
        <v>5.5137049999999998E-3</v>
      </c>
      <c r="FI108" s="33">
        <v>5.458643E-3</v>
      </c>
      <c r="FJ108" s="33">
        <v>5.40472E-3</v>
      </c>
      <c r="FK108" s="33">
        <v>5.3528539999999998E-3</v>
      </c>
      <c r="FL108" s="33">
        <v>5.3027730000000002E-3</v>
      </c>
      <c r="FM108" s="33">
        <v>5.2542500000000002E-3</v>
      </c>
      <c r="FN108" s="33">
        <v>5.2063480000000004E-3</v>
      </c>
      <c r="FO108" s="33">
        <v>5.158546E-3</v>
      </c>
      <c r="FP108" s="33">
        <v>5.1114400000000001E-3</v>
      </c>
      <c r="FQ108" s="33">
        <v>5.0658700000000001E-3</v>
      </c>
      <c r="FR108" s="33">
        <v>5.0215800000000003E-3</v>
      </c>
      <c r="FS108" s="33">
        <v>4.9784069999999998E-3</v>
      </c>
      <c r="FT108" s="33">
        <v>4.9356540000000003E-3</v>
      </c>
      <c r="FU108" s="33">
        <v>4.8929799999999999E-3</v>
      </c>
      <c r="FV108" s="33">
        <v>4.8510280000000003E-3</v>
      </c>
      <c r="FW108" s="33">
        <v>4.8107599999999999E-3</v>
      </c>
      <c r="FX108" s="33">
        <v>4.7722490000000001E-3</v>
      </c>
      <c r="FY108" s="33">
        <v>4.7351340000000002E-3</v>
      </c>
      <c r="FZ108" s="33">
        <v>4.6984280000000002E-3</v>
      </c>
      <c r="GA108" s="33">
        <v>4.6615880000000004E-3</v>
      </c>
      <c r="GB108" s="33">
        <v>4.6251440000000003E-3</v>
      </c>
      <c r="GC108" s="33">
        <v>4.5901220000000003E-3</v>
      </c>
      <c r="GD108" s="33">
        <v>4.5566649999999997E-3</v>
      </c>
      <c r="GE108" s="33">
        <v>4.5244409999999997E-3</v>
      </c>
      <c r="GF108" s="33">
        <v>4.4926200000000001E-3</v>
      </c>
      <c r="GG108" s="33">
        <v>4.4607140000000002E-3</v>
      </c>
      <c r="GH108" s="33">
        <v>4.428815E-3</v>
      </c>
      <c r="GI108" s="33">
        <v>4.3977269999999997E-3</v>
      </c>
      <c r="GJ108" s="33">
        <v>4.3676009999999996E-3</v>
      </c>
      <c r="GK108" s="33">
        <v>4.3381349999999999E-3</v>
      </c>
      <c r="GL108" s="33">
        <v>4.3087209999999997E-3</v>
      </c>
      <c r="GM108" s="33">
        <v>4.2790700000000003E-3</v>
      </c>
      <c r="GN108" s="33">
        <v>4.2494020000000002E-3</v>
      </c>
      <c r="GO108" s="33">
        <v>4.220644E-3</v>
      </c>
      <c r="GP108" s="33">
        <v>4.1932239999999997E-3</v>
      </c>
      <c r="GQ108" s="33">
        <v>4.1667500000000003E-3</v>
      </c>
      <c r="GR108" s="33">
        <v>4.1404809999999997E-3</v>
      </c>
      <c r="GS108" s="33">
        <v>4.11408E-3</v>
      </c>
      <c r="GT108" s="33">
        <v>4.0878010000000003E-3</v>
      </c>
      <c r="GU108" s="33">
        <v>4.0623500000000002E-3</v>
      </c>
      <c r="GV108" s="33">
        <v>4.0380429999999998E-3</v>
      </c>
      <c r="GW108" s="33">
        <v>4.0147000000000004E-3</v>
      </c>
      <c r="GX108" s="33">
        <v>3.9917049999999999E-3</v>
      </c>
      <c r="GY108" s="33">
        <v>3.9686469999999996E-3</v>
      </c>
      <c r="GZ108" s="33">
        <v>3.9456320000000001E-3</v>
      </c>
      <c r="HA108" s="33">
        <v>3.9232620000000003E-3</v>
      </c>
      <c r="HB108" s="33">
        <v>3.9017589999999999E-3</v>
      </c>
      <c r="HC108" s="33">
        <v>3.880938E-3</v>
      </c>
      <c r="HD108" s="33">
        <v>3.8601429999999999E-3</v>
      </c>
      <c r="HE108" s="33">
        <v>3.8389299999999999E-3</v>
      </c>
      <c r="HF108" s="33">
        <v>3.8173489999999998E-3</v>
      </c>
      <c r="HG108" s="33">
        <v>3.7961230000000002E-3</v>
      </c>
      <c r="HH108" s="33">
        <v>3.7755969999999999E-3</v>
      </c>
      <c r="HI108" s="33">
        <v>3.7558370000000002E-3</v>
      </c>
      <c r="HJ108" s="33">
        <v>3.7363650000000002E-3</v>
      </c>
      <c r="HK108" s="33">
        <v>3.7168380000000001E-3</v>
      </c>
      <c r="HL108" s="33">
        <v>3.6972210000000001E-3</v>
      </c>
      <c r="HM108" s="33">
        <v>3.6779339999999999E-3</v>
      </c>
      <c r="HN108" s="33">
        <v>3.6592249999999999E-3</v>
      </c>
      <c r="HO108" s="33">
        <v>3.6412290000000002E-3</v>
      </c>
      <c r="HP108" s="33">
        <v>3.6235799999999999E-3</v>
      </c>
      <c r="HQ108" s="33">
        <v>3.6059820000000002E-3</v>
      </c>
      <c r="HR108" s="33">
        <v>3.5883719999999998E-3</v>
      </c>
      <c r="HS108" s="33">
        <v>3.5709729999999999E-3</v>
      </c>
      <c r="HT108" s="33">
        <v>3.5540400000000001E-3</v>
      </c>
      <c r="HU108" s="33">
        <v>3.537662E-3</v>
      </c>
      <c r="HV108" s="33">
        <v>3.5215060000000002E-3</v>
      </c>
      <c r="HW108" s="33">
        <v>3.5052690000000001E-3</v>
      </c>
      <c r="HX108" s="33">
        <v>3.4889130000000002E-3</v>
      </c>
      <c r="HY108" s="33">
        <v>3.4726679999999999E-3</v>
      </c>
      <c r="HZ108" s="33">
        <v>3.4568480000000002E-3</v>
      </c>
      <c r="IA108" s="33">
        <v>3.4414950000000001E-3</v>
      </c>
      <c r="IB108" s="33">
        <v>3.4262730000000001E-3</v>
      </c>
      <c r="IC108" s="33">
        <v>3.4108770000000001E-3</v>
      </c>
      <c r="ID108" s="33">
        <v>3.3952240000000001E-3</v>
      </c>
      <c r="IE108" s="33">
        <v>3.3795230000000002E-3</v>
      </c>
      <c r="IF108" s="33">
        <v>3.364246E-3</v>
      </c>
      <c r="IG108" s="33">
        <v>3.349622E-3</v>
      </c>
      <c r="IH108" s="33">
        <v>3.3353810000000001E-3</v>
      </c>
      <c r="II108" s="33">
        <v>3.3212160000000001E-3</v>
      </c>
      <c r="IJ108" s="33">
        <v>3.3069039999999998E-3</v>
      </c>
      <c r="IK108" s="33">
        <v>3.2925570000000002E-3</v>
      </c>
      <c r="IL108" s="33">
        <v>3.2786130000000001E-3</v>
      </c>
      <c r="IM108" s="33">
        <v>3.265268E-3</v>
      </c>
      <c r="IN108" s="33">
        <v>3.252216E-3</v>
      </c>
      <c r="IO108" s="33">
        <v>3.2392369999999998E-3</v>
      </c>
      <c r="IP108" s="33">
        <v>3.2260679999999999E-3</v>
      </c>
      <c r="IQ108" s="33">
        <v>3.2125980000000001E-3</v>
      </c>
      <c r="IR108" s="33">
        <v>3.1991060000000002E-3</v>
      </c>
      <c r="IS108" s="33">
        <v>3.185865E-3</v>
      </c>
      <c r="IT108" s="33">
        <v>3.1728640000000001E-3</v>
      </c>
      <c r="IU108" s="33">
        <v>3.1600650000000001E-3</v>
      </c>
      <c r="IV108" s="33">
        <v>3.1472940000000001E-3</v>
      </c>
      <c r="IW108" s="33">
        <v>3.1343920000000002E-3</v>
      </c>
      <c r="IX108" s="33">
        <v>3.121511E-3</v>
      </c>
      <c r="IY108" s="33">
        <v>3.1088740000000002E-3</v>
      </c>
      <c r="IZ108" s="33">
        <v>3.0964260000000002E-3</v>
      </c>
      <c r="JA108" s="33">
        <v>3.0841050000000002E-3</v>
      </c>
      <c r="JB108" s="33">
        <v>3.0718109999999998E-3</v>
      </c>
      <c r="JC108" s="33">
        <v>3.059446E-3</v>
      </c>
      <c r="JD108" s="33">
        <v>3.0471510000000001E-3</v>
      </c>
      <c r="JE108" s="33">
        <v>3.0351530000000001E-3</v>
      </c>
      <c r="JF108" s="33">
        <v>3.0234160000000001E-3</v>
      </c>
      <c r="JG108" s="33">
        <v>3.0119249999999999E-3</v>
      </c>
      <c r="JH108" s="33">
        <v>3.0006239999999999E-3</v>
      </c>
      <c r="JI108" s="33">
        <v>2.9894499999999998E-3</v>
      </c>
      <c r="JJ108" s="33">
        <v>2.9785950000000001E-3</v>
      </c>
      <c r="JK108" s="33">
        <v>2.9681859999999998E-3</v>
      </c>
      <c r="JL108" s="33">
        <v>2.958053E-3</v>
      </c>
      <c r="JM108" s="33">
        <v>2.9480510000000001E-3</v>
      </c>
      <c r="JN108" s="33">
        <v>2.9380040000000001E-3</v>
      </c>
      <c r="JO108" s="33">
        <v>2.927781E-3</v>
      </c>
      <c r="JP108" s="33">
        <v>2.9175329999999999E-3</v>
      </c>
      <c r="JQ108" s="33">
        <v>2.9074230000000001E-3</v>
      </c>
      <c r="JR108" s="33">
        <v>2.8972989999999999E-3</v>
      </c>
      <c r="JS108" s="33">
        <v>2.8871029999999998E-3</v>
      </c>
      <c r="JT108" s="33">
        <v>2.8767240000000002E-3</v>
      </c>
      <c r="JU108" s="33">
        <v>2.8661049999999999E-3</v>
      </c>
      <c r="JV108" s="33">
        <v>2.8554180000000002E-3</v>
      </c>
      <c r="JW108" s="33">
        <v>2.8448470000000002E-3</v>
      </c>
      <c r="JX108" s="33">
        <v>2.8343600000000002E-3</v>
      </c>
      <c r="JY108" s="33">
        <v>2.8240370000000002E-3</v>
      </c>
      <c r="JZ108" s="33">
        <v>2.8139229999999999E-3</v>
      </c>
      <c r="KA108" s="33">
        <v>2.8039409999999999E-3</v>
      </c>
      <c r="KB108" s="33">
        <v>2.7941680000000001E-3</v>
      </c>
      <c r="KC108" s="33">
        <v>2.7847359999999999E-3</v>
      </c>
      <c r="KD108" s="33">
        <v>2.7756130000000001E-3</v>
      </c>
      <c r="KE108" s="33">
        <v>2.7668480000000001E-3</v>
      </c>
      <c r="KF108" s="33">
        <v>2.7583909999999998E-3</v>
      </c>
      <c r="KG108" s="33">
        <v>2.7501330000000001E-3</v>
      </c>
      <c r="KH108" s="33">
        <v>2.7420389999999999E-3</v>
      </c>
      <c r="KI108" s="33">
        <v>2.7341760000000001E-3</v>
      </c>
      <c r="KJ108" s="33">
        <v>2.7264310000000001E-3</v>
      </c>
      <c r="KK108" s="33">
        <v>2.718739E-3</v>
      </c>
      <c r="KL108" s="33">
        <v>2.7110599999999999E-3</v>
      </c>
      <c r="KM108" s="33">
        <v>2.7033130000000002E-3</v>
      </c>
      <c r="KN108" s="33">
        <v>2.6954349999999999E-3</v>
      </c>
      <c r="KO108" s="33">
        <v>2.687549E-3</v>
      </c>
      <c r="KP108" s="33">
        <v>2.6796089999999999E-3</v>
      </c>
      <c r="KQ108" s="33">
        <v>2.67154E-3</v>
      </c>
      <c r="KR108" s="33">
        <v>2.6633339999999998E-3</v>
      </c>
      <c r="KS108" s="33">
        <v>2.654961E-3</v>
      </c>
      <c r="KT108" s="33">
        <v>2.6464190000000001E-3</v>
      </c>
      <c r="KU108" s="33">
        <v>2.6379580000000001E-3</v>
      </c>
      <c r="KV108" s="33">
        <v>2.629635E-3</v>
      </c>
      <c r="KW108" s="33">
        <v>2.6214440000000001E-3</v>
      </c>
      <c r="KX108" s="33">
        <v>2.6134909999999999E-3</v>
      </c>
      <c r="KY108" s="33">
        <v>2.6058380000000001E-3</v>
      </c>
      <c r="KZ108" s="33">
        <v>2.5983849999999999E-3</v>
      </c>
      <c r="LA108" s="33">
        <v>2.5912890000000001E-3</v>
      </c>
      <c r="LB108" s="33">
        <v>2.584509E-3</v>
      </c>
      <c r="LC108" s="33">
        <v>2.5779779999999999E-3</v>
      </c>
      <c r="LD108" s="33">
        <v>2.5716910000000001E-3</v>
      </c>
      <c r="LE108" s="33">
        <v>2.5656379999999999E-3</v>
      </c>
      <c r="LF108" s="33">
        <v>2.5596429999999999E-3</v>
      </c>
      <c r="LG108" s="33">
        <v>2.5536859999999999E-3</v>
      </c>
      <c r="LH108" s="33">
        <v>2.547695E-3</v>
      </c>
      <c r="LI108" s="33">
        <v>2.5416610000000002E-3</v>
      </c>
      <c r="LJ108" s="33">
        <v>2.535612E-3</v>
      </c>
      <c r="LK108" s="33">
        <v>2.529561E-3</v>
      </c>
      <c r="LL108" s="33">
        <v>2.5233370000000001E-3</v>
      </c>
      <c r="LM108" s="33">
        <v>2.516955E-3</v>
      </c>
      <c r="LN108" s="33">
        <v>2.5104469999999999E-3</v>
      </c>
      <c r="LO108" s="33">
        <v>2.5039459999999999E-3</v>
      </c>
      <c r="LP108" s="33">
        <v>2.4975689999999998E-3</v>
      </c>
      <c r="LQ108" s="33">
        <v>2.4914080000000001E-3</v>
      </c>
      <c r="LR108" s="33">
        <v>2.4854040000000001E-3</v>
      </c>
      <c r="LS108" s="33">
        <v>2.479551E-3</v>
      </c>
      <c r="LT108" s="33">
        <v>2.473795E-3</v>
      </c>
      <c r="LU108" s="33">
        <v>2.4681640000000001E-3</v>
      </c>
      <c r="LV108" s="33">
        <v>2.4626700000000001E-3</v>
      </c>
      <c r="LW108" s="33">
        <v>2.4573310000000001E-3</v>
      </c>
      <c r="LX108" s="33">
        <v>2.4521299999999998E-3</v>
      </c>
      <c r="LY108" s="33">
        <v>2.447084E-3</v>
      </c>
      <c r="LZ108" s="33">
        <v>2.4421199999999999E-3</v>
      </c>
      <c r="MA108" s="33">
        <v>2.4372109999999999E-3</v>
      </c>
      <c r="MB108" s="33">
        <v>2.4323159999999999E-3</v>
      </c>
      <c r="MC108" s="33">
        <v>2.427401E-3</v>
      </c>
      <c r="MD108" s="33">
        <v>2.4224670000000002E-3</v>
      </c>
      <c r="ME108" s="33">
        <v>2.4175590000000001E-3</v>
      </c>
      <c r="MF108" s="33">
        <v>2.412614E-3</v>
      </c>
      <c r="MG108" s="33">
        <v>2.4076520000000001E-3</v>
      </c>
      <c r="MH108" s="33">
        <v>2.4026479999999998E-3</v>
      </c>
      <c r="MI108" s="33">
        <v>2.39763E-3</v>
      </c>
      <c r="MJ108" s="33">
        <v>2.3926580000000002E-3</v>
      </c>
      <c r="MK108" s="33">
        <v>2.3877830000000001E-3</v>
      </c>
      <c r="ML108" s="33">
        <v>2.3829879999999999E-3</v>
      </c>
      <c r="MM108" s="33">
        <v>2.378331E-3</v>
      </c>
      <c r="MN108" s="33">
        <v>2.373848E-3</v>
      </c>
      <c r="MO108" s="33">
        <v>2.3695560000000001E-3</v>
      </c>
      <c r="MP108" s="33">
        <v>2.3654449999999999E-3</v>
      </c>
      <c r="MQ108" s="33">
        <v>2.3614310000000002E-3</v>
      </c>
      <c r="MR108" s="33">
        <v>2.3574199999999998E-3</v>
      </c>
      <c r="MS108" s="33">
        <v>2.353455E-3</v>
      </c>
      <c r="MT108" s="33">
        <v>2.3495460000000001E-3</v>
      </c>
      <c r="MU108" s="33">
        <v>2.345733E-3</v>
      </c>
      <c r="MV108" s="33">
        <v>2.3419949999999999E-3</v>
      </c>
      <c r="MW108" s="33">
        <v>2.3382350000000001E-3</v>
      </c>
      <c r="MX108" s="33">
        <v>2.3343579999999999E-3</v>
      </c>
      <c r="MY108" s="33">
        <v>2.3304129999999999E-3</v>
      </c>
      <c r="MZ108" s="33">
        <v>2.3264269999999998E-3</v>
      </c>
      <c r="NA108" s="33">
        <v>2.322504E-3</v>
      </c>
      <c r="NB108" s="33">
        <v>2.3187020000000002E-3</v>
      </c>
      <c r="NC108" s="33">
        <v>2.3150089999999998E-3</v>
      </c>
      <c r="ND108" s="33">
        <v>2.311399E-3</v>
      </c>
      <c r="NE108" s="33">
        <v>2.3078030000000002E-3</v>
      </c>
      <c r="NF108" s="33">
        <v>2.3041709999999998E-3</v>
      </c>
      <c r="NG108" s="33">
        <v>2.300641E-3</v>
      </c>
      <c r="NH108" s="33">
        <v>2.2973350000000002E-3</v>
      </c>
      <c r="NI108" s="33">
        <v>2.2942290000000001E-3</v>
      </c>
      <c r="NJ108" s="33">
        <v>2.2912760000000001E-3</v>
      </c>
      <c r="NK108" s="33">
        <v>2.288375E-3</v>
      </c>
      <c r="NL108" s="33">
        <v>2.285441E-3</v>
      </c>
      <c r="NM108" s="33">
        <v>2.2826080000000002E-3</v>
      </c>
      <c r="NN108" s="33">
        <v>2.280013E-3</v>
      </c>
      <c r="NO108" s="33">
        <v>2.2775830000000001E-3</v>
      </c>
      <c r="NP108" s="33">
        <v>2.2751889999999999E-3</v>
      </c>
      <c r="NQ108" s="33">
        <v>2.2726410000000002E-3</v>
      </c>
      <c r="NR108" s="33">
        <v>2.2698420000000002E-3</v>
      </c>
      <c r="NS108" s="33">
        <v>2.2669529999999999E-3</v>
      </c>
      <c r="NT108" s="33">
        <v>2.264131E-3</v>
      </c>
      <c r="NU108" s="33">
        <v>2.261304E-3</v>
      </c>
      <c r="NV108" s="33">
        <v>2.2583590000000001E-3</v>
      </c>
      <c r="NW108" s="33">
        <v>2.2551659999999999E-3</v>
      </c>
      <c r="NX108" s="33">
        <v>2.2517380000000001E-3</v>
      </c>
      <c r="NY108" s="33">
        <v>2.2482729999999999E-3</v>
      </c>
      <c r="NZ108" s="33">
        <v>2.2449610000000002E-3</v>
      </c>
      <c r="OA108" s="33">
        <v>2.2417600000000002E-3</v>
      </c>
      <c r="OB108" s="33">
        <v>2.2385759999999999E-3</v>
      </c>
      <c r="OC108" s="33">
        <v>2.2352969999999998E-3</v>
      </c>
      <c r="OD108" s="33">
        <v>2.2319509999999998E-3</v>
      </c>
      <c r="OE108" s="33">
        <v>2.228692E-3</v>
      </c>
      <c r="OF108" s="33">
        <v>2.2256450000000001E-3</v>
      </c>
      <c r="OG108" s="33">
        <v>2.2227229999999998E-3</v>
      </c>
      <c r="OH108" s="33">
        <v>2.2197950000000001E-3</v>
      </c>
      <c r="OI108" s="33">
        <v>2.2167139999999998E-3</v>
      </c>
      <c r="OJ108" s="33">
        <v>2.2134780000000001E-3</v>
      </c>
      <c r="OK108" s="33">
        <v>2.2102240000000002E-3</v>
      </c>
      <c r="OL108" s="33">
        <v>2.2071489999999998E-3</v>
      </c>
      <c r="OM108" s="33">
        <v>2.2042120000000001E-3</v>
      </c>
      <c r="ON108" s="33">
        <v>2.2012630000000002E-3</v>
      </c>
      <c r="OO108" s="33">
        <v>2.1981090000000002E-3</v>
      </c>
      <c r="OP108" s="33">
        <v>2.1946740000000002E-3</v>
      </c>
    </row>
    <row r="109" spans="1:406" x14ac:dyDescent="0.25">
      <c r="A109" s="13" t="str">
        <f t="shared" si="1"/>
        <v>Helicopter-COARSE-6-14-Any</v>
      </c>
      <c r="B109" s="13" t="s">
        <v>55</v>
      </c>
      <c r="C109" s="23" t="s">
        <v>29</v>
      </c>
      <c r="D109" s="31">
        <v>6</v>
      </c>
      <c r="E109" s="23">
        <v>14</v>
      </c>
      <c r="F109" s="32" t="s">
        <v>48</v>
      </c>
      <c r="G109" s="33">
        <v>0.97453000000000001</v>
      </c>
      <c r="H109" s="33">
        <v>0.99902579999999996</v>
      </c>
      <c r="I109" s="33">
        <v>1.00146</v>
      </c>
      <c r="J109" s="33">
        <v>0.96481879999999998</v>
      </c>
      <c r="K109" s="33">
        <v>0.89210129999999999</v>
      </c>
      <c r="L109" s="33">
        <v>0.79876239999999998</v>
      </c>
      <c r="M109" s="33">
        <v>0.70066450000000002</v>
      </c>
      <c r="N109" s="33">
        <v>0.6079637</v>
      </c>
      <c r="O109" s="33">
        <v>0.52542920000000004</v>
      </c>
      <c r="P109" s="33">
        <v>0.45447959999999998</v>
      </c>
      <c r="Q109" s="33">
        <v>0.39436569999999999</v>
      </c>
      <c r="R109" s="33">
        <v>0.34387000000000001</v>
      </c>
      <c r="S109" s="33">
        <v>0.30148530000000001</v>
      </c>
      <c r="T109" s="33">
        <v>0.265789</v>
      </c>
      <c r="U109" s="33">
        <v>0.235681</v>
      </c>
      <c r="V109" s="33">
        <v>0.2102967</v>
      </c>
      <c r="W109" s="33">
        <v>0.18870490000000001</v>
      </c>
      <c r="X109" s="33">
        <v>0.17023379999999999</v>
      </c>
      <c r="Y109" s="33">
        <v>0.15428649999999999</v>
      </c>
      <c r="Z109" s="33">
        <v>0.14038529999999999</v>
      </c>
      <c r="AA109" s="33">
        <v>0.1282865</v>
      </c>
      <c r="AB109" s="33">
        <v>0.11783970000000001</v>
      </c>
      <c r="AC109" s="33">
        <v>0.1087245</v>
      </c>
      <c r="AD109" s="33">
        <v>0.10069400000000001</v>
      </c>
      <c r="AE109" s="33">
        <v>9.3518439999999994E-2</v>
      </c>
      <c r="AF109" s="33">
        <v>8.7013300000000002E-2</v>
      </c>
      <c r="AG109" s="33">
        <v>8.1114779999999997E-2</v>
      </c>
      <c r="AH109" s="33">
        <v>7.593316E-2</v>
      </c>
      <c r="AI109" s="33">
        <v>7.1312710000000001E-2</v>
      </c>
      <c r="AJ109" s="33">
        <v>6.7143729999999999E-2</v>
      </c>
      <c r="AK109" s="33">
        <v>6.3312460000000001E-2</v>
      </c>
      <c r="AL109" s="33">
        <v>5.9699679999999998E-2</v>
      </c>
      <c r="AM109" s="33">
        <v>5.6325119999999999E-2</v>
      </c>
      <c r="AN109" s="33">
        <v>5.3339060000000001E-2</v>
      </c>
      <c r="AO109" s="33">
        <v>5.0639690000000001E-2</v>
      </c>
      <c r="AP109" s="33">
        <v>4.813568E-2</v>
      </c>
      <c r="AQ109" s="33">
        <v>4.5941629999999997E-2</v>
      </c>
      <c r="AR109" s="33">
        <v>4.3777450000000002E-2</v>
      </c>
      <c r="AS109" s="33">
        <v>4.1721969999999997E-2</v>
      </c>
      <c r="AT109" s="33">
        <v>3.9901510000000001E-2</v>
      </c>
      <c r="AU109" s="33">
        <v>3.8223050000000001E-2</v>
      </c>
      <c r="AV109" s="33">
        <v>3.6646039999999998E-2</v>
      </c>
      <c r="AW109" s="33">
        <v>3.5127760000000001E-2</v>
      </c>
      <c r="AX109" s="33">
        <v>3.363849E-2</v>
      </c>
      <c r="AY109" s="33">
        <v>3.2239499999999997E-2</v>
      </c>
      <c r="AZ109" s="33">
        <v>3.0973919999999999E-2</v>
      </c>
      <c r="BA109" s="33">
        <v>2.979385E-2</v>
      </c>
      <c r="BB109" s="33">
        <v>2.867575E-2</v>
      </c>
      <c r="BC109" s="33">
        <v>2.7595149999999999E-2</v>
      </c>
      <c r="BD109" s="33">
        <v>2.6562140000000001E-2</v>
      </c>
      <c r="BE109" s="33">
        <v>2.5594849999999999E-2</v>
      </c>
      <c r="BF109" s="33">
        <v>2.4684930000000001E-2</v>
      </c>
      <c r="BG109" s="33">
        <v>2.376352E-2</v>
      </c>
      <c r="BH109" s="33">
        <v>2.2892909999999999E-2</v>
      </c>
      <c r="BI109" s="33">
        <v>2.2074699999999999E-2</v>
      </c>
      <c r="BJ109" s="33">
        <v>2.1306470000000001E-2</v>
      </c>
      <c r="BK109" s="33">
        <v>2.0578780000000001E-2</v>
      </c>
      <c r="BL109" s="33">
        <v>1.9881679999999999E-2</v>
      </c>
      <c r="BM109" s="33">
        <v>1.921287E-2</v>
      </c>
      <c r="BN109" s="33">
        <v>1.857806E-2</v>
      </c>
      <c r="BO109" s="33">
        <v>1.79805E-2</v>
      </c>
      <c r="BP109" s="33">
        <v>1.7417869999999998E-2</v>
      </c>
      <c r="BQ109" s="33">
        <v>1.688249E-2</v>
      </c>
      <c r="BR109" s="33">
        <v>1.6365979999999999E-2</v>
      </c>
      <c r="BS109" s="33">
        <v>1.5866749999999999E-2</v>
      </c>
      <c r="BT109" s="33">
        <v>1.539156E-2</v>
      </c>
      <c r="BU109" s="33">
        <v>1.494435E-2</v>
      </c>
      <c r="BV109" s="33">
        <v>1.452347E-2</v>
      </c>
      <c r="BW109" s="33">
        <v>1.412155E-2</v>
      </c>
      <c r="BX109" s="33">
        <v>1.3731119999999999E-2</v>
      </c>
      <c r="BY109" s="33">
        <v>1.335155E-2</v>
      </c>
      <c r="BZ109" s="33">
        <v>1.298966E-2</v>
      </c>
      <c r="CA109" s="33">
        <v>1.2648919999999999E-2</v>
      </c>
      <c r="CB109" s="33">
        <v>1.232813E-2</v>
      </c>
      <c r="CC109" s="33">
        <v>1.2020919999999999E-2</v>
      </c>
      <c r="CD109" s="33">
        <v>1.172085E-2</v>
      </c>
      <c r="CE109" s="33">
        <v>1.1428239999999999E-2</v>
      </c>
      <c r="CF109" s="33">
        <v>1.114939E-2</v>
      </c>
      <c r="CG109" s="33">
        <v>1.0887239999999999E-2</v>
      </c>
      <c r="CH109" s="33">
        <v>1.064063E-2</v>
      </c>
      <c r="CI109" s="33">
        <v>1.040405E-2</v>
      </c>
      <c r="CJ109" s="33">
        <v>1.017214E-2</v>
      </c>
      <c r="CK109" s="33">
        <v>9.9449429999999995E-3</v>
      </c>
      <c r="CL109" s="33">
        <v>9.7279129999999995E-3</v>
      </c>
      <c r="CM109" s="33">
        <v>9.5242090000000005E-3</v>
      </c>
      <c r="CN109" s="33">
        <v>9.3327970000000003E-3</v>
      </c>
      <c r="CO109" s="33">
        <v>9.1484549999999998E-3</v>
      </c>
      <c r="CP109" s="33">
        <v>8.9670359999999994E-3</v>
      </c>
      <c r="CQ109" s="33">
        <v>8.7889379999999996E-3</v>
      </c>
      <c r="CR109" s="33">
        <v>8.618789E-3</v>
      </c>
      <c r="CS109" s="33">
        <v>8.4594539999999999E-3</v>
      </c>
      <c r="CT109" s="33">
        <v>8.3099720000000005E-3</v>
      </c>
      <c r="CU109" s="33">
        <v>8.1655760000000008E-3</v>
      </c>
      <c r="CV109" s="33">
        <v>8.0227419999999994E-3</v>
      </c>
      <c r="CW109" s="33">
        <v>7.8821199999999994E-3</v>
      </c>
      <c r="CX109" s="33">
        <v>7.7473129999999996E-3</v>
      </c>
      <c r="CY109" s="33">
        <v>7.6210389999999996E-3</v>
      </c>
      <c r="CZ109" s="33">
        <v>7.5026600000000004E-3</v>
      </c>
      <c r="DA109" s="33">
        <v>7.3880100000000004E-3</v>
      </c>
      <c r="DB109" s="33">
        <v>7.2741890000000003E-3</v>
      </c>
      <c r="DC109" s="33">
        <v>7.1616199999999996E-3</v>
      </c>
      <c r="DD109" s="33">
        <v>7.0535140000000003E-3</v>
      </c>
      <c r="DE109" s="33">
        <v>6.9525380000000003E-3</v>
      </c>
      <c r="DF109" s="33">
        <v>6.8578670000000001E-3</v>
      </c>
      <c r="DG109" s="33">
        <v>6.7656970000000002E-3</v>
      </c>
      <c r="DH109" s="33">
        <v>6.674269E-3</v>
      </c>
      <c r="DI109" s="33">
        <v>6.5838290000000002E-3</v>
      </c>
      <c r="DJ109" s="33">
        <v>6.4964089999999999E-3</v>
      </c>
      <c r="DK109" s="33">
        <v>6.4144450000000004E-3</v>
      </c>
      <c r="DL109" s="33">
        <v>6.3371629999999998E-3</v>
      </c>
      <c r="DM109" s="33">
        <v>6.2612739999999998E-3</v>
      </c>
      <c r="DN109" s="33">
        <v>6.185701E-3</v>
      </c>
      <c r="DO109" s="33">
        <v>6.1107790000000002E-3</v>
      </c>
      <c r="DP109" s="33">
        <v>6.0381330000000002E-3</v>
      </c>
      <c r="DQ109" s="33">
        <v>5.9697109999999999E-3</v>
      </c>
      <c r="DR109" s="33">
        <v>5.9049949999999997E-3</v>
      </c>
      <c r="DS109" s="33">
        <v>5.8413730000000004E-3</v>
      </c>
      <c r="DT109" s="33">
        <v>5.7783289999999996E-3</v>
      </c>
      <c r="DU109" s="33">
        <v>5.7162610000000003E-3</v>
      </c>
      <c r="DV109" s="33">
        <v>5.6563100000000003E-3</v>
      </c>
      <c r="DW109" s="33">
        <v>5.5997629999999998E-3</v>
      </c>
      <c r="DX109" s="33">
        <v>5.5456400000000001E-3</v>
      </c>
      <c r="DY109" s="33">
        <v>5.4918270000000003E-3</v>
      </c>
      <c r="DZ109" s="33">
        <v>5.4384079999999996E-3</v>
      </c>
      <c r="EA109" s="33">
        <v>5.3859800000000003E-3</v>
      </c>
      <c r="EB109" s="33">
        <v>5.3353949999999997E-3</v>
      </c>
      <c r="EC109" s="33">
        <v>5.2873160000000002E-3</v>
      </c>
      <c r="ED109" s="33">
        <v>5.2409010000000001E-3</v>
      </c>
      <c r="EE109" s="33">
        <v>5.1946550000000003E-3</v>
      </c>
      <c r="EF109" s="33">
        <v>5.1487859999999998E-3</v>
      </c>
      <c r="EG109" s="33">
        <v>5.1038530000000002E-3</v>
      </c>
      <c r="EH109" s="33">
        <v>5.0604710000000004E-3</v>
      </c>
      <c r="EI109" s="33">
        <v>5.0190299999999998E-3</v>
      </c>
      <c r="EJ109" s="33">
        <v>4.9790980000000004E-3</v>
      </c>
      <c r="EK109" s="33">
        <v>4.9394340000000004E-3</v>
      </c>
      <c r="EL109" s="33">
        <v>4.9002780000000001E-3</v>
      </c>
      <c r="EM109" s="33">
        <v>4.862201E-3</v>
      </c>
      <c r="EN109" s="33">
        <v>4.8253999999999997E-3</v>
      </c>
      <c r="EO109" s="33">
        <v>4.789817E-3</v>
      </c>
      <c r="EP109" s="33">
        <v>4.7552100000000002E-3</v>
      </c>
      <c r="EQ109" s="33">
        <v>4.7209009999999996E-3</v>
      </c>
      <c r="ER109" s="33">
        <v>4.6872779999999996E-3</v>
      </c>
      <c r="ES109" s="33">
        <v>4.6547130000000004E-3</v>
      </c>
      <c r="ET109" s="33">
        <v>4.6232959999999998E-3</v>
      </c>
      <c r="EU109" s="33">
        <v>4.5926439999999999E-3</v>
      </c>
      <c r="EV109" s="33">
        <v>4.562562E-3</v>
      </c>
      <c r="EW109" s="33">
        <v>4.5326389999999998E-3</v>
      </c>
      <c r="EX109" s="33">
        <v>4.5034089999999999E-3</v>
      </c>
      <c r="EY109" s="33">
        <v>4.4750470000000002E-3</v>
      </c>
      <c r="EZ109" s="33">
        <v>4.4473940000000003E-3</v>
      </c>
      <c r="FA109" s="33">
        <v>4.4200460000000004E-3</v>
      </c>
      <c r="FB109" s="33">
        <v>4.3928659999999996E-3</v>
      </c>
      <c r="FC109" s="33">
        <v>4.3659830000000004E-3</v>
      </c>
      <c r="FD109" s="33">
        <v>4.3399299999999997E-3</v>
      </c>
      <c r="FE109" s="33">
        <v>4.3151880000000002E-3</v>
      </c>
      <c r="FF109" s="33">
        <v>4.291764E-3</v>
      </c>
      <c r="FG109" s="33">
        <v>4.2689149999999999E-3</v>
      </c>
      <c r="FH109" s="33">
        <v>4.2461649999999997E-3</v>
      </c>
      <c r="FI109" s="33">
        <v>4.2234500000000001E-3</v>
      </c>
      <c r="FJ109" s="33">
        <v>4.2013170000000004E-3</v>
      </c>
      <c r="FK109" s="33">
        <v>4.1800939999999997E-3</v>
      </c>
      <c r="FL109" s="33">
        <v>4.1597309999999998E-3</v>
      </c>
      <c r="FM109" s="33">
        <v>4.139495E-3</v>
      </c>
      <c r="FN109" s="33">
        <v>4.119078E-3</v>
      </c>
      <c r="FO109" s="33">
        <v>4.0984799999999998E-3</v>
      </c>
      <c r="FP109" s="33">
        <v>4.0782209999999999E-3</v>
      </c>
      <c r="FQ109" s="33">
        <v>4.0585090000000001E-3</v>
      </c>
      <c r="FR109" s="33">
        <v>4.0394879999999999E-3</v>
      </c>
      <c r="FS109" s="33">
        <v>4.0205290000000001E-3</v>
      </c>
      <c r="FT109" s="33">
        <v>4.0013189999999997E-3</v>
      </c>
      <c r="FU109" s="33">
        <v>3.9819640000000002E-3</v>
      </c>
      <c r="FV109" s="33">
        <v>3.9631229999999998E-3</v>
      </c>
      <c r="FW109" s="33">
        <v>3.9449359999999996E-3</v>
      </c>
      <c r="FX109" s="33">
        <v>3.9275400000000002E-3</v>
      </c>
      <c r="FY109" s="33">
        <v>3.9102980000000004E-3</v>
      </c>
      <c r="FZ109" s="33">
        <v>3.893011E-3</v>
      </c>
      <c r="GA109" s="33">
        <v>3.8758429999999999E-3</v>
      </c>
      <c r="GB109" s="33">
        <v>3.859435E-3</v>
      </c>
      <c r="GC109" s="33">
        <v>3.8437860000000001E-3</v>
      </c>
      <c r="GD109" s="33">
        <v>3.8289550000000002E-3</v>
      </c>
      <c r="GE109" s="33">
        <v>3.814226E-3</v>
      </c>
      <c r="GF109" s="33">
        <v>3.7993129999999999E-3</v>
      </c>
      <c r="GG109" s="33">
        <v>3.7842610000000001E-3</v>
      </c>
      <c r="GH109" s="33">
        <v>3.7695789999999999E-3</v>
      </c>
      <c r="GI109" s="33">
        <v>3.7552710000000001E-3</v>
      </c>
      <c r="GJ109" s="33">
        <v>3.7412679999999999E-3</v>
      </c>
      <c r="GK109" s="33">
        <v>3.726877E-3</v>
      </c>
      <c r="GL109" s="33">
        <v>3.711822E-3</v>
      </c>
      <c r="GM109" s="33">
        <v>3.6961939999999999E-3</v>
      </c>
      <c r="GN109" s="33">
        <v>3.6807139999999999E-3</v>
      </c>
      <c r="GO109" s="33">
        <v>3.6656599999999998E-3</v>
      </c>
      <c r="GP109" s="33">
        <v>3.6511989999999999E-3</v>
      </c>
      <c r="GQ109" s="33">
        <v>3.636827E-3</v>
      </c>
      <c r="GR109" s="33">
        <v>3.6223919999999999E-3</v>
      </c>
      <c r="GS109" s="33">
        <v>3.6079530000000001E-3</v>
      </c>
      <c r="GT109" s="33">
        <v>3.5941380000000002E-3</v>
      </c>
      <c r="GU109" s="33">
        <v>3.581023E-3</v>
      </c>
      <c r="GV109" s="33">
        <v>3.5686759999999998E-3</v>
      </c>
      <c r="GW109" s="33">
        <v>3.5564329999999999E-3</v>
      </c>
      <c r="GX109" s="33">
        <v>3.5439809999999999E-3</v>
      </c>
      <c r="GY109" s="33">
        <v>3.5312609999999999E-3</v>
      </c>
      <c r="GZ109" s="33">
        <v>3.5187840000000001E-3</v>
      </c>
      <c r="HA109" s="33">
        <v>3.5065920000000002E-3</v>
      </c>
      <c r="HB109" s="33">
        <v>3.4947699999999999E-3</v>
      </c>
      <c r="HC109" s="33">
        <v>3.4827080000000002E-3</v>
      </c>
      <c r="HD109" s="33">
        <v>3.4703109999999998E-3</v>
      </c>
      <c r="HE109" s="33">
        <v>3.45765E-3</v>
      </c>
      <c r="HF109" s="33">
        <v>3.4450399999999999E-3</v>
      </c>
      <c r="HG109" s="33">
        <v>3.4324809999999998E-3</v>
      </c>
      <c r="HH109" s="33">
        <v>3.4201259999999999E-3</v>
      </c>
      <c r="HI109" s="33">
        <v>3.407518E-3</v>
      </c>
      <c r="HJ109" s="33">
        <v>3.3947360000000002E-3</v>
      </c>
      <c r="HK109" s="33">
        <v>3.3818250000000002E-3</v>
      </c>
      <c r="HL109" s="33">
        <v>3.3691670000000002E-3</v>
      </c>
      <c r="HM109" s="33">
        <v>3.356857E-3</v>
      </c>
      <c r="HN109" s="33">
        <v>3.3451010000000001E-3</v>
      </c>
      <c r="HO109" s="33">
        <v>3.3333899999999999E-3</v>
      </c>
      <c r="HP109" s="33">
        <v>3.3216389999999999E-3</v>
      </c>
      <c r="HQ109" s="33">
        <v>3.3097740000000001E-3</v>
      </c>
      <c r="HR109" s="33">
        <v>3.2982150000000002E-3</v>
      </c>
      <c r="HS109" s="33">
        <v>3.2870239999999999E-3</v>
      </c>
      <c r="HT109" s="33">
        <v>3.2761919999999998E-3</v>
      </c>
      <c r="HU109" s="33">
        <v>3.2651020000000002E-3</v>
      </c>
      <c r="HV109" s="33">
        <v>3.2536459999999998E-3</v>
      </c>
      <c r="HW109" s="33">
        <v>3.2417570000000001E-3</v>
      </c>
      <c r="HX109" s="33">
        <v>3.2299939999999999E-3</v>
      </c>
      <c r="HY109" s="33">
        <v>3.2185149999999999E-3</v>
      </c>
      <c r="HZ109" s="33">
        <v>3.207349E-3</v>
      </c>
      <c r="IA109" s="33">
        <v>3.1959710000000001E-3</v>
      </c>
      <c r="IB109" s="33">
        <v>3.184302E-3</v>
      </c>
      <c r="IC109" s="33">
        <v>3.172233E-3</v>
      </c>
      <c r="ID109" s="33">
        <v>3.1603909999999998E-3</v>
      </c>
      <c r="IE109" s="33">
        <v>3.1490070000000001E-3</v>
      </c>
      <c r="IF109" s="33">
        <v>3.1381429999999999E-3</v>
      </c>
      <c r="IG109" s="33">
        <v>3.1272940000000001E-3</v>
      </c>
      <c r="IH109" s="33">
        <v>3.1163570000000002E-3</v>
      </c>
      <c r="II109" s="33">
        <v>3.1050510000000002E-3</v>
      </c>
      <c r="IJ109" s="33">
        <v>3.0938390000000001E-3</v>
      </c>
      <c r="IK109" s="33">
        <v>3.0828790000000002E-3</v>
      </c>
      <c r="IL109" s="33">
        <v>3.0722029999999999E-3</v>
      </c>
      <c r="IM109" s="33">
        <v>3.061528E-3</v>
      </c>
      <c r="IN109" s="33">
        <v>3.0509090000000001E-3</v>
      </c>
      <c r="IO109" s="33">
        <v>3.0401159999999998E-3</v>
      </c>
      <c r="IP109" s="33">
        <v>3.0294480000000001E-3</v>
      </c>
      <c r="IQ109" s="33">
        <v>3.0189489999999999E-3</v>
      </c>
      <c r="IR109" s="33">
        <v>3.008705E-3</v>
      </c>
      <c r="IS109" s="33">
        <v>2.9984109999999999E-3</v>
      </c>
      <c r="IT109" s="33">
        <v>2.9881109999999999E-3</v>
      </c>
      <c r="IU109" s="33">
        <v>2.9775790000000002E-3</v>
      </c>
      <c r="IV109" s="33">
        <v>2.9671379999999998E-3</v>
      </c>
      <c r="IW109" s="33">
        <v>2.9568760000000002E-3</v>
      </c>
      <c r="IX109" s="33">
        <v>2.9468749999999998E-3</v>
      </c>
      <c r="IY109" s="33">
        <v>2.936807E-3</v>
      </c>
      <c r="IZ109" s="33">
        <v>2.9265699999999999E-3</v>
      </c>
      <c r="JA109" s="33">
        <v>2.9160499999999999E-3</v>
      </c>
      <c r="JB109" s="33">
        <v>2.9056189999999999E-3</v>
      </c>
      <c r="JC109" s="33">
        <v>2.8953770000000002E-3</v>
      </c>
      <c r="JD109" s="33">
        <v>2.8854179999999998E-3</v>
      </c>
      <c r="JE109" s="33">
        <v>2.8754029999999999E-3</v>
      </c>
      <c r="JF109" s="33">
        <v>2.8652740000000001E-3</v>
      </c>
      <c r="JG109" s="33">
        <v>2.8550630000000001E-3</v>
      </c>
      <c r="JH109" s="33">
        <v>2.8450350000000001E-3</v>
      </c>
      <c r="JI109" s="33">
        <v>2.8352210000000002E-3</v>
      </c>
      <c r="JJ109" s="33">
        <v>2.8256959999999999E-3</v>
      </c>
      <c r="JK109" s="33">
        <v>2.8161129999999999E-3</v>
      </c>
      <c r="JL109" s="33">
        <v>2.8064230000000002E-3</v>
      </c>
      <c r="JM109" s="33">
        <v>2.7966649999999998E-3</v>
      </c>
      <c r="JN109" s="33">
        <v>2.7871139999999998E-3</v>
      </c>
      <c r="JO109" s="33">
        <v>2.7777959999999999E-3</v>
      </c>
      <c r="JP109" s="33">
        <v>2.768885E-3</v>
      </c>
      <c r="JQ109" s="33">
        <v>2.760041E-3</v>
      </c>
      <c r="JR109" s="33">
        <v>2.7510360000000001E-3</v>
      </c>
      <c r="JS109" s="33">
        <v>2.741739E-3</v>
      </c>
      <c r="JT109" s="33">
        <v>2.7323349999999998E-3</v>
      </c>
      <c r="JU109" s="33">
        <v>2.722754E-3</v>
      </c>
      <c r="JV109" s="33">
        <v>2.713114E-3</v>
      </c>
      <c r="JW109" s="33">
        <v>2.7032480000000001E-3</v>
      </c>
      <c r="JX109" s="33">
        <v>2.6930869999999998E-3</v>
      </c>
      <c r="JY109" s="33">
        <v>2.6826749999999998E-3</v>
      </c>
      <c r="JZ109" s="33">
        <v>2.6723749999999998E-3</v>
      </c>
      <c r="KA109" s="33">
        <v>2.6622590000000002E-3</v>
      </c>
      <c r="KB109" s="33">
        <v>2.652363E-3</v>
      </c>
      <c r="KC109" s="33">
        <v>2.642513E-3</v>
      </c>
      <c r="KD109" s="33">
        <v>2.6326409999999998E-3</v>
      </c>
      <c r="KE109" s="33">
        <v>2.6227680000000001E-3</v>
      </c>
      <c r="KF109" s="33">
        <v>2.6132260000000002E-3</v>
      </c>
      <c r="KG109" s="33">
        <v>2.6041800000000002E-3</v>
      </c>
      <c r="KH109" s="33">
        <v>2.5956239999999999E-3</v>
      </c>
      <c r="KI109" s="33">
        <v>2.5872909999999998E-3</v>
      </c>
      <c r="KJ109" s="33">
        <v>2.5790259999999999E-3</v>
      </c>
      <c r="KK109" s="33">
        <v>2.570723E-3</v>
      </c>
      <c r="KL109" s="33">
        <v>2.5624990000000002E-3</v>
      </c>
      <c r="KM109" s="33">
        <v>2.5542770000000002E-3</v>
      </c>
      <c r="KN109" s="33">
        <v>2.5459580000000001E-3</v>
      </c>
      <c r="KO109" s="33">
        <v>2.5373829999999998E-3</v>
      </c>
      <c r="KP109" s="33">
        <v>2.5284690000000002E-3</v>
      </c>
      <c r="KQ109" s="33">
        <v>2.5192090000000001E-3</v>
      </c>
      <c r="KR109" s="33">
        <v>2.5098310000000001E-3</v>
      </c>
      <c r="KS109" s="33">
        <v>2.5003719999999998E-3</v>
      </c>
      <c r="KT109" s="33">
        <v>2.4908460000000001E-3</v>
      </c>
      <c r="KU109" s="33">
        <v>2.4812329999999998E-3</v>
      </c>
      <c r="KV109" s="33">
        <v>2.4715829999999999E-3</v>
      </c>
      <c r="KW109" s="33">
        <v>2.461974E-3</v>
      </c>
      <c r="KX109" s="33">
        <v>2.4525839999999998E-3</v>
      </c>
      <c r="KY109" s="33">
        <v>2.4435239999999999E-3</v>
      </c>
      <c r="KZ109" s="33">
        <v>2.4348450000000002E-3</v>
      </c>
      <c r="LA109" s="33">
        <v>2.426456E-3</v>
      </c>
      <c r="LB109" s="33">
        <v>2.4183389999999998E-3</v>
      </c>
      <c r="LC109" s="33">
        <v>2.4105049999999999E-3</v>
      </c>
      <c r="LD109" s="33">
        <v>2.4029899999999998E-3</v>
      </c>
      <c r="LE109" s="33">
        <v>2.3957779999999999E-3</v>
      </c>
      <c r="LF109" s="33">
        <v>2.3887560000000001E-3</v>
      </c>
      <c r="LG109" s="33">
        <v>2.381686E-3</v>
      </c>
      <c r="LH109" s="33">
        <v>2.3744289999999999E-3</v>
      </c>
      <c r="LI109" s="33">
        <v>2.3670000000000002E-3</v>
      </c>
      <c r="LJ109" s="33">
        <v>2.3594810000000001E-3</v>
      </c>
      <c r="LK109" s="33">
        <v>2.35192E-3</v>
      </c>
      <c r="LL109" s="33">
        <v>2.3442770000000001E-3</v>
      </c>
      <c r="LM109" s="33">
        <v>2.3364380000000001E-3</v>
      </c>
      <c r="LN109" s="33">
        <v>2.3284009999999999E-3</v>
      </c>
      <c r="LO109" s="33">
        <v>2.3202919999999998E-3</v>
      </c>
      <c r="LP109" s="33">
        <v>2.312284E-3</v>
      </c>
      <c r="LQ109" s="33">
        <v>2.3044860000000001E-3</v>
      </c>
      <c r="LR109" s="33">
        <v>2.296888E-3</v>
      </c>
      <c r="LS109" s="33">
        <v>2.289447E-3</v>
      </c>
      <c r="LT109" s="33">
        <v>2.2822390000000001E-3</v>
      </c>
      <c r="LU109" s="33">
        <v>2.2753159999999999E-3</v>
      </c>
      <c r="LV109" s="33">
        <v>2.2687639999999999E-3</v>
      </c>
      <c r="LW109" s="33">
        <v>2.2626E-3</v>
      </c>
      <c r="LX109" s="33">
        <v>2.2566909999999999E-3</v>
      </c>
      <c r="LY109" s="33">
        <v>2.2508950000000002E-3</v>
      </c>
      <c r="LZ109" s="33">
        <v>2.245216E-3</v>
      </c>
      <c r="MA109" s="33">
        <v>2.2396299999999998E-3</v>
      </c>
      <c r="MB109" s="33">
        <v>2.2341359999999998E-3</v>
      </c>
      <c r="MC109" s="33">
        <v>2.228692E-3</v>
      </c>
      <c r="MD109" s="33">
        <v>2.223147E-3</v>
      </c>
      <c r="ME109" s="33">
        <v>2.2174759999999999E-3</v>
      </c>
      <c r="MF109" s="33">
        <v>2.2117539999999998E-3</v>
      </c>
      <c r="MG109" s="33">
        <v>2.2060339999999999E-3</v>
      </c>
      <c r="MH109" s="33">
        <v>2.200404E-3</v>
      </c>
      <c r="MI109" s="33">
        <v>2.1948900000000001E-3</v>
      </c>
      <c r="MJ109" s="33">
        <v>2.1893720000000002E-3</v>
      </c>
      <c r="MK109" s="33">
        <v>2.1838589999999998E-3</v>
      </c>
      <c r="ML109" s="33">
        <v>2.1784349999999998E-3</v>
      </c>
      <c r="MM109" s="33">
        <v>2.1731559999999999E-3</v>
      </c>
      <c r="MN109" s="33">
        <v>2.1680879999999999E-3</v>
      </c>
      <c r="MO109" s="33">
        <v>2.163257E-3</v>
      </c>
      <c r="MP109" s="33">
        <v>2.1585879999999999E-3</v>
      </c>
      <c r="MQ109" s="33">
        <v>2.1540610000000001E-3</v>
      </c>
      <c r="MR109" s="33">
        <v>2.1497180000000001E-3</v>
      </c>
      <c r="MS109" s="33">
        <v>2.1455710000000002E-3</v>
      </c>
      <c r="MT109" s="33">
        <v>2.141614E-3</v>
      </c>
      <c r="MU109" s="33">
        <v>2.137796E-3</v>
      </c>
      <c r="MV109" s="33">
        <v>2.134001E-3</v>
      </c>
      <c r="MW109" s="33">
        <v>2.1301789999999998E-3</v>
      </c>
      <c r="MX109" s="33">
        <v>2.1263530000000001E-3</v>
      </c>
      <c r="MY109" s="33">
        <v>2.1225469999999998E-3</v>
      </c>
      <c r="MZ109" s="33">
        <v>2.1187760000000002E-3</v>
      </c>
      <c r="NA109" s="33">
        <v>2.1150140000000001E-3</v>
      </c>
      <c r="NB109" s="33">
        <v>2.1111989999999998E-3</v>
      </c>
      <c r="NC109" s="33">
        <v>2.1073189999999999E-3</v>
      </c>
      <c r="ND109" s="33">
        <v>2.1034420000000001E-3</v>
      </c>
      <c r="NE109" s="33">
        <v>2.099624E-3</v>
      </c>
      <c r="NF109" s="33">
        <v>2.0958959999999999E-3</v>
      </c>
      <c r="NG109" s="33">
        <v>2.0922409999999999E-3</v>
      </c>
      <c r="NH109" s="33">
        <v>2.0886199999999998E-3</v>
      </c>
      <c r="NI109" s="33">
        <v>2.0850270000000001E-3</v>
      </c>
      <c r="NJ109" s="33">
        <v>2.0815159999999998E-3</v>
      </c>
      <c r="NK109" s="33">
        <v>2.0781189999999998E-3</v>
      </c>
      <c r="NL109" s="33">
        <v>2.0748429999999998E-3</v>
      </c>
      <c r="NM109" s="33">
        <v>2.0716580000000001E-3</v>
      </c>
      <c r="NN109" s="33">
        <v>2.068491E-3</v>
      </c>
      <c r="NO109" s="33">
        <v>2.06529E-3</v>
      </c>
      <c r="NP109" s="33">
        <v>2.0620600000000001E-3</v>
      </c>
      <c r="NQ109" s="33">
        <v>2.0588350000000002E-3</v>
      </c>
      <c r="NR109" s="33">
        <v>2.0556379999999998E-3</v>
      </c>
      <c r="NS109" s="33">
        <v>2.0524390000000001E-3</v>
      </c>
      <c r="NT109" s="33">
        <v>2.0491799999999998E-3</v>
      </c>
      <c r="NU109" s="33">
        <v>2.0458220000000001E-3</v>
      </c>
      <c r="NV109" s="33">
        <v>2.0423860000000002E-3</v>
      </c>
      <c r="NW109" s="33">
        <v>2.038921E-3</v>
      </c>
      <c r="NX109" s="33">
        <v>2.035462E-3</v>
      </c>
      <c r="NY109" s="33">
        <v>2.0319930000000002E-3</v>
      </c>
      <c r="NZ109" s="33">
        <v>2.028466E-3</v>
      </c>
      <c r="OA109" s="33">
        <v>2.0248530000000001E-3</v>
      </c>
      <c r="OB109" s="33">
        <v>2.0211769999999999E-3</v>
      </c>
      <c r="OC109" s="33">
        <v>2.0175060000000001E-3</v>
      </c>
      <c r="OD109" s="33">
        <v>2.0138809999999999E-3</v>
      </c>
      <c r="OE109" s="33">
        <v>2.0102969999999999E-3</v>
      </c>
      <c r="OF109" s="33">
        <v>2.0067280000000002E-3</v>
      </c>
      <c r="OG109" s="33">
        <v>2.0031519999999998E-3</v>
      </c>
      <c r="OH109" s="33">
        <v>1.999603E-3</v>
      </c>
      <c r="OI109" s="33">
        <v>1.996145E-3</v>
      </c>
      <c r="OJ109" s="33">
        <v>1.9927959999999998E-3</v>
      </c>
      <c r="OK109" s="33">
        <v>1.9895469999999999E-3</v>
      </c>
      <c r="OL109" s="33">
        <v>1.9863599999999999E-3</v>
      </c>
      <c r="OM109" s="33">
        <v>1.983196E-3</v>
      </c>
      <c r="ON109" s="33">
        <v>1.9800519999999999E-3</v>
      </c>
      <c r="OO109" s="33">
        <v>1.9769380000000001E-3</v>
      </c>
      <c r="OP109" s="33">
        <v>1.9738289999999999E-3</v>
      </c>
    </row>
    <row r="110" spans="1:406" x14ac:dyDescent="0.25">
      <c r="A110" s="13" t="str">
        <f t="shared" si="1"/>
        <v>Helicopter-COARSE-6-7-Any</v>
      </c>
      <c r="B110" s="13" t="s">
        <v>55</v>
      </c>
      <c r="C110" s="23" t="s">
        <v>29</v>
      </c>
      <c r="D110" s="31">
        <v>6</v>
      </c>
      <c r="E110" s="23">
        <v>7</v>
      </c>
      <c r="F110" s="32" t="s">
        <v>48</v>
      </c>
      <c r="G110" s="33">
        <v>0.93235849999999998</v>
      </c>
      <c r="H110" s="33">
        <v>0.7078449</v>
      </c>
      <c r="I110" s="33">
        <v>0.524312</v>
      </c>
      <c r="J110" s="33">
        <v>0.39224179999999997</v>
      </c>
      <c r="K110" s="33">
        <v>0.29979630000000002</v>
      </c>
      <c r="L110" s="33">
        <v>0.2345624</v>
      </c>
      <c r="M110" s="33">
        <v>0.18775819999999999</v>
      </c>
      <c r="N110" s="33">
        <v>0.1534046</v>
      </c>
      <c r="O110" s="33">
        <v>0.12758</v>
      </c>
      <c r="P110" s="33">
        <v>0.1079222</v>
      </c>
      <c r="Q110" s="33">
        <v>9.2706319999999995E-2</v>
      </c>
      <c r="R110" s="33">
        <v>8.0691429999999995E-2</v>
      </c>
      <c r="S110" s="33">
        <v>7.0874909999999999E-2</v>
      </c>
      <c r="T110" s="33">
        <v>6.2679189999999996E-2</v>
      </c>
      <c r="U110" s="33">
        <v>5.5767280000000002E-2</v>
      </c>
      <c r="V110" s="33">
        <v>4.9947449999999997E-2</v>
      </c>
      <c r="W110" s="33">
        <v>4.5903819999999998E-2</v>
      </c>
      <c r="X110" s="33">
        <v>4.2277679999999998E-2</v>
      </c>
      <c r="Y110" s="33">
        <v>3.9005919999999999E-2</v>
      </c>
      <c r="Z110" s="33">
        <v>3.6090400000000002E-2</v>
      </c>
      <c r="AA110" s="33">
        <v>3.3498750000000001E-2</v>
      </c>
      <c r="AB110" s="33">
        <v>3.1198420000000001E-2</v>
      </c>
      <c r="AC110" s="33">
        <v>2.9135290000000001E-2</v>
      </c>
      <c r="AD110" s="33">
        <v>2.7272560000000001E-2</v>
      </c>
      <c r="AE110" s="33">
        <v>2.5569930000000001E-2</v>
      </c>
      <c r="AF110" s="33">
        <v>2.4032109999999999E-2</v>
      </c>
      <c r="AG110" s="33">
        <v>2.26441E-2</v>
      </c>
      <c r="AH110" s="33">
        <v>2.1401280000000002E-2</v>
      </c>
      <c r="AI110" s="33">
        <v>2.0281770000000001E-2</v>
      </c>
      <c r="AJ110" s="33">
        <v>1.927301E-2</v>
      </c>
      <c r="AK110" s="33">
        <v>1.8358119999999999E-2</v>
      </c>
      <c r="AL110" s="33">
        <v>1.753178E-2</v>
      </c>
      <c r="AM110" s="33">
        <v>1.6664789999999999E-2</v>
      </c>
      <c r="AN110" s="33">
        <v>1.5882589999999999E-2</v>
      </c>
      <c r="AO110" s="33">
        <v>1.517309E-2</v>
      </c>
      <c r="AP110" s="33">
        <v>1.452852E-2</v>
      </c>
      <c r="AQ110" s="33">
        <v>1.394222E-2</v>
      </c>
      <c r="AR110" s="33">
        <v>1.3408420000000001E-2</v>
      </c>
      <c r="AS110" s="33">
        <v>1.2920579999999999E-2</v>
      </c>
      <c r="AT110" s="33">
        <v>1.24732E-2</v>
      </c>
      <c r="AU110" s="33">
        <v>1.2061229999999999E-2</v>
      </c>
      <c r="AV110" s="33">
        <v>1.168199E-2</v>
      </c>
      <c r="AW110" s="33">
        <v>1.133348E-2</v>
      </c>
      <c r="AX110" s="33">
        <v>1.101369E-2</v>
      </c>
      <c r="AY110" s="33">
        <v>1.07197E-2</v>
      </c>
      <c r="AZ110" s="33">
        <v>1.0448610000000001E-2</v>
      </c>
      <c r="BA110" s="33">
        <v>1.0196800000000001E-2</v>
      </c>
      <c r="BB110" s="33">
        <v>9.9633650000000001E-3</v>
      </c>
      <c r="BC110" s="33">
        <v>9.7471580000000006E-3</v>
      </c>
      <c r="BD110" s="33">
        <v>9.5475100000000004E-3</v>
      </c>
      <c r="BE110" s="33">
        <v>9.3627129999999999E-3</v>
      </c>
      <c r="BF110" s="33">
        <v>9.1909959999999999E-3</v>
      </c>
      <c r="BG110" s="33">
        <v>9.030082E-3</v>
      </c>
      <c r="BH110" s="33">
        <v>8.8794419999999995E-3</v>
      </c>
      <c r="BI110" s="33">
        <v>8.7378909999999994E-3</v>
      </c>
      <c r="BJ110" s="33">
        <v>8.6057749999999995E-3</v>
      </c>
      <c r="BK110" s="33">
        <v>8.4820999999999994E-3</v>
      </c>
      <c r="BL110" s="33">
        <v>8.3650500000000006E-3</v>
      </c>
      <c r="BM110" s="33">
        <v>8.2529219999999993E-3</v>
      </c>
      <c r="BN110" s="33">
        <v>8.1456470000000007E-3</v>
      </c>
      <c r="BO110" s="33">
        <v>8.0430889999999998E-3</v>
      </c>
      <c r="BP110" s="33">
        <v>7.9460069999999997E-3</v>
      </c>
      <c r="BQ110" s="33">
        <v>7.8539830000000001E-3</v>
      </c>
      <c r="BR110" s="33">
        <v>7.7655709999999998E-3</v>
      </c>
      <c r="BS110" s="33">
        <v>7.6791409999999996E-3</v>
      </c>
      <c r="BT110" s="33">
        <v>7.5953569999999996E-3</v>
      </c>
      <c r="BU110" s="33">
        <v>7.5147520000000004E-3</v>
      </c>
      <c r="BV110" s="33">
        <v>7.4382950000000001E-3</v>
      </c>
      <c r="BW110" s="33">
        <v>7.3650870000000002E-3</v>
      </c>
      <c r="BX110" s="33">
        <v>7.293636E-3</v>
      </c>
      <c r="BY110" s="33">
        <v>7.2227369999999999E-3</v>
      </c>
      <c r="BZ110" s="33">
        <v>7.1533300000000003E-3</v>
      </c>
      <c r="CA110" s="33">
        <v>7.0858809999999996E-3</v>
      </c>
      <c r="CB110" s="33">
        <v>7.0207899999999998E-3</v>
      </c>
      <c r="CC110" s="33">
        <v>6.9575560000000002E-3</v>
      </c>
      <c r="CD110" s="33">
        <v>6.8951810000000002E-3</v>
      </c>
      <c r="CE110" s="33">
        <v>6.8331629999999997E-3</v>
      </c>
      <c r="CF110" s="33">
        <v>6.7720469999999998E-3</v>
      </c>
      <c r="CG110" s="33">
        <v>6.7123119999999998E-3</v>
      </c>
      <c r="CH110" s="33">
        <v>6.6547200000000003E-3</v>
      </c>
      <c r="CI110" s="33">
        <v>6.5986630000000003E-3</v>
      </c>
      <c r="CJ110" s="33">
        <v>6.5433870000000003E-3</v>
      </c>
      <c r="CK110" s="33">
        <v>6.4883900000000001E-3</v>
      </c>
      <c r="CL110" s="33">
        <v>6.4338850000000003E-3</v>
      </c>
      <c r="CM110" s="33">
        <v>6.3800940000000002E-3</v>
      </c>
      <c r="CN110" s="33">
        <v>6.327521E-3</v>
      </c>
      <c r="CO110" s="33">
        <v>6.2759340000000004E-3</v>
      </c>
      <c r="CP110" s="33">
        <v>6.2250939999999996E-3</v>
      </c>
      <c r="CQ110" s="33">
        <v>6.1744800000000004E-3</v>
      </c>
      <c r="CR110" s="33">
        <v>6.1240820000000003E-3</v>
      </c>
      <c r="CS110" s="33">
        <v>6.074388E-3</v>
      </c>
      <c r="CT110" s="33">
        <v>6.0258810000000003E-3</v>
      </c>
      <c r="CU110" s="33">
        <v>5.9784010000000004E-3</v>
      </c>
      <c r="CV110" s="33">
        <v>5.9318740000000002E-3</v>
      </c>
      <c r="CW110" s="33">
        <v>5.8859359999999996E-3</v>
      </c>
      <c r="CX110" s="33">
        <v>5.8404290000000003E-3</v>
      </c>
      <c r="CY110" s="33">
        <v>5.7956989999999996E-3</v>
      </c>
      <c r="CZ110" s="33">
        <v>5.7521569999999999E-3</v>
      </c>
      <c r="DA110" s="33">
        <v>5.7095210000000004E-3</v>
      </c>
      <c r="DB110" s="33">
        <v>5.6673239999999996E-3</v>
      </c>
      <c r="DC110" s="33">
        <v>5.625288E-3</v>
      </c>
      <c r="DD110" s="33">
        <v>5.5837270000000001E-3</v>
      </c>
      <c r="DE110" s="33">
        <v>5.5431289999999999E-3</v>
      </c>
      <c r="DF110" s="33">
        <v>5.5036169999999997E-3</v>
      </c>
      <c r="DG110" s="33">
        <v>5.4645509999999998E-3</v>
      </c>
      <c r="DH110" s="33">
        <v>5.4258650000000002E-3</v>
      </c>
      <c r="DI110" s="33">
        <v>5.3876560000000002E-3</v>
      </c>
      <c r="DJ110" s="33">
        <v>5.3501750000000004E-3</v>
      </c>
      <c r="DK110" s="33">
        <v>5.3136069999999997E-3</v>
      </c>
      <c r="DL110" s="33">
        <v>5.27781E-3</v>
      </c>
      <c r="DM110" s="33">
        <v>5.2424380000000003E-3</v>
      </c>
      <c r="DN110" s="33">
        <v>5.2074920000000002E-3</v>
      </c>
      <c r="DO110" s="33">
        <v>5.1729469999999998E-3</v>
      </c>
      <c r="DP110" s="33">
        <v>5.1389440000000003E-3</v>
      </c>
      <c r="DQ110" s="33">
        <v>5.1054259999999997E-3</v>
      </c>
      <c r="DR110" s="33">
        <v>5.0722570000000002E-3</v>
      </c>
      <c r="DS110" s="33">
        <v>5.039366E-3</v>
      </c>
      <c r="DT110" s="33">
        <v>5.006875E-3</v>
      </c>
      <c r="DU110" s="33">
        <v>4.9748209999999999E-3</v>
      </c>
      <c r="DV110" s="33">
        <v>4.9432520000000004E-3</v>
      </c>
      <c r="DW110" s="33">
        <v>4.9121190000000004E-3</v>
      </c>
      <c r="DX110" s="33">
        <v>4.881308E-3</v>
      </c>
      <c r="DY110" s="33">
        <v>4.8507569999999998E-3</v>
      </c>
      <c r="DZ110" s="33">
        <v>4.8205390000000004E-3</v>
      </c>
      <c r="EA110" s="33">
        <v>4.7907039999999998E-3</v>
      </c>
      <c r="EB110" s="33">
        <v>4.7612339999999996E-3</v>
      </c>
      <c r="EC110" s="33">
        <v>4.7318810000000003E-3</v>
      </c>
      <c r="ED110" s="33">
        <v>4.7024229999999998E-3</v>
      </c>
      <c r="EE110" s="33">
        <v>4.6729349999999996E-3</v>
      </c>
      <c r="EF110" s="33">
        <v>4.6436849999999998E-3</v>
      </c>
      <c r="EG110" s="33">
        <v>4.6148960000000003E-3</v>
      </c>
      <c r="EH110" s="33">
        <v>4.5865460000000004E-3</v>
      </c>
      <c r="EI110" s="33">
        <v>4.5584179999999998E-3</v>
      </c>
      <c r="EJ110" s="33">
        <v>4.5303950000000004E-3</v>
      </c>
      <c r="EK110" s="33">
        <v>4.5024729999999999E-3</v>
      </c>
      <c r="EL110" s="33">
        <v>4.4748909999999999E-3</v>
      </c>
      <c r="EM110" s="33">
        <v>4.4478820000000002E-3</v>
      </c>
      <c r="EN110" s="33">
        <v>4.4214909999999996E-3</v>
      </c>
      <c r="EO110" s="33">
        <v>4.3953880000000001E-3</v>
      </c>
      <c r="EP110" s="33">
        <v>4.3692460000000002E-3</v>
      </c>
      <c r="EQ110" s="33">
        <v>4.3430489999999999E-3</v>
      </c>
      <c r="ER110" s="33">
        <v>4.3171729999999997E-3</v>
      </c>
      <c r="ES110" s="33">
        <v>4.2919229999999996E-3</v>
      </c>
      <c r="ET110" s="33">
        <v>4.267262E-3</v>
      </c>
      <c r="EU110" s="33">
        <v>4.2427380000000002E-3</v>
      </c>
      <c r="EV110" s="33">
        <v>4.2180209999999997E-3</v>
      </c>
      <c r="EW110" s="33">
        <v>4.193095E-3</v>
      </c>
      <c r="EX110" s="33">
        <v>4.1683809999999996E-3</v>
      </c>
      <c r="EY110" s="33">
        <v>4.1442379999999997E-3</v>
      </c>
      <c r="EZ110" s="33">
        <v>4.1205759999999999E-3</v>
      </c>
      <c r="FA110" s="33">
        <v>4.0969830000000002E-3</v>
      </c>
      <c r="FB110" s="33">
        <v>4.0732340000000002E-3</v>
      </c>
      <c r="FC110" s="33">
        <v>4.0494240000000003E-3</v>
      </c>
      <c r="FD110" s="33">
        <v>4.0259120000000004E-3</v>
      </c>
      <c r="FE110" s="33">
        <v>4.0030170000000002E-3</v>
      </c>
      <c r="FF110" s="33">
        <v>3.9807439999999996E-3</v>
      </c>
      <c r="FG110" s="33">
        <v>3.9587370000000004E-3</v>
      </c>
      <c r="FH110" s="33">
        <v>3.9367209999999998E-3</v>
      </c>
      <c r="FI110" s="33">
        <v>3.9147130000000002E-3</v>
      </c>
      <c r="FJ110" s="33">
        <v>3.8929720000000002E-3</v>
      </c>
      <c r="FK110" s="33">
        <v>3.8717270000000002E-3</v>
      </c>
      <c r="FL110" s="33">
        <v>3.8508879999999998E-3</v>
      </c>
      <c r="FM110" s="33">
        <v>3.8301049999999999E-3</v>
      </c>
      <c r="FN110" s="33">
        <v>3.8092059999999999E-3</v>
      </c>
      <c r="FO110" s="33">
        <v>3.7882770000000001E-3</v>
      </c>
      <c r="FP110" s="33">
        <v>3.7676039999999999E-3</v>
      </c>
      <c r="FQ110" s="33">
        <v>3.747383E-3</v>
      </c>
      <c r="FR110" s="33">
        <v>3.7275400000000001E-3</v>
      </c>
      <c r="FS110" s="33">
        <v>3.7076959999999999E-3</v>
      </c>
      <c r="FT110" s="33">
        <v>3.6876220000000002E-3</v>
      </c>
      <c r="FU110" s="33">
        <v>3.667329E-3</v>
      </c>
      <c r="FV110" s="33">
        <v>3.6470410000000002E-3</v>
      </c>
      <c r="FW110" s="33">
        <v>3.6270669999999999E-3</v>
      </c>
      <c r="FX110" s="33">
        <v>3.607477E-3</v>
      </c>
      <c r="FY110" s="33">
        <v>3.5879599999999998E-3</v>
      </c>
      <c r="FZ110" s="33">
        <v>3.568351E-3</v>
      </c>
      <c r="GA110" s="33">
        <v>3.548697E-3</v>
      </c>
      <c r="GB110" s="33">
        <v>3.5292460000000002E-3</v>
      </c>
      <c r="GC110" s="33">
        <v>3.5103019999999999E-3</v>
      </c>
      <c r="GD110" s="33">
        <v>3.4918839999999998E-3</v>
      </c>
      <c r="GE110" s="33">
        <v>3.4736509999999999E-3</v>
      </c>
      <c r="GF110" s="33">
        <v>3.455395E-3</v>
      </c>
      <c r="GG110" s="33">
        <v>3.437191E-3</v>
      </c>
      <c r="GH110" s="33">
        <v>3.4191870000000002E-3</v>
      </c>
      <c r="GI110" s="33">
        <v>3.4014560000000002E-3</v>
      </c>
      <c r="GJ110" s="33">
        <v>3.3839249999999999E-3</v>
      </c>
      <c r="GK110" s="33">
        <v>3.3662739999999998E-3</v>
      </c>
      <c r="GL110" s="33">
        <v>3.3483409999999999E-3</v>
      </c>
      <c r="GM110" s="33">
        <v>3.3303130000000001E-3</v>
      </c>
      <c r="GN110" s="33">
        <v>3.3124249999999999E-3</v>
      </c>
      <c r="GO110" s="33">
        <v>3.2947749999999998E-3</v>
      </c>
      <c r="GP110" s="33">
        <v>3.2773670000000002E-3</v>
      </c>
      <c r="GQ110" s="33">
        <v>3.2600530000000002E-3</v>
      </c>
      <c r="GR110" s="33">
        <v>3.2427609999999998E-3</v>
      </c>
      <c r="GS110" s="33">
        <v>3.2256749999999999E-3</v>
      </c>
      <c r="GT110" s="33">
        <v>3.2089520000000002E-3</v>
      </c>
      <c r="GU110" s="33">
        <v>3.1925679999999998E-3</v>
      </c>
      <c r="GV110" s="33">
        <v>3.1764240000000002E-3</v>
      </c>
      <c r="GW110" s="33">
        <v>3.1601989999999998E-3</v>
      </c>
      <c r="GX110" s="33">
        <v>3.143734E-3</v>
      </c>
      <c r="GY110" s="33">
        <v>3.1272409999999998E-3</v>
      </c>
      <c r="GZ110" s="33">
        <v>3.1109549999999999E-3</v>
      </c>
      <c r="HA110" s="33">
        <v>3.0950169999999998E-3</v>
      </c>
      <c r="HB110" s="33">
        <v>3.0794529999999998E-3</v>
      </c>
      <c r="HC110" s="33">
        <v>3.0641100000000001E-3</v>
      </c>
      <c r="HD110" s="33">
        <v>3.0487969999999998E-3</v>
      </c>
      <c r="HE110" s="33">
        <v>3.033595E-3</v>
      </c>
      <c r="HF110" s="33">
        <v>3.0185870000000001E-3</v>
      </c>
      <c r="HG110" s="33">
        <v>3.0037890000000002E-3</v>
      </c>
      <c r="HH110" s="33">
        <v>2.9892320000000001E-3</v>
      </c>
      <c r="HI110" s="33">
        <v>2.9747689999999999E-3</v>
      </c>
      <c r="HJ110" s="33">
        <v>2.9601739999999999E-3</v>
      </c>
      <c r="HK110" s="33">
        <v>2.9455060000000001E-3</v>
      </c>
      <c r="HL110" s="33">
        <v>2.9307460000000001E-3</v>
      </c>
      <c r="HM110" s="33">
        <v>2.915923E-3</v>
      </c>
      <c r="HN110" s="33">
        <v>2.901135E-3</v>
      </c>
      <c r="HO110" s="33">
        <v>2.8863840000000001E-3</v>
      </c>
      <c r="HP110" s="33">
        <v>2.8716710000000001E-3</v>
      </c>
      <c r="HQ110" s="33">
        <v>2.8571439999999998E-3</v>
      </c>
      <c r="HR110" s="33">
        <v>2.8428749999999999E-3</v>
      </c>
      <c r="HS110" s="33">
        <v>2.8289080000000002E-3</v>
      </c>
      <c r="HT110" s="33">
        <v>2.8151830000000002E-3</v>
      </c>
      <c r="HU110" s="33">
        <v>2.801577E-3</v>
      </c>
      <c r="HV110" s="33">
        <v>2.7880700000000001E-3</v>
      </c>
      <c r="HW110" s="33">
        <v>2.7747230000000002E-3</v>
      </c>
      <c r="HX110" s="33">
        <v>2.7615029999999998E-3</v>
      </c>
      <c r="HY110" s="33">
        <v>2.7483809999999998E-3</v>
      </c>
      <c r="HZ110" s="33">
        <v>2.735281E-3</v>
      </c>
      <c r="IA110" s="33">
        <v>2.7221429999999998E-3</v>
      </c>
      <c r="IB110" s="33">
        <v>2.708958E-3</v>
      </c>
      <c r="IC110" s="33">
        <v>2.6957980000000001E-3</v>
      </c>
      <c r="ID110" s="33">
        <v>2.6827719999999999E-3</v>
      </c>
      <c r="IE110" s="33">
        <v>2.669931E-3</v>
      </c>
      <c r="IF110" s="33">
        <v>2.6572100000000001E-3</v>
      </c>
      <c r="IG110" s="33">
        <v>2.6445380000000001E-3</v>
      </c>
      <c r="IH110" s="33">
        <v>2.6318299999999999E-3</v>
      </c>
      <c r="II110" s="33">
        <v>2.6191220000000002E-3</v>
      </c>
      <c r="IJ110" s="33">
        <v>2.6065179999999999E-3</v>
      </c>
      <c r="IK110" s="33">
        <v>2.594121E-3</v>
      </c>
      <c r="IL110" s="33">
        <v>2.5818400000000002E-3</v>
      </c>
      <c r="IM110" s="33">
        <v>2.5695309999999999E-3</v>
      </c>
      <c r="IN110" s="33">
        <v>2.5570720000000001E-3</v>
      </c>
      <c r="IO110" s="33">
        <v>2.5444790000000001E-3</v>
      </c>
      <c r="IP110" s="33">
        <v>2.5319219999999998E-3</v>
      </c>
      <c r="IQ110" s="33">
        <v>2.519599E-3</v>
      </c>
      <c r="IR110" s="33">
        <v>2.50753E-3</v>
      </c>
      <c r="IS110" s="33">
        <v>2.4957410000000001E-3</v>
      </c>
      <c r="IT110" s="33">
        <v>2.4841619999999998E-3</v>
      </c>
      <c r="IU110" s="33">
        <v>2.4726539999999999E-3</v>
      </c>
      <c r="IV110" s="33">
        <v>2.461249E-3</v>
      </c>
      <c r="IW110" s="33">
        <v>2.4500400000000001E-3</v>
      </c>
      <c r="IX110" s="33">
        <v>2.4390100000000001E-3</v>
      </c>
      <c r="IY110" s="33">
        <v>2.4280999999999999E-3</v>
      </c>
      <c r="IZ110" s="33">
        <v>2.4171969999999998E-3</v>
      </c>
      <c r="JA110" s="33">
        <v>2.4062329999999998E-3</v>
      </c>
      <c r="JB110" s="33">
        <v>2.3952589999999998E-3</v>
      </c>
      <c r="JC110" s="33">
        <v>2.3843779999999999E-3</v>
      </c>
      <c r="JD110" s="33">
        <v>2.3735800000000001E-3</v>
      </c>
      <c r="JE110" s="33">
        <v>2.3628529999999998E-3</v>
      </c>
      <c r="JF110" s="33">
        <v>2.352135E-3</v>
      </c>
      <c r="JG110" s="33">
        <v>2.3413940000000001E-3</v>
      </c>
      <c r="JH110" s="33">
        <v>2.3306619999999998E-3</v>
      </c>
      <c r="JI110" s="33">
        <v>2.320094E-3</v>
      </c>
      <c r="JJ110" s="33">
        <v>2.3097399999999998E-3</v>
      </c>
      <c r="JK110" s="33">
        <v>2.2996179999999998E-3</v>
      </c>
      <c r="JL110" s="33">
        <v>2.2896689999999998E-3</v>
      </c>
      <c r="JM110" s="33">
        <v>2.279803E-3</v>
      </c>
      <c r="JN110" s="33">
        <v>2.270031E-3</v>
      </c>
      <c r="JO110" s="33">
        <v>2.2604719999999999E-3</v>
      </c>
      <c r="JP110" s="33">
        <v>2.2511160000000001E-3</v>
      </c>
      <c r="JQ110" s="33">
        <v>2.2418999999999998E-3</v>
      </c>
      <c r="JR110" s="33">
        <v>2.2327380000000002E-3</v>
      </c>
      <c r="JS110" s="33">
        <v>2.2235750000000002E-3</v>
      </c>
      <c r="JT110" s="33">
        <v>2.2144679999999998E-3</v>
      </c>
      <c r="JU110" s="33">
        <v>2.2055170000000002E-3</v>
      </c>
      <c r="JV110" s="33">
        <v>2.1966920000000001E-3</v>
      </c>
      <c r="JW110" s="33">
        <v>2.1879120000000002E-3</v>
      </c>
      <c r="JX110" s="33">
        <v>2.1790669999999998E-3</v>
      </c>
      <c r="JY110" s="33">
        <v>2.170075E-3</v>
      </c>
      <c r="JZ110" s="33">
        <v>2.1610029999999999E-3</v>
      </c>
      <c r="KA110" s="33">
        <v>2.1519709999999999E-3</v>
      </c>
      <c r="KB110" s="33">
        <v>2.1431050000000002E-3</v>
      </c>
      <c r="KC110" s="33">
        <v>2.1344440000000001E-3</v>
      </c>
      <c r="KD110" s="33">
        <v>2.1259310000000002E-3</v>
      </c>
      <c r="KE110" s="33">
        <v>2.1174509999999998E-3</v>
      </c>
      <c r="KF110" s="33">
        <v>2.1090280000000002E-3</v>
      </c>
      <c r="KG110" s="33">
        <v>2.1007399999999998E-3</v>
      </c>
      <c r="KH110" s="33">
        <v>2.0926640000000002E-3</v>
      </c>
      <c r="KI110" s="33">
        <v>2.0848170000000001E-3</v>
      </c>
      <c r="KJ110" s="33">
        <v>2.0771209999999999E-3</v>
      </c>
      <c r="KK110" s="33">
        <v>2.0694559999999999E-3</v>
      </c>
      <c r="KL110" s="33">
        <v>2.0618030000000001E-3</v>
      </c>
      <c r="KM110" s="33">
        <v>2.0542440000000002E-3</v>
      </c>
      <c r="KN110" s="33">
        <v>2.046815E-3</v>
      </c>
      <c r="KO110" s="33">
        <v>2.0394739999999999E-3</v>
      </c>
      <c r="KP110" s="33">
        <v>2.0320999999999998E-3</v>
      </c>
      <c r="KQ110" s="33">
        <v>2.0245770000000001E-3</v>
      </c>
      <c r="KR110" s="33">
        <v>2.0168899999999999E-3</v>
      </c>
      <c r="KS110" s="33">
        <v>2.009135E-3</v>
      </c>
      <c r="KT110" s="33">
        <v>2.0014099999999999E-3</v>
      </c>
      <c r="KU110" s="33">
        <v>1.9937179999999998E-3</v>
      </c>
      <c r="KV110" s="33">
        <v>1.9859859999999999E-3</v>
      </c>
      <c r="KW110" s="33">
        <v>1.9781379999999999E-3</v>
      </c>
      <c r="KX110" s="33">
        <v>1.970224E-3</v>
      </c>
      <c r="KY110" s="33">
        <v>1.9623940000000001E-3</v>
      </c>
      <c r="KZ110" s="33">
        <v>1.95473E-3</v>
      </c>
      <c r="LA110" s="33">
        <v>1.947261E-3</v>
      </c>
      <c r="LB110" s="33">
        <v>1.9399440000000001E-3</v>
      </c>
      <c r="LC110" s="33">
        <v>1.9326899999999999E-3</v>
      </c>
      <c r="LD110" s="33">
        <v>1.9255170000000001E-3</v>
      </c>
      <c r="LE110" s="33">
        <v>1.9185490000000001E-3</v>
      </c>
      <c r="LF110" s="33">
        <v>1.9118239999999999E-3</v>
      </c>
      <c r="LG110" s="33">
        <v>1.9053049999999999E-3</v>
      </c>
      <c r="LH110" s="33">
        <v>1.8989110000000001E-3</v>
      </c>
      <c r="LI110" s="33">
        <v>1.892508E-3</v>
      </c>
      <c r="LJ110" s="33">
        <v>1.8860229999999999E-3</v>
      </c>
      <c r="LK110" s="33">
        <v>1.8795229999999999E-3</v>
      </c>
      <c r="LL110" s="33">
        <v>1.873046E-3</v>
      </c>
      <c r="LM110" s="33">
        <v>1.8665839999999999E-3</v>
      </c>
      <c r="LN110" s="33">
        <v>1.860081E-3</v>
      </c>
      <c r="LO110" s="33">
        <v>1.853412E-3</v>
      </c>
      <c r="LP110" s="33">
        <v>1.8465560000000001E-3</v>
      </c>
      <c r="LQ110" s="33">
        <v>1.839624E-3</v>
      </c>
      <c r="LR110" s="33">
        <v>1.83271E-3</v>
      </c>
      <c r="LS110" s="33">
        <v>1.825873E-3</v>
      </c>
      <c r="LT110" s="33">
        <v>1.8190859999999999E-3</v>
      </c>
      <c r="LU110" s="33">
        <v>1.812258E-3</v>
      </c>
      <c r="LV110" s="33">
        <v>1.8054259999999999E-3</v>
      </c>
      <c r="LW110" s="33">
        <v>1.798673E-3</v>
      </c>
      <c r="LX110" s="33">
        <v>1.7920620000000001E-3</v>
      </c>
      <c r="LY110" s="33">
        <v>1.7856160000000001E-3</v>
      </c>
      <c r="LZ110" s="33">
        <v>1.7793010000000001E-3</v>
      </c>
      <c r="MA110" s="33">
        <v>1.7729950000000001E-3</v>
      </c>
      <c r="MB110" s="33">
        <v>1.766709E-3</v>
      </c>
      <c r="MC110" s="33">
        <v>1.7605159999999999E-3</v>
      </c>
      <c r="MD110" s="33">
        <v>1.75446E-3</v>
      </c>
      <c r="ME110" s="33">
        <v>1.7485339999999999E-3</v>
      </c>
      <c r="MF110" s="33">
        <v>1.742665E-3</v>
      </c>
      <c r="MG110" s="33">
        <v>1.736753E-3</v>
      </c>
      <c r="MH110" s="33">
        <v>1.730767E-3</v>
      </c>
      <c r="MI110" s="33">
        <v>1.7247650000000001E-3</v>
      </c>
      <c r="MJ110" s="33">
        <v>1.7188139999999999E-3</v>
      </c>
      <c r="MK110" s="33">
        <v>1.712926E-3</v>
      </c>
      <c r="ML110" s="33">
        <v>1.7070329999999999E-3</v>
      </c>
      <c r="MM110" s="33">
        <v>1.701057E-3</v>
      </c>
      <c r="MN110" s="33">
        <v>1.694978E-3</v>
      </c>
      <c r="MO110" s="33">
        <v>1.688847E-3</v>
      </c>
      <c r="MP110" s="33">
        <v>1.6827529999999999E-3</v>
      </c>
      <c r="MQ110" s="33">
        <v>1.676727E-3</v>
      </c>
      <c r="MR110" s="33">
        <v>1.6707200000000001E-3</v>
      </c>
      <c r="MS110" s="33">
        <v>1.664654E-3</v>
      </c>
      <c r="MT110" s="33">
        <v>1.658519E-3</v>
      </c>
      <c r="MU110" s="33">
        <v>1.652387E-3</v>
      </c>
      <c r="MV110" s="33">
        <v>1.6463230000000001E-3</v>
      </c>
      <c r="MW110" s="33">
        <v>1.640353E-3</v>
      </c>
      <c r="MX110" s="33">
        <v>1.634436E-3</v>
      </c>
      <c r="MY110" s="33">
        <v>1.62849E-3</v>
      </c>
      <c r="MZ110" s="33">
        <v>1.6224919999999999E-3</v>
      </c>
      <c r="NA110" s="33">
        <v>1.6165089999999999E-3</v>
      </c>
      <c r="NB110" s="33">
        <v>1.610614E-3</v>
      </c>
      <c r="NC110" s="33">
        <v>1.604814E-3</v>
      </c>
      <c r="ND110" s="33">
        <v>1.599107E-3</v>
      </c>
      <c r="NE110" s="33">
        <v>1.5934250000000001E-3</v>
      </c>
      <c r="NF110" s="33">
        <v>1.587747E-3</v>
      </c>
      <c r="NG110" s="33">
        <v>1.5820999999999999E-3</v>
      </c>
      <c r="NH110" s="33">
        <v>1.5765289999999999E-3</v>
      </c>
      <c r="NI110" s="33">
        <v>1.5710330000000001E-3</v>
      </c>
      <c r="NJ110" s="33">
        <v>1.5655910000000001E-3</v>
      </c>
      <c r="NK110" s="33">
        <v>1.560147E-3</v>
      </c>
      <c r="NL110" s="33">
        <v>1.554681E-3</v>
      </c>
      <c r="NM110" s="33">
        <v>1.5492030000000001E-3</v>
      </c>
      <c r="NN110" s="33">
        <v>1.543743E-3</v>
      </c>
      <c r="NO110" s="33">
        <v>1.5383230000000001E-3</v>
      </c>
      <c r="NP110" s="33">
        <v>1.5329499999999999E-3</v>
      </c>
      <c r="NQ110" s="33">
        <v>1.5275569999999999E-3</v>
      </c>
      <c r="NR110" s="33">
        <v>1.5221410000000001E-3</v>
      </c>
      <c r="NS110" s="33">
        <v>1.516716E-3</v>
      </c>
      <c r="NT110" s="33">
        <v>1.511309E-3</v>
      </c>
      <c r="NU110" s="33">
        <v>1.505965E-3</v>
      </c>
      <c r="NV110" s="33">
        <v>1.500693E-3</v>
      </c>
      <c r="NW110" s="33">
        <v>1.4954180000000001E-3</v>
      </c>
      <c r="NX110" s="33">
        <v>1.490159E-3</v>
      </c>
      <c r="NY110" s="33">
        <v>1.484941E-3</v>
      </c>
      <c r="NZ110" s="33">
        <v>1.4798000000000001E-3</v>
      </c>
      <c r="OA110" s="33">
        <v>1.4747779999999999E-3</v>
      </c>
      <c r="OB110" s="33">
        <v>1.4698560000000001E-3</v>
      </c>
      <c r="OC110" s="33">
        <v>1.464985E-3</v>
      </c>
      <c r="OD110" s="33">
        <v>1.460179E-3</v>
      </c>
      <c r="OE110" s="33">
        <v>1.4554360000000001E-3</v>
      </c>
      <c r="OF110" s="33">
        <v>1.4507879999999999E-3</v>
      </c>
      <c r="OG110" s="33">
        <v>1.4462850000000001E-3</v>
      </c>
      <c r="OH110" s="33">
        <v>1.441892E-3</v>
      </c>
      <c r="OI110" s="33">
        <v>1.4375530000000001E-3</v>
      </c>
      <c r="OJ110" s="33">
        <v>1.4332839999999999E-3</v>
      </c>
      <c r="OK110" s="33">
        <v>1.429067E-3</v>
      </c>
      <c r="OL110" s="33">
        <v>1.4249309999999999E-3</v>
      </c>
      <c r="OM110" s="33">
        <v>1.420897E-3</v>
      </c>
      <c r="ON110" s="33">
        <v>1.4169370000000001E-3</v>
      </c>
      <c r="OO110" s="33">
        <v>1.413009E-3</v>
      </c>
      <c r="OP110" s="33">
        <v>1.409111E-3</v>
      </c>
    </row>
    <row r="111" spans="1:406" x14ac:dyDescent="0.25">
      <c r="A111" s="13" t="str">
        <f t="shared" si="1"/>
        <v>Helicopter-VERY COARSE-3-20-Any</v>
      </c>
      <c r="B111" s="13" t="s">
        <v>55</v>
      </c>
      <c r="C111" s="23" t="s">
        <v>32</v>
      </c>
      <c r="D111" s="31">
        <v>3</v>
      </c>
      <c r="E111" s="23">
        <v>20</v>
      </c>
      <c r="F111" s="32" t="s">
        <v>48</v>
      </c>
      <c r="G111" s="33">
        <v>0.92973019999999995</v>
      </c>
      <c r="H111" s="33">
        <v>0.69227490000000003</v>
      </c>
      <c r="I111" s="33">
        <v>0.50377000000000005</v>
      </c>
      <c r="J111" s="33">
        <v>0.37064000000000002</v>
      </c>
      <c r="K111" s="33">
        <v>0.2789162</v>
      </c>
      <c r="L111" s="33">
        <v>0.21546270000000001</v>
      </c>
      <c r="M111" s="33">
        <v>0.17048579999999999</v>
      </c>
      <c r="N111" s="33">
        <v>0.13815089999999999</v>
      </c>
      <c r="O111" s="33">
        <v>0.11453770000000001</v>
      </c>
      <c r="P111" s="33">
        <v>9.6333349999999998E-2</v>
      </c>
      <c r="Q111" s="33">
        <v>8.2292299999999999E-2</v>
      </c>
      <c r="R111" s="33">
        <v>7.1346729999999997E-2</v>
      </c>
      <c r="S111" s="33">
        <v>6.2552490000000002E-2</v>
      </c>
      <c r="T111" s="33">
        <v>5.5483909999999997E-2</v>
      </c>
      <c r="U111" s="33">
        <v>4.993102E-2</v>
      </c>
      <c r="V111" s="33">
        <v>4.5869979999999998E-2</v>
      </c>
      <c r="W111" s="33">
        <v>4.229372E-2</v>
      </c>
      <c r="X111" s="33">
        <v>3.9137249999999998E-2</v>
      </c>
      <c r="Y111" s="33">
        <v>3.6145330000000003E-2</v>
      </c>
      <c r="Z111" s="33">
        <v>3.3494839999999998E-2</v>
      </c>
      <c r="AA111" s="33">
        <v>3.1329139999999998E-2</v>
      </c>
      <c r="AB111" s="33">
        <v>2.9062790000000002E-2</v>
      </c>
      <c r="AC111" s="33">
        <v>2.705902E-2</v>
      </c>
      <c r="AD111" s="33">
        <v>2.5285370000000001E-2</v>
      </c>
      <c r="AE111" s="33">
        <v>2.3655599999999999E-2</v>
      </c>
      <c r="AF111" s="33">
        <v>2.221213E-2</v>
      </c>
      <c r="AG111" s="33">
        <v>2.096928E-2</v>
      </c>
      <c r="AH111" s="33">
        <v>1.9727140000000001E-2</v>
      </c>
      <c r="AI111" s="33">
        <v>1.8638499999999999E-2</v>
      </c>
      <c r="AJ111" s="33">
        <v>1.765038E-2</v>
      </c>
      <c r="AK111" s="33">
        <v>1.6734289999999999E-2</v>
      </c>
      <c r="AL111" s="33">
        <v>1.5811749999999999E-2</v>
      </c>
      <c r="AM111" s="33">
        <v>1.496565E-2</v>
      </c>
      <c r="AN111" s="33">
        <v>1.419305E-2</v>
      </c>
      <c r="AO111" s="33">
        <v>1.349681E-2</v>
      </c>
      <c r="AP111" s="33">
        <v>1.2854340000000001E-2</v>
      </c>
      <c r="AQ111" s="33">
        <v>1.226062E-2</v>
      </c>
      <c r="AR111" s="33">
        <v>1.170887E-2</v>
      </c>
      <c r="AS111" s="33">
        <v>1.1192850000000001E-2</v>
      </c>
      <c r="AT111" s="33">
        <v>1.071332E-2</v>
      </c>
      <c r="AU111" s="33">
        <v>1.027497E-2</v>
      </c>
      <c r="AV111" s="33">
        <v>9.8677910000000008E-3</v>
      </c>
      <c r="AW111" s="33">
        <v>9.486965E-3</v>
      </c>
      <c r="AX111" s="33">
        <v>9.1244440000000007E-3</v>
      </c>
      <c r="AY111" s="33">
        <v>8.7823129999999999E-3</v>
      </c>
      <c r="AZ111" s="33">
        <v>8.4608259999999994E-3</v>
      </c>
      <c r="BA111" s="33">
        <v>8.1643370000000007E-3</v>
      </c>
      <c r="BB111" s="33">
        <v>7.8875089999999991E-3</v>
      </c>
      <c r="BC111" s="33">
        <v>7.625906E-3</v>
      </c>
      <c r="BD111" s="33">
        <v>7.3726939999999999E-3</v>
      </c>
      <c r="BE111" s="33">
        <v>7.1316699999999997E-3</v>
      </c>
      <c r="BF111" s="33">
        <v>6.9037250000000003E-3</v>
      </c>
      <c r="BG111" s="33">
        <v>6.6916450000000004E-3</v>
      </c>
      <c r="BH111" s="33">
        <v>6.4935289999999996E-3</v>
      </c>
      <c r="BI111" s="33">
        <v>6.3053390000000001E-3</v>
      </c>
      <c r="BJ111" s="33">
        <v>6.119897E-3</v>
      </c>
      <c r="BK111" s="33">
        <v>5.9418279999999997E-3</v>
      </c>
      <c r="BL111" s="33">
        <v>5.7731789999999998E-3</v>
      </c>
      <c r="BM111" s="33">
        <v>5.6154630000000002E-3</v>
      </c>
      <c r="BN111" s="33">
        <v>5.4675560000000002E-3</v>
      </c>
      <c r="BO111" s="33">
        <v>5.3269320000000004E-3</v>
      </c>
      <c r="BP111" s="33">
        <v>5.1870429999999997E-3</v>
      </c>
      <c r="BQ111" s="33">
        <v>5.0519969999999999E-3</v>
      </c>
      <c r="BR111" s="33">
        <v>4.923612E-3</v>
      </c>
      <c r="BS111" s="33">
        <v>4.8035079999999997E-3</v>
      </c>
      <c r="BT111" s="33">
        <v>4.6920089999999996E-3</v>
      </c>
      <c r="BU111" s="33">
        <v>4.5859849999999999E-3</v>
      </c>
      <c r="BV111" s="33">
        <v>4.478442E-3</v>
      </c>
      <c r="BW111" s="33">
        <v>4.3729270000000004E-3</v>
      </c>
      <c r="BX111" s="33">
        <v>4.2719450000000001E-3</v>
      </c>
      <c r="BY111" s="33">
        <v>4.1780339999999997E-3</v>
      </c>
      <c r="BZ111" s="33">
        <v>4.0912270000000002E-3</v>
      </c>
      <c r="CA111" s="33">
        <v>4.0087300000000003E-3</v>
      </c>
      <c r="CB111" s="33">
        <v>3.9248219999999997E-3</v>
      </c>
      <c r="CC111" s="33">
        <v>3.8404870000000001E-3</v>
      </c>
      <c r="CD111" s="33">
        <v>3.7587609999999998E-3</v>
      </c>
      <c r="CE111" s="33">
        <v>3.6829110000000001E-3</v>
      </c>
      <c r="CF111" s="33">
        <v>3.6131940000000001E-3</v>
      </c>
      <c r="CG111" s="33">
        <v>3.5474590000000002E-3</v>
      </c>
      <c r="CH111" s="33">
        <v>3.4805449999999998E-3</v>
      </c>
      <c r="CI111" s="33">
        <v>3.4126870000000002E-3</v>
      </c>
      <c r="CJ111" s="33">
        <v>3.346557E-3</v>
      </c>
      <c r="CK111" s="33">
        <v>3.284454E-3</v>
      </c>
      <c r="CL111" s="33">
        <v>3.2278760000000002E-3</v>
      </c>
      <c r="CM111" s="33">
        <v>3.1748340000000001E-3</v>
      </c>
      <c r="CN111" s="33">
        <v>3.1210439999999999E-3</v>
      </c>
      <c r="CO111" s="33">
        <v>3.0656300000000002E-3</v>
      </c>
      <c r="CP111" s="33">
        <v>3.010717E-3</v>
      </c>
      <c r="CQ111" s="33">
        <v>2.958834E-3</v>
      </c>
      <c r="CR111" s="33">
        <v>2.9114060000000001E-3</v>
      </c>
      <c r="CS111" s="33">
        <v>2.8675699999999998E-3</v>
      </c>
      <c r="CT111" s="33">
        <v>2.8231020000000001E-3</v>
      </c>
      <c r="CU111" s="33">
        <v>2.7772830000000002E-3</v>
      </c>
      <c r="CV111" s="33">
        <v>2.7308060000000001E-3</v>
      </c>
      <c r="CW111" s="33">
        <v>2.6864760000000001E-3</v>
      </c>
      <c r="CX111" s="33">
        <v>2.646247E-3</v>
      </c>
      <c r="CY111" s="33">
        <v>2.6088890000000001E-3</v>
      </c>
      <c r="CZ111" s="33">
        <v>2.5711800000000002E-3</v>
      </c>
      <c r="DA111" s="33">
        <v>2.5326469999999998E-3</v>
      </c>
      <c r="DB111" s="33">
        <v>2.4935119999999998E-3</v>
      </c>
      <c r="DC111" s="33">
        <v>2.4559349999999998E-3</v>
      </c>
      <c r="DD111" s="33">
        <v>2.422034E-3</v>
      </c>
      <c r="DE111" s="33">
        <v>2.391093E-3</v>
      </c>
      <c r="DF111" s="33">
        <v>2.3594060000000001E-3</v>
      </c>
      <c r="DG111" s="33">
        <v>2.3260690000000001E-3</v>
      </c>
      <c r="DH111" s="33">
        <v>2.2921320000000001E-3</v>
      </c>
      <c r="DI111" s="33">
        <v>2.2597289999999998E-3</v>
      </c>
      <c r="DJ111" s="33">
        <v>2.2301619999999999E-3</v>
      </c>
      <c r="DK111" s="33">
        <v>2.2027959999999999E-3</v>
      </c>
      <c r="DL111" s="33">
        <v>2.1754410000000002E-3</v>
      </c>
      <c r="DM111" s="33">
        <v>2.147052E-3</v>
      </c>
      <c r="DN111" s="33">
        <v>2.1183780000000002E-3</v>
      </c>
      <c r="DO111" s="33">
        <v>2.0908250000000001E-3</v>
      </c>
      <c r="DP111" s="33">
        <v>2.0657190000000001E-3</v>
      </c>
      <c r="DQ111" s="33">
        <v>2.042533E-3</v>
      </c>
      <c r="DR111" s="33">
        <v>2.019252E-3</v>
      </c>
      <c r="DS111" s="33">
        <v>1.9935909999999999E-3</v>
      </c>
      <c r="DT111" s="33">
        <v>1.9666639999999999E-3</v>
      </c>
      <c r="DU111" s="33">
        <v>1.9410460000000001E-3</v>
      </c>
      <c r="DV111" s="33">
        <v>1.918955E-3</v>
      </c>
      <c r="DW111" s="33">
        <v>1.899607E-3</v>
      </c>
      <c r="DX111" s="33">
        <v>1.880547E-3</v>
      </c>
      <c r="DY111" s="33">
        <v>1.8593329999999999E-3</v>
      </c>
      <c r="DZ111" s="33">
        <v>1.835759E-3</v>
      </c>
      <c r="EA111" s="33">
        <v>1.812667E-3</v>
      </c>
      <c r="EB111" s="33">
        <v>1.792025E-3</v>
      </c>
      <c r="EC111" s="33">
        <v>1.7735959999999999E-3</v>
      </c>
      <c r="ED111" s="33">
        <v>1.7556130000000001E-3</v>
      </c>
      <c r="EE111" s="33">
        <v>1.736373E-3</v>
      </c>
      <c r="EF111" s="33">
        <v>1.7162729999999999E-3</v>
      </c>
      <c r="EG111" s="33">
        <v>1.6963620000000001E-3</v>
      </c>
      <c r="EH111" s="33">
        <v>1.6781750000000001E-3</v>
      </c>
      <c r="EI111" s="33">
        <v>1.661729E-3</v>
      </c>
      <c r="EJ111" s="33">
        <v>1.6456789999999999E-3</v>
      </c>
      <c r="EK111" s="33">
        <v>1.6282169999999999E-3</v>
      </c>
      <c r="EL111" s="33">
        <v>1.609091E-3</v>
      </c>
      <c r="EM111" s="33">
        <v>1.5898570000000001E-3</v>
      </c>
      <c r="EN111" s="33">
        <v>1.5726309999999999E-3</v>
      </c>
      <c r="EO111" s="33">
        <v>1.5574059999999999E-3</v>
      </c>
      <c r="EP111" s="33">
        <v>1.542891E-3</v>
      </c>
      <c r="EQ111" s="33">
        <v>1.528015E-3</v>
      </c>
      <c r="ER111" s="33">
        <v>1.512134E-3</v>
      </c>
      <c r="ES111" s="33">
        <v>1.4959299999999999E-3</v>
      </c>
      <c r="ET111" s="33">
        <v>1.480606E-3</v>
      </c>
      <c r="EU111" s="33">
        <v>1.4662760000000001E-3</v>
      </c>
      <c r="EV111" s="33">
        <v>1.4522210000000001E-3</v>
      </c>
      <c r="EW111" s="33">
        <v>1.437921E-3</v>
      </c>
      <c r="EX111" s="33">
        <v>1.422759E-3</v>
      </c>
      <c r="EY111" s="33">
        <v>1.407731E-3</v>
      </c>
      <c r="EZ111" s="33">
        <v>1.3944459999999999E-3</v>
      </c>
      <c r="FA111" s="33">
        <v>1.382685E-3</v>
      </c>
      <c r="FB111" s="33">
        <v>1.3709499999999999E-3</v>
      </c>
      <c r="FC111" s="33">
        <v>1.3582170000000001E-3</v>
      </c>
      <c r="FD111" s="33">
        <v>1.3441589999999999E-3</v>
      </c>
      <c r="FE111" s="33">
        <v>1.329858E-3</v>
      </c>
      <c r="FF111" s="33">
        <v>1.317066E-3</v>
      </c>
      <c r="FG111" s="33">
        <v>1.3058620000000001E-3</v>
      </c>
      <c r="FH111" s="33">
        <v>1.2951340000000001E-3</v>
      </c>
      <c r="FI111" s="33">
        <v>1.284302E-3</v>
      </c>
      <c r="FJ111" s="33">
        <v>1.2729480000000001E-3</v>
      </c>
      <c r="FK111" s="33">
        <v>1.2614099999999999E-3</v>
      </c>
      <c r="FL111" s="33">
        <v>1.2507169999999999E-3</v>
      </c>
      <c r="FM111" s="33">
        <v>1.240639E-3</v>
      </c>
      <c r="FN111" s="33">
        <v>1.230723E-3</v>
      </c>
      <c r="FO111" s="33">
        <v>1.2206630000000001E-3</v>
      </c>
      <c r="FP111" s="33">
        <v>1.2102230000000001E-3</v>
      </c>
      <c r="FQ111" s="33">
        <v>1.199692E-3</v>
      </c>
      <c r="FR111" s="33">
        <v>1.190071E-3</v>
      </c>
      <c r="FS111" s="33">
        <v>1.181194E-3</v>
      </c>
      <c r="FT111" s="33">
        <v>1.1727160000000001E-3</v>
      </c>
      <c r="FU111" s="33">
        <v>1.1640349999999999E-3</v>
      </c>
      <c r="FV111" s="33">
        <v>1.1547479999999999E-3</v>
      </c>
      <c r="FW111" s="33">
        <v>1.1451639999999999E-3</v>
      </c>
      <c r="FX111" s="33">
        <v>1.1360960000000001E-3</v>
      </c>
      <c r="FY111" s="33">
        <v>1.127704E-3</v>
      </c>
      <c r="FZ111" s="33">
        <v>1.1197939999999999E-3</v>
      </c>
      <c r="GA111" s="33">
        <v>1.1120489999999999E-3</v>
      </c>
      <c r="GB111" s="33">
        <v>1.1040679999999999E-3</v>
      </c>
      <c r="GC111" s="33">
        <v>1.096063E-3</v>
      </c>
      <c r="GD111" s="33">
        <v>1.0884309999999999E-3</v>
      </c>
      <c r="GE111" s="33">
        <v>1.0813179999999999E-3</v>
      </c>
      <c r="GF111" s="33">
        <v>1.074436E-3</v>
      </c>
      <c r="GG111" s="33">
        <v>1.0674479999999999E-3</v>
      </c>
      <c r="GH111" s="33">
        <v>1.0600519999999999E-3</v>
      </c>
      <c r="GI111" s="33">
        <v>1.05248E-3</v>
      </c>
      <c r="GJ111" s="33">
        <v>1.0451729999999999E-3</v>
      </c>
      <c r="GK111" s="33">
        <v>1.038345E-3</v>
      </c>
      <c r="GL111" s="33">
        <v>1.0319089999999999E-3</v>
      </c>
      <c r="GM111" s="33">
        <v>1.025569E-3</v>
      </c>
      <c r="GN111" s="33">
        <v>1.019051E-3</v>
      </c>
      <c r="GO111" s="33">
        <v>1.012411E-3</v>
      </c>
      <c r="GP111" s="33">
        <v>1.0059050000000001E-3</v>
      </c>
      <c r="GQ111" s="33">
        <v>9.9972160000000006E-4</v>
      </c>
      <c r="GR111" s="33">
        <v>9.9391129999999999E-4</v>
      </c>
      <c r="GS111" s="33">
        <v>9.882999999999999E-4</v>
      </c>
      <c r="GT111" s="33">
        <v>9.826825999999999E-4</v>
      </c>
      <c r="GU111" s="33">
        <v>9.7703400000000011E-4</v>
      </c>
      <c r="GV111" s="33">
        <v>9.7142859999999997E-4</v>
      </c>
      <c r="GW111" s="33">
        <v>9.6600500000000003E-4</v>
      </c>
      <c r="GX111" s="33">
        <v>9.6095369999999998E-4</v>
      </c>
      <c r="GY111" s="33">
        <v>9.5611299999999997E-4</v>
      </c>
      <c r="GZ111" s="33">
        <v>9.5129559999999999E-4</v>
      </c>
      <c r="HA111" s="33">
        <v>9.4640000000000002E-4</v>
      </c>
      <c r="HB111" s="33">
        <v>9.4150210000000002E-4</v>
      </c>
      <c r="HC111" s="33">
        <v>9.3670630000000003E-4</v>
      </c>
      <c r="HD111" s="33">
        <v>9.3215629999999995E-4</v>
      </c>
      <c r="HE111" s="33">
        <v>9.2775319999999998E-4</v>
      </c>
      <c r="HF111" s="33">
        <v>9.2337129999999997E-4</v>
      </c>
      <c r="HG111" s="33">
        <v>9.1895539999999997E-4</v>
      </c>
      <c r="HH111" s="33">
        <v>9.1452660000000002E-4</v>
      </c>
      <c r="HI111" s="33">
        <v>9.1020079999999995E-4</v>
      </c>
      <c r="HJ111" s="33">
        <v>9.0610750000000002E-4</v>
      </c>
      <c r="HK111" s="33">
        <v>9.0219910000000005E-4</v>
      </c>
      <c r="HL111" s="33">
        <v>8.9836069999999998E-4</v>
      </c>
      <c r="HM111" s="33">
        <v>8.9453500000000001E-4</v>
      </c>
      <c r="HN111" s="33">
        <v>8.9064109999999999E-4</v>
      </c>
      <c r="HO111" s="33">
        <v>8.867069E-4</v>
      </c>
      <c r="HP111" s="33">
        <v>8.8284979999999995E-4</v>
      </c>
      <c r="HQ111" s="33">
        <v>8.7905809999999998E-4</v>
      </c>
      <c r="HR111" s="33">
        <v>8.7530539999999997E-4</v>
      </c>
      <c r="HS111" s="33">
        <v>8.7161430000000004E-4</v>
      </c>
      <c r="HT111" s="33">
        <v>8.6795929999999996E-4</v>
      </c>
      <c r="HU111" s="33">
        <v>8.6432999999999996E-4</v>
      </c>
      <c r="HV111" s="33">
        <v>8.6080290000000001E-4</v>
      </c>
      <c r="HW111" s="33">
        <v>8.573923E-4</v>
      </c>
      <c r="HX111" s="33">
        <v>8.5407430000000002E-4</v>
      </c>
      <c r="HY111" s="33">
        <v>8.508535E-4</v>
      </c>
      <c r="HZ111" s="33">
        <v>8.4765549999999996E-4</v>
      </c>
      <c r="IA111" s="33">
        <v>8.4440969999999998E-4</v>
      </c>
      <c r="IB111" s="33">
        <v>8.4115929999999995E-4</v>
      </c>
      <c r="IC111" s="33">
        <v>8.3792529999999999E-4</v>
      </c>
      <c r="ID111" s="33">
        <v>8.346963E-4</v>
      </c>
      <c r="IE111" s="33">
        <v>8.3148810000000005E-4</v>
      </c>
      <c r="IF111" s="33">
        <v>8.2824009999999998E-4</v>
      </c>
      <c r="IG111" s="33">
        <v>8.2496510000000002E-4</v>
      </c>
      <c r="IH111" s="33">
        <v>8.2176169999999998E-4</v>
      </c>
      <c r="II111" s="33">
        <v>8.1867750000000003E-4</v>
      </c>
      <c r="IJ111" s="33">
        <v>8.1570220000000003E-4</v>
      </c>
      <c r="IK111" s="33">
        <v>8.1284460000000005E-4</v>
      </c>
      <c r="IL111" s="33">
        <v>8.1005699999999999E-4</v>
      </c>
      <c r="IM111" s="33">
        <v>8.0731100000000001E-4</v>
      </c>
      <c r="IN111" s="33">
        <v>8.0464719999999998E-4</v>
      </c>
      <c r="IO111" s="33">
        <v>8.0205689999999997E-4</v>
      </c>
      <c r="IP111" s="33">
        <v>7.9948520000000002E-4</v>
      </c>
      <c r="IQ111" s="33">
        <v>7.9692279999999999E-4</v>
      </c>
      <c r="IR111" s="33">
        <v>7.9435309999999996E-4</v>
      </c>
      <c r="IS111" s="33">
        <v>7.9181339999999996E-4</v>
      </c>
      <c r="IT111" s="33">
        <v>7.8937389999999999E-4</v>
      </c>
      <c r="IU111" s="33">
        <v>7.8706469999999999E-4</v>
      </c>
      <c r="IV111" s="33">
        <v>7.8490090000000003E-4</v>
      </c>
      <c r="IW111" s="33">
        <v>7.8290049999999996E-4</v>
      </c>
      <c r="IX111" s="33">
        <v>7.8102930000000003E-4</v>
      </c>
      <c r="IY111" s="33">
        <v>7.792818E-4</v>
      </c>
      <c r="IZ111" s="33">
        <v>7.7765660000000004E-4</v>
      </c>
      <c r="JA111" s="33">
        <v>7.7608829999999997E-4</v>
      </c>
      <c r="JB111" s="33">
        <v>7.7455000000000004E-4</v>
      </c>
      <c r="JC111" s="33">
        <v>7.7303500000000004E-4</v>
      </c>
      <c r="JD111" s="33">
        <v>7.7147830000000002E-4</v>
      </c>
      <c r="JE111" s="33">
        <v>7.6985599999999997E-4</v>
      </c>
      <c r="JF111" s="33">
        <v>7.6818009999999996E-4</v>
      </c>
      <c r="JG111" s="33">
        <v>7.6644110000000001E-4</v>
      </c>
      <c r="JH111" s="33">
        <v>7.647016E-4</v>
      </c>
      <c r="JI111" s="33">
        <v>7.6303190000000004E-4</v>
      </c>
      <c r="JJ111" s="33">
        <v>7.6147369999999995E-4</v>
      </c>
      <c r="JK111" s="33">
        <v>7.6003680000000001E-4</v>
      </c>
      <c r="JL111" s="33">
        <v>7.5872210000000001E-4</v>
      </c>
      <c r="JM111" s="33">
        <v>7.5751560000000004E-4</v>
      </c>
      <c r="JN111" s="33">
        <v>7.5643539999999999E-4</v>
      </c>
      <c r="JO111" s="33">
        <v>7.5546230000000003E-4</v>
      </c>
      <c r="JP111" s="33">
        <v>7.5456069999999995E-4</v>
      </c>
      <c r="JQ111" s="33">
        <v>7.536725E-4</v>
      </c>
      <c r="JR111" s="33">
        <v>7.5275199999999998E-4</v>
      </c>
      <c r="JS111" s="33">
        <v>7.5177190000000002E-4</v>
      </c>
      <c r="JT111" s="33">
        <v>7.5076030000000005E-4</v>
      </c>
      <c r="JU111" s="33">
        <v>7.4972329999999998E-4</v>
      </c>
      <c r="JV111" s="33">
        <v>7.486627E-4</v>
      </c>
      <c r="JW111" s="33">
        <v>7.4756300000000003E-4</v>
      </c>
      <c r="JX111" s="33">
        <v>7.4642130000000004E-4</v>
      </c>
      <c r="JY111" s="33">
        <v>7.4525030000000003E-4</v>
      </c>
      <c r="JZ111" s="33">
        <v>7.4410760000000002E-4</v>
      </c>
      <c r="KA111" s="33">
        <v>7.4301629999999998E-4</v>
      </c>
      <c r="KB111" s="33">
        <v>7.4197719999999996E-4</v>
      </c>
      <c r="KC111" s="33">
        <v>7.4095599999999997E-4</v>
      </c>
      <c r="KD111" s="33">
        <v>7.3991699999999998E-4</v>
      </c>
      <c r="KE111" s="33">
        <v>7.3883800000000002E-4</v>
      </c>
      <c r="KF111" s="33">
        <v>7.3774479999999998E-4</v>
      </c>
      <c r="KG111" s="33">
        <v>7.3664460000000005E-4</v>
      </c>
      <c r="KH111" s="33">
        <v>7.3553870000000001E-4</v>
      </c>
      <c r="KI111" s="33">
        <v>7.3440729999999996E-4</v>
      </c>
      <c r="KJ111" s="33">
        <v>7.3324000000000002E-4</v>
      </c>
      <c r="KK111" s="33">
        <v>7.3203859999999995E-4</v>
      </c>
      <c r="KL111" s="33">
        <v>7.3084630000000005E-4</v>
      </c>
      <c r="KM111" s="33">
        <v>7.2967460000000002E-4</v>
      </c>
      <c r="KN111" s="33">
        <v>7.285169E-4</v>
      </c>
      <c r="KO111" s="33">
        <v>7.2732890000000005E-4</v>
      </c>
      <c r="KP111" s="33">
        <v>7.2607689999999996E-4</v>
      </c>
      <c r="KQ111" s="33">
        <v>7.2475060000000001E-4</v>
      </c>
      <c r="KR111" s="33">
        <v>7.2339099999999999E-4</v>
      </c>
      <c r="KS111" s="33">
        <v>7.220188E-4</v>
      </c>
      <c r="KT111" s="33">
        <v>7.2063330000000003E-4</v>
      </c>
      <c r="KU111" s="33">
        <v>7.1918600000000002E-4</v>
      </c>
      <c r="KV111" s="33">
        <v>7.176576E-4</v>
      </c>
      <c r="KW111" s="33">
        <v>7.1605240000000004E-4</v>
      </c>
      <c r="KX111" s="33">
        <v>7.1442529999999997E-4</v>
      </c>
      <c r="KY111" s="33">
        <v>7.1280639999999999E-4</v>
      </c>
      <c r="KZ111" s="33">
        <v>7.1120829999999995E-4</v>
      </c>
      <c r="LA111" s="33">
        <v>7.0959050000000002E-4</v>
      </c>
      <c r="LB111" s="33">
        <v>7.0792979999999999E-4</v>
      </c>
      <c r="LC111" s="33">
        <v>7.0622390000000005E-4</v>
      </c>
      <c r="LD111" s="33">
        <v>7.0451509999999999E-4</v>
      </c>
      <c r="LE111" s="33">
        <v>7.0281610000000002E-4</v>
      </c>
      <c r="LF111" s="33">
        <v>7.0111999999999996E-4</v>
      </c>
      <c r="LG111" s="33">
        <v>6.9936670000000001E-4</v>
      </c>
      <c r="LH111" s="33">
        <v>6.9752010000000001E-4</v>
      </c>
      <c r="LI111" s="33">
        <v>6.9557169999999999E-4</v>
      </c>
      <c r="LJ111" s="33">
        <v>6.9356769999999999E-4</v>
      </c>
      <c r="LK111" s="33">
        <v>6.9153379999999998E-4</v>
      </c>
      <c r="LL111" s="33">
        <v>6.8947859999999998E-4</v>
      </c>
      <c r="LM111" s="33">
        <v>6.8736109999999997E-4</v>
      </c>
      <c r="LN111" s="33">
        <v>6.8516029999999997E-4</v>
      </c>
      <c r="LO111" s="33">
        <v>6.8287930000000005E-4</v>
      </c>
      <c r="LP111" s="33">
        <v>6.8057429999999997E-4</v>
      </c>
      <c r="LQ111" s="33">
        <v>6.782766E-4</v>
      </c>
      <c r="LR111" s="33">
        <v>6.7600220000000005E-4</v>
      </c>
      <c r="LS111" s="33">
        <v>6.7371529999999996E-4</v>
      </c>
      <c r="LT111" s="33">
        <v>6.7140020000000002E-4</v>
      </c>
      <c r="LU111" s="33">
        <v>6.6906110000000002E-4</v>
      </c>
      <c r="LV111" s="33">
        <v>6.6674379999999997E-4</v>
      </c>
      <c r="LW111" s="33">
        <v>6.64469E-4</v>
      </c>
      <c r="LX111" s="33">
        <v>6.6224389999999995E-4</v>
      </c>
      <c r="LY111" s="33">
        <v>6.6002149999999996E-4</v>
      </c>
      <c r="LZ111" s="33">
        <v>6.5775930000000005E-4</v>
      </c>
      <c r="MA111" s="33">
        <v>6.5544699999999997E-4</v>
      </c>
      <c r="MB111" s="33">
        <v>6.5312390000000001E-4</v>
      </c>
      <c r="MC111" s="33">
        <v>6.5080979999999997E-4</v>
      </c>
      <c r="MD111" s="33">
        <v>6.4851830000000005E-4</v>
      </c>
      <c r="ME111" s="33">
        <v>6.4621259999999995E-4</v>
      </c>
      <c r="MF111" s="33">
        <v>6.438638E-4</v>
      </c>
      <c r="MG111" s="33">
        <v>6.4146739999999998E-4</v>
      </c>
      <c r="MH111" s="33">
        <v>6.3906529999999996E-4</v>
      </c>
      <c r="MI111" s="33">
        <v>6.3668139999999997E-4</v>
      </c>
      <c r="MJ111" s="33">
        <v>6.3432509999999996E-4</v>
      </c>
      <c r="MK111" s="33">
        <v>6.3195419999999996E-4</v>
      </c>
      <c r="ML111" s="33">
        <v>6.2953309999999997E-4</v>
      </c>
      <c r="MM111" s="33">
        <v>6.2705490000000003E-4</v>
      </c>
      <c r="MN111" s="33">
        <v>6.2456260000000004E-4</v>
      </c>
      <c r="MO111" s="33">
        <v>6.2208840000000005E-4</v>
      </c>
      <c r="MP111" s="33">
        <v>6.1965610000000004E-4</v>
      </c>
      <c r="MQ111" s="33">
        <v>6.1724130000000003E-4</v>
      </c>
      <c r="MR111" s="33">
        <v>6.1482629999999995E-4</v>
      </c>
      <c r="MS111" s="33">
        <v>6.1242070000000004E-4</v>
      </c>
      <c r="MT111" s="33">
        <v>6.1007580000000002E-4</v>
      </c>
      <c r="MU111" s="33">
        <v>6.0782049999999997E-4</v>
      </c>
      <c r="MV111" s="33">
        <v>6.0565619999999995E-4</v>
      </c>
      <c r="MW111" s="33">
        <v>6.0353269999999996E-4</v>
      </c>
      <c r="MX111" s="33">
        <v>6.0140580000000001E-4</v>
      </c>
      <c r="MY111" s="33">
        <v>5.9925669999999996E-4</v>
      </c>
      <c r="MZ111" s="33">
        <v>5.9710220000000003E-4</v>
      </c>
      <c r="NA111" s="33">
        <v>5.9493879999999999E-4</v>
      </c>
      <c r="NB111" s="33">
        <v>5.9276320000000002E-4</v>
      </c>
      <c r="NC111" s="33">
        <v>5.9054189999999996E-4</v>
      </c>
      <c r="ND111" s="33">
        <v>5.8825700000000002E-4</v>
      </c>
      <c r="NE111" s="33">
        <v>5.8591830000000004E-4</v>
      </c>
      <c r="NF111" s="33">
        <v>5.8357440000000003E-4</v>
      </c>
      <c r="NG111" s="33">
        <v>5.8126019999999996E-4</v>
      </c>
      <c r="NH111" s="33">
        <v>5.7899310000000001E-4</v>
      </c>
      <c r="NI111" s="33">
        <v>5.7674560000000002E-4</v>
      </c>
      <c r="NJ111" s="33">
        <v>5.7449390000000001E-4</v>
      </c>
      <c r="NK111" s="33">
        <v>5.7223150000000004E-4</v>
      </c>
      <c r="NL111" s="33">
        <v>5.6998659999999996E-4</v>
      </c>
      <c r="NM111" s="33">
        <v>5.6777309999999997E-4</v>
      </c>
      <c r="NN111" s="33">
        <v>5.6559190000000004E-4</v>
      </c>
      <c r="NO111" s="33">
        <v>5.6340559999999999E-4</v>
      </c>
      <c r="NP111" s="33">
        <v>5.611886E-4</v>
      </c>
      <c r="NQ111" s="33">
        <v>5.5894029999999995E-4</v>
      </c>
      <c r="NR111" s="33">
        <v>5.5670199999999996E-4</v>
      </c>
      <c r="NS111" s="33">
        <v>5.5450460000000003E-4</v>
      </c>
      <c r="NT111" s="33">
        <v>5.5236559999999996E-4</v>
      </c>
      <c r="NU111" s="33">
        <v>5.5026230000000003E-4</v>
      </c>
      <c r="NV111" s="33">
        <v>5.4817359999999999E-4</v>
      </c>
      <c r="NW111" s="33">
        <v>5.4609380000000005E-4</v>
      </c>
      <c r="NX111" s="33">
        <v>5.4403739999999996E-4</v>
      </c>
      <c r="NY111" s="33">
        <v>5.420046E-4</v>
      </c>
      <c r="NZ111" s="33">
        <v>5.3998589999999997E-4</v>
      </c>
      <c r="OA111" s="33">
        <v>5.3793809999999999E-4</v>
      </c>
      <c r="OB111" s="33">
        <v>5.3583410000000004E-4</v>
      </c>
      <c r="OC111" s="33">
        <v>5.3367249999999996E-4</v>
      </c>
      <c r="OD111" s="33">
        <v>5.3146569999999998E-4</v>
      </c>
      <c r="OE111" s="33">
        <v>5.2923800000000002E-4</v>
      </c>
      <c r="OF111" s="33">
        <v>5.2701050000000002E-4</v>
      </c>
      <c r="OG111" s="33">
        <v>5.2478319999999998E-4</v>
      </c>
      <c r="OH111" s="33">
        <v>5.2256999999999998E-4</v>
      </c>
      <c r="OI111" s="33">
        <v>5.2038789999999996E-4</v>
      </c>
      <c r="OJ111" s="33">
        <v>5.1825069999999996E-4</v>
      </c>
      <c r="OK111" s="33">
        <v>5.1616759999999998E-4</v>
      </c>
      <c r="OL111" s="33">
        <v>5.1413420000000004E-4</v>
      </c>
      <c r="OM111" s="33">
        <v>5.1211900000000001E-4</v>
      </c>
      <c r="ON111" s="33">
        <v>5.1010719999999995E-4</v>
      </c>
      <c r="OO111" s="33">
        <v>5.0809270000000005E-4</v>
      </c>
      <c r="OP111" s="33">
        <v>5.0607620000000001E-4</v>
      </c>
    </row>
    <row r="112" spans="1:406" x14ac:dyDescent="0.25">
      <c r="A112" s="13" t="str">
        <f t="shared" si="1"/>
        <v>Helicopter-VERY COARSE-3-14-Any</v>
      </c>
      <c r="B112" s="13" t="s">
        <v>55</v>
      </c>
      <c r="C112" s="23" t="s">
        <v>32</v>
      </c>
      <c r="D112" s="31">
        <v>3</v>
      </c>
      <c r="E112" s="23">
        <v>14</v>
      </c>
      <c r="F112" s="32" t="s">
        <v>48</v>
      </c>
      <c r="G112" s="33">
        <v>0.52803370000000005</v>
      </c>
      <c r="H112" s="33">
        <v>0.33893060000000003</v>
      </c>
      <c r="I112" s="33">
        <v>0.2292903</v>
      </c>
      <c r="J112" s="33">
        <v>0.163188</v>
      </c>
      <c r="K112" s="33">
        <v>0.1215146</v>
      </c>
      <c r="L112" s="33">
        <v>9.4002009999999997E-2</v>
      </c>
      <c r="M112" s="33">
        <v>7.5264869999999998E-2</v>
      </c>
      <c r="N112" s="33">
        <v>6.1920040000000003E-2</v>
      </c>
      <c r="O112" s="33">
        <v>5.2001680000000002E-2</v>
      </c>
      <c r="P112" s="33">
        <v>4.4384189999999997E-2</v>
      </c>
      <c r="Q112" s="33">
        <v>3.971338E-2</v>
      </c>
      <c r="R112" s="33">
        <v>3.593474E-2</v>
      </c>
      <c r="S112" s="33">
        <v>3.2892100000000001E-2</v>
      </c>
      <c r="T112" s="33">
        <v>3.010614E-2</v>
      </c>
      <c r="U112" s="33">
        <v>2.748395E-2</v>
      </c>
      <c r="V112" s="33">
        <v>2.5038060000000001E-2</v>
      </c>
      <c r="W112" s="33">
        <v>2.2807930000000001E-2</v>
      </c>
      <c r="X112" s="33">
        <v>2.0884860000000002E-2</v>
      </c>
      <c r="Y112" s="33">
        <v>1.9290080000000001E-2</v>
      </c>
      <c r="Z112" s="33">
        <v>1.7800489999999999E-2</v>
      </c>
      <c r="AA112" s="33">
        <v>1.6479359999999998E-2</v>
      </c>
      <c r="AB112" s="33">
        <v>1.530309E-2</v>
      </c>
      <c r="AC112" s="33">
        <v>1.4247559999999999E-2</v>
      </c>
      <c r="AD112" s="33">
        <v>1.332201E-2</v>
      </c>
      <c r="AE112" s="33">
        <v>1.250597E-2</v>
      </c>
      <c r="AF112" s="33">
        <v>1.174447E-2</v>
      </c>
      <c r="AG112" s="33">
        <v>1.0994550000000001E-2</v>
      </c>
      <c r="AH112" s="33">
        <v>1.032401E-2</v>
      </c>
      <c r="AI112" s="33">
        <v>9.7236730000000004E-3</v>
      </c>
      <c r="AJ112" s="33">
        <v>9.1845499999999997E-3</v>
      </c>
      <c r="AK112" s="33">
        <v>8.6935629999999996E-3</v>
      </c>
      <c r="AL112" s="33">
        <v>8.2461329999999992E-3</v>
      </c>
      <c r="AM112" s="33">
        <v>7.8453849999999999E-3</v>
      </c>
      <c r="AN112" s="33">
        <v>7.4790580000000002E-3</v>
      </c>
      <c r="AO112" s="33">
        <v>7.1422350000000003E-3</v>
      </c>
      <c r="AP112" s="33">
        <v>6.8299010000000002E-3</v>
      </c>
      <c r="AQ112" s="33">
        <v>6.5413149999999998E-3</v>
      </c>
      <c r="AR112" s="33">
        <v>6.2710049999999996E-3</v>
      </c>
      <c r="AS112" s="33">
        <v>6.0231900000000003E-3</v>
      </c>
      <c r="AT112" s="33">
        <v>5.7952239999999999E-3</v>
      </c>
      <c r="AU112" s="33">
        <v>5.582666E-3</v>
      </c>
      <c r="AV112" s="33">
        <v>5.3792010000000001E-3</v>
      </c>
      <c r="AW112" s="33">
        <v>5.1907250000000002E-3</v>
      </c>
      <c r="AX112" s="33">
        <v>5.0132099999999997E-3</v>
      </c>
      <c r="AY112" s="33">
        <v>4.8478150000000001E-3</v>
      </c>
      <c r="AZ112" s="33">
        <v>4.6948459999999999E-3</v>
      </c>
      <c r="BA112" s="33">
        <v>4.5519920000000004E-3</v>
      </c>
      <c r="BB112" s="33">
        <v>4.4128290000000001E-3</v>
      </c>
      <c r="BC112" s="33">
        <v>4.2820269999999999E-3</v>
      </c>
      <c r="BD112" s="33">
        <v>4.1582190000000003E-3</v>
      </c>
      <c r="BE112" s="33">
        <v>4.0419289999999997E-3</v>
      </c>
      <c r="BF112" s="33">
        <v>3.934211E-3</v>
      </c>
      <c r="BG112" s="33">
        <v>3.832682E-3</v>
      </c>
      <c r="BH112" s="33">
        <v>3.7334059999999999E-3</v>
      </c>
      <c r="BI112" s="33">
        <v>3.6389629999999998E-3</v>
      </c>
      <c r="BJ112" s="33">
        <v>3.5483020000000001E-3</v>
      </c>
      <c r="BK112" s="33">
        <v>3.462073E-3</v>
      </c>
      <c r="BL112" s="33">
        <v>3.3834220000000001E-3</v>
      </c>
      <c r="BM112" s="33">
        <v>3.3088739999999998E-3</v>
      </c>
      <c r="BN112" s="33">
        <v>3.2337400000000001E-3</v>
      </c>
      <c r="BO112" s="33">
        <v>3.1623570000000002E-3</v>
      </c>
      <c r="BP112" s="33">
        <v>3.0944739999999998E-3</v>
      </c>
      <c r="BQ112" s="33">
        <v>3.0303890000000001E-3</v>
      </c>
      <c r="BR112" s="33">
        <v>2.9713019999999999E-3</v>
      </c>
      <c r="BS112" s="33">
        <v>2.914266E-3</v>
      </c>
      <c r="BT112" s="33">
        <v>2.8559140000000002E-3</v>
      </c>
      <c r="BU112" s="33">
        <v>2.8001609999999998E-3</v>
      </c>
      <c r="BV112" s="33">
        <v>2.7474769999999999E-3</v>
      </c>
      <c r="BW112" s="33">
        <v>2.6978670000000001E-3</v>
      </c>
      <c r="BX112" s="33">
        <v>2.6505550000000002E-3</v>
      </c>
      <c r="BY112" s="33">
        <v>2.6054289999999998E-3</v>
      </c>
      <c r="BZ112" s="33">
        <v>2.5600599999999999E-3</v>
      </c>
      <c r="CA112" s="33">
        <v>2.5157729999999998E-3</v>
      </c>
      <c r="CB112" s="33">
        <v>2.4736559999999999E-3</v>
      </c>
      <c r="CC112" s="33">
        <v>2.4346110000000002E-3</v>
      </c>
      <c r="CD112" s="33">
        <v>2.396624E-3</v>
      </c>
      <c r="CE112" s="33">
        <v>2.3601239999999999E-3</v>
      </c>
      <c r="CF112" s="33">
        <v>2.3240470000000001E-3</v>
      </c>
      <c r="CG112" s="33">
        <v>2.288656E-3</v>
      </c>
      <c r="CH112" s="33">
        <v>2.254182E-3</v>
      </c>
      <c r="CI112" s="33">
        <v>2.221878E-3</v>
      </c>
      <c r="CJ112" s="33">
        <v>2.1908219999999998E-3</v>
      </c>
      <c r="CK112" s="33">
        <v>2.1607190000000002E-3</v>
      </c>
      <c r="CL112" s="33">
        <v>2.1310869999999998E-3</v>
      </c>
      <c r="CM112" s="33">
        <v>2.1020940000000001E-3</v>
      </c>
      <c r="CN112" s="33">
        <v>2.0741290000000001E-3</v>
      </c>
      <c r="CO112" s="33">
        <v>2.0472899999999998E-3</v>
      </c>
      <c r="CP112" s="33">
        <v>2.0216850000000001E-3</v>
      </c>
      <c r="CQ112" s="33">
        <v>1.9970309999999998E-3</v>
      </c>
      <c r="CR112" s="33">
        <v>1.9726800000000001E-3</v>
      </c>
      <c r="CS112" s="33">
        <v>1.9482130000000001E-3</v>
      </c>
      <c r="CT112" s="33">
        <v>1.9247209999999999E-3</v>
      </c>
      <c r="CU112" s="33">
        <v>1.9027289999999999E-3</v>
      </c>
      <c r="CV112" s="33">
        <v>1.8817250000000001E-3</v>
      </c>
      <c r="CW112" s="33">
        <v>1.8609340000000001E-3</v>
      </c>
      <c r="CX112" s="33">
        <v>1.83965E-3</v>
      </c>
      <c r="CY112" s="33">
        <v>1.818566E-3</v>
      </c>
      <c r="CZ112" s="33">
        <v>1.7987859999999999E-3</v>
      </c>
      <c r="DA112" s="33">
        <v>1.780401E-3</v>
      </c>
      <c r="DB112" s="33">
        <v>1.7625659999999999E-3</v>
      </c>
      <c r="DC112" s="33">
        <v>1.744532E-3</v>
      </c>
      <c r="DD112" s="33">
        <v>1.726219E-3</v>
      </c>
      <c r="DE112" s="33">
        <v>1.708403E-3</v>
      </c>
      <c r="DF112" s="33">
        <v>1.69163E-3</v>
      </c>
      <c r="DG112" s="33">
        <v>1.675644E-3</v>
      </c>
      <c r="DH112" s="33">
        <v>1.6597459999999999E-3</v>
      </c>
      <c r="DI112" s="33">
        <v>1.6437209999999999E-3</v>
      </c>
      <c r="DJ112" s="33">
        <v>1.6279510000000001E-3</v>
      </c>
      <c r="DK112" s="33">
        <v>1.612816E-3</v>
      </c>
      <c r="DL112" s="33">
        <v>1.5985610000000001E-3</v>
      </c>
      <c r="DM112" s="33">
        <v>1.5849760000000001E-3</v>
      </c>
      <c r="DN112" s="33">
        <v>1.571469E-3</v>
      </c>
      <c r="DO112" s="33">
        <v>1.5578479999999999E-3</v>
      </c>
      <c r="DP112" s="33">
        <v>1.544346E-3</v>
      </c>
      <c r="DQ112" s="33">
        <v>1.53108E-3</v>
      </c>
      <c r="DR112" s="33">
        <v>1.518316E-3</v>
      </c>
      <c r="DS112" s="33">
        <v>1.505918E-3</v>
      </c>
      <c r="DT112" s="33">
        <v>1.4935829999999999E-3</v>
      </c>
      <c r="DU112" s="33">
        <v>1.481322E-3</v>
      </c>
      <c r="DV112" s="33">
        <v>1.469361E-3</v>
      </c>
      <c r="DW112" s="33">
        <v>1.4578309999999999E-3</v>
      </c>
      <c r="DX112" s="33">
        <v>1.4468739999999999E-3</v>
      </c>
      <c r="DY112" s="33">
        <v>1.436154E-3</v>
      </c>
      <c r="DZ112" s="33">
        <v>1.4252170000000001E-3</v>
      </c>
      <c r="EA112" s="33">
        <v>1.4143490000000001E-3</v>
      </c>
      <c r="EB112" s="33">
        <v>1.4037520000000001E-3</v>
      </c>
      <c r="EC112" s="33">
        <v>1.393608E-3</v>
      </c>
      <c r="ED112" s="33">
        <v>1.384143E-3</v>
      </c>
      <c r="EE112" s="33">
        <v>1.375067E-3</v>
      </c>
      <c r="EF112" s="33">
        <v>1.365865E-3</v>
      </c>
      <c r="EG112" s="33">
        <v>1.3567130000000001E-3</v>
      </c>
      <c r="EH112" s="33">
        <v>1.347654E-3</v>
      </c>
      <c r="EI112" s="33">
        <v>1.338669E-3</v>
      </c>
      <c r="EJ112" s="33">
        <v>1.3301039999999999E-3</v>
      </c>
      <c r="EK112" s="33">
        <v>1.321757E-3</v>
      </c>
      <c r="EL112" s="33">
        <v>1.3132339999999999E-3</v>
      </c>
      <c r="EM112" s="33">
        <v>1.304761E-3</v>
      </c>
      <c r="EN112" s="33">
        <v>1.296595E-3</v>
      </c>
      <c r="EO112" s="33">
        <v>1.2889069999999999E-3</v>
      </c>
      <c r="EP112" s="33">
        <v>1.281786E-3</v>
      </c>
      <c r="EQ112" s="33">
        <v>1.274781E-3</v>
      </c>
      <c r="ER112" s="33">
        <v>1.267579E-3</v>
      </c>
      <c r="ES112" s="33">
        <v>1.2602609999999999E-3</v>
      </c>
      <c r="ET112" s="33">
        <v>1.25292E-3</v>
      </c>
      <c r="EU112" s="33">
        <v>1.2457900000000001E-3</v>
      </c>
      <c r="EV112" s="33">
        <v>1.239048E-3</v>
      </c>
      <c r="EW112" s="33">
        <v>1.2325630000000001E-3</v>
      </c>
      <c r="EX112" s="33">
        <v>1.226216E-3</v>
      </c>
      <c r="EY112" s="33">
        <v>1.2199629999999999E-3</v>
      </c>
      <c r="EZ112" s="33">
        <v>1.213843E-3</v>
      </c>
      <c r="FA112" s="33">
        <v>1.2079440000000001E-3</v>
      </c>
      <c r="FB112" s="33">
        <v>1.2023489999999999E-3</v>
      </c>
      <c r="FC112" s="33">
        <v>1.1968809999999999E-3</v>
      </c>
      <c r="FD112" s="33">
        <v>1.1913819999999999E-3</v>
      </c>
      <c r="FE112" s="33">
        <v>1.185756E-3</v>
      </c>
      <c r="FF112" s="33">
        <v>1.1801400000000001E-3</v>
      </c>
      <c r="FG112" s="33">
        <v>1.17468E-3</v>
      </c>
      <c r="FH112" s="33">
        <v>1.169451E-3</v>
      </c>
      <c r="FI112" s="33">
        <v>1.1643770000000001E-3</v>
      </c>
      <c r="FJ112" s="33">
        <v>1.159354E-3</v>
      </c>
      <c r="FK112" s="33">
        <v>1.1542550000000001E-3</v>
      </c>
      <c r="FL112" s="33">
        <v>1.1491590000000001E-3</v>
      </c>
      <c r="FM112" s="33">
        <v>1.144202E-3</v>
      </c>
      <c r="FN112" s="33">
        <v>1.1394809999999999E-3</v>
      </c>
      <c r="FO112" s="33">
        <v>1.134924E-3</v>
      </c>
      <c r="FP112" s="33">
        <v>1.1305239999999999E-3</v>
      </c>
      <c r="FQ112" s="33">
        <v>1.126106E-3</v>
      </c>
      <c r="FR112" s="33">
        <v>1.1216640000000001E-3</v>
      </c>
      <c r="FS112" s="33">
        <v>1.1172770000000001E-3</v>
      </c>
      <c r="FT112" s="33">
        <v>1.1130580000000001E-3</v>
      </c>
      <c r="FU112" s="33">
        <v>1.108897E-3</v>
      </c>
      <c r="FV112" s="33">
        <v>1.1047699999999999E-3</v>
      </c>
      <c r="FW112" s="33">
        <v>1.1005209999999999E-3</v>
      </c>
      <c r="FX112" s="33">
        <v>1.0961549999999999E-3</v>
      </c>
      <c r="FY112" s="33">
        <v>1.091725E-3</v>
      </c>
      <c r="FZ112" s="33">
        <v>1.0874299999999999E-3</v>
      </c>
      <c r="GA112" s="33">
        <v>1.083318E-3</v>
      </c>
      <c r="GB112" s="33">
        <v>1.079338E-3</v>
      </c>
      <c r="GC112" s="33">
        <v>1.075306E-3</v>
      </c>
      <c r="GD112" s="33">
        <v>1.071165E-3</v>
      </c>
      <c r="GE112" s="33">
        <v>1.0668909999999999E-3</v>
      </c>
      <c r="GF112" s="33">
        <v>1.0626450000000001E-3</v>
      </c>
      <c r="GG112" s="33">
        <v>1.0584800000000001E-3</v>
      </c>
      <c r="GH112" s="33">
        <v>1.054396E-3</v>
      </c>
      <c r="GI112" s="33">
        <v>1.0502580000000001E-3</v>
      </c>
      <c r="GJ112" s="33">
        <v>1.0460420000000001E-3</v>
      </c>
      <c r="GK112" s="33">
        <v>1.041745E-3</v>
      </c>
      <c r="GL112" s="33">
        <v>1.037547E-3</v>
      </c>
      <c r="GM112" s="33">
        <v>1.0334910000000001E-3</v>
      </c>
      <c r="GN112" s="33">
        <v>1.0295440000000001E-3</v>
      </c>
      <c r="GO112" s="33">
        <v>1.0255259999999999E-3</v>
      </c>
      <c r="GP112" s="33">
        <v>1.021316E-3</v>
      </c>
      <c r="GQ112" s="33">
        <v>1.0168779999999999E-3</v>
      </c>
      <c r="GR112" s="33">
        <v>1.012408E-3</v>
      </c>
      <c r="GS112" s="33">
        <v>1.008007E-3</v>
      </c>
      <c r="GT112" s="33">
        <v>1.0037010000000001E-3</v>
      </c>
      <c r="GU112" s="33">
        <v>9.9935949999999996E-4</v>
      </c>
      <c r="GV112" s="33">
        <v>9.9491919999999999E-4</v>
      </c>
      <c r="GW112" s="33">
        <v>9.9040850000000008E-4</v>
      </c>
      <c r="GX112" s="33">
        <v>9.8603600000000003E-4</v>
      </c>
      <c r="GY112" s="33">
        <v>9.8184899999999992E-4</v>
      </c>
      <c r="GZ112" s="33">
        <v>9.7781730000000007E-4</v>
      </c>
      <c r="HA112" s="33">
        <v>9.7376229999999997E-4</v>
      </c>
      <c r="HB112" s="33">
        <v>9.6957589999999995E-4</v>
      </c>
      <c r="HC112" s="33">
        <v>9.6526209999999997E-4</v>
      </c>
      <c r="HD112" s="33">
        <v>9.6102999999999998E-4</v>
      </c>
      <c r="HE112" s="33">
        <v>9.5689739999999998E-4</v>
      </c>
      <c r="HF112" s="33">
        <v>9.5283599999999998E-4</v>
      </c>
      <c r="HG112" s="33">
        <v>9.486888E-4</v>
      </c>
      <c r="HH112" s="33">
        <v>9.4436909999999995E-4</v>
      </c>
      <c r="HI112" s="33">
        <v>9.3993750000000002E-4</v>
      </c>
      <c r="HJ112" s="33">
        <v>9.3563649999999995E-4</v>
      </c>
      <c r="HK112" s="33">
        <v>9.3149149999999996E-4</v>
      </c>
      <c r="HL112" s="33">
        <v>9.2747309999999998E-4</v>
      </c>
      <c r="HM112" s="33">
        <v>9.2341799999999996E-4</v>
      </c>
      <c r="HN112" s="33">
        <v>9.1923199999999997E-4</v>
      </c>
      <c r="HO112" s="33">
        <v>9.1493420000000002E-4</v>
      </c>
      <c r="HP112" s="33">
        <v>9.107513E-4</v>
      </c>
      <c r="HQ112" s="33">
        <v>9.0671969999999997E-4</v>
      </c>
      <c r="HR112" s="33">
        <v>9.0284559999999998E-4</v>
      </c>
      <c r="HS112" s="33">
        <v>8.9898069999999998E-4</v>
      </c>
      <c r="HT112" s="33">
        <v>8.9503230000000003E-4</v>
      </c>
      <c r="HU112" s="33">
        <v>8.9098620000000004E-4</v>
      </c>
      <c r="HV112" s="33">
        <v>8.8699739999999997E-4</v>
      </c>
      <c r="HW112" s="33">
        <v>8.8313360000000002E-4</v>
      </c>
      <c r="HX112" s="33">
        <v>8.7940260000000004E-4</v>
      </c>
      <c r="HY112" s="33">
        <v>8.7564800000000003E-4</v>
      </c>
      <c r="HZ112" s="33">
        <v>8.7177049999999996E-4</v>
      </c>
      <c r="IA112" s="33">
        <v>8.6775649999999997E-4</v>
      </c>
      <c r="IB112" s="33">
        <v>8.6377049999999999E-4</v>
      </c>
      <c r="IC112" s="33">
        <v>8.5989750000000005E-4</v>
      </c>
      <c r="ID112" s="33">
        <v>8.5616830000000003E-4</v>
      </c>
      <c r="IE112" s="33">
        <v>8.5245000000000004E-4</v>
      </c>
      <c r="IF112" s="33">
        <v>8.4867419999999996E-4</v>
      </c>
      <c r="IG112" s="33">
        <v>8.4481319999999999E-4</v>
      </c>
      <c r="IH112" s="33">
        <v>8.4101909999999996E-4</v>
      </c>
      <c r="II112" s="33">
        <v>8.3735739999999997E-4</v>
      </c>
      <c r="IJ112" s="33">
        <v>8.3383519999999996E-4</v>
      </c>
      <c r="IK112" s="33">
        <v>8.3030470000000005E-4</v>
      </c>
      <c r="IL112" s="33">
        <v>8.2673350000000002E-4</v>
      </c>
      <c r="IM112" s="33">
        <v>8.2309150000000003E-4</v>
      </c>
      <c r="IN112" s="33">
        <v>8.1946320000000005E-4</v>
      </c>
      <c r="IO112" s="33">
        <v>8.1591699999999999E-4</v>
      </c>
      <c r="IP112" s="33">
        <v>8.1247269999999998E-4</v>
      </c>
      <c r="IQ112" s="33">
        <v>8.0899710000000003E-4</v>
      </c>
      <c r="IR112" s="33">
        <v>8.0546730000000003E-4</v>
      </c>
      <c r="IS112" s="33">
        <v>8.0185170000000004E-4</v>
      </c>
      <c r="IT112" s="33">
        <v>7.9822849999999996E-4</v>
      </c>
      <c r="IU112" s="33">
        <v>7.9465860000000005E-4</v>
      </c>
      <c r="IV112" s="33">
        <v>7.9119070000000001E-4</v>
      </c>
      <c r="IW112" s="33">
        <v>7.8770979999999999E-4</v>
      </c>
      <c r="IX112" s="33">
        <v>7.8420919999999997E-4</v>
      </c>
      <c r="IY112" s="33">
        <v>7.8066409999999996E-4</v>
      </c>
      <c r="IZ112" s="33">
        <v>7.7712370000000003E-4</v>
      </c>
      <c r="JA112" s="33">
        <v>7.736415E-4</v>
      </c>
      <c r="JB112" s="33">
        <v>7.7028410000000002E-4</v>
      </c>
      <c r="JC112" s="33">
        <v>7.6698670000000001E-4</v>
      </c>
      <c r="JD112" s="33">
        <v>7.637408E-4</v>
      </c>
      <c r="JE112" s="33">
        <v>7.6051039999999997E-4</v>
      </c>
      <c r="JF112" s="33">
        <v>7.5732879999999999E-4</v>
      </c>
      <c r="JG112" s="33">
        <v>7.542162E-4</v>
      </c>
      <c r="JH112" s="33">
        <v>7.5116259999999998E-4</v>
      </c>
      <c r="JI112" s="33">
        <v>7.4809159999999998E-4</v>
      </c>
      <c r="JJ112" s="33">
        <v>7.4499349999999995E-4</v>
      </c>
      <c r="JK112" s="33">
        <v>7.418333E-4</v>
      </c>
      <c r="JL112" s="33">
        <v>7.3864790000000003E-4</v>
      </c>
      <c r="JM112" s="33">
        <v>7.3547809999999995E-4</v>
      </c>
      <c r="JN112" s="33">
        <v>7.3235089999999997E-4</v>
      </c>
      <c r="JO112" s="33">
        <v>7.292097E-4</v>
      </c>
      <c r="JP112" s="33">
        <v>7.2606159999999995E-4</v>
      </c>
      <c r="JQ112" s="33">
        <v>7.2288319999999997E-4</v>
      </c>
      <c r="JR112" s="33">
        <v>7.1971939999999999E-4</v>
      </c>
      <c r="JS112" s="33">
        <v>7.1661649999999995E-4</v>
      </c>
      <c r="JT112" s="33">
        <v>7.1361250000000003E-4</v>
      </c>
      <c r="JU112" s="33">
        <v>7.1070119999999996E-4</v>
      </c>
      <c r="JV112" s="33">
        <v>7.0787770000000001E-4</v>
      </c>
      <c r="JW112" s="33">
        <v>7.0509360000000005E-4</v>
      </c>
      <c r="JX112" s="33">
        <v>7.0236270000000002E-4</v>
      </c>
      <c r="JY112" s="33">
        <v>6.9970269999999998E-4</v>
      </c>
      <c r="JZ112" s="33">
        <v>6.9712979999999995E-4</v>
      </c>
      <c r="KA112" s="33">
        <v>6.9462280000000005E-4</v>
      </c>
      <c r="KB112" s="33">
        <v>6.9216809999999998E-4</v>
      </c>
      <c r="KC112" s="33">
        <v>6.89713E-4</v>
      </c>
      <c r="KD112" s="33">
        <v>6.8727030000000002E-4</v>
      </c>
      <c r="KE112" s="33">
        <v>6.8485720000000005E-4</v>
      </c>
      <c r="KF112" s="33">
        <v>6.8249659999999998E-4</v>
      </c>
      <c r="KG112" s="33">
        <v>6.8020349999999995E-4</v>
      </c>
      <c r="KH112" s="33">
        <v>6.7797929999999999E-4</v>
      </c>
      <c r="KI112" s="33">
        <v>6.7577580000000004E-4</v>
      </c>
      <c r="KJ112" s="33">
        <v>6.7360369999999996E-4</v>
      </c>
      <c r="KK112" s="33">
        <v>6.7147259999999999E-4</v>
      </c>
      <c r="KL112" s="33">
        <v>6.6939650000000001E-4</v>
      </c>
      <c r="KM112" s="33">
        <v>6.6738279999999995E-4</v>
      </c>
      <c r="KN112" s="33">
        <v>6.6543910000000002E-4</v>
      </c>
      <c r="KO112" s="33">
        <v>6.6356450000000001E-4</v>
      </c>
      <c r="KP112" s="33">
        <v>6.6176050000000001E-4</v>
      </c>
      <c r="KQ112" s="33">
        <v>6.6002010000000002E-4</v>
      </c>
      <c r="KR112" s="33">
        <v>6.5833669999999995E-4</v>
      </c>
      <c r="KS112" s="33">
        <v>6.5669939999999998E-4</v>
      </c>
      <c r="KT112" s="33">
        <v>6.5510670000000005E-4</v>
      </c>
      <c r="KU112" s="33">
        <v>6.5355399999999998E-4</v>
      </c>
      <c r="KV112" s="33">
        <v>6.5204460000000005E-4</v>
      </c>
      <c r="KW112" s="33">
        <v>6.5057630000000003E-4</v>
      </c>
      <c r="KX112" s="33">
        <v>6.4915019999999999E-4</v>
      </c>
      <c r="KY112" s="33">
        <v>6.4776199999999997E-4</v>
      </c>
      <c r="KZ112" s="33">
        <v>6.4641700000000004E-4</v>
      </c>
      <c r="LA112" s="33">
        <v>6.4511319999999996E-4</v>
      </c>
      <c r="LB112" s="33">
        <v>6.4385600000000005E-4</v>
      </c>
      <c r="LC112" s="33">
        <v>6.4264070000000001E-4</v>
      </c>
      <c r="LD112" s="33">
        <v>6.4146639999999996E-4</v>
      </c>
      <c r="LE112" s="33">
        <v>6.4032620000000005E-4</v>
      </c>
      <c r="LF112" s="33">
        <v>6.3922169999999995E-4</v>
      </c>
      <c r="LG112" s="33">
        <v>6.381475E-4</v>
      </c>
      <c r="LH112" s="33">
        <v>6.3710419999999995E-4</v>
      </c>
      <c r="LI112" s="33">
        <v>6.3608239999999997E-4</v>
      </c>
      <c r="LJ112" s="33">
        <v>6.3507470000000003E-4</v>
      </c>
      <c r="LK112" s="33">
        <v>6.34068E-4</v>
      </c>
      <c r="LL112" s="33">
        <v>6.3305740000000005E-4</v>
      </c>
      <c r="LM112" s="33">
        <v>6.3203320000000001E-4</v>
      </c>
      <c r="LN112" s="33">
        <v>6.3099439999999998E-4</v>
      </c>
      <c r="LO112" s="33">
        <v>6.299338E-4</v>
      </c>
      <c r="LP112" s="33">
        <v>6.2885060000000001E-4</v>
      </c>
      <c r="LQ112" s="33">
        <v>6.2774130000000001E-4</v>
      </c>
      <c r="LR112" s="33">
        <v>6.2661430000000005E-4</v>
      </c>
      <c r="LS112" s="33">
        <v>6.254737E-4</v>
      </c>
      <c r="LT112" s="33">
        <v>6.2433149999999995E-4</v>
      </c>
      <c r="LU112" s="33">
        <v>6.231912E-4</v>
      </c>
      <c r="LV112" s="33">
        <v>6.2205780000000003E-4</v>
      </c>
      <c r="LW112" s="33">
        <v>6.2092910000000002E-4</v>
      </c>
      <c r="LX112" s="33">
        <v>6.1980990000000001E-4</v>
      </c>
      <c r="LY112" s="33">
        <v>6.1869919999999997E-4</v>
      </c>
      <c r="LZ112" s="33">
        <v>6.1760060000000004E-4</v>
      </c>
      <c r="MA112" s="33">
        <v>6.1650520000000001E-4</v>
      </c>
      <c r="MB112" s="33">
        <v>6.1540569999999999E-4</v>
      </c>
      <c r="MC112" s="33">
        <v>6.1428839999999997E-4</v>
      </c>
      <c r="MD112" s="33">
        <v>6.1314979999999995E-4</v>
      </c>
      <c r="ME112" s="33">
        <v>6.1198329999999997E-4</v>
      </c>
      <c r="MF112" s="33">
        <v>6.1079030000000005E-4</v>
      </c>
      <c r="MG112" s="33">
        <v>6.0956330000000003E-4</v>
      </c>
      <c r="MH112" s="33">
        <v>6.0830029999999998E-4</v>
      </c>
      <c r="MI112" s="33">
        <v>6.0699440000000005E-4</v>
      </c>
      <c r="MJ112" s="33">
        <v>6.0565209999999996E-4</v>
      </c>
      <c r="MK112" s="33">
        <v>6.0427609999999998E-4</v>
      </c>
      <c r="ML112" s="33">
        <v>6.0287749999999999E-4</v>
      </c>
      <c r="MM112" s="33">
        <v>6.0145629999999999E-4</v>
      </c>
      <c r="MN112" s="33">
        <v>6.0001550000000003E-4</v>
      </c>
      <c r="MO112" s="33">
        <v>5.9855040000000002E-4</v>
      </c>
      <c r="MP112" s="33">
        <v>5.9706620000000001E-4</v>
      </c>
      <c r="MQ112" s="33">
        <v>5.9556259999999999E-4</v>
      </c>
      <c r="MR112" s="33">
        <v>5.9404629999999998E-4</v>
      </c>
      <c r="MS112" s="33">
        <v>5.9251370000000005E-4</v>
      </c>
      <c r="MT112" s="33">
        <v>5.9096430000000002E-4</v>
      </c>
      <c r="MU112" s="33">
        <v>5.8939310000000005E-4</v>
      </c>
      <c r="MV112" s="33">
        <v>5.8780520000000001E-4</v>
      </c>
      <c r="MW112" s="33">
        <v>5.8620299999999998E-4</v>
      </c>
      <c r="MX112" s="33">
        <v>5.8459479999999997E-4</v>
      </c>
      <c r="MY112" s="33">
        <v>5.8297769999999995E-4</v>
      </c>
      <c r="MZ112" s="33">
        <v>5.8135149999999998E-4</v>
      </c>
      <c r="NA112" s="33">
        <v>5.7970809999999999E-4</v>
      </c>
      <c r="NB112" s="33">
        <v>5.7804880000000001E-4</v>
      </c>
      <c r="NC112" s="33">
        <v>5.7637179999999995E-4</v>
      </c>
      <c r="ND112" s="33">
        <v>5.7468099999999995E-4</v>
      </c>
      <c r="NE112" s="33">
        <v>5.7297079999999996E-4</v>
      </c>
      <c r="NF112" s="33">
        <v>5.7124080000000004E-4</v>
      </c>
      <c r="NG112" s="33">
        <v>5.6948519999999996E-4</v>
      </c>
      <c r="NH112" s="33">
        <v>5.6771000000000002E-4</v>
      </c>
      <c r="NI112" s="33">
        <v>5.6591870000000002E-4</v>
      </c>
      <c r="NJ112" s="33">
        <v>5.6412110000000004E-4</v>
      </c>
      <c r="NK112" s="33">
        <v>5.6231599999999999E-4</v>
      </c>
      <c r="NL112" s="33">
        <v>5.6050469999999999E-4</v>
      </c>
      <c r="NM112" s="33">
        <v>5.5868110000000003E-4</v>
      </c>
      <c r="NN112" s="33">
        <v>5.5684759999999995E-4</v>
      </c>
      <c r="NO112" s="33">
        <v>5.5500280000000003E-4</v>
      </c>
      <c r="NP112" s="33">
        <v>5.531507E-4</v>
      </c>
      <c r="NQ112" s="33">
        <v>5.5128559999999998E-4</v>
      </c>
      <c r="NR112" s="33">
        <v>5.4940550000000005E-4</v>
      </c>
      <c r="NS112" s="33">
        <v>5.4750359999999995E-4</v>
      </c>
      <c r="NT112" s="33">
        <v>5.4558440000000003E-4</v>
      </c>
      <c r="NU112" s="33">
        <v>5.4365149999999998E-4</v>
      </c>
      <c r="NV112" s="33">
        <v>5.4171519999999997E-4</v>
      </c>
      <c r="NW112" s="33">
        <v>5.3977799999999998E-4</v>
      </c>
      <c r="NX112" s="33">
        <v>5.3784459999999998E-4</v>
      </c>
      <c r="NY112" s="33">
        <v>5.3591279999999999E-4</v>
      </c>
      <c r="NZ112" s="33">
        <v>5.3398900000000001E-4</v>
      </c>
      <c r="OA112" s="33">
        <v>5.3207549999999997E-4</v>
      </c>
      <c r="OB112" s="33">
        <v>5.3017639999999996E-4</v>
      </c>
      <c r="OC112" s="33">
        <v>5.2828840000000005E-4</v>
      </c>
      <c r="OD112" s="33">
        <v>5.2640740000000003E-4</v>
      </c>
      <c r="OE112" s="33">
        <v>5.2452360000000003E-4</v>
      </c>
      <c r="OF112" s="33">
        <v>5.2263699999999995E-4</v>
      </c>
      <c r="OG112" s="33">
        <v>5.2074650000000005E-4</v>
      </c>
      <c r="OH112" s="33">
        <v>5.1885630000000004E-4</v>
      </c>
      <c r="OI112" s="33">
        <v>5.16966E-4</v>
      </c>
      <c r="OJ112" s="33">
        <v>5.1507620000000001E-4</v>
      </c>
      <c r="OK112" s="33">
        <v>5.131828E-4</v>
      </c>
      <c r="OL112" s="33">
        <v>5.1129120000000005E-4</v>
      </c>
      <c r="OM112" s="33">
        <v>5.0940290000000004E-4</v>
      </c>
      <c r="ON112" s="33">
        <v>5.0752380000000001E-4</v>
      </c>
      <c r="OO112" s="33">
        <v>5.0565189999999996E-4</v>
      </c>
      <c r="OP112" s="33">
        <v>5.0378450000000002E-4</v>
      </c>
    </row>
    <row r="113" spans="1:406" x14ac:dyDescent="0.25">
      <c r="A113" s="13" t="str">
        <f t="shared" si="1"/>
        <v>Helicopter-VERY COARSE-3-7-Any</v>
      </c>
      <c r="B113" s="13" t="s">
        <v>55</v>
      </c>
      <c r="C113" s="23" t="s">
        <v>32</v>
      </c>
      <c r="D113" s="31">
        <v>3</v>
      </c>
      <c r="E113" s="23">
        <v>7</v>
      </c>
      <c r="F113" s="32" t="s">
        <v>48</v>
      </c>
      <c r="G113" s="33">
        <v>9.9316089999999996E-2</v>
      </c>
      <c r="H113" s="33">
        <v>6.3706659999999998E-2</v>
      </c>
      <c r="I113" s="33">
        <v>4.4023149999999997E-2</v>
      </c>
      <c r="J113" s="33">
        <v>3.3457779999999999E-2</v>
      </c>
      <c r="K113" s="33">
        <v>2.7243920000000001E-2</v>
      </c>
      <c r="L113" s="33">
        <v>2.3320810000000001E-2</v>
      </c>
      <c r="M113" s="33">
        <v>2.0405820000000002E-2</v>
      </c>
      <c r="N113" s="33">
        <v>1.8270979999999999E-2</v>
      </c>
      <c r="O113" s="33">
        <v>1.6568019999999999E-2</v>
      </c>
      <c r="P113" s="33">
        <v>1.523857E-2</v>
      </c>
      <c r="Q113" s="33">
        <v>1.399918E-2</v>
      </c>
      <c r="R113" s="33">
        <v>1.277914E-2</v>
      </c>
      <c r="S113" s="33">
        <v>1.153329E-2</v>
      </c>
      <c r="T113" s="33">
        <v>1.0293770000000001E-2</v>
      </c>
      <c r="U113" s="33">
        <v>9.1985560000000001E-3</v>
      </c>
      <c r="V113" s="33">
        <v>8.3331429999999995E-3</v>
      </c>
      <c r="W113" s="33">
        <v>7.6184820000000002E-3</v>
      </c>
      <c r="X113" s="33">
        <v>7.0287250000000004E-3</v>
      </c>
      <c r="Y113" s="33">
        <v>6.5297949999999997E-3</v>
      </c>
      <c r="Z113" s="33">
        <v>6.0227869999999999E-3</v>
      </c>
      <c r="AA113" s="33">
        <v>5.6073410000000001E-3</v>
      </c>
      <c r="AB113" s="33">
        <v>5.2595039999999999E-3</v>
      </c>
      <c r="AC113" s="33">
        <v>4.9629990000000001E-3</v>
      </c>
      <c r="AD113" s="33">
        <v>4.7085219999999997E-3</v>
      </c>
      <c r="AE113" s="33">
        <v>4.4860960000000002E-3</v>
      </c>
      <c r="AF113" s="33">
        <v>4.2915490000000004E-3</v>
      </c>
      <c r="AG113" s="33">
        <v>4.1214219999999996E-3</v>
      </c>
      <c r="AH113" s="33">
        <v>3.9699929999999998E-3</v>
      </c>
      <c r="AI113" s="33">
        <v>3.8337039999999998E-3</v>
      </c>
      <c r="AJ113" s="33">
        <v>3.7113020000000001E-3</v>
      </c>
      <c r="AK113" s="33">
        <v>3.6014599999999999E-3</v>
      </c>
      <c r="AL113" s="33">
        <v>3.502153E-3</v>
      </c>
      <c r="AM113" s="33">
        <v>3.4112449999999998E-3</v>
      </c>
      <c r="AN113" s="33">
        <v>3.3286320000000002E-3</v>
      </c>
      <c r="AO113" s="33">
        <v>3.2525269999999998E-3</v>
      </c>
      <c r="AP113" s="33">
        <v>3.1817450000000001E-3</v>
      </c>
      <c r="AQ113" s="33">
        <v>3.1164299999999999E-3</v>
      </c>
      <c r="AR113" s="33">
        <v>3.056081E-3</v>
      </c>
      <c r="AS113" s="33">
        <v>2.99958E-3</v>
      </c>
      <c r="AT113" s="33">
        <v>2.9478400000000002E-3</v>
      </c>
      <c r="AU113" s="33">
        <v>2.8991580000000002E-3</v>
      </c>
      <c r="AV113" s="33">
        <v>2.852069E-3</v>
      </c>
      <c r="AW113" s="33">
        <v>2.807197E-3</v>
      </c>
      <c r="AX113" s="33">
        <v>2.7648220000000001E-3</v>
      </c>
      <c r="AY113" s="33">
        <v>2.7249610000000001E-3</v>
      </c>
      <c r="AZ113" s="33">
        <v>2.688036E-3</v>
      </c>
      <c r="BA113" s="33">
        <v>2.6522910000000002E-3</v>
      </c>
      <c r="BB113" s="33">
        <v>2.6171639999999999E-3</v>
      </c>
      <c r="BC113" s="33">
        <v>2.583466E-3</v>
      </c>
      <c r="BD113" s="33">
        <v>2.5514629999999999E-3</v>
      </c>
      <c r="BE113" s="33">
        <v>2.5206680000000002E-3</v>
      </c>
      <c r="BF113" s="33">
        <v>2.4918539999999999E-3</v>
      </c>
      <c r="BG113" s="33">
        <v>2.4636049999999998E-3</v>
      </c>
      <c r="BH113" s="33">
        <v>2.4352549999999999E-3</v>
      </c>
      <c r="BI113" s="33">
        <v>2.4078459999999999E-3</v>
      </c>
      <c r="BJ113" s="33">
        <v>2.381523E-3</v>
      </c>
      <c r="BK113" s="33">
        <v>2.3562779999999998E-3</v>
      </c>
      <c r="BL113" s="33">
        <v>2.332448E-3</v>
      </c>
      <c r="BM113" s="33">
        <v>2.3089849999999999E-3</v>
      </c>
      <c r="BN113" s="33">
        <v>2.2853750000000001E-3</v>
      </c>
      <c r="BO113" s="33">
        <v>2.2624849999999998E-3</v>
      </c>
      <c r="BP113" s="33">
        <v>2.2404949999999999E-3</v>
      </c>
      <c r="BQ113" s="33">
        <v>2.219309E-3</v>
      </c>
      <c r="BR113" s="33">
        <v>2.1989370000000002E-3</v>
      </c>
      <c r="BS113" s="33">
        <v>2.1786420000000002E-3</v>
      </c>
      <c r="BT113" s="33">
        <v>2.1581759999999999E-3</v>
      </c>
      <c r="BU113" s="33">
        <v>2.1378679999999998E-3</v>
      </c>
      <c r="BV113" s="33">
        <v>2.118141E-3</v>
      </c>
      <c r="BW113" s="33">
        <v>2.0992649999999999E-3</v>
      </c>
      <c r="BX113" s="33">
        <v>2.0809660000000001E-3</v>
      </c>
      <c r="BY113" s="33">
        <v>2.0627369999999998E-3</v>
      </c>
      <c r="BZ113" s="33">
        <v>2.0446399999999999E-3</v>
      </c>
      <c r="CA113" s="33">
        <v>2.0267919999999999E-3</v>
      </c>
      <c r="CB113" s="33">
        <v>2.009317E-3</v>
      </c>
      <c r="CC113" s="33">
        <v>1.9925870000000001E-3</v>
      </c>
      <c r="CD113" s="33">
        <v>1.9764700000000001E-3</v>
      </c>
      <c r="CE113" s="33">
        <v>1.9604610000000001E-3</v>
      </c>
      <c r="CF113" s="33">
        <v>1.9442260000000001E-3</v>
      </c>
      <c r="CG113" s="33">
        <v>1.928019E-3</v>
      </c>
      <c r="CH113" s="33">
        <v>1.912099E-3</v>
      </c>
      <c r="CI113" s="33">
        <v>1.8967809999999999E-3</v>
      </c>
      <c r="CJ113" s="33">
        <v>1.881731E-3</v>
      </c>
      <c r="CK113" s="33">
        <v>1.8667550000000001E-3</v>
      </c>
      <c r="CL113" s="33">
        <v>1.8516959999999999E-3</v>
      </c>
      <c r="CM113" s="33">
        <v>1.836643E-3</v>
      </c>
      <c r="CN113" s="33">
        <v>1.8218500000000001E-3</v>
      </c>
      <c r="CO113" s="33">
        <v>1.807812E-3</v>
      </c>
      <c r="CP113" s="33">
        <v>1.7942279999999999E-3</v>
      </c>
      <c r="CQ113" s="33">
        <v>1.780806E-3</v>
      </c>
      <c r="CR113" s="33">
        <v>1.7671309999999999E-3</v>
      </c>
      <c r="CS113" s="33">
        <v>1.7534E-3</v>
      </c>
      <c r="CT113" s="33">
        <v>1.739715E-3</v>
      </c>
      <c r="CU113" s="33">
        <v>1.7264859999999999E-3</v>
      </c>
      <c r="CV113" s="33">
        <v>1.7135679999999999E-3</v>
      </c>
      <c r="CW113" s="33">
        <v>1.700755E-3</v>
      </c>
      <c r="CX113" s="33">
        <v>1.687748E-3</v>
      </c>
      <c r="CY113" s="33">
        <v>1.6747229999999999E-3</v>
      </c>
      <c r="CZ113" s="33">
        <v>1.661753E-3</v>
      </c>
      <c r="DA113" s="33">
        <v>1.649275E-3</v>
      </c>
      <c r="DB113" s="33">
        <v>1.6371070000000001E-3</v>
      </c>
      <c r="DC113" s="33">
        <v>1.6251449999999999E-3</v>
      </c>
      <c r="DD113" s="33">
        <v>1.613146E-3</v>
      </c>
      <c r="DE113" s="33">
        <v>1.601143E-3</v>
      </c>
      <c r="DF113" s="33">
        <v>1.5890780000000001E-3</v>
      </c>
      <c r="DG113" s="33">
        <v>1.5772850000000001E-3</v>
      </c>
      <c r="DH113" s="33">
        <v>1.565692E-3</v>
      </c>
      <c r="DI113" s="33">
        <v>1.554293E-3</v>
      </c>
      <c r="DJ113" s="33">
        <v>1.5428519999999999E-3</v>
      </c>
      <c r="DK113" s="33">
        <v>1.5312699999999999E-3</v>
      </c>
      <c r="DL113" s="33">
        <v>1.5195230000000001E-3</v>
      </c>
      <c r="DM113" s="33">
        <v>1.5080130000000001E-3</v>
      </c>
      <c r="DN113" s="33">
        <v>1.49672E-3</v>
      </c>
      <c r="DO113" s="33">
        <v>1.4856890000000001E-3</v>
      </c>
      <c r="DP113" s="33">
        <v>1.474716E-3</v>
      </c>
      <c r="DQ113" s="33">
        <v>1.4637210000000001E-3</v>
      </c>
      <c r="DR113" s="33">
        <v>1.4527050000000001E-3</v>
      </c>
      <c r="DS113" s="33">
        <v>1.442011E-3</v>
      </c>
      <c r="DT113" s="33">
        <v>1.4315689999999999E-3</v>
      </c>
      <c r="DU113" s="33">
        <v>1.4212280000000001E-3</v>
      </c>
      <c r="DV113" s="33">
        <v>1.4107810000000001E-3</v>
      </c>
      <c r="DW113" s="33">
        <v>1.4001599999999999E-3</v>
      </c>
      <c r="DX113" s="33">
        <v>1.389422E-3</v>
      </c>
      <c r="DY113" s="33">
        <v>1.3789780000000001E-3</v>
      </c>
      <c r="DZ113" s="33">
        <v>1.368869E-3</v>
      </c>
      <c r="EA113" s="33">
        <v>1.359079E-3</v>
      </c>
      <c r="EB113" s="33">
        <v>1.349376E-3</v>
      </c>
      <c r="EC113" s="33">
        <v>1.3395309999999999E-3</v>
      </c>
      <c r="ED113" s="33">
        <v>1.3295620000000001E-3</v>
      </c>
      <c r="EE113" s="33">
        <v>1.3197440000000001E-3</v>
      </c>
      <c r="EF113" s="33">
        <v>1.310107E-3</v>
      </c>
      <c r="EG113" s="33">
        <v>1.3006929999999999E-3</v>
      </c>
      <c r="EH113" s="33">
        <v>1.291316E-3</v>
      </c>
      <c r="EI113" s="33">
        <v>1.2818739999999999E-3</v>
      </c>
      <c r="EJ113" s="33">
        <v>1.2724279999999999E-3</v>
      </c>
      <c r="EK113" s="33">
        <v>1.2631809999999999E-3</v>
      </c>
      <c r="EL113" s="33">
        <v>1.254182E-3</v>
      </c>
      <c r="EM113" s="33">
        <v>1.2454650000000001E-3</v>
      </c>
      <c r="EN113" s="33">
        <v>1.236809E-3</v>
      </c>
      <c r="EO113" s="33">
        <v>1.2280329999999999E-3</v>
      </c>
      <c r="EP113" s="33">
        <v>1.2191109999999999E-3</v>
      </c>
      <c r="EQ113" s="33">
        <v>1.2102460000000001E-3</v>
      </c>
      <c r="ER113" s="33">
        <v>1.2016590000000001E-3</v>
      </c>
      <c r="ES113" s="33">
        <v>1.193438E-3</v>
      </c>
      <c r="ET113" s="33">
        <v>1.1853930000000001E-3</v>
      </c>
      <c r="EU113" s="33">
        <v>1.177399E-3</v>
      </c>
      <c r="EV113" s="33">
        <v>1.1694089999999999E-3</v>
      </c>
      <c r="EW113" s="33">
        <v>1.161512E-3</v>
      </c>
      <c r="EX113" s="33">
        <v>1.153818E-3</v>
      </c>
      <c r="EY113" s="33">
        <v>1.1463580000000001E-3</v>
      </c>
      <c r="EZ113" s="33">
        <v>1.138961E-3</v>
      </c>
      <c r="FA113" s="33">
        <v>1.1315419999999999E-3</v>
      </c>
      <c r="FB113" s="33">
        <v>1.124122E-3</v>
      </c>
      <c r="FC113" s="33">
        <v>1.116782E-3</v>
      </c>
      <c r="FD113" s="33">
        <v>1.109615E-3</v>
      </c>
      <c r="FE113" s="33">
        <v>1.102649E-3</v>
      </c>
      <c r="FF113" s="33">
        <v>1.09574E-3</v>
      </c>
      <c r="FG113" s="33">
        <v>1.0888029999999999E-3</v>
      </c>
      <c r="FH113" s="33">
        <v>1.08182E-3</v>
      </c>
      <c r="FI113" s="33">
        <v>1.074869E-3</v>
      </c>
      <c r="FJ113" s="33">
        <v>1.0680889999999999E-3</v>
      </c>
      <c r="FK113" s="33">
        <v>1.06156E-3</v>
      </c>
      <c r="FL113" s="33">
        <v>1.0552840000000001E-3</v>
      </c>
      <c r="FM113" s="33">
        <v>1.0491389999999999E-3</v>
      </c>
      <c r="FN113" s="33">
        <v>1.043017E-3</v>
      </c>
      <c r="FO113" s="33">
        <v>1.0368969999999999E-3</v>
      </c>
      <c r="FP113" s="33">
        <v>1.030825E-3</v>
      </c>
      <c r="FQ113" s="33">
        <v>1.024823E-3</v>
      </c>
      <c r="FR113" s="33">
        <v>1.0188860000000001E-3</v>
      </c>
      <c r="FS113" s="33">
        <v>1.012963E-3</v>
      </c>
      <c r="FT113" s="33">
        <v>1.0070350000000001E-3</v>
      </c>
      <c r="FU113" s="33">
        <v>1.0011340000000001E-3</v>
      </c>
      <c r="FV113" s="33">
        <v>9.953656E-4</v>
      </c>
      <c r="FW113" s="33">
        <v>9.8979850000000002E-4</v>
      </c>
      <c r="FX113" s="33">
        <v>9.8441980000000011E-4</v>
      </c>
      <c r="FY113" s="33">
        <v>9.7910839999999994E-4</v>
      </c>
      <c r="FZ113" s="33">
        <v>9.7373659999999999E-4</v>
      </c>
      <c r="GA113" s="33">
        <v>9.6821669999999996E-4</v>
      </c>
      <c r="GB113" s="33">
        <v>9.6259630000000002E-4</v>
      </c>
      <c r="GC113" s="33">
        <v>9.5697849999999999E-4</v>
      </c>
      <c r="GD113" s="33">
        <v>9.514371E-4</v>
      </c>
      <c r="GE113" s="33">
        <v>9.4594320000000005E-4</v>
      </c>
      <c r="GF113" s="33">
        <v>9.4043350000000002E-4</v>
      </c>
      <c r="GG113" s="33">
        <v>9.3487750000000004E-4</v>
      </c>
      <c r="GH113" s="33">
        <v>9.2938560000000001E-4</v>
      </c>
      <c r="GI113" s="33">
        <v>9.2408259999999999E-4</v>
      </c>
      <c r="GJ113" s="33">
        <v>9.1900219999999999E-4</v>
      </c>
      <c r="GK113" s="33">
        <v>9.140684E-4</v>
      </c>
      <c r="GL113" s="33">
        <v>9.0917669999999995E-4</v>
      </c>
      <c r="GM113" s="33">
        <v>9.042586E-4</v>
      </c>
      <c r="GN113" s="33">
        <v>8.9936560000000005E-4</v>
      </c>
      <c r="GO113" s="33">
        <v>8.9457779999999997E-4</v>
      </c>
      <c r="GP113" s="33">
        <v>8.8987440000000005E-4</v>
      </c>
      <c r="GQ113" s="33">
        <v>8.8514460000000002E-4</v>
      </c>
      <c r="GR113" s="33">
        <v>8.8027299999999999E-4</v>
      </c>
      <c r="GS113" s="33">
        <v>8.7519840000000002E-4</v>
      </c>
      <c r="GT113" s="33">
        <v>8.700588E-4</v>
      </c>
      <c r="GU113" s="33">
        <v>8.6501709999999997E-4</v>
      </c>
      <c r="GV113" s="33">
        <v>8.6013229999999999E-4</v>
      </c>
      <c r="GW113" s="33">
        <v>8.5535050000000001E-4</v>
      </c>
      <c r="GX113" s="33">
        <v>8.5059299999999997E-4</v>
      </c>
      <c r="GY113" s="33">
        <v>8.4578720000000004E-4</v>
      </c>
      <c r="GZ113" s="33">
        <v>8.4099000000000001E-4</v>
      </c>
      <c r="HA113" s="33">
        <v>8.3630909999999996E-4</v>
      </c>
      <c r="HB113" s="33">
        <v>8.3178669999999996E-4</v>
      </c>
      <c r="HC113" s="33">
        <v>8.2734740000000001E-4</v>
      </c>
      <c r="HD113" s="33">
        <v>8.2288700000000001E-4</v>
      </c>
      <c r="HE113" s="33">
        <v>8.1831899999999997E-4</v>
      </c>
      <c r="HF113" s="33">
        <v>8.1366429999999996E-4</v>
      </c>
      <c r="HG113" s="33">
        <v>8.0904950000000001E-4</v>
      </c>
      <c r="HH113" s="33">
        <v>8.0459759999999998E-4</v>
      </c>
      <c r="HI113" s="33">
        <v>8.0029009999999998E-4</v>
      </c>
      <c r="HJ113" s="33">
        <v>7.9605710000000001E-4</v>
      </c>
      <c r="HK113" s="33">
        <v>7.9181719999999996E-4</v>
      </c>
      <c r="HL113" s="33">
        <v>7.8757220000000001E-4</v>
      </c>
      <c r="HM113" s="33">
        <v>7.8341960000000003E-4</v>
      </c>
      <c r="HN113" s="33">
        <v>7.7942310000000004E-4</v>
      </c>
      <c r="HO113" s="33">
        <v>7.7550749999999999E-4</v>
      </c>
      <c r="HP113" s="33">
        <v>7.7156869999999995E-4</v>
      </c>
      <c r="HQ113" s="33">
        <v>7.6753149999999996E-4</v>
      </c>
      <c r="HR113" s="33">
        <v>7.6340139999999995E-4</v>
      </c>
      <c r="HS113" s="33">
        <v>7.5928110000000003E-4</v>
      </c>
      <c r="HT113" s="33">
        <v>7.5525020000000002E-4</v>
      </c>
      <c r="HU113" s="33">
        <v>7.5126559999999997E-4</v>
      </c>
      <c r="HV113" s="33">
        <v>7.472771E-4</v>
      </c>
      <c r="HW113" s="33">
        <v>7.4327650000000002E-4</v>
      </c>
      <c r="HX113" s="33">
        <v>7.3930559999999998E-4</v>
      </c>
      <c r="HY113" s="33">
        <v>7.3546970000000001E-4</v>
      </c>
      <c r="HZ113" s="33">
        <v>7.3184719999999995E-4</v>
      </c>
      <c r="IA113" s="33">
        <v>7.2836349999999995E-4</v>
      </c>
      <c r="IB113" s="33">
        <v>7.2492360000000003E-4</v>
      </c>
      <c r="IC113" s="33">
        <v>7.2147159999999999E-4</v>
      </c>
      <c r="ID113" s="33">
        <v>7.1799959999999997E-4</v>
      </c>
      <c r="IE113" s="33">
        <v>7.1455930000000002E-4</v>
      </c>
      <c r="IF113" s="33">
        <v>7.1122120000000001E-4</v>
      </c>
      <c r="IG113" s="33">
        <v>7.0795090000000003E-4</v>
      </c>
      <c r="IH113" s="33">
        <v>7.0467520000000005E-4</v>
      </c>
      <c r="II113" s="33">
        <v>7.0134150000000003E-4</v>
      </c>
      <c r="IJ113" s="33">
        <v>6.9795440000000001E-4</v>
      </c>
      <c r="IK113" s="33">
        <v>6.9458859999999999E-4</v>
      </c>
      <c r="IL113" s="33">
        <v>6.9134009999999996E-4</v>
      </c>
      <c r="IM113" s="33">
        <v>6.8822649999999996E-4</v>
      </c>
      <c r="IN113" s="33">
        <v>6.8519209999999997E-4</v>
      </c>
      <c r="IO113" s="33">
        <v>6.8216710000000005E-4</v>
      </c>
      <c r="IP113" s="33">
        <v>6.7912720000000003E-4</v>
      </c>
      <c r="IQ113" s="33">
        <v>6.7610469999999998E-4</v>
      </c>
      <c r="IR113" s="33">
        <v>6.7316399999999997E-4</v>
      </c>
      <c r="IS113" s="33">
        <v>6.7030259999999999E-4</v>
      </c>
      <c r="IT113" s="33">
        <v>6.6746160000000004E-4</v>
      </c>
      <c r="IU113" s="33">
        <v>6.6459169999999999E-4</v>
      </c>
      <c r="IV113" s="33">
        <v>6.616797E-4</v>
      </c>
      <c r="IW113" s="33">
        <v>6.5876339999999995E-4</v>
      </c>
      <c r="IX113" s="33">
        <v>6.5591550000000003E-4</v>
      </c>
      <c r="IY113" s="33">
        <v>6.5315079999999997E-4</v>
      </c>
      <c r="IZ113" s="33">
        <v>6.5042880000000004E-4</v>
      </c>
      <c r="JA113" s="33">
        <v>6.4770889999999997E-4</v>
      </c>
      <c r="JB113" s="33">
        <v>6.4496469999999995E-4</v>
      </c>
      <c r="JC113" s="33">
        <v>6.4221850000000002E-4</v>
      </c>
      <c r="JD113" s="33">
        <v>6.3953179999999999E-4</v>
      </c>
      <c r="JE113" s="33">
        <v>6.369139E-4</v>
      </c>
      <c r="JF113" s="33">
        <v>6.3432319999999996E-4</v>
      </c>
      <c r="JG113" s="33">
        <v>6.3170779999999996E-4</v>
      </c>
      <c r="JH113" s="33">
        <v>6.290353E-4</v>
      </c>
      <c r="JI113" s="33">
        <v>6.2632940000000004E-4</v>
      </c>
      <c r="JJ113" s="33">
        <v>6.2364919999999995E-4</v>
      </c>
      <c r="JK113" s="33">
        <v>6.2101919999999996E-4</v>
      </c>
      <c r="JL113" s="33">
        <v>6.1841999999999995E-4</v>
      </c>
      <c r="JM113" s="33">
        <v>6.1581090000000004E-4</v>
      </c>
      <c r="JN113" s="33">
        <v>6.1317610000000003E-4</v>
      </c>
      <c r="JO113" s="33">
        <v>6.1054670000000003E-4</v>
      </c>
      <c r="JP113" s="33">
        <v>6.0797629999999997E-4</v>
      </c>
      <c r="JQ113" s="33">
        <v>6.0548799999999995E-4</v>
      </c>
      <c r="JR113" s="33">
        <v>6.0305700000000005E-4</v>
      </c>
      <c r="JS113" s="33">
        <v>6.0063279999999998E-4</v>
      </c>
      <c r="JT113" s="33">
        <v>5.9818890000000002E-4</v>
      </c>
      <c r="JU113" s="33">
        <v>5.9574930000000001E-4</v>
      </c>
      <c r="JV113" s="33">
        <v>5.9335360000000001E-4</v>
      </c>
      <c r="JW113" s="33">
        <v>5.9100869999999998E-4</v>
      </c>
      <c r="JX113" s="33">
        <v>5.886811E-4</v>
      </c>
      <c r="JY113" s="33">
        <v>5.8631519999999997E-4</v>
      </c>
      <c r="JZ113" s="33">
        <v>5.8388299999999999E-4</v>
      </c>
      <c r="KA113" s="33">
        <v>5.8140700000000004E-4</v>
      </c>
      <c r="KB113" s="33">
        <v>5.7892649999999996E-4</v>
      </c>
      <c r="KC113" s="33">
        <v>5.7646189999999999E-4</v>
      </c>
      <c r="KD113" s="33">
        <v>5.7399830000000004E-4</v>
      </c>
      <c r="KE113" s="33">
        <v>5.7150479999999997E-4</v>
      </c>
      <c r="KF113" s="33">
        <v>5.689674E-4</v>
      </c>
      <c r="KG113" s="33">
        <v>5.6641639999999995E-4</v>
      </c>
      <c r="KH113" s="33">
        <v>5.6389440000000003E-4</v>
      </c>
      <c r="KI113" s="33">
        <v>5.6143440000000001E-4</v>
      </c>
      <c r="KJ113" s="33">
        <v>5.5903039999999999E-4</v>
      </c>
      <c r="KK113" s="33">
        <v>5.5665710000000004E-4</v>
      </c>
      <c r="KL113" s="33">
        <v>5.5427769999999996E-4</v>
      </c>
      <c r="KM113" s="33">
        <v>5.5190969999999997E-4</v>
      </c>
      <c r="KN113" s="33">
        <v>5.4958800000000005E-4</v>
      </c>
      <c r="KO113" s="33">
        <v>5.4734119999999998E-4</v>
      </c>
      <c r="KP113" s="33">
        <v>5.451605E-4</v>
      </c>
      <c r="KQ113" s="33">
        <v>5.4302069999999998E-4</v>
      </c>
      <c r="KR113" s="33">
        <v>5.4087739999999997E-4</v>
      </c>
      <c r="KS113" s="33">
        <v>5.3872860000000002E-4</v>
      </c>
      <c r="KT113" s="33">
        <v>5.3659479999999999E-4</v>
      </c>
      <c r="KU113" s="33">
        <v>5.3448389999999997E-4</v>
      </c>
      <c r="KV113" s="33">
        <v>5.3238069999999996E-4</v>
      </c>
      <c r="KW113" s="33">
        <v>5.3026519999999999E-4</v>
      </c>
      <c r="KX113" s="33">
        <v>5.2810360000000002E-4</v>
      </c>
      <c r="KY113" s="33">
        <v>5.2590169999999997E-4</v>
      </c>
      <c r="KZ113" s="33">
        <v>5.2367950000000005E-4</v>
      </c>
      <c r="LA113" s="33">
        <v>5.2145220000000001E-4</v>
      </c>
      <c r="LB113" s="33">
        <v>5.1920880000000001E-4</v>
      </c>
      <c r="LC113" s="33">
        <v>5.1694519999999995E-4</v>
      </c>
      <c r="LD113" s="33">
        <v>5.1464659999999999E-4</v>
      </c>
      <c r="LE113" s="33">
        <v>5.1233479999999998E-4</v>
      </c>
      <c r="LF113" s="33">
        <v>5.1004139999999995E-4</v>
      </c>
      <c r="LG113" s="33">
        <v>5.0779440000000003E-4</v>
      </c>
      <c r="LH113" s="33">
        <v>5.055897E-4</v>
      </c>
      <c r="LI113" s="33">
        <v>5.034293E-4</v>
      </c>
      <c r="LJ113" s="33">
        <v>5.0128979999999998E-4</v>
      </c>
      <c r="LK113" s="33">
        <v>4.9918770000000002E-4</v>
      </c>
      <c r="LL113" s="33">
        <v>4.9713730000000003E-4</v>
      </c>
      <c r="LM113" s="33">
        <v>4.9515400000000004E-4</v>
      </c>
      <c r="LN113" s="33">
        <v>4.9321650000000005E-4</v>
      </c>
      <c r="LO113" s="33">
        <v>4.9130599999999995E-4</v>
      </c>
      <c r="LP113" s="33">
        <v>4.8939049999999998E-4</v>
      </c>
      <c r="LQ113" s="33">
        <v>4.874705E-4</v>
      </c>
      <c r="LR113" s="33">
        <v>4.8552969999999997E-4</v>
      </c>
      <c r="LS113" s="33">
        <v>4.8358569999999999E-4</v>
      </c>
      <c r="LT113" s="33">
        <v>4.8162390000000002E-4</v>
      </c>
      <c r="LU113" s="33">
        <v>4.7963779999999999E-4</v>
      </c>
      <c r="LV113" s="33">
        <v>4.7761499999999997E-4</v>
      </c>
      <c r="LW113" s="33">
        <v>4.755707E-4</v>
      </c>
      <c r="LX113" s="33">
        <v>4.7350419999999999E-4</v>
      </c>
      <c r="LY113" s="33">
        <v>4.7144560000000001E-4</v>
      </c>
      <c r="LZ113" s="33">
        <v>4.693996E-4</v>
      </c>
      <c r="MA113" s="33">
        <v>4.6736629999999998E-4</v>
      </c>
      <c r="MB113" s="33">
        <v>4.653422E-4</v>
      </c>
      <c r="MC113" s="33">
        <v>4.6333099999999999E-4</v>
      </c>
      <c r="MD113" s="33">
        <v>4.6133189999999997E-4</v>
      </c>
      <c r="ME113" s="33">
        <v>4.593647E-4</v>
      </c>
      <c r="MF113" s="33">
        <v>4.5742470000000003E-4</v>
      </c>
      <c r="MG113" s="33">
        <v>4.55513E-4</v>
      </c>
      <c r="MH113" s="33">
        <v>4.53623E-4</v>
      </c>
      <c r="MI113" s="33">
        <v>4.5175679999999999E-4</v>
      </c>
      <c r="MJ113" s="33">
        <v>4.4990360000000002E-4</v>
      </c>
      <c r="MK113" s="33">
        <v>4.4808160000000001E-4</v>
      </c>
      <c r="ML113" s="33">
        <v>4.4628389999999999E-4</v>
      </c>
      <c r="MM113" s="33">
        <v>4.4450920000000001E-4</v>
      </c>
      <c r="MN113" s="33">
        <v>4.4274670000000001E-4</v>
      </c>
      <c r="MO113" s="33">
        <v>4.4099800000000001E-4</v>
      </c>
      <c r="MP113" s="33">
        <v>4.3924209999999999E-4</v>
      </c>
      <c r="MQ113" s="33">
        <v>4.3750439999999999E-4</v>
      </c>
      <c r="MR113" s="33">
        <v>4.3577859999999999E-4</v>
      </c>
      <c r="MS113" s="33">
        <v>4.3406549999999998E-4</v>
      </c>
      <c r="MT113" s="33">
        <v>4.323552E-4</v>
      </c>
      <c r="MU113" s="33">
        <v>4.3065509999999998E-4</v>
      </c>
      <c r="MV113" s="33">
        <v>4.2894880000000002E-4</v>
      </c>
      <c r="MW113" s="33">
        <v>4.2725769999999997E-4</v>
      </c>
      <c r="MX113" s="33">
        <v>4.2557739999999998E-4</v>
      </c>
      <c r="MY113" s="33">
        <v>4.239248E-4</v>
      </c>
      <c r="MZ113" s="33">
        <v>4.222955E-4</v>
      </c>
      <c r="NA113" s="33">
        <v>4.2069360000000002E-4</v>
      </c>
      <c r="NB113" s="33">
        <v>4.1909530000000002E-4</v>
      </c>
      <c r="NC113" s="33">
        <v>4.1750780000000001E-4</v>
      </c>
      <c r="ND113" s="33">
        <v>4.1592309999999999E-4</v>
      </c>
      <c r="NE113" s="33">
        <v>4.1435030000000001E-4</v>
      </c>
      <c r="NF113" s="33">
        <v>4.1278369999999998E-4</v>
      </c>
      <c r="NG113" s="33">
        <v>4.1122979999999999E-4</v>
      </c>
      <c r="NH113" s="33">
        <v>4.096716E-4</v>
      </c>
      <c r="NI113" s="33">
        <v>4.0812159999999999E-4</v>
      </c>
      <c r="NJ113" s="33">
        <v>4.0658069999999999E-4</v>
      </c>
      <c r="NK113" s="33">
        <v>4.0505789999999999E-4</v>
      </c>
      <c r="NL113" s="33">
        <v>4.0355339999999999E-4</v>
      </c>
      <c r="NM113" s="33">
        <v>4.0207820000000001E-4</v>
      </c>
      <c r="NN113" s="33">
        <v>4.006174E-4</v>
      </c>
      <c r="NO113" s="33">
        <v>3.9918400000000002E-4</v>
      </c>
      <c r="NP113" s="33">
        <v>3.9777790000000002E-4</v>
      </c>
      <c r="NQ113" s="33">
        <v>3.9640260000000001E-4</v>
      </c>
      <c r="NR113" s="33">
        <v>3.9505079999999998E-4</v>
      </c>
      <c r="NS113" s="33">
        <v>3.937271E-4</v>
      </c>
      <c r="NT113" s="33">
        <v>3.9241299999999998E-4</v>
      </c>
      <c r="NU113" s="33">
        <v>3.911149E-4</v>
      </c>
      <c r="NV113" s="33">
        <v>3.8982509999999998E-4</v>
      </c>
      <c r="NW113" s="33">
        <v>3.8854839999999998E-4</v>
      </c>
      <c r="NX113" s="33">
        <v>3.8727120000000003E-4</v>
      </c>
      <c r="NY113" s="33">
        <v>3.8599640000000002E-4</v>
      </c>
      <c r="NZ113" s="33">
        <v>3.847085E-4</v>
      </c>
      <c r="OA113" s="33">
        <v>3.8341200000000002E-4</v>
      </c>
      <c r="OB113" s="33">
        <v>3.8210270000000002E-4</v>
      </c>
      <c r="OC113" s="33">
        <v>3.807886E-4</v>
      </c>
      <c r="OD113" s="33">
        <v>3.7945919999999997E-4</v>
      </c>
      <c r="OE113" s="33">
        <v>3.781228E-4</v>
      </c>
      <c r="OF113" s="33">
        <v>3.7677110000000001E-4</v>
      </c>
      <c r="OG113" s="33">
        <v>3.754152E-4</v>
      </c>
      <c r="OH113" s="33">
        <v>3.7405979999999999E-4</v>
      </c>
      <c r="OI113" s="33">
        <v>3.7272059999999998E-4</v>
      </c>
      <c r="OJ113" s="33">
        <v>3.7139280000000001E-4</v>
      </c>
      <c r="OK113" s="33">
        <v>3.7008720000000002E-4</v>
      </c>
      <c r="OL113" s="33">
        <v>3.6879769999999999E-4</v>
      </c>
      <c r="OM113" s="33">
        <v>3.6752630000000001E-4</v>
      </c>
      <c r="ON113" s="33">
        <v>3.6627140000000002E-4</v>
      </c>
      <c r="OO113" s="33">
        <v>3.6504300000000001E-4</v>
      </c>
      <c r="OP113" s="33">
        <v>3.6383139999999998E-4</v>
      </c>
    </row>
    <row r="114" spans="1:406" x14ac:dyDescent="0.25">
      <c r="A114" s="13" t="str">
        <f t="shared" si="1"/>
        <v>Helicopter-VERY COARSE-4-20-Any</v>
      </c>
      <c r="B114" s="13" t="s">
        <v>55</v>
      </c>
      <c r="C114" s="23" t="s">
        <v>32</v>
      </c>
      <c r="D114" s="31">
        <v>4</v>
      </c>
      <c r="E114" s="23">
        <v>20</v>
      </c>
      <c r="F114" s="32" t="s">
        <v>48</v>
      </c>
      <c r="G114" s="33">
        <v>1.080797</v>
      </c>
      <c r="H114" s="33">
        <v>1.008624</v>
      </c>
      <c r="I114" s="33">
        <v>0.85909519999999995</v>
      </c>
      <c r="J114" s="33">
        <v>0.69601460000000004</v>
      </c>
      <c r="K114" s="33">
        <v>0.55400020000000005</v>
      </c>
      <c r="L114" s="33">
        <v>0.4410347</v>
      </c>
      <c r="M114" s="33">
        <v>0.35440959999999999</v>
      </c>
      <c r="N114" s="33">
        <v>0.2884794</v>
      </c>
      <c r="O114" s="33">
        <v>0.2379336</v>
      </c>
      <c r="P114" s="33">
        <v>0.19894149999999999</v>
      </c>
      <c r="Q114" s="33">
        <v>0.1684996</v>
      </c>
      <c r="R114" s="33">
        <v>0.1444241</v>
      </c>
      <c r="S114" s="33">
        <v>0.12507199999999999</v>
      </c>
      <c r="T114" s="33">
        <v>0.1095144</v>
      </c>
      <c r="U114" s="33">
        <v>9.6737610000000002E-2</v>
      </c>
      <c r="V114" s="33">
        <v>8.6078180000000004E-2</v>
      </c>
      <c r="W114" s="33">
        <v>7.7238029999999999E-2</v>
      </c>
      <c r="X114" s="33">
        <v>6.9826970000000002E-2</v>
      </c>
      <c r="Y114" s="33">
        <v>6.3338290000000005E-2</v>
      </c>
      <c r="Z114" s="33">
        <v>5.7912190000000002E-2</v>
      </c>
      <c r="AA114" s="33">
        <v>5.3145379999999999E-2</v>
      </c>
      <c r="AB114" s="33">
        <v>4.8851329999999998E-2</v>
      </c>
      <c r="AC114" s="33">
        <v>4.5705849999999999E-2</v>
      </c>
      <c r="AD114" s="33">
        <v>4.2907519999999998E-2</v>
      </c>
      <c r="AE114" s="33">
        <v>4.0187090000000002E-2</v>
      </c>
      <c r="AF114" s="33">
        <v>3.781793E-2</v>
      </c>
      <c r="AG114" s="33">
        <v>3.556906E-2</v>
      </c>
      <c r="AH114" s="33">
        <v>3.3429239999999999E-2</v>
      </c>
      <c r="AI114" s="33">
        <v>3.1493229999999997E-2</v>
      </c>
      <c r="AJ114" s="33">
        <v>2.9775349999999999E-2</v>
      </c>
      <c r="AK114" s="33">
        <v>2.8107199999999999E-2</v>
      </c>
      <c r="AL114" s="33">
        <v>2.6635809999999999E-2</v>
      </c>
      <c r="AM114" s="33">
        <v>2.524469E-2</v>
      </c>
      <c r="AN114" s="33">
        <v>2.3929800000000001E-2</v>
      </c>
      <c r="AO114" s="33">
        <v>2.274588E-2</v>
      </c>
      <c r="AP114" s="33">
        <v>2.165361E-2</v>
      </c>
      <c r="AQ114" s="33">
        <v>2.062336E-2</v>
      </c>
      <c r="AR114" s="33">
        <v>1.9677670000000001E-2</v>
      </c>
      <c r="AS114" s="33">
        <v>1.8727420000000002E-2</v>
      </c>
      <c r="AT114" s="33">
        <v>1.7849199999999999E-2</v>
      </c>
      <c r="AU114" s="33">
        <v>1.703532E-2</v>
      </c>
      <c r="AV114" s="33">
        <v>1.6275919999999999E-2</v>
      </c>
      <c r="AW114" s="33">
        <v>1.556607E-2</v>
      </c>
      <c r="AX114" s="33">
        <v>1.4906259999999999E-2</v>
      </c>
      <c r="AY114" s="33">
        <v>1.428974E-2</v>
      </c>
      <c r="AZ114" s="33">
        <v>1.3712E-2</v>
      </c>
      <c r="BA114" s="33">
        <v>1.317081E-2</v>
      </c>
      <c r="BB114" s="33">
        <v>1.266393E-2</v>
      </c>
      <c r="BC114" s="33">
        <v>1.218297E-2</v>
      </c>
      <c r="BD114" s="33">
        <v>1.1731149999999999E-2</v>
      </c>
      <c r="BE114" s="33">
        <v>1.130859E-2</v>
      </c>
      <c r="BF114" s="33">
        <v>1.09078E-2</v>
      </c>
      <c r="BG114" s="33">
        <v>1.052612E-2</v>
      </c>
      <c r="BH114" s="33">
        <v>1.016762E-2</v>
      </c>
      <c r="BI114" s="33">
        <v>9.8282839999999996E-3</v>
      </c>
      <c r="BJ114" s="33">
        <v>9.5039519999999995E-3</v>
      </c>
      <c r="BK114" s="33">
        <v>9.198098E-3</v>
      </c>
      <c r="BL114" s="33">
        <v>8.9091640000000007E-3</v>
      </c>
      <c r="BM114" s="33">
        <v>8.6335730000000003E-3</v>
      </c>
      <c r="BN114" s="33">
        <v>8.3715790000000005E-3</v>
      </c>
      <c r="BO114" s="33">
        <v>8.1219550000000001E-3</v>
      </c>
      <c r="BP114" s="33">
        <v>7.8832090000000004E-3</v>
      </c>
      <c r="BQ114" s="33">
        <v>7.6565929999999997E-3</v>
      </c>
      <c r="BR114" s="33">
        <v>7.4407809999999996E-3</v>
      </c>
      <c r="BS114" s="33">
        <v>7.2325389999999996E-3</v>
      </c>
      <c r="BT114" s="33">
        <v>7.0350680000000002E-3</v>
      </c>
      <c r="BU114" s="33">
        <v>6.8453380000000003E-3</v>
      </c>
      <c r="BV114" s="33">
        <v>6.6623189999999999E-3</v>
      </c>
      <c r="BW114" s="33">
        <v>6.4871640000000001E-3</v>
      </c>
      <c r="BX114" s="33">
        <v>6.3203039999999997E-3</v>
      </c>
      <c r="BY114" s="33">
        <v>6.1598190000000004E-3</v>
      </c>
      <c r="BZ114" s="33">
        <v>6.0075190000000002E-3</v>
      </c>
      <c r="CA114" s="33">
        <v>5.8615189999999999E-3</v>
      </c>
      <c r="CB114" s="33">
        <v>5.7199470000000004E-3</v>
      </c>
      <c r="CC114" s="33">
        <v>5.5835520000000003E-3</v>
      </c>
      <c r="CD114" s="33">
        <v>5.4538859999999998E-3</v>
      </c>
      <c r="CE114" s="33">
        <v>5.3283640000000004E-3</v>
      </c>
      <c r="CF114" s="33">
        <v>5.2082710000000004E-3</v>
      </c>
      <c r="CG114" s="33">
        <v>5.0929850000000004E-3</v>
      </c>
      <c r="CH114" s="33">
        <v>4.9802300000000004E-3</v>
      </c>
      <c r="CI114" s="33">
        <v>4.870002E-3</v>
      </c>
      <c r="CJ114" s="33">
        <v>4.7657150000000002E-3</v>
      </c>
      <c r="CK114" s="33">
        <v>4.6652969999999997E-3</v>
      </c>
      <c r="CL114" s="33">
        <v>4.5686249999999998E-3</v>
      </c>
      <c r="CM114" s="33">
        <v>4.4767490000000004E-3</v>
      </c>
      <c r="CN114" s="33">
        <v>4.3884950000000001E-3</v>
      </c>
      <c r="CO114" s="33">
        <v>4.3017020000000001E-3</v>
      </c>
      <c r="CP114" s="33">
        <v>4.2178709999999998E-3</v>
      </c>
      <c r="CQ114" s="33">
        <v>4.1385450000000004E-3</v>
      </c>
      <c r="CR114" s="33">
        <v>4.062413E-3</v>
      </c>
      <c r="CS114" s="33">
        <v>3.9885379999999998E-3</v>
      </c>
      <c r="CT114" s="33">
        <v>3.9164339999999999E-3</v>
      </c>
      <c r="CU114" s="33">
        <v>3.845883E-3</v>
      </c>
      <c r="CV114" s="33">
        <v>3.7776519999999998E-3</v>
      </c>
      <c r="CW114" s="33">
        <v>3.7122090000000002E-3</v>
      </c>
      <c r="CX114" s="33">
        <v>3.649799E-3</v>
      </c>
      <c r="CY114" s="33">
        <v>3.5892519999999998E-3</v>
      </c>
      <c r="CZ114" s="33">
        <v>3.530413E-3</v>
      </c>
      <c r="DA114" s="33">
        <v>3.4717480000000002E-3</v>
      </c>
      <c r="DB114" s="33">
        <v>3.4150230000000001E-3</v>
      </c>
      <c r="DC114" s="33">
        <v>3.3606550000000002E-3</v>
      </c>
      <c r="DD114" s="33">
        <v>3.3093609999999998E-3</v>
      </c>
      <c r="DE114" s="33">
        <v>3.2599650000000001E-3</v>
      </c>
      <c r="DF114" s="33">
        <v>3.2113519999999998E-3</v>
      </c>
      <c r="DG114" s="33">
        <v>3.1627999999999999E-3</v>
      </c>
      <c r="DH114" s="33">
        <v>3.1154680000000001E-3</v>
      </c>
      <c r="DI114" s="33">
        <v>3.0702630000000002E-3</v>
      </c>
      <c r="DJ114" s="33">
        <v>3.0275789999999999E-3</v>
      </c>
      <c r="DK114" s="33">
        <v>2.9853729999999999E-3</v>
      </c>
      <c r="DL114" s="33">
        <v>2.9432519999999999E-3</v>
      </c>
      <c r="DM114" s="33">
        <v>2.9012930000000001E-3</v>
      </c>
      <c r="DN114" s="33">
        <v>2.8610530000000001E-3</v>
      </c>
      <c r="DO114" s="33">
        <v>2.8232349999999999E-3</v>
      </c>
      <c r="DP114" s="33">
        <v>2.787875E-3</v>
      </c>
      <c r="DQ114" s="33">
        <v>2.7530020000000001E-3</v>
      </c>
      <c r="DR114" s="33">
        <v>2.7176790000000002E-3</v>
      </c>
      <c r="DS114" s="33">
        <v>2.6820049999999999E-3</v>
      </c>
      <c r="DT114" s="33">
        <v>2.6471120000000001E-3</v>
      </c>
      <c r="DU114" s="33">
        <v>2.6142259999999999E-3</v>
      </c>
      <c r="DV114" s="33">
        <v>2.5837849999999999E-3</v>
      </c>
      <c r="DW114" s="33">
        <v>2.554036E-3</v>
      </c>
      <c r="DX114" s="33">
        <v>2.523633E-3</v>
      </c>
      <c r="DY114" s="33">
        <v>2.4926739999999998E-3</v>
      </c>
      <c r="DZ114" s="33">
        <v>2.4621320000000001E-3</v>
      </c>
      <c r="EA114" s="33">
        <v>2.4334729999999998E-3</v>
      </c>
      <c r="EB114" s="33">
        <v>2.4072540000000002E-3</v>
      </c>
      <c r="EC114" s="33">
        <v>2.3816620000000001E-3</v>
      </c>
      <c r="ED114" s="33">
        <v>2.3555870000000001E-3</v>
      </c>
      <c r="EE114" s="33">
        <v>2.3287500000000001E-3</v>
      </c>
      <c r="EF114" s="33">
        <v>2.3023219999999999E-3</v>
      </c>
      <c r="EG114" s="33">
        <v>2.2776020000000001E-3</v>
      </c>
      <c r="EH114" s="33">
        <v>2.2550679999999998E-3</v>
      </c>
      <c r="EI114" s="33">
        <v>2.232744E-3</v>
      </c>
      <c r="EJ114" s="33">
        <v>2.2095449999999998E-3</v>
      </c>
      <c r="EK114" s="33">
        <v>2.1855809999999998E-3</v>
      </c>
      <c r="EL114" s="33">
        <v>2.161891E-3</v>
      </c>
      <c r="EM114" s="33">
        <v>2.1401789999999999E-3</v>
      </c>
      <c r="EN114" s="33">
        <v>2.1207330000000001E-3</v>
      </c>
      <c r="EO114" s="33">
        <v>2.1016170000000001E-3</v>
      </c>
      <c r="EP114" s="33">
        <v>2.0817119999999999E-3</v>
      </c>
      <c r="EQ114" s="33">
        <v>2.0611079999999999E-3</v>
      </c>
      <c r="ER114" s="33">
        <v>2.0408510000000002E-3</v>
      </c>
      <c r="ES114" s="33">
        <v>2.0221549999999999E-3</v>
      </c>
      <c r="ET114" s="33">
        <v>2.0048319999999998E-3</v>
      </c>
      <c r="EU114" s="33">
        <v>1.987309E-3</v>
      </c>
      <c r="EV114" s="33">
        <v>1.9691000000000001E-3</v>
      </c>
      <c r="EW114" s="33">
        <v>1.9503330000000001E-3</v>
      </c>
      <c r="EX114" s="33">
        <v>1.9320240000000001E-3</v>
      </c>
      <c r="EY114" s="33">
        <v>1.9154210000000001E-3</v>
      </c>
      <c r="EZ114" s="33">
        <v>1.9002890000000001E-3</v>
      </c>
      <c r="FA114" s="33">
        <v>1.885358E-3</v>
      </c>
      <c r="FB114" s="33">
        <v>1.8697130000000001E-3</v>
      </c>
      <c r="FC114" s="33">
        <v>1.8529110000000001E-3</v>
      </c>
      <c r="FD114" s="33">
        <v>1.835866E-3</v>
      </c>
      <c r="FE114" s="33">
        <v>1.81997E-3</v>
      </c>
      <c r="FF114" s="33">
        <v>1.805493E-3</v>
      </c>
      <c r="FG114" s="33">
        <v>1.7916519999999999E-3</v>
      </c>
      <c r="FH114" s="33">
        <v>1.777572E-3</v>
      </c>
      <c r="FI114" s="33">
        <v>1.7628380000000001E-3</v>
      </c>
      <c r="FJ114" s="33">
        <v>1.7481510000000001E-3</v>
      </c>
      <c r="FK114" s="33">
        <v>1.7346569999999999E-3</v>
      </c>
      <c r="FL114" s="33">
        <v>1.7225649999999999E-3</v>
      </c>
      <c r="FM114" s="33">
        <v>1.7110300000000001E-3</v>
      </c>
      <c r="FN114" s="33">
        <v>1.6990149999999999E-3</v>
      </c>
      <c r="FO114" s="33">
        <v>1.686021E-3</v>
      </c>
      <c r="FP114" s="33">
        <v>1.6727630000000001E-3</v>
      </c>
      <c r="FQ114" s="33">
        <v>1.6603480000000001E-3</v>
      </c>
      <c r="FR114" s="33">
        <v>1.649029E-3</v>
      </c>
      <c r="FS114" s="33">
        <v>1.6379509999999999E-3</v>
      </c>
      <c r="FT114" s="33">
        <v>1.626171E-3</v>
      </c>
      <c r="FU114" s="33">
        <v>1.6135710000000001E-3</v>
      </c>
      <c r="FV114" s="33">
        <v>1.6010309999999999E-3</v>
      </c>
      <c r="FW114" s="33">
        <v>1.589568E-3</v>
      </c>
      <c r="FX114" s="33">
        <v>1.5794299999999999E-3</v>
      </c>
      <c r="FY114" s="33">
        <v>1.56993E-3</v>
      </c>
      <c r="FZ114" s="33">
        <v>1.56007E-3</v>
      </c>
      <c r="GA114" s="33">
        <v>1.5495400000000001E-3</v>
      </c>
      <c r="GB114" s="33">
        <v>1.5388559999999999E-3</v>
      </c>
      <c r="GC114" s="33">
        <v>1.528595E-3</v>
      </c>
      <c r="GD114" s="33">
        <v>1.519137E-3</v>
      </c>
      <c r="GE114" s="33">
        <v>1.510181E-3</v>
      </c>
      <c r="GF114" s="33">
        <v>1.500962E-3</v>
      </c>
      <c r="GG114" s="33">
        <v>1.491184E-3</v>
      </c>
      <c r="GH114" s="33">
        <v>1.4813300000000001E-3</v>
      </c>
      <c r="GI114" s="33">
        <v>1.47197E-3</v>
      </c>
      <c r="GJ114" s="33">
        <v>1.4636E-3</v>
      </c>
      <c r="GK114" s="33">
        <v>1.456066E-3</v>
      </c>
      <c r="GL114" s="33">
        <v>1.4485660000000001E-3</v>
      </c>
      <c r="GM114" s="33">
        <v>1.440406E-3</v>
      </c>
      <c r="GN114" s="33">
        <v>1.4316680000000001E-3</v>
      </c>
      <c r="GO114" s="33">
        <v>1.422743E-3</v>
      </c>
      <c r="GP114" s="33">
        <v>1.4141100000000001E-3</v>
      </c>
      <c r="GQ114" s="33">
        <v>1.405807E-3</v>
      </c>
      <c r="GR114" s="33">
        <v>1.397288E-3</v>
      </c>
      <c r="GS114" s="33">
        <v>1.3882639999999999E-3</v>
      </c>
      <c r="GT114" s="33">
        <v>1.3790390000000001E-3</v>
      </c>
      <c r="GU114" s="33">
        <v>1.3700780000000001E-3</v>
      </c>
      <c r="GV114" s="33">
        <v>1.361959E-3</v>
      </c>
      <c r="GW114" s="33">
        <v>1.354783E-3</v>
      </c>
      <c r="GX114" s="33">
        <v>1.3478940000000001E-3</v>
      </c>
      <c r="GY114" s="33">
        <v>1.3407639999999999E-3</v>
      </c>
      <c r="GZ114" s="33">
        <v>1.333442E-3</v>
      </c>
      <c r="HA114" s="33">
        <v>1.3261600000000001E-3</v>
      </c>
      <c r="HB114" s="33">
        <v>1.3190949999999999E-3</v>
      </c>
      <c r="HC114" s="33">
        <v>1.312229E-3</v>
      </c>
      <c r="HD114" s="33">
        <v>1.3050679999999999E-3</v>
      </c>
      <c r="HE114" s="33">
        <v>1.2972039999999999E-3</v>
      </c>
      <c r="HF114" s="33">
        <v>1.2888610000000001E-3</v>
      </c>
      <c r="HG114" s="33">
        <v>1.280616E-3</v>
      </c>
      <c r="HH114" s="33">
        <v>1.2729239999999999E-3</v>
      </c>
      <c r="HI114" s="33">
        <v>1.265909E-3</v>
      </c>
      <c r="HJ114" s="33">
        <v>1.259177E-3</v>
      </c>
      <c r="HK114" s="33">
        <v>1.2522290000000001E-3</v>
      </c>
      <c r="HL114" s="33">
        <v>1.2450129999999999E-3</v>
      </c>
      <c r="HM114" s="33">
        <v>1.237854E-3</v>
      </c>
      <c r="HN114" s="33">
        <v>1.2311139999999999E-3</v>
      </c>
      <c r="HO114" s="33">
        <v>1.224901E-3</v>
      </c>
      <c r="HP114" s="33">
        <v>1.218811E-3</v>
      </c>
      <c r="HQ114" s="33">
        <v>1.212407E-3</v>
      </c>
      <c r="HR114" s="33">
        <v>1.2055659999999999E-3</v>
      </c>
      <c r="HS114" s="33">
        <v>1.1985710000000001E-3</v>
      </c>
      <c r="HT114" s="33">
        <v>1.1918790000000001E-3</v>
      </c>
      <c r="HU114" s="33">
        <v>1.185724E-3</v>
      </c>
      <c r="HV114" s="33">
        <v>1.17987E-3</v>
      </c>
      <c r="HW114" s="33">
        <v>1.173992E-3</v>
      </c>
      <c r="HX114" s="33">
        <v>1.168005E-3</v>
      </c>
      <c r="HY114" s="33">
        <v>1.162031E-3</v>
      </c>
      <c r="HZ114" s="33">
        <v>1.1563229999999999E-3</v>
      </c>
      <c r="IA114" s="33">
        <v>1.1509700000000001E-3</v>
      </c>
      <c r="IB114" s="33">
        <v>1.145795E-3</v>
      </c>
      <c r="IC114" s="33">
        <v>1.1404830000000001E-3</v>
      </c>
      <c r="ID114" s="33">
        <v>1.1349750000000001E-3</v>
      </c>
      <c r="IE114" s="33">
        <v>1.129466E-3</v>
      </c>
      <c r="IF114" s="33">
        <v>1.124136E-3</v>
      </c>
      <c r="IG114" s="33">
        <v>1.119037E-3</v>
      </c>
      <c r="IH114" s="33">
        <v>1.114037E-3</v>
      </c>
      <c r="II114" s="33">
        <v>1.109028E-3</v>
      </c>
      <c r="IJ114" s="33">
        <v>1.1040170000000001E-3</v>
      </c>
      <c r="IK114" s="33">
        <v>1.099194E-3</v>
      </c>
      <c r="IL114" s="33">
        <v>1.094732E-3</v>
      </c>
      <c r="IM114" s="33">
        <v>1.0906519999999999E-3</v>
      </c>
      <c r="IN114" s="33">
        <v>1.0867349999999999E-3</v>
      </c>
      <c r="IO114" s="33">
        <v>1.082745E-3</v>
      </c>
      <c r="IP114" s="33">
        <v>1.078575E-3</v>
      </c>
      <c r="IQ114" s="33">
        <v>1.0743529999999999E-3</v>
      </c>
      <c r="IR114" s="33">
        <v>1.070285E-3</v>
      </c>
      <c r="IS114" s="33">
        <v>1.0664299999999999E-3</v>
      </c>
      <c r="IT114" s="33">
        <v>1.0626780000000001E-3</v>
      </c>
      <c r="IU114" s="33">
        <v>1.0588500000000001E-3</v>
      </c>
      <c r="IV114" s="33">
        <v>1.0548619999999999E-3</v>
      </c>
      <c r="IW114" s="33">
        <v>1.0508749999999999E-3</v>
      </c>
      <c r="IX114" s="33">
        <v>1.0470639999999999E-3</v>
      </c>
      <c r="IY114" s="33">
        <v>1.0435360000000001E-3</v>
      </c>
      <c r="IZ114" s="33">
        <v>1.0402230000000001E-3</v>
      </c>
      <c r="JA114" s="33">
        <v>1.036936E-3</v>
      </c>
      <c r="JB114" s="33">
        <v>1.033576E-3</v>
      </c>
      <c r="JC114" s="33">
        <v>1.0301710000000001E-3</v>
      </c>
      <c r="JD114" s="33">
        <v>1.0267690000000001E-3</v>
      </c>
      <c r="JE114" s="33">
        <v>1.0234560000000001E-3</v>
      </c>
      <c r="JF114" s="33">
        <v>1.0202309999999999E-3</v>
      </c>
      <c r="JG114" s="33">
        <v>1.016982E-3</v>
      </c>
      <c r="JH114" s="33">
        <v>1.0136430000000001E-3</v>
      </c>
      <c r="JI114" s="33">
        <v>1.010242E-3</v>
      </c>
      <c r="JJ114" s="33">
        <v>1.0068480000000001E-3</v>
      </c>
      <c r="JK114" s="33">
        <v>1.003561E-3</v>
      </c>
      <c r="JL114" s="33">
        <v>1.0003869999999999E-3</v>
      </c>
      <c r="JM114" s="33">
        <v>9.9727850000000005E-4</v>
      </c>
      <c r="JN114" s="33">
        <v>9.9419489999999998E-4</v>
      </c>
      <c r="JO114" s="33">
        <v>9.9116180000000001E-4</v>
      </c>
      <c r="JP114" s="33">
        <v>9.8820219999999994E-4</v>
      </c>
      <c r="JQ114" s="33">
        <v>9.8530990000000006E-4</v>
      </c>
      <c r="JR114" s="33">
        <v>9.8247770000000007E-4</v>
      </c>
      <c r="JS114" s="33">
        <v>9.7967569999999997E-4</v>
      </c>
      <c r="JT114" s="33">
        <v>9.7684630000000007E-4</v>
      </c>
      <c r="JU114" s="33">
        <v>9.7398329999999998E-4</v>
      </c>
      <c r="JV114" s="33">
        <v>9.7108570000000003E-4</v>
      </c>
      <c r="JW114" s="33">
        <v>9.6815110000000003E-4</v>
      </c>
      <c r="JX114" s="33">
        <v>9.6519249999999998E-4</v>
      </c>
      <c r="JY114" s="33">
        <v>9.6219890000000003E-4</v>
      </c>
      <c r="JZ114" s="33">
        <v>9.5913770000000001E-4</v>
      </c>
      <c r="KA114" s="33">
        <v>9.5603159999999997E-4</v>
      </c>
      <c r="KB114" s="33">
        <v>9.5291560000000002E-4</v>
      </c>
      <c r="KC114" s="33">
        <v>9.4975120000000005E-4</v>
      </c>
      <c r="KD114" s="33">
        <v>9.4657129999999999E-4</v>
      </c>
      <c r="KE114" s="33">
        <v>9.4343940000000005E-4</v>
      </c>
      <c r="KF114" s="33">
        <v>9.4036290000000002E-4</v>
      </c>
      <c r="KG114" s="33">
        <v>9.3737439999999996E-4</v>
      </c>
      <c r="KH114" s="33">
        <v>9.3451560000000001E-4</v>
      </c>
      <c r="KI114" s="33">
        <v>9.317517E-4</v>
      </c>
      <c r="KJ114" s="33">
        <v>9.2911209999999998E-4</v>
      </c>
      <c r="KK114" s="33">
        <v>9.2662370000000003E-4</v>
      </c>
      <c r="KL114" s="33">
        <v>9.2418559999999999E-4</v>
      </c>
      <c r="KM114" s="33">
        <v>9.2176469999999996E-4</v>
      </c>
      <c r="KN114" s="33">
        <v>9.1935170000000002E-4</v>
      </c>
      <c r="KO114" s="33">
        <v>9.1691259999999997E-4</v>
      </c>
      <c r="KP114" s="33">
        <v>9.1449930000000003E-4</v>
      </c>
      <c r="KQ114" s="33">
        <v>9.1212650000000004E-4</v>
      </c>
      <c r="KR114" s="33">
        <v>9.0967890000000001E-4</v>
      </c>
      <c r="KS114" s="33">
        <v>9.0714940000000003E-4</v>
      </c>
      <c r="KT114" s="33">
        <v>9.0455310000000003E-4</v>
      </c>
      <c r="KU114" s="33">
        <v>9.018823E-4</v>
      </c>
      <c r="KV114" s="33">
        <v>8.9922030000000005E-4</v>
      </c>
      <c r="KW114" s="33">
        <v>8.9663860000000005E-4</v>
      </c>
      <c r="KX114" s="33">
        <v>8.9411440000000003E-4</v>
      </c>
      <c r="KY114" s="33">
        <v>8.916598E-4</v>
      </c>
      <c r="KZ114" s="33">
        <v>8.8928089999999998E-4</v>
      </c>
      <c r="LA114" s="33">
        <v>8.8695470000000004E-4</v>
      </c>
      <c r="LB114" s="33">
        <v>8.8474530000000003E-4</v>
      </c>
      <c r="LC114" s="33">
        <v>8.8271490000000003E-4</v>
      </c>
      <c r="LD114" s="33">
        <v>8.8083900000000001E-4</v>
      </c>
      <c r="LE114" s="33">
        <v>8.7908859999999997E-4</v>
      </c>
      <c r="LF114" s="33">
        <v>8.7742750000000002E-4</v>
      </c>
      <c r="LG114" s="33">
        <v>8.7578839999999999E-4</v>
      </c>
      <c r="LH114" s="33">
        <v>8.741895E-4</v>
      </c>
      <c r="LI114" s="33">
        <v>8.7265019999999995E-4</v>
      </c>
      <c r="LJ114" s="33">
        <v>8.7117810000000005E-4</v>
      </c>
      <c r="LK114" s="33">
        <v>8.6975829999999998E-4</v>
      </c>
      <c r="LL114" s="33">
        <v>8.6835530000000001E-4</v>
      </c>
      <c r="LM114" s="33">
        <v>8.6689890000000004E-4</v>
      </c>
      <c r="LN114" s="33">
        <v>8.6540589999999995E-4</v>
      </c>
      <c r="LO114" s="33">
        <v>8.6390459999999996E-4</v>
      </c>
      <c r="LP114" s="33">
        <v>8.6241650000000003E-4</v>
      </c>
      <c r="LQ114" s="33">
        <v>8.6095439999999996E-4</v>
      </c>
      <c r="LR114" s="33">
        <v>8.5952390000000004E-4</v>
      </c>
      <c r="LS114" s="33">
        <v>8.5812210000000004E-4</v>
      </c>
      <c r="LT114" s="33">
        <v>8.5678640000000003E-4</v>
      </c>
      <c r="LU114" s="33">
        <v>8.5553140000000001E-4</v>
      </c>
      <c r="LV114" s="33">
        <v>8.5435559999999999E-4</v>
      </c>
      <c r="LW114" s="33">
        <v>8.5324749999999997E-4</v>
      </c>
      <c r="LX114" s="33">
        <v>8.5220000000000001E-4</v>
      </c>
      <c r="LY114" s="33">
        <v>8.5120379999999998E-4</v>
      </c>
      <c r="LZ114" s="33">
        <v>8.5025949999999997E-4</v>
      </c>
      <c r="MA114" s="33">
        <v>8.4935519999999995E-4</v>
      </c>
      <c r="MB114" s="33">
        <v>8.4847410000000003E-4</v>
      </c>
      <c r="MC114" s="33">
        <v>8.475984E-4</v>
      </c>
      <c r="MD114" s="33">
        <v>8.4672320000000003E-4</v>
      </c>
      <c r="ME114" s="33">
        <v>8.458456E-4</v>
      </c>
      <c r="MF114" s="33">
        <v>8.4497299999999995E-4</v>
      </c>
      <c r="MG114" s="33">
        <v>8.4410150000000005E-4</v>
      </c>
      <c r="MH114" s="33">
        <v>8.4321989999999996E-4</v>
      </c>
      <c r="MI114" s="33">
        <v>8.4231650000000003E-4</v>
      </c>
      <c r="MJ114" s="33">
        <v>8.4139220000000001E-4</v>
      </c>
      <c r="MK114" s="33">
        <v>8.4045059999999995E-4</v>
      </c>
      <c r="ML114" s="33">
        <v>8.3950669999999998E-4</v>
      </c>
      <c r="MM114" s="33">
        <v>8.3856410000000001E-4</v>
      </c>
      <c r="MN114" s="33">
        <v>8.3761760000000002E-4</v>
      </c>
      <c r="MO114" s="33">
        <v>8.3666269999999997E-4</v>
      </c>
      <c r="MP114" s="33">
        <v>8.3570430000000004E-4</v>
      </c>
      <c r="MQ114" s="33">
        <v>8.3474950000000003E-4</v>
      </c>
      <c r="MR114" s="33">
        <v>8.3381540000000004E-4</v>
      </c>
      <c r="MS114" s="33">
        <v>8.329066E-4</v>
      </c>
      <c r="MT114" s="33">
        <v>8.3201550000000003E-4</v>
      </c>
      <c r="MU114" s="33">
        <v>8.3113100000000004E-4</v>
      </c>
      <c r="MV114" s="33">
        <v>8.3024290000000001E-4</v>
      </c>
      <c r="MW114" s="33">
        <v>8.2934770000000005E-4</v>
      </c>
      <c r="MX114" s="33">
        <v>8.2845979999999998E-4</v>
      </c>
      <c r="MY114" s="33">
        <v>8.2757800000000004E-4</v>
      </c>
      <c r="MZ114" s="33">
        <v>8.2668689999999996E-4</v>
      </c>
      <c r="NA114" s="33">
        <v>8.2576049999999999E-4</v>
      </c>
      <c r="NB114" s="33">
        <v>8.2478409999999999E-4</v>
      </c>
      <c r="NC114" s="33">
        <v>8.2376539999999999E-4</v>
      </c>
      <c r="ND114" s="33">
        <v>8.2274669999999998E-4</v>
      </c>
      <c r="NE114" s="33">
        <v>8.217465E-4</v>
      </c>
      <c r="NF114" s="33">
        <v>8.2076640000000004E-4</v>
      </c>
      <c r="NG114" s="33">
        <v>8.1979150000000001E-4</v>
      </c>
      <c r="NH114" s="33">
        <v>8.1881040000000003E-4</v>
      </c>
      <c r="NI114" s="33">
        <v>8.1782610000000005E-4</v>
      </c>
      <c r="NJ114" s="33">
        <v>8.1687079999999998E-4</v>
      </c>
      <c r="NK114" s="33">
        <v>8.1594709999999995E-4</v>
      </c>
      <c r="NL114" s="33">
        <v>8.1504009999999998E-4</v>
      </c>
      <c r="NM114" s="33">
        <v>8.1412119999999997E-4</v>
      </c>
      <c r="NN114" s="33">
        <v>8.1317070000000002E-4</v>
      </c>
      <c r="NO114" s="33">
        <v>8.1218879999999999E-4</v>
      </c>
      <c r="NP114" s="33">
        <v>8.1121120000000001E-4</v>
      </c>
      <c r="NQ114" s="33">
        <v>8.1024809999999999E-4</v>
      </c>
      <c r="NR114" s="33">
        <v>8.0929489999999999E-4</v>
      </c>
      <c r="NS114" s="33">
        <v>8.0833339999999997E-4</v>
      </c>
      <c r="NT114" s="33">
        <v>8.073504E-4</v>
      </c>
      <c r="NU114" s="33">
        <v>8.0635009999999998E-4</v>
      </c>
      <c r="NV114" s="33">
        <v>8.0536520000000001E-4</v>
      </c>
      <c r="NW114" s="33">
        <v>8.0439919999999998E-4</v>
      </c>
      <c r="NX114" s="33">
        <v>8.0344089999999997E-4</v>
      </c>
      <c r="NY114" s="33">
        <v>8.0246709999999999E-4</v>
      </c>
      <c r="NZ114" s="33">
        <v>8.0145849999999996E-4</v>
      </c>
      <c r="OA114" s="33">
        <v>8.0041919999999998E-4</v>
      </c>
      <c r="OB114" s="33">
        <v>7.993872E-4</v>
      </c>
      <c r="OC114" s="33">
        <v>7.9837449999999998E-4</v>
      </c>
      <c r="OD114" s="33">
        <v>7.9737670000000005E-4</v>
      </c>
      <c r="OE114" s="33">
        <v>7.9637239999999997E-4</v>
      </c>
      <c r="OF114" s="33">
        <v>7.9534449999999997E-4</v>
      </c>
      <c r="OG114" s="33">
        <v>7.9429879999999998E-4</v>
      </c>
      <c r="OH114" s="33">
        <v>7.9326980000000004E-4</v>
      </c>
      <c r="OI114" s="33">
        <v>7.9226380000000003E-4</v>
      </c>
      <c r="OJ114" s="33">
        <v>7.9126339999999998E-4</v>
      </c>
      <c r="OK114" s="33">
        <v>7.9022239999999996E-4</v>
      </c>
      <c r="OL114" s="33">
        <v>7.8911370000000005E-4</v>
      </c>
      <c r="OM114" s="33">
        <v>7.8793980000000003E-4</v>
      </c>
      <c r="ON114" s="33">
        <v>7.8673969999999997E-4</v>
      </c>
      <c r="OO114" s="33">
        <v>7.8552910000000001E-4</v>
      </c>
      <c r="OP114" s="33">
        <v>7.8430519999999997E-4</v>
      </c>
    </row>
    <row r="115" spans="1:406" x14ac:dyDescent="0.25">
      <c r="A115" s="13" t="str">
        <f t="shared" si="1"/>
        <v>Helicopter-VERY COARSE-4-14-Any</v>
      </c>
      <c r="B115" s="13" t="s">
        <v>55</v>
      </c>
      <c r="C115" s="23" t="s">
        <v>32</v>
      </c>
      <c r="D115" s="31">
        <v>4</v>
      </c>
      <c r="E115" s="23">
        <v>14</v>
      </c>
      <c r="F115" s="32" t="s">
        <v>48</v>
      </c>
      <c r="G115" s="33">
        <v>0.92703610000000003</v>
      </c>
      <c r="H115" s="33">
        <v>0.68023290000000003</v>
      </c>
      <c r="I115" s="33">
        <v>0.48780400000000002</v>
      </c>
      <c r="J115" s="33">
        <v>0.35495409999999999</v>
      </c>
      <c r="K115" s="33">
        <v>0.26523039999999998</v>
      </c>
      <c r="L115" s="33">
        <v>0.20366310000000001</v>
      </c>
      <c r="M115" s="33">
        <v>0.16055649999999999</v>
      </c>
      <c r="N115" s="33">
        <v>0.12963079999999999</v>
      </c>
      <c r="O115" s="33">
        <v>0.10689</v>
      </c>
      <c r="P115" s="33">
        <v>8.9868660000000003E-2</v>
      </c>
      <c r="Q115" s="33">
        <v>7.6600249999999995E-2</v>
      </c>
      <c r="R115" s="33">
        <v>6.6096639999999998E-2</v>
      </c>
      <c r="S115" s="33">
        <v>5.7841450000000003E-2</v>
      </c>
      <c r="T115" s="33">
        <v>5.1067420000000002E-2</v>
      </c>
      <c r="U115" s="33">
        <v>4.5520850000000002E-2</v>
      </c>
      <c r="V115" s="33">
        <v>4.1929809999999998E-2</v>
      </c>
      <c r="W115" s="33">
        <v>3.8628219999999998E-2</v>
      </c>
      <c r="X115" s="33">
        <v>3.5553059999999997E-2</v>
      </c>
      <c r="Y115" s="33">
        <v>3.28629E-2</v>
      </c>
      <c r="Z115" s="33">
        <v>3.0312990000000001E-2</v>
      </c>
      <c r="AA115" s="33">
        <v>2.7995699999999998E-2</v>
      </c>
      <c r="AB115" s="33">
        <v>2.5958990000000001E-2</v>
      </c>
      <c r="AC115" s="33">
        <v>2.4119410000000001E-2</v>
      </c>
      <c r="AD115" s="33">
        <v>2.2430660000000002E-2</v>
      </c>
      <c r="AE115" s="33">
        <v>2.0966060000000002E-2</v>
      </c>
      <c r="AF115" s="33">
        <v>1.962086E-2</v>
      </c>
      <c r="AG115" s="33">
        <v>1.8402379999999999E-2</v>
      </c>
      <c r="AH115" s="33">
        <v>1.7311489999999999E-2</v>
      </c>
      <c r="AI115" s="33">
        <v>1.6311329999999999E-2</v>
      </c>
      <c r="AJ115" s="33">
        <v>1.539862E-2</v>
      </c>
      <c r="AK115" s="33">
        <v>1.4570430000000001E-2</v>
      </c>
      <c r="AL115" s="33">
        <v>1.37278E-2</v>
      </c>
      <c r="AM115" s="33">
        <v>1.296339E-2</v>
      </c>
      <c r="AN115" s="33">
        <v>1.2266930000000001E-2</v>
      </c>
      <c r="AO115" s="33">
        <v>1.162995E-2</v>
      </c>
      <c r="AP115" s="33">
        <v>1.104843E-2</v>
      </c>
      <c r="AQ115" s="33">
        <v>1.0513979999999999E-2</v>
      </c>
      <c r="AR115" s="33">
        <v>1.0019770000000001E-2</v>
      </c>
      <c r="AS115" s="33">
        <v>9.5634710000000005E-3</v>
      </c>
      <c r="AT115" s="33">
        <v>9.1417649999999996E-3</v>
      </c>
      <c r="AU115" s="33">
        <v>8.7523380000000001E-3</v>
      </c>
      <c r="AV115" s="33">
        <v>8.3915440000000008E-3</v>
      </c>
      <c r="AW115" s="33">
        <v>8.0551389999999994E-3</v>
      </c>
      <c r="AX115" s="33">
        <v>7.7401179999999998E-3</v>
      </c>
      <c r="AY115" s="33">
        <v>7.4449030000000001E-3</v>
      </c>
      <c r="AZ115" s="33">
        <v>7.1689459999999998E-3</v>
      </c>
      <c r="BA115" s="33">
        <v>6.9121119999999998E-3</v>
      </c>
      <c r="BB115" s="33">
        <v>6.6721630000000001E-3</v>
      </c>
      <c r="BC115" s="33">
        <v>6.4461409999999999E-3</v>
      </c>
      <c r="BD115" s="33">
        <v>6.2325779999999999E-3</v>
      </c>
      <c r="BE115" s="33">
        <v>6.0289949999999997E-3</v>
      </c>
      <c r="BF115" s="33">
        <v>5.8367360000000004E-3</v>
      </c>
      <c r="BG115" s="33">
        <v>5.6588430000000002E-3</v>
      </c>
      <c r="BH115" s="33">
        <v>5.4915770000000001E-3</v>
      </c>
      <c r="BI115" s="33">
        <v>5.3313689999999999E-3</v>
      </c>
      <c r="BJ115" s="33">
        <v>5.1790179999999996E-3</v>
      </c>
      <c r="BK115" s="33">
        <v>5.0341989999999996E-3</v>
      </c>
      <c r="BL115" s="33">
        <v>4.8960360000000003E-3</v>
      </c>
      <c r="BM115" s="33">
        <v>4.7675119999999998E-3</v>
      </c>
      <c r="BN115" s="33">
        <v>4.646351E-3</v>
      </c>
      <c r="BO115" s="33">
        <v>4.5309520000000004E-3</v>
      </c>
      <c r="BP115" s="33">
        <v>4.4210450000000002E-3</v>
      </c>
      <c r="BQ115" s="33">
        <v>4.3144280000000004E-3</v>
      </c>
      <c r="BR115" s="33">
        <v>4.2116580000000001E-3</v>
      </c>
      <c r="BS115" s="33">
        <v>4.117122E-3</v>
      </c>
      <c r="BT115" s="33">
        <v>4.0284070000000003E-3</v>
      </c>
      <c r="BU115" s="33">
        <v>3.9427230000000004E-3</v>
      </c>
      <c r="BV115" s="33">
        <v>3.85974E-3</v>
      </c>
      <c r="BW115" s="33">
        <v>3.7783819999999998E-3</v>
      </c>
      <c r="BX115" s="33">
        <v>3.7010049999999998E-3</v>
      </c>
      <c r="BY115" s="33">
        <v>3.62992E-3</v>
      </c>
      <c r="BZ115" s="33">
        <v>3.562773E-3</v>
      </c>
      <c r="CA115" s="33">
        <v>3.496791E-3</v>
      </c>
      <c r="CB115" s="33">
        <v>3.432142E-3</v>
      </c>
      <c r="CC115" s="33">
        <v>3.3693270000000001E-3</v>
      </c>
      <c r="CD115" s="33">
        <v>3.3096860000000001E-3</v>
      </c>
      <c r="CE115" s="33">
        <v>3.2543799999999999E-3</v>
      </c>
      <c r="CF115" s="33">
        <v>3.2019169999999999E-3</v>
      </c>
      <c r="CG115" s="33">
        <v>3.1501039999999999E-3</v>
      </c>
      <c r="CH115" s="33">
        <v>3.0990029999999999E-3</v>
      </c>
      <c r="CI115" s="33">
        <v>3.048931E-3</v>
      </c>
      <c r="CJ115" s="33">
        <v>3.0008650000000001E-3</v>
      </c>
      <c r="CK115" s="33">
        <v>2.9559740000000001E-3</v>
      </c>
      <c r="CL115" s="33">
        <v>2.913985E-3</v>
      </c>
      <c r="CM115" s="33">
        <v>2.8728170000000002E-3</v>
      </c>
      <c r="CN115" s="33">
        <v>2.8312630000000001E-3</v>
      </c>
      <c r="CO115" s="33">
        <v>2.7904819999999999E-3</v>
      </c>
      <c r="CP115" s="33">
        <v>2.751837E-3</v>
      </c>
      <c r="CQ115" s="33">
        <v>2.7155669999999999E-3</v>
      </c>
      <c r="CR115" s="33">
        <v>2.6807549999999999E-3</v>
      </c>
      <c r="CS115" s="33">
        <v>2.6469850000000001E-3</v>
      </c>
      <c r="CT115" s="33">
        <v>2.61313E-3</v>
      </c>
      <c r="CU115" s="33">
        <v>2.5795409999999999E-3</v>
      </c>
      <c r="CV115" s="33">
        <v>2.546824E-3</v>
      </c>
      <c r="CW115" s="33">
        <v>2.5158070000000001E-3</v>
      </c>
      <c r="CX115" s="33">
        <v>2.486589E-3</v>
      </c>
      <c r="CY115" s="33">
        <v>2.4586019999999998E-3</v>
      </c>
      <c r="CZ115" s="33">
        <v>2.4299769999999998E-3</v>
      </c>
      <c r="DA115" s="33">
        <v>2.4009589999999998E-3</v>
      </c>
      <c r="DB115" s="33">
        <v>2.3732419999999998E-3</v>
      </c>
      <c r="DC115" s="33">
        <v>2.347633E-3</v>
      </c>
      <c r="DD115" s="33">
        <v>2.3234979999999998E-3</v>
      </c>
      <c r="DE115" s="33">
        <v>2.2995839999999999E-3</v>
      </c>
      <c r="DF115" s="33">
        <v>2.2747330000000001E-3</v>
      </c>
      <c r="DG115" s="33">
        <v>2.2497350000000001E-3</v>
      </c>
      <c r="DH115" s="33">
        <v>2.2262359999999999E-3</v>
      </c>
      <c r="DI115" s="33">
        <v>2.2044790000000001E-3</v>
      </c>
      <c r="DJ115" s="33">
        <v>2.1836329999999999E-3</v>
      </c>
      <c r="DK115" s="33">
        <v>2.1628609999999999E-3</v>
      </c>
      <c r="DL115" s="33">
        <v>2.1415010000000001E-3</v>
      </c>
      <c r="DM115" s="33">
        <v>2.1201319999999998E-3</v>
      </c>
      <c r="DN115" s="33">
        <v>2.1000039999999999E-3</v>
      </c>
      <c r="DO115" s="33">
        <v>2.0810429999999999E-3</v>
      </c>
      <c r="DP115" s="33">
        <v>2.0627850000000001E-3</v>
      </c>
      <c r="DQ115" s="33">
        <v>2.0447719999999998E-3</v>
      </c>
      <c r="DR115" s="33">
        <v>2.0265629999999999E-3</v>
      </c>
      <c r="DS115" s="33">
        <v>2.0083520000000001E-3</v>
      </c>
      <c r="DT115" s="33">
        <v>1.9910599999999998E-3</v>
      </c>
      <c r="DU115" s="33">
        <v>1.9747509999999999E-3</v>
      </c>
      <c r="DV115" s="33">
        <v>1.9590250000000001E-3</v>
      </c>
      <c r="DW115" s="33">
        <v>1.943504E-3</v>
      </c>
      <c r="DX115" s="33">
        <v>1.9276709999999999E-3</v>
      </c>
      <c r="DY115" s="33">
        <v>1.9116339999999999E-3</v>
      </c>
      <c r="DZ115" s="33">
        <v>1.896184E-3</v>
      </c>
      <c r="EA115" s="33">
        <v>1.881654E-3</v>
      </c>
      <c r="EB115" s="33">
        <v>1.867821E-3</v>
      </c>
      <c r="EC115" s="33">
        <v>1.8543030000000001E-3</v>
      </c>
      <c r="ED115" s="33">
        <v>1.840569E-3</v>
      </c>
      <c r="EE115" s="33">
        <v>1.8267489999999999E-3</v>
      </c>
      <c r="EF115" s="33">
        <v>1.813376E-3</v>
      </c>
      <c r="EG115" s="33">
        <v>1.800727E-3</v>
      </c>
      <c r="EH115" s="33">
        <v>1.788614E-3</v>
      </c>
      <c r="EI115" s="33">
        <v>1.776625E-3</v>
      </c>
      <c r="EJ115" s="33">
        <v>1.764294E-3</v>
      </c>
      <c r="EK115" s="33">
        <v>1.75198E-3</v>
      </c>
      <c r="EL115" s="33">
        <v>1.7402419999999999E-3</v>
      </c>
      <c r="EM115" s="33">
        <v>1.729275E-3</v>
      </c>
      <c r="EN115" s="33">
        <v>1.7188780000000001E-3</v>
      </c>
      <c r="EO115" s="33">
        <v>1.708553E-3</v>
      </c>
      <c r="EP115" s="33">
        <v>1.6978570000000001E-3</v>
      </c>
      <c r="EQ115" s="33">
        <v>1.6870780000000001E-3</v>
      </c>
      <c r="ER115" s="33">
        <v>1.6767570000000001E-3</v>
      </c>
      <c r="ES115" s="33">
        <v>1.66697E-3</v>
      </c>
      <c r="ET115" s="33">
        <v>1.6575579999999999E-3</v>
      </c>
      <c r="EU115" s="33">
        <v>1.648191E-3</v>
      </c>
      <c r="EV115" s="33">
        <v>1.638696E-3</v>
      </c>
      <c r="EW115" s="33">
        <v>1.6291719999999999E-3</v>
      </c>
      <c r="EX115" s="33">
        <v>1.6200019999999999E-3</v>
      </c>
      <c r="EY115" s="33">
        <v>1.611211E-3</v>
      </c>
      <c r="EZ115" s="33">
        <v>1.602722E-3</v>
      </c>
      <c r="FA115" s="33">
        <v>1.594236E-3</v>
      </c>
      <c r="FB115" s="33">
        <v>1.5856519999999999E-3</v>
      </c>
      <c r="FC115" s="33">
        <v>1.577043E-3</v>
      </c>
      <c r="FD115" s="33">
        <v>1.5686820000000001E-3</v>
      </c>
      <c r="FE115" s="33">
        <v>1.5606579999999999E-3</v>
      </c>
      <c r="FF115" s="33">
        <v>1.5529579999999999E-3</v>
      </c>
      <c r="FG115" s="33">
        <v>1.5453070000000001E-3</v>
      </c>
      <c r="FH115" s="33">
        <v>1.537486E-3</v>
      </c>
      <c r="FI115" s="33">
        <v>1.52955E-3</v>
      </c>
      <c r="FJ115" s="33">
        <v>1.521856E-3</v>
      </c>
      <c r="FK115" s="33">
        <v>1.514545E-3</v>
      </c>
      <c r="FL115" s="33">
        <v>1.5076099999999999E-3</v>
      </c>
      <c r="FM115" s="33">
        <v>1.5007379999999999E-3</v>
      </c>
      <c r="FN115" s="33">
        <v>1.4936400000000001E-3</v>
      </c>
      <c r="FO115" s="33">
        <v>1.486345E-3</v>
      </c>
      <c r="FP115" s="33">
        <v>1.479106E-3</v>
      </c>
      <c r="FQ115" s="33">
        <v>1.472065E-3</v>
      </c>
      <c r="FR115" s="33">
        <v>1.46514E-3</v>
      </c>
      <c r="FS115" s="33">
        <v>1.4581799999999999E-3</v>
      </c>
      <c r="FT115" s="33">
        <v>1.4510440000000001E-3</v>
      </c>
      <c r="FU115" s="33">
        <v>1.4437790000000001E-3</v>
      </c>
      <c r="FV115" s="33">
        <v>1.4367309999999999E-3</v>
      </c>
      <c r="FW115" s="33">
        <v>1.430094E-3</v>
      </c>
      <c r="FX115" s="33">
        <v>1.42376E-3</v>
      </c>
      <c r="FY115" s="33">
        <v>1.4175100000000001E-3</v>
      </c>
      <c r="FZ115" s="33">
        <v>1.4112230000000001E-3</v>
      </c>
      <c r="GA115" s="33">
        <v>1.404942E-3</v>
      </c>
      <c r="GB115" s="33">
        <v>1.3987979999999999E-3</v>
      </c>
      <c r="GC115" s="33">
        <v>1.3927939999999999E-3</v>
      </c>
      <c r="GD115" s="33">
        <v>1.38693E-3</v>
      </c>
      <c r="GE115" s="33">
        <v>1.3810789999999999E-3</v>
      </c>
      <c r="GF115" s="33">
        <v>1.375161E-3</v>
      </c>
      <c r="GG115" s="33">
        <v>1.3692229999999999E-3</v>
      </c>
      <c r="GH115" s="33">
        <v>1.3634059999999999E-3</v>
      </c>
      <c r="GI115" s="33">
        <v>1.3577369999999999E-3</v>
      </c>
      <c r="GJ115" s="33">
        <v>1.352238E-3</v>
      </c>
      <c r="GK115" s="33">
        <v>1.3469210000000001E-3</v>
      </c>
      <c r="GL115" s="33">
        <v>1.3417069999999999E-3</v>
      </c>
      <c r="GM115" s="33">
        <v>1.336531E-3</v>
      </c>
      <c r="GN115" s="33">
        <v>1.3313999999999999E-3</v>
      </c>
      <c r="GO115" s="33">
        <v>1.3263610000000001E-3</v>
      </c>
      <c r="GP115" s="33">
        <v>1.321422E-3</v>
      </c>
      <c r="GQ115" s="33">
        <v>1.3165550000000001E-3</v>
      </c>
      <c r="GR115" s="33">
        <v>1.3116740000000001E-3</v>
      </c>
      <c r="GS115" s="33">
        <v>1.3067599999999999E-3</v>
      </c>
      <c r="GT115" s="33">
        <v>1.301934E-3</v>
      </c>
      <c r="GU115" s="33">
        <v>1.2973139999999999E-3</v>
      </c>
      <c r="GV115" s="33">
        <v>1.292947E-3</v>
      </c>
      <c r="GW115" s="33">
        <v>1.288906E-3</v>
      </c>
      <c r="GX115" s="33">
        <v>1.2850629999999999E-3</v>
      </c>
      <c r="GY115" s="33">
        <v>1.2812819999999999E-3</v>
      </c>
      <c r="GZ115" s="33">
        <v>1.2775200000000001E-3</v>
      </c>
      <c r="HA115" s="33">
        <v>1.273796E-3</v>
      </c>
      <c r="HB115" s="33">
        <v>1.2701710000000001E-3</v>
      </c>
      <c r="HC115" s="33">
        <v>1.26666E-3</v>
      </c>
      <c r="HD115" s="33">
        <v>1.2631229999999999E-3</v>
      </c>
      <c r="HE115" s="33">
        <v>1.259479E-3</v>
      </c>
      <c r="HF115" s="33">
        <v>1.2557709999999999E-3</v>
      </c>
      <c r="HG115" s="33">
        <v>1.2521120000000001E-3</v>
      </c>
      <c r="HH115" s="33">
        <v>1.248608E-3</v>
      </c>
      <c r="HI115" s="33">
        <v>1.245344E-3</v>
      </c>
      <c r="HJ115" s="33">
        <v>1.242228E-3</v>
      </c>
      <c r="HK115" s="33">
        <v>1.239095E-3</v>
      </c>
      <c r="HL115" s="33">
        <v>1.2359039999999999E-3</v>
      </c>
      <c r="HM115" s="33">
        <v>1.2327E-3</v>
      </c>
      <c r="HN115" s="33">
        <v>1.229558E-3</v>
      </c>
      <c r="HO115" s="33">
        <v>1.2264999999999999E-3</v>
      </c>
      <c r="HP115" s="33">
        <v>1.2234259999999999E-3</v>
      </c>
      <c r="HQ115" s="33">
        <v>1.2202199999999999E-3</v>
      </c>
      <c r="HR115" s="33">
        <v>1.2168610000000001E-3</v>
      </c>
      <c r="HS115" s="33">
        <v>1.213443E-3</v>
      </c>
      <c r="HT115" s="33">
        <v>1.2101080000000001E-3</v>
      </c>
      <c r="HU115" s="33">
        <v>1.2069159999999999E-3</v>
      </c>
      <c r="HV115" s="33">
        <v>1.2037949999999999E-3</v>
      </c>
      <c r="HW115" s="33">
        <v>1.200642E-3</v>
      </c>
      <c r="HX115" s="33">
        <v>1.1974259999999999E-3</v>
      </c>
      <c r="HY115" s="33">
        <v>1.1942179999999999E-3</v>
      </c>
      <c r="HZ115" s="33">
        <v>1.191089E-3</v>
      </c>
      <c r="IA115" s="33">
        <v>1.188031E-3</v>
      </c>
      <c r="IB115" s="33">
        <v>1.1849499999999999E-3</v>
      </c>
      <c r="IC115" s="33">
        <v>1.181746E-3</v>
      </c>
      <c r="ID115" s="33">
        <v>1.178412E-3</v>
      </c>
      <c r="IE115" s="33">
        <v>1.1750039999999999E-3</v>
      </c>
      <c r="IF115" s="33">
        <v>1.171582E-3</v>
      </c>
      <c r="IG115" s="33">
        <v>1.1681700000000001E-3</v>
      </c>
      <c r="IH115" s="33">
        <v>1.164712E-3</v>
      </c>
      <c r="II115" s="33">
        <v>1.161132E-3</v>
      </c>
      <c r="IJ115" s="33">
        <v>1.1574389999999999E-3</v>
      </c>
      <c r="IK115" s="33">
        <v>1.153699E-3</v>
      </c>
      <c r="IL115" s="33">
        <v>1.149976E-3</v>
      </c>
      <c r="IM115" s="33">
        <v>1.1462950000000001E-3</v>
      </c>
      <c r="IN115" s="33">
        <v>1.1426019999999999E-3</v>
      </c>
      <c r="IO115" s="33">
        <v>1.13882E-3</v>
      </c>
      <c r="IP115" s="33">
        <v>1.134953E-3</v>
      </c>
      <c r="IQ115" s="33">
        <v>1.13105E-3</v>
      </c>
      <c r="IR115" s="33">
        <v>1.127182E-3</v>
      </c>
      <c r="IS115" s="33">
        <v>1.123373E-3</v>
      </c>
      <c r="IT115" s="33">
        <v>1.1195669999999999E-3</v>
      </c>
      <c r="IU115" s="33">
        <v>1.115691E-3</v>
      </c>
      <c r="IV115" s="33">
        <v>1.111775E-3</v>
      </c>
      <c r="IW115" s="33">
        <v>1.107846E-3</v>
      </c>
      <c r="IX115" s="33">
        <v>1.1039540000000001E-3</v>
      </c>
      <c r="IY115" s="33">
        <v>1.1001190000000001E-3</v>
      </c>
      <c r="IZ115" s="33">
        <v>1.0962809999999999E-3</v>
      </c>
      <c r="JA115" s="33">
        <v>1.0923650000000001E-3</v>
      </c>
      <c r="JB115" s="33">
        <v>1.0883920000000001E-3</v>
      </c>
      <c r="JC115" s="33">
        <v>1.0843820000000001E-3</v>
      </c>
      <c r="JD115" s="33">
        <v>1.0803729999999999E-3</v>
      </c>
      <c r="JE115" s="33">
        <v>1.0763820000000001E-3</v>
      </c>
      <c r="JF115" s="33">
        <v>1.0723600000000001E-3</v>
      </c>
      <c r="JG115" s="33">
        <v>1.0682669999999999E-3</v>
      </c>
      <c r="JH115" s="33">
        <v>1.0641450000000001E-3</v>
      </c>
      <c r="JI115" s="33">
        <v>1.0600099999999999E-3</v>
      </c>
      <c r="JJ115" s="33">
        <v>1.0558830000000001E-3</v>
      </c>
      <c r="JK115" s="33">
        <v>1.0517829999999999E-3</v>
      </c>
      <c r="JL115" s="33">
        <v>1.047688E-3</v>
      </c>
      <c r="JM115" s="33">
        <v>1.043595E-3</v>
      </c>
      <c r="JN115" s="33">
        <v>1.0395490000000001E-3</v>
      </c>
      <c r="JO115" s="33">
        <v>1.0355679999999999E-3</v>
      </c>
      <c r="JP115" s="33">
        <v>1.031653E-3</v>
      </c>
      <c r="JQ115" s="33">
        <v>1.0277649999999999E-3</v>
      </c>
      <c r="JR115" s="33">
        <v>1.0238669999999999E-3</v>
      </c>
      <c r="JS115" s="33">
        <v>1.0199460000000001E-3</v>
      </c>
      <c r="JT115" s="33">
        <v>1.016042E-3</v>
      </c>
      <c r="JU115" s="33">
        <v>1.012162E-3</v>
      </c>
      <c r="JV115" s="33">
        <v>1.0083010000000001E-3</v>
      </c>
      <c r="JW115" s="33">
        <v>1.0044209999999999E-3</v>
      </c>
      <c r="JX115" s="33">
        <v>1.0005120000000001E-3</v>
      </c>
      <c r="JY115" s="33">
        <v>9.9657739999999993E-4</v>
      </c>
      <c r="JZ115" s="33">
        <v>9.9266700000000003E-4</v>
      </c>
      <c r="KA115" s="33">
        <v>9.8880150000000004E-4</v>
      </c>
      <c r="KB115" s="33">
        <v>9.8498339999999996E-4</v>
      </c>
      <c r="KC115" s="33">
        <v>9.8118550000000004E-4</v>
      </c>
      <c r="KD115" s="33">
        <v>9.7740150000000009E-4</v>
      </c>
      <c r="KE115" s="33">
        <v>9.7362760000000001E-4</v>
      </c>
      <c r="KF115" s="33">
        <v>9.6989579999999997E-4</v>
      </c>
      <c r="KG115" s="33">
        <v>9.6621239999999996E-4</v>
      </c>
      <c r="KH115" s="33">
        <v>9.6256930000000003E-4</v>
      </c>
      <c r="KI115" s="33">
        <v>9.5893859999999999E-4</v>
      </c>
      <c r="KJ115" s="33">
        <v>9.5531939999999997E-4</v>
      </c>
      <c r="KK115" s="33">
        <v>9.5171100000000005E-4</v>
      </c>
      <c r="KL115" s="33">
        <v>9.4812119999999997E-4</v>
      </c>
      <c r="KM115" s="33">
        <v>9.4453790000000005E-4</v>
      </c>
      <c r="KN115" s="33">
        <v>9.4096220000000001E-4</v>
      </c>
      <c r="KO115" s="33">
        <v>9.3737170000000002E-4</v>
      </c>
      <c r="KP115" s="33">
        <v>9.3378350000000005E-4</v>
      </c>
      <c r="KQ115" s="33">
        <v>9.3022329999999998E-4</v>
      </c>
      <c r="KR115" s="33">
        <v>9.2669840000000002E-4</v>
      </c>
      <c r="KS115" s="33">
        <v>9.2318629999999999E-4</v>
      </c>
      <c r="KT115" s="33">
        <v>9.1967350000000004E-4</v>
      </c>
      <c r="KU115" s="33">
        <v>9.1612590000000004E-4</v>
      </c>
      <c r="KV115" s="33">
        <v>9.1255450000000005E-4</v>
      </c>
      <c r="KW115" s="33">
        <v>9.0899619999999998E-4</v>
      </c>
      <c r="KX115" s="33">
        <v>9.0550669999999995E-4</v>
      </c>
      <c r="KY115" s="33">
        <v>9.0207950000000003E-4</v>
      </c>
      <c r="KZ115" s="33">
        <v>8.9870800000000002E-4</v>
      </c>
      <c r="LA115" s="33">
        <v>8.9532520000000005E-4</v>
      </c>
      <c r="LB115" s="33">
        <v>8.919256E-4</v>
      </c>
      <c r="LC115" s="33">
        <v>8.8854319999999995E-4</v>
      </c>
      <c r="LD115" s="33">
        <v>8.8523110000000003E-4</v>
      </c>
      <c r="LE115" s="33">
        <v>8.8198659999999996E-4</v>
      </c>
      <c r="LF115" s="33">
        <v>8.7880550000000003E-4</v>
      </c>
      <c r="LG115" s="33">
        <v>8.7562009999999995E-4</v>
      </c>
      <c r="LH115" s="33">
        <v>8.7241879999999997E-4</v>
      </c>
      <c r="LI115" s="33">
        <v>8.6921619999999998E-4</v>
      </c>
      <c r="LJ115" s="33">
        <v>8.6601579999999998E-4</v>
      </c>
      <c r="LK115" s="33">
        <v>8.6283360000000001E-4</v>
      </c>
      <c r="LL115" s="33">
        <v>8.5968999999999998E-4</v>
      </c>
      <c r="LM115" s="33">
        <v>8.5653620000000004E-4</v>
      </c>
      <c r="LN115" s="33">
        <v>8.5337409999999999E-4</v>
      </c>
      <c r="LO115" s="33">
        <v>8.5022449999999996E-4</v>
      </c>
      <c r="LP115" s="33">
        <v>8.470808E-4</v>
      </c>
      <c r="LQ115" s="33">
        <v>8.4394859999999995E-4</v>
      </c>
      <c r="LR115" s="33">
        <v>8.4084250000000002E-4</v>
      </c>
      <c r="LS115" s="33">
        <v>8.3773479999999997E-4</v>
      </c>
      <c r="LT115" s="33">
        <v>8.3464110000000004E-4</v>
      </c>
      <c r="LU115" s="33">
        <v>8.3157599999999999E-4</v>
      </c>
      <c r="LV115" s="33">
        <v>8.2853029999999995E-4</v>
      </c>
      <c r="LW115" s="33">
        <v>8.2551E-4</v>
      </c>
      <c r="LX115" s="33">
        <v>8.2253429999999998E-4</v>
      </c>
      <c r="LY115" s="33">
        <v>8.1958650000000003E-4</v>
      </c>
      <c r="LZ115" s="33">
        <v>8.1669239999999997E-4</v>
      </c>
      <c r="MA115" s="33">
        <v>8.138752E-4</v>
      </c>
      <c r="MB115" s="33">
        <v>8.1112429999999998E-4</v>
      </c>
      <c r="MC115" s="33">
        <v>8.0843810000000001E-4</v>
      </c>
      <c r="MD115" s="33">
        <v>8.0581990000000003E-4</v>
      </c>
      <c r="ME115" s="33">
        <v>8.0323030000000004E-4</v>
      </c>
      <c r="MF115" s="33">
        <v>8.0067050000000002E-4</v>
      </c>
      <c r="MG115" s="33">
        <v>7.9814130000000004E-4</v>
      </c>
      <c r="MH115" s="33">
        <v>7.9564749999999997E-4</v>
      </c>
      <c r="MI115" s="33">
        <v>7.9319220000000003E-4</v>
      </c>
      <c r="MJ115" s="33">
        <v>7.9077870000000003E-4</v>
      </c>
      <c r="MK115" s="33">
        <v>7.8837079999999999E-4</v>
      </c>
      <c r="ML115" s="33">
        <v>7.8597010000000002E-4</v>
      </c>
      <c r="MM115" s="33">
        <v>7.8357839999999997E-4</v>
      </c>
      <c r="MN115" s="33">
        <v>7.8120360000000005E-4</v>
      </c>
      <c r="MO115" s="33">
        <v>7.7885300000000003E-4</v>
      </c>
      <c r="MP115" s="33">
        <v>7.7654570000000003E-4</v>
      </c>
      <c r="MQ115" s="33">
        <v>7.742879E-4</v>
      </c>
      <c r="MR115" s="33">
        <v>7.720871E-4</v>
      </c>
      <c r="MS115" s="33">
        <v>7.6994249999999998E-4</v>
      </c>
      <c r="MT115" s="33">
        <v>7.6785589999999999E-4</v>
      </c>
      <c r="MU115" s="33">
        <v>7.6582639999999997E-4</v>
      </c>
      <c r="MV115" s="33">
        <v>7.6386339999999996E-4</v>
      </c>
      <c r="MW115" s="33">
        <v>7.6196979999999998E-4</v>
      </c>
      <c r="MX115" s="33">
        <v>7.601458E-4</v>
      </c>
      <c r="MY115" s="33">
        <v>7.5838279999999999E-4</v>
      </c>
      <c r="MZ115" s="33">
        <v>7.5667810000000003E-4</v>
      </c>
      <c r="NA115" s="33">
        <v>7.5502830000000003E-4</v>
      </c>
      <c r="NB115" s="33">
        <v>7.5343459999999997E-4</v>
      </c>
      <c r="NC115" s="33">
        <v>7.5189370000000003E-4</v>
      </c>
      <c r="ND115" s="33">
        <v>7.5039940000000004E-4</v>
      </c>
      <c r="NE115" s="33">
        <v>7.4893680000000002E-4</v>
      </c>
      <c r="NF115" s="33">
        <v>7.4750040000000004E-4</v>
      </c>
      <c r="NG115" s="33">
        <v>7.4608499999999996E-4</v>
      </c>
      <c r="NH115" s="33">
        <v>7.4469270000000005E-4</v>
      </c>
      <c r="NI115" s="33">
        <v>7.4332269999999995E-4</v>
      </c>
      <c r="NJ115" s="33">
        <v>7.4197279999999998E-4</v>
      </c>
      <c r="NK115" s="33">
        <v>7.4063289999999995E-4</v>
      </c>
      <c r="NL115" s="33">
        <v>7.3930190000000002E-4</v>
      </c>
      <c r="NM115" s="33">
        <v>7.3797969999999996E-4</v>
      </c>
      <c r="NN115" s="33">
        <v>7.366734E-4</v>
      </c>
      <c r="NO115" s="33">
        <v>7.3538830000000001E-4</v>
      </c>
      <c r="NP115" s="33">
        <v>7.3412719999999996E-4</v>
      </c>
      <c r="NQ115" s="33">
        <v>7.3288650000000004E-4</v>
      </c>
      <c r="NR115" s="33">
        <v>7.316709E-4</v>
      </c>
      <c r="NS115" s="33">
        <v>7.3048419999999995E-4</v>
      </c>
      <c r="NT115" s="33">
        <v>7.2933869999999997E-4</v>
      </c>
      <c r="NU115" s="33">
        <v>7.2824000000000001E-4</v>
      </c>
      <c r="NV115" s="33">
        <v>7.2718900000000005E-4</v>
      </c>
      <c r="NW115" s="33">
        <v>7.2617600000000004E-4</v>
      </c>
      <c r="NX115" s="33">
        <v>7.2519779999999996E-4</v>
      </c>
      <c r="NY115" s="33">
        <v>7.2424779999999997E-4</v>
      </c>
      <c r="NZ115" s="33">
        <v>7.2332660000000003E-4</v>
      </c>
      <c r="OA115" s="33">
        <v>7.2242599999999997E-4</v>
      </c>
      <c r="OB115" s="33">
        <v>7.2153509999999996E-4</v>
      </c>
      <c r="OC115" s="33">
        <v>7.2063879999999996E-4</v>
      </c>
      <c r="OD115" s="33">
        <v>7.1973459999999996E-4</v>
      </c>
      <c r="OE115" s="33">
        <v>7.1882650000000005E-4</v>
      </c>
      <c r="OF115" s="33">
        <v>7.1792310000000001E-4</v>
      </c>
      <c r="OG115" s="33">
        <v>7.1702110000000001E-4</v>
      </c>
      <c r="OH115" s="33">
        <v>7.1611380000000005E-4</v>
      </c>
      <c r="OI115" s="33">
        <v>7.1519189999999999E-4</v>
      </c>
      <c r="OJ115" s="33">
        <v>7.1425530000000001E-4</v>
      </c>
      <c r="OK115" s="33">
        <v>7.1331089999999997E-4</v>
      </c>
      <c r="OL115" s="33">
        <v>7.1237489999999997E-4</v>
      </c>
      <c r="OM115" s="33">
        <v>7.1144510000000004E-4</v>
      </c>
      <c r="ON115" s="33">
        <v>7.1051709999999995E-4</v>
      </c>
      <c r="OO115" s="33">
        <v>7.09579E-4</v>
      </c>
      <c r="OP115" s="33">
        <v>7.0863350000000002E-4</v>
      </c>
    </row>
    <row r="116" spans="1:406" x14ac:dyDescent="0.25">
      <c r="A116" s="13" t="str">
        <f t="shared" si="1"/>
        <v>Helicopter-VERY COARSE-4-7-Any</v>
      </c>
      <c r="B116" s="13" t="s">
        <v>55</v>
      </c>
      <c r="C116" s="23" t="s">
        <v>32</v>
      </c>
      <c r="D116" s="31">
        <v>4</v>
      </c>
      <c r="E116" s="23">
        <v>7</v>
      </c>
      <c r="F116" s="32" t="s">
        <v>48</v>
      </c>
      <c r="G116" s="33">
        <v>0.22454260000000001</v>
      </c>
      <c r="H116" s="33">
        <v>0.14073749999999999</v>
      </c>
      <c r="I116" s="33">
        <v>9.6166570000000007E-2</v>
      </c>
      <c r="J116" s="33">
        <v>7.0163939999999994E-2</v>
      </c>
      <c r="K116" s="33">
        <v>5.3431779999999998E-2</v>
      </c>
      <c r="L116" s="33">
        <v>4.1865760000000002E-2</v>
      </c>
      <c r="M116" s="33">
        <v>3.4861990000000002E-2</v>
      </c>
      <c r="N116" s="33">
        <v>2.9870069999999999E-2</v>
      </c>
      <c r="O116" s="33">
        <v>2.6217810000000001E-2</v>
      </c>
      <c r="P116" s="33">
        <v>2.3432479999999999E-2</v>
      </c>
      <c r="Q116" s="33">
        <v>2.1338780000000002E-2</v>
      </c>
      <c r="R116" s="33">
        <v>1.9452199999999999E-2</v>
      </c>
      <c r="S116" s="33">
        <v>1.76679E-2</v>
      </c>
      <c r="T116" s="33">
        <v>1.6030119999999998E-2</v>
      </c>
      <c r="U116" s="33">
        <v>1.4496200000000001E-2</v>
      </c>
      <c r="V116" s="33">
        <v>1.310329E-2</v>
      </c>
      <c r="W116" s="33">
        <v>1.190129E-2</v>
      </c>
      <c r="X116" s="33">
        <v>1.089943E-2</v>
      </c>
      <c r="Y116" s="33">
        <v>1.006525E-2</v>
      </c>
      <c r="Z116" s="33">
        <v>9.3469169999999997E-3</v>
      </c>
      <c r="AA116" s="33">
        <v>8.7230959999999996E-3</v>
      </c>
      <c r="AB116" s="33">
        <v>8.1781010000000001E-3</v>
      </c>
      <c r="AC116" s="33">
        <v>7.6075439999999999E-3</v>
      </c>
      <c r="AD116" s="33">
        <v>7.1208859999999999E-3</v>
      </c>
      <c r="AE116" s="33">
        <v>6.703082E-3</v>
      </c>
      <c r="AF116" s="33">
        <v>6.3404050000000003E-3</v>
      </c>
      <c r="AG116" s="33">
        <v>6.024008E-3</v>
      </c>
      <c r="AH116" s="33">
        <v>5.7444719999999996E-3</v>
      </c>
      <c r="AI116" s="33">
        <v>5.4955500000000001E-3</v>
      </c>
      <c r="AJ116" s="33">
        <v>5.2736060000000001E-3</v>
      </c>
      <c r="AK116" s="33">
        <v>5.0746589999999996E-3</v>
      </c>
      <c r="AL116" s="33">
        <v>4.8946079999999999E-3</v>
      </c>
      <c r="AM116" s="33">
        <v>4.7325270000000003E-3</v>
      </c>
      <c r="AN116" s="33">
        <v>4.5861499999999998E-3</v>
      </c>
      <c r="AO116" s="33">
        <v>4.4532499999999997E-3</v>
      </c>
      <c r="AP116" s="33">
        <v>4.3318059999999997E-3</v>
      </c>
      <c r="AQ116" s="33">
        <v>4.2208649999999999E-3</v>
      </c>
      <c r="AR116" s="33">
        <v>4.118994E-3</v>
      </c>
      <c r="AS116" s="33">
        <v>4.025987E-3</v>
      </c>
      <c r="AT116" s="33">
        <v>3.9399530000000004E-3</v>
      </c>
      <c r="AU116" s="33">
        <v>3.8601769999999998E-3</v>
      </c>
      <c r="AV116" s="33">
        <v>3.7855549999999999E-3</v>
      </c>
      <c r="AW116" s="33">
        <v>3.7162470000000002E-3</v>
      </c>
      <c r="AX116" s="33">
        <v>3.6516000000000001E-3</v>
      </c>
      <c r="AY116" s="33">
        <v>3.5914620000000001E-3</v>
      </c>
      <c r="AZ116" s="33">
        <v>3.5345979999999999E-3</v>
      </c>
      <c r="BA116" s="33">
        <v>3.480922E-3</v>
      </c>
      <c r="BB116" s="33">
        <v>3.4299069999999998E-3</v>
      </c>
      <c r="BC116" s="33">
        <v>3.3819560000000002E-3</v>
      </c>
      <c r="BD116" s="33">
        <v>3.3367819999999999E-3</v>
      </c>
      <c r="BE116" s="33">
        <v>3.2943270000000001E-3</v>
      </c>
      <c r="BF116" s="33">
        <v>3.2532120000000001E-3</v>
      </c>
      <c r="BG116" s="33">
        <v>3.2134899999999998E-3</v>
      </c>
      <c r="BH116" s="33">
        <v>3.1750329999999998E-3</v>
      </c>
      <c r="BI116" s="33">
        <v>3.138053E-3</v>
      </c>
      <c r="BJ116" s="33">
        <v>3.1027810000000002E-3</v>
      </c>
      <c r="BK116" s="33">
        <v>3.06931E-3</v>
      </c>
      <c r="BL116" s="33">
        <v>3.0365850000000001E-3</v>
      </c>
      <c r="BM116" s="33">
        <v>3.0045810000000001E-3</v>
      </c>
      <c r="BN116" s="33">
        <v>2.9731760000000001E-3</v>
      </c>
      <c r="BO116" s="33">
        <v>2.943031E-3</v>
      </c>
      <c r="BP116" s="33">
        <v>2.9143189999999999E-3</v>
      </c>
      <c r="BQ116" s="33">
        <v>2.886712E-3</v>
      </c>
      <c r="BR116" s="33">
        <v>2.8592280000000001E-3</v>
      </c>
      <c r="BS116" s="33">
        <v>2.83205E-3</v>
      </c>
      <c r="BT116" s="33">
        <v>2.8052490000000001E-3</v>
      </c>
      <c r="BU116" s="33">
        <v>2.7795519999999998E-3</v>
      </c>
      <c r="BV116" s="33">
        <v>2.7548310000000001E-3</v>
      </c>
      <c r="BW116" s="33">
        <v>2.7307289999999999E-3</v>
      </c>
      <c r="BX116" s="33">
        <v>2.70659E-3</v>
      </c>
      <c r="BY116" s="33">
        <v>2.6827819999999999E-3</v>
      </c>
      <c r="BZ116" s="33">
        <v>2.6593279999999999E-3</v>
      </c>
      <c r="CA116" s="33">
        <v>2.6366979999999998E-3</v>
      </c>
      <c r="CB116" s="33">
        <v>2.6146870000000001E-3</v>
      </c>
      <c r="CC116" s="33">
        <v>2.5933649999999998E-3</v>
      </c>
      <c r="CD116" s="33">
        <v>2.5721070000000001E-3</v>
      </c>
      <c r="CE116" s="33">
        <v>2.550938E-3</v>
      </c>
      <c r="CF116" s="33">
        <v>2.5299480000000002E-3</v>
      </c>
      <c r="CG116" s="33">
        <v>2.5096039999999999E-3</v>
      </c>
      <c r="CH116" s="33">
        <v>2.4895680000000002E-3</v>
      </c>
      <c r="CI116" s="33">
        <v>2.4699040000000002E-3</v>
      </c>
      <c r="CJ116" s="33">
        <v>2.450341E-3</v>
      </c>
      <c r="CK116" s="33">
        <v>2.4308089999999999E-3</v>
      </c>
      <c r="CL116" s="33">
        <v>2.4112920000000002E-3</v>
      </c>
      <c r="CM116" s="33">
        <v>2.3923260000000002E-3</v>
      </c>
      <c r="CN116" s="33">
        <v>2.3736790000000001E-3</v>
      </c>
      <c r="CO116" s="33">
        <v>2.3554000000000001E-3</v>
      </c>
      <c r="CP116" s="33">
        <v>2.3374160000000001E-3</v>
      </c>
      <c r="CQ116" s="33">
        <v>2.3195249999999998E-3</v>
      </c>
      <c r="CR116" s="33">
        <v>2.3015520000000001E-3</v>
      </c>
      <c r="CS116" s="33">
        <v>2.2839840000000002E-3</v>
      </c>
      <c r="CT116" s="33">
        <v>2.2668229999999998E-3</v>
      </c>
      <c r="CU116" s="33">
        <v>2.25004E-3</v>
      </c>
      <c r="CV116" s="33">
        <v>2.2333800000000001E-3</v>
      </c>
      <c r="CW116" s="33">
        <v>2.216562E-3</v>
      </c>
      <c r="CX116" s="33">
        <v>2.1997649999999998E-3</v>
      </c>
      <c r="CY116" s="33">
        <v>2.1835689999999998E-3</v>
      </c>
      <c r="CZ116" s="33">
        <v>2.1678040000000002E-3</v>
      </c>
      <c r="DA116" s="33">
        <v>2.1521909999999999E-3</v>
      </c>
      <c r="DB116" s="33">
        <v>2.1365960000000002E-3</v>
      </c>
      <c r="DC116" s="33">
        <v>2.1208989999999999E-3</v>
      </c>
      <c r="DD116" s="33">
        <v>2.1053170000000002E-3</v>
      </c>
      <c r="DE116" s="33">
        <v>2.0901240000000001E-3</v>
      </c>
      <c r="DF116" s="33">
        <v>2.075216E-3</v>
      </c>
      <c r="DG116" s="33">
        <v>2.0604809999999999E-3</v>
      </c>
      <c r="DH116" s="33">
        <v>2.0458719999999998E-3</v>
      </c>
      <c r="DI116" s="33">
        <v>2.031321E-3</v>
      </c>
      <c r="DJ116" s="33">
        <v>2.0169329999999998E-3</v>
      </c>
      <c r="DK116" s="33">
        <v>2.002794E-3</v>
      </c>
      <c r="DL116" s="33">
        <v>1.9889040000000001E-3</v>
      </c>
      <c r="DM116" s="33">
        <v>1.9751019999999998E-3</v>
      </c>
      <c r="DN116" s="33">
        <v>1.9614110000000001E-3</v>
      </c>
      <c r="DO116" s="33">
        <v>1.947867E-3</v>
      </c>
      <c r="DP116" s="33">
        <v>1.9344729999999999E-3</v>
      </c>
      <c r="DQ116" s="33">
        <v>1.921217E-3</v>
      </c>
      <c r="DR116" s="33">
        <v>1.9081650000000001E-3</v>
      </c>
      <c r="DS116" s="33">
        <v>1.8951949999999999E-3</v>
      </c>
      <c r="DT116" s="33">
        <v>1.8822870000000001E-3</v>
      </c>
      <c r="DU116" s="33">
        <v>1.8694860000000001E-3</v>
      </c>
      <c r="DV116" s="33">
        <v>1.856653E-3</v>
      </c>
      <c r="DW116" s="33">
        <v>1.843784E-3</v>
      </c>
      <c r="DX116" s="33">
        <v>1.8311950000000001E-3</v>
      </c>
      <c r="DY116" s="33">
        <v>1.818858E-3</v>
      </c>
      <c r="DZ116" s="33">
        <v>1.806724E-3</v>
      </c>
      <c r="EA116" s="33">
        <v>1.7947550000000001E-3</v>
      </c>
      <c r="EB116" s="33">
        <v>1.782751E-3</v>
      </c>
      <c r="EC116" s="33">
        <v>1.770684E-3</v>
      </c>
      <c r="ED116" s="33">
        <v>1.758894E-3</v>
      </c>
      <c r="EE116" s="33">
        <v>1.7473639999999999E-3</v>
      </c>
      <c r="EF116" s="33">
        <v>1.7359560000000001E-3</v>
      </c>
      <c r="EG116" s="33">
        <v>1.7246659999999999E-3</v>
      </c>
      <c r="EH116" s="33">
        <v>1.71334E-3</v>
      </c>
      <c r="EI116" s="33">
        <v>1.7019839999999999E-3</v>
      </c>
      <c r="EJ116" s="33">
        <v>1.6908649999999999E-3</v>
      </c>
      <c r="EK116" s="33">
        <v>1.6799440000000001E-3</v>
      </c>
      <c r="EL116" s="33">
        <v>1.6691810000000001E-3</v>
      </c>
      <c r="EM116" s="33">
        <v>1.6584880000000001E-3</v>
      </c>
      <c r="EN116" s="33">
        <v>1.6477659999999999E-3</v>
      </c>
      <c r="EO116" s="33">
        <v>1.637023E-3</v>
      </c>
      <c r="EP116" s="33">
        <v>1.6264820000000001E-3</v>
      </c>
      <c r="EQ116" s="33">
        <v>1.616026E-3</v>
      </c>
      <c r="ER116" s="33">
        <v>1.6056600000000001E-3</v>
      </c>
      <c r="ES116" s="33">
        <v>1.5953219999999999E-3</v>
      </c>
      <c r="ET116" s="33">
        <v>1.585033E-3</v>
      </c>
      <c r="EU116" s="33">
        <v>1.574719E-3</v>
      </c>
      <c r="EV116" s="33">
        <v>1.56449E-3</v>
      </c>
      <c r="EW116" s="33">
        <v>1.5543110000000001E-3</v>
      </c>
      <c r="EX116" s="33">
        <v>1.5442749999999999E-3</v>
      </c>
      <c r="EY116" s="33">
        <v>1.5343990000000001E-3</v>
      </c>
      <c r="EZ116" s="33">
        <v>1.524685E-3</v>
      </c>
      <c r="FA116" s="33">
        <v>1.515069E-3</v>
      </c>
      <c r="FB116" s="33">
        <v>1.505607E-3</v>
      </c>
      <c r="FC116" s="33">
        <v>1.496275E-3</v>
      </c>
      <c r="FD116" s="33">
        <v>1.4870580000000001E-3</v>
      </c>
      <c r="FE116" s="33">
        <v>1.4777880000000001E-3</v>
      </c>
      <c r="FF116" s="33">
        <v>1.468429E-3</v>
      </c>
      <c r="FG116" s="33">
        <v>1.458965E-3</v>
      </c>
      <c r="FH116" s="33">
        <v>1.44958E-3</v>
      </c>
      <c r="FI116" s="33">
        <v>1.4403840000000001E-3</v>
      </c>
      <c r="FJ116" s="33">
        <v>1.4314130000000001E-3</v>
      </c>
      <c r="FK116" s="33">
        <v>1.4224979999999999E-3</v>
      </c>
      <c r="FL116" s="33">
        <v>1.413589E-3</v>
      </c>
      <c r="FM116" s="33">
        <v>1.4047350000000001E-3</v>
      </c>
      <c r="FN116" s="33">
        <v>1.3960610000000001E-3</v>
      </c>
      <c r="FO116" s="33">
        <v>1.3875859999999999E-3</v>
      </c>
      <c r="FP116" s="33">
        <v>1.3792609999999999E-3</v>
      </c>
      <c r="FQ116" s="33">
        <v>1.3709569999999999E-3</v>
      </c>
      <c r="FR116" s="33">
        <v>1.362624E-3</v>
      </c>
      <c r="FS116" s="33">
        <v>1.354329E-3</v>
      </c>
      <c r="FT116" s="33">
        <v>1.3461949999999999E-3</v>
      </c>
      <c r="FU116" s="33">
        <v>1.3382509999999999E-3</v>
      </c>
      <c r="FV116" s="33">
        <v>1.330456E-3</v>
      </c>
      <c r="FW116" s="33">
        <v>1.322688E-3</v>
      </c>
      <c r="FX116" s="33">
        <v>1.3149469999999999E-3</v>
      </c>
      <c r="FY116" s="33">
        <v>1.3072730000000001E-3</v>
      </c>
      <c r="FZ116" s="33">
        <v>1.299765E-3</v>
      </c>
      <c r="GA116" s="33">
        <v>1.292428E-3</v>
      </c>
      <c r="GB116" s="33">
        <v>1.2851780000000001E-3</v>
      </c>
      <c r="GC116" s="33">
        <v>1.277895E-3</v>
      </c>
      <c r="GD116" s="33">
        <v>1.2705500000000001E-3</v>
      </c>
      <c r="GE116" s="33">
        <v>1.263178E-3</v>
      </c>
      <c r="GF116" s="33">
        <v>1.2558999999999999E-3</v>
      </c>
      <c r="GG116" s="33">
        <v>1.2488099999999999E-3</v>
      </c>
      <c r="GH116" s="33">
        <v>1.241891E-3</v>
      </c>
      <c r="GI116" s="33">
        <v>1.2350690000000001E-3</v>
      </c>
      <c r="GJ116" s="33">
        <v>1.2283229999999999E-3</v>
      </c>
      <c r="GK116" s="33">
        <v>1.2216690000000001E-3</v>
      </c>
      <c r="GL116" s="33">
        <v>1.215196E-3</v>
      </c>
      <c r="GM116" s="33">
        <v>1.208956E-3</v>
      </c>
      <c r="GN116" s="33">
        <v>1.202898E-3</v>
      </c>
      <c r="GO116" s="33">
        <v>1.1968879999999999E-3</v>
      </c>
      <c r="GP116" s="33">
        <v>1.1907899999999999E-3</v>
      </c>
      <c r="GQ116" s="33">
        <v>1.1845779999999999E-3</v>
      </c>
      <c r="GR116" s="33">
        <v>1.178375E-3</v>
      </c>
      <c r="GS116" s="33">
        <v>1.1722499999999999E-3</v>
      </c>
      <c r="GT116" s="33">
        <v>1.166203E-3</v>
      </c>
      <c r="GU116" s="33">
        <v>1.1601510000000001E-3</v>
      </c>
      <c r="GV116" s="33">
        <v>1.1540369999999999E-3</v>
      </c>
      <c r="GW116" s="33">
        <v>1.1479000000000001E-3</v>
      </c>
      <c r="GX116" s="33">
        <v>1.141878E-3</v>
      </c>
      <c r="GY116" s="33">
        <v>1.1360210000000001E-3</v>
      </c>
      <c r="GZ116" s="33">
        <v>1.1303109999999999E-3</v>
      </c>
      <c r="HA116" s="33">
        <v>1.1246369999999999E-3</v>
      </c>
      <c r="HB116" s="33">
        <v>1.118904E-3</v>
      </c>
      <c r="HC116" s="33">
        <v>1.1131299999999999E-3</v>
      </c>
      <c r="HD116" s="33">
        <v>1.1074679999999999E-3</v>
      </c>
      <c r="HE116" s="33">
        <v>1.10194E-3</v>
      </c>
      <c r="HF116" s="33">
        <v>1.096521E-3</v>
      </c>
      <c r="HG116" s="33">
        <v>1.0911129999999999E-3</v>
      </c>
      <c r="HH116" s="33">
        <v>1.0856380000000001E-3</v>
      </c>
      <c r="HI116" s="33">
        <v>1.0801669999999999E-3</v>
      </c>
      <c r="HJ116" s="33">
        <v>1.0748649999999999E-3</v>
      </c>
      <c r="HK116" s="33">
        <v>1.06975E-3</v>
      </c>
      <c r="HL116" s="33">
        <v>1.0647639999999999E-3</v>
      </c>
      <c r="HM116" s="33">
        <v>1.0597899999999999E-3</v>
      </c>
      <c r="HN116" s="33">
        <v>1.0546830000000001E-3</v>
      </c>
      <c r="HO116" s="33">
        <v>1.0494499999999999E-3</v>
      </c>
      <c r="HP116" s="33">
        <v>1.044255E-3</v>
      </c>
      <c r="HQ116" s="33">
        <v>1.039164E-3</v>
      </c>
      <c r="HR116" s="33">
        <v>1.034164E-3</v>
      </c>
      <c r="HS116" s="33">
        <v>1.0291740000000001E-3</v>
      </c>
      <c r="HT116" s="33">
        <v>1.0240729999999999E-3</v>
      </c>
      <c r="HU116" s="33">
        <v>1.0188840000000001E-3</v>
      </c>
      <c r="HV116" s="33">
        <v>1.01374E-3</v>
      </c>
      <c r="HW116" s="33">
        <v>1.0087340000000001E-3</v>
      </c>
      <c r="HX116" s="33">
        <v>1.003854E-3</v>
      </c>
      <c r="HY116" s="33">
        <v>9.9898549999999993E-4</v>
      </c>
      <c r="HZ116" s="33">
        <v>9.9401929999999995E-4</v>
      </c>
      <c r="IA116" s="33">
        <v>9.8896560000000006E-4</v>
      </c>
      <c r="IB116" s="33">
        <v>9.8396139999999991E-4</v>
      </c>
      <c r="IC116" s="33">
        <v>9.7909709999999999E-4</v>
      </c>
      <c r="ID116" s="33">
        <v>9.7437019999999997E-4</v>
      </c>
      <c r="IE116" s="33">
        <v>9.6971980000000002E-4</v>
      </c>
      <c r="IF116" s="33">
        <v>9.6504410000000001E-4</v>
      </c>
      <c r="IG116" s="33">
        <v>9.603414E-4</v>
      </c>
      <c r="IH116" s="33">
        <v>9.5572829999999998E-4</v>
      </c>
      <c r="II116" s="33">
        <v>9.5125540000000005E-4</v>
      </c>
      <c r="IJ116" s="33">
        <v>9.4689679999999997E-4</v>
      </c>
      <c r="IK116" s="33">
        <v>9.4257230000000002E-4</v>
      </c>
      <c r="IL116" s="33">
        <v>9.3820760000000003E-4</v>
      </c>
      <c r="IM116" s="33">
        <v>9.3380749999999999E-4</v>
      </c>
      <c r="IN116" s="33">
        <v>9.2945180000000003E-4</v>
      </c>
      <c r="IO116" s="33">
        <v>9.2515969999999996E-4</v>
      </c>
      <c r="IP116" s="33">
        <v>9.2089220000000005E-4</v>
      </c>
      <c r="IQ116" s="33">
        <v>9.1658080000000001E-4</v>
      </c>
      <c r="IR116" s="33">
        <v>9.121833E-4</v>
      </c>
      <c r="IS116" s="33">
        <v>9.0772650000000004E-4</v>
      </c>
      <c r="IT116" s="33">
        <v>9.0331229999999997E-4</v>
      </c>
      <c r="IU116" s="33">
        <v>8.9900099999999997E-4</v>
      </c>
      <c r="IV116" s="33">
        <v>8.9479689999999998E-4</v>
      </c>
      <c r="IW116" s="33">
        <v>8.9063469999999998E-4</v>
      </c>
      <c r="IX116" s="33">
        <v>8.8646090000000003E-4</v>
      </c>
      <c r="IY116" s="33">
        <v>8.8227070000000002E-4</v>
      </c>
      <c r="IZ116" s="33">
        <v>8.7814010000000005E-4</v>
      </c>
      <c r="JA116" s="33">
        <v>8.7412380000000003E-4</v>
      </c>
      <c r="JB116" s="33">
        <v>8.7023229999999997E-4</v>
      </c>
      <c r="JC116" s="33">
        <v>8.6643169999999999E-4</v>
      </c>
      <c r="JD116" s="33">
        <v>8.6267920000000005E-4</v>
      </c>
      <c r="JE116" s="33">
        <v>8.5896870000000001E-4</v>
      </c>
      <c r="JF116" s="33">
        <v>8.5536339999999996E-4</v>
      </c>
      <c r="JG116" s="33">
        <v>8.5189330000000005E-4</v>
      </c>
      <c r="JH116" s="33">
        <v>8.4854790000000004E-4</v>
      </c>
      <c r="JI116" s="33">
        <v>8.4526700000000002E-4</v>
      </c>
      <c r="JJ116" s="33">
        <v>8.4198369999999995E-4</v>
      </c>
      <c r="JK116" s="33">
        <v>8.386674E-4</v>
      </c>
      <c r="JL116" s="33">
        <v>8.3534189999999995E-4</v>
      </c>
      <c r="JM116" s="33">
        <v>8.3205479999999999E-4</v>
      </c>
      <c r="JN116" s="33">
        <v>8.2881039999999995E-4</v>
      </c>
      <c r="JO116" s="33">
        <v>8.2555870000000002E-4</v>
      </c>
      <c r="JP116" s="33">
        <v>8.222689E-4</v>
      </c>
      <c r="JQ116" s="33">
        <v>8.189273E-4</v>
      </c>
      <c r="JR116" s="33">
        <v>8.155584E-4</v>
      </c>
      <c r="JS116" s="33">
        <v>8.1222599999999999E-4</v>
      </c>
      <c r="JT116" s="33">
        <v>8.0895819999999999E-4</v>
      </c>
      <c r="JU116" s="33">
        <v>8.0576249999999997E-4</v>
      </c>
      <c r="JV116" s="33">
        <v>8.0264979999999995E-4</v>
      </c>
      <c r="JW116" s="33">
        <v>7.9962320000000003E-4</v>
      </c>
      <c r="JX116" s="33">
        <v>7.9668489999999996E-4</v>
      </c>
      <c r="JY116" s="33">
        <v>7.9384490000000002E-4</v>
      </c>
      <c r="JZ116" s="33">
        <v>7.9109829999999995E-4</v>
      </c>
      <c r="KA116" s="33">
        <v>7.8840729999999997E-4</v>
      </c>
      <c r="KB116" s="33">
        <v>7.8574639999999996E-4</v>
      </c>
      <c r="KC116" s="33">
        <v>7.8309500000000004E-4</v>
      </c>
      <c r="KD116" s="33">
        <v>7.8044200000000001E-4</v>
      </c>
      <c r="KE116" s="33">
        <v>7.7779070000000001E-4</v>
      </c>
      <c r="KF116" s="33">
        <v>7.7515519999999999E-4</v>
      </c>
      <c r="KG116" s="33">
        <v>7.7251459999999996E-4</v>
      </c>
      <c r="KH116" s="33">
        <v>7.6985889999999998E-4</v>
      </c>
      <c r="KI116" s="33">
        <v>7.6717349999999996E-4</v>
      </c>
      <c r="KJ116" s="33">
        <v>7.6446000000000001E-4</v>
      </c>
      <c r="KK116" s="33">
        <v>7.6173449999999998E-4</v>
      </c>
      <c r="KL116" s="33">
        <v>7.5901530000000003E-4</v>
      </c>
      <c r="KM116" s="33">
        <v>7.563003E-4</v>
      </c>
      <c r="KN116" s="33">
        <v>7.5359139999999999E-4</v>
      </c>
      <c r="KO116" s="33">
        <v>7.5088620000000005E-4</v>
      </c>
      <c r="KP116" s="33">
        <v>7.4819730000000003E-4</v>
      </c>
      <c r="KQ116" s="33">
        <v>7.4554319999999995E-4</v>
      </c>
      <c r="KR116" s="33">
        <v>7.4294149999999995E-4</v>
      </c>
      <c r="KS116" s="33">
        <v>7.4037620000000001E-4</v>
      </c>
      <c r="KT116" s="33">
        <v>7.3781889999999998E-4</v>
      </c>
      <c r="KU116" s="33">
        <v>7.3524720000000003E-4</v>
      </c>
      <c r="KV116" s="33">
        <v>7.3265940000000001E-4</v>
      </c>
      <c r="KW116" s="33">
        <v>7.3006540000000004E-4</v>
      </c>
      <c r="KX116" s="33">
        <v>7.2748799999999998E-4</v>
      </c>
      <c r="KY116" s="33">
        <v>7.2492650000000004E-4</v>
      </c>
      <c r="KZ116" s="33">
        <v>7.2236200000000005E-4</v>
      </c>
      <c r="LA116" s="33">
        <v>7.1977170000000004E-4</v>
      </c>
      <c r="LB116" s="33">
        <v>7.1715240000000001E-4</v>
      </c>
      <c r="LC116" s="33">
        <v>7.1451269999999996E-4</v>
      </c>
      <c r="LD116" s="33">
        <v>7.1187560000000004E-4</v>
      </c>
      <c r="LE116" s="33">
        <v>7.0925160000000003E-4</v>
      </c>
      <c r="LF116" s="33">
        <v>7.0664719999999999E-4</v>
      </c>
      <c r="LG116" s="33">
        <v>7.0404419999999998E-4</v>
      </c>
      <c r="LH116" s="33">
        <v>7.0143560000000002E-4</v>
      </c>
      <c r="LI116" s="33">
        <v>6.9883510000000001E-4</v>
      </c>
      <c r="LJ116" s="33">
        <v>6.962623E-4</v>
      </c>
      <c r="LK116" s="33">
        <v>6.9373139999999998E-4</v>
      </c>
      <c r="LL116" s="33">
        <v>6.9124500000000005E-4</v>
      </c>
      <c r="LM116" s="33">
        <v>6.88783E-4</v>
      </c>
      <c r="LN116" s="33">
        <v>6.8633810000000002E-4</v>
      </c>
      <c r="LO116" s="33">
        <v>6.8391610000000005E-4</v>
      </c>
      <c r="LP116" s="33">
        <v>6.8151379999999997E-4</v>
      </c>
      <c r="LQ116" s="33">
        <v>6.7911719999999998E-4</v>
      </c>
      <c r="LR116" s="33">
        <v>6.7671530000000004E-4</v>
      </c>
      <c r="LS116" s="33">
        <v>6.7429939999999998E-4</v>
      </c>
      <c r="LT116" s="33">
        <v>6.7186380000000003E-4</v>
      </c>
      <c r="LU116" s="33">
        <v>6.694197E-4</v>
      </c>
      <c r="LV116" s="33">
        <v>6.6696439999999995E-4</v>
      </c>
      <c r="LW116" s="33">
        <v>6.6448329999999999E-4</v>
      </c>
      <c r="LX116" s="33">
        <v>6.6196970000000001E-4</v>
      </c>
      <c r="LY116" s="33">
        <v>6.5941899999999996E-4</v>
      </c>
      <c r="LZ116" s="33">
        <v>6.5684019999999997E-4</v>
      </c>
      <c r="MA116" s="33">
        <v>6.5426709999999997E-4</v>
      </c>
      <c r="MB116" s="33">
        <v>6.5171640000000002E-4</v>
      </c>
      <c r="MC116" s="33">
        <v>6.4919079999999996E-4</v>
      </c>
      <c r="MD116" s="33">
        <v>6.4670220000000004E-4</v>
      </c>
      <c r="ME116" s="33">
        <v>6.4425500000000004E-4</v>
      </c>
      <c r="MF116" s="33">
        <v>6.4184479999999998E-4</v>
      </c>
      <c r="MG116" s="33">
        <v>6.3948149999999997E-4</v>
      </c>
      <c r="MH116" s="33">
        <v>6.3717220000000005E-4</v>
      </c>
      <c r="MI116" s="33">
        <v>6.3490659999999996E-4</v>
      </c>
      <c r="MJ116" s="33">
        <v>6.3267749999999995E-4</v>
      </c>
      <c r="MK116" s="33">
        <v>6.3047639999999996E-4</v>
      </c>
      <c r="ML116" s="33">
        <v>6.2828380000000004E-4</v>
      </c>
      <c r="MM116" s="33">
        <v>6.2609429999999999E-4</v>
      </c>
      <c r="MN116" s="33">
        <v>6.2390939999999999E-4</v>
      </c>
      <c r="MO116" s="33">
        <v>6.2172469999999995E-4</v>
      </c>
      <c r="MP116" s="33">
        <v>6.1952079999999998E-4</v>
      </c>
      <c r="MQ116" s="33">
        <v>6.1729310000000002E-4</v>
      </c>
      <c r="MR116" s="33">
        <v>6.1502390000000001E-4</v>
      </c>
      <c r="MS116" s="33">
        <v>6.127239E-4</v>
      </c>
      <c r="MT116" s="33">
        <v>6.1041199999999996E-4</v>
      </c>
      <c r="MU116" s="33">
        <v>6.0808430000000005E-4</v>
      </c>
      <c r="MV116" s="33">
        <v>6.0573470000000005E-4</v>
      </c>
      <c r="MW116" s="33">
        <v>6.0337849999999996E-4</v>
      </c>
      <c r="MX116" s="33">
        <v>6.0101679999999995E-4</v>
      </c>
      <c r="MY116" s="33">
        <v>5.9866529999999995E-4</v>
      </c>
      <c r="MZ116" s="33">
        <v>5.9634100000000002E-4</v>
      </c>
      <c r="NA116" s="33">
        <v>5.9403899999999998E-4</v>
      </c>
      <c r="NB116" s="33">
        <v>5.9175570000000004E-4</v>
      </c>
      <c r="NC116" s="33">
        <v>5.8950400000000003E-4</v>
      </c>
      <c r="ND116" s="33">
        <v>5.8728000000000003E-4</v>
      </c>
      <c r="NE116" s="33">
        <v>5.8509939999999998E-4</v>
      </c>
      <c r="NF116" s="33">
        <v>5.8298499999999995E-4</v>
      </c>
      <c r="NG116" s="33">
        <v>5.8092289999999997E-4</v>
      </c>
      <c r="NH116" s="33">
        <v>5.7888999999999998E-4</v>
      </c>
      <c r="NI116" s="33">
        <v>5.7688469999999997E-4</v>
      </c>
      <c r="NJ116" s="33">
        <v>5.7488150000000002E-4</v>
      </c>
      <c r="NK116" s="33">
        <v>5.7286900000000005E-4</v>
      </c>
      <c r="NL116" s="33">
        <v>5.7085770000000005E-4</v>
      </c>
      <c r="NM116" s="33">
        <v>5.6884500000000001E-4</v>
      </c>
      <c r="NN116" s="33">
        <v>5.6682239999999995E-4</v>
      </c>
      <c r="NO116" s="33">
        <v>5.6479570000000001E-4</v>
      </c>
      <c r="NP116" s="33">
        <v>5.6274530000000001E-4</v>
      </c>
      <c r="NQ116" s="33">
        <v>5.6066130000000005E-4</v>
      </c>
      <c r="NR116" s="33">
        <v>5.5855049999999995E-4</v>
      </c>
      <c r="NS116" s="33">
        <v>5.5641930000000005E-4</v>
      </c>
      <c r="NT116" s="33">
        <v>5.54267E-4</v>
      </c>
      <c r="NU116" s="33">
        <v>5.5210809999999997E-4</v>
      </c>
      <c r="NV116" s="33">
        <v>5.499325E-4</v>
      </c>
      <c r="NW116" s="33">
        <v>5.477565E-4</v>
      </c>
      <c r="NX116" s="33">
        <v>5.4559870000000002E-4</v>
      </c>
      <c r="NY116" s="33">
        <v>5.4347270000000005E-4</v>
      </c>
      <c r="NZ116" s="33">
        <v>5.4138459999999999E-4</v>
      </c>
      <c r="OA116" s="33">
        <v>5.3934209999999998E-4</v>
      </c>
      <c r="OB116" s="33">
        <v>5.3733830000000005E-4</v>
      </c>
      <c r="OC116" s="33">
        <v>5.3537609999999998E-4</v>
      </c>
      <c r="OD116" s="33">
        <v>5.3346369999999999E-4</v>
      </c>
      <c r="OE116" s="33">
        <v>5.3160969999999997E-4</v>
      </c>
      <c r="OF116" s="33">
        <v>5.2981299999999996E-4</v>
      </c>
      <c r="OG116" s="33">
        <v>5.2807120000000003E-4</v>
      </c>
      <c r="OH116" s="33">
        <v>5.2636830000000003E-4</v>
      </c>
      <c r="OI116" s="33">
        <v>5.246847E-4</v>
      </c>
      <c r="OJ116" s="33">
        <v>5.2301560000000003E-4</v>
      </c>
      <c r="OK116" s="33">
        <v>5.2136119999999998E-4</v>
      </c>
      <c r="OL116" s="33">
        <v>5.1970550000000003E-4</v>
      </c>
      <c r="OM116" s="33">
        <v>5.1804100000000001E-4</v>
      </c>
      <c r="ON116" s="33">
        <v>5.1636409999999998E-4</v>
      </c>
      <c r="OO116" s="33">
        <v>5.14673E-4</v>
      </c>
      <c r="OP116" s="33">
        <v>5.1297270000000002E-4</v>
      </c>
    </row>
    <row r="117" spans="1:406" x14ac:dyDescent="0.25">
      <c r="A117" s="13" t="str">
        <f t="shared" si="1"/>
        <v>Helicopter-VERY COARSE-5-20-Any</v>
      </c>
      <c r="B117" s="13" t="s">
        <v>55</v>
      </c>
      <c r="C117" s="23" t="s">
        <v>32</v>
      </c>
      <c r="D117" s="31">
        <v>5</v>
      </c>
      <c r="E117" s="23">
        <v>20</v>
      </c>
      <c r="F117" s="32" t="s">
        <v>48</v>
      </c>
      <c r="G117" s="33">
        <v>1.001681</v>
      </c>
      <c r="H117" s="33">
        <v>1.0359419999999999</v>
      </c>
      <c r="I117" s="33">
        <v>1.0173700000000001</v>
      </c>
      <c r="J117" s="33">
        <v>0.93759859999999995</v>
      </c>
      <c r="K117" s="33">
        <v>0.82265860000000002</v>
      </c>
      <c r="L117" s="33">
        <v>0.7005789</v>
      </c>
      <c r="M117" s="33">
        <v>0.58875630000000001</v>
      </c>
      <c r="N117" s="33">
        <v>0.49351899999999999</v>
      </c>
      <c r="O117" s="33">
        <v>0.41462329999999997</v>
      </c>
      <c r="P117" s="33">
        <v>0.35044819999999999</v>
      </c>
      <c r="Q117" s="33">
        <v>0.29868250000000002</v>
      </c>
      <c r="R117" s="33">
        <v>0.25646000000000002</v>
      </c>
      <c r="S117" s="33">
        <v>0.22205639999999999</v>
      </c>
      <c r="T117" s="33">
        <v>0.1939071</v>
      </c>
      <c r="U117" s="33">
        <v>0.17052510000000001</v>
      </c>
      <c r="V117" s="33">
        <v>0.1510204</v>
      </c>
      <c r="W117" s="33">
        <v>0.13470670000000001</v>
      </c>
      <c r="X117" s="33">
        <v>0.12080970000000001</v>
      </c>
      <c r="Y117" s="33">
        <v>0.1089572</v>
      </c>
      <c r="Z117" s="33">
        <v>9.8820019999999995E-2</v>
      </c>
      <c r="AA117" s="33">
        <v>9.005022E-2</v>
      </c>
      <c r="AB117" s="33">
        <v>8.2477439999999999E-2</v>
      </c>
      <c r="AC117" s="33">
        <v>7.5926859999999999E-2</v>
      </c>
      <c r="AD117" s="33">
        <v>7.0086999999999997E-2</v>
      </c>
      <c r="AE117" s="33">
        <v>6.4905229999999994E-2</v>
      </c>
      <c r="AF117" s="33">
        <v>6.0292850000000002E-2</v>
      </c>
      <c r="AG117" s="33">
        <v>5.6131899999999998E-2</v>
      </c>
      <c r="AH117" s="33">
        <v>5.2494369999999999E-2</v>
      </c>
      <c r="AI117" s="33">
        <v>4.9231539999999997E-2</v>
      </c>
      <c r="AJ117" s="33">
        <v>4.6546659999999997E-2</v>
      </c>
      <c r="AK117" s="33">
        <v>4.4043720000000001E-2</v>
      </c>
      <c r="AL117" s="33">
        <v>4.1741300000000002E-2</v>
      </c>
      <c r="AM117" s="33">
        <v>3.9548640000000003E-2</v>
      </c>
      <c r="AN117" s="33">
        <v>3.7595450000000002E-2</v>
      </c>
      <c r="AO117" s="33">
        <v>3.577172E-2</v>
      </c>
      <c r="AP117" s="33">
        <v>3.4038619999999999E-2</v>
      </c>
      <c r="AQ117" s="33">
        <v>3.2415640000000003E-2</v>
      </c>
      <c r="AR117" s="33">
        <v>3.0889320000000001E-2</v>
      </c>
      <c r="AS117" s="33">
        <v>2.9441149999999999E-2</v>
      </c>
      <c r="AT117" s="33">
        <v>2.810897E-2</v>
      </c>
      <c r="AU117" s="33">
        <v>2.6859870000000001E-2</v>
      </c>
      <c r="AV117" s="33">
        <v>2.5676460000000002E-2</v>
      </c>
      <c r="AW117" s="33">
        <v>2.4571409999999998E-2</v>
      </c>
      <c r="AX117" s="33">
        <v>2.3536089999999999E-2</v>
      </c>
      <c r="AY117" s="33">
        <v>2.2559300000000001E-2</v>
      </c>
      <c r="AZ117" s="33">
        <v>2.159438E-2</v>
      </c>
      <c r="BA117" s="33">
        <v>2.068905E-2</v>
      </c>
      <c r="BB117" s="33">
        <v>1.983994E-2</v>
      </c>
      <c r="BC117" s="33">
        <v>1.9042969999999999E-2</v>
      </c>
      <c r="BD117" s="33">
        <v>1.8292180000000002E-2</v>
      </c>
      <c r="BE117" s="33">
        <v>1.7582750000000001E-2</v>
      </c>
      <c r="BF117" s="33">
        <v>1.6914780000000001E-2</v>
      </c>
      <c r="BG117" s="33">
        <v>1.6283140000000002E-2</v>
      </c>
      <c r="BH117" s="33">
        <v>1.568628E-2</v>
      </c>
      <c r="BI117" s="33">
        <v>1.5121900000000001E-2</v>
      </c>
      <c r="BJ117" s="33">
        <v>1.4587569999999999E-2</v>
      </c>
      <c r="BK117" s="33">
        <v>1.4080179999999999E-2</v>
      </c>
      <c r="BL117" s="33">
        <v>1.3599129999999999E-2</v>
      </c>
      <c r="BM117" s="33">
        <v>1.3142040000000001E-2</v>
      </c>
      <c r="BN117" s="33">
        <v>1.2708789999999999E-2</v>
      </c>
      <c r="BO117" s="33">
        <v>1.229717E-2</v>
      </c>
      <c r="BP117" s="33">
        <v>1.190342E-2</v>
      </c>
      <c r="BQ117" s="33">
        <v>1.1527580000000001E-2</v>
      </c>
      <c r="BR117" s="33">
        <v>1.117069E-2</v>
      </c>
      <c r="BS117" s="33">
        <v>1.0830660000000001E-2</v>
      </c>
      <c r="BT117" s="33">
        <v>1.050571E-2</v>
      </c>
      <c r="BU117" s="33">
        <v>1.0195940000000001E-2</v>
      </c>
      <c r="BV117" s="33">
        <v>9.9004929999999998E-3</v>
      </c>
      <c r="BW117" s="33">
        <v>9.6176339999999999E-3</v>
      </c>
      <c r="BX117" s="33">
        <v>9.3465909999999996E-3</v>
      </c>
      <c r="BY117" s="33">
        <v>9.086617E-3</v>
      </c>
      <c r="BZ117" s="33">
        <v>8.8385010000000003E-3</v>
      </c>
      <c r="CA117" s="33">
        <v>8.6030840000000004E-3</v>
      </c>
      <c r="CB117" s="33">
        <v>8.3765469999999998E-3</v>
      </c>
      <c r="CC117" s="33">
        <v>8.1565240000000001E-3</v>
      </c>
      <c r="CD117" s="33">
        <v>7.9447470000000003E-3</v>
      </c>
      <c r="CE117" s="33">
        <v>7.7426250000000004E-3</v>
      </c>
      <c r="CF117" s="33">
        <v>7.5502379999999999E-3</v>
      </c>
      <c r="CG117" s="33">
        <v>7.3651389999999997E-3</v>
      </c>
      <c r="CH117" s="33">
        <v>7.1847940000000004E-3</v>
      </c>
      <c r="CI117" s="33">
        <v>7.0096760000000003E-3</v>
      </c>
      <c r="CJ117" s="33">
        <v>6.8423379999999999E-3</v>
      </c>
      <c r="CK117" s="33">
        <v>6.6834770000000002E-3</v>
      </c>
      <c r="CL117" s="33">
        <v>6.5315579999999998E-3</v>
      </c>
      <c r="CM117" s="33">
        <v>6.3840490000000001E-3</v>
      </c>
      <c r="CN117" s="33">
        <v>6.2398360000000003E-3</v>
      </c>
      <c r="CO117" s="33">
        <v>6.0999280000000001E-3</v>
      </c>
      <c r="CP117" s="33">
        <v>5.9661250000000001E-3</v>
      </c>
      <c r="CQ117" s="33">
        <v>5.8377890000000003E-3</v>
      </c>
      <c r="CR117" s="33">
        <v>5.7136779999999998E-3</v>
      </c>
      <c r="CS117" s="33">
        <v>5.5933859999999997E-3</v>
      </c>
      <c r="CT117" s="33">
        <v>5.4765760000000004E-3</v>
      </c>
      <c r="CU117" s="33">
        <v>5.3633709999999996E-3</v>
      </c>
      <c r="CV117" s="33">
        <v>5.2545910000000003E-3</v>
      </c>
      <c r="CW117" s="33">
        <v>5.1505170000000003E-3</v>
      </c>
      <c r="CX117" s="33">
        <v>5.0494090000000004E-3</v>
      </c>
      <c r="CY117" s="33">
        <v>4.9511850000000003E-3</v>
      </c>
      <c r="CZ117" s="33">
        <v>4.8562609999999997E-3</v>
      </c>
      <c r="DA117" s="33">
        <v>4.7651450000000001E-3</v>
      </c>
      <c r="DB117" s="33">
        <v>4.6770259999999999E-3</v>
      </c>
      <c r="DC117" s="33">
        <v>4.5914349999999996E-3</v>
      </c>
      <c r="DD117" s="33">
        <v>4.5076300000000003E-3</v>
      </c>
      <c r="DE117" s="33">
        <v>4.4267960000000002E-3</v>
      </c>
      <c r="DF117" s="33">
        <v>4.3491299999999997E-3</v>
      </c>
      <c r="DG117" s="33">
        <v>4.2738289999999998E-3</v>
      </c>
      <c r="DH117" s="33">
        <v>4.1999840000000004E-3</v>
      </c>
      <c r="DI117" s="33">
        <v>4.1289309999999997E-3</v>
      </c>
      <c r="DJ117" s="33">
        <v>4.0602909999999997E-3</v>
      </c>
      <c r="DK117" s="33">
        <v>3.9943360000000002E-3</v>
      </c>
      <c r="DL117" s="33">
        <v>3.9301279999999997E-3</v>
      </c>
      <c r="DM117" s="33">
        <v>3.8670509999999998E-3</v>
      </c>
      <c r="DN117" s="33">
        <v>3.805447E-3</v>
      </c>
      <c r="DO117" s="33">
        <v>3.7465039999999999E-3</v>
      </c>
      <c r="DP117" s="33">
        <v>3.6893350000000002E-3</v>
      </c>
      <c r="DQ117" s="33">
        <v>3.6337330000000001E-3</v>
      </c>
      <c r="DR117" s="33">
        <v>3.579404E-3</v>
      </c>
      <c r="DS117" s="33">
        <v>3.5267290000000001E-3</v>
      </c>
      <c r="DT117" s="33">
        <v>3.4758160000000001E-3</v>
      </c>
      <c r="DU117" s="33">
        <v>3.4269869999999998E-3</v>
      </c>
      <c r="DV117" s="33">
        <v>3.3789710000000001E-3</v>
      </c>
      <c r="DW117" s="33">
        <v>3.3318340000000001E-3</v>
      </c>
      <c r="DX117" s="33">
        <v>3.2860150000000002E-3</v>
      </c>
      <c r="DY117" s="33">
        <v>3.24223E-3</v>
      </c>
      <c r="DZ117" s="33">
        <v>3.1998859999999999E-3</v>
      </c>
      <c r="EA117" s="33">
        <v>3.1587669999999998E-3</v>
      </c>
      <c r="EB117" s="33">
        <v>3.117968E-3</v>
      </c>
      <c r="EC117" s="33">
        <v>3.0779729999999999E-3</v>
      </c>
      <c r="ED117" s="33">
        <v>3.0394469999999998E-3</v>
      </c>
      <c r="EE117" s="33">
        <v>3.0028479999999998E-3</v>
      </c>
      <c r="EF117" s="33">
        <v>2.9670370000000001E-3</v>
      </c>
      <c r="EG117" s="33">
        <v>2.931604E-3</v>
      </c>
      <c r="EH117" s="33">
        <v>2.895884E-3</v>
      </c>
      <c r="EI117" s="33">
        <v>2.860788E-3</v>
      </c>
      <c r="EJ117" s="33">
        <v>2.8273370000000001E-3</v>
      </c>
      <c r="EK117" s="33">
        <v>2.7958549999999999E-3</v>
      </c>
      <c r="EL117" s="33">
        <v>2.7652639999999999E-3</v>
      </c>
      <c r="EM117" s="33">
        <v>2.7350679999999998E-3</v>
      </c>
      <c r="EN117" s="33">
        <v>2.7046660000000001E-3</v>
      </c>
      <c r="EO117" s="33">
        <v>2.6747149999999998E-3</v>
      </c>
      <c r="EP117" s="33">
        <v>2.6461190000000002E-3</v>
      </c>
      <c r="EQ117" s="33">
        <v>2.6189410000000001E-3</v>
      </c>
      <c r="ER117" s="33">
        <v>2.5920119999999999E-3</v>
      </c>
      <c r="ES117" s="33">
        <v>2.5653300000000002E-3</v>
      </c>
      <c r="ET117" s="33">
        <v>2.5386440000000001E-3</v>
      </c>
      <c r="EU117" s="33">
        <v>2.5128360000000001E-3</v>
      </c>
      <c r="EV117" s="33">
        <v>2.4887310000000001E-3</v>
      </c>
      <c r="EW117" s="33">
        <v>2.4660149999999998E-3</v>
      </c>
      <c r="EX117" s="33">
        <v>2.4433300000000001E-3</v>
      </c>
      <c r="EY117" s="33">
        <v>2.420447E-3</v>
      </c>
      <c r="EZ117" s="33">
        <v>2.3971779999999998E-3</v>
      </c>
      <c r="FA117" s="33">
        <v>2.3741919999999998E-3</v>
      </c>
      <c r="FB117" s="33">
        <v>2.3523289999999998E-3</v>
      </c>
      <c r="FC117" s="33">
        <v>2.3314999999999998E-3</v>
      </c>
      <c r="FD117" s="33">
        <v>2.3105809999999999E-3</v>
      </c>
      <c r="FE117" s="33">
        <v>2.289587E-3</v>
      </c>
      <c r="FF117" s="33">
        <v>2.2685119999999999E-3</v>
      </c>
      <c r="FG117" s="33">
        <v>2.2480389999999999E-3</v>
      </c>
      <c r="FH117" s="33">
        <v>2.2288490000000002E-3</v>
      </c>
      <c r="FI117" s="33">
        <v>2.2108169999999999E-3</v>
      </c>
      <c r="FJ117" s="33">
        <v>2.1929129999999999E-3</v>
      </c>
      <c r="FK117" s="33">
        <v>2.1750229999999999E-3</v>
      </c>
      <c r="FL117" s="33">
        <v>2.1572319999999998E-3</v>
      </c>
      <c r="FM117" s="33">
        <v>2.13993E-3</v>
      </c>
      <c r="FN117" s="33">
        <v>2.1234499999999998E-3</v>
      </c>
      <c r="FO117" s="33">
        <v>2.1076549999999999E-3</v>
      </c>
      <c r="FP117" s="33">
        <v>2.0917959999999999E-3</v>
      </c>
      <c r="FQ117" s="33">
        <v>2.075889E-3</v>
      </c>
      <c r="FR117" s="33">
        <v>2.0602149999999998E-3</v>
      </c>
      <c r="FS117" s="33">
        <v>2.0449159999999999E-3</v>
      </c>
      <c r="FT117" s="33">
        <v>2.0303349999999999E-3</v>
      </c>
      <c r="FU117" s="33">
        <v>2.0163820000000002E-3</v>
      </c>
      <c r="FV117" s="33">
        <v>2.0023810000000001E-3</v>
      </c>
      <c r="FW117" s="33">
        <v>1.9883169999999999E-3</v>
      </c>
      <c r="FX117" s="33">
        <v>1.9745000000000001E-3</v>
      </c>
      <c r="FY117" s="33">
        <v>1.9610529999999999E-3</v>
      </c>
      <c r="FZ117" s="33">
        <v>1.948015E-3</v>
      </c>
      <c r="GA117" s="33">
        <v>1.9352620000000001E-3</v>
      </c>
      <c r="GB117" s="33">
        <v>1.9224559999999999E-3</v>
      </c>
      <c r="GC117" s="33">
        <v>1.9096569999999999E-3</v>
      </c>
      <c r="GD117" s="33">
        <v>1.897188E-3</v>
      </c>
      <c r="GE117" s="33">
        <v>1.8852610000000001E-3</v>
      </c>
      <c r="GF117" s="33">
        <v>1.874009E-3</v>
      </c>
      <c r="GG117" s="33">
        <v>1.863307E-3</v>
      </c>
      <c r="GH117" s="33">
        <v>1.8529130000000001E-3</v>
      </c>
      <c r="GI117" s="33">
        <v>1.842745E-3</v>
      </c>
      <c r="GJ117" s="33">
        <v>1.832979E-3</v>
      </c>
      <c r="GK117" s="33">
        <v>1.8236470000000001E-3</v>
      </c>
      <c r="GL117" s="33">
        <v>1.814532E-3</v>
      </c>
      <c r="GM117" s="33">
        <v>1.805351E-3</v>
      </c>
      <c r="GN117" s="33">
        <v>1.795903E-3</v>
      </c>
      <c r="GO117" s="33">
        <v>1.786314E-3</v>
      </c>
      <c r="GP117" s="33">
        <v>1.7768930000000001E-3</v>
      </c>
      <c r="GQ117" s="33">
        <v>1.767682E-3</v>
      </c>
      <c r="GR117" s="33">
        <v>1.7585369999999999E-3</v>
      </c>
      <c r="GS117" s="33">
        <v>1.749305E-3</v>
      </c>
      <c r="GT117" s="33">
        <v>1.740012E-3</v>
      </c>
      <c r="GU117" s="33">
        <v>1.7310159999999999E-3</v>
      </c>
      <c r="GV117" s="33">
        <v>1.7227340000000001E-3</v>
      </c>
      <c r="GW117" s="33">
        <v>1.7149699999999999E-3</v>
      </c>
      <c r="GX117" s="33">
        <v>1.70722E-3</v>
      </c>
      <c r="GY117" s="33">
        <v>1.6990900000000001E-3</v>
      </c>
      <c r="GZ117" s="33">
        <v>1.6906460000000001E-3</v>
      </c>
      <c r="HA117" s="33">
        <v>1.6822429999999999E-3</v>
      </c>
      <c r="HB117" s="33">
        <v>1.674362E-3</v>
      </c>
      <c r="HC117" s="33">
        <v>1.6668939999999999E-3</v>
      </c>
      <c r="HD117" s="33">
        <v>1.659532E-3</v>
      </c>
      <c r="HE117" s="33">
        <v>1.6520759999999999E-3</v>
      </c>
      <c r="HF117" s="33">
        <v>1.6446130000000001E-3</v>
      </c>
      <c r="HG117" s="33">
        <v>1.6374779999999999E-3</v>
      </c>
      <c r="HH117" s="33">
        <v>1.6309580000000001E-3</v>
      </c>
      <c r="HI117" s="33">
        <v>1.6246839999999999E-3</v>
      </c>
      <c r="HJ117" s="33">
        <v>1.618155E-3</v>
      </c>
      <c r="HK117" s="33">
        <v>1.6112190000000001E-3</v>
      </c>
      <c r="HL117" s="33">
        <v>1.603995E-3</v>
      </c>
      <c r="HM117" s="33">
        <v>1.596756E-3</v>
      </c>
      <c r="HN117" s="33">
        <v>1.589732E-3</v>
      </c>
      <c r="HO117" s="33">
        <v>1.582675E-3</v>
      </c>
      <c r="HP117" s="33">
        <v>1.5753329999999999E-3</v>
      </c>
      <c r="HQ117" s="33">
        <v>1.5676939999999999E-3</v>
      </c>
      <c r="HR117" s="33">
        <v>1.560054E-3</v>
      </c>
      <c r="HS117" s="33">
        <v>1.5528079999999999E-3</v>
      </c>
      <c r="HT117" s="33">
        <v>1.546155E-3</v>
      </c>
      <c r="HU117" s="33">
        <v>1.5398059999999999E-3</v>
      </c>
      <c r="HV117" s="33">
        <v>1.533345E-3</v>
      </c>
      <c r="HW117" s="33">
        <v>1.526604E-3</v>
      </c>
      <c r="HX117" s="33">
        <v>1.5198189999999999E-3</v>
      </c>
      <c r="HY117" s="33">
        <v>1.513279E-3</v>
      </c>
      <c r="HZ117" s="33">
        <v>1.5071469999999999E-3</v>
      </c>
      <c r="IA117" s="33">
        <v>1.5012129999999999E-3</v>
      </c>
      <c r="IB117" s="33">
        <v>1.495162E-3</v>
      </c>
      <c r="IC117" s="33">
        <v>1.4887710000000001E-3</v>
      </c>
      <c r="ID117" s="33">
        <v>1.482244E-3</v>
      </c>
      <c r="IE117" s="33">
        <v>1.4758779999999999E-3</v>
      </c>
      <c r="IF117" s="33">
        <v>1.469911E-3</v>
      </c>
      <c r="IG117" s="33">
        <v>1.4641680000000001E-3</v>
      </c>
      <c r="IH117" s="33">
        <v>1.4583619999999999E-3</v>
      </c>
      <c r="II117" s="33">
        <v>1.452283E-3</v>
      </c>
      <c r="IJ117" s="33">
        <v>1.446127E-3</v>
      </c>
      <c r="IK117" s="33">
        <v>1.440036E-3</v>
      </c>
      <c r="IL117" s="33">
        <v>1.4341379999999999E-3</v>
      </c>
      <c r="IM117" s="33">
        <v>1.4282769999999999E-3</v>
      </c>
      <c r="IN117" s="33">
        <v>1.4222830000000001E-3</v>
      </c>
      <c r="IO117" s="33">
        <v>1.4160729999999999E-3</v>
      </c>
      <c r="IP117" s="33">
        <v>1.4098660000000001E-3</v>
      </c>
      <c r="IQ117" s="33">
        <v>1.4038639999999999E-3</v>
      </c>
      <c r="IR117" s="33">
        <v>1.398205E-3</v>
      </c>
      <c r="IS117" s="33">
        <v>1.3927080000000001E-3</v>
      </c>
      <c r="IT117" s="33">
        <v>1.3871840000000001E-3</v>
      </c>
      <c r="IU117" s="33">
        <v>1.381609E-3</v>
      </c>
      <c r="IV117" s="33">
        <v>1.3761870000000001E-3</v>
      </c>
      <c r="IW117" s="33">
        <v>1.3710599999999999E-3</v>
      </c>
      <c r="IX117" s="33">
        <v>1.366281E-3</v>
      </c>
      <c r="IY117" s="33">
        <v>1.3615929999999999E-3</v>
      </c>
      <c r="IZ117" s="33">
        <v>1.356784E-3</v>
      </c>
      <c r="JA117" s="33">
        <v>1.351814E-3</v>
      </c>
      <c r="JB117" s="33">
        <v>1.3468239999999999E-3</v>
      </c>
      <c r="JC117" s="33">
        <v>1.3419809999999999E-3</v>
      </c>
      <c r="JD117" s="33">
        <v>1.3373949999999999E-3</v>
      </c>
      <c r="JE117" s="33">
        <v>1.3328529999999999E-3</v>
      </c>
      <c r="JF117" s="33">
        <v>1.3281949999999999E-3</v>
      </c>
      <c r="JG117" s="33">
        <v>1.323351E-3</v>
      </c>
      <c r="JH117" s="33">
        <v>1.3184150000000001E-3</v>
      </c>
      <c r="JI117" s="33">
        <v>1.313516E-3</v>
      </c>
      <c r="JJ117" s="33">
        <v>1.3088259999999999E-3</v>
      </c>
      <c r="JK117" s="33">
        <v>1.304209E-3</v>
      </c>
      <c r="JL117" s="33">
        <v>1.2995140000000001E-3</v>
      </c>
      <c r="JM117" s="33">
        <v>1.2947E-3</v>
      </c>
      <c r="JN117" s="33">
        <v>1.2899229999999999E-3</v>
      </c>
      <c r="JO117" s="33">
        <v>1.2853529999999999E-3</v>
      </c>
      <c r="JP117" s="33">
        <v>1.2811319999999999E-3</v>
      </c>
      <c r="JQ117" s="33">
        <v>1.277097E-3</v>
      </c>
      <c r="JR117" s="33">
        <v>1.2731400000000001E-3</v>
      </c>
      <c r="JS117" s="33">
        <v>1.26921E-3</v>
      </c>
      <c r="JT117" s="33">
        <v>1.2653829999999999E-3</v>
      </c>
      <c r="JU117" s="33">
        <v>1.261655E-3</v>
      </c>
      <c r="JV117" s="33">
        <v>1.2580950000000001E-3</v>
      </c>
      <c r="JW117" s="33">
        <v>1.2545659999999999E-3</v>
      </c>
      <c r="JX117" s="33">
        <v>1.250953E-3</v>
      </c>
      <c r="JY117" s="33">
        <v>1.247192E-3</v>
      </c>
      <c r="JZ117" s="33">
        <v>1.243358E-3</v>
      </c>
      <c r="KA117" s="33">
        <v>1.239495E-3</v>
      </c>
      <c r="KB117" s="33">
        <v>1.235685E-3</v>
      </c>
      <c r="KC117" s="33">
        <v>1.231848E-3</v>
      </c>
      <c r="KD117" s="33">
        <v>1.227938E-3</v>
      </c>
      <c r="KE117" s="33">
        <v>1.2239900000000001E-3</v>
      </c>
      <c r="KF117" s="33">
        <v>1.220088E-3</v>
      </c>
      <c r="KG117" s="33">
        <v>1.216202E-3</v>
      </c>
      <c r="KH117" s="33">
        <v>1.212372E-3</v>
      </c>
      <c r="KI117" s="33">
        <v>1.208574E-3</v>
      </c>
      <c r="KJ117" s="33">
        <v>1.204816E-3</v>
      </c>
      <c r="KK117" s="33">
        <v>1.2011400000000001E-3</v>
      </c>
      <c r="KL117" s="33">
        <v>1.197636E-3</v>
      </c>
      <c r="KM117" s="33">
        <v>1.1942649999999999E-3</v>
      </c>
      <c r="KN117" s="33">
        <v>1.1910480000000001E-3</v>
      </c>
      <c r="KO117" s="33">
        <v>1.187883E-3</v>
      </c>
      <c r="KP117" s="33">
        <v>1.18472E-3</v>
      </c>
      <c r="KQ117" s="33">
        <v>1.1815739999999999E-3</v>
      </c>
      <c r="KR117" s="33">
        <v>1.1784969999999999E-3</v>
      </c>
      <c r="KS117" s="33">
        <v>1.1754720000000001E-3</v>
      </c>
      <c r="KT117" s="33">
        <v>1.1725030000000001E-3</v>
      </c>
      <c r="KU117" s="33">
        <v>1.1694380000000001E-3</v>
      </c>
      <c r="KV117" s="33">
        <v>1.166154E-3</v>
      </c>
      <c r="KW117" s="33">
        <v>1.1626570000000001E-3</v>
      </c>
      <c r="KX117" s="33">
        <v>1.159034E-3</v>
      </c>
      <c r="KY117" s="33">
        <v>1.155325E-3</v>
      </c>
      <c r="KZ117" s="33">
        <v>1.151624E-3</v>
      </c>
      <c r="LA117" s="33">
        <v>1.1479140000000001E-3</v>
      </c>
      <c r="LB117" s="33">
        <v>1.1441859999999999E-3</v>
      </c>
      <c r="LC117" s="33">
        <v>1.140449E-3</v>
      </c>
      <c r="LD117" s="33">
        <v>1.1368019999999999E-3</v>
      </c>
      <c r="LE117" s="33">
        <v>1.133294E-3</v>
      </c>
      <c r="LF117" s="33">
        <v>1.130016E-3</v>
      </c>
      <c r="LG117" s="33">
        <v>1.1269369999999999E-3</v>
      </c>
      <c r="LH117" s="33">
        <v>1.1240130000000001E-3</v>
      </c>
      <c r="LI117" s="33">
        <v>1.1211960000000001E-3</v>
      </c>
      <c r="LJ117" s="33">
        <v>1.1184929999999999E-3</v>
      </c>
      <c r="LK117" s="33">
        <v>1.1158450000000001E-3</v>
      </c>
      <c r="LL117" s="33">
        <v>1.113176E-3</v>
      </c>
      <c r="LM117" s="33">
        <v>1.1104590000000001E-3</v>
      </c>
      <c r="LN117" s="33">
        <v>1.1077000000000001E-3</v>
      </c>
      <c r="LO117" s="33">
        <v>1.104893E-3</v>
      </c>
      <c r="LP117" s="33">
        <v>1.102083E-3</v>
      </c>
      <c r="LQ117" s="33">
        <v>1.099224E-3</v>
      </c>
      <c r="LR117" s="33">
        <v>1.096245E-3</v>
      </c>
      <c r="LS117" s="33">
        <v>1.0931350000000001E-3</v>
      </c>
      <c r="LT117" s="33">
        <v>1.089951E-3</v>
      </c>
      <c r="LU117" s="33">
        <v>1.086739E-3</v>
      </c>
      <c r="LV117" s="33">
        <v>1.0836229999999999E-3</v>
      </c>
      <c r="LW117" s="33">
        <v>1.0806520000000001E-3</v>
      </c>
      <c r="LX117" s="33">
        <v>1.0777510000000001E-3</v>
      </c>
      <c r="LY117" s="33">
        <v>1.074881E-3</v>
      </c>
      <c r="LZ117" s="33">
        <v>1.0720829999999999E-3</v>
      </c>
      <c r="MA117" s="33">
        <v>1.069391E-3</v>
      </c>
      <c r="MB117" s="33">
        <v>1.066911E-3</v>
      </c>
      <c r="MC117" s="33">
        <v>1.0646950000000001E-3</v>
      </c>
      <c r="MD117" s="33">
        <v>1.0626430000000001E-3</v>
      </c>
      <c r="ME117" s="33">
        <v>1.060671E-3</v>
      </c>
      <c r="MF117" s="33">
        <v>1.058757E-3</v>
      </c>
      <c r="MG117" s="33">
        <v>1.0568629999999999E-3</v>
      </c>
      <c r="MH117" s="33">
        <v>1.0550290000000001E-3</v>
      </c>
      <c r="MI117" s="33">
        <v>1.053296E-3</v>
      </c>
      <c r="MJ117" s="33">
        <v>1.0516E-3</v>
      </c>
      <c r="MK117" s="33">
        <v>1.0498630000000001E-3</v>
      </c>
      <c r="ML117" s="33">
        <v>1.048071E-3</v>
      </c>
      <c r="MM117" s="33">
        <v>1.046195E-3</v>
      </c>
      <c r="MN117" s="33">
        <v>1.0442920000000001E-3</v>
      </c>
      <c r="MO117" s="33">
        <v>1.0424329999999999E-3</v>
      </c>
      <c r="MP117" s="33">
        <v>1.0405970000000001E-3</v>
      </c>
      <c r="MQ117" s="33">
        <v>1.0387370000000001E-3</v>
      </c>
      <c r="MR117" s="33">
        <v>1.036868E-3</v>
      </c>
      <c r="MS117" s="33">
        <v>1.0350439999999999E-3</v>
      </c>
      <c r="MT117" s="33">
        <v>1.0333320000000001E-3</v>
      </c>
      <c r="MU117" s="33">
        <v>1.031772E-3</v>
      </c>
      <c r="MV117" s="33">
        <v>1.0303280000000001E-3</v>
      </c>
      <c r="MW117" s="33">
        <v>1.028927E-3</v>
      </c>
      <c r="MX117" s="33">
        <v>1.0275600000000001E-3</v>
      </c>
      <c r="MY117" s="33">
        <v>1.026262E-3</v>
      </c>
      <c r="MZ117" s="33">
        <v>1.0250789999999999E-3</v>
      </c>
      <c r="NA117" s="33">
        <v>1.024021E-3</v>
      </c>
      <c r="NB117" s="33">
        <v>1.0230269999999999E-3</v>
      </c>
      <c r="NC117" s="33">
        <v>1.022011E-3</v>
      </c>
      <c r="ND117" s="33">
        <v>1.0208999999999999E-3</v>
      </c>
      <c r="NE117" s="33">
        <v>1.0197240000000001E-3</v>
      </c>
      <c r="NF117" s="33">
        <v>1.0185769999999999E-3</v>
      </c>
      <c r="NG117" s="33">
        <v>1.017485E-3</v>
      </c>
      <c r="NH117" s="33">
        <v>1.0164060000000001E-3</v>
      </c>
      <c r="NI117" s="33">
        <v>1.0152819999999999E-3</v>
      </c>
      <c r="NJ117" s="33">
        <v>1.014058E-3</v>
      </c>
      <c r="NK117" s="33">
        <v>1.012778E-3</v>
      </c>
      <c r="NL117" s="33">
        <v>1.0115409999999999E-3</v>
      </c>
      <c r="NM117" s="33">
        <v>1.0103810000000001E-3</v>
      </c>
      <c r="NN117" s="33">
        <v>1.0092600000000001E-3</v>
      </c>
      <c r="NO117" s="33">
        <v>1.0081090000000001E-3</v>
      </c>
      <c r="NP117" s="33">
        <v>1.0068639999999999E-3</v>
      </c>
      <c r="NQ117" s="33">
        <v>1.005555E-3</v>
      </c>
      <c r="NR117" s="33">
        <v>1.0042720000000001E-3</v>
      </c>
      <c r="NS117" s="33">
        <v>1.0030480000000001E-3</v>
      </c>
      <c r="NT117" s="33">
        <v>1.0018469999999999E-3</v>
      </c>
      <c r="NU117" s="33">
        <v>1.0006170000000001E-3</v>
      </c>
      <c r="NV117" s="33">
        <v>9.9931439999999998E-4</v>
      </c>
      <c r="NW117" s="33">
        <v>9.979876999999999E-4</v>
      </c>
      <c r="NX117" s="33">
        <v>9.9672970000000004E-4</v>
      </c>
      <c r="NY117" s="33">
        <v>9.9558140000000008E-4</v>
      </c>
      <c r="NZ117" s="33">
        <v>9.9451139999999993E-4</v>
      </c>
      <c r="OA117" s="33">
        <v>9.9346409999999993E-4</v>
      </c>
      <c r="OB117" s="33">
        <v>9.9238290000000008E-4</v>
      </c>
      <c r="OC117" s="33">
        <v>9.9127760000000003E-4</v>
      </c>
      <c r="OD117" s="33">
        <v>9.9019720000000002E-4</v>
      </c>
      <c r="OE117" s="33">
        <v>9.891314E-4</v>
      </c>
      <c r="OF117" s="33">
        <v>9.8804379999999992E-4</v>
      </c>
      <c r="OG117" s="33">
        <v>9.8690429999999992E-4</v>
      </c>
      <c r="OH117" s="33">
        <v>9.8567509999999991E-4</v>
      </c>
      <c r="OI117" s="33">
        <v>9.8439100000000004E-4</v>
      </c>
      <c r="OJ117" s="33">
        <v>9.8312180000000005E-4</v>
      </c>
      <c r="OK117" s="33">
        <v>9.8189210000000009E-4</v>
      </c>
      <c r="OL117" s="33">
        <v>9.8067719999999996E-4</v>
      </c>
      <c r="OM117" s="33">
        <v>9.7941270000000006E-4</v>
      </c>
      <c r="ON117" s="33">
        <v>9.7806090000000009E-4</v>
      </c>
      <c r="OO117" s="33">
        <v>9.766528E-4</v>
      </c>
      <c r="OP117" s="33">
        <v>9.7525490000000003E-4</v>
      </c>
    </row>
    <row r="118" spans="1:406" x14ac:dyDescent="0.25">
      <c r="A118" s="13" t="str">
        <f t="shared" si="1"/>
        <v>Helicopter-VERY COARSE-5-14-Any</v>
      </c>
      <c r="B118" s="13" t="s">
        <v>55</v>
      </c>
      <c r="C118" s="23" t="s">
        <v>32</v>
      </c>
      <c r="D118" s="31">
        <v>5</v>
      </c>
      <c r="E118" s="23">
        <v>14</v>
      </c>
      <c r="F118" s="32" t="s">
        <v>48</v>
      </c>
      <c r="G118" s="33">
        <v>1.085137</v>
      </c>
      <c r="H118" s="33">
        <v>0.96208959999999999</v>
      </c>
      <c r="I118" s="33">
        <v>0.77930670000000002</v>
      </c>
      <c r="J118" s="33">
        <v>0.60739140000000003</v>
      </c>
      <c r="K118" s="33">
        <v>0.47106579999999998</v>
      </c>
      <c r="L118" s="33">
        <v>0.36883349999999998</v>
      </c>
      <c r="M118" s="33">
        <v>0.29343010000000003</v>
      </c>
      <c r="N118" s="33">
        <v>0.2372957</v>
      </c>
      <c r="O118" s="33">
        <v>0.19503219999999999</v>
      </c>
      <c r="P118" s="33">
        <v>0.16264580000000001</v>
      </c>
      <c r="Q118" s="33">
        <v>0.1373955</v>
      </c>
      <c r="R118" s="33">
        <v>0.1176054</v>
      </c>
      <c r="S118" s="33">
        <v>0.1019371</v>
      </c>
      <c r="T118" s="33">
        <v>8.9256059999999998E-2</v>
      </c>
      <c r="U118" s="33">
        <v>7.8888979999999997E-2</v>
      </c>
      <c r="V118" s="33">
        <v>7.0247000000000004E-2</v>
      </c>
      <c r="W118" s="33">
        <v>6.2955330000000004E-2</v>
      </c>
      <c r="X118" s="33">
        <v>5.6817960000000001E-2</v>
      </c>
      <c r="Y118" s="33">
        <v>5.1647480000000003E-2</v>
      </c>
      <c r="Z118" s="33">
        <v>4.7114080000000003E-2</v>
      </c>
      <c r="AA118" s="33">
        <v>4.38039E-2</v>
      </c>
      <c r="AB118" s="33">
        <v>4.0790559999999997E-2</v>
      </c>
      <c r="AC118" s="33">
        <v>3.8013020000000002E-2</v>
      </c>
      <c r="AD118" s="33">
        <v>3.5494999999999999E-2</v>
      </c>
      <c r="AE118" s="33">
        <v>3.3249580000000001E-2</v>
      </c>
      <c r="AF118" s="33">
        <v>3.1093160000000002E-2</v>
      </c>
      <c r="AG118" s="33">
        <v>2.910681E-2</v>
      </c>
      <c r="AH118" s="33">
        <v>2.7284059999999999E-2</v>
      </c>
      <c r="AI118" s="33">
        <v>2.5617790000000001E-2</v>
      </c>
      <c r="AJ118" s="33">
        <v>2.4096969999999999E-2</v>
      </c>
      <c r="AK118" s="33">
        <v>2.273998E-2</v>
      </c>
      <c r="AL118" s="33">
        <v>2.1455289999999998E-2</v>
      </c>
      <c r="AM118" s="33">
        <v>2.0282040000000001E-2</v>
      </c>
      <c r="AN118" s="33">
        <v>1.9209710000000001E-2</v>
      </c>
      <c r="AO118" s="33">
        <v>1.8224199999999999E-2</v>
      </c>
      <c r="AP118" s="33">
        <v>1.7316519999999998E-2</v>
      </c>
      <c r="AQ118" s="33">
        <v>1.6406029999999999E-2</v>
      </c>
      <c r="AR118" s="33">
        <v>1.556924E-2</v>
      </c>
      <c r="AS118" s="33">
        <v>1.480046E-2</v>
      </c>
      <c r="AT118" s="33">
        <v>1.408908E-2</v>
      </c>
      <c r="AU118" s="33">
        <v>1.34276E-2</v>
      </c>
      <c r="AV118" s="33">
        <v>1.281112E-2</v>
      </c>
      <c r="AW118" s="33">
        <v>1.2237059999999999E-2</v>
      </c>
      <c r="AX118" s="33">
        <v>1.170358E-2</v>
      </c>
      <c r="AY118" s="33">
        <v>1.1209230000000001E-2</v>
      </c>
      <c r="AZ118" s="33">
        <v>1.0747899999999999E-2</v>
      </c>
      <c r="BA118" s="33">
        <v>1.0315609999999999E-2</v>
      </c>
      <c r="BB118" s="33">
        <v>9.9080120000000008E-3</v>
      </c>
      <c r="BC118" s="33">
        <v>9.5261519999999995E-3</v>
      </c>
      <c r="BD118" s="33">
        <v>9.1701049999999996E-3</v>
      </c>
      <c r="BE118" s="33">
        <v>8.8376010000000005E-3</v>
      </c>
      <c r="BF118" s="33">
        <v>8.5251500000000004E-3</v>
      </c>
      <c r="BG118" s="33">
        <v>8.2304600000000002E-3</v>
      </c>
      <c r="BH118" s="33">
        <v>7.949701E-3</v>
      </c>
      <c r="BI118" s="33">
        <v>7.6841360000000003E-3</v>
      </c>
      <c r="BJ118" s="33">
        <v>7.4358169999999999E-3</v>
      </c>
      <c r="BK118" s="33">
        <v>7.2034710000000004E-3</v>
      </c>
      <c r="BL118" s="33">
        <v>6.9828599999999996E-3</v>
      </c>
      <c r="BM118" s="33">
        <v>6.7726549999999998E-3</v>
      </c>
      <c r="BN118" s="33">
        <v>6.5712139999999997E-3</v>
      </c>
      <c r="BO118" s="33">
        <v>6.3797560000000003E-3</v>
      </c>
      <c r="BP118" s="33">
        <v>6.1992870000000004E-3</v>
      </c>
      <c r="BQ118" s="33">
        <v>6.0292499999999999E-3</v>
      </c>
      <c r="BR118" s="33">
        <v>5.867606E-3</v>
      </c>
      <c r="BS118" s="33">
        <v>5.7139060000000004E-3</v>
      </c>
      <c r="BT118" s="33">
        <v>5.5652319999999998E-3</v>
      </c>
      <c r="BU118" s="33">
        <v>5.4226930000000001E-3</v>
      </c>
      <c r="BV118" s="33">
        <v>5.2883899999999996E-3</v>
      </c>
      <c r="BW118" s="33">
        <v>5.1626049999999998E-3</v>
      </c>
      <c r="BX118" s="33">
        <v>5.042876E-3</v>
      </c>
      <c r="BY118" s="33">
        <v>4.9275129999999997E-3</v>
      </c>
      <c r="BZ118" s="33">
        <v>4.814507E-3</v>
      </c>
      <c r="CA118" s="33">
        <v>4.7062060000000001E-3</v>
      </c>
      <c r="CB118" s="33">
        <v>4.6050129999999998E-3</v>
      </c>
      <c r="CC118" s="33">
        <v>4.5097460000000002E-3</v>
      </c>
      <c r="CD118" s="33">
        <v>4.4181680000000001E-3</v>
      </c>
      <c r="CE118" s="33">
        <v>4.3293100000000003E-3</v>
      </c>
      <c r="CF118" s="33">
        <v>4.2423950000000004E-3</v>
      </c>
      <c r="CG118" s="33">
        <v>4.1593630000000001E-3</v>
      </c>
      <c r="CH118" s="33">
        <v>4.081477E-3</v>
      </c>
      <c r="CI118" s="33">
        <v>4.0082360000000001E-3</v>
      </c>
      <c r="CJ118" s="33">
        <v>3.9375149999999999E-3</v>
      </c>
      <c r="CK118" s="33">
        <v>3.8685579999999998E-3</v>
      </c>
      <c r="CL118" s="33">
        <v>3.8011630000000002E-3</v>
      </c>
      <c r="CM118" s="33">
        <v>3.736358E-3</v>
      </c>
      <c r="CN118" s="33">
        <v>3.674849E-3</v>
      </c>
      <c r="CO118" s="33">
        <v>3.617005E-3</v>
      </c>
      <c r="CP118" s="33">
        <v>3.5615149999999999E-3</v>
      </c>
      <c r="CQ118" s="33">
        <v>3.5068310000000002E-3</v>
      </c>
      <c r="CR118" s="33">
        <v>3.45276E-3</v>
      </c>
      <c r="CS118" s="33">
        <v>3.4009119999999999E-3</v>
      </c>
      <c r="CT118" s="33">
        <v>3.3518290000000002E-3</v>
      </c>
      <c r="CU118" s="33">
        <v>3.3055300000000001E-3</v>
      </c>
      <c r="CV118" s="33">
        <v>3.261103E-3</v>
      </c>
      <c r="CW118" s="33">
        <v>3.217513E-3</v>
      </c>
      <c r="CX118" s="33">
        <v>3.1744500000000001E-3</v>
      </c>
      <c r="CY118" s="33">
        <v>3.1328300000000001E-3</v>
      </c>
      <c r="CZ118" s="33">
        <v>3.092745E-3</v>
      </c>
      <c r="DA118" s="33">
        <v>3.0551060000000001E-3</v>
      </c>
      <c r="DB118" s="33">
        <v>3.0194240000000002E-3</v>
      </c>
      <c r="DC118" s="33">
        <v>2.9840000000000001E-3</v>
      </c>
      <c r="DD118" s="33">
        <v>2.9481300000000002E-3</v>
      </c>
      <c r="DE118" s="33">
        <v>2.9130269999999999E-3</v>
      </c>
      <c r="DF118" s="33">
        <v>2.87944E-3</v>
      </c>
      <c r="DG118" s="33">
        <v>2.8482389999999998E-3</v>
      </c>
      <c r="DH118" s="33">
        <v>2.8185660000000002E-3</v>
      </c>
      <c r="DI118" s="33">
        <v>2.7887709999999998E-3</v>
      </c>
      <c r="DJ118" s="33">
        <v>2.7588209999999998E-3</v>
      </c>
      <c r="DK118" s="33">
        <v>2.7299910000000002E-3</v>
      </c>
      <c r="DL118" s="33">
        <v>2.7024480000000001E-3</v>
      </c>
      <c r="DM118" s="33">
        <v>2.6763949999999998E-3</v>
      </c>
      <c r="DN118" s="33">
        <v>2.6511960000000002E-3</v>
      </c>
      <c r="DO118" s="33">
        <v>2.6259880000000001E-3</v>
      </c>
      <c r="DP118" s="33">
        <v>2.6007999999999999E-3</v>
      </c>
      <c r="DQ118" s="33">
        <v>2.576503E-3</v>
      </c>
      <c r="DR118" s="33">
        <v>2.552847E-3</v>
      </c>
      <c r="DS118" s="33">
        <v>2.530128E-3</v>
      </c>
      <c r="DT118" s="33">
        <v>2.508143E-3</v>
      </c>
      <c r="DU118" s="33">
        <v>2.486346E-3</v>
      </c>
      <c r="DV118" s="33">
        <v>2.464614E-3</v>
      </c>
      <c r="DW118" s="33">
        <v>2.4435749999999999E-3</v>
      </c>
      <c r="DX118" s="33">
        <v>2.4231560000000001E-3</v>
      </c>
      <c r="DY118" s="33">
        <v>2.403564E-3</v>
      </c>
      <c r="DZ118" s="33">
        <v>2.3845709999999998E-3</v>
      </c>
      <c r="EA118" s="33">
        <v>2.3657700000000001E-3</v>
      </c>
      <c r="EB118" s="33">
        <v>2.3469329999999998E-3</v>
      </c>
      <c r="EC118" s="33">
        <v>2.32855E-3</v>
      </c>
      <c r="ED118" s="33">
        <v>2.3107340000000001E-3</v>
      </c>
      <c r="EE118" s="33">
        <v>2.293696E-3</v>
      </c>
      <c r="EF118" s="33">
        <v>2.2772550000000002E-3</v>
      </c>
      <c r="EG118" s="33">
        <v>2.261E-3</v>
      </c>
      <c r="EH118" s="33">
        <v>2.2445690000000001E-3</v>
      </c>
      <c r="EI118" s="33">
        <v>2.2282019999999999E-3</v>
      </c>
      <c r="EJ118" s="33">
        <v>2.2122309999999998E-3</v>
      </c>
      <c r="EK118" s="33">
        <v>2.1969960000000001E-3</v>
      </c>
      <c r="EL118" s="33">
        <v>2.1824079999999998E-3</v>
      </c>
      <c r="EM118" s="33">
        <v>2.1682210000000001E-3</v>
      </c>
      <c r="EN118" s="33">
        <v>2.154001E-3</v>
      </c>
      <c r="EO118" s="33">
        <v>2.1397460000000001E-3</v>
      </c>
      <c r="EP118" s="33">
        <v>2.1256600000000001E-3</v>
      </c>
      <c r="EQ118" s="33">
        <v>2.1121899999999999E-3</v>
      </c>
      <c r="ER118" s="33">
        <v>2.09925E-3</v>
      </c>
      <c r="ES118" s="33">
        <v>2.0866560000000001E-3</v>
      </c>
      <c r="ET118" s="33">
        <v>2.0740310000000001E-3</v>
      </c>
      <c r="EU118" s="33">
        <v>2.0613599999999999E-3</v>
      </c>
      <c r="EV118" s="33">
        <v>2.0488070000000001E-3</v>
      </c>
      <c r="EW118" s="33">
        <v>2.0367879999999999E-3</v>
      </c>
      <c r="EX118" s="33">
        <v>2.0252550000000001E-3</v>
      </c>
      <c r="EY118" s="33">
        <v>2.014058E-3</v>
      </c>
      <c r="EZ118" s="33">
        <v>2.0029549999999998E-3</v>
      </c>
      <c r="FA118" s="33">
        <v>1.9919320000000001E-3</v>
      </c>
      <c r="FB118" s="33">
        <v>1.9810090000000002E-3</v>
      </c>
      <c r="FC118" s="33">
        <v>1.9705299999999999E-3</v>
      </c>
      <c r="FD118" s="33">
        <v>1.9604269999999998E-3</v>
      </c>
      <c r="FE118" s="33">
        <v>1.950533E-3</v>
      </c>
      <c r="FF118" s="33">
        <v>1.9406829999999999E-3</v>
      </c>
      <c r="FG118" s="33">
        <v>1.9308319999999999E-3</v>
      </c>
      <c r="FH118" s="33">
        <v>1.920941E-3</v>
      </c>
      <c r="FI118" s="33">
        <v>1.911203E-3</v>
      </c>
      <c r="FJ118" s="33">
        <v>1.901596E-3</v>
      </c>
      <c r="FK118" s="33">
        <v>1.8921020000000001E-3</v>
      </c>
      <c r="FL118" s="33">
        <v>1.882678E-3</v>
      </c>
      <c r="FM118" s="33">
        <v>1.873298E-3</v>
      </c>
      <c r="FN118" s="33">
        <v>1.864037E-3</v>
      </c>
      <c r="FO118" s="33">
        <v>1.85517E-3</v>
      </c>
      <c r="FP118" s="33">
        <v>1.846697E-3</v>
      </c>
      <c r="FQ118" s="33">
        <v>1.838503E-3</v>
      </c>
      <c r="FR118" s="33">
        <v>1.830347E-3</v>
      </c>
      <c r="FS118" s="33">
        <v>1.8221489999999999E-3</v>
      </c>
      <c r="FT118" s="33">
        <v>1.813863E-3</v>
      </c>
      <c r="FU118" s="33">
        <v>1.8056330000000001E-3</v>
      </c>
      <c r="FV118" s="33">
        <v>1.797566E-3</v>
      </c>
      <c r="FW118" s="33">
        <v>1.789674E-3</v>
      </c>
      <c r="FX118" s="33">
        <v>1.7817989999999999E-3</v>
      </c>
      <c r="FY118" s="33">
        <v>1.773913E-3</v>
      </c>
      <c r="FZ118" s="33">
        <v>1.766002E-3</v>
      </c>
      <c r="GA118" s="33">
        <v>1.758185E-3</v>
      </c>
      <c r="GB118" s="33">
        <v>1.7505229999999999E-3</v>
      </c>
      <c r="GC118" s="33">
        <v>1.742986E-3</v>
      </c>
      <c r="GD118" s="33">
        <v>1.7354200000000001E-3</v>
      </c>
      <c r="GE118" s="33">
        <v>1.7278479999999999E-3</v>
      </c>
      <c r="GF118" s="33">
        <v>1.720353E-3</v>
      </c>
      <c r="GG118" s="33">
        <v>1.7129039999999999E-3</v>
      </c>
      <c r="GH118" s="33">
        <v>1.705486E-3</v>
      </c>
      <c r="GI118" s="33">
        <v>1.6982E-3</v>
      </c>
      <c r="GJ118" s="33">
        <v>1.690916E-3</v>
      </c>
      <c r="GK118" s="33">
        <v>1.683644E-3</v>
      </c>
      <c r="GL118" s="33">
        <v>1.6764550000000001E-3</v>
      </c>
      <c r="GM118" s="33">
        <v>1.6693420000000001E-3</v>
      </c>
      <c r="GN118" s="33">
        <v>1.6623600000000001E-3</v>
      </c>
      <c r="GO118" s="33">
        <v>1.65565E-3</v>
      </c>
      <c r="GP118" s="33">
        <v>1.649167E-3</v>
      </c>
      <c r="GQ118" s="33">
        <v>1.642887E-3</v>
      </c>
      <c r="GR118" s="33">
        <v>1.636752E-3</v>
      </c>
      <c r="GS118" s="33">
        <v>1.6306230000000001E-3</v>
      </c>
      <c r="GT118" s="33">
        <v>1.624489E-3</v>
      </c>
      <c r="GU118" s="33">
        <v>1.6183949999999999E-3</v>
      </c>
      <c r="GV118" s="33">
        <v>1.6123050000000001E-3</v>
      </c>
      <c r="GW118" s="33">
        <v>1.606229E-3</v>
      </c>
      <c r="GX118" s="33">
        <v>1.600153E-3</v>
      </c>
      <c r="GY118" s="33">
        <v>1.5939699999999999E-3</v>
      </c>
      <c r="GZ118" s="33">
        <v>1.5877300000000001E-3</v>
      </c>
      <c r="HA118" s="33">
        <v>1.5816000000000001E-3</v>
      </c>
      <c r="HB118" s="33">
        <v>1.5756780000000001E-3</v>
      </c>
      <c r="HC118" s="33">
        <v>1.5699640000000001E-3</v>
      </c>
      <c r="HD118" s="33">
        <v>1.564387E-3</v>
      </c>
      <c r="HE118" s="33">
        <v>1.5587929999999999E-3</v>
      </c>
      <c r="HF118" s="33">
        <v>1.553233E-3</v>
      </c>
      <c r="HG118" s="33">
        <v>1.5478779999999999E-3</v>
      </c>
      <c r="HH118" s="33">
        <v>1.5427780000000001E-3</v>
      </c>
      <c r="HI118" s="33">
        <v>1.537884E-3</v>
      </c>
      <c r="HJ118" s="33">
        <v>1.5330999999999999E-3</v>
      </c>
      <c r="HK118" s="33">
        <v>1.5282449999999999E-3</v>
      </c>
      <c r="HL118" s="33">
        <v>1.5232850000000001E-3</v>
      </c>
      <c r="HM118" s="33">
        <v>1.518347E-3</v>
      </c>
      <c r="HN118" s="33">
        <v>1.5135770000000001E-3</v>
      </c>
      <c r="HO118" s="33">
        <v>1.509011E-3</v>
      </c>
      <c r="HP118" s="33">
        <v>1.5045340000000001E-3</v>
      </c>
      <c r="HQ118" s="33">
        <v>1.499993E-3</v>
      </c>
      <c r="HR118" s="33">
        <v>1.4953810000000001E-3</v>
      </c>
      <c r="HS118" s="33">
        <v>1.4908580000000001E-3</v>
      </c>
      <c r="HT118" s="33">
        <v>1.4865569999999999E-3</v>
      </c>
      <c r="HU118" s="33">
        <v>1.4824669999999999E-3</v>
      </c>
      <c r="HV118" s="33">
        <v>1.4784329999999999E-3</v>
      </c>
      <c r="HW118" s="33">
        <v>1.4742799999999999E-3</v>
      </c>
      <c r="HX118" s="33">
        <v>1.469976E-3</v>
      </c>
      <c r="HY118" s="33">
        <v>1.465647E-3</v>
      </c>
      <c r="HZ118" s="33">
        <v>1.461433E-3</v>
      </c>
      <c r="IA118" s="33">
        <v>1.457315E-3</v>
      </c>
      <c r="IB118" s="33">
        <v>1.4531699999999999E-3</v>
      </c>
      <c r="IC118" s="33">
        <v>1.44885E-3</v>
      </c>
      <c r="ID118" s="33">
        <v>1.4443640000000001E-3</v>
      </c>
      <c r="IE118" s="33">
        <v>1.4399090000000001E-3</v>
      </c>
      <c r="IF118" s="33">
        <v>1.435715E-3</v>
      </c>
      <c r="IG118" s="33">
        <v>1.4317749999999999E-3</v>
      </c>
      <c r="IH118" s="33">
        <v>1.427949E-3</v>
      </c>
      <c r="II118" s="33">
        <v>1.4240469999999999E-3</v>
      </c>
      <c r="IJ118" s="33">
        <v>1.4199830000000001E-3</v>
      </c>
      <c r="IK118" s="33">
        <v>1.4158949999999999E-3</v>
      </c>
      <c r="IL118" s="33">
        <v>1.4119689999999999E-3</v>
      </c>
      <c r="IM118" s="33">
        <v>1.408177E-3</v>
      </c>
      <c r="IN118" s="33">
        <v>1.404354E-3</v>
      </c>
      <c r="IO118" s="33">
        <v>1.4003419999999999E-3</v>
      </c>
      <c r="IP118" s="33">
        <v>1.3960999999999999E-3</v>
      </c>
      <c r="IQ118" s="33">
        <v>1.3917879999999999E-3</v>
      </c>
      <c r="IR118" s="33">
        <v>1.387569E-3</v>
      </c>
      <c r="IS118" s="33">
        <v>1.38349E-3</v>
      </c>
      <c r="IT118" s="33">
        <v>1.3794549999999999E-3</v>
      </c>
      <c r="IU118" s="33">
        <v>1.3753210000000001E-3</v>
      </c>
      <c r="IV118" s="33">
        <v>1.37104E-3</v>
      </c>
      <c r="IW118" s="33">
        <v>1.366754E-3</v>
      </c>
      <c r="IX118" s="33">
        <v>1.362591E-3</v>
      </c>
      <c r="IY118" s="33">
        <v>1.358569E-3</v>
      </c>
      <c r="IZ118" s="33">
        <v>1.354561E-3</v>
      </c>
      <c r="JA118" s="33">
        <v>1.3503829999999999E-3</v>
      </c>
      <c r="JB118" s="33">
        <v>1.3459870000000001E-3</v>
      </c>
      <c r="JC118" s="33">
        <v>1.341517E-3</v>
      </c>
      <c r="JD118" s="33">
        <v>1.33712E-3</v>
      </c>
      <c r="JE118" s="33">
        <v>1.3328350000000001E-3</v>
      </c>
      <c r="JF118" s="33">
        <v>1.3285669999999999E-3</v>
      </c>
      <c r="JG118" s="33">
        <v>1.324167E-3</v>
      </c>
      <c r="JH118" s="33">
        <v>1.3196550000000001E-3</v>
      </c>
      <c r="JI118" s="33">
        <v>1.315192E-3</v>
      </c>
      <c r="JJ118" s="33">
        <v>1.310851E-3</v>
      </c>
      <c r="JK118" s="33">
        <v>1.3066550000000001E-3</v>
      </c>
      <c r="JL118" s="33">
        <v>1.30248E-3</v>
      </c>
      <c r="JM118" s="33">
        <v>1.2981469999999999E-3</v>
      </c>
      <c r="JN118" s="33">
        <v>1.293645E-3</v>
      </c>
      <c r="JO118" s="33">
        <v>1.2891140000000001E-3</v>
      </c>
      <c r="JP118" s="33">
        <v>1.284627E-3</v>
      </c>
      <c r="JQ118" s="33">
        <v>1.2802639999999999E-3</v>
      </c>
      <c r="JR118" s="33">
        <v>1.2759469999999999E-3</v>
      </c>
      <c r="JS118" s="33">
        <v>1.271533E-3</v>
      </c>
      <c r="JT118" s="33">
        <v>1.266989E-3</v>
      </c>
      <c r="JU118" s="33">
        <v>1.262453E-3</v>
      </c>
      <c r="JV118" s="33">
        <v>1.257995E-3</v>
      </c>
      <c r="JW118" s="33">
        <v>1.253695E-3</v>
      </c>
      <c r="JX118" s="33">
        <v>1.249479E-3</v>
      </c>
      <c r="JY118" s="33">
        <v>1.245257E-3</v>
      </c>
      <c r="JZ118" s="33">
        <v>1.240971E-3</v>
      </c>
      <c r="KA118" s="33">
        <v>1.2367249999999999E-3</v>
      </c>
      <c r="KB118" s="33">
        <v>1.2325540000000001E-3</v>
      </c>
      <c r="KC118" s="33">
        <v>1.2284500000000001E-3</v>
      </c>
      <c r="KD118" s="33">
        <v>1.224286E-3</v>
      </c>
      <c r="KE118" s="33">
        <v>1.2199769999999999E-3</v>
      </c>
      <c r="KF118" s="33">
        <v>1.215481E-3</v>
      </c>
      <c r="KG118" s="33">
        <v>1.210928E-3</v>
      </c>
      <c r="KH118" s="33">
        <v>1.2064319999999999E-3</v>
      </c>
      <c r="KI118" s="33">
        <v>1.2020380000000001E-3</v>
      </c>
      <c r="KJ118" s="33">
        <v>1.1976529999999999E-3</v>
      </c>
      <c r="KK118" s="33">
        <v>1.1932150000000001E-3</v>
      </c>
      <c r="KL118" s="33">
        <v>1.188698E-3</v>
      </c>
      <c r="KM118" s="33">
        <v>1.184238E-3</v>
      </c>
      <c r="KN118" s="33">
        <v>1.179944E-3</v>
      </c>
      <c r="KO118" s="33">
        <v>1.1757899999999999E-3</v>
      </c>
      <c r="KP118" s="33">
        <v>1.171671E-3</v>
      </c>
      <c r="KQ118" s="33">
        <v>1.167562E-3</v>
      </c>
      <c r="KR118" s="33">
        <v>1.163411E-3</v>
      </c>
      <c r="KS118" s="33">
        <v>1.1593319999999999E-3</v>
      </c>
      <c r="KT118" s="33">
        <v>1.1554180000000001E-3</v>
      </c>
      <c r="KU118" s="33">
        <v>1.1516339999999999E-3</v>
      </c>
      <c r="KV118" s="33">
        <v>1.1478650000000001E-3</v>
      </c>
      <c r="KW118" s="33">
        <v>1.1440790000000001E-3</v>
      </c>
      <c r="KX118" s="33">
        <v>1.140203E-3</v>
      </c>
      <c r="KY118" s="33">
        <v>1.1362589999999999E-3</v>
      </c>
      <c r="KZ118" s="33">
        <v>1.1323349999999999E-3</v>
      </c>
      <c r="LA118" s="33">
        <v>1.128453E-3</v>
      </c>
      <c r="LB118" s="33">
        <v>1.124531E-3</v>
      </c>
      <c r="LC118" s="33">
        <v>1.12056E-3</v>
      </c>
      <c r="LD118" s="33">
        <v>1.116485E-3</v>
      </c>
      <c r="LE118" s="33">
        <v>1.1123389999999999E-3</v>
      </c>
      <c r="LF118" s="33">
        <v>1.10822E-3</v>
      </c>
      <c r="LG118" s="33">
        <v>1.1041670000000001E-3</v>
      </c>
      <c r="LH118" s="33">
        <v>1.1001120000000001E-3</v>
      </c>
      <c r="LI118" s="33">
        <v>1.096063E-3</v>
      </c>
      <c r="LJ118" s="33">
        <v>1.0920299999999999E-3</v>
      </c>
      <c r="LK118" s="33">
        <v>1.088091E-3</v>
      </c>
      <c r="LL118" s="33">
        <v>1.08428E-3</v>
      </c>
      <c r="LM118" s="33">
        <v>1.0805980000000001E-3</v>
      </c>
      <c r="LN118" s="33">
        <v>1.0769460000000001E-3</v>
      </c>
      <c r="LO118" s="33">
        <v>1.0733019999999999E-3</v>
      </c>
      <c r="LP118" s="33">
        <v>1.069658E-3</v>
      </c>
      <c r="LQ118" s="33">
        <v>1.066076E-3</v>
      </c>
      <c r="LR118" s="33">
        <v>1.0625770000000001E-3</v>
      </c>
      <c r="LS118" s="33">
        <v>1.0591509999999999E-3</v>
      </c>
      <c r="LT118" s="33">
        <v>1.0556879999999999E-3</v>
      </c>
      <c r="LU118" s="33">
        <v>1.052164E-3</v>
      </c>
      <c r="LV118" s="33">
        <v>1.0485889999999999E-3</v>
      </c>
      <c r="LW118" s="33">
        <v>1.0450030000000001E-3</v>
      </c>
      <c r="LX118" s="33">
        <v>1.041459E-3</v>
      </c>
      <c r="LY118" s="33">
        <v>1.03798E-3</v>
      </c>
      <c r="LZ118" s="33">
        <v>1.0344830000000001E-3</v>
      </c>
      <c r="MA118" s="33">
        <v>1.0309589999999999E-3</v>
      </c>
      <c r="MB118" s="33">
        <v>1.027427E-3</v>
      </c>
      <c r="MC118" s="33">
        <v>1.023922E-3</v>
      </c>
      <c r="MD118" s="33">
        <v>1.0204890000000001E-3</v>
      </c>
      <c r="ME118" s="33">
        <v>1.0171379999999999E-3</v>
      </c>
      <c r="MF118" s="33">
        <v>1.01385E-3</v>
      </c>
      <c r="MG118" s="33">
        <v>1.010592E-3</v>
      </c>
      <c r="MH118" s="33">
        <v>1.0073630000000001E-3</v>
      </c>
      <c r="MI118" s="33">
        <v>1.0041749999999999E-3</v>
      </c>
      <c r="MJ118" s="33">
        <v>1.001055E-3</v>
      </c>
      <c r="MK118" s="33">
        <v>9.9800920000000007E-4</v>
      </c>
      <c r="ML118" s="33">
        <v>9.9501990000000007E-4</v>
      </c>
      <c r="MM118" s="33">
        <v>9.9205749999999992E-4</v>
      </c>
      <c r="MN118" s="33">
        <v>9.8910680000000007E-4</v>
      </c>
      <c r="MO118" s="33">
        <v>9.8617949999999996E-4</v>
      </c>
      <c r="MP118" s="33">
        <v>9.8329179999999991E-4</v>
      </c>
      <c r="MQ118" s="33">
        <v>9.8044119999999993E-4</v>
      </c>
      <c r="MR118" s="33">
        <v>9.7760880000000009E-4</v>
      </c>
      <c r="MS118" s="33">
        <v>9.7481070000000002E-4</v>
      </c>
      <c r="MT118" s="33">
        <v>9.7205320000000003E-4</v>
      </c>
      <c r="MU118" s="33">
        <v>9.6935190000000001E-4</v>
      </c>
      <c r="MV118" s="33">
        <v>9.6672640000000003E-4</v>
      </c>
      <c r="MW118" s="33">
        <v>9.6416709999999997E-4</v>
      </c>
      <c r="MX118" s="33">
        <v>9.6164299999999998E-4</v>
      </c>
      <c r="MY118" s="33">
        <v>9.5915849999999995E-4</v>
      </c>
      <c r="MZ118" s="33">
        <v>9.5670729999999999E-4</v>
      </c>
      <c r="NA118" s="33">
        <v>9.5429270000000005E-4</v>
      </c>
      <c r="NB118" s="33">
        <v>9.5192569999999997E-4</v>
      </c>
      <c r="NC118" s="33">
        <v>9.4962020000000005E-4</v>
      </c>
      <c r="ND118" s="33">
        <v>9.4738519999999998E-4</v>
      </c>
      <c r="NE118" s="33">
        <v>9.4521049999999999E-4</v>
      </c>
      <c r="NF118" s="33">
        <v>9.4306990000000003E-4</v>
      </c>
      <c r="NG118" s="33">
        <v>9.4094920000000002E-4</v>
      </c>
      <c r="NH118" s="33">
        <v>9.3884990000000005E-4</v>
      </c>
      <c r="NI118" s="33">
        <v>9.3677750000000003E-4</v>
      </c>
      <c r="NJ118" s="33">
        <v>9.3474309999999996E-4</v>
      </c>
      <c r="NK118" s="33">
        <v>9.3274389999999997E-4</v>
      </c>
      <c r="NL118" s="33">
        <v>9.3076910000000005E-4</v>
      </c>
      <c r="NM118" s="33">
        <v>9.2881389999999999E-4</v>
      </c>
      <c r="NN118" s="33">
        <v>9.2689230000000001E-4</v>
      </c>
      <c r="NO118" s="33">
        <v>9.2501940000000004E-4</v>
      </c>
      <c r="NP118" s="33">
        <v>9.2321310000000002E-4</v>
      </c>
      <c r="NQ118" s="33">
        <v>9.2147150000000005E-4</v>
      </c>
      <c r="NR118" s="33">
        <v>9.197799E-4</v>
      </c>
      <c r="NS118" s="33">
        <v>9.1812190000000002E-4</v>
      </c>
      <c r="NT118" s="33">
        <v>9.1651120000000002E-4</v>
      </c>
      <c r="NU118" s="33">
        <v>9.14958E-4</v>
      </c>
      <c r="NV118" s="33">
        <v>9.1346959999999997E-4</v>
      </c>
      <c r="NW118" s="33">
        <v>9.1203270000000003E-4</v>
      </c>
      <c r="NX118" s="33">
        <v>9.1062179999999997E-4</v>
      </c>
      <c r="NY118" s="33">
        <v>9.0920189999999998E-4</v>
      </c>
      <c r="NZ118" s="33">
        <v>9.0777540000000002E-4</v>
      </c>
      <c r="OA118" s="33">
        <v>9.063446E-4</v>
      </c>
      <c r="OB118" s="33">
        <v>9.0493119999999995E-4</v>
      </c>
      <c r="OC118" s="33">
        <v>9.0352960000000002E-4</v>
      </c>
      <c r="OD118" s="33">
        <v>9.0212460000000001E-4</v>
      </c>
      <c r="OE118" s="33">
        <v>9.0069270000000005E-4</v>
      </c>
      <c r="OF118" s="33">
        <v>8.9924700000000005E-4</v>
      </c>
      <c r="OG118" s="33">
        <v>8.9779819999999996E-4</v>
      </c>
      <c r="OH118" s="33">
        <v>8.9637650000000001E-4</v>
      </c>
      <c r="OI118" s="33">
        <v>8.9497559999999999E-4</v>
      </c>
      <c r="OJ118" s="33">
        <v>8.9358630000000003E-4</v>
      </c>
      <c r="OK118" s="33">
        <v>8.9218320000000002E-4</v>
      </c>
      <c r="OL118" s="33">
        <v>8.9077830000000005E-4</v>
      </c>
      <c r="OM118" s="33">
        <v>8.8938289999999996E-4</v>
      </c>
      <c r="ON118" s="33">
        <v>8.8802659999999997E-4</v>
      </c>
      <c r="OO118" s="33">
        <v>8.8670179999999999E-4</v>
      </c>
      <c r="OP118" s="33">
        <v>8.8540099999999996E-4</v>
      </c>
    </row>
    <row r="119" spans="1:406" x14ac:dyDescent="0.25">
      <c r="A119" s="13" t="str">
        <f t="shared" si="1"/>
        <v>Helicopter-VERY COARSE-5-7-Any</v>
      </c>
      <c r="B119" s="13" t="s">
        <v>55</v>
      </c>
      <c r="C119" s="23" t="s">
        <v>32</v>
      </c>
      <c r="D119" s="31">
        <v>5</v>
      </c>
      <c r="E119" s="23">
        <v>7</v>
      </c>
      <c r="F119" s="32" t="s">
        <v>48</v>
      </c>
      <c r="G119" s="33">
        <v>0.4167534</v>
      </c>
      <c r="H119" s="33">
        <v>0.26580549999999997</v>
      </c>
      <c r="I119" s="33">
        <v>0.18087529999999999</v>
      </c>
      <c r="J119" s="33">
        <v>0.12956819999999999</v>
      </c>
      <c r="K119" s="33">
        <v>9.6917349999999999E-2</v>
      </c>
      <c r="L119" s="33">
        <v>7.5187249999999997E-2</v>
      </c>
      <c r="M119" s="33">
        <v>6.0351229999999999E-2</v>
      </c>
      <c r="N119" s="33">
        <v>4.9837920000000001E-2</v>
      </c>
      <c r="O119" s="33">
        <v>4.3227109999999999E-2</v>
      </c>
      <c r="P119" s="33">
        <v>3.7969339999999997E-2</v>
      </c>
      <c r="Q119" s="33">
        <v>3.3733039999999999E-2</v>
      </c>
      <c r="R119" s="33">
        <v>3.0195530000000002E-2</v>
      </c>
      <c r="S119" s="33">
        <v>2.717046E-2</v>
      </c>
      <c r="T119" s="33">
        <v>2.4521899999999999E-2</v>
      </c>
      <c r="U119" s="33">
        <v>2.214818E-2</v>
      </c>
      <c r="V119" s="33">
        <v>2.0032749999999998E-2</v>
      </c>
      <c r="W119" s="33">
        <v>1.8224850000000001E-2</v>
      </c>
      <c r="X119" s="33">
        <v>1.664148E-2</v>
      </c>
      <c r="Y119" s="33">
        <v>1.525088E-2</v>
      </c>
      <c r="Z119" s="33">
        <v>1.403243E-2</v>
      </c>
      <c r="AA119" s="33">
        <v>1.3006439999999999E-2</v>
      </c>
      <c r="AB119" s="33">
        <v>1.211363E-2</v>
      </c>
      <c r="AC119" s="33">
        <v>1.132272E-2</v>
      </c>
      <c r="AD119" s="33">
        <v>1.061873E-2</v>
      </c>
      <c r="AE119" s="33">
        <v>9.8892249999999998E-3</v>
      </c>
      <c r="AF119" s="33">
        <v>9.2525279999999994E-3</v>
      </c>
      <c r="AG119" s="33">
        <v>8.6952850000000005E-3</v>
      </c>
      <c r="AH119" s="33">
        <v>8.2052219999999999E-3</v>
      </c>
      <c r="AI119" s="33">
        <v>7.7746619999999999E-3</v>
      </c>
      <c r="AJ119" s="33">
        <v>7.3942979999999997E-3</v>
      </c>
      <c r="AK119" s="33">
        <v>7.0557129999999999E-3</v>
      </c>
      <c r="AL119" s="33">
        <v>6.7522260000000001E-3</v>
      </c>
      <c r="AM119" s="33">
        <v>6.4791199999999997E-3</v>
      </c>
      <c r="AN119" s="33">
        <v>6.2311679999999996E-3</v>
      </c>
      <c r="AO119" s="33">
        <v>6.0066210000000002E-3</v>
      </c>
      <c r="AP119" s="33">
        <v>5.803356E-3</v>
      </c>
      <c r="AQ119" s="33">
        <v>5.6192159999999998E-3</v>
      </c>
      <c r="AR119" s="33">
        <v>5.4498660000000003E-3</v>
      </c>
      <c r="AS119" s="33">
        <v>5.2938719999999998E-3</v>
      </c>
      <c r="AT119" s="33">
        <v>5.1497579999999999E-3</v>
      </c>
      <c r="AU119" s="33">
        <v>5.0178260000000004E-3</v>
      </c>
      <c r="AV119" s="33">
        <v>4.8968279999999998E-3</v>
      </c>
      <c r="AW119" s="33">
        <v>4.7857919999999997E-3</v>
      </c>
      <c r="AX119" s="33">
        <v>4.6820220000000001E-3</v>
      </c>
      <c r="AY119" s="33">
        <v>4.585408E-3</v>
      </c>
      <c r="AZ119" s="33">
        <v>4.495392E-3</v>
      </c>
      <c r="BA119" s="33">
        <v>4.4122199999999997E-3</v>
      </c>
      <c r="BB119" s="33">
        <v>4.3348659999999997E-3</v>
      </c>
      <c r="BC119" s="33">
        <v>4.2628969999999999E-3</v>
      </c>
      <c r="BD119" s="33">
        <v>4.1944039999999997E-3</v>
      </c>
      <c r="BE119" s="33">
        <v>4.1297290000000004E-3</v>
      </c>
      <c r="BF119" s="33">
        <v>4.0687459999999998E-3</v>
      </c>
      <c r="BG119" s="33">
        <v>4.0120579999999998E-3</v>
      </c>
      <c r="BH119" s="33">
        <v>3.9586300000000003E-3</v>
      </c>
      <c r="BI119" s="33">
        <v>3.9083039999999996E-3</v>
      </c>
      <c r="BJ119" s="33">
        <v>3.8589539999999999E-3</v>
      </c>
      <c r="BK119" s="33">
        <v>3.8110990000000001E-3</v>
      </c>
      <c r="BL119" s="33">
        <v>3.7653439999999999E-3</v>
      </c>
      <c r="BM119" s="33">
        <v>3.7222539999999999E-3</v>
      </c>
      <c r="BN119" s="33">
        <v>3.680993E-3</v>
      </c>
      <c r="BO119" s="33">
        <v>3.6417049999999999E-3</v>
      </c>
      <c r="BP119" s="33">
        <v>3.602732E-3</v>
      </c>
      <c r="BQ119" s="33">
        <v>3.5645709999999999E-3</v>
      </c>
      <c r="BR119" s="33">
        <v>3.5279500000000002E-3</v>
      </c>
      <c r="BS119" s="33">
        <v>3.4932520000000001E-3</v>
      </c>
      <c r="BT119" s="33">
        <v>3.4597270000000001E-3</v>
      </c>
      <c r="BU119" s="33">
        <v>3.4272809999999999E-3</v>
      </c>
      <c r="BV119" s="33">
        <v>3.3946639999999999E-3</v>
      </c>
      <c r="BW119" s="33">
        <v>3.362482E-3</v>
      </c>
      <c r="BX119" s="33">
        <v>3.3314059999999999E-3</v>
      </c>
      <c r="BY119" s="33">
        <v>3.3018380000000001E-3</v>
      </c>
      <c r="BZ119" s="33">
        <v>3.2728950000000001E-3</v>
      </c>
      <c r="CA119" s="33">
        <v>3.244589E-3</v>
      </c>
      <c r="CB119" s="33">
        <v>3.2160829999999998E-3</v>
      </c>
      <c r="CC119" s="33">
        <v>3.1882099999999999E-3</v>
      </c>
      <c r="CD119" s="33">
        <v>3.1611310000000002E-3</v>
      </c>
      <c r="CE119" s="33">
        <v>3.1352730000000001E-3</v>
      </c>
      <c r="CF119" s="33">
        <v>3.1099209999999999E-3</v>
      </c>
      <c r="CG119" s="33">
        <v>3.0850349999999999E-3</v>
      </c>
      <c r="CH119" s="33">
        <v>3.0599160000000002E-3</v>
      </c>
      <c r="CI119" s="33">
        <v>3.0351000000000002E-3</v>
      </c>
      <c r="CJ119" s="33">
        <v>3.0105639999999999E-3</v>
      </c>
      <c r="CK119" s="33">
        <v>2.986743E-3</v>
      </c>
      <c r="CL119" s="33">
        <v>2.9631570000000001E-3</v>
      </c>
      <c r="CM119" s="33">
        <v>2.9400149999999998E-3</v>
      </c>
      <c r="CN119" s="33">
        <v>2.9168610000000002E-3</v>
      </c>
      <c r="CO119" s="33">
        <v>2.8937949999999998E-3</v>
      </c>
      <c r="CP119" s="33">
        <v>2.8707899999999998E-3</v>
      </c>
      <c r="CQ119" s="33">
        <v>2.8486280000000002E-3</v>
      </c>
      <c r="CR119" s="33">
        <v>2.826893E-3</v>
      </c>
      <c r="CS119" s="33">
        <v>2.8056320000000002E-3</v>
      </c>
      <c r="CT119" s="33">
        <v>2.7844639999999999E-3</v>
      </c>
      <c r="CU119" s="33">
        <v>2.7634249999999999E-3</v>
      </c>
      <c r="CV119" s="33">
        <v>2.7422840000000002E-3</v>
      </c>
      <c r="CW119" s="33">
        <v>2.7216509999999998E-3</v>
      </c>
      <c r="CX119" s="33">
        <v>2.7012070000000002E-3</v>
      </c>
      <c r="CY119" s="33">
        <v>2.6810570000000001E-3</v>
      </c>
      <c r="CZ119" s="33">
        <v>2.6609899999999998E-3</v>
      </c>
      <c r="DA119" s="33">
        <v>2.641071E-3</v>
      </c>
      <c r="DB119" s="33">
        <v>2.6211699999999999E-3</v>
      </c>
      <c r="DC119" s="33">
        <v>2.6018450000000002E-3</v>
      </c>
      <c r="DD119" s="33">
        <v>2.5827100000000002E-3</v>
      </c>
      <c r="DE119" s="33">
        <v>2.5638560000000002E-3</v>
      </c>
      <c r="DF119" s="33">
        <v>2.5452809999999999E-3</v>
      </c>
      <c r="DG119" s="33">
        <v>2.5271080000000001E-3</v>
      </c>
      <c r="DH119" s="33">
        <v>2.5091110000000001E-3</v>
      </c>
      <c r="DI119" s="33">
        <v>2.4914659999999999E-3</v>
      </c>
      <c r="DJ119" s="33">
        <v>2.473697E-3</v>
      </c>
      <c r="DK119" s="33">
        <v>2.4562120000000002E-3</v>
      </c>
      <c r="DL119" s="33">
        <v>2.4390839999999998E-3</v>
      </c>
      <c r="DM119" s="33">
        <v>2.4223479999999999E-3</v>
      </c>
      <c r="DN119" s="33">
        <v>2.4056490000000002E-3</v>
      </c>
      <c r="DO119" s="33">
        <v>2.3890320000000001E-3</v>
      </c>
      <c r="DP119" s="33">
        <v>2.3723080000000001E-3</v>
      </c>
      <c r="DQ119" s="33">
        <v>2.355907E-3</v>
      </c>
      <c r="DR119" s="33">
        <v>2.339973E-3</v>
      </c>
      <c r="DS119" s="33">
        <v>2.324511E-3</v>
      </c>
      <c r="DT119" s="33">
        <v>2.3090749999999998E-3</v>
      </c>
      <c r="DU119" s="33">
        <v>2.2936139999999998E-3</v>
      </c>
      <c r="DV119" s="33">
        <v>2.278127E-3</v>
      </c>
      <c r="DW119" s="33">
        <v>2.2629730000000002E-3</v>
      </c>
      <c r="DX119" s="33">
        <v>2.248225E-3</v>
      </c>
      <c r="DY119" s="33">
        <v>2.2338340000000001E-3</v>
      </c>
      <c r="DZ119" s="33">
        <v>2.2192380000000001E-3</v>
      </c>
      <c r="EA119" s="33">
        <v>2.2044450000000002E-3</v>
      </c>
      <c r="EB119" s="33">
        <v>2.1897169999999999E-3</v>
      </c>
      <c r="EC119" s="33">
        <v>2.1755089999999999E-3</v>
      </c>
      <c r="ED119" s="33">
        <v>2.1618620000000001E-3</v>
      </c>
      <c r="EE119" s="33">
        <v>2.1486669999999999E-3</v>
      </c>
      <c r="EF119" s="33">
        <v>2.1352799999999998E-3</v>
      </c>
      <c r="EG119" s="33">
        <v>2.1216469999999999E-3</v>
      </c>
      <c r="EH119" s="33">
        <v>2.1080119999999998E-3</v>
      </c>
      <c r="EI119" s="33">
        <v>2.094903E-3</v>
      </c>
      <c r="EJ119" s="33">
        <v>2.082305E-3</v>
      </c>
      <c r="EK119" s="33">
        <v>2.0700990000000002E-3</v>
      </c>
      <c r="EL119" s="33">
        <v>2.0577059999999999E-3</v>
      </c>
      <c r="EM119" s="33">
        <v>2.0450339999999998E-3</v>
      </c>
      <c r="EN119" s="33">
        <v>2.0322209999999999E-3</v>
      </c>
      <c r="EO119" s="33">
        <v>2.0197549999999998E-3</v>
      </c>
      <c r="EP119" s="33">
        <v>2.0077810000000001E-3</v>
      </c>
      <c r="EQ119" s="33">
        <v>1.9962220000000002E-3</v>
      </c>
      <c r="ER119" s="33">
        <v>1.9845520000000001E-3</v>
      </c>
      <c r="ES119" s="33">
        <v>1.972625E-3</v>
      </c>
      <c r="ET119" s="33">
        <v>1.9605600000000001E-3</v>
      </c>
      <c r="EU119" s="33">
        <v>1.948796E-3</v>
      </c>
      <c r="EV119" s="33">
        <v>1.9375239999999999E-3</v>
      </c>
      <c r="EW119" s="33">
        <v>1.9266489999999999E-3</v>
      </c>
      <c r="EX119" s="33">
        <v>1.9157639999999999E-3</v>
      </c>
      <c r="EY119" s="33">
        <v>1.904654E-3</v>
      </c>
      <c r="EZ119" s="33">
        <v>1.8934119999999999E-3</v>
      </c>
      <c r="FA119" s="33">
        <v>1.8824849999999999E-3</v>
      </c>
      <c r="FB119" s="33">
        <v>1.872053E-3</v>
      </c>
      <c r="FC119" s="33">
        <v>1.862051E-3</v>
      </c>
      <c r="FD119" s="33">
        <v>1.8520920000000001E-3</v>
      </c>
      <c r="FE119" s="33">
        <v>1.841931E-3</v>
      </c>
      <c r="FF119" s="33">
        <v>1.8315650000000001E-3</v>
      </c>
      <c r="FG119" s="33">
        <v>1.821369E-3</v>
      </c>
      <c r="FH119" s="33">
        <v>1.8114380000000001E-3</v>
      </c>
      <c r="FI119" s="33">
        <v>1.801696E-3</v>
      </c>
      <c r="FJ119" s="33">
        <v>1.791864E-3</v>
      </c>
      <c r="FK119" s="33">
        <v>1.781815E-3</v>
      </c>
      <c r="FL119" s="33">
        <v>1.771641E-3</v>
      </c>
      <c r="FM119" s="33">
        <v>1.761734E-3</v>
      </c>
      <c r="FN119" s="33">
        <v>1.7521679999999999E-3</v>
      </c>
      <c r="FO119" s="33">
        <v>1.742852E-3</v>
      </c>
      <c r="FP119" s="33">
        <v>1.7334640000000001E-3</v>
      </c>
      <c r="FQ119" s="33">
        <v>1.7239169999999999E-3</v>
      </c>
      <c r="FR119" s="33">
        <v>1.7142240000000001E-3</v>
      </c>
      <c r="FS119" s="33">
        <v>1.704697E-3</v>
      </c>
      <c r="FT119" s="33">
        <v>1.6954299999999999E-3</v>
      </c>
      <c r="FU119" s="33">
        <v>1.68644E-3</v>
      </c>
      <c r="FV119" s="33">
        <v>1.677478E-3</v>
      </c>
      <c r="FW119" s="33">
        <v>1.6684930000000001E-3</v>
      </c>
      <c r="FX119" s="33">
        <v>1.6594450000000001E-3</v>
      </c>
      <c r="FY119" s="33">
        <v>1.6505490000000001E-3</v>
      </c>
      <c r="FZ119" s="33">
        <v>1.6418800000000001E-3</v>
      </c>
      <c r="GA119" s="33">
        <v>1.6334520000000001E-3</v>
      </c>
      <c r="GB119" s="33">
        <v>1.625058E-3</v>
      </c>
      <c r="GC119" s="33">
        <v>1.6166349999999999E-3</v>
      </c>
      <c r="GD119" s="33">
        <v>1.608113E-3</v>
      </c>
      <c r="GE119" s="33">
        <v>1.5996350000000001E-3</v>
      </c>
      <c r="GF119" s="33">
        <v>1.5912669999999999E-3</v>
      </c>
      <c r="GG119" s="33">
        <v>1.5830359999999999E-3</v>
      </c>
      <c r="GH119" s="33">
        <v>1.5747420000000001E-3</v>
      </c>
      <c r="GI119" s="33">
        <v>1.5663820000000001E-3</v>
      </c>
      <c r="GJ119" s="33">
        <v>1.557941E-3</v>
      </c>
      <c r="GK119" s="33">
        <v>1.5495610000000001E-3</v>
      </c>
      <c r="GL119" s="33">
        <v>1.541354E-3</v>
      </c>
      <c r="GM119" s="33">
        <v>1.5334120000000001E-3</v>
      </c>
      <c r="GN119" s="33">
        <v>1.5256320000000001E-3</v>
      </c>
      <c r="GO119" s="33">
        <v>1.5180020000000001E-3</v>
      </c>
      <c r="GP119" s="33">
        <v>1.5104370000000001E-3</v>
      </c>
      <c r="GQ119" s="33">
        <v>1.5029679999999999E-3</v>
      </c>
      <c r="GR119" s="33">
        <v>1.4955719999999999E-3</v>
      </c>
      <c r="GS119" s="33">
        <v>1.488271E-3</v>
      </c>
      <c r="GT119" s="33">
        <v>1.480952E-3</v>
      </c>
      <c r="GU119" s="33">
        <v>1.4736440000000001E-3</v>
      </c>
      <c r="GV119" s="33">
        <v>1.466282E-3</v>
      </c>
      <c r="GW119" s="33">
        <v>1.458965E-3</v>
      </c>
      <c r="GX119" s="33">
        <v>1.4517379999999999E-3</v>
      </c>
      <c r="GY119" s="33">
        <v>1.444678E-3</v>
      </c>
      <c r="GZ119" s="33">
        <v>1.43771E-3</v>
      </c>
      <c r="HA119" s="33">
        <v>1.430864E-3</v>
      </c>
      <c r="HB119" s="33">
        <v>1.4240329999999999E-3</v>
      </c>
      <c r="HC119" s="33">
        <v>1.4172589999999999E-3</v>
      </c>
      <c r="HD119" s="33">
        <v>1.4105120000000001E-3</v>
      </c>
      <c r="HE119" s="33">
        <v>1.403854E-3</v>
      </c>
      <c r="HF119" s="33">
        <v>1.39719E-3</v>
      </c>
      <c r="HG119" s="33">
        <v>1.390505E-3</v>
      </c>
      <c r="HH119" s="33">
        <v>1.383713E-3</v>
      </c>
      <c r="HI119" s="33">
        <v>1.3769030000000001E-3</v>
      </c>
      <c r="HJ119" s="33">
        <v>1.370088E-3</v>
      </c>
      <c r="HK119" s="33">
        <v>1.3634000000000001E-3</v>
      </c>
      <c r="HL119" s="33">
        <v>1.3568219999999999E-3</v>
      </c>
      <c r="HM119" s="33">
        <v>1.350396E-3</v>
      </c>
      <c r="HN119" s="33">
        <v>1.344037E-3</v>
      </c>
      <c r="HO119" s="33">
        <v>1.337757E-3</v>
      </c>
      <c r="HP119" s="33">
        <v>1.331523E-3</v>
      </c>
      <c r="HQ119" s="33">
        <v>1.3254129999999999E-3</v>
      </c>
      <c r="HR119" s="33">
        <v>1.3193969999999999E-3</v>
      </c>
      <c r="HS119" s="33">
        <v>1.313467E-3</v>
      </c>
      <c r="HT119" s="33">
        <v>1.3075070000000001E-3</v>
      </c>
      <c r="HU119" s="33">
        <v>1.30152E-3</v>
      </c>
      <c r="HV119" s="33">
        <v>1.2954430000000001E-3</v>
      </c>
      <c r="HW119" s="33">
        <v>1.289356E-3</v>
      </c>
      <c r="HX119" s="33">
        <v>1.2832620000000001E-3</v>
      </c>
      <c r="HY119" s="33">
        <v>1.2772409999999999E-3</v>
      </c>
      <c r="HZ119" s="33">
        <v>1.271243E-3</v>
      </c>
      <c r="IA119" s="33">
        <v>1.2653110000000001E-3</v>
      </c>
      <c r="IB119" s="33">
        <v>1.259378E-3</v>
      </c>
      <c r="IC119" s="33">
        <v>1.2535269999999999E-3</v>
      </c>
      <c r="ID119" s="33">
        <v>1.247738E-3</v>
      </c>
      <c r="IE119" s="33">
        <v>1.242045E-3</v>
      </c>
      <c r="IF119" s="33">
        <v>1.236359E-3</v>
      </c>
      <c r="IG119" s="33">
        <v>1.2306730000000001E-3</v>
      </c>
      <c r="IH119" s="33">
        <v>1.224911E-3</v>
      </c>
      <c r="II119" s="33">
        <v>1.2191599999999999E-3</v>
      </c>
      <c r="IJ119" s="33">
        <v>1.2134050000000001E-3</v>
      </c>
      <c r="IK119" s="33">
        <v>1.20773E-3</v>
      </c>
      <c r="IL119" s="33">
        <v>1.2020729999999999E-3</v>
      </c>
      <c r="IM119" s="33">
        <v>1.1965000000000001E-3</v>
      </c>
      <c r="IN119" s="33">
        <v>1.1909830000000001E-3</v>
      </c>
      <c r="IO119" s="33">
        <v>1.1855940000000001E-3</v>
      </c>
      <c r="IP119" s="33">
        <v>1.180295E-3</v>
      </c>
      <c r="IQ119" s="33">
        <v>1.175115E-3</v>
      </c>
      <c r="IR119" s="33">
        <v>1.1699550000000001E-3</v>
      </c>
      <c r="IS119" s="33">
        <v>1.1648190000000001E-3</v>
      </c>
      <c r="IT119" s="33">
        <v>1.159637E-3</v>
      </c>
      <c r="IU119" s="33">
        <v>1.1544700000000001E-3</v>
      </c>
      <c r="IV119" s="33">
        <v>1.1493230000000001E-3</v>
      </c>
      <c r="IW119" s="33">
        <v>1.1442259999999999E-3</v>
      </c>
      <c r="IX119" s="33">
        <v>1.1391050000000001E-3</v>
      </c>
      <c r="IY119" s="33">
        <v>1.13396E-3</v>
      </c>
      <c r="IZ119" s="33">
        <v>1.12874E-3</v>
      </c>
      <c r="JA119" s="33">
        <v>1.123527E-3</v>
      </c>
      <c r="JB119" s="33">
        <v>1.1183499999999999E-3</v>
      </c>
      <c r="JC119" s="33">
        <v>1.1132760000000001E-3</v>
      </c>
      <c r="JD119" s="33">
        <v>1.1082640000000001E-3</v>
      </c>
      <c r="JE119" s="33">
        <v>1.103335E-3</v>
      </c>
      <c r="JF119" s="33">
        <v>1.0984230000000001E-3</v>
      </c>
      <c r="JG119" s="33">
        <v>1.093569E-3</v>
      </c>
      <c r="JH119" s="33">
        <v>1.0887329999999999E-3</v>
      </c>
      <c r="JI119" s="33">
        <v>1.083978E-3</v>
      </c>
      <c r="JJ119" s="33">
        <v>1.0792499999999999E-3</v>
      </c>
      <c r="JK119" s="33">
        <v>1.0745679999999999E-3</v>
      </c>
      <c r="JL119" s="33">
        <v>1.069876E-3</v>
      </c>
      <c r="JM119" s="33">
        <v>1.065243E-3</v>
      </c>
      <c r="JN119" s="33">
        <v>1.060636E-3</v>
      </c>
      <c r="JO119" s="33">
        <v>1.0561069999999999E-3</v>
      </c>
      <c r="JP119" s="33">
        <v>1.051597E-3</v>
      </c>
      <c r="JQ119" s="33">
        <v>1.0471090000000001E-3</v>
      </c>
      <c r="JR119" s="33">
        <v>1.04258E-3</v>
      </c>
      <c r="JS119" s="33">
        <v>1.038071E-3</v>
      </c>
      <c r="JT119" s="33">
        <v>1.033541E-3</v>
      </c>
      <c r="JU119" s="33">
        <v>1.0290690000000001E-3</v>
      </c>
      <c r="JV119" s="33">
        <v>1.024638E-3</v>
      </c>
      <c r="JW119" s="33">
        <v>1.0202709999999999E-3</v>
      </c>
      <c r="JX119" s="33">
        <v>1.0159399999999999E-3</v>
      </c>
      <c r="JY119" s="33">
        <v>1.0116999999999999E-3</v>
      </c>
      <c r="JZ119" s="33">
        <v>1.0075010000000001E-3</v>
      </c>
      <c r="KA119" s="33">
        <v>1.0034040000000001E-3</v>
      </c>
      <c r="KB119" s="33">
        <v>9.9936670000000003E-4</v>
      </c>
      <c r="KC119" s="33">
        <v>9.9539659999999994E-4</v>
      </c>
      <c r="KD119" s="33">
        <v>9.9146270000000005E-4</v>
      </c>
      <c r="KE119" s="33">
        <v>9.8758770000000008E-4</v>
      </c>
      <c r="KF119" s="33">
        <v>9.8373540000000004E-4</v>
      </c>
      <c r="KG119" s="33">
        <v>9.7994870000000004E-4</v>
      </c>
      <c r="KH119" s="33">
        <v>9.7617400000000001E-4</v>
      </c>
      <c r="KI119" s="33">
        <v>9.7239970000000001E-4</v>
      </c>
      <c r="KJ119" s="33">
        <v>9.6860030000000001E-4</v>
      </c>
      <c r="KK119" s="33">
        <v>9.6479119999999996E-4</v>
      </c>
      <c r="KL119" s="33">
        <v>9.6094539999999997E-4</v>
      </c>
      <c r="KM119" s="33">
        <v>9.5712399999999995E-4</v>
      </c>
      <c r="KN119" s="33">
        <v>9.5330730000000002E-4</v>
      </c>
      <c r="KO119" s="33">
        <v>9.4954700000000002E-4</v>
      </c>
      <c r="KP119" s="33">
        <v>9.4583139999999998E-4</v>
      </c>
      <c r="KQ119" s="33">
        <v>9.4218229999999995E-4</v>
      </c>
      <c r="KR119" s="33">
        <v>9.3856359999999999E-4</v>
      </c>
      <c r="KS119" s="33">
        <v>9.3500780000000002E-4</v>
      </c>
      <c r="KT119" s="33">
        <v>9.3148150000000002E-4</v>
      </c>
      <c r="KU119" s="33">
        <v>9.2803470000000002E-4</v>
      </c>
      <c r="KV119" s="33">
        <v>9.2465880000000002E-4</v>
      </c>
      <c r="KW119" s="33">
        <v>9.2137519999999995E-4</v>
      </c>
      <c r="KX119" s="33">
        <v>9.1815549999999999E-4</v>
      </c>
      <c r="KY119" s="33">
        <v>9.1501460000000001E-4</v>
      </c>
      <c r="KZ119" s="33">
        <v>9.1191280000000002E-4</v>
      </c>
      <c r="LA119" s="33">
        <v>9.0887710000000003E-4</v>
      </c>
      <c r="LB119" s="33">
        <v>9.0586059999999996E-4</v>
      </c>
      <c r="LC119" s="33">
        <v>9.0285449999999998E-4</v>
      </c>
      <c r="LD119" s="33">
        <v>8.9981269999999996E-4</v>
      </c>
      <c r="LE119" s="33">
        <v>8.9674239999999999E-4</v>
      </c>
      <c r="LF119" s="33">
        <v>8.936215E-4</v>
      </c>
      <c r="LG119" s="33">
        <v>8.904971E-4</v>
      </c>
      <c r="LH119" s="33">
        <v>8.8733780000000003E-4</v>
      </c>
      <c r="LI119" s="33">
        <v>8.8415819999999997E-4</v>
      </c>
      <c r="LJ119" s="33">
        <v>8.8092780000000005E-4</v>
      </c>
      <c r="LK119" s="33">
        <v>8.7766540000000005E-4</v>
      </c>
      <c r="LL119" s="33">
        <v>8.7438160000000002E-4</v>
      </c>
      <c r="LM119" s="33">
        <v>8.7113819999999999E-4</v>
      </c>
      <c r="LN119" s="33">
        <v>8.6793530000000001E-4</v>
      </c>
      <c r="LO119" s="33">
        <v>8.6479760000000004E-4</v>
      </c>
      <c r="LP119" s="33">
        <v>8.6169589999999998E-4</v>
      </c>
      <c r="LQ119" s="33">
        <v>8.5863740000000001E-4</v>
      </c>
      <c r="LR119" s="33">
        <v>8.5562530000000004E-4</v>
      </c>
      <c r="LS119" s="33">
        <v>8.5269239999999997E-4</v>
      </c>
      <c r="LT119" s="33">
        <v>8.4981789999999998E-4</v>
      </c>
      <c r="LU119" s="33">
        <v>8.4700529999999995E-4</v>
      </c>
      <c r="LV119" s="33">
        <v>8.442085E-4</v>
      </c>
      <c r="LW119" s="33">
        <v>8.4142709999999999E-4</v>
      </c>
      <c r="LX119" s="33">
        <v>8.3864530000000005E-4</v>
      </c>
      <c r="LY119" s="33">
        <v>8.3587760000000005E-4</v>
      </c>
      <c r="LZ119" s="33">
        <v>8.3311539999999997E-4</v>
      </c>
      <c r="MA119" s="33">
        <v>8.3036899999999996E-4</v>
      </c>
      <c r="MB119" s="33">
        <v>8.2760039999999998E-4</v>
      </c>
      <c r="MC119" s="33">
        <v>8.2481549999999996E-4</v>
      </c>
      <c r="MD119" s="33">
        <v>8.2200109999999997E-4</v>
      </c>
      <c r="ME119" s="33">
        <v>8.1917990000000005E-4</v>
      </c>
      <c r="MF119" s="33">
        <v>8.1633590000000005E-4</v>
      </c>
      <c r="MG119" s="33">
        <v>8.1347769999999997E-4</v>
      </c>
      <c r="MH119" s="33">
        <v>8.1057099999999995E-4</v>
      </c>
      <c r="MI119" s="33">
        <v>8.0764499999999996E-4</v>
      </c>
      <c r="MJ119" s="33">
        <v>8.0470330000000003E-4</v>
      </c>
      <c r="MK119" s="33">
        <v>8.0178319999999999E-4</v>
      </c>
      <c r="ML119" s="33">
        <v>7.9888069999999999E-4</v>
      </c>
      <c r="MM119" s="33">
        <v>7.9599130000000001E-4</v>
      </c>
      <c r="MN119" s="33">
        <v>7.9307719999999996E-4</v>
      </c>
      <c r="MO119" s="33">
        <v>7.9016899999999996E-4</v>
      </c>
      <c r="MP119" s="33">
        <v>7.8726909999999998E-4</v>
      </c>
      <c r="MQ119" s="33">
        <v>7.8441489999999997E-4</v>
      </c>
      <c r="MR119" s="33">
        <v>7.8160950000000001E-4</v>
      </c>
      <c r="MS119" s="33">
        <v>7.7883650000000004E-4</v>
      </c>
      <c r="MT119" s="33">
        <v>7.7605709999999995E-4</v>
      </c>
      <c r="MU119" s="33">
        <v>7.7331000000000003E-4</v>
      </c>
      <c r="MV119" s="33">
        <v>7.7059290000000005E-4</v>
      </c>
      <c r="MW119" s="33">
        <v>7.6793789999999998E-4</v>
      </c>
      <c r="MX119" s="33">
        <v>7.6532599999999998E-4</v>
      </c>
      <c r="MY119" s="33">
        <v>7.6272890000000004E-4</v>
      </c>
      <c r="MZ119" s="33">
        <v>7.6010680000000003E-4</v>
      </c>
      <c r="NA119" s="33">
        <v>7.5748920000000004E-4</v>
      </c>
      <c r="NB119" s="33">
        <v>7.5487660000000002E-4</v>
      </c>
      <c r="NC119" s="33">
        <v>7.5228589999999998E-4</v>
      </c>
      <c r="ND119" s="33">
        <v>7.4968739999999999E-4</v>
      </c>
      <c r="NE119" s="33">
        <v>7.4705660000000005E-4</v>
      </c>
      <c r="NF119" s="33">
        <v>7.4436749999999996E-4</v>
      </c>
      <c r="NG119" s="33">
        <v>7.4164990000000002E-4</v>
      </c>
      <c r="NH119" s="33">
        <v>7.3891729999999995E-4</v>
      </c>
      <c r="NI119" s="33">
        <v>7.3619859999999996E-4</v>
      </c>
      <c r="NJ119" s="33">
        <v>7.3347359999999999E-4</v>
      </c>
      <c r="NK119" s="33">
        <v>7.3073219999999996E-4</v>
      </c>
      <c r="NL119" s="33">
        <v>7.2796009999999997E-4</v>
      </c>
      <c r="NM119" s="33">
        <v>7.2521429999999995E-4</v>
      </c>
      <c r="NN119" s="33">
        <v>7.2250500000000002E-4</v>
      </c>
      <c r="NO119" s="33">
        <v>7.1985980000000005E-4</v>
      </c>
      <c r="NP119" s="33">
        <v>7.1725300000000005E-4</v>
      </c>
      <c r="NQ119" s="33">
        <v>7.1467410000000003E-4</v>
      </c>
      <c r="NR119" s="33">
        <v>7.1209660000000005E-4</v>
      </c>
      <c r="NS119" s="33">
        <v>7.0955879999999995E-4</v>
      </c>
      <c r="NT119" s="33">
        <v>7.0707140000000001E-4</v>
      </c>
      <c r="NU119" s="33">
        <v>7.0465679999999996E-4</v>
      </c>
      <c r="NV119" s="33">
        <v>7.0228670000000001E-4</v>
      </c>
      <c r="NW119" s="33">
        <v>6.9994830000000004E-4</v>
      </c>
      <c r="NX119" s="33">
        <v>6.9760500000000001E-4</v>
      </c>
      <c r="NY119" s="33">
        <v>6.9526790000000005E-4</v>
      </c>
      <c r="NZ119" s="33">
        <v>6.9294270000000002E-4</v>
      </c>
      <c r="OA119" s="33">
        <v>6.9063800000000004E-4</v>
      </c>
      <c r="OB119" s="33">
        <v>6.8830889999999998E-4</v>
      </c>
      <c r="OC119" s="33">
        <v>6.8595139999999999E-4</v>
      </c>
      <c r="OD119" s="33">
        <v>6.8355249999999998E-4</v>
      </c>
      <c r="OE119" s="33">
        <v>6.8114740000000003E-4</v>
      </c>
      <c r="OF119" s="33">
        <v>6.7876250000000003E-4</v>
      </c>
      <c r="OG119" s="33">
        <v>6.7641420000000003E-4</v>
      </c>
      <c r="OH119" s="33">
        <v>6.7406360000000002E-4</v>
      </c>
      <c r="OI119" s="33">
        <v>6.7170469999999999E-4</v>
      </c>
      <c r="OJ119" s="33">
        <v>6.6933520000000003E-4</v>
      </c>
      <c r="OK119" s="33">
        <v>6.6698910000000003E-4</v>
      </c>
      <c r="OL119" s="33">
        <v>6.6469309999999998E-4</v>
      </c>
      <c r="OM119" s="33">
        <v>6.6245859999999998E-4</v>
      </c>
      <c r="ON119" s="33">
        <v>6.6024789999999996E-4</v>
      </c>
      <c r="OO119" s="33">
        <v>6.5804630000000002E-4</v>
      </c>
      <c r="OP119" s="33">
        <v>6.5585060000000002E-4</v>
      </c>
    </row>
    <row r="120" spans="1:406" x14ac:dyDescent="0.25">
      <c r="A120" s="13" t="str">
        <f t="shared" si="1"/>
        <v>Helicopter-VERY COARSE-6-20-Any</v>
      </c>
      <c r="B120" s="13" t="s">
        <v>55</v>
      </c>
      <c r="C120" s="23" t="s">
        <v>32</v>
      </c>
      <c r="D120" s="31">
        <v>6</v>
      </c>
      <c r="E120" s="23">
        <v>20</v>
      </c>
      <c r="F120" s="32" t="s">
        <v>48</v>
      </c>
      <c r="G120" s="33">
        <v>0.96183149999999995</v>
      </c>
      <c r="H120" s="33">
        <v>0.9823556</v>
      </c>
      <c r="I120" s="33">
        <v>1.0061119999999999</v>
      </c>
      <c r="J120" s="33">
        <v>1.006318</v>
      </c>
      <c r="K120" s="33">
        <v>0.96790330000000002</v>
      </c>
      <c r="L120" s="33">
        <v>0.8949819</v>
      </c>
      <c r="M120" s="33">
        <v>0.80226090000000005</v>
      </c>
      <c r="N120" s="33">
        <v>0.70580620000000005</v>
      </c>
      <c r="O120" s="33">
        <v>0.61457010000000001</v>
      </c>
      <c r="P120" s="33">
        <v>0.53293659999999998</v>
      </c>
      <c r="Q120" s="33">
        <v>0.46230209999999999</v>
      </c>
      <c r="R120" s="33">
        <v>0.40197650000000001</v>
      </c>
      <c r="S120" s="33">
        <v>0.35087429999999997</v>
      </c>
      <c r="T120" s="33">
        <v>0.30790489999999998</v>
      </c>
      <c r="U120" s="33">
        <v>0.27150390000000002</v>
      </c>
      <c r="V120" s="33">
        <v>0.24067669999999999</v>
      </c>
      <c r="W120" s="33">
        <v>0.2145997</v>
      </c>
      <c r="X120" s="33">
        <v>0.1923551</v>
      </c>
      <c r="Y120" s="33">
        <v>0.1731636</v>
      </c>
      <c r="Z120" s="33">
        <v>0.15667610000000001</v>
      </c>
      <c r="AA120" s="33">
        <v>0.142346</v>
      </c>
      <c r="AB120" s="33">
        <v>0.12978120000000001</v>
      </c>
      <c r="AC120" s="33">
        <v>0.1188739</v>
      </c>
      <c r="AD120" s="33">
        <v>0.10931929999999999</v>
      </c>
      <c r="AE120" s="33">
        <v>0.100787</v>
      </c>
      <c r="AF120" s="33">
        <v>9.3321200000000007E-2</v>
      </c>
      <c r="AG120" s="33">
        <v>8.6627129999999997E-2</v>
      </c>
      <c r="AH120" s="33">
        <v>8.0602339999999995E-2</v>
      </c>
      <c r="AI120" s="33">
        <v>7.5295109999999998E-2</v>
      </c>
      <c r="AJ120" s="33">
        <v>7.0503609999999994E-2</v>
      </c>
      <c r="AK120" s="33">
        <v>6.6117179999999998E-2</v>
      </c>
      <c r="AL120" s="33">
        <v>6.221223E-2</v>
      </c>
      <c r="AM120" s="33">
        <v>5.8599140000000001E-2</v>
      </c>
      <c r="AN120" s="33">
        <v>5.5218360000000001E-2</v>
      </c>
      <c r="AO120" s="33">
        <v>5.2231229999999997E-2</v>
      </c>
      <c r="AP120" s="33">
        <v>4.9504930000000003E-2</v>
      </c>
      <c r="AQ120" s="33">
        <v>4.7146159999999999E-2</v>
      </c>
      <c r="AR120" s="33">
        <v>4.5015390000000002E-2</v>
      </c>
      <c r="AS120" s="33">
        <v>4.2944540000000003E-2</v>
      </c>
      <c r="AT120" s="33">
        <v>4.098152E-2</v>
      </c>
      <c r="AU120" s="33">
        <v>3.9214069999999997E-2</v>
      </c>
      <c r="AV120" s="33">
        <v>3.7551460000000002E-2</v>
      </c>
      <c r="AW120" s="33">
        <v>3.5954989999999999E-2</v>
      </c>
      <c r="AX120" s="33">
        <v>3.4478229999999999E-2</v>
      </c>
      <c r="AY120" s="33">
        <v>3.3062469999999997E-2</v>
      </c>
      <c r="AZ120" s="33">
        <v>3.171243E-2</v>
      </c>
      <c r="BA120" s="33">
        <v>3.0462590000000001E-2</v>
      </c>
      <c r="BB120" s="33">
        <v>2.927389E-2</v>
      </c>
      <c r="BC120" s="33">
        <v>2.813152E-2</v>
      </c>
      <c r="BD120" s="33">
        <v>2.7055699999999999E-2</v>
      </c>
      <c r="BE120" s="33">
        <v>2.6032019999999999E-2</v>
      </c>
      <c r="BF120" s="33">
        <v>2.506193E-2</v>
      </c>
      <c r="BG120" s="33">
        <v>2.4103179999999998E-2</v>
      </c>
      <c r="BH120" s="33">
        <v>2.3196439999999999E-2</v>
      </c>
      <c r="BI120" s="33">
        <v>2.2338420000000001E-2</v>
      </c>
      <c r="BJ120" s="33">
        <v>2.1526730000000001E-2</v>
      </c>
      <c r="BK120" s="33">
        <v>2.0756989999999999E-2</v>
      </c>
      <c r="BL120" s="33">
        <v>2.002574E-2</v>
      </c>
      <c r="BM120" s="33">
        <v>1.932992E-2</v>
      </c>
      <c r="BN120" s="33">
        <v>1.8667639999999999E-2</v>
      </c>
      <c r="BO120" s="33">
        <v>1.8037350000000001E-2</v>
      </c>
      <c r="BP120" s="33">
        <v>1.7437830000000001E-2</v>
      </c>
      <c r="BQ120" s="33">
        <v>1.6865970000000001E-2</v>
      </c>
      <c r="BR120" s="33">
        <v>1.6319139999999999E-2</v>
      </c>
      <c r="BS120" s="33">
        <v>1.5795799999999999E-2</v>
      </c>
      <c r="BT120" s="33">
        <v>1.5295950000000001E-2</v>
      </c>
      <c r="BU120" s="33">
        <v>1.481822E-2</v>
      </c>
      <c r="BV120" s="33">
        <v>1.4362740000000001E-2</v>
      </c>
      <c r="BW120" s="33">
        <v>1.392733E-2</v>
      </c>
      <c r="BX120" s="33">
        <v>1.351018E-2</v>
      </c>
      <c r="BY120" s="33">
        <v>1.310998E-2</v>
      </c>
      <c r="BZ120" s="33">
        <v>1.272646E-2</v>
      </c>
      <c r="CA120" s="33">
        <v>1.2359459999999999E-2</v>
      </c>
      <c r="CB120" s="33">
        <v>1.200875E-2</v>
      </c>
      <c r="CC120" s="33">
        <v>1.16732E-2</v>
      </c>
      <c r="CD120" s="33">
        <v>1.1350000000000001E-2</v>
      </c>
      <c r="CE120" s="33">
        <v>1.103926E-2</v>
      </c>
      <c r="CF120" s="33">
        <v>1.0741189999999999E-2</v>
      </c>
      <c r="CG120" s="33">
        <v>1.0455580000000001E-2</v>
      </c>
      <c r="CH120" s="33">
        <v>1.0181620000000001E-2</v>
      </c>
      <c r="CI120" s="33">
        <v>9.918372E-3</v>
      </c>
      <c r="CJ120" s="33">
        <v>9.6643930000000003E-3</v>
      </c>
      <c r="CK120" s="33">
        <v>9.4197900000000008E-3</v>
      </c>
      <c r="CL120" s="33">
        <v>9.1848090000000004E-3</v>
      </c>
      <c r="CM120" s="33">
        <v>8.9591040000000007E-3</v>
      </c>
      <c r="CN120" s="33">
        <v>8.7424129999999992E-3</v>
      </c>
      <c r="CO120" s="33">
        <v>8.5339579999999995E-3</v>
      </c>
      <c r="CP120" s="33">
        <v>8.3325710000000004E-3</v>
      </c>
      <c r="CQ120" s="33">
        <v>8.1381370000000001E-3</v>
      </c>
      <c r="CR120" s="33">
        <v>7.9509349999999993E-3</v>
      </c>
      <c r="CS120" s="33">
        <v>7.7707189999999997E-3</v>
      </c>
      <c r="CT120" s="33">
        <v>7.5968390000000002E-3</v>
      </c>
      <c r="CU120" s="33">
        <v>7.4286059999999999E-3</v>
      </c>
      <c r="CV120" s="33">
        <v>7.2654920000000001E-3</v>
      </c>
      <c r="CW120" s="33">
        <v>7.1076580000000002E-3</v>
      </c>
      <c r="CX120" s="33">
        <v>6.9556599999999998E-3</v>
      </c>
      <c r="CY120" s="33">
        <v>6.8091599999999999E-3</v>
      </c>
      <c r="CZ120" s="33">
        <v>6.667615E-3</v>
      </c>
      <c r="DA120" s="33">
        <v>6.5302859999999997E-3</v>
      </c>
      <c r="DB120" s="33">
        <v>6.3970570000000003E-3</v>
      </c>
      <c r="DC120" s="33">
        <v>6.2679340000000002E-3</v>
      </c>
      <c r="DD120" s="33">
        <v>6.143562E-3</v>
      </c>
      <c r="DE120" s="33">
        <v>6.0234069999999997E-3</v>
      </c>
      <c r="DF120" s="33">
        <v>5.907308E-3</v>
      </c>
      <c r="DG120" s="33">
        <v>5.7946129999999997E-3</v>
      </c>
      <c r="DH120" s="33">
        <v>5.6846020000000004E-3</v>
      </c>
      <c r="DI120" s="33">
        <v>5.5776030000000004E-3</v>
      </c>
      <c r="DJ120" s="33">
        <v>5.4741049999999999E-3</v>
      </c>
      <c r="DK120" s="33">
        <v>5.3744209999999999E-3</v>
      </c>
      <c r="DL120" s="33">
        <v>5.2780470000000001E-3</v>
      </c>
      <c r="DM120" s="33">
        <v>5.1843109999999996E-3</v>
      </c>
      <c r="DN120" s="33">
        <v>5.0926829999999998E-3</v>
      </c>
      <c r="DO120" s="33">
        <v>5.003647E-3</v>
      </c>
      <c r="DP120" s="33">
        <v>4.91765E-3</v>
      </c>
      <c r="DQ120" s="33">
        <v>4.8342100000000002E-3</v>
      </c>
      <c r="DR120" s="33">
        <v>4.7531969999999998E-3</v>
      </c>
      <c r="DS120" s="33">
        <v>4.6744559999999996E-3</v>
      </c>
      <c r="DT120" s="33">
        <v>4.5976230000000003E-3</v>
      </c>
      <c r="DU120" s="33">
        <v>4.5231309999999997E-3</v>
      </c>
      <c r="DV120" s="33">
        <v>4.4513210000000003E-3</v>
      </c>
      <c r="DW120" s="33">
        <v>4.3817170000000003E-3</v>
      </c>
      <c r="DX120" s="33">
        <v>4.3141059999999998E-3</v>
      </c>
      <c r="DY120" s="33">
        <v>4.2482580000000004E-3</v>
      </c>
      <c r="DZ120" s="33">
        <v>4.1837560000000003E-3</v>
      </c>
      <c r="EA120" s="33">
        <v>4.1212999999999996E-3</v>
      </c>
      <c r="EB120" s="33">
        <v>4.0613109999999997E-3</v>
      </c>
      <c r="EC120" s="33">
        <v>4.0032560000000002E-3</v>
      </c>
      <c r="ED120" s="33">
        <v>3.9466520000000001E-3</v>
      </c>
      <c r="EE120" s="33">
        <v>3.8911359999999999E-3</v>
      </c>
      <c r="EF120" s="33">
        <v>3.8365780000000002E-3</v>
      </c>
      <c r="EG120" s="33">
        <v>3.7837050000000001E-3</v>
      </c>
      <c r="EH120" s="33">
        <v>3.7328999999999999E-3</v>
      </c>
      <c r="EI120" s="33">
        <v>3.683787E-3</v>
      </c>
      <c r="EJ120" s="33">
        <v>3.6359270000000002E-3</v>
      </c>
      <c r="EK120" s="33">
        <v>3.5888360000000002E-3</v>
      </c>
      <c r="EL120" s="33">
        <v>3.5425489999999999E-3</v>
      </c>
      <c r="EM120" s="33">
        <v>3.4976410000000001E-3</v>
      </c>
      <c r="EN120" s="33">
        <v>3.454604E-3</v>
      </c>
      <c r="EO120" s="33">
        <v>3.4131890000000001E-3</v>
      </c>
      <c r="EP120" s="33">
        <v>3.372744E-3</v>
      </c>
      <c r="EQ120" s="33">
        <v>3.3326699999999998E-3</v>
      </c>
      <c r="ER120" s="33">
        <v>3.293144E-3</v>
      </c>
      <c r="ES120" s="33">
        <v>3.2546519999999998E-3</v>
      </c>
      <c r="ET120" s="33">
        <v>3.2177740000000001E-3</v>
      </c>
      <c r="EU120" s="33">
        <v>3.1823350000000001E-3</v>
      </c>
      <c r="EV120" s="33">
        <v>3.1476799999999999E-3</v>
      </c>
      <c r="EW120" s="33">
        <v>3.1132870000000002E-3</v>
      </c>
      <c r="EX120" s="33">
        <v>3.0795240000000002E-3</v>
      </c>
      <c r="EY120" s="33">
        <v>3.0465710000000001E-3</v>
      </c>
      <c r="EZ120" s="33">
        <v>3.0146729999999998E-3</v>
      </c>
      <c r="FA120" s="33">
        <v>2.9836770000000001E-3</v>
      </c>
      <c r="FB120" s="33">
        <v>2.953125E-3</v>
      </c>
      <c r="FC120" s="33">
        <v>2.9227139999999999E-3</v>
      </c>
      <c r="FD120" s="33">
        <v>2.8930800000000001E-3</v>
      </c>
      <c r="FE120" s="33">
        <v>2.8644339999999999E-3</v>
      </c>
      <c r="FF120" s="33">
        <v>2.8369490000000001E-3</v>
      </c>
      <c r="FG120" s="33">
        <v>2.8104839999999998E-3</v>
      </c>
      <c r="FH120" s="33">
        <v>2.7843770000000002E-3</v>
      </c>
      <c r="FI120" s="33">
        <v>2.758309E-3</v>
      </c>
      <c r="FJ120" s="33">
        <v>2.7328249999999999E-3</v>
      </c>
      <c r="FK120" s="33">
        <v>2.7081700000000002E-3</v>
      </c>
      <c r="FL120" s="33">
        <v>2.6845129999999999E-3</v>
      </c>
      <c r="FM120" s="33">
        <v>2.661662E-3</v>
      </c>
      <c r="FN120" s="33">
        <v>2.638994E-3</v>
      </c>
      <c r="FO120" s="33">
        <v>2.6162440000000002E-3</v>
      </c>
      <c r="FP120" s="33">
        <v>2.5938319999999999E-3</v>
      </c>
      <c r="FQ120" s="33">
        <v>2.5719050000000002E-3</v>
      </c>
      <c r="FR120" s="33">
        <v>2.5506719999999999E-3</v>
      </c>
      <c r="FS120" s="33">
        <v>2.5300689999999998E-3</v>
      </c>
      <c r="FT120" s="33">
        <v>2.5097259999999999E-3</v>
      </c>
      <c r="FU120" s="33">
        <v>2.4894130000000002E-3</v>
      </c>
      <c r="FV120" s="33">
        <v>2.4695670000000002E-3</v>
      </c>
      <c r="FW120" s="33">
        <v>2.4504269999999998E-3</v>
      </c>
      <c r="FX120" s="33">
        <v>2.4322300000000001E-3</v>
      </c>
      <c r="FY120" s="33">
        <v>2.4146940000000002E-3</v>
      </c>
      <c r="FZ120" s="33">
        <v>2.397293E-3</v>
      </c>
      <c r="GA120" s="33">
        <v>2.3796939999999999E-3</v>
      </c>
      <c r="GB120" s="33">
        <v>2.3622679999999998E-3</v>
      </c>
      <c r="GC120" s="33">
        <v>2.3453139999999998E-3</v>
      </c>
      <c r="GD120" s="33">
        <v>2.3291359999999999E-3</v>
      </c>
      <c r="GE120" s="33">
        <v>2.3135880000000001E-3</v>
      </c>
      <c r="GF120" s="33">
        <v>2.2983399999999998E-3</v>
      </c>
      <c r="GG120" s="33">
        <v>2.2830340000000002E-3</v>
      </c>
      <c r="GH120" s="33">
        <v>2.2679589999999999E-3</v>
      </c>
      <c r="GI120" s="33">
        <v>2.253302E-3</v>
      </c>
      <c r="GJ120" s="33">
        <v>2.2392219999999999E-3</v>
      </c>
      <c r="GK120" s="33">
        <v>2.225421E-3</v>
      </c>
      <c r="GL120" s="33">
        <v>2.2116100000000001E-3</v>
      </c>
      <c r="GM120" s="33">
        <v>2.1975290000000001E-3</v>
      </c>
      <c r="GN120" s="33">
        <v>2.183431E-3</v>
      </c>
      <c r="GO120" s="33">
        <v>2.169622E-3</v>
      </c>
      <c r="GP120" s="33">
        <v>2.1562869999999998E-3</v>
      </c>
      <c r="GQ120" s="33">
        <v>2.1432159999999999E-3</v>
      </c>
      <c r="GR120" s="33">
        <v>2.1302539999999998E-3</v>
      </c>
      <c r="GS120" s="33">
        <v>2.1172489999999999E-3</v>
      </c>
      <c r="GT120" s="33">
        <v>2.1044459999999998E-3</v>
      </c>
      <c r="GU120" s="33">
        <v>2.0920550000000002E-3</v>
      </c>
      <c r="GV120" s="33">
        <v>2.0802250000000002E-3</v>
      </c>
      <c r="GW120" s="33">
        <v>2.0688080000000001E-3</v>
      </c>
      <c r="GX120" s="33">
        <v>2.0576750000000001E-3</v>
      </c>
      <c r="GY120" s="33">
        <v>2.0467089999999999E-3</v>
      </c>
      <c r="GZ120" s="33">
        <v>2.035977E-3</v>
      </c>
      <c r="HA120" s="33">
        <v>2.0254399999999999E-3</v>
      </c>
      <c r="HB120" s="33">
        <v>2.0151180000000002E-3</v>
      </c>
      <c r="HC120" s="33">
        <v>2.0047870000000001E-3</v>
      </c>
      <c r="HD120" s="33">
        <v>1.994362E-3</v>
      </c>
      <c r="HE120" s="33">
        <v>1.9837879999999998E-3</v>
      </c>
      <c r="HF120" s="33">
        <v>1.9732109999999999E-3</v>
      </c>
      <c r="HG120" s="33">
        <v>1.962784E-3</v>
      </c>
      <c r="HH120" s="33">
        <v>1.952676E-3</v>
      </c>
      <c r="HI120" s="33">
        <v>1.942813E-3</v>
      </c>
      <c r="HJ120" s="33">
        <v>1.9331579999999999E-3</v>
      </c>
      <c r="HK120" s="33">
        <v>1.923662E-3</v>
      </c>
      <c r="HL120" s="33">
        <v>1.914317E-3</v>
      </c>
      <c r="HM120" s="33">
        <v>1.9051579999999999E-3</v>
      </c>
      <c r="HN120" s="33">
        <v>1.896322E-3</v>
      </c>
      <c r="HO120" s="33">
        <v>1.8876940000000001E-3</v>
      </c>
      <c r="HP120" s="33">
        <v>1.87918E-3</v>
      </c>
      <c r="HQ120" s="33">
        <v>1.870708E-3</v>
      </c>
      <c r="HR120" s="33">
        <v>1.8622560000000001E-3</v>
      </c>
      <c r="HS120" s="33">
        <v>1.8538840000000001E-3</v>
      </c>
      <c r="HT120" s="33">
        <v>1.8456970000000001E-3</v>
      </c>
      <c r="HU120" s="33">
        <v>1.837668E-3</v>
      </c>
      <c r="HV120" s="33">
        <v>1.8297809999999999E-3</v>
      </c>
      <c r="HW120" s="33">
        <v>1.821982E-3</v>
      </c>
      <c r="HX120" s="33">
        <v>1.8142169999999999E-3</v>
      </c>
      <c r="HY120" s="33">
        <v>1.806525E-3</v>
      </c>
      <c r="HZ120" s="33">
        <v>1.7990320000000001E-3</v>
      </c>
      <c r="IA120" s="33">
        <v>1.7916729999999999E-3</v>
      </c>
      <c r="IB120" s="33">
        <v>1.7844099999999999E-3</v>
      </c>
      <c r="IC120" s="33">
        <v>1.777172E-3</v>
      </c>
      <c r="ID120" s="33">
        <v>1.769896E-3</v>
      </c>
      <c r="IE120" s="33">
        <v>1.7626409999999999E-3</v>
      </c>
      <c r="IF120" s="33">
        <v>1.755548E-3</v>
      </c>
      <c r="IG120" s="33">
        <v>1.7486229999999999E-3</v>
      </c>
      <c r="IH120" s="33">
        <v>1.741909E-3</v>
      </c>
      <c r="II120" s="33">
        <v>1.735349E-3</v>
      </c>
      <c r="IJ120" s="33">
        <v>1.728802E-3</v>
      </c>
      <c r="IK120" s="33">
        <v>1.7223200000000001E-3</v>
      </c>
      <c r="IL120" s="33">
        <v>1.7160089999999999E-3</v>
      </c>
      <c r="IM120" s="33">
        <v>1.709849E-3</v>
      </c>
      <c r="IN120" s="33">
        <v>1.7038380000000001E-3</v>
      </c>
      <c r="IO120" s="33">
        <v>1.697919E-3</v>
      </c>
      <c r="IP120" s="33">
        <v>1.6919159999999999E-3</v>
      </c>
      <c r="IQ120" s="33">
        <v>1.685792E-3</v>
      </c>
      <c r="IR120" s="33">
        <v>1.6795989999999999E-3</v>
      </c>
      <c r="IS120" s="33">
        <v>1.673381E-3</v>
      </c>
      <c r="IT120" s="33">
        <v>1.667246E-3</v>
      </c>
      <c r="IU120" s="33">
        <v>1.6612300000000001E-3</v>
      </c>
      <c r="IV120" s="33">
        <v>1.6552369999999999E-3</v>
      </c>
      <c r="IW120" s="33">
        <v>1.6492430000000001E-3</v>
      </c>
      <c r="IX120" s="33">
        <v>1.64331E-3</v>
      </c>
      <c r="IY120" s="33">
        <v>1.637498E-3</v>
      </c>
      <c r="IZ120" s="33">
        <v>1.631827E-3</v>
      </c>
      <c r="JA120" s="33">
        <v>1.6262959999999999E-3</v>
      </c>
      <c r="JB120" s="33">
        <v>1.620799E-3</v>
      </c>
      <c r="JC120" s="33">
        <v>1.6152930000000001E-3</v>
      </c>
      <c r="JD120" s="33">
        <v>1.609816E-3</v>
      </c>
      <c r="JE120" s="33">
        <v>1.604421E-3</v>
      </c>
      <c r="JF120" s="33">
        <v>1.5991270000000001E-3</v>
      </c>
      <c r="JG120" s="33">
        <v>1.593948E-3</v>
      </c>
      <c r="JH120" s="33">
        <v>1.588838E-3</v>
      </c>
      <c r="JI120" s="33">
        <v>1.5837570000000001E-3</v>
      </c>
      <c r="JJ120" s="33">
        <v>1.5787609999999999E-3</v>
      </c>
      <c r="JK120" s="33">
        <v>1.5738740000000001E-3</v>
      </c>
      <c r="JL120" s="33">
        <v>1.5690840000000001E-3</v>
      </c>
      <c r="JM120" s="33">
        <v>1.5643619999999999E-3</v>
      </c>
      <c r="JN120" s="33">
        <v>1.5596239999999999E-3</v>
      </c>
      <c r="JO120" s="33">
        <v>1.5548249999999999E-3</v>
      </c>
      <c r="JP120" s="33">
        <v>1.5500500000000001E-3</v>
      </c>
      <c r="JQ120" s="33">
        <v>1.5453680000000001E-3</v>
      </c>
      <c r="JR120" s="33">
        <v>1.5407050000000001E-3</v>
      </c>
      <c r="JS120" s="33">
        <v>1.5360409999999999E-3</v>
      </c>
      <c r="JT120" s="33">
        <v>1.531302E-3</v>
      </c>
      <c r="JU120" s="33">
        <v>1.5264530000000001E-3</v>
      </c>
      <c r="JV120" s="33">
        <v>1.521552E-3</v>
      </c>
      <c r="JW120" s="33">
        <v>1.5166699999999999E-3</v>
      </c>
      <c r="JX120" s="33">
        <v>1.5118110000000001E-3</v>
      </c>
      <c r="JY120" s="33">
        <v>1.507036E-3</v>
      </c>
      <c r="JZ120" s="33">
        <v>1.502345E-3</v>
      </c>
      <c r="KA120" s="33">
        <v>1.497691E-3</v>
      </c>
      <c r="KB120" s="33">
        <v>1.4930830000000001E-3</v>
      </c>
      <c r="KC120" s="33">
        <v>1.4885689999999999E-3</v>
      </c>
      <c r="KD120" s="33">
        <v>1.484158E-3</v>
      </c>
      <c r="KE120" s="33">
        <v>1.479894E-3</v>
      </c>
      <c r="KF120" s="33">
        <v>1.4757520000000001E-3</v>
      </c>
      <c r="KG120" s="33">
        <v>1.4717129999999999E-3</v>
      </c>
      <c r="KH120" s="33">
        <v>1.467777E-3</v>
      </c>
      <c r="KI120" s="33">
        <v>1.4639779999999999E-3</v>
      </c>
      <c r="KJ120" s="33">
        <v>1.460264E-3</v>
      </c>
      <c r="KK120" s="33">
        <v>1.4565979999999999E-3</v>
      </c>
      <c r="KL120" s="33">
        <v>1.4529339999999999E-3</v>
      </c>
      <c r="KM120" s="33">
        <v>1.449232E-3</v>
      </c>
      <c r="KN120" s="33">
        <v>1.4454680000000001E-3</v>
      </c>
      <c r="KO120" s="33">
        <v>1.441702E-3</v>
      </c>
      <c r="KP120" s="33">
        <v>1.4379169999999999E-3</v>
      </c>
      <c r="KQ120" s="33">
        <v>1.43407E-3</v>
      </c>
      <c r="KR120" s="33">
        <v>1.4301240000000001E-3</v>
      </c>
      <c r="KS120" s="33">
        <v>1.4260500000000001E-3</v>
      </c>
      <c r="KT120" s="33">
        <v>1.421858E-3</v>
      </c>
      <c r="KU120" s="33">
        <v>1.4176709999999999E-3</v>
      </c>
      <c r="KV120" s="33">
        <v>1.4135179999999999E-3</v>
      </c>
      <c r="KW120" s="33">
        <v>1.409406E-3</v>
      </c>
      <c r="KX120" s="33">
        <v>1.4053780000000001E-3</v>
      </c>
      <c r="KY120" s="33">
        <v>1.4014710000000001E-3</v>
      </c>
      <c r="KZ120" s="33">
        <v>1.3976520000000001E-3</v>
      </c>
      <c r="LA120" s="33">
        <v>1.3940070000000001E-3</v>
      </c>
      <c r="LB120" s="33">
        <v>1.3905219999999999E-3</v>
      </c>
      <c r="LC120" s="33">
        <v>1.3871879999999999E-3</v>
      </c>
      <c r="LD120" s="33">
        <v>1.3840009999999999E-3</v>
      </c>
      <c r="LE120" s="33">
        <v>1.3809409999999999E-3</v>
      </c>
      <c r="LF120" s="33">
        <v>1.3779040000000001E-3</v>
      </c>
      <c r="LG120" s="33">
        <v>1.3748720000000001E-3</v>
      </c>
      <c r="LH120" s="33">
        <v>1.371817E-3</v>
      </c>
      <c r="LI120" s="33">
        <v>1.368754E-3</v>
      </c>
      <c r="LJ120" s="33">
        <v>1.3656989999999999E-3</v>
      </c>
      <c r="LK120" s="33">
        <v>1.3626420000000001E-3</v>
      </c>
      <c r="LL120" s="33">
        <v>1.3594830000000001E-3</v>
      </c>
      <c r="LM120" s="33">
        <v>1.3562229999999999E-3</v>
      </c>
      <c r="LN120" s="33">
        <v>1.352874E-3</v>
      </c>
      <c r="LO120" s="33">
        <v>1.3495110000000001E-3</v>
      </c>
      <c r="LP120" s="33">
        <v>1.346196E-3</v>
      </c>
      <c r="LQ120" s="33">
        <v>1.342979E-3</v>
      </c>
      <c r="LR120" s="33">
        <v>1.339832E-3</v>
      </c>
      <c r="LS120" s="33">
        <v>1.3367590000000001E-3</v>
      </c>
      <c r="LT120" s="33">
        <v>1.333727E-3</v>
      </c>
      <c r="LU120" s="33">
        <v>1.3307589999999999E-3</v>
      </c>
      <c r="LV120" s="33">
        <v>1.3278610000000001E-3</v>
      </c>
      <c r="LW120" s="33">
        <v>1.32504E-3</v>
      </c>
      <c r="LX120" s="33">
        <v>1.3222920000000001E-3</v>
      </c>
      <c r="LY120" s="33">
        <v>1.31963E-3</v>
      </c>
      <c r="LZ120" s="33">
        <v>1.3170129999999999E-3</v>
      </c>
      <c r="MA120" s="33">
        <v>1.314424E-3</v>
      </c>
      <c r="MB120" s="33">
        <v>1.3118400000000001E-3</v>
      </c>
      <c r="MC120" s="33">
        <v>1.3092430000000001E-3</v>
      </c>
      <c r="MD120" s="33">
        <v>1.306635E-3</v>
      </c>
      <c r="ME120" s="33">
        <v>1.3040440000000001E-3</v>
      </c>
      <c r="MF120" s="33">
        <v>1.3014350000000001E-3</v>
      </c>
      <c r="MG120" s="33">
        <v>1.2988159999999999E-3</v>
      </c>
      <c r="MH120" s="33">
        <v>1.2961730000000001E-3</v>
      </c>
      <c r="MI120" s="33">
        <v>1.29352E-3</v>
      </c>
      <c r="MJ120" s="33">
        <v>1.29089E-3</v>
      </c>
      <c r="MK120" s="33">
        <v>1.2883079999999999E-3</v>
      </c>
      <c r="ML120" s="33">
        <v>1.285766E-3</v>
      </c>
      <c r="MM120" s="33">
        <v>1.283296E-3</v>
      </c>
      <c r="MN120" s="33">
        <v>1.2809169999999999E-3</v>
      </c>
      <c r="MO120" s="33">
        <v>1.2786399999999999E-3</v>
      </c>
      <c r="MP120" s="33">
        <v>1.2764580000000001E-3</v>
      </c>
      <c r="MQ120" s="33">
        <v>1.274327E-3</v>
      </c>
      <c r="MR120" s="33">
        <v>1.2721970000000001E-3</v>
      </c>
      <c r="MS120" s="33">
        <v>1.270092E-3</v>
      </c>
      <c r="MT120" s="33">
        <v>1.2680149999999999E-3</v>
      </c>
      <c r="MU120" s="33">
        <v>1.26599E-3</v>
      </c>
      <c r="MV120" s="33">
        <v>1.264004E-3</v>
      </c>
      <c r="MW120" s="33">
        <v>1.2620050000000001E-3</v>
      </c>
      <c r="MX120" s="33">
        <v>1.259944E-3</v>
      </c>
      <c r="MY120" s="33">
        <v>1.2578450000000001E-3</v>
      </c>
      <c r="MZ120" s="33">
        <v>1.2557250000000001E-3</v>
      </c>
      <c r="NA120" s="33">
        <v>1.2536369999999999E-3</v>
      </c>
      <c r="NB120" s="33">
        <v>1.251615E-3</v>
      </c>
      <c r="NC120" s="33">
        <v>1.2496499999999999E-3</v>
      </c>
      <c r="ND120" s="33">
        <v>1.2477289999999999E-3</v>
      </c>
      <c r="NE120" s="33">
        <v>1.2458160000000001E-3</v>
      </c>
      <c r="NF120" s="33">
        <v>1.2438830000000001E-3</v>
      </c>
      <c r="NG120" s="33">
        <v>1.242005E-3</v>
      </c>
      <c r="NH120" s="33">
        <v>1.2402450000000001E-3</v>
      </c>
      <c r="NI120" s="33">
        <v>1.2385930000000001E-3</v>
      </c>
      <c r="NJ120" s="33">
        <v>1.2370219999999999E-3</v>
      </c>
      <c r="NK120" s="33">
        <v>1.235479E-3</v>
      </c>
      <c r="NL120" s="33">
        <v>1.2339180000000001E-3</v>
      </c>
      <c r="NM120" s="33">
        <v>1.2324110000000001E-3</v>
      </c>
      <c r="NN120" s="33">
        <v>1.2310299999999999E-3</v>
      </c>
      <c r="NO120" s="33">
        <v>1.2297370000000001E-3</v>
      </c>
      <c r="NP120" s="33">
        <v>1.2284640000000001E-3</v>
      </c>
      <c r="NQ120" s="33">
        <v>1.2271070000000001E-3</v>
      </c>
      <c r="NR120" s="33">
        <v>1.2256159999999999E-3</v>
      </c>
      <c r="NS120" s="33">
        <v>1.2240759999999999E-3</v>
      </c>
      <c r="NT120" s="33">
        <v>1.2225719999999999E-3</v>
      </c>
      <c r="NU120" s="33">
        <v>1.2210649999999999E-3</v>
      </c>
      <c r="NV120" s="33">
        <v>1.219494E-3</v>
      </c>
      <c r="NW120" s="33">
        <v>1.217791E-3</v>
      </c>
      <c r="NX120" s="33">
        <v>1.215961E-3</v>
      </c>
      <c r="NY120" s="33">
        <v>1.214112E-3</v>
      </c>
      <c r="NZ120" s="33">
        <v>1.2123430000000001E-3</v>
      </c>
      <c r="OA120" s="33">
        <v>1.2106339999999999E-3</v>
      </c>
      <c r="OB120" s="33">
        <v>1.2089340000000001E-3</v>
      </c>
      <c r="OC120" s="33">
        <v>1.207182E-3</v>
      </c>
      <c r="OD120" s="33">
        <v>1.2053949999999999E-3</v>
      </c>
      <c r="OE120" s="33">
        <v>1.203654E-3</v>
      </c>
      <c r="OF120" s="33">
        <v>1.2020259999999999E-3</v>
      </c>
      <c r="OG120" s="33">
        <v>1.200465E-3</v>
      </c>
      <c r="OH120" s="33">
        <v>1.198901E-3</v>
      </c>
      <c r="OI120" s="33">
        <v>1.1972529999999999E-3</v>
      </c>
      <c r="OJ120" s="33">
        <v>1.1955239999999999E-3</v>
      </c>
      <c r="OK120" s="33">
        <v>1.1937849999999999E-3</v>
      </c>
      <c r="OL120" s="33">
        <v>1.1921410000000001E-3</v>
      </c>
      <c r="OM120" s="33">
        <v>1.190572E-3</v>
      </c>
      <c r="ON120" s="33">
        <v>1.188995E-3</v>
      </c>
      <c r="OO120" s="33">
        <v>1.1873090000000001E-3</v>
      </c>
      <c r="OP120" s="33">
        <v>1.1854719999999999E-3</v>
      </c>
    </row>
    <row r="121" spans="1:406" x14ac:dyDescent="0.25">
      <c r="A121" s="13" t="str">
        <f t="shared" si="1"/>
        <v>Helicopter-VERY COARSE-6-14-Any</v>
      </c>
      <c r="B121" s="13" t="s">
        <v>55</v>
      </c>
      <c r="C121" s="23" t="s">
        <v>32</v>
      </c>
      <c r="D121" s="31">
        <v>6</v>
      </c>
      <c r="E121" s="23">
        <v>14</v>
      </c>
      <c r="F121" s="32" t="s">
        <v>48</v>
      </c>
      <c r="G121" s="33">
        <v>1.044575</v>
      </c>
      <c r="H121" s="33">
        <v>1.050376</v>
      </c>
      <c r="I121" s="33">
        <v>0.97245479999999995</v>
      </c>
      <c r="J121" s="33">
        <v>0.83962910000000002</v>
      </c>
      <c r="K121" s="33">
        <v>0.69650199999999995</v>
      </c>
      <c r="L121" s="33">
        <v>0.56908210000000004</v>
      </c>
      <c r="M121" s="33">
        <v>0.4643545</v>
      </c>
      <c r="N121" s="33">
        <v>0.38103740000000003</v>
      </c>
      <c r="O121" s="33">
        <v>0.3154959</v>
      </c>
      <c r="P121" s="33">
        <v>0.26412799999999997</v>
      </c>
      <c r="Q121" s="33">
        <v>0.2235278</v>
      </c>
      <c r="R121" s="33">
        <v>0.19122739999999999</v>
      </c>
      <c r="S121" s="33">
        <v>0.1651349</v>
      </c>
      <c r="T121" s="33">
        <v>0.1437823</v>
      </c>
      <c r="U121" s="33">
        <v>0.1261158</v>
      </c>
      <c r="V121" s="33">
        <v>0.11157060000000001</v>
      </c>
      <c r="W121" s="33">
        <v>9.9450449999999996E-2</v>
      </c>
      <c r="X121" s="33">
        <v>8.9309879999999994E-2</v>
      </c>
      <c r="Y121" s="33">
        <v>8.0673910000000001E-2</v>
      </c>
      <c r="Z121" s="33">
        <v>7.3221170000000002E-2</v>
      </c>
      <c r="AA121" s="33">
        <v>6.6746200000000006E-2</v>
      </c>
      <c r="AB121" s="33">
        <v>6.1178999999999997E-2</v>
      </c>
      <c r="AC121" s="33">
        <v>5.6286570000000001E-2</v>
      </c>
      <c r="AD121" s="33">
        <v>5.2008260000000001E-2</v>
      </c>
      <c r="AE121" s="33">
        <v>4.8207010000000002E-2</v>
      </c>
      <c r="AF121" s="33">
        <v>4.517761E-2</v>
      </c>
      <c r="AG121" s="33">
        <v>4.23802E-2</v>
      </c>
      <c r="AH121" s="33">
        <v>3.9884330000000003E-2</v>
      </c>
      <c r="AI121" s="33">
        <v>3.7583779999999997E-2</v>
      </c>
      <c r="AJ121" s="33">
        <v>3.5465490000000002E-2</v>
      </c>
      <c r="AK121" s="33">
        <v>3.3488789999999997E-2</v>
      </c>
      <c r="AL121" s="33">
        <v>3.1623459999999999E-2</v>
      </c>
      <c r="AM121" s="33">
        <v>2.9883179999999999E-2</v>
      </c>
      <c r="AN121" s="33">
        <v>2.8301150000000001E-2</v>
      </c>
      <c r="AO121" s="33">
        <v>2.681263E-2</v>
      </c>
      <c r="AP121" s="33">
        <v>2.5421220000000001E-2</v>
      </c>
      <c r="AQ121" s="33">
        <v>2.4123950000000002E-2</v>
      </c>
      <c r="AR121" s="33">
        <v>2.2914259999999999E-2</v>
      </c>
      <c r="AS121" s="33">
        <v>2.179789E-2</v>
      </c>
      <c r="AT121" s="33">
        <v>2.0765289999999999E-2</v>
      </c>
      <c r="AU121" s="33">
        <v>1.97968E-2</v>
      </c>
      <c r="AV121" s="33">
        <v>1.8843140000000001E-2</v>
      </c>
      <c r="AW121" s="33">
        <v>1.7960429999999999E-2</v>
      </c>
      <c r="AX121" s="33">
        <v>1.714077E-2</v>
      </c>
      <c r="AY121" s="33">
        <v>1.6374639999999999E-2</v>
      </c>
      <c r="AZ121" s="33">
        <v>1.5654640000000001E-2</v>
      </c>
      <c r="BA121" s="33">
        <v>1.4978999999999999E-2</v>
      </c>
      <c r="BB121" s="33">
        <v>1.4347850000000001E-2</v>
      </c>
      <c r="BC121" s="33">
        <v>1.37582E-2</v>
      </c>
      <c r="BD121" s="33">
        <v>1.320616E-2</v>
      </c>
      <c r="BE121" s="33">
        <v>1.268564E-2</v>
      </c>
      <c r="BF121" s="33">
        <v>1.2191810000000001E-2</v>
      </c>
      <c r="BG121" s="33">
        <v>1.1725569999999999E-2</v>
      </c>
      <c r="BH121" s="33">
        <v>1.128872E-2</v>
      </c>
      <c r="BI121" s="33">
        <v>1.088007E-2</v>
      </c>
      <c r="BJ121" s="33">
        <v>1.049604E-2</v>
      </c>
      <c r="BK121" s="33">
        <v>1.013151E-2</v>
      </c>
      <c r="BL121" s="33">
        <v>9.7829739999999998E-3</v>
      </c>
      <c r="BM121" s="33">
        <v>9.4516200000000009E-3</v>
      </c>
      <c r="BN121" s="33">
        <v>9.1403890000000005E-3</v>
      </c>
      <c r="BO121" s="33">
        <v>8.8494739999999995E-3</v>
      </c>
      <c r="BP121" s="33">
        <v>8.5756119999999998E-3</v>
      </c>
      <c r="BQ121" s="33">
        <v>8.3132199999999996E-3</v>
      </c>
      <c r="BR121" s="33">
        <v>8.0599209999999994E-3</v>
      </c>
      <c r="BS121" s="33">
        <v>7.8181440000000008E-3</v>
      </c>
      <c r="BT121" s="33">
        <v>7.5908970000000001E-3</v>
      </c>
      <c r="BU121" s="33">
        <v>7.3781259999999996E-3</v>
      </c>
      <c r="BV121" s="33">
        <v>7.1772509999999999E-3</v>
      </c>
      <c r="BW121" s="33">
        <v>6.9839339999999998E-3</v>
      </c>
      <c r="BX121" s="33">
        <v>6.7955439999999997E-3</v>
      </c>
      <c r="BY121" s="33">
        <v>6.614862E-3</v>
      </c>
      <c r="BZ121" s="33">
        <v>6.4447300000000001E-3</v>
      </c>
      <c r="CA121" s="33">
        <v>6.2856539999999999E-3</v>
      </c>
      <c r="CB121" s="33">
        <v>6.1347270000000004E-3</v>
      </c>
      <c r="CC121" s="33">
        <v>5.988579E-3</v>
      </c>
      <c r="CD121" s="33">
        <v>5.845182E-3</v>
      </c>
      <c r="CE121" s="33">
        <v>5.7074430000000004E-3</v>
      </c>
      <c r="CF121" s="33">
        <v>5.5778879999999996E-3</v>
      </c>
      <c r="CG121" s="33">
        <v>5.4567160000000003E-3</v>
      </c>
      <c r="CH121" s="33">
        <v>5.341569E-3</v>
      </c>
      <c r="CI121" s="33">
        <v>5.2292980000000003E-3</v>
      </c>
      <c r="CJ121" s="33">
        <v>5.1186039999999997E-3</v>
      </c>
      <c r="CK121" s="33">
        <v>5.0118519999999998E-3</v>
      </c>
      <c r="CL121" s="33">
        <v>4.9113129999999996E-3</v>
      </c>
      <c r="CM121" s="33">
        <v>4.8174410000000004E-3</v>
      </c>
      <c r="CN121" s="33">
        <v>4.728108E-3</v>
      </c>
      <c r="CO121" s="33">
        <v>4.640562E-3</v>
      </c>
      <c r="CP121" s="33">
        <v>4.553779E-3</v>
      </c>
      <c r="CQ121" s="33">
        <v>4.469916E-3</v>
      </c>
      <c r="CR121" s="33">
        <v>4.3908740000000003E-3</v>
      </c>
      <c r="CS121" s="33">
        <v>4.3173200000000004E-3</v>
      </c>
      <c r="CT121" s="33">
        <v>4.2475020000000002E-3</v>
      </c>
      <c r="CU121" s="33">
        <v>4.178864E-3</v>
      </c>
      <c r="CV121" s="33">
        <v>4.1101569999999997E-3</v>
      </c>
      <c r="CW121" s="33">
        <v>4.0431959999999998E-3</v>
      </c>
      <c r="CX121" s="33">
        <v>3.9801660000000003E-3</v>
      </c>
      <c r="CY121" s="33">
        <v>3.9217599999999998E-3</v>
      </c>
      <c r="CZ121" s="33">
        <v>3.8660320000000001E-3</v>
      </c>
      <c r="DA121" s="33">
        <v>3.8109319999999999E-3</v>
      </c>
      <c r="DB121" s="33">
        <v>3.7558050000000001E-3</v>
      </c>
      <c r="DC121" s="33">
        <v>3.7017339999999999E-3</v>
      </c>
      <c r="DD121" s="33">
        <v>3.6506450000000001E-3</v>
      </c>
      <c r="DE121" s="33">
        <v>3.603509E-3</v>
      </c>
      <c r="DF121" s="33">
        <v>3.5584150000000001E-3</v>
      </c>
      <c r="DG121" s="33">
        <v>3.5135470000000001E-3</v>
      </c>
      <c r="DH121" s="33">
        <v>3.46869E-3</v>
      </c>
      <c r="DI121" s="33">
        <v>3.4246469999999998E-3</v>
      </c>
      <c r="DJ121" s="33">
        <v>3.3828529999999999E-3</v>
      </c>
      <c r="DK121" s="33">
        <v>3.3441500000000002E-3</v>
      </c>
      <c r="DL121" s="33">
        <v>3.3067349999999999E-3</v>
      </c>
      <c r="DM121" s="33">
        <v>3.2692239999999998E-3</v>
      </c>
      <c r="DN121" s="33">
        <v>3.2316990000000002E-3</v>
      </c>
      <c r="DO121" s="33">
        <v>3.1948129999999999E-3</v>
      </c>
      <c r="DP121" s="33">
        <v>3.159635E-3</v>
      </c>
      <c r="DQ121" s="33">
        <v>3.1269079999999999E-3</v>
      </c>
      <c r="DR121" s="33">
        <v>3.0951780000000001E-3</v>
      </c>
      <c r="DS121" s="33">
        <v>3.0633779999999998E-3</v>
      </c>
      <c r="DT121" s="33">
        <v>3.0318210000000001E-3</v>
      </c>
      <c r="DU121" s="33">
        <v>3.0010940000000002E-3</v>
      </c>
      <c r="DV121" s="33">
        <v>2.9718269999999998E-3</v>
      </c>
      <c r="DW121" s="33">
        <v>2.944482E-3</v>
      </c>
      <c r="DX121" s="33">
        <v>2.9177640000000002E-3</v>
      </c>
      <c r="DY121" s="33">
        <v>2.890854E-3</v>
      </c>
      <c r="DZ121" s="33">
        <v>2.8641140000000001E-3</v>
      </c>
      <c r="EA121" s="33">
        <v>2.838003E-3</v>
      </c>
      <c r="EB121" s="33">
        <v>2.813084E-3</v>
      </c>
      <c r="EC121" s="33">
        <v>2.7896610000000001E-3</v>
      </c>
      <c r="ED121" s="33">
        <v>2.7667659999999999E-3</v>
      </c>
      <c r="EE121" s="33">
        <v>2.7437719999999998E-3</v>
      </c>
      <c r="EF121" s="33">
        <v>2.720938E-3</v>
      </c>
      <c r="EG121" s="33">
        <v>2.6986129999999999E-3</v>
      </c>
      <c r="EH121" s="33">
        <v>2.6771630000000002E-3</v>
      </c>
      <c r="EI121" s="33">
        <v>2.656856E-3</v>
      </c>
      <c r="EJ121" s="33">
        <v>2.637206E-3</v>
      </c>
      <c r="EK121" s="33">
        <v>2.6176039999999999E-3</v>
      </c>
      <c r="EL121" s="33">
        <v>2.5982510000000002E-3</v>
      </c>
      <c r="EM121" s="33">
        <v>2.5794490000000002E-3</v>
      </c>
      <c r="EN121" s="33">
        <v>2.5613699999999999E-3</v>
      </c>
      <c r="EO121" s="33">
        <v>2.5440269999999999E-3</v>
      </c>
      <c r="EP121" s="33">
        <v>2.5272110000000001E-3</v>
      </c>
      <c r="EQ121" s="33">
        <v>2.510464E-3</v>
      </c>
      <c r="ER121" s="33">
        <v>2.4939939999999998E-3</v>
      </c>
      <c r="ES121" s="33">
        <v>2.4780240000000001E-3</v>
      </c>
      <c r="ET121" s="33">
        <v>2.4626460000000002E-3</v>
      </c>
      <c r="EU121" s="33">
        <v>2.447725E-3</v>
      </c>
      <c r="EV121" s="33">
        <v>2.433162E-3</v>
      </c>
      <c r="EW121" s="33">
        <v>2.4186949999999998E-3</v>
      </c>
      <c r="EX121" s="33">
        <v>2.4044859999999999E-3</v>
      </c>
      <c r="EY121" s="33">
        <v>2.3906560000000001E-3</v>
      </c>
      <c r="EZ121" s="33">
        <v>2.3771899999999999E-3</v>
      </c>
      <c r="FA121" s="33">
        <v>2.3639139999999999E-3</v>
      </c>
      <c r="FB121" s="33">
        <v>2.3507350000000001E-3</v>
      </c>
      <c r="FC121" s="33">
        <v>2.3377290000000002E-3</v>
      </c>
      <c r="FD121" s="33">
        <v>2.3250900000000001E-3</v>
      </c>
      <c r="FE121" s="33">
        <v>2.3130189999999999E-3</v>
      </c>
      <c r="FF121" s="33">
        <v>2.3015779999999999E-3</v>
      </c>
      <c r="FG121" s="33">
        <v>2.290448E-3</v>
      </c>
      <c r="FH121" s="33">
        <v>2.279409E-3</v>
      </c>
      <c r="FI121" s="33">
        <v>2.268389E-3</v>
      </c>
      <c r="FJ121" s="33">
        <v>2.257593E-3</v>
      </c>
      <c r="FK121" s="33">
        <v>2.247186E-3</v>
      </c>
      <c r="FL121" s="33">
        <v>2.2371689999999998E-3</v>
      </c>
      <c r="FM121" s="33">
        <v>2.22718E-3</v>
      </c>
      <c r="FN121" s="33">
        <v>2.217119E-3</v>
      </c>
      <c r="FO121" s="33">
        <v>2.2070000000000002E-3</v>
      </c>
      <c r="FP121" s="33">
        <v>2.1970290000000001E-3</v>
      </c>
      <c r="FQ121" s="33">
        <v>2.187259E-3</v>
      </c>
      <c r="FR121" s="33">
        <v>2.1777699999999999E-3</v>
      </c>
      <c r="FS121" s="33">
        <v>2.168255E-3</v>
      </c>
      <c r="FT121" s="33">
        <v>2.15861E-3</v>
      </c>
      <c r="FU121" s="33">
        <v>2.1488789999999998E-3</v>
      </c>
      <c r="FV121" s="33">
        <v>2.1393689999999999E-3</v>
      </c>
      <c r="FW121" s="33">
        <v>2.1301549999999999E-3</v>
      </c>
      <c r="FX121" s="33">
        <v>2.1213149999999999E-3</v>
      </c>
      <c r="FY121" s="33">
        <v>2.1125369999999998E-3</v>
      </c>
      <c r="FZ121" s="33">
        <v>2.1037540000000002E-3</v>
      </c>
      <c r="GA121" s="33">
        <v>2.0950360000000002E-3</v>
      </c>
      <c r="GB121" s="33">
        <v>2.0866790000000001E-3</v>
      </c>
      <c r="GC121" s="33">
        <v>2.0786799999999999E-3</v>
      </c>
      <c r="GD121" s="33">
        <v>2.071069E-3</v>
      </c>
      <c r="GE121" s="33">
        <v>2.0634849999999999E-3</v>
      </c>
      <c r="GF121" s="33">
        <v>2.0558E-3</v>
      </c>
      <c r="GG121" s="33">
        <v>2.0480289999999998E-3</v>
      </c>
      <c r="GH121" s="33">
        <v>2.0404120000000001E-3</v>
      </c>
      <c r="GI121" s="33">
        <v>2.032959E-3</v>
      </c>
      <c r="GJ121" s="33">
        <v>2.025635E-3</v>
      </c>
      <c r="GK121" s="33">
        <v>2.0180939999999998E-3</v>
      </c>
      <c r="GL121" s="33">
        <v>2.0102219999999999E-3</v>
      </c>
      <c r="GM121" s="33">
        <v>2.0020519999999998E-3</v>
      </c>
      <c r="GN121" s="33">
        <v>1.9939350000000001E-3</v>
      </c>
      <c r="GO121" s="33">
        <v>1.986018E-3</v>
      </c>
      <c r="GP121" s="33">
        <v>1.978385E-3</v>
      </c>
      <c r="GQ121" s="33">
        <v>1.970776E-3</v>
      </c>
      <c r="GR121" s="33">
        <v>1.9631259999999999E-3</v>
      </c>
      <c r="GS121" s="33">
        <v>1.9554619999999998E-3</v>
      </c>
      <c r="GT121" s="33">
        <v>1.9481189999999999E-3</v>
      </c>
      <c r="GU121" s="33">
        <v>1.9411350000000001E-3</v>
      </c>
      <c r="GV121" s="33">
        <v>1.934547E-3</v>
      </c>
      <c r="GW121" s="33">
        <v>1.928012E-3</v>
      </c>
      <c r="GX121" s="33">
        <v>1.9213769999999999E-3</v>
      </c>
      <c r="GY121" s="33">
        <v>1.914605E-3</v>
      </c>
      <c r="GZ121" s="33">
        <v>1.9079609999999999E-3</v>
      </c>
      <c r="HA121" s="33">
        <v>1.9014609999999999E-3</v>
      </c>
      <c r="HB121" s="33">
        <v>1.89515E-3</v>
      </c>
      <c r="HC121" s="33">
        <v>1.888699E-3</v>
      </c>
      <c r="HD121" s="33">
        <v>1.882061E-3</v>
      </c>
      <c r="HE121" s="33">
        <v>1.8752739999999999E-3</v>
      </c>
      <c r="HF121" s="33">
        <v>1.8685100000000001E-3</v>
      </c>
      <c r="HG121" s="33">
        <v>1.8617709999999999E-3</v>
      </c>
      <c r="HH121" s="33">
        <v>1.855139E-3</v>
      </c>
      <c r="HI121" s="33">
        <v>1.84837E-3</v>
      </c>
      <c r="HJ121" s="33">
        <v>1.8415079999999999E-3</v>
      </c>
      <c r="HK121" s="33">
        <v>1.834577E-3</v>
      </c>
      <c r="HL121" s="33">
        <v>1.827782E-3</v>
      </c>
      <c r="HM121" s="33">
        <v>1.821172E-3</v>
      </c>
      <c r="HN121" s="33">
        <v>1.814859E-3</v>
      </c>
      <c r="HO121" s="33">
        <v>1.80857E-3</v>
      </c>
      <c r="HP121" s="33">
        <v>1.8022610000000001E-3</v>
      </c>
      <c r="HQ121" s="33">
        <v>1.7958900000000001E-3</v>
      </c>
      <c r="HR121" s="33">
        <v>1.789683E-3</v>
      </c>
      <c r="HS121" s="33">
        <v>1.783672E-3</v>
      </c>
      <c r="HT121" s="33">
        <v>1.7778519999999999E-3</v>
      </c>
      <c r="HU121" s="33">
        <v>1.771896E-3</v>
      </c>
      <c r="HV121" s="33">
        <v>1.765743E-3</v>
      </c>
      <c r="HW121" s="33">
        <v>1.75936E-3</v>
      </c>
      <c r="HX121" s="33">
        <v>1.753045E-3</v>
      </c>
      <c r="HY121" s="33">
        <v>1.746881E-3</v>
      </c>
      <c r="HZ121" s="33">
        <v>1.740885E-3</v>
      </c>
      <c r="IA121" s="33">
        <v>1.7347759999999999E-3</v>
      </c>
      <c r="IB121" s="33">
        <v>1.728512E-3</v>
      </c>
      <c r="IC121" s="33">
        <v>1.722035E-3</v>
      </c>
      <c r="ID121" s="33">
        <v>1.7156789999999999E-3</v>
      </c>
      <c r="IE121" s="33">
        <v>1.709569E-3</v>
      </c>
      <c r="IF121" s="33">
        <v>1.703736E-3</v>
      </c>
      <c r="IG121" s="33">
        <v>1.697912E-3</v>
      </c>
      <c r="IH121" s="33">
        <v>1.692041E-3</v>
      </c>
      <c r="II121" s="33">
        <v>1.6859729999999999E-3</v>
      </c>
      <c r="IJ121" s="33">
        <v>1.679956E-3</v>
      </c>
      <c r="IK121" s="33">
        <v>1.6740749999999999E-3</v>
      </c>
      <c r="IL121" s="33">
        <v>1.668346E-3</v>
      </c>
      <c r="IM121" s="33">
        <v>1.6626189999999999E-3</v>
      </c>
      <c r="IN121" s="33">
        <v>1.6569219999999999E-3</v>
      </c>
      <c r="IO121" s="33">
        <v>1.6511340000000001E-3</v>
      </c>
      <c r="IP121" s="33">
        <v>1.645412E-3</v>
      </c>
      <c r="IQ121" s="33">
        <v>1.639782E-3</v>
      </c>
      <c r="IR121" s="33">
        <v>1.6342889999999999E-3</v>
      </c>
      <c r="IS121" s="33">
        <v>1.6287700000000001E-3</v>
      </c>
      <c r="IT121" s="33">
        <v>1.6232480000000001E-3</v>
      </c>
      <c r="IU121" s="33">
        <v>1.617603E-3</v>
      </c>
      <c r="IV121" s="33">
        <v>1.6120069999999999E-3</v>
      </c>
      <c r="IW121" s="33">
        <v>1.6065070000000001E-3</v>
      </c>
      <c r="IX121" s="33">
        <v>1.601147E-3</v>
      </c>
      <c r="IY121" s="33">
        <v>1.595752E-3</v>
      </c>
      <c r="IZ121" s="33">
        <v>1.590267E-3</v>
      </c>
      <c r="JA121" s="33">
        <v>1.5846320000000001E-3</v>
      </c>
      <c r="JB121" s="33">
        <v>1.5790450000000001E-3</v>
      </c>
      <c r="JC121" s="33">
        <v>1.5735600000000001E-3</v>
      </c>
      <c r="JD121" s="33">
        <v>1.5682269999999999E-3</v>
      </c>
      <c r="JE121" s="33">
        <v>1.5628650000000001E-3</v>
      </c>
      <c r="JF121" s="33">
        <v>1.557442E-3</v>
      </c>
      <c r="JG121" s="33">
        <v>1.551977E-3</v>
      </c>
      <c r="JH121" s="33">
        <v>1.546609E-3</v>
      </c>
      <c r="JI121" s="33">
        <v>1.5413569999999999E-3</v>
      </c>
      <c r="JJ121" s="33">
        <v>1.5362590000000001E-3</v>
      </c>
      <c r="JK121" s="33">
        <v>1.531131E-3</v>
      </c>
      <c r="JL121" s="33">
        <v>1.525946E-3</v>
      </c>
      <c r="JM121" s="33">
        <v>1.520726E-3</v>
      </c>
      <c r="JN121" s="33">
        <v>1.515616E-3</v>
      </c>
      <c r="JO121" s="33">
        <v>1.5106309999999999E-3</v>
      </c>
      <c r="JP121" s="33">
        <v>1.505864E-3</v>
      </c>
      <c r="JQ121" s="33">
        <v>1.501133E-3</v>
      </c>
      <c r="JR121" s="33">
        <v>1.496317E-3</v>
      </c>
      <c r="JS121" s="33">
        <v>1.491345E-3</v>
      </c>
      <c r="JT121" s="33">
        <v>1.486315E-3</v>
      </c>
      <c r="JU121" s="33">
        <v>1.481191E-3</v>
      </c>
      <c r="JV121" s="33">
        <v>1.4760369999999999E-3</v>
      </c>
      <c r="JW121" s="33">
        <v>1.4707609999999999E-3</v>
      </c>
      <c r="JX121" s="33">
        <v>1.4653279999999999E-3</v>
      </c>
      <c r="JY121" s="33">
        <v>1.4597620000000001E-3</v>
      </c>
      <c r="JZ121" s="33">
        <v>1.454255E-3</v>
      </c>
      <c r="KA121" s="33">
        <v>1.4488470000000001E-3</v>
      </c>
      <c r="KB121" s="33">
        <v>1.443557E-3</v>
      </c>
      <c r="KC121" s="33">
        <v>1.4382920000000001E-3</v>
      </c>
      <c r="KD121" s="33">
        <v>1.4330149999999999E-3</v>
      </c>
      <c r="KE121" s="33">
        <v>1.427738E-3</v>
      </c>
      <c r="KF121" s="33">
        <v>1.42264E-3</v>
      </c>
      <c r="KG121" s="33">
        <v>1.417806E-3</v>
      </c>
      <c r="KH121" s="33">
        <v>1.413234E-3</v>
      </c>
      <c r="KI121" s="33">
        <v>1.4087819999999999E-3</v>
      </c>
      <c r="KJ121" s="33">
        <v>1.4043669999999999E-3</v>
      </c>
      <c r="KK121" s="33">
        <v>1.399932E-3</v>
      </c>
      <c r="KL121" s="33">
        <v>1.3955389999999999E-3</v>
      </c>
      <c r="KM121" s="33">
        <v>1.391148E-3</v>
      </c>
      <c r="KN121" s="33">
        <v>1.386705E-3</v>
      </c>
      <c r="KO121" s="33">
        <v>1.382126E-3</v>
      </c>
      <c r="KP121" s="33">
        <v>1.377365E-3</v>
      </c>
      <c r="KQ121" s="33">
        <v>1.3724200000000001E-3</v>
      </c>
      <c r="KR121" s="33">
        <v>1.3674119999999999E-3</v>
      </c>
      <c r="KS121" s="33">
        <v>1.362362E-3</v>
      </c>
      <c r="KT121" s="33">
        <v>1.357275E-3</v>
      </c>
      <c r="KU121" s="33">
        <v>1.352142E-3</v>
      </c>
      <c r="KV121" s="33">
        <v>1.3469899999999999E-3</v>
      </c>
      <c r="KW121" s="33">
        <v>1.341861E-3</v>
      </c>
      <c r="KX121" s="33">
        <v>1.336849E-3</v>
      </c>
      <c r="KY121" s="33">
        <v>1.3320140000000001E-3</v>
      </c>
      <c r="KZ121" s="33">
        <v>1.3273829999999999E-3</v>
      </c>
      <c r="LA121" s="33">
        <v>1.3229069999999999E-3</v>
      </c>
      <c r="LB121" s="33">
        <v>1.3185779999999999E-3</v>
      </c>
      <c r="LC121" s="33">
        <v>1.314401E-3</v>
      </c>
      <c r="LD121" s="33">
        <v>1.310395E-3</v>
      </c>
      <c r="LE121" s="33">
        <v>1.306551E-3</v>
      </c>
      <c r="LF121" s="33">
        <v>1.302809E-3</v>
      </c>
      <c r="LG121" s="33">
        <v>1.299042E-3</v>
      </c>
      <c r="LH121" s="33">
        <v>1.295175E-3</v>
      </c>
      <c r="LI121" s="33">
        <v>1.291216E-3</v>
      </c>
      <c r="LJ121" s="33">
        <v>1.28721E-3</v>
      </c>
      <c r="LK121" s="33">
        <v>1.283181E-3</v>
      </c>
      <c r="LL121" s="33">
        <v>1.2791079999999999E-3</v>
      </c>
      <c r="LM121" s="33">
        <v>1.274931E-3</v>
      </c>
      <c r="LN121" s="33">
        <v>1.2706480000000001E-3</v>
      </c>
      <c r="LO121" s="33">
        <v>1.2663259999999999E-3</v>
      </c>
      <c r="LP121" s="33">
        <v>1.2620590000000001E-3</v>
      </c>
      <c r="LQ121" s="33">
        <v>1.257904E-3</v>
      </c>
      <c r="LR121" s="33">
        <v>1.2538569999999999E-3</v>
      </c>
      <c r="LS121" s="33">
        <v>1.249895E-3</v>
      </c>
      <c r="LT121" s="33">
        <v>1.2460570000000001E-3</v>
      </c>
      <c r="LU121" s="33">
        <v>1.242373E-3</v>
      </c>
      <c r="LV121" s="33">
        <v>1.2388869999999999E-3</v>
      </c>
      <c r="LW121" s="33">
        <v>1.2356100000000001E-3</v>
      </c>
      <c r="LX121" s="33">
        <v>1.2324689999999999E-3</v>
      </c>
      <c r="LY121" s="33">
        <v>1.2293899999999999E-3</v>
      </c>
      <c r="LZ121" s="33">
        <v>1.226373E-3</v>
      </c>
      <c r="MA121" s="33">
        <v>1.2234069999999999E-3</v>
      </c>
      <c r="MB121" s="33">
        <v>1.2204900000000001E-3</v>
      </c>
      <c r="MC121" s="33">
        <v>1.2176000000000001E-3</v>
      </c>
      <c r="MD121" s="33">
        <v>1.2146570000000001E-3</v>
      </c>
      <c r="ME121" s="33">
        <v>1.211646E-3</v>
      </c>
      <c r="MF121" s="33">
        <v>1.208607E-3</v>
      </c>
      <c r="MG121" s="33">
        <v>1.20557E-3</v>
      </c>
      <c r="MH121" s="33">
        <v>1.202582E-3</v>
      </c>
      <c r="MI121" s="33">
        <v>1.199655E-3</v>
      </c>
      <c r="MJ121" s="33">
        <v>1.1967270000000001E-3</v>
      </c>
      <c r="MK121" s="33">
        <v>1.193801E-3</v>
      </c>
      <c r="ML121" s="33">
        <v>1.1909220000000001E-3</v>
      </c>
      <c r="MM121" s="33">
        <v>1.188122E-3</v>
      </c>
      <c r="MN121" s="33">
        <v>1.185436E-3</v>
      </c>
      <c r="MO121" s="33">
        <v>1.1828749999999999E-3</v>
      </c>
      <c r="MP121" s="33">
        <v>1.1804020000000001E-3</v>
      </c>
      <c r="MQ121" s="33">
        <v>1.178005E-3</v>
      </c>
      <c r="MR121" s="33">
        <v>1.175707E-3</v>
      </c>
      <c r="MS121" s="33">
        <v>1.1735140000000001E-3</v>
      </c>
      <c r="MT121" s="33">
        <v>1.171423E-3</v>
      </c>
      <c r="MU121" s="33">
        <v>1.1694069999999999E-3</v>
      </c>
      <c r="MV121" s="33">
        <v>1.167403E-3</v>
      </c>
      <c r="MW121" s="33">
        <v>1.1653849999999999E-3</v>
      </c>
      <c r="MX121" s="33">
        <v>1.163365E-3</v>
      </c>
      <c r="MY121" s="33">
        <v>1.1613560000000001E-3</v>
      </c>
      <c r="MZ121" s="33">
        <v>1.159366E-3</v>
      </c>
      <c r="NA121" s="33">
        <v>1.1573810000000001E-3</v>
      </c>
      <c r="NB121" s="33">
        <v>1.155367E-3</v>
      </c>
      <c r="NC121" s="33">
        <v>1.153318E-3</v>
      </c>
      <c r="ND121" s="33">
        <v>1.1512709999999999E-3</v>
      </c>
      <c r="NE121" s="33">
        <v>1.1492550000000001E-3</v>
      </c>
      <c r="NF121" s="33">
        <v>1.1472870000000001E-3</v>
      </c>
      <c r="NG121" s="33">
        <v>1.145358E-3</v>
      </c>
      <c r="NH121" s="33">
        <v>1.1434469999999999E-3</v>
      </c>
      <c r="NI121" s="33">
        <v>1.1415520000000001E-3</v>
      </c>
      <c r="NJ121" s="33">
        <v>1.1396990000000001E-3</v>
      </c>
      <c r="NK121" s="33">
        <v>1.1379070000000001E-3</v>
      </c>
      <c r="NL121" s="33">
        <v>1.1361800000000001E-3</v>
      </c>
      <c r="NM121" s="33">
        <v>1.1345019999999999E-3</v>
      </c>
      <c r="NN121" s="33">
        <v>1.132833E-3</v>
      </c>
      <c r="NO121" s="33">
        <v>1.131146E-3</v>
      </c>
      <c r="NP121" s="33">
        <v>1.1294440000000001E-3</v>
      </c>
      <c r="NQ121" s="33">
        <v>1.127744E-3</v>
      </c>
      <c r="NR121" s="33">
        <v>1.126059E-3</v>
      </c>
      <c r="NS121" s="33">
        <v>1.1243729999999999E-3</v>
      </c>
      <c r="NT121" s="33">
        <v>1.1226540000000001E-3</v>
      </c>
      <c r="NU121" s="33">
        <v>1.120883E-3</v>
      </c>
      <c r="NV121" s="33">
        <v>1.11907E-3</v>
      </c>
      <c r="NW121" s="33">
        <v>1.1172409999999999E-3</v>
      </c>
      <c r="NX121" s="33">
        <v>1.1154159999999999E-3</v>
      </c>
      <c r="NY121" s="33">
        <v>1.1135850000000001E-3</v>
      </c>
      <c r="NZ121" s="33">
        <v>1.111723E-3</v>
      </c>
      <c r="OA121" s="33">
        <v>1.1098150000000001E-3</v>
      </c>
      <c r="OB121" s="33">
        <v>1.1078730000000001E-3</v>
      </c>
      <c r="OC121" s="33">
        <v>1.105934E-3</v>
      </c>
      <c r="OD121" s="33">
        <v>1.1040189999999999E-3</v>
      </c>
      <c r="OE121" s="33">
        <v>1.1021259999999999E-3</v>
      </c>
      <c r="OF121" s="33">
        <v>1.100242E-3</v>
      </c>
      <c r="OG121" s="33">
        <v>1.098353E-3</v>
      </c>
      <c r="OH121" s="33">
        <v>1.096479E-3</v>
      </c>
      <c r="OI121" s="33">
        <v>1.0946529999999999E-3</v>
      </c>
      <c r="OJ121" s="33">
        <v>1.0928870000000001E-3</v>
      </c>
      <c r="OK121" s="33">
        <v>1.091173E-3</v>
      </c>
      <c r="OL121" s="33">
        <v>1.089493E-3</v>
      </c>
      <c r="OM121" s="33">
        <v>1.0878249999999999E-3</v>
      </c>
      <c r="ON121" s="33">
        <v>1.086168E-3</v>
      </c>
      <c r="OO121" s="33">
        <v>1.0845270000000001E-3</v>
      </c>
      <c r="OP121" s="33">
        <v>1.0828890000000001E-3</v>
      </c>
    </row>
    <row r="122" spans="1:406" x14ac:dyDescent="0.25">
      <c r="A122" s="13" t="str">
        <f t="shared" si="1"/>
        <v>Helicopter-VERY COARSE-6-7-Any</v>
      </c>
      <c r="B122" s="13" t="s">
        <v>55</v>
      </c>
      <c r="C122" s="23" t="s">
        <v>32</v>
      </c>
      <c r="D122" s="31">
        <v>6</v>
      </c>
      <c r="E122" s="23">
        <v>7</v>
      </c>
      <c r="F122" s="32" t="s">
        <v>48</v>
      </c>
      <c r="G122" s="33">
        <v>0.65210020000000002</v>
      </c>
      <c r="H122" s="33">
        <v>0.43278670000000002</v>
      </c>
      <c r="I122" s="33">
        <v>0.2977535</v>
      </c>
      <c r="J122" s="33">
        <v>0.21373049999999999</v>
      </c>
      <c r="K122" s="33">
        <v>0.15977079999999999</v>
      </c>
      <c r="L122" s="33">
        <v>0.1236115</v>
      </c>
      <c r="M122" s="33">
        <v>9.8276929999999998E-2</v>
      </c>
      <c r="N122" s="33">
        <v>7.9733659999999998E-2</v>
      </c>
      <c r="O122" s="33">
        <v>6.5805989999999995E-2</v>
      </c>
      <c r="P122" s="33">
        <v>5.5415659999999999E-2</v>
      </c>
      <c r="Q122" s="33">
        <v>4.7646910000000001E-2</v>
      </c>
      <c r="R122" s="33">
        <v>4.2889080000000003E-2</v>
      </c>
      <c r="S122" s="33">
        <v>3.883735E-2</v>
      </c>
      <c r="T122" s="33">
        <v>3.5103559999999999E-2</v>
      </c>
      <c r="U122" s="33">
        <v>3.1655509999999998E-2</v>
      </c>
      <c r="V122" s="33">
        <v>2.8545069999999999E-2</v>
      </c>
      <c r="W122" s="33">
        <v>2.5821130000000001E-2</v>
      </c>
      <c r="X122" s="33">
        <v>2.3500259999999999E-2</v>
      </c>
      <c r="Y122" s="33">
        <v>2.1512730000000001E-2</v>
      </c>
      <c r="Z122" s="33">
        <v>1.9766860000000001E-2</v>
      </c>
      <c r="AA122" s="33">
        <v>1.8211959999999999E-2</v>
      </c>
      <c r="AB122" s="33">
        <v>1.6870349999999999E-2</v>
      </c>
      <c r="AC122" s="33">
        <v>1.570303E-2</v>
      </c>
      <c r="AD122" s="33">
        <v>1.4679569999999999E-2</v>
      </c>
      <c r="AE122" s="33">
        <v>1.3761509999999999E-2</v>
      </c>
      <c r="AF122" s="33">
        <v>1.2937239999999999E-2</v>
      </c>
      <c r="AG122" s="33">
        <v>1.220074E-2</v>
      </c>
      <c r="AH122" s="33">
        <v>1.143241E-2</v>
      </c>
      <c r="AI122" s="33">
        <v>1.0748570000000001E-2</v>
      </c>
      <c r="AJ122" s="33">
        <v>1.0138380000000001E-2</v>
      </c>
      <c r="AK122" s="33">
        <v>9.5942679999999995E-3</v>
      </c>
      <c r="AL122" s="33">
        <v>9.1097390000000004E-3</v>
      </c>
      <c r="AM122" s="33">
        <v>8.6768330000000001E-3</v>
      </c>
      <c r="AN122" s="33">
        <v>8.288396E-3</v>
      </c>
      <c r="AO122" s="33">
        <v>7.9371149999999998E-3</v>
      </c>
      <c r="AP122" s="33">
        <v>7.6180950000000001E-3</v>
      </c>
      <c r="AQ122" s="33">
        <v>7.3282499999999997E-3</v>
      </c>
      <c r="AR122" s="33">
        <v>7.0657280000000003E-3</v>
      </c>
      <c r="AS122" s="33">
        <v>6.8268670000000004E-3</v>
      </c>
      <c r="AT122" s="33">
        <v>6.6082160000000001E-3</v>
      </c>
      <c r="AU122" s="33">
        <v>6.4063510000000002E-3</v>
      </c>
      <c r="AV122" s="33">
        <v>6.2198310000000003E-3</v>
      </c>
      <c r="AW122" s="33">
        <v>6.0481609999999998E-3</v>
      </c>
      <c r="AX122" s="33">
        <v>5.8906059999999996E-3</v>
      </c>
      <c r="AY122" s="33">
        <v>5.7454079999999996E-3</v>
      </c>
      <c r="AZ122" s="33">
        <v>5.610922E-3</v>
      </c>
      <c r="BA122" s="33">
        <v>5.4849729999999998E-3</v>
      </c>
      <c r="BB122" s="33">
        <v>5.3672069999999997E-3</v>
      </c>
      <c r="BC122" s="33">
        <v>5.2574299999999996E-3</v>
      </c>
      <c r="BD122" s="33">
        <v>5.1555539999999997E-3</v>
      </c>
      <c r="BE122" s="33">
        <v>5.0608199999999997E-3</v>
      </c>
      <c r="BF122" s="33">
        <v>4.972583E-3</v>
      </c>
      <c r="BG122" s="33">
        <v>4.8895179999999998E-3</v>
      </c>
      <c r="BH122" s="33">
        <v>4.811493E-3</v>
      </c>
      <c r="BI122" s="33">
        <v>4.73786E-3</v>
      </c>
      <c r="BJ122" s="33">
        <v>4.6689849999999996E-3</v>
      </c>
      <c r="BK122" s="33">
        <v>4.6042219999999998E-3</v>
      </c>
      <c r="BL122" s="33">
        <v>4.5428480000000004E-3</v>
      </c>
      <c r="BM122" s="33">
        <v>4.4838760000000004E-3</v>
      </c>
      <c r="BN122" s="33">
        <v>4.4274559999999998E-3</v>
      </c>
      <c r="BO122" s="33">
        <v>4.3734029999999997E-3</v>
      </c>
      <c r="BP122" s="33">
        <v>4.3222319999999996E-3</v>
      </c>
      <c r="BQ122" s="33">
        <v>4.2736060000000001E-3</v>
      </c>
      <c r="BR122" s="33">
        <v>4.2268269999999998E-3</v>
      </c>
      <c r="BS122" s="33">
        <v>4.1809669999999998E-3</v>
      </c>
      <c r="BT122" s="33">
        <v>4.1364139999999997E-3</v>
      </c>
      <c r="BU122" s="33">
        <v>4.0935019999999997E-3</v>
      </c>
      <c r="BV122" s="33">
        <v>4.0527139999999998E-3</v>
      </c>
      <c r="BW122" s="33">
        <v>4.0135839999999997E-3</v>
      </c>
      <c r="BX122" s="33">
        <v>3.9753590000000004E-3</v>
      </c>
      <c r="BY122" s="33">
        <v>3.9373919999999996E-3</v>
      </c>
      <c r="BZ122" s="33">
        <v>3.900167E-3</v>
      </c>
      <c r="CA122" s="33">
        <v>3.8639780000000001E-3</v>
      </c>
      <c r="CB122" s="33">
        <v>3.829041E-3</v>
      </c>
      <c r="CC122" s="33">
        <v>3.7950670000000001E-3</v>
      </c>
      <c r="CD122" s="33">
        <v>3.7615299999999999E-3</v>
      </c>
      <c r="CE122" s="33">
        <v>3.7281789999999999E-3</v>
      </c>
      <c r="CF122" s="33">
        <v>3.695303E-3</v>
      </c>
      <c r="CG122" s="33">
        <v>3.663159E-3</v>
      </c>
      <c r="CH122" s="33">
        <v>3.632157E-3</v>
      </c>
      <c r="CI122" s="33">
        <v>3.6019759999999998E-3</v>
      </c>
      <c r="CJ122" s="33">
        <v>3.5722150000000001E-3</v>
      </c>
      <c r="CK122" s="33">
        <v>3.5426059999999998E-3</v>
      </c>
      <c r="CL122" s="33">
        <v>3.5132639999999999E-3</v>
      </c>
      <c r="CM122" s="33">
        <v>3.4843059999999999E-3</v>
      </c>
      <c r="CN122" s="33">
        <v>3.4560020000000001E-3</v>
      </c>
      <c r="CO122" s="33">
        <v>3.4282280000000002E-3</v>
      </c>
      <c r="CP122" s="33">
        <v>3.4008570000000002E-3</v>
      </c>
      <c r="CQ122" s="33">
        <v>3.3736090000000001E-3</v>
      </c>
      <c r="CR122" s="33">
        <v>3.3464800000000002E-3</v>
      </c>
      <c r="CS122" s="33">
        <v>3.3197309999999998E-3</v>
      </c>
      <c r="CT122" s="33">
        <v>3.2936189999999998E-3</v>
      </c>
      <c r="CU122" s="33">
        <v>3.2680589999999998E-3</v>
      </c>
      <c r="CV122" s="33">
        <v>3.2430129999999999E-3</v>
      </c>
      <c r="CW122" s="33">
        <v>3.2182869999999998E-3</v>
      </c>
      <c r="CX122" s="33">
        <v>3.1937950000000001E-3</v>
      </c>
      <c r="CY122" s="33">
        <v>3.1697219999999998E-3</v>
      </c>
      <c r="CZ122" s="33">
        <v>3.146289E-3</v>
      </c>
      <c r="DA122" s="33">
        <v>3.1233430000000002E-3</v>
      </c>
      <c r="DB122" s="33">
        <v>3.1006369999999998E-3</v>
      </c>
      <c r="DC122" s="33">
        <v>3.0780220000000001E-3</v>
      </c>
      <c r="DD122" s="33">
        <v>3.0556649999999999E-3</v>
      </c>
      <c r="DE122" s="33">
        <v>3.0338269999999998E-3</v>
      </c>
      <c r="DF122" s="33">
        <v>3.0125730000000002E-3</v>
      </c>
      <c r="DG122" s="33">
        <v>2.9915620000000001E-3</v>
      </c>
      <c r="DH122" s="33">
        <v>2.9707599999999998E-3</v>
      </c>
      <c r="DI122" s="33">
        <v>2.950219E-3</v>
      </c>
      <c r="DJ122" s="33">
        <v>2.9300730000000001E-3</v>
      </c>
      <c r="DK122" s="33">
        <v>2.9104199999999999E-3</v>
      </c>
      <c r="DL122" s="33">
        <v>2.8911840000000002E-3</v>
      </c>
      <c r="DM122" s="33">
        <v>2.8721789999999999E-3</v>
      </c>
      <c r="DN122" s="33">
        <v>2.8534039999999999E-3</v>
      </c>
      <c r="DO122" s="33">
        <v>2.8348499999999999E-3</v>
      </c>
      <c r="DP122" s="33">
        <v>2.8165880000000001E-3</v>
      </c>
      <c r="DQ122" s="33">
        <v>2.7985879999999999E-3</v>
      </c>
      <c r="DR122" s="33">
        <v>2.7807769999999999E-3</v>
      </c>
      <c r="DS122" s="33">
        <v>2.7631169999999998E-3</v>
      </c>
      <c r="DT122" s="33">
        <v>2.7456749999999999E-3</v>
      </c>
      <c r="DU122" s="33">
        <v>2.7284700000000002E-3</v>
      </c>
      <c r="DV122" s="33">
        <v>2.7115279999999999E-3</v>
      </c>
      <c r="DW122" s="33">
        <v>2.6948229999999998E-3</v>
      </c>
      <c r="DX122" s="33">
        <v>2.6782920000000001E-3</v>
      </c>
      <c r="DY122" s="33">
        <v>2.6619030000000002E-3</v>
      </c>
      <c r="DZ122" s="33">
        <v>2.6456969999999998E-3</v>
      </c>
      <c r="EA122" s="33">
        <v>2.6296980000000002E-3</v>
      </c>
      <c r="EB122" s="33">
        <v>2.6138979999999999E-3</v>
      </c>
      <c r="EC122" s="33">
        <v>2.59816E-3</v>
      </c>
      <c r="ED122" s="33">
        <v>2.5823679999999998E-3</v>
      </c>
      <c r="EE122" s="33">
        <v>2.5665599999999998E-3</v>
      </c>
      <c r="EF122" s="33">
        <v>2.5508810000000001E-3</v>
      </c>
      <c r="EG122" s="33">
        <v>2.535453E-3</v>
      </c>
      <c r="EH122" s="33">
        <v>2.5202610000000002E-3</v>
      </c>
      <c r="EI122" s="33">
        <v>2.50519E-3</v>
      </c>
      <c r="EJ122" s="33">
        <v>2.4901749999999999E-3</v>
      </c>
      <c r="EK122" s="33">
        <v>2.4752160000000001E-3</v>
      </c>
      <c r="EL122" s="33">
        <v>2.4604409999999998E-3</v>
      </c>
      <c r="EM122" s="33">
        <v>2.4459759999999999E-3</v>
      </c>
      <c r="EN122" s="33">
        <v>2.4318450000000002E-3</v>
      </c>
      <c r="EO122" s="33">
        <v>2.417869E-3</v>
      </c>
      <c r="EP122" s="33">
        <v>2.4038739999999999E-3</v>
      </c>
      <c r="EQ122" s="33">
        <v>2.3898499999999998E-3</v>
      </c>
      <c r="ER122" s="33">
        <v>2.376001E-3</v>
      </c>
      <c r="ES122" s="33">
        <v>2.3624890000000002E-3</v>
      </c>
      <c r="ET122" s="33">
        <v>2.3492959999999998E-3</v>
      </c>
      <c r="EU122" s="33">
        <v>2.336177E-3</v>
      </c>
      <c r="EV122" s="33">
        <v>2.3229549999999998E-3</v>
      </c>
      <c r="EW122" s="33">
        <v>2.3096219999999999E-3</v>
      </c>
      <c r="EX122" s="33">
        <v>2.2964040000000002E-3</v>
      </c>
      <c r="EY122" s="33">
        <v>2.283495E-3</v>
      </c>
      <c r="EZ122" s="33">
        <v>2.2708450000000001E-3</v>
      </c>
      <c r="FA122" s="33">
        <v>2.2582330000000001E-3</v>
      </c>
      <c r="FB122" s="33">
        <v>2.2455359999999998E-3</v>
      </c>
      <c r="FC122" s="33">
        <v>2.2328059999999999E-3</v>
      </c>
      <c r="FD122" s="33">
        <v>2.2202369999999999E-3</v>
      </c>
      <c r="FE122" s="33">
        <v>2.207999E-3</v>
      </c>
      <c r="FF122" s="33">
        <v>2.1960949999999999E-3</v>
      </c>
      <c r="FG122" s="33">
        <v>2.1843330000000001E-3</v>
      </c>
      <c r="FH122" s="33">
        <v>2.172565E-3</v>
      </c>
      <c r="FI122" s="33">
        <v>2.1608019999999999E-3</v>
      </c>
      <c r="FJ122" s="33">
        <v>2.1491819999999999E-3</v>
      </c>
      <c r="FK122" s="33">
        <v>2.1378289999999999E-3</v>
      </c>
      <c r="FL122" s="33">
        <v>2.1266950000000001E-3</v>
      </c>
      <c r="FM122" s="33">
        <v>2.1155879999999998E-3</v>
      </c>
      <c r="FN122" s="33">
        <v>2.1044179999999998E-3</v>
      </c>
      <c r="FO122" s="33">
        <v>2.0932300000000002E-3</v>
      </c>
      <c r="FP122" s="33">
        <v>2.0821799999999999E-3</v>
      </c>
      <c r="FQ122" s="33">
        <v>2.0713709999999998E-3</v>
      </c>
      <c r="FR122" s="33">
        <v>2.060765E-3</v>
      </c>
      <c r="FS122" s="33">
        <v>2.050156E-3</v>
      </c>
      <c r="FT122" s="33">
        <v>2.0394200000000001E-3</v>
      </c>
      <c r="FU122" s="33">
        <v>2.028565E-3</v>
      </c>
      <c r="FV122" s="33">
        <v>2.0177110000000002E-3</v>
      </c>
      <c r="FW122" s="33">
        <v>2.007025E-3</v>
      </c>
      <c r="FX122" s="33">
        <v>1.9965439999999998E-3</v>
      </c>
      <c r="FY122" s="33">
        <v>1.986102E-3</v>
      </c>
      <c r="FZ122" s="33">
        <v>1.975606E-3</v>
      </c>
      <c r="GA122" s="33">
        <v>1.9650850000000001E-3</v>
      </c>
      <c r="GB122" s="33">
        <v>1.9546730000000001E-3</v>
      </c>
      <c r="GC122" s="33">
        <v>1.9445319999999999E-3</v>
      </c>
      <c r="GD122" s="33">
        <v>1.934673E-3</v>
      </c>
      <c r="GE122" s="33">
        <v>1.924912E-3</v>
      </c>
      <c r="GF122" s="33">
        <v>1.9151369999999999E-3</v>
      </c>
      <c r="GG122" s="33">
        <v>1.905389E-3</v>
      </c>
      <c r="GH122" s="33">
        <v>1.8957480000000001E-3</v>
      </c>
      <c r="GI122" s="33">
        <v>1.886256E-3</v>
      </c>
      <c r="GJ122" s="33">
        <v>1.8768700000000001E-3</v>
      </c>
      <c r="GK122" s="33">
        <v>1.8674200000000001E-3</v>
      </c>
      <c r="GL122" s="33">
        <v>1.857816E-3</v>
      </c>
      <c r="GM122" s="33">
        <v>1.848159E-3</v>
      </c>
      <c r="GN122" s="33">
        <v>1.8385770000000001E-3</v>
      </c>
      <c r="GO122" s="33">
        <v>1.8291200000000001E-3</v>
      </c>
      <c r="GP122" s="33">
        <v>1.819794E-3</v>
      </c>
      <c r="GQ122" s="33">
        <v>1.8105160000000001E-3</v>
      </c>
      <c r="GR122" s="33">
        <v>1.801249E-3</v>
      </c>
      <c r="GS122" s="33">
        <v>1.792091E-3</v>
      </c>
      <c r="GT122" s="33">
        <v>1.7831279999999999E-3</v>
      </c>
      <c r="GU122" s="33">
        <v>1.7743489999999999E-3</v>
      </c>
      <c r="GV122" s="33">
        <v>1.7657E-3</v>
      </c>
      <c r="GW122" s="33">
        <v>1.757008E-3</v>
      </c>
      <c r="GX122" s="33">
        <v>1.748185E-3</v>
      </c>
      <c r="GY122" s="33">
        <v>1.7393479999999999E-3</v>
      </c>
      <c r="GZ122" s="33">
        <v>1.7306209999999999E-3</v>
      </c>
      <c r="HA122" s="33">
        <v>1.722082E-3</v>
      </c>
      <c r="HB122" s="33">
        <v>1.7137439999999999E-3</v>
      </c>
      <c r="HC122" s="33">
        <v>1.7055250000000001E-3</v>
      </c>
      <c r="HD122" s="33">
        <v>1.6973190000000001E-3</v>
      </c>
      <c r="HE122" s="33">
        <v>1.68917E-3</v>
      </c>
      <c r="HF122" s="33">
        <v>1.6811249999999999E-3</v>
      </c>
      <c r="HG122" s="33">
        <v>1.6731910000000001E-3</v>
      </c>
      <c r="HH122" s="33">
        <v>1.6653849999999999E-3</v>
      </c>
      <c r="HI122" s="33">
        <v>1.6576290000000001E-3</v>
      </c>
      <c r="HJ122" s="33">
        <v>1.649799E-3</v>
      </c>
      <c r="HK122" s="33">
        <v>1.6419259999999999E-3</v>
      </c>
      <c r="HL122" s="33">
        <v>1.634003E-3</v>
      </c>
      <c r="HM122" s="33">
        <v>1.626043E-3</v>
      </c>
      <c r="HN122" s="33">
        <v>1.618102E-3</v>
      </c>
      <c r="HO122" s="33">
        <v>1.610179E-3</v>
      </c>
      <c r="HP122" s="33">
        <v>1.602273E-3</v>
      </c>
      <c r="HQ122" s="33">
        <v>1.5944640000000001E-3</v>
      </c>
      <c r="HR122" s="33">
        <v>1.586793E-3</v>
      </c>
      <c r="HS122" s="33">
        <v>1.579282E-3</v>
      </c>
      <c r="HT122" s="33">
        <v>1.5719009999999999E-3</v>
      </c>
      <c r="HU122" s="33">
        <v>1.5645819999999999E-3</v>
      </c>
      <c r="HV122" s="33">
        <v>1.5573150000000001E-3</v>
      </c>
      <c r="HW122" s="33">
        <v>1.5501309999999999E-3</v>
      </c>
      <c r="HX122" s="33">
        <v>1.543013E-3</v>
      </c>
      <c r="HY122" s="33">
        <v>1.535947E-3</v>
      </c>
      <c r="HZ122" s="33">
        <v>1.52889E-3</v>
      </c>
      <c r="IA122" s="33">
        <v>1.52181E-3</v>
      </c>
      <c r="IB122" s="33">
        <v>1.5147019999999999E-3</v>
      </c>
      <c r="IC122" s="33">
        <v>1.507605E-3</v>
      </c>
      <c r="ID122" s="33">
        <v>1.5005769999999999E-3</v>
      </c>
      <c r="IE122" s="33">
        <v>1.4936470000000001E-3</v>
      </c>
      <c r="IF122" s="33">
        <v>1.486781E-3</v>
      </c>
      <c r="IG122" s="33">
        <v>1.4799399999999999E-3</v>
      </c>
      <c r="IH122" s="33">
        <v>1.4730780000000001E-3</v>
      </c>
      <c r="II122" s="33">
        <v>1.4662130000000001E-3</v>
      </c>
      <c r="IJ122" s="33">
        <v>1.4594009999999999E-3</v>
      </c>
      <c r="IK122" s="33">
        <v>1.4526999999999999E-3</v>
      </c>
      <c r="IL122" s="33">
        <v>1.4460600000000001E-3</v>
      </c>
      <c r="IM122" s="33">
        <v>1.439404E-3</v>
      </c>
      <c r="IN122" s="33">
        <v>1.4326639999999999E-3</v>
      </c>
      <c r="IO122" s="33">
        <v>1.4258490000000001E-3</v>
      </c>
      <c r="IP122" s="33">
        <v>1.4190509999999999E-3</v>
      </c>
      <c r="IQ122" s="33">
        <v>1.4123779999999999E-3</v>
      </c>
      <c r="IR122" s="33">
        <v>1.4058409999999999E-3</v>
      </c>
      <c r="IS122" s="33">
        <v>1.399455E-3</v>
      </c>
      <c r="IT122" s="33">
        <v>1.3931810000000001E-3</v>
      </c>
      <c r="IU122" s="33">
        <v>1.3869430000000001E-3</v>
      </c>
      <c r="IV122" s="33">
        <v>1.38076E-3</v>
      </c>
      <c r="IW122" s="33">
        <v>1.374681E-3</v>
      </c>
      <c r="IX122" s="33">
        <v>1.3686989999999999E-3</v>
      </c>
      <c r="IY122" s="33">
        <v>1.3627820000000001E-3</v>
      </c>
      <c r="IZ122" s="33">
        <v>1.356866E-3</v>
      </c>
      <c r="JA122" s="33">
        <v>1.350916E-3</v>
      </c>
      <c r="JB122" s="33">
        <v>1.344958E-3</v>
      </c>
      <c r="JC122" s="33">
        <v>1.339048E-3</v>
      </c>
      <c r="JD122" s="33">
        <v>1.333182E-3</v>
      </c>
      <c r="JE122" s="33">
        <v>1.327354E-3</v>
      </c>
      <c r="JF122" s="33">
        <v>1.321528E-3</v>
      </c>
      <c r="JG122" s="33">
        <v>1.315688E-3</v>
      </c>
      <c r="JH122" s="33">
        <v>1.3098509999999999E-3</v>
      </c>
      <c r="JI122" s="33">
        <v>1.304101E-3</v>
      </c>
      <c r="JJ122" s="33">
        <v>1.2984660000000001E-3</v>
      </c>
      <c r="JK122" s="33">
        <v>1.2929549999999999E-3</v>
      </c>
      <c r="JL122" s="33">
        <v>1.2875359999999999E-3</v>
      </c>
      <c r="JM122" s="33">
        <v>1.2821600000000001E-3</v>
      </c>
      <c r="JN122" s="33">
        <v>1.276833E-3</v>
      </c>
      <c r="JO122" s="33">
        <v>1.27162E-3</v>
      </c>
      <c r="JP122" s="33">
        <v>1.2665160000000001E-3</v>
      </c>
      <c r="JQ122" s="33">
        <v>1.2614869999999999E-3</v>
      </c>
      <c r="JR122" s="33">
        <v>1.2564849999999999E-3</v>
      </c>
      <c r="JS122" s="33">
        <v>1.251481E-3</v>
      </c>
      <c r="JT122" s="33">
        <v>1.246505E-3</v>
      </c>
      <c r="JU122" s="33">
        <v>1.241612E-3</v>
      </c>
      <c r="JV122" s="33">
        <v>1.2367859999999999E-3</v>
      </c>
      <c r="JW122" s="33">
        <v>1.2319830000000001E-3</v>
      </c>
      <c r="JX122" s="33">
        <v>1.227143E-3</v>
      </c>
      <c r="JY122" s="33">
        <v>1.222222E-3</v>
      </c>
      <c r="JZ122" s="33">
        <v>1.2172540000000001E-3</v>
      </c>
      <c r="KA122" s="33">
        <v>1.212306E-3</v>
      </c>
      <c r="KB122" s="33">
        <v>1.2074480000000001E-3</v>
      </c>
      <c r="KC122" s="33">
        <v>1.202699E-3</v>
      </c>
      <c r="KD122" s="33">
        <v>1.198029E-3</v>
      </c>
      <c r="KE122" s="33">
        <v>1.193375E-3</v>
      </c>
      <c r="KF122" s="33">
        <v>1.188751E-3</v>
      </c>
      <c r="KG122" s="33">
        <v>1.184198E-3</v>
      </c>
      <c r="KH122" s="33">
        <v>1.1797610000000001E-3</v>
      </c>
      <c r="KI122" s="33">
        <v>1.175447E-3</v>
      </c>
      <c r="KJ122" s="33">
        <v>1.1712140000000001E-3</v>
      </c>
      <c r="KK122" s="33">
        <v>1.1669969999999999E-3</v>
      </c>
      <c r="KL122" s="33">
        <v>1.1627849999999999E-3</v>
      </c>
      <c r="KM122" s="33">
        <v>1.1586229999999999E-3</v>
      </c>
      <c r="KN122" s="33">
        <v>1.1545310000000001E-3</v>
      </c>
      <c r="KO122" s="33">
        <v>1.150486E-3</v>
      </c>
      <c r="KP122" s="33">
        <v>1.146422E-3</v>
      </c>
      <c r="KQ122" s="33">
        <v>1.142274E-3</v>
      </c>
      <c r="KR122" s="33">
        <v>1.138036E-3</v>
      </c>
      <c r="KS122" s="33">
        <v>1.133759E-3</v>
      </c>
      <c r="KT122" s="33">
        <v>1.129498E-3</v>
      </c>
      <c r="KU122" s="33">
        <v>1.1252530000000001E-3</v>
      </c>
      <c r="KV122" s="33">
        <v>1.1209849999999999E-3</v>
      </c>
      <c r="KW122" s="33">
        <v>1.116653E-3</v>
      </c>
      <c r="KX122" s="33">
        <v>1.1122829999999999E-3</v>
      </c>
      <c r="KY122" s="33">
        <v>1.1079589999999999E-3</v>
      </c>
      <c r="KZ122" s="33">
        <v>1.1037250000000001E-3</v>
      </c>
      <c r="LA122" s="33">
        <v>1.099596E-3</v>
      </c>
      <c r="LB122" s="33">
        <v>1.09555E-3</v>
      </c>
      <c r="LC122" s="33">
        <v>1.091538E-3</v>
      </c>
      <c r="LD122" s="33">
        <v>1.0875699999999999E-3</v>
      </c>
      <c r="LE122" s="33">
        <v>1.0837139999999999E-3</v>
      </c>
      <c r="LF122" s="33">
        <v>1.0799900000000001E-3</v>
      </c>
      <c r="LG122" s="33">
        <v>1.0763770000000001E-3</v>
      </c>
      <c r="LH122" s="33">
        <v>1.0728339999999999E-3</v>
      </c>
      <c r="LI122" s="33">
        <v>1.0692830000000001E-3</v>
      </c>
      <c r="LJ122" s="33">
        <v>1.0656890000000001E-3</v>
      </c>
      <c r="LK122" s="33">
        <v>1.062084E-3</v>
      </c>
      <c r="LL122" s="33">
        <v>1.0584920000000001E-3</v>
      </c>
      <c r="LM122" s="33">
        <v>1.0549069999999999E-3</v>
      </c>
      <c r="LN122" s="33">
        <v>1.0512989999999999E-3</v>
      </c>
      <c r="LO122" s="33">
        <v>1.047599E-3</v>
      </c>
      <c r="LP122" s="33">
        <v>1.043797E-3</v>
      </c>
      <c r="LQ122" s="33">
        <v>1.039952E-3</v>
      </c>
      <c r="LR122" s="33">
        <v>1.0361159999999999E-3</v>
      </c>
      <c r="LS122" s="33">
        <v>1.0323210000000001E-3</v>
      </c>
      <c r="LT122" s="33">
        <v>1.028553E-3</v>
      </c>
      <c r="LU122" s="33">
        <v>1.0247609999999999E-3</v>
      </c>
      <c r="LV122" s="33">
        <v>1.020967E-3</v>
      </c>
      <c r="LW122" s="33">
        <v>1.0172149999999999E-3</v>
      </c>
      <c r="LX122" s="33">
        <v>1.0135400000000001E-3</v>
      </c>
      <c r="LY122" s="33">
        <v>1.009954E-3</v>
      </c>
      <c r="LZ122" s="33">
        <v>1.006439E-3</v>
      </c>
      <c r="MA122" s="33">
        <v>1.0029290000000001E-3</v>
      </c>
      <c r="MB122" s="33">
        <v>9.9942929999999991E-4</v>
      </c>
      <c r="MC122" s="33">
        <v>9.9598060000000003E-4</v>
      </c>
      <c r="MD122" s="33">
        <v>9.9260579999999998E-4</v>
      </c>
      <c r="ME122" s="33">
        <v>9.8930260000000005E-4</v>
      </c>
      <c r="MF122" s="33">
        <v>9.8602999999999994E-4</v>
      </c>
      <c r="MG122" s="33">
        <v>9.8273359999999995E-4</v>
      </c>
      <c r="MH122" s="33">
        <v>9.7939719999999997E-4</v>
      </c>
      <c r="MI122" s="33">
        <v>9.7605230000000003E-4</v>
      </c>
      <c r="MJ122" s="33">
        <v>9.7273430000000005E-4</v>
      </c>
      <c r="MK122" s="33">
        <v>9.6944999999999996E-4</v>
      </c>
      <c r="ML122" s="33">
        <v>9.6616219999999997E-4</v>
      </c>
      <c r="MM122" s="33">
        <v>9.6282819999999995E-4</v>
      </c>
      <c r="MN122" s="33">
        <v>9.5943690000000002E-4</v>
      </c>
      <c r="MO122" s="33">
        <v>9.5601569999999997E-4</v>
      </c>
      <c r="MP122" s="33">
        <v>9.5261420000000002E-4</v>
      </c>
      <c r="MQ122" s="33">
        <v>9.4924820000000004E-4</v>
      </c>
      <c r="MR122" s="33">
        <v>9.4589079999999996E-4</v>
      </c>
      <c r="MS122" s="33">
        <v>9.4250089999999996E-4</v>
      </c>
      <c r="MT122" s="33">
        <v>9.3907189999999996E-4</v>
      </c>
      <c r="MU122" s="33">
        <v>9.3564329999999999E-4</v>
      </c>
      <c r="MV122" s="33">
        <v>9.3225160000000003E-4</v>
      </c>
      <c r="MW122" s="33">
        <v>9.2890979999999995E-4</v>
      </c>
      <c r="MX122" s="33">
        <v>9.2559629999999999E-4</v>
      </c>
      <c r="MY122" s="33">
        <v>9.2226669999999995E-4</v>
      </c>
      <c r="MZ122" s="33">
        <v>9.1890899999999998E-4</v>
      </c>
      <c r="NA122" s="33">
        <v>9.1555949999999999E-4</v>
      </c>
      <c r="NB122" s="33">
        <v>9.1225759999999996E-4</v>
      </c>
      <c r="NC122" s="33">
        <v>9.0900829999999999E-4</v>
      </c>
      <c r="ND122" s="33">
        <v>9.0580930000000004E-4</v>
      </c>
      <c r="NE122" s="33">
        <v>9.0262380000000002E-4</v>
      </c>
      <c r="NF122" s="33">
        <v>8.9944129999999995E-4</v>
      </c>
      <c r="NG122" s="33">
        <v>8.9627580000000004E-4</v>
      </c>
      <c r="NH122" s="33">
        <v>8.9315219999999999E-4</v>
      </c>
      <c r="NI122" s="33">
        <v>8.9006890000000003E-4</v>
      </c>
      <c r="NJ122" s="33">
        <v>8.8701480000000004E-4</v>
      </c>
      <c r="NK122" s="33">
        <v>8.8395949999999998E-4</v>
      </c>
      <c r="NL122" s="33">
        <v>8.8089159999999995E-4</v>
      </c>
      <c r="NM122" s="33">
        <v>8.7781719999999999E-4</v>
      </c>
      <c r="NN122" s="33">
        <v>8.7475200000000002E-4</v>
      </c>
      <c r="NO122" s="33">
        <v>8.7170800000000001E-4</v>
      </c>
      <c r="NP122" s="33">
        <v>8.6868830000000005E-4</v>
      </c>
      <c r="NQ122" s="33">
        <v>8.6565760000000002E-4</v>
      </c>
      <c r="NR122" s="33">
        <v>8.6261309999999996E-4</v>
      </c>
      <c r="NS122" s="33">
        <v>8.5956420000000001E-4</v>
      </c>
      <c r="NT122" s="33">
        <v>8.5652500000000002E-4</v>
      </c>
      <c r="NU122" s="33">
        <v>8.5351990000000005E-4</v>
      </c>
      <c r="NV122" s="33">
        <v>8.5055340000000001E-4</v>
      </c>
      <c r="NW122" s="33">
        <v>8.4758559999999997E-4</v>
      </c>
      <c r="NX122" s="33">
        <v>8.4462580000000005E-4</v>
      </c>
      <c r="NY122" s="33">
        <v>8.4168869999999996E-4</v>
      </c>
      <c r="NZ122" s="33">
        <v>8.3879370000000003E-4</v>
      </c>
      <c r="OA122" s="33">
        <v>8.3596289999999997E-4</v>
      </c>
      <c r="OB122" s="33">
        <v>8.3318629999999997E-4</v>
      </c>
      <c r="OC122" s="33">
        <v>8.3043769999999997E-4</v>
      </c>
      <c r="OD122" s="33">
        <v>8.2772460000000005E-4</v>
      </c>
      <c r="OE122" s="33">
        <v>8.2504650000000002E-4</v>
      </c>
      <c r="OF122" s="33">
        <v>8.2242090000000001E-4</v>
      </c>
      <c r="OG122" s="33">
        <v>8.1987409999999998E-4</v>
      </c>
      <c r="OH122" s="33">
        <v>8.1738790000000002E-4</v>
      </c>
      <c r="OI122" s="33">
        <v>8.1493159999999995E-4</v>
      </c>
      <c r="OJ122" s="33">
        <v>8.1251439999999999E-4</v>
      </c>
      <c r="OK122" s="33">
        <v>8.1012670000000001E-4</v>
      </c>
      <c r="OL122" s="33">
        <v>8.0778399999999998E-4</v>
      </c>
      <c r="OM122" s="33">
        <v>8.054968E-4</v>
      </c>
      <c r="ON122" s="33">
        <v>8.0325079999999998E-4</v>
      </c>
      <c r="OO122" s="33">
        <v>8.010224E-4</v>
      </c>
      <c r="OP122" s="33">
        <v>7.9881039999999998E-4</v>
      </c>
    </row>
    <row r="123" spans="1:406" x14ac:dyDescent="0.25">
      <c r="A123" s="13" t="str">
        <f t="shared" si="1"/>
        <v>Helicopter-EXTREMELY COARSE-3-20-Any</v>
      </c>
      <c r="B123" s="13" t="s">
        <v>55</v>
      </c>
      <c r="C123" s="23" t="s">
        <v>33</v>
      </c>
      <c r="D123" s="31">
        <v>3</v>
      </c>
      <c r="E123" s="23">
        <v>20</v>
      </c>
      <c r="F123" s="32" t="s">
        <v>48</v>
      </c>
      <c r="G123" s="33">
        <v>0.81939240000000002</v>
      </c>
      <c r="H123" s="33">
        <v>0.55775790000000003</v>
      </c>
      <c r="I123" s="33">
        <v>0.38206240000000002</v>
      </c>
      <c r="J123" s="33">
        <v>0.2698372</v>
      </c>
      <c r="K123" s="33">
        <v>0.19711809999999999</v>
      </c>
      <c r="L123" s="33">
        <v>0.1488218</v>
      </c>
      <c r="M123" s="33">
        <v>0.11571819999999999</v>
      </c>
      <c r="N123" s="33">
        <v>9.2512029999999995E-2</v>
      </c>
      <c r="O123" s="33">
        <v>7.5891200000000006E-2</v>
      </c>
      <c r="P123" s="33">
        <v>6.352141E-2</v>
      </c>
      <c r="Q123" s="33">
        <v>5.4073320000000001E-2</v>
      </c>
      <c r="R123" s="33">
        <v>4.6656370000000003E-2</v>
      </c>
      <c r="S123" s="33">
        <v>4.2073190000000003E-2</v>
      </c>
      <c r="T123" s="33">
        <v>3.8164940000000001E-2</v>
      </c>
      <c r="U123" s="33">
        <v>3.498801E-2</v>
      </c>
      <c r="V123" s="33">
        <v>3.196628E-2</v>
      </c>
      <c r="W123" s="33">
        <v>2.9228879999999999E-2</v>
      </c>
      <c r="X123" s="33">
        <v>2.6815189999999999E-2</v>
      </c>
      <c r="Y123" s="33">
        <v>2.4615140000000001E-2</v>
      </c>
      <c r="Z123" s="33">
        <v>2.2606930000000001E-2</v>
      </c>
      <c r="AA123" s="33">
        <v>2.0982689999999998E-2</v>
      </c>
      <c r="AB123" s="33">
        <v>1.9411459999999998E-2</v>
      </c>
      <c r="AC123" s="33">
        <v>1.803548E-2</v>
      </c>
      <c r="AD123" s="33">
        <v>1.680945E-2</v>
      </c>
      <c r="AE123" s="33">
        <v>1.569504E-2</v>
      </c>
      <c r="AF123" s="33">
        <v>1.4696270000000001E-2</v>
      </c>
      <c r="AG123" s="33">
        <v>1.381508E-2</v>
      </c>
      <c r="AH123" s="33">
        <v>1.298887E-2</v>
      </c>
      <c r="AI123" s="33">
        <v>1.218199E-2</v>
      </c>
      <c r="AJ123" s="33">
        <v>1.1455699999999999E-2</v>
      </c>
      <c r="AK123" s="33">
        <v>1.0800580000000001E-2</v>
      </c>
      <c r="AL123" s="33">
        <v>1.0210260000000001E-2</v>
      </c>
      <c r="AM123" s="33">
        <v>9.6684600000000002E-3</v>
      </c>
      <c r="AN123" s="33">
        <v>9.1740410000000008E-3</v>
      </c>
      <c r="AO123" s="33">
        <v>8.7297399999999997E-3</v>
      </c>
      <c r="AP123" s="33">
        <v>8.3199529999999997E-3</v>
      </c>
      <c r="AQ123" s="33">
        <v>7.9428020000000005E-3</v>
      </c>
      <c r="AR123" s="33">
        <v>7.5925050000000003E-3</v>
      </c>
      <c r="AS123" s="33">
        <v>7.2642210000000004E-3</v>
      </c>
      <c r="AT123" s="33">
        <v>6.9583370000000002E-3</v>
      </c>
      <c r="AU123" s="33">
        <v>6.6782710000000004E-3</v>
      </c>
      <c r="AV123" s="33">
        <v>6.4176759999999998E-3</v>
      </c>
      <c r="AW123" s="33">
        <v>6.1744809999999999E-3</v>
      </c>
      <c r="AX123" s="33">
        <v>5.9422060000000002E-3</v>
      </c>
      <c r="AY123" s="33">
        <v>5.722703E-3</v>
      </c>
      <c r="AZ123" s="33">
        <v>5.5163080000000001E-3</v>
      </c>
      <c r="BA123" s="33">
        <v>5.3255450000000001E-3</v>
      </c>
      <c r="BB123" s="33">
        <v>5.1470159999999999E-3</v>
      </c>
      <c r="BC123" s="33">
        <v>4.9791189999999997E-3</v>
      </c>
      <c r="BD123" s="33">
        <v>4.8162839999999997E-3</v>
      </c>
      <c r="BE123" s="33">
        <v>4.6614719999999998E-3</v>
      </c>
      <c r="BF123" s="33">
        <v>4.5153859999999997E-3</v>
      </c>
      <c r="BG123" s="33">
        <v>4.3788739999999996E-3</v>
      </c>
      <c r="BH123" s="33">
        <v>4.2510070000000002E-3</v>
      </c>
      <c r="BI123" s="33">
        <v>4.1303060000000003E-3</v>
      </c>
      <c r="BJ123" s="33">
        <v>4.010797E-3</v>
      </c>
      <c r="BK123" s="33">
        <v>3.8957890000000002E-3</v>
      </c>
      <c r="BL123" s="33">
        <v>3.7874860000000001E-3</v>
      </c>
      <c r="BM123" s="33">
        <v>3.6855999999999998E-3</v>
      </c>
      <c r="BN123" s="33">
        <v>3.5901819999999999E-3</v>
      </c>
      <c r="BO123" s="33">
        <v>3.4998569999999999E-3</v>
      </c>
      <c r="BP123" s="33">
        <v>3.4090140000000001E-3</v>
      </c>
      <c r="BQ123" s="33">
        <v>3.3212139999999999E-3</v>
      </c>
      <c r="BR123" s="33">
        <v>3.2378490000000001E-3</v>
      </c>
      <c r="BS123" s="33">
        <v>3.1596620000000001E-3</v>
      </c>
      <c r="BT123" s="33">
        <v>3.0873440000000001E-3</v>
      </c>
      <c r="BU123" s="33">
        <v>3.0186459999999998E-3</v>
      </c>
      <c r="BV123" s="33">
        <v>2.9485959999999999E-3</v>
      </c>
      <c r="BW123" s="33">
        <v>2.8796680000000002E-3</v>
      </c>
      <c r="BX123" s="33">
        <v>2.8135479999999999E-3</v>
      </c>
      <c r="BY123" s="33">
        <v>2.7519789999999999E-3</v>
      </c>
      <c r="BZ123" s="33">
        <v>2.6950479999999998E-3</v>
      </c>
      <c r="CA123" s="33">
        <v>2.640931E-3</v>
      </c>
      <c r="CB123" s="33">
        <v>2.5858869999999998E-3</v>
      </c>
      <c r="CC123" s="33">
        <v>2.5305670000000001E-3</v>
      </c>
      <c r="CD123" s="33">
        <v>2.4769240000000001E-3</v>
      </c>
      <c r="CE123" s="33">
        <v>2.4271000000000002E-3</v>
      </c>
      <c r="CF123" s="33">
        <v>2.3812880000000001E-3</v>
      </c>
      <c r="CG123" s="33">
        <v>2.338101E-3</v>
      </c>
      <c r="CH123" s="33">
        <v>2.2941509999999999E-3</v>
      </c>
      <c r="CI123" s="33">
        <v>2.249582E-3</v>
      </c>
      <c r="CJ123" s="33">
        <v>2.2061210000000001E-3</v>
      </c>
      <c r="CK123" s="33">
        <v>2.1652770000000002E-3</v>
      </c>
      <c r="CL123" s="33">
        <v>2.1280470000000001E-3</v>
      </c>
      <c r="CM123" s="33">
        <v>2.0931449999999998E-3</v>
      </c>
      <c r="CN123" s="33">
        <v>2.0577719999999998E-3</v>
      </c>
      <c r="CO123" s="33">
        <v>2.0213480000000001E-3</v>
      </c>
      <c r="CP123" s="33">
        <v>1.9852300000000002E-3</v>
      </c>
      <c r="CQ123" s="33">
        <v>1.951068E-3</v>
      </c>
      <c r="CR123" s="33">
        <v>1.9198259999999999E-3</v>
      </c>
      <c r="CS123" s="33">
        <v>1.8909529999999999E-3</v>
      </c>
      <c r="CT123" s="33">
        <v>1.8616870000000001E-3</v>
      </c>
      <c r="CU123" s="33">
        <v>1.8315440000000001E-3</v>
      </c>
      <c r="CV123" s="33">
        <v>1.800954E-3</v>
      </c>
      <c r="CW123" s="33">
        <v>1.7717449999999999E-3</v>
      </c>
      <c r="CX123" s="33">
        <v>1.7452240000000001E-3</v>
      </c>
      <c r="CY123" s="33">
        <v>1.7206039999999999E-3</v>
      </c>
      <c r="CZ123" s="33">
        <v>1.695776E-3</v>
      </c>
      <c r="DA123" s="33">
        <v>1.6704199999999999E-3</v>
      </c>
      <c r="DB123" s="33">
        <v>1.644661E-3</v>
      </c>
      <c r="DC123" s="33">
        <v>1.6199000000000001E-3</v>
      </c>
      <c r="DD123" s="33">
        <v>1.597544E-3</v>
      </c>
      <c r="DE123" s="33">
        <v>1.5771419999999999E-3</v>
      </c>
      <c r="DF123" s="33">
        <v>1.5562729999999999E-3</v>
      </c>
      <c r="DG123" s="33">
        <v>1.534334E-3</v>
      </c>
      <c r="DH123" s="33">
        <v>1.5119879999999999E-3</v>
      </c>
      <c r="DI123" s="33">
        <v>1.4906209999999999E-3</v>
      </c>
      <c r="DJ123" s="33">
        <v>1.4711100000000001E-3</v>
      </c>
      <c r="DK123" s="33">
        <v>1.4530610000000001E-3</v>
      </c>
      <c r="DL123" s="33">
        <v>1.4350459999999999E-3</v>
      </c>
      <c r="DM123" s="33">
        <v>1.4163559999999999E-3</v>
      </c>
      <c r="DN123" s="33">
        <v>1.397461E-3</v>
      </c>
      <c r="DO123" s="33">
        <v>1.3792749999999999E-3</v>
      </c>
      <c r="DP123" s="33">
        <v>1.362689E-3</v>
      </c>
      <c r="DQ123" s="33">
        <v>1.3473820000000001E-3</v>
      </c>
      <c r="DR123" s="33">
        <v>1.3320389999999999E-3</v>
      </c>
      <c r="DS123" s="33">
        <v>1.3151479999999999E-3</v>
      </c>
      <c r="DT123" s="33">
        <v>1.2974169999999999E-3</v>
      </c>
      <c r="DU123" s="33">
        <v>1.2805150000000001E-3</v>
      </c>
      <c r="DV123" s="33">
        <v>1.2659080000000001E-3</v>
      </c>
      <c r="DW123" s="33">
        <v>1.2531129999999999E-3</v>
      </c>
      <c r="DX123" s="33">
        <v>1.2405300000000001E-3</v>
      </c>
      <c r="DY123" s="33">
        <v>1.226544E-3</v>
      </c>
      <c r="DZ123" s="33">
        <v>1.211003E-3</v>
      </c>
      <c r="EA123" s="33">
        <v>1.1957490000000001E-3</v>
      </c>
      <c r="EB123" s="33">
        <v>1.182092E-3</v>
      </c>
      <c r="EC123" s="33">
        <v>1.1699119999999999E-3</v>
      </c>
      <c r="ED123" s="33">
        <v>1.158056E-3</v>
      </c>
      <c r="EE123" s="33">
        <v>1.1453819999999999E-3</v>
      </c>
      <c r="EF123" s="33">
        <v>1.132121E-3</v>
      </c>
      <c r="EG123" s="33">
        <v>1.1189500000000001E-3</v>
      </c>
      <c r="EH123" s="33">
        <v>1.1068969999999999E-3</v>
      </c>
      <c r="EI123" s="33">
        <v>1.0960029999999999E-3</v>
      </c>
      <c r="EJ123" s="33">
        <v>1.0853919999999999E-3</v>
      </c>
      <c r="EK123" s="33">
        <v>1.073861E-3</v>
      </c>
      <c r="EL123" s="33">
        <v>1.0612289999999999E-3</v>
      </c>
      <c r="EM123" s="33">
        <v>1.0485099999999999E-3</v>
      </c>
      <c r="EN123" s="33">
        <v>1.0371029999999999E-3</v>
      </c>
      <c r="EO123" s="33">
        <v>1.027029E-3</v>
      </c>
      <c r="EP123" s="33">
        <v>1.017439E-3</v>
      </c>
      <c r="EQ123" s="33">
        <v>1.007607E-3</v>
      </c>
      <c r="ER123" s="33">
        <v>9.9709790000000005E-4</v>
      </c>
      <c r="ES123" s="33">
        <v>9.863579999999999E-4</v>
      </c>
      <c r="ET123" s="33">
        <v>9.7619169999999997E-4</v>
      </c>
      <c r="EU123" s="33">
        <v>9.6669490000000002E-4</v>
      </c>
      <c r="EV123" s="33">
        <v>9.5739190000000002E-4</v>
      </c>
      <c r="EW123" s="33">
        <v>9.4792539999999999E-4</v>
      </c>
      <c r="EX123" s="33">
        <v>9.3788590000000005E-4</v>
      </c>
      <c r="EY123" s="33">
        <v>9.2792129999999995E-4</v>
      </c>
      <c r="EZ123" s="33">
        <v>9.190925E-4</v>
      </c>
      <c r="FA123" s="33">
        <v>9.1127150000000002E-4</v>
      </c>
      <c r="FB123" s="33">
        <v>9.034806E-4</v>
      </c>
      <c r="FC123" s="33">
        <v>8.9503810000000005E-4</v>
      </c>
      <c r="FD123" s="33">
        <v>8.8572040000000002E-4</v>
      </c>
      <c r="FE123" s="33">
        <v>8.7622959999999995E-4</v>
      </c>
      <c r="FF123" s="33">
        <v>8.6772019999999995E-4</v>
      </c>
      <c r="FG123" s="33">
        <v>8.6026090000000004E-4</v>
      </c>
      <c r="FH123" s="33">
        <v>8.5313000000000001E-4</v>
      </c>
      <c r="FI123" s="33">
        <v>8.4593150000000002E-4</v>
      </c>
      <c r="FJ123" s="33">
        <v>8.3837690000000003E-4</v>
      </c>
      <c r="FK123" s="33">
        <v>8.3068590000000004E-4</v>
      </c>
      <c r="FL123" s="33">
        <v>8.235416E-4</v>
      </c>
      <c r="FM123" s="33">
        <v>8.1681699999999996E-4</v>
      </c>
      <c r="FN123" s="33">
        <v>8.1021689999999998E-4</v>
      </c>
      <c r="FO123" s="33">
        <v>8.0352560000000002E-4</v>
      </c>
      <c r="FP123" s="33">
        <v>7.965747E-4</v>
      </c>
      <c r="FQ123" s="33">
        <v>7.8954969999999998E-4</v>
      </c>
      <c r="FR123" s="33">
        <v>7.831143E-4</v>
      </c>
      <c r="FS123" s="33">
        <v>7.7717650000000004E-4</v>
      </c>
      <c r="FT123" s="33">
        <v>7.715059E-4</v>
      </c>
      <c r="FU123" s="33">
        <v>7.6569810000000002E-4</v>
      </c>
      <c r="FV123" s="33">
        <v>7.5948369999999995E-4</v>
      </c>
      <c r="FW123" s="33">
        <v>7.5306760000000005E-4</v>
      </c>
      <c r="FX123" s="33">
        <v>7.4699290000000002E-4</v>
      </c>
      <c r="FY123" s="33">
        <v>7.4137599999999997E-4</v>
      </c>
      <c r="FZ123" s="33">
        <v>7.3608509999999996E-4</v>
      </c>
      <c r="GA123" s="33">
        <v>7.3090429999999999E-4</v>
      </c>
      <c r="GB123" s="33">
        <v>7.2556439999999997E-4</v>
      </c>
      <c r="GC123" s="33">
        <v>7.2020470000000003E-4</v>
      </c>
      <c r="GD123" s="33">
        <v>7.1509109999999998E-4</v>
      </c>
      <c r="GE123" s="33">
        <v>7.1032110000000001E-4</v>
      </c>
      <c r="GF123" s="33">
        <v>7.0570400000000003E-4</v>
      </c>
      <c r="GG123" s="33">
        <v>7.0101630000000005E-4</v>
      </c>
      <c r="GH123" s="33">
        <v>6.9605619999999998E-4</v>
      </c>
      <c r="GI123" s="33">
        <v>6.9098019999999996E-4</v>
      </c>
      <c r="GJ123" s="33">
        <v>6.8608039999999996E-4</v>
      </c>
      <c r="GK123" s="33">
        <v>6.8150039999999995E-4</v>
      </c>
      <c r="GL123" s="33">
        <v>6.771813E-4</v>
      </c>
      <c r="GM123" s="33">
        <v>6.7292760000000002E-4</v>
      </c>
      <c r="GN123" s="33">
        <v>6.6855579999999999E-4</v>
      </c>
      <c r="GO123" s="33">
        <v>6.6410320000000005E-4</v>
      </c>
      <c r="GP123" s="33">
        <v>6.5974019999999998E-4</v>
      </c>
      <c r="GQ123" s="33">
        <v>6.5559329999999999E-4</v>
      </c>
      <c r="GR123" s="33">
        <v>6.5169519999999995E-4</v>
      </c>
      <c r="GS123" s="33">
        <v>6.479306E-4</v>
      </c>
      <c r="GT123" s="33">
        <v>6.4416310000000004E-4</v>
      </c>
      <c r="GU123" s="33">
        <v>6.4037559999999998E-4</v>
      </c>
      <c r="GV123" s="33">
        <v>6.3661740000000005E-4</v>
      </c>
      <c r="GW123" s="33">
        <v>6.3298070000000002E-4</v>
      </c>
      <c r="GX123" s="33">
        <v>6.2959229999999999E-4</v>
      </c>
      <c r="GY123" s="33">
        <v>6.2634500000000005E-4</v>
      </c>
      <c r="GZ123" s="33">
        <v>6.2311449999999998E-4</v>
      </c>
      <c r="HA123" s="33">
        <v>6.1983280000000001E-4</v>
      </c>
      <c r="HB123" s="33">
        <v>6.1655029999999999E-4</v>
      </c>
      <c r="HC123" s="33">
        <v>6.1333630000000002E-4</v>
      </c>
      <c r="HD123" s="33">
        <v>6.1028579999999996E-4</v>
      </c>
      <c r="HE123" s="33">
        <v>6.0733269999999995E-4</v>
      </c>
      <c r="HF123" s="33">
        <v>6.0439339999999997E-4</v>
      </c>
      <c r="HG123" s="33">
        <v>6.0143060000000001E-4</v>
      </c>
      <c r="HH123" s="33">
        <v>5.9845890000000004E-4</v>
      </c>
      <c r="HI123" s="33">
        <v>5.9555559999999999E-4</v>
      </c>
      <c r="HJ123" s="33">
        <v>5.9280780000000005E-4</v>
      </c>
      <c r="HK123" s="33">
        <v>5.9018449999999995E-4</v>
      </c>
      <c r="HL123" s="33">
        <v>5.8760940000000003E-4</v>
      </c>
      <c r="HM123" s="33">
        <v>5.8504420000000002E-4</v>
      </c>
      <c r="HN123" s="33">
        <v>5.824348E-4</v>
      </c>
      <c r="HO123" s="33">
        <v>5.7979920000000005E-4</v>
      </c>
      <c r="HP123" s="33">
        <v>5.7721509999999999E-4</v>
      </c>
      <c r="HQ123" s="33">
        <v>5.7467469999999997E-4</v>
      </c>
      <c r="HR123" s="33">
        <v>5.7216009999999998E-4</v>
      </c>
      <c r="HS123" s="33">
        <v>5.6968609999999995E-4</v>
      </c>
      <c r="HT123" s="33">
        <v>5.6723590000000001E-4</v>
      </c>
      <c r="HU123" s="33">
        <v>5.6480270000000001E-4</v>
      </c>
      <c r="HV123" s="33">
        <v>5.6243760000000004E-4</v>
      </c>
      <c r="HW123" s="33">
        <v>5.6015109999999998E-4</v>
      </c>
      <c r="HX123" s="33">
        <v>5.5792739999999997E-4</v>
      </c>
      <c r="HY123" s="33">
        <v>5.5577000000000003E-4</v>
      </c>
      <c r="HZ123" s="33">
        <v>5.5362919999999999E-4</v>
      </c>
      <c r="IA123" s="33">
        <v>5.5145750000000005E-4</v>
      </c>
      <c r="IB123" s="33">
        <v>5.4928319999999998E-4</v>
      </c>
      <c r="IC123" s="33">
        <v>5.4712010000000004E-4</v>
      </c>
      <c r="ID123" s="33">
        <v>5.4496009999999997E-4</v>
      </c>
      <c r="IE123" s="33">
        <v>5.4281329999999995E-4</v>
      </c>
      <c r="IF123" s="33">
        <v>5.4063940000000001E-4</v>
      </c>
      <c r="IG123" s="33">
        <v>5.3844679999999999E-4</v>
      </c>
      <c r="IH123" s="33">
        <v>5.3630180000000004E-4</v>
      </c>
      <c r="II123" s="33">
        <v>5.3423629999999999E-4</v>
      </c>
      <c r="IJ123" s="33">
        <v>5.3224399999999997E-4</v>
      </c>
      <c r="IK123" s="33">
        <v>5.3033119999999995E-4</v>
      </c>
      <c r="IL123" s="33">
        <v>5.2846640000000003E-4</v>
      </c>
      <c r="IM123" s="33">
        <v>5.2663030000000004E-4</v>
      </c>
      <c r="IN123" s="33">
        <v>5.2484999999999999E-4</v>
      </c>
      <c r="IO123" s="33">
        <v>5.2311930000000005E-4</v>
      </c>
      <c r="IP123" s="33">
        <v>5.2140189999999999E-4</v>
      </c>
      <c r="IQ123" s="33">
        <v>5.1969099999999997E-4</v>
      </c>
      <c r="IR123" s="33">
        <v>5.1797530000000005E-4</v>
      </c>
      <c r="IS123" s="33">
        <v>5.1627900000000002E-4</v>
      </c>
      <c r="IT123" s="33">
        <v>5.1464909999999998E-4</v>
      </c>
      <c r="IU123" s="33">
        <v>5.1310570000000005E-4</v>
      </c>
      <c r="IV123" s="33">
        <v>5.1165960000000002E-4</v>
      </c>
      <c r="IW123" s="33">
        <v>5.1032330000000002E-4</v>
      </c>
      <c r="IX123" s="33">
        <v>5.0907420000000005E-4</v>
      </c>
      <c r="IY123" s="33">
        <v>5.0790869999999997E-4</v>
      </c>
      <c r="IZ123" s="33">
        <v>5.0682590000000001E-4</v>
      </c>
      <c r="JA123" s="33">
        <v>5.0578210000000001E-4</v>
      </c>
      <c r="JB123" s="33">
        <v>5.0475930000000002E-4</v>
      </c>
      <c r="JC123" s="33">
        <v>5.0375259999999999E-4</v>
      </c>
      <c r="JD123" s="33">
        <v>5.0271829999999997E-4</v>
      </c>
      <c r="JE123" s="33">
        <v>5.016396E-4</v>
      </c>
      <c r="JF123" s="33">
        <v>5.0052460000000001E-4</v>
      </c>
      <c r="JG123" s="33">
        <v>4.9936670000000002E-4</v>
      </c>
      <c r="JH123" s="33">
        <v>4.9820850000000005E-4</v>
      </c>
      <c r="JI123" s="33">
        <v>4.9709699999999995E-4</v>
      </c>
      <c r="JJ123" s="33">
        <v>4.9606010000000002E-4</v>
      </c>
      <c r="JK123" s="33">
        <v>4.9510410000000004E-4</v>
      </c>
      <c r="JL123" s="33">
        <v>4.9423000000000002E-4</v>
      </c>
      <c r="JM123" s="33">
        <v>4.9342829999999996E-4</v>
      </c>
      <c r="JN123" s="33">
        <v>4.9271199999999997E-4</v>
      </c>
      <c r="JO123" s="33">
        <v>4.9206849999999997E-4</v>
      </c>
      <c r="JP123" s="33">
        <v>4.9147429999999998E-4</v>
      </c>
      <c r="JQ123" s="33">
        <v>4.9088989999999998E-4</v>
      </c>
      <c r="JR123" s="33">
        <v>4.9028449999999996E-4</v>
      </c>
      <c r="JS123" s="33">
        <v>4.8963960000000003E-4</v>
      </c>
      <c r="JT123" s="33">
        <v>4.8897440000000001E-4</v>
      </c>
      <c r="JU123" s="33">
        <v>4.8829289999999996E-4</v>
      </c>
      <c r="JV123" s="33">
        <v>4.8759619999999999E-4</v>
      </c>
      <c r="JW123" s="33">
        <v>4.8687330000000002E-4</v>
      </c>
      <c r="JX123" s="33">
        <v>4.8612219999999998E-4</v>
      </c>
      <c r="JY123" s="33">
        <v>4.8535119999999998E-4</v>
      </c>
      <c r="JZ123" s="33">
        <v>4.845998E-4</v>
      </c>
      <c r="KA123" s="33">
        <v>4.8388359999999999E-4</v>
      </c>
      <c r="KB123" s="33">
        <v>4.8320349999999998E-4</v>
      </c>
      <c r="KC123" s="33">
        <v>4.8253549999999998E-4</v>
      </c>
      <c r="KD123" s="33">
        <v>4.8185539999999997E-4</v>
      </c>
      <c r="KE123" s="33">
        <v>4.8114799999999998E-4</v>
      </c>
      <c r="KF123" s="33">
        <v>4.8043100000000002E-4</v>
      </c>
      <c r="KG123" s="33">
        <v>4.797089E-4</v>
      </c>
      <c r="KH123" s="33">
        <v>4.7898299999999999E-4</v>
      </c>
      <c r="KI123" s="33">
        <v>4.7823959999999997E-4</v>
      </c>
      <c r="KJ123" s="33">
        <v>4.7747160000000002E-4</v>
      </c>
      <c r="KK123" s="33">
        <v>4.7668020000000001E-4</v>
      </c>
      <c r="KL123" s="33">
        <v>4.7589540000000002E-4</v>
      </c>
      <c r="KM123" s="33">
        <v>4.7512489999999998E-4</v>
      </c>
      <c r="KN123" s="33">
        <v>4.7436439999999999E-4</v>
      </c>
      <c r="KO123" s="33">
        <v>4.7358380000000002E-4</v>
      </c>
      <c r="KP123" s="33">
        <v>4.727601E-4</v>
      </c>
      <c r="KQ123" s="33">
        <v>4.7188649999999998E-4</v>
      </c>
      <c r="KR123" s="33">
        <v>4.7099080000000002E-4</v>
      </c>
      <c r="KS123" s="33">
        <v>4.7008750000000001E-4</v>
      </c>
      <c r="KT123" s="33">
        <v>4.6917559999999999E-4</v>
      </c>
      <c r="KU123" s="33">
        <v>4.6822200000000002E-4</v>
      </c>
      <c r="KV123" s="33">
        <v>4.6721300000000001E-4</v>
      </c>
      <c r="KW123" s="33">
        <v>4.661515E-4</v>
      </c>
      <c r="KX123" s="33">
        <v>4.6507459999999999E-4</v>
      </c>
      <c r="KY123" s="33">
        <v>4.6400249999999999E-4</v>
      </c>
      <c r="KZ123" s="33">
        <v>4.6294400000000002E-4</v>
      </c>
      <c r="LA123" s="33">
        <v>4.6187099999999998E-4</v>
      </c>
      <c r="LB123" s="33">
        <v>4.607678E-4</v>
      </c>
      <c r="LC123" s="33">
        <v>4.5963280000000002E-4</v>
      </c>
      <c r="LD123" s="33">
        <v>4.584953E-4</v>
      </c>
      <c r="LE123" s="33">
        <v>4.573639E-4</v>
      </c>
      <c r="LF123" s="33">
        <v>4.5623430000000002E-4</v>
      </c>
      <c r="LG123" s="33">
        <v>4.550655E-4</v>
      </c>
      <c r="LH123" s="33">
        <v>4.5383309999999998E-4</v>
      </c>
      <c r="LI123" s="33">
        <v>4.5253129999999999E-4</v>
      </c>
      <c r="LJ123" s="33">
        <v>4.5119190000000002E-4</v>
      </c>
      <c r="LK123" s="33">
        <v>4.4983270000000002E-4</v>
      </c>
      <c r="LL123" s="33">
        <v>4.4845950000000002E-4</v>
      </c>
      <c r="LM123" s="33">
        <v>4.4704409999999999E-4</v>
      </c>
      <c r="LN123" s="33">
        <v>4.4557210000000002E-4</v>
      </c>
      <c r="LO123" s="33">
        <v>4.440453E-4</v>
      </c>
      <c r="LP123" s="33">
        <v>4.4250209999999998E-4</v>
      </c>
      <c r="LQ123" s="33">
        <v>4.409638E-4</v>
      </c>
      <c r="LR123" s="33">
        <v>4.3944090000000002E-4</v>
      </c>
      <c r="LS123" s="33">
        <v>4.3790909999999998E-4</v>
      </c>
      <c r="LT123" s="33">
        <v>4.363576E-4</v>
      </c>
      <c r="LU123" s="33">
        <v>4.347892E-4</v>
      </c>
      <c r="LV123" s="33">
        <v>4.332354E-4</v>
      </c>
      <c r="LW123" s="33">
        <v>4.317104E-4</v>
      </c>
      <c r="LX123" s="33">
        <v>4.302191E-4</v>
      </c>
      <c r="LY123" s="33">
        <v>4.2872919999999999E-4</v>
      </c>
      <c r="LZ123" s="33">
        <v>4.2721179999999999E-4</v>
      </c>
      <c r="MA123" s="33">
        <v>4.2565950000000001E-4</v>
      </c>
      <c r="MB123" s="33">
        <v>4.2409920000000001E-4</v>
      </c>
      <c r="MC123" s="33">
        <v>4.2254430000000001E-4</v>
      </c>
      <c r="MD123" s="33">
        <v>4.2100440000000002E-4</v>
      </c>
      <c r="ME123" s="33">
        <v>4.194542E-4</v>
      </c>
      <c r="MF123" s="33">
        <v>4.1787429999999998E-4</v>
      </c>
      <c r="MG123" s="33">
        <v>4.1626180000000002E-4</v>
      </c>
      <c r="MH123" s="33">
        <v>4.1464589999999998E-4</v>
      </c>
      <c r="MI123" s="33">
        <v>4.1304299999999998E-4</v>
      </c>
      <c r="MJ123" s="33">
        <v>4.1145990000000001E-4</v>
      </c>
      <c r="MK123" s="33">
        <v>4.0986780000000001E-4</v>
      </c>
      <c r="ML123" s="33">
        <v>4.0824230000000001E-4</v>
      </c>
      <c r="MM123" s="33">
        <v>4.0657840000000002E-4</v>
      </c>
      <c r="MN123" s="33">
        <v>4.0490529999999999E-4</v>
      </c>
      <c r="MO123" s="33">
        <v>4.032447E-4</v>
      </c>
      <c r="MP123" s="33">
        <v>4.0161230000000002E-4</v>
      </c>
      <c r="MQ123" s="33">
        <v>3.9999129999999998E-4</v>
      </c>
      <c r="MR123" s="33">
        <v>3.9836919999999999E-4</v>
      </c>
      <c r="MS123" s="33">
        <v>3.9675209999999998E-4</v>
      </c>
      <c r="MT123" s="33">
        <v>3.9517559999999998E-4</v>
      </c>
      <c r="MU123" s="33">
        <v>3.9365899999999998E-4</v>
      </c>
      <c r="MV123" s="33">
        <v>3.9220359999999997E-4</v>
      </c>
      <c r="MW123" s="33">
        <v>3.9077540000000003E-4</v>
      </c>
      <c r="MX123" s="33">
        <v>3.8934439999999999E-4</v>
      </c>
      <c r="MY123" s="33">
        <v>3.8789789999999998E-4</v>
      </c>
      <c r="MZ123" s="33">
        <v>3.8644789999999998E-4</v>
      </c>
      <c r="NA123" s="33">
        <v>3.8499230000000001E-4</v>
      </c>
      <c r="NB123" s="33">
        <v>3.8352889999999999E-4</v>
      </c>
      <c r="NC123" s="33">
        <v>3.8203480000000001E-4</v>
      </c>
      <c r="ND123" s="33">
        <v>3.8049779999999999E-4</v>
      </c>
      <c r="NE123" s="33">
        <v>3.7892459999999998E-4</v>
      </c>
      <c r="NF123" s="33">
        <v>3.773483E-4</v>
      </c>
      <c r="NG123" s="33">
        <v>3.757926E-4</v>
      </c>
      <c r="NH123" s="33">
        <v>3.742692E-4</v>
      </c>
      <c r="NI123" s="33">
        <v>3.7275909999999999E-4</v>
      </c>
      <c r="NJ123" s="33">
        <v>3.7124590000000001E-4</v>
      </c>
      <c r="NK123" s="33">
        <v>3.69725E-4</v>
      </c>
      <c r="NL123" s="33">
        <v>3.6821560000000001E-4</v>
      </c>
      <c r="NM123" s="33">
        <v>3.6672719999999997E-4</v>
      </c>
      <c r="NN123" s="33">
        <v>3.6526020000000002E-4</v>
      </c>
      <c r="NO123" s="33">
        <v>3.6378909999999998E-4</v>
      </c>
      <c r="NP123" s="33">
        <v>3.6229619999999998E-4</v>
      </c>
      <c r="NQ123" s="33">
        <v>3.6078109999999999E-4</v>
      </c>
      <c r="NR123" s="33">
        <v>3.5927229999999999E-4</v>
      </c>
      <c r="NS123" s="33">
        <v>3.577907E-4</v>
      </c>
      <c r="NT123" s="33">
        <v>3.5634879999999999E-4</v>
      </c>
      <c r="NU123" s="33">
        <v>3.5493079999999999E-4</v>
      </c>
      <c r="NV123" s="33">
        <v>3.535228E-4</v>
      </c>
      <c r="NW123" s="33">
        <v>3.52121E-4</v>
      </c>
      <c r="NX123" s="33">
        <v>3.5073549999999998E-4</v>
      </c>
      <c r="NY123" s="33">
        <v>3.4936670000000001E-4</v>
      </c>
      <c r="NZ123" s="33">
        <v>3.4800819999999998E-4</v>
      </c>
      <c r="OA123" s="33">
        <v>3.4663059999999999E-4</v>
      </c>
      <c r="OB123" s="33">
        <v>3.4521539999999998E-4</v>
      </c>
      <c r="OC123" s="33">
        <v>3.437615E-4</v>
      </c>
      <c r="OD123" s="33">
        <v>3.4227729999999998E-4</v>
      </c>
      <c r="OE123" s="33">
        <v>3.4077880000000002E-4</v>
      </c>
      <c r="OF123" s="33">
        <v>3.3928050000000003E-4</v>
      </c>
      <c r="OG123" s="33">
        <v>3.3778159999999998E-4</v>
      </c>
      <c r="OH123" s="33">
        <v>3.362916E-4</v>
      </c>
      <c r="OI123" s="33">
        <v>3.3482169999999998E-4</v>
      </c>
      <c r="OJ123" s="33">
        <v>3.3338120000000001E-4</v>
      </c>
      <c r="OK123" s="33">
        <v>3.3197640000000002E-4</v>
      </c>
      <c r="OL123" s="33">
        <v>3.306044E-4</v>
      </c>
      <c r="OM123" s="33">
        <v>3.2924400000000002E-4</v>
      </c>
      <c r="ON123" s="33">
        <v>3.2788529999999998E-4</v>
      </c>
      <c r="OO123" s="33">
        <v>3.2652449999999997E-4</v>
      </c>
      <c r="OP123" s="33">
        <v>3.251625E-4</v>
      </c>
    </row>
    <row r="124" spans="1:406" x14ac:dyDescent="0.25">
      <c r="A124" s="13" t="str">
        <f t="shared" si="1"/>
        <v>Helicopter-EXTREMELY COARSE-3-14-Any</v>
      </c>
      <c r="B124" s="13" t="s">
        <v>55</v>
      </c>
      <c r="C124" s="23" t="s">
        <v>33</v>
      </c>
      <c r="D124" s="31">
        <v>3</v>
      </c>
      <c r="E124" s="23">
        <v>14</v>
      </c>
      <c r="F124" s="32" t="s">
        <v>48</v>
      </c>
      <c r="G124" s="33">
        <v>0.39612380000000003</v>
      </c>
      <c r="H124" s="33">
        <v>0.24070349999999999</v>
      </c>
      <c r="I124" s="33">
        <v>0.1570569</v>
      </c>
      <c r="J124" s="33">
        <v>0.1093668</v>
      </c>
      <c r="K124" s="33">
        <v>8.0360699999999993E-2</v>
      </c>
      <c r="L124" s="33">
        <v>6.1856990000000001E-2</v>
      </c>
      <c r="M124" s="33">
        <v>4.9385249999999999E-2</v>
      </c>
      <c r="N124" s="33">
        <v>4.1812729999999999E-2</v>
      </c>
      <c r="O124" s="33">
        <v>3.6188810000000002E-2</v>
      </c>
      <c r="P124" s="33">
        <v>3.1933429999999999E-2</v>
      </c>
      <c r="Q124" s="33">
        <v>2.8632560000000001E-2</v>
      </c>
      <c r="R124" s="33">
        <v>2.6072959999999999E-2</v>
      </c>
      <c r="S124" s="33">
        <v>2.3860949999999999E-2</v>
      </c>
      <c r="T124" s="33">
        <v>2.1683299999999999E-2</v>
      </c>
      <c r="U124" s="33">
        <v>1.9562820000000002E-2</v>
      </c>
      <c r="V124" s="33">
        <v>1.758473E-2</v>
      </c>
      <c r="W124" s="33">
        <v>1.5846849999999999E-2</v>
      </c>
      <c r="X124" s="33">
        <v>1.440103E-2</v>
      </c>
      <c r="Y124" s="33">
        <v>1.319533E-2</v>
      </c>
      <c r="Z124" s="33">
        <v>1.2090190000000001E-2</v>
      </c>
      <c r="AA124" s="33">
        <v>1.11193E-2</v>
      </c>
      <c r="AB124" s="33">
        <v>1.0282009999999999E-2</v>
      </c>
      <c r="AC124" s="33">
        <v>9.5570919999999997E-3</v>
      </c>
      <c r="AD124" s="33">
        <v>8.8325580000000008E-3</v>
      </c>
      <c r="AE124" s="33">
        <v>8.2015999999999999E-3</v>
      </c>
      <c r="AF124" s="33">
        <v>7.6488449999999996E-3</v>
      </c>
      <c r="AG124" s="33">
        <v>7.1676400000000003E-3</v>
      </c>
      <c r="AH124" s="33">
        <v>6.7386290000000003E-3</v>
      </c>
      <c r="AI124" s="33">
        <v>6.3536699999999996E-3</v>
      </c>
      <c r="AJ124" s="33">
        <v>6.0066759999999999E-3</v>
      </c>
      <c r="AK124" s="33">
        <v>5.6901089999999996E-3</v>
      </c>
      <c r="AL124" s="33">
        <v>5.401561E-3</v>
      </c>
      <c r="AM124" s="33">
        <v>5.1430460000000001E-3</v>
      </c>
      <c r="AN124" s="33">
        <v>4.9065439999999997E-3</v>
      </c>
      <c r="AO124" s="33">
        <v>4.6881700000000002E-3</v>
      </c>
      <c r="AP124" s="33">
        <v>4.4844619999999998E-3</v>
      </c>
      <c r="AQ124" s="33">
        <v>4.2960810000000002E-3</v>
      </c>
      <c r="AR124" s="33">
        <v>4.1206589999999996E-3</v>
      </c>
      <c r="AS124" s="33">
        <v>3.9606889999999999E-3</v>
      </c>
      <c r="AT124" s="33">
        <v>3.8132119999999999E-3</v>
      </c>
      <c r="AU124" s="33">
        <v>3.6746600000000002E-3</v>
      </c>
      <c r="AV124" s="33">
        <v>3.5413430000000002E-3</v>
      </c>
      <c r="AW124" s="33">
        <v>3.417944E-3</v>
      </c>
      <c r="AX124" s="33">
        <v>3.3021629999999999E-3</v>
      </c>
      <c r="AY124" s="33">
        <v>3.1944E-3</v>
      </c>
      <c r="AZ124" s="33">
        <v>3.0944919999999999E-3</v>
      </c>
      <c r="BA124" s="33">
        <v>3.000792E-3</v>
      </c>
      <c r="BB124" s="33">
        <v>2.9093399999999998E-3</v>
      </c>
      <c r="BC124" s="33">
        <v>2.8233289999999999E-3</v>
      </c>
      <c r="BD124" s="33">
        <v>2.7419039999999999E-3</v>
      </c>
      <c r="BE124" s="33">
        <v>2.6654080000000002E-3</v>
      </c>
      <c r="BF124" s="33">
        <v>2.5945130000000001E-3</v>
      </c>
      <c r="BG124" s="33">
        <v>2.527633E-3</v>
      </c>
      <c r="BH124" s="33">
        <v>2.4622089999999999E-3</v>
      </c>
      <c r="BI124" s="33">
        <v>2.3999630000000002E-3</v>
      </c>
      <c r="BJ124" s="33">
        <v>2.3402150000000001E-3</v>
      </c>
      <c r="BK124" s="33">
        <v>2.283387E-3</v>
      </c>
      <c r="BL124" s="33">
        <v>2.2315070000000002E-3</v>
      </c>
      <c r="BM124" s="33">
        <v>2.1822830000000001E-3</v>
      </c>
      <c r="BN124" s="33">
        <v>2.1326779999999998E-3</v>
      </c>
      <c r="BO124" s="33">
        <v>2.085553E-3</v>
      </c>
      <c r="BP124" s="33">
        <v>2.0407480000000002E-3</v>
      </c>
      <c r="BQ124" s="33">
        <v>1.9984450000000002E-3</v>
      </c>
      <c r="BR124" s="33">
        <v>1.9594090000000001E-3</v>
      </c>
      <c r="BS124" s="33">
        <v>1.9216960000000001E-3</v>
      </c>
      <c r="BT124" s="33">
        <v>1.8831329999999999E-3</v>
      </c>
      <c r="BU124" s="33">
        <v>1.846288E-3</v>
      </c>
      <c r="BV124" s="33">
        <v>1.811471E-3</v>
      </c>
      <c r="BW124" s="33">
        <v>1.778677E-3</v>
      </c>
      <c r="BX124" s="33">
        <v>1.7473829999999999E-3</v>
      </c>
      <c r="BY124" s="33">
        <v>1.7175039999999999E-3</v>
      </c>
      <c r="BZ124" s="33">
        <v>1.6874800000000001E-3</v>
      </c>
      <c r="CA124" s="33">
        <v>1.65818E-3</v>
      </c>
      <c r="CB124" s="33">
        <v>1.6303190000000001E-3</v>
      </c>
      <c r="CC124" s="33">
        <v>1.6044760000000001E-3</v>
      </c>
      <c r="CD124" s="33">
        <v>1.579329E-3</v>
      </c>
      <c r="CE124" s="33">
        <v>1.5551370000000001E-3</v>
      </c>
      <c r="CF124" s="33">
        <v>1.5312240000000001E-3</v>
      </c>
      <c r="CG124" s="33">
        <v>1.5077700000000001E-3</v>
      </c>
      <c r="CH124" s="33">
        <v>1.4849279999999999E-3</v>
      </c>
      <c r="CI124" s="33">
        <v>1.463507E-3</v>
      </c>
      <c r="CJ124" s="33">
        <v>1.4429040000000001E-3</v>
      </c>
      <c r="CK124" s="33">
        <v>1.4229150000000001E-3</v>
      </c>
      <c r="CL124" s="33">
        <v>1.4032300000000001E-3</v>
      </c>
      <c r="CM124" s="33">
        <v>1.3839740000000001E-3</v>
      </c>
      <c r="CN124" s="33">
        <v>1.365401E-3</v>
      </c>
      <c r="CO124" s="33">
        <v>1.3475749999999999E-3</v>
      </c>
      <c r="CP124" s="33">
        <v>1.330557E-3</v>
      </c>
      <c r="CQ124" s="33">
        <v>1.3141470000000001E-3</v>
      </c>
      <c r="CR124" s="33">
        <v>1.2979350000000001E-3</v>
      </c>
      <c r="CS124" s="33">
        <v>1.2816640000000001E-3</v>
      </c>
      <c r="CT124" s="33">
        <v>1.2660410000000001E-3</v>
      </c>
      <c r="CU124" s="33">
        <v>1.251402E-3</v>
      </c>
      <c r="CV124" s="33">
        <v>1.237401E-3</v>
      </c>
      <c r="CW124" s="33">
        <v>1.223525E-3</v>
      </c>
      <c r="CX124" s="33">
        <v>1.2093329999999999E-3</v>
      </c>
      <c r="CY124" s="33">
        <v>1.195286E-3</v>
      </c>
      <c r="CZ124" s="33">
        <v>1.1820979999999999E-3</v>
      </c>
      <c r="DA124" s="33">
        <v>1.169823E-3</v>
      </c>
      <c r="DB124" s="33">
        <v>1.157904E-3</v>
      </c>
      <c r="DC124" s="33">
        <v>1.145847E-3</v>
      </c>
      <c r="DD124" s="33">
        <v>1.1336149999999999E-3</v>
      </c>
      <c r="DE124" s="33">
        <v>1.121721E-3</v>
      </c>
      <c r="DF124" s="33">
        <v>1.110516E-3</v>
      </c>
      <c r="DG124" s="33">
        <v>1.0998239999999999E-3</v>
      </c>
      <c r="DH124" s="33">
        <v>1.089184E-3</v>
      </c>
      <c r="DI124" s="33">
        <v>1.0784550000000001E-3</v>
      </c>
      <c r="DJ124" s="33">
        <v>1.067903E-3</v>
      </c>
      <c r="DK124" s="33">
        <v>1.0577799999999999E-3</v>
      </c>
      <c r="DL124" s="33">
        <v>1.048242E-3</v>
      </c>
      <c r="DM124" s="33">
        <v>1.039147E-3</v>
      </c>
      <c r="DN124" s="33">
        <v>1.030099E-3</v>
      </c>
      <c r="DO124" s="33">
        <v>1.020974E-3</v>
      </c>
      <c r="DP124" s="33">
        <v>1.011929E-3</v>
      </c>
      <c r="DQ124" s="33">
        <v>1.003049E-3</v>
      </c>
      <c r="DR124" s="33">
        <v>9.9450430000000011E-4</v>
      </c>
      <c r="DS124" s="33">
        <v>9.8620309999999998E-4</v>
      </c>
      <c r="DT124" s="33">
        <v>9.77943E-4</v>
      </c>
      <c r="DU124" s="33">
        <v>9.6973169999999996E-4</v>
      </c>
      <c r="DV124" s="33">
        <v>9.6172070000000002E-4</v>
      </c>
      <c r="DW124" s="33">
        <v>9.5399809999999999E-4</v>
      </c>
      <c r="DX124" s="33">
        <v>9.4665950000000004E-4</v>
      </c>
      <c r="DY124" s="33">
        <v>9.3948040000000005E-4</v>
      </c>
      <c r="DZ124" s="33">
        <v>9.3215799999999999E-4</v>
      </c>
      <c r="EA124" s="33">
        <v>9.2488339999999996E-4</v>
      </c>
      <c r="EB124" s="33">
        <v>9.1779030000000003E-4</v>
      </c>
      <c r="EC124" s="33">
        <v>9.1100209999999998E-4</v>
      </c>
      <c r="ED124" s="33">
        <v>9.0466950000000004E-4</v>
      </c>
      <c r="EE124" s="33">
        <v>8.9859930000000003E-4</v>
      </c>
      <c r="EF124" s="33">
        <v>8.9244710000000002E-4</v>
      </c>
      <c r="EG124" s="33">
        <v>8.8633060000000005E-4</v>
      </c>
      <c r="EH124" s="33">
        <v>8.802778E-4</v>
      </c>
      <c r="EI124" s="33">
        <v>8.7427519999999995E-4</v>
      </c>
      <c r="EJ124" s="33">
        <v>8.6855340000000002E-4</v>
      </c>
      <c r="EK124" s="33">
        <v>8.6297689999999998E-4</v>
      </c>
      <c r="EL124" s="33">
        <v>8.5728349999999998E-4</v>
      </c>
      <c r="EM124" s="33">
        <v>8.5162279999999996E-4</v>
      </c>
      <c r="EN124" s="33">
        <v>8.4616750000000005E-4</v>
      </c>
      <c r="EO124" s="33">
        <v>8.4103189999999999E-4</v>
      </c>
      <c r="EP124" s="33">
        <v>8.3627660000000004E-4</v>
      </c>
      <c r="EQ124" s="33">
        <v>8.3160030000000004E-4</v>
      </c>
      <c r="ER124" s="33">
        <v>8.2679539999999999E-4</v>
      </c>
      <c r="ES124" s="33">
        <v>8.2191369999999998E-4</v>
      </c>
      <c r="ET124" s="33">
        <v>8.1701759999999995E-4</v>
      </c>
      <c r="EU124" s="33">
        <v>8.1226180000000005E-4</v>
      </c>
      <c r="EV124" s="33">
        <v>8.0776649999999997E-4</v>
      </c>
      <c r="EW124" s="33">
        <v>8.0344279999999997E-4</v>
      </c>
      <c r="EX124" s="33">
        <v>7.9921300000000001E-4</v>
      </c>
      <c r="EY124" s="33">
        <v>7.9504599999999999E-4</v>
      </c>
      <c r="EZ124" s="33">
        <v>7.9096950000000004E-4</v>
      </c>
      <c r="FA124" s="33">
        <v>7.8704139999999996E-4</v>
      </c>
      <c r="FB124" s="33">
        <v>7.8331959999999997E-4</v>
      </c>
      <c r="FC124" s="33">
        <v>7.7968389999999996E-4</v>
      </c>
      <c r="FD124" s="33">
        <v>7.7602789999999997E-4</v>
      </c>
      <c r="FE124" s="33">
        <v>7.7228490000000002E-4</v>
      </c>
      <c r="FF124" s="33">
        <v>7.6854600000000005E-4</v>
      </c>
      <c r="FG124" s="33">
        <v>7.6490939999999995E-4</v>
      </c>
      <c r="FH124" s="33">
        <v>7.6142790000000005E-4</v>
      </c>
      <c r="FI124" s="33">
        <v>7.5805139999999996E-4</v>
      </c>
      <c r="FJ124" s="33">
        <v>7.5471010000000005E-4</v>
      </c>
      <c r="FK124" s="33">
        <v>7.513175E-4</v>
      </c>
      <c r="FL124" s="33">
        <v>7.4792469999999998E-4</v>
      </c>
      <c r="FM124" s="33">
        <v>7.4462249999999997E-4</v>
      </c>
      <c r="FN124" s="33">
        <v>7.4147880000000001E-4</v>
      </c>
      <c r="FO124" s="33">
        <v>7.3844459999999998E-4</v>
      </c>
      <c r="FP124" s="33">
        <v>7.355161E-4</v>
      </c>
      <c r="FQ124" s="33">
        <v>7.3257460000000004E-4</v>
      </c>
      <c r="FR124" s="33">
        <v>7.2961559999999996E-4</v>
      </c>
      <c r="FS124" s="33">
        <v>7.2669399999999995E-4</v>
      </c>
      <c r="FT124" s="33">
        <v>7.2388740000000002E-4</v>
      </c>
      <c r="FU124" s="33">
        <v>7.2112209999999996E-4</v>
      </c>
      <c r="FV124" s="33">
        <v>7.1838119999999999E-4</v>
      </c>
      <c r="FW124" s="33">
        <v>7.1555700000000002E-4</v>
      </c>
      <c r="FX124" s="33">
        <v>7.1265320000000001E-4</v>
      </c>
      <c r="FY124" s="33">
        <v>7.0970389999999999E-4</v>
      </c>
      <c r="FZ124" s="33">
        <v>7.06845E-4</v>
      </c>
      <c r="GA124" s="33">
        <v>7.0410969999999999E-4</v>
      </c>
      <c r="GB124" s="33">
        <v>7.0146260000000002E-4</v>
      </c>
      <c r="GC124" s="33">
        <v>6.987785E-4</v>
      </c>
      <c r="GD124" s="33">
        <v>6.9601890000000005E-4</v>
      </c>
      <c r="GE124" s="33">
        <v>6.9316750000000002E-4</v>
      </c>
      <c r="GF124" s="33">
        <v>6.903352E-4</v>
      </c>
      <c r="GG124" s="33">
        <v>6.8755789999999997E-4</v>
      </c>
      <c r="GH124" s="33">
        <v>6.8483499999999996E-4</v>
      </c>
      <c r="GI124" s="33">
        <v>6.8207610000000003E-4</v>
      </c>
      <c r="GJ124" s="33">
        <v>6.792635E-4</v>
      </c>
      <c r="GK124" s="33">
        <v>6.7639619999999997E-4</v>
      </c>
      <c r="GL124" s="33">
        <v>6.7359790000000004E-4</v>
      </c>
      <c r="GM124" s="33">
        <v>6.7089769999999996E-4</v>
      </c>
      <c r="GN124" s="33">
        <v>6.682735E-4</v>
      </c>
      <c r="GO124" s="33">
        <v>6.6560250000000001E-4</v>
      </c>
      <c r="GP124" s="33">
        <v>6.6280069999999998E-4</v>
      </c>
      <c r="GQ124" s="33">
        <v>6.5984330000000001E-4</v>
      </c>
      <c r="GR124" s="33">
        <v>6.5686450000000001E-4</v>
      </c>
      <c r="GS124" s="33">
        <v>6.5393380000000004E-4</v>
      </c>
      <c r="GT124" s="33">
        <v>6.5106680000000001E-4</v>
      </c>
      <c r="GU124" s="33">
        <v>6.4817629999999998E-4</v>
      </c>
      <c r="GV124" s="33">
        <v>6.4521779999999996E-4</v>
      </c>
      <c r="GW124" s="33">
        <v>6.4221090000000003E-4</v>
      </c>
      <c r="GX124" s="33">
        <v>6.3929839999999998E-4</v>
      </c>
      <c r="GY124" s="33">
        <v>6.3651249999999995E-4</v>
      </c>
      <c r="GZ124" s="33">
        <v>6.3383229999999997E-4</v>
      </c>
      <c r="HA124" s="33">
        <v>6.3113570000000003E-4</v>
      </c>
      <c r="HB124" s="33">
        <v>6.2834849999999999E-4</v>
      </c>
      <c r="HC124" s="33">
        <v>6.2547389999999996E-4</v>
      </c>
      <c r="HD124" s="33">
        <v>6.2265509999999999E-4</v>
      </c>
      <c r="HE124" s="33">
        <v>6.1990449999999996E-4</v>
      </c>
      <c r="HF124" s="33">
        <v>6.1720280000000002E-4</v>
      </c>
      <c r="HG124" s="33">
        <v>6.14443E-4</v>
      </c>
      <c r="HH124" s="33">
        <v>6.1156570000000003E-4</v>
      </c>
      <c r="HI124" s="33">
        <v>6.0861279999999997E-4</v>
      </c>
      <c r="HJ124" s="33">
        <v>6.0574990000000003E-4</v>
      </c>
      <c r="HK124" s="33">
        <v>6.0299460000000002E-4</v>
      </c>
      <c r="HL124" s="33">
        <v>6.0032670000000001E-4</v>
      </c>
      <c r="HM124" s="33">
        <v>5.9763429999999998E-4</v>
      </c>
      <c r="HN124" s="33">
        <v>5.9485250000000005E-4</v>
      </c>
      <c r="HO124" s="33">
        <v>5.9199429999999998E-4</v>
      </c>
      <c r="HP124" s="33">
        <v>5.8921419999999997E-4</v>
      </c>
      <c r="HQ124" s="33">
        <v>5.8653670000000005E-4</v>
      </c>
      <c r="HR124" s="33">
        <v>5.8396570000000001E-4</v>
      </c>
      <c r="HS124" s="33">
        <v>5.8139949999999998E-4</v>
      </c>
      <c r="HT124" s="33">
        <v>5.7877470000000002E-4</v>
      </c>
      <c r="HU124" s="33">
        <v>5.76082E-4</v>
      </c>
      <c r="HV124" s="33">
        <v>5.7342760000000004E-4</v>
      </c>
      <c r="HW124" s="33">
        <v>5.7085809999999997E-4</v>
      </c>
      <c r="HX124" s="33">
        <v>5.6837939999999996E-4</v>
      </c>
      <c r="HY124" s="33">
        <v>5.6588489999999999E-4</v>
      </c>
      <c r="HZ124" s="33">
        <v>5.6330669999999998E-4</v>
      </c>
      <c r="IA124" s="33">
        <v>5.6063550000000004E-4</v>
      </c>
      <c r="IB124" s="33">
        <v>5.5798359999999995E-4</v>
      </c>
      <c r="IC124" s="33">
        <v>5.5540869999999999E-4</v>
      </c>
      <c r="ID124" s="33">
        <v>5.5293149999999995E-4</v>
      </c>
      <c r="IE124" s="33">
        <v>5.504606E-4</v>
      </c>
      <c r="IF124" s="33">
        <v>5.4794909999999997E-4</v>
      </c>
      <c r="IG124" s="33">
        <v>5.453783E-4</v>
      </c>
      <c r="IH124" s="33">
        <v>5.4285209999999995E-4</v>
      </c>
      <c r="II124" s="33">
        <v>5.4041600000000005E-4</v>
      </c>
      <c r="IJ124" s="33">
        <v>5.3807520000000001E-4</v>
      </c>
      <c r="IK124" s="33">
        <v>5.3572910000000001E-4</v>
      </c>
      <c r="IL124" s="33">
        <v>5.3335589999999999E-4</v>
      </c>
      <c r="IM124" s="33">
        <v>5.309348E-4</v>
      </c>
      <c r="IN124" s="33">
        <v>5.2852360000000002E-4</v>
      </c>
      <c r="IO124" s="33">
        <v>5.2616869999999995E-4</v>
      </c>
      <c r="IP124" s="33">
        <v>5.2388320000000001E-4</v>
      </c>
      <c r="IQ124" s="33">
        <v>5.2157590000000002E-4</v>
      </c>
      <c r="IR124" s="33">
        <v>5.1923050000000004E-4</v>
      </c>
      <c r="IS124" s="33">
        <v>5.1682539999999997E-4</v>
      </c>
      <c r="IT124" s="33">
        <v>5.1441379999999997E-4</v>
      </c>
      <c r="IU124" s="33">
        <v>5.1203730000000001E-4</v>
      </c>
      <c r="IV124" s="33">
        <v>5.0972980000000005E-4</v>
      </c>
      <c r="IW124" s="33">
        <v>5.074128E-4</v>
      </c>
      <c r="IX124" s="33">
        <v>5.0508210000000005E-4</v>
      </c>
      <c r="IY124" s="33">
        <v>5.0272070000000003E-4</v>
      </c>
      <c r="IZ124" s="33">
        <v>5.0036239999999999E-4</v>
      </c>
      <c r="JA124" s="33">
        <v>4.9804350000000005E-4</v>
      </c>
      <c r="JB124" s="33">
        <v>4.9580960000000004E-4</v>
      </c>
      <c r="JC124" s="33">
        <v>4.9361640000000003E-4</v>
      </c>
      <c r="JD124" s="33">
        <v>4.9145760000000004E-4</v>
      </c>
      <c r="JE124" s="33">
        <v>4.8930899999999995E-4</v>
      </c>
      <c r="JF124" s="33">
        <v>4.8719289999999999E-4</v>
      </c>
      <c r="JG124" s="33">
        <v>4.851236E-4</v>
      </c>
      <c r="JH124" s="33">
        <v>4.8309420000000001E-4</v>
      </c>
      <c r="JI124" s="33">
        <v>4.81053E-4</v>
      </c>
      <c r="JJ124" s="33">
        <v>4.7899359999999997E-4</v>
      </c>
      <c r="JK124" s="33">
        <v>4.7689249999999998E-4</v>
      </c>
      <c r="JL124" s="33">
        <v>4.7477469999999999E-4</v>
      </c>
      <c r="JM124" s="33">
        <v>4.726682E-4</v>
      </c>
      <c r="JN124" s="33">
        <v>4.7059119999999998E-4</v>
      </c>
      <c r="JO124" s="33">
        <v>4.6850480000000001E-4</v>
      </c>
      <c r="JP124" s="33">
        <v>4.6641329999999999E-4</v>
      </c>
      <c r="JQ124" s="33">
        <v>4.6430050000000002E-4</v>
      </c>
      <c r="JR124" s="33">
        <v>4.6219659999999999E-4</v>
      </c>
      <c r="JS124" s="33">
        <v>4.6013309999999997E-4</v>
      </c>
      <c r="JT124" s="33">
        <v>4.5813590000000001E-4</v>
      </c>
      <c r="JU124" s="33">
        <v>4.5620110000000003E-4</v>
      </c>
      <c r="JV124" s="33">
        <v>4.5432529999999999E-4</v>
      </c>
      <c r="JW124" s="33">
        <v>4.5247629999999999E-4</v>
      </c>
      <c r="JX124" s="33">
        <v>4.5066360000000001E-4</v>
      </c>
      <c r="JY124" s="33">
        <v>4.4889989999999998E-4</v>
      </c>
      <c r="JZ124" s="33">
        <v>4.4719639999999999E-4</v>
      </c>
      <c r="KA124" s="33">
        <v>4.4553870000000001E-4</v>
      </c>
      <c r="KB124" s="33">
        <v>4.4391750000000001E-4</v>
      </c>
      <c r="KC124" s="33">
        <v>4.4229650000000002E-4</v>
      </c>
      <c r="KD124" s="33">
        <v>4.4068390000000002E-4</v>
      </c>
      <c r="KE124" s="33">
        <v>4.3909119999999997E-4</v>
      </c>
      <c r="KF124" s="33">
        <v>4.3753349999999999E-4</v>
      </c>
      <c r="KG124" s="33">
        <v>4.3602080000000002E-4</v>
      </c>
      <c r="KH124" s="33">
        <v>4.3455380000000001E-4</v>
      </c>
      <c r="KI124" s="33">
        <v>4.3310000000000001E-4</v>
      </c>
      <c r="KJ124" s="33">
        <v>4.3166649999999999E-4</v>
      </c>
      <c r="KK124" s="33">
        <v>4.3026050000000003E-4</v>
      </c>
      <c r="KL124" s="33">
        <v>4.2889170000000001E-4</v>
      </c>
      <c r="KM124" s="33">
        <v>4.2756549999999998E-4</v>
      </c>
      <c r="KN124" s="33">
        <v>4.2628719999999998E-4</v>
      </c>
      <c r="KO124" s="33">
        <v>4.2505659999999998E-4</v>
      </c>
      <c r="KP124" s="33">
        <v>4.238744E-4</v>
      </c>
      <c r="KQ124" s="33">
        <v>4.2273620000000001E-4</v>
      </c>
      <c r="KR124" s="33">
        <v>4.2163729999999998E-4</v>
      </c>
      <c r="KS124" s="33">
        <v>4.205708E-4</v>
      </c>
      <c r="KT124" s="33">
        <v>4.1953539999999999E-4</v>
      </c>
      <c r="KU124" s="33">
        <v>4.1852790000000001E-4</v>
      </c>
      <c r="KV124" s="33">
        <v>4.1755040000000001E-4</v>
      </c>
      <c r="KW124" s="33">
        <v>4.1660120000000002E-4</v>
      </c>
      <c r="KX124" s="33">
        <v>4.1568099999999999E-4</v>
      </c>
      <c r="KY124" s="33">
        <v>4.1478670000000002E-4</v>
      </c>
      <c r="KZ124" s="33">
        <v>4.1392140000000001E-4</v>
      </c>
      <c r="LA124" s="33">
        <v>4.1308369999999998E-4</v>
      </c>
      <c r="LB124" s="33">
        <v>4.122765E-4</v>
      </c>
      <c r="LC124" s="33">
        <v>4.1149680000000002E-4</v>
      </c>
      <c r="LD124" s="33">
        <v>4.1074379999999998E-4</v>
      </c>
      <c r="LE124" s="33">
        <v>4.1001319999999999E-4</v>
      </c>
      <c r="LF124" s="33">
        <v>4.0930600000000001E-4</v>
      </c>
      <c r="LG124" s="33">
        <v>4.0861899999999999E-4</v>
      </c>
      <c r="LH124" s="33">
        <v>4.0795250000000001E-4</v>
      </c>
      <c r="LI124" s="33">
        <v>4.0730079999999998E-4</v>
      </c>
      <c r="LJ124" s="33">
        <v>4.066594E-4</v>
      </c>
      <c r="LK124" s="33">
        <v>4.0601990000000001E-4</v>
      </c>
      <c r="LL124" s="33">
        <v>4.0537910000000002E-4</v>
      </c>
      <c r="LM124" s="33">
        <v>4.0473100000000003E-4</v>
      </c>
      <c r="LN124" s="33">
        <v>4.0407460000000002E-4</v>
      </c>
      <c r="LO124" s="33">
        <v>4.0340550000000003E-4</v>
      </c>
      <c r="LP124" s="33">
        <v>4.027228E-4</v>
      </c>
      <c r="LQ124" s="33">
        <v>4.0202439999999999E-4</v>
      </c>
      <c r="LR124" s="33">
        <v>4.0131539999999999E-4</v>
      </c>
      <c r="LS124" s="33">
        <v>4.0059820000000002E-4</v>
      </c>
      <c r="LT124" s="33">
        <v>3.998804E-4</v>
      </c>
      <c r="LU124" s="33">
        <v>3.9916399999999997E-4</v>
      </c>
      <c r="LV124" s="33">
        <v>3.984522E-4</v>
      </c>
      <c r="LW124" s="33">
        <v>3.9774329999999998E-4</v>
      </c>
      <c r="LX124" s="33">
        <v>3.9704049999999999E-4</v>
      </c>
      <c r="LY124" s="33">
        <v>3.9634300000000001E-4</v>
      </c>
      <c r="LZ124" s="33">
        <v>3.9565279999999997E-4</v>
      </c>
      <c r="MA124" s="33">
        <v>3.9496449999999999E-4</v>
      </c>
      <c r="MB124" s="33">
        <v>3.9427340000000003E-4</v>
      </c>
      <c r="MC124" s="33">
        <v>3.9357090000000002E-4</v>
      </c>
      <c r="MD124" s="33">
        <v>3.9285470000000001E-4</v>
      </c>
      <c r="ME124" s="33">
        <v>3.921207E-4</v>
      </c>
      <c r="MF124" s="33">
        <v>3.9136999999999999E-4</v>
      </c>
      <c r="MG124" s="33">
        <v>3.9059780000000002E-4</v>
      </c>
      <c r="MH124" s="33">
        <v>3.8980310000000002E-4</v>
      </c>
      <c r="MI124" s="33">
        <v>3.8898140000000002E-4</v>
      </c>
      <c r="MJ124" s="33">
        <v>3.8813699999999999E-4</v>
      </c>
      <c r="MK124" s="33">
        <v>3.8727180000000001E-4</v>
      </c>
      <c r="ML124" s="33">
        <v>3.863925E-4</v>
      </c>
      <c r="MM124" s="33">
        <v>3.854994E-4</v>
      </c>
      <c r="MN124" s="33">
        <v>3.8459399999999998E-4</v>
      </c>
      <c r="MO124" s="33">
        <v>3.836736E-4</v>
      </c>
      <c r="MP124" s="33">
        <v>3.827414E-4</v>
      </c>
      <c r="MQ124" s="33">
        <v>3.8179719999999998E-4</v>
      </c>
      <c r="MR124" s="33">
        <v>3.8084510000000002E-4</v>
      </c>
      <c r="MS124" s="33">
        <v>3.7988280000000001E-4</v>
      </c>
      <c r="MT124" s="33">
        <v>3.789102E-4</v>
      </c>
      <c r="MU124" s="33">
        <v>3.7792400000000002E-4</v>
      </c>
      <c r="MV124" s="33">
        <v>3.7692729999999999E-4</v>
      </c>
      <c r="MW124" s="33">
        <v>3.759217E-4</v>
      </c>
      <c r="MX124" s="33">
        <v>3.7491240000000001E-4</v>
      </c>
      <c r="MY124" s="33">
        <v>3.738975E-4</v>
      </c>
      <c r="MZ124" s="33">
        <v>3.7287669999999998E-4</v>
      </c>
      <c r="NA124" s="33">
        <v>3.7184499999999999E-4</v>
      </c>
      <c r="NB124" s="33">
        <v>3.7080320000000002E-4</v>
      </c>
      <c r="NC124" s="33">
        <v>3.6975000000000002E-4</v>
      </c>
      <c r="ND124" s="33">
        <v>3.6868799999999999E-4</v>
      </c>
      <c r="NE124" s="33">
        <v>3.6761349999999999E-4</v>
      </c>
      <c r="NF124" s="33">
        <v>3.6652640000000002E-4</v>
      </c>
      <c r="NG124" s="33">
        <v>3.6542319999999999E-4</v>
      </c>
      <c r="NH124" s="33">
        <v>3.6430760000000001E-4</v>
      </c>
      <c r="NI124" s="33">
        <v>3.6318199999999998E-4</v>
      </c>
      <c r="NJ124" s="33">
        <v>3.6205230000000002E-4</v>
      </c>
      <c r="NK124" s="33">
        <v>3.609183E-4</v>
      </c>
      <c r="NL124" s="33">
        <v>3.597804E-4</v>
      </c>
      <c r="NM124" s="33">
        <v>3.5863490000000002E-4</v>
      </c>
      <c r="NN124" s="33">
        <v>3.5748349999999997E-4</v>
      </c>
      <c r="NO124" s="33">
        <v>3.5632529999999999E-4</v>
      </c>
      <c r="NP124" s="33">
        <v>3.5516250000000002E-4</v>
      </c>
      <c r="NQ124" s="33">
        <v>3.5399189999999999E-4</v>
      </c>
      <c r="NR124" s="33">
        <v>3.5281210000000002E-4</v>
      </c>
      <c r="NS124" s="33">
        <v>3.5161859999999998E-4</v>
      </c>
      <c r="NT124" s="33">
        <v>3.5041439999999998E-4</v>
      </c>
      <c r="NU124" s="33">
        <v>3.4920170000000001E-4</v>
      </c>
      <c r="NV124" s="33">
        <v>3.4798700000000001E-4</v>
      </c>
      <c r="NW124" s="33">
        <v>3.4677170000000003E-4</v>
      </c>
      <c r="NX124" s="33">
        <v>3.4555879999999999E-4</v>
      </c>
      <c r="NY124" s="33">
        <v>3.4434679999999999E-4</v>
      </c>
      <c r="NZ124" s="33">
        <v>3.4313980000000001E-4</v>
      </c>
      <c r="OA124" s="33">
        <v>3.4193910000000001E-4</v>
      </c>
      <c r="OB124" s="33">
        <v>3.407474E-4</v>
      </c>
      <c r="OC124" s="33">
        <v>3.3956239999999999E-4</v>
      </c>
      <c r="OD124" s="33">
        <v>3.383816E-4</v>
      </c>
      <c r="OE124" s="33">
        <v>3.3719879999999998E-4</v>
      </c>
      <c r="OF124" s="33">
        <v>3.360142E-4</v>
      </c>
      <c r="OG124" s="33">
        <v>3.3482690000000002E-4</v>
      </c>
      <c r="OH124" s="33">
        <v>3.336398E-4</v>
      </c>
      <c r="OI124" s="33">
        <v>3.3245250000000002E-4</v>
      </c>
      <c r="OJ124" s="33">
        <v>3.3126539999999999E-4</v>
      </c>
      <c r="OK124" s="33">
        <v>3.3007620000000002E-4</v>
      </c>
      <c r="OL124" s="33">
        <v>3.2888809999999998E-4</v>
      </c>
      <c r="OM124" s="33">
        <v>3.2770230000000002E-4</v>
      </c>
      <c r="ON124" s="33">
        <v>3.265222E-4</v>
      </c>
      <c r="OO124" s="33">
        <v>3.2534689999999999E-4</v>
      </c>
      <c r="OP124" s="33">
        <v>3.2417440000000002E-4</v>
      </c>
    </row>
    <row r="125" spans="1:406" x14ac:dyDescent="0.25">
      <c r="A125" s="13" t="str">
        <f t="shared" si="1"/>
        <v>Helicopter-EXTREMELY COARSE-3-7-Any</v>
      </c>
      <c r="B125" s="13" t="s">
        <v>55</v>
      </c>
      <c r="C125" s="23" t="s">
        <v>33</v>
      </c>
      <c r="D125" s="31">
        <v>3</v>
      </c>
      <c r="E125" s="23">
        <v>7</v>
      </c>
      <c r="F125" s="32" t="s">
        <v>48</v>
      </c>
      <c r="G125" s="33">
        <v>6.4132389999999997E-2</v>
      </c>
      <c r="H125" s="33">
        <v>4.0692039999999999E-2</v>
      </c>
      <c r="I125" s="33">
        <v>2.9189739999999999E-2</v>
      </c>
      <c r="J125" s="33">
        <v>2.2917090000000001E-2</v>
      </c>
      <c r="K125" s="33">
        <v>1.9033560000000001E-2</v>
      </c>
      <c r="L125" s="33">
        <v>1.6492340000000001E-2</v>
      </c>
      <c r="M125" s="33">
        <v>1.4501399999999999E-2</v>
      </c>
      <c r="N125" s="33">
        <v>1.2992119999999999E-2</v>
      </c>
      <c r="O125" s="33">
        <v>1.180086E-2</v>
      </c>
      <c r="P125" s="33">
        <v>1.08927E-2</v>
      </c>
      <c r="Q125" s="33">
        <v>9.9190519999999994E-3</v>
      </c>
      <c r="R125" s="33">
        <v>8.9563560000000004E-3</v>
      </c>
      <c r="S125" s="33">
        <v>7.980572E-3</v>
      </c>
      <c r="T125" s="33">
        <v>7.0206219999999998E-3</v>
      </c>
      <c r="U125" s="33">
        <v>6.2042479999999999E-3</v>
      </c>
      <c r="V125" s="33">
        <v>5.5816360000000001E-3</v>
      </c>
      <c r="W125" s="33">
        <v>5.08136E-3</v>
      </c>
      <c r="X125" s="33">
        <v>4.6742329999999999E-3</v>
      </c>
      <c r="Y125" s="33">
        <v>4.2674729999999999E-3</v>
      </c>
      <c r="Z125" s="33">
        <v>3.9391399999999998E-3</v>
      </c>
      <c r="AA125" s="33">
        <v>3.6688630000000001E-3</v>
      </c>
      <c r="AB125" s="33">
        <v>3.4417110000000001E-3</v>
      </c>
      <c r="AC125" s="33">
        <v>3.24742E-3</v>
      </c>
      <c r="AD125" s="33">
        <v>3.0804410000000002E-3</v>
      </c>
      <c r="AE125" s="33">
        <v>2.9343099999999999E-3</v>
      </c>
      <c r="AF125" s="33">
        <v>2.8062909999999998E-3</v>
      </c>
      <c r="AG125" s="33">
        <v>2.6941869999999998E-3</v>
      </c>
      <c r="AH125" s="33">
        <v>2.5942769999999999E-3</v>
      </c>
      <c r="AI125" s="33">
        <v>2.5042469999999998E-3</v>
      </c>
      <c r="AJ125" s="33">
        <v>2.4232949999999998E-3</v>
      </c>
      <c r="AK125" s="33">
        <v>2.350563E-3</v>
      </c>
      <c r="AL125" s="33">
        <v>2.2847620000000001E-3</v>
      </c>
      <c r="AM125" s="33">
        <v>2.2244959999999999E-3</v>
      </c>
      <c r="AN125" s="33">
        <v>2.169715E-3</v>
      </c>
      <c r="AO125" s="33">
        <v>2.1192289999999998E-3</v>
      </c>
      <c r="AP125" s="33">
        <v>2.0722449999999999E-3</v>
      </c>
      <c r="AQ125" s="33">
        <v>2.0288630000000001E-3</v>
      </c>
      <c r="AR125" s="33">
        <v>1.9887709999999999E-3</v>
      </c>
      <c r="AS125" s="33">
        <v>1.9512329999999999E-3</v>
      </c>
      <c r="AT125" s="33">
        <v>1.9168569999999999E-3</v>
      </c>
      <c r="AU125" s="33">
        <v>1.884515E-3</v>
      </c>
      <c r="AV125" s="33">
        <v>1.853242E-3</v>
      </c>
      <c r="AW125" s="33">
        <v>1.823439E-3</v>
      </c>
      <c r="AX125" s="33">
        <v>1.7952980000000001E-3</v>
      </c>
      <c r="AY125" s="33">
        <v>1.7688350000000001E-3</v>
      </c>
      <c r="AZ125" s="33">
        <v>1.7443339999999999E-3</v>
      </c>
      <c r="BA125" s="33">
        <v>1.7206280000000001E-3</v>
      </c>
      <c r="BB125" s="33">
        <v>1.6973400000000001E-3</v>
      </c>
      <c r="BC125" s="33">
        <v>1.675005E-3</v>
      </c>
      <c r="BD125" s="33">
        <v>1.653797E-3</v>
      </c>
      <c r="BE125" s="33">
        <v>1.6334030000000001E-3</v>
      </c>
      <c r="BF125" s="33">
        <v>1.614344E-3</v>
      </c>
      <c r="BG125" s="33">
        <v>1.5956779999999999E-3</v>
      </c>
      <c r="BH125" s="33">
        <v>1.576954E-3</v>
      </c>
      <c r="BI125" s="33">
        <v>1.55886E-3</v>
      </c>
      <c r="BJ125" s="33">
        <v>1.5414879999999999E-3</v>
      </c>
      <c r="BK125" s="33">
        <v>1.5248410000000001E-3</v>
      </c>
      <c r="BL125" s="33">
        <v>1.509142E-3</v>
      </c>
      <c r="BM125" s="33">
        <v>1.4936909999999999E-3</v>
      </c>
      <c r="BN125" s="33">
        <v>1.478144E-3</v>
      </c>
      <c r="BO125" s="33">
        <v>1.4630789999999999E-3</v>
      </c>
      <c r="BP125" s="33">
        <v>1.448611E-3</v>
      </c>
      <c r="BQ125" s="33">
        <v>1.434685E-3</v>
      </c>
      <c r="BR125" s="33">
        <v>1.421308E-3</v>
      </c>
      <c r="BS125" s="33">
        <v>1.407993E-3</v>
      </c>
      <c r="BT125" s="33">
        <v>1.3945730000000001E-3</v>
      </c>
      <c r="BU125" s="33">
        <v>1.381263E-3</v>
      </c>
      <c r="BV125" s="33">
        <v>1.3683359999999999E-3</v>
      </c>
      <c r="BW125" s="33">
        <v>1.355977E-3</v>
      </c>
      <c r="BX125" s="33">
        <v>1.3440049999999999E-3</v>
      </c>
      <c r="BY125" s="33">
        <v>1.3320859999999999E-3</v>
      </c>
      <c r="BZ125" s="33">
        <v>1.3202579999999999E-3</v>
      </c>
      <c r="CA125" s="33">
        <v>1.3085919999999999E-3</v>
      </c>
      <c r="CB125" s="33">
        <v>1.297161E-3</v>
      </c>
      <c r="CC125" s="33">
        <v>1.2862209999999999E-3</v>
      </c>
      <c r="CD125" s="33">
        <v>1.275689E-3</v>
      </c>
      <c r="CE125" s="33">
        <v>1.265239E-3</v>
      </c>
      <c r="CF125" s="33">
        <v>1.2546429999999999E-3</v>
      </c>
      <c r="CG125" s="33">
        <v>1.2440680000000001E-3</v>
      </c>
      <c r="CH125" s="33">
        <v>1.2336789999999999E-3</v>
      </c>
      <c r="CI125" s="33">
        <v>1.2236879999999999E-3</v>
      </c>
      <c r="CJ125" s="33">
        <v>1.213876E-3</v>
      </c>
      <c r="CK125" s="33">
        <v>1.2041199999999999E-3</v>
      </c>
      <c r="CL125" s="33">
        <v>1.1943139999999999E-3</v>
      </c>
      <c r="CM125" s="33">
        <v>1.184507E-3</v>
      </c>
      <c r="CN125" s="33">
        <v>1.174865E-3</v>
      </c>
      <c r="CO125" s="33">
        <v>1.1657200000000001E-3</v>
      </c>
      <c r="CP125" s="33">
        <v>1.156874E-3</v>
      </c>
      <c r="CQ125" s="33">
        <v>1.1481379999999999E-3</v>
      </c>
      <c r="CR125" s="33">
        <v>1.1392349999999999E-3</v>
      </c>
      <c r="CS125" s="33">
        <v>1.1302980000000001E-3</v>
      </c>
      <c r="CT125" s="33">
        <v>1.121389E-3</v>
      </c>
      <c r="CU125" s="33">
        <v>1.112783E-3</v>
      </c>
      <c r="CV125" s="33">
        <v>1.104383E-3</v>
      </c>
      <c r="CW125" s="33">
        <v>1.096058E-3</v>
      </c>
      <c r="CX125" s="33">
        <v>1.087609E-3</v>
      </c>
      <c r="CY125" s="33">
        <v>1.079153E-3</v>
      </c>
      <c r="CZ125" s="33">
        <v>1.07073E-3</v>
      </c>
      <c r="DA125" s="33">
        <v>1.06263E-3</v>
      </c>
      <c r="DB125" s="33">
        <v>1.0547289999999999E-3</v>
      </c>
      <c r="DC125" s="33">
        <v>1.0469640000000001E-3</v>
      </c>
      <c r="DD125" s="33">
        <v>1.03918E-3</v>
      </c>
      <c r="DE125" s="33">
        <v>1.031398E-3</v>
      </c>
      <c r="DF125" s="33">
        <v>1.0235750000000001E-3</v>
      </c>
      <c r="DG125" s="33">
        <v>1.015934E-3</v>
      </c>
      <c r="DH125" s="33">
        <v>1.008424E-3</v>
      </c>
      <c r="DI125" s="33">
        <v>1.001046E-3</v>
      </c>
      <c r="DJ125" s="33">
        <v>9.9364549999999999E-4</v>
      </c>
      <c r="DK125" s="33">
        <v>9.8615159999999999E-4</v>
      </c>
      <c r="DL125" s="33">
        <v>9.7854699999999997E-4</v>
      </c>
      <c r="DM125" s="33">
        <v>9.711031E-4</v>
      </c>
      <c r="DN125" s="33">
        <v>9.6380350000000001E-4</v>
      </c>
      <c r="DO125" s="33">
        <v>9.5668239999999996E-4</v>
      </c>
      <c r="DP125" s="33">
        <v>9.4960330000000003E-4</v>
      </c>
      <c r="DQ125" s="33">
        <v>9.4250979999999996E-4</v>
      </c>
      <c r="DR125" s="33">
        <v>9.3539890000000003E-4</v>
      </c>
      <c r="DS125" s="33">
        <v>9.2850140000000001E-4</v>
      </c>
      <c r="DT125" s="33">
        <v>9.2176840000000003E-4</v>
      </c>
      <c r="DU125" s="33">
        <v>9.1510199999999999E-4</v>
      </c>
      <c r="DV125" s="33">
        <v>9.0836900000000002E-4</v>
      </c>
      <c r="DW125" s="33">
        <v>9.0152470000000003E-4</v>
      </c>
      <c r="DX125" s="33">
        <v>8.9460289999999997E-4</v>
      </c>
      <c r="DY125" s="33">
        <v>8.8787809999999997E-4</v>
      </c>
      <c r="DZ125" s="33">
        <v>8.8137039999999995E-4</v>
      </c>
      <c r="EA125" s="33">
        <v>8.7507139999999997E-4</v>
      </c>
      <c r="EB125" s="33">
        <v>8.6883119999999999E-4</v>
      </c>
      <c r="EC125" s="33">
        <v>8.6249820000000002E-4</v>
      </c>
      <c r="ED125" s="33">
        <v>8.5608250000000004E-4</v>
      </c>
      <c r="EE125" s="33">
        <v>8.4976750000000003E-4</v>
      </c>
      <c r="EF125" s="33">
        <v>8.4356999999999998E-4</v>
      </c>
      <c r="EG125" s="33">
        <v>8.3751989999999998E-4</v>
      </c>
      <c r="EH125" s="33">
        <v>8.3149799999999996E-4</v>
      </c>
      <c r="EI125" s="33">
        <v>8.2543820000000002E-4</v>
      </c>
      <c r="EJ125" s="33">
        <v>8.1937579999999996E-4</v>
      </c>
      <c r="EK125" s="33">
        <v>8.1344329999999995E-4</v>
      </c>
      <c r="EL125" s="33">
        <v>8.0766910000000004E-4</v>
      </c>
      <c r="EM125" s="33">
        <v>8.0207589999999995E-4</v>
      </c>
      <c r="EN125" s="33">
        <v>7.965235E-4</v>
      </c>
      <c r="EO125" s="33">
        <v>7.9089579999999996E-4</v>
      </c>
      <c r="EP125" s="33">
        <v>7.8517609999999999E-4</v>
      </c>
      <c r="EQ125" s="33">
        <v>7.7949580000000001E-4</v>
      </c>
      <c r="ER125" s="33">
        <v>7.7399819999999999E-4</v>
      </c>
      <c r="ES125" s="33">
        <v>7.6873730000000002E-4</v>
      </c>
      <c r="ET125" s="33">
        <v>7.6358739999999995E-4</v>
      </c>
      <c r="EU125" s="33">
        <v>7.5846759999999996E-4</v>
      </c>
      <c r="EV125" s="33">
        <v>7.5334909999999998E-4</v>
      </c>
      <c r="EW125" s="33">
        <v>7.4829279999999996E-4</v>
      </c>
      <c r="EX125" s="33">
        <v>7.4337130000000004E-4</v>
      </c>
      <c r="EY125" s="33">
        <v>7.3860460000000001E-4</v>
      </c>
      <c r="EZ125" s="33">
        <v>7.3387699999999997E-4</v>
      </c>
      <c r="FA125" s="33">
        <v>7.2913809999999998E-4</v>
      </c>
      <c r="FB125" s="33">
        <v>7.2440269999999999E-4</v>
      </c>
      <c r="FC125" s="33">
        <v>7.1972319999999998E-4</v>
      </c>
      <c r="FD125" s="33">
        <v>7.1515819999999999E-4</v>
      </c>
      <c r="FE125" s="33">
        <v>7.1072279999999995E-4</v>
      </c>
      <c r="FF125" s="33">
        <v>7.0632210000000004E-4</v>
      </c>
      <c r="FG125" s="33">
        <v>7.019029E-4</v>
      </c>
      <c r="FH125" s="33">
        <v>6.9745709999999999E-4</v>
      </c>
      <c r="FI125" s="33">
        <v>6.9303449999999999E-4</v>
      </c>
      <c r="FJ125" s="33">
        <v>6.8872180000000005E-4</v>
      </c>
      <c r="FK125" s="33">
        <v>6.8456919999999996E-4</v>
      </c>
      <c r="FL125" s="33">
        <v>6.805766E-4</v>
      </c>
      <c r="FM125" s="33">
        <v>6.7666779999999999E-4</v>
      </c>
      <c r="FN125" s="33">
        <v>6.7277530000000002E-4</v>
      </c>
      <c r="FO125" s="33">
        <v>6.6888560000000002E-4</v>
      </c>
      <c r="FP125" s="33">
        <v>6.6502789999999998E-4</v>
      </c>
      <c r="FQ125" s="33">
        <v>6.6121490000000001E-4</v>
      </c>
      <c r="FR125" s="33">
        <v>6.5744359999999995E-4</v>
      </c>
      <c r="FS125" s="33">
        <v>6.5368309999999999E-4</v>
      </c>
      <c r="FT125" s="33">
        <v>6.4992209999999997E-4</v>
      </c>
      <c r="FU125" s="33">
        <v>6.461816E-4</v>
      </c>
      <c r="FV125" s="33">
        <v>6.4252730000000004E-4</v>
      </c>
      <c r="FW125" s="33">
        <v>6.3900030000000002E-4</v>
      </c>
      <c r="FX125" s="33">
        <v>6.3559149999999997E-4</v>
      </c>
      <c r="FY125" s="33">
        <v>6.3222479999999997E-4</v>
      </c>
      <c r="FZ125" s="33">
        <v>6.2882070000000001E-4</v>
      </c>
      <c r="GA125" s="33">
        <v>6.2532509999999996E-4</v>
      </c>
      <c r="GB125" s="33">
        <v>6.217668E-4</v>
      </c>
      <c r="GC125" s="33">
        <v>6.1820980000000005E-4</v>
      </c>
      <c r="GD125" s="33">
        <v>6.1469919999999998E-4</v>
      </c>
      <c r="GE125" s="33">
        <v>6.1121730000000005E-4</v>
      </c>
      <c r="GF125" s="33">
        <v>6.0772539999999996E-4</v>
      </c>
      <c r="GG125" s="33">
        <v>6.0420519999999998E-4</v>
      </c>
      <c r="GH125" s="33">
        <v>6.0072540000000001E-4</v>
      </c>
      <c r="GI125" s="33">
        <v>5.9736329999999995E-4</v>
      </c>
      <c r="GJ125" s="33">
        <v>5.9413969999999995E-4</v>
      </c>
      <c r="GK125" s="33">
        <v>5.9100739999999998E-4</v>
      </c>
      <c r="GL125" s="33">
        <v>5.8790239999999998E-4</v>
      </c>
      <c r="GM125" s="33">
        <v>5.8478350000000002E-4</v>
      </c>
      <c r="GN125" s="33">
        <v>5.8168290000000001E-4</v>
      </c>
      <c r="GO125" s="33">
        <v>5.7865010000000003E-4</v>
      </c>
      <c r="GP125" s="33">
        <v>5.756712E-4</v>
      </c>
      <c r="GQ125" s="33">
        <v>5.7267669999999996E-4</v>
      </c>
      <c r="GR125" s="33">
        <v>5.6959440000000001E-4</v>
      </c>
      <c r="GS125" s="33">
        <v>5.6638599999999999E-4</v>
      </c>
      <c r="GT125" s="33">
        <v>5.6313680000000005E-4</v>
      </c>
      <c r="GU125" s="33">
        <v>5.5994759999999997E-4</v>
      </c>
      <c r="GV125" s="33">
        <v>5.5685469999999999E-4</v>
      </c>
      <c r="GW125" s="33">
        <v>5.5382510000000001E-4</v>
      </c>
      <c r="GX125" s="33">
        <v>5.5081040000000002E-4</v>
      </c>
      <c r="GY125" s="33">
        <v>5.4776589999999995E-4</v>
      </c>
      <c r="GZ125" s="33">
        <v>5.4472669999999996E-4</v>
      </c>
      <c r="HA125" s="33">
        <v>5.4175899999999995E-4</v>
      </c>
      <c r="HB125" s="33">
        <v>5.3888869999999998E-4</v>
      </c>
      <c r="HC125" s="33">
        <v>5.360699E-4</v>
      </c>
      <c r="HD125" s="33">
        <v>5.3323849999999996E-4</v>
      </c>
      <c r="HE125" s="33">
        <v>5.3034149999999999E-4</v>
      </c>
      <c r="HF125" s="33">
        <v>5.2739180000000005E-4</v>
      </c>
      <c r="HG125" s="33">
        <v>5.2446770000000005E-4</v>
      </c>
      <c r="HH125" s="33">
        <v>5.2164539999999997E-4</v>
      </c>
      <c r="HI125" s="33">
        <v>5.1891389999999995E-4</v>
      </c>
      <c r="HJ125" s="33">
        <v>5.1623049999999996E-4</v>
      </c>
      <c r="HK125" s="33">
        <v>5.1354510000000005E-4</v>
      </c>
      <c r="HL125" s="33">
        <v>5.1085789999999996E-4</v>
      </c>
      <c r="HM125" s="33">
        <v>5.0822870000000002E-4</v>
      </c>
      <c r="HN125" s="33">
        <v>5.0569649999999999E-4</v>
      </c>
      <c r="HO125" s="33">
        <v>5.0321470000000001E-4</v>
      </c>
      <c r="HP125" s="33">
        <v>5.0071839999999996E-4</v>
      </c>
      <c r="HQ125" s="33">
        <v>4.9816140000000003E-4</v>
      </c>
      <c r="HR125" s="33">
        <v>4.9554570000000004E-4</v>
      </c>
      <c r="HS125" s="33">
        <v>4.9293399999999999E-4</v>
      </c>
      <c r="HT125" s="33">
        <v>4.9037560000000002E-4</v>
      </c>
      <c r="HU125" s="33">
        <v>4.8784419999999999E-4</v>
      </c>
      <c r="HV125" s="33">
        <v>4.853096E-4</v>
      </c>
      <c r="HW125" s="33">
        <v>4.8276820000000002E-4</v>
      </c>
      <c r="HX125" s="33">
        <v>4.8024560000000001E-4</v>
      </c>
      <c r="HY125" s="33">
        <v>4.7780689999999998E-4</v>
      </c>
      <c r="HZ125" s="33">
        <v>4.7550160000000001E-4</v>
      </c>
      <c r="IA125" s="33">
        <v>4.732844E-4</v>
      </c>
      <c r="IB125" s="33">
        <v>4.7109680000000001E-4</v>
      </c>
      <c r="IC125" s="33">
        <v>4.6890400000000002E-4</v>
      </c>
      <c r="ID125" s="33">
        <v>4.6669940000000003E-4</v>
      </c>
      <c r="IE125" s="33">
        <v>4.6451350000000001E-4</v>
      </c>
      <c r="IF125" s="33">
        <v>4.6238980000000001E-4</v>
      </c>
      <c r="IG125" s="33">
        <v>4.6030769999999999E-4</v>
      </c>
      <c r="IH125" s="33">
        <v>4.5822259999999998E-4</v>
      </c>
      <c r="II125" s="33">
        <v>4.5610270000000003E-4</v>
      </c>
      <c r="IJ125" s="33">
        <v>4.5394959999999997E-4</v>
      </c>
      <c r="IK125" s="33">
        <v>4.5180950000000002E-4</v>
      </c>
      <c r="IL125" s="33">
        <v>4.4974270000000001E-4</v>
      </c>
      <c r="IM125" s="33">
        <v>4.4776160000000001E-4</v>
      </c>
      <c r="IN125" s="33">
        <v>4.4583239999999998E-4</v>
      </c>
      <c r="IO125" s="33">
        <v>4.4391189999999999E-4</v>
      </c>
      <c r="IP125" s="33">
        <v>4.4198289999999998E-4</v>
      </c>
      <c r="IQ125" s="33">
        <v>4.4006379999999998E-4</v>
      </c>
      <c r="IR125" s="33">
        <v>4.3819369999999999E-4</v>
      </c>
      <c r="IS125" s="33">
        <v>4.3637180000000002E-4</v>
      </c>
      <c r="IT125" s="33">
        <v>4.3456229999999998E-4</v>
      </c>
      <c r="IU125" s="33">
        <v>4.327348E-4</v>
      </c>
      <c r="IV125" s="33">
        <v>4.3088019999999998E-4</v>
      </c>
      <c r="IW125" s="33">
        <v>4.2902100000000002E-4</v>
      </c>
      <c r="IX125" s="33">
        <v>4.2720250000000001E-4</v>
      </c>
      <c r="IY125" s="33">
        <v>4.2543559999999998E-4</v>
      </c>
      <c r="IZ125" s="33">
        <v>4.236962E-4</v>
      </c>
      <c r="JA125" s="33">
        <v>4.2196030000000003E-4</v>
      </c>
      <c r="JB125" s="33">
        <v>4.2021019999999998E-4</v>
      </c>
      <c r="JC125" s="33">
        <v>4.1845910000000002E-4</v>
      </c>
      <c r="JD125" s="33">
        <v>4.1674490000000002E-4</v>
      </c>
      <c r="JE125" s="33">
        <v>4.1507449999999998E-4</v>
      </c>
      <c r="JF125" s="33">
        <v>4.1342290000000002E-4</v>
      </c>
      <c r="JG125" s="33">
        <v>4.1175780000000001E-4</v>
      </c>
      <c r="JH125" s="33">
        <v>4.1005749999999997E-4</v>
      </c>
      <c r="JI125" s="33">
        <v>4.0833589999999999E-4</v>
      </c>
      <c r="JJ125" s="33">
        <v>4.066292E-4</v>
      </c>
      <c r="JK125" s="33">
        <v>4.0495450000000002E-4</v>
      </c>
      <c r="JL125" s="33">
        <v>4.0330059999999998E-4</v>
      </c>
      <c r="JM125" s="33">
        <v>4.0164250000000002E-4</v>
      </c>
      <c r="JN125" s="33">
        <v>3.9996919999999998E-4</v>
      </c>
      <c r="JO125" s="33">
        <v>3.9829850000000001E-4</v>
      </c>
      <c r="JP125" s="33">
        <v>3.9666350000000001E-4</v>
      </c>
      <c r="JQ125" s="33">
        <v>3.9507950000000001E-4</v>
      </c>
      <c r="JR125" s="33">
        <v>3.9353180000000003E-4</v>
      </c>
      <c r="JS125" s="33">
        <v>3.9198869999999998E-4</v>
      </c>
      <c r="JT125" s="33">
        <v>3.9043230000000001E-4</v>
      </c>
      <c r="JU125" s="33">
        <v>3.8887619999999998E-4</v>
      </c>
      <c r="JV125" s="33">
        <v>3.8734499999999999E-4</v>
      </c>
      <c r="JW125" s="33">
        <v>3.858453E-4</v>
      </c>
      <c r="JX125" s="33">
        <v>3.8435759999999998E-4</v>
      </c>
      <c r="JY125" s="33">
        <v>3.8284780000000002E-4</v>
      </c>
      <c r="JZ125" s="33">
        <v>3.8129750000000001E-4</v>
      </c>
      <c r="KA125" s="33">
        <v>3.7971929999999998E-4</v>
      </c>
      <c r="KB125" s="33">
        <v>3.7813719999999997E-4</v>
      </c>
      <c r="KC125" s="33">
        <v>3.7656549999999999E-4</v>
      </c>
      <c r="KD125" s="33">
        <v>3.7499640000000003E-4</v>
      </c>
      <c r="KE125" s="33">
        <v>3.7341140000000001E-4</v>
      </c>
      <c r="KF125" s="33">
        <v>3.7180079999999999E-4</v>
      </c>
      <c r="KG125" s="33">
        <v>3.7018160000000001E-4</v>
      </c>
      <c r="KH125" s="33">
        <v>3.6857889999999998E-4</v>
      </c>
      <c r="KI125" s="33">
        <v>3.6701419999999999E-4</v>
      </c>
      <c r="KJ125" s="33">
        <v>3.6548439999999999E-4</v>
      </c>
      <c r="KK125" s="33">
        <v>3.6397460000000002E-4</v>
      </c>
      <c r="KL125" s="33">
        <v>3.6246089999999998E-4</v>
      </c>
      <c r="KM125" s="33">
        <v>3.6095330000000001E-4</v>
      </c>
      <c r="KN125" s="33">
        <v>3.5947259999999999E-4</v>
      </c>
      <c r="KO125" s="33">
        <v>3.5803860000000002E-4</v>
      </c>
      <c r="KP125" s="33">
        <v>3.5664699999999998E-4</v>
      </c>
      <c r="KQ125" s="33">
        <v>3.5528330000000001E-4</v>
      </c>
      <c r="KR125" s="33">
        <v>3.539188E-4</v>
      </c>
      <c r="KS125" s="33">
        <v>3.5255129999999999E-4</v>
      </c>
      <c r="KT125" s="33">
        <v>3.5119300000000002E-4</v>
      </c>
      <c r="KU125" s="33">
        <v>3.4984959999999999E-4</v>
      </c>
      <c r="KV125" s="33">
        <v>3.4851240000000001E-4</v>
      </c>
      <c r="KW125" s="33">
        <v>3.4716940000000001E-4</v>
      </c>
      <c r="KX125" s="33">
        <v>3.4579769999999998E-4</v>
      </c>
      <c r="KY125" s="33">
        <v>3.4439980000000001E-4</v>
      </c>
      <c r="KZ125" s="33">
        <v>3.4298720000000002E-4</v>
      </c>
      <c r="LA125" s="33">
        <v>3.415701E-4</v>
      </c>
      <c r="LB125" s="33">
        <v>3.40143E-4</v>
      </c>
      <c r="LC125" s="33">
        <v>3.3870409999999998E-4</v>
      </c>
      <c r="LD125" s="33">
        <v>3.3724260000000001E-4</v>
      </c>
      <c r="LE125" s="33">
        <v>3.3577109999999999E-4</v>
      </c>
      <c r="LF125" s="33">
        <v>3.343086E-4</v>
      </c>
      <c r="LG125" s="33">
        <v>3.328742E-4</v>
      </c>
      <c r="LH125" s="33">
        <v>3.31467E-4</v>
      </c>
      <c r="LI125" s="33">
        <v>3.3008990000000003E-4</v>
      </c>
      <c r="LJ125" s="33">
        <v>3.2872709999999999E-4</v>
      </c>
      <c r="LK125" s="33">
        <v>3.2738850000000002E-4</v>
      </c>
      <c r="LL125" s="33">
        <v>3.2608190000000002E-4</v>
      </c>
      <c r="LM125" s="33">
        <v>3.2481820000000001E-4</v>
      </c>
      <c r="LN125" s="33">
        <v>3.2358480000000003E-4</v>
      </c>
      <c r="LO125" s="33">
        <v>3.2237109999999999E-4</v>
      </c>
      <c r="LP125" s="33">
        <v>3.2115570000000002E-4</v>
      </c>
      <c r="LQ125" s="33">
        <v>3.1993800000000003E-4</v>
      </c>
      <c r="LR125" s="33">
        <v>3.1870599999999998E-4</v>
      </c>
      <c r="LS125" s="33">
        <v>3.1747140000000002E-4</v>
      </c>
      <c r="LT125" s="33">
        <v>3.162253E-4</v>
      </c>
      <c r="LU125" s="33">
        <v>3.1496440000000002E-4</v>
      </c>
      <c r="LV125" s="33">
        <v>3.1367979999999998E-4</v>
      </c>
      <c r="LW125" s="33">
        <v>3.123798E-4</v>
      </c>
      <c r="LX125" s="33">
        <v>3.1106269999999999E-4</v>
      </c>
      <c r="LY125" s="33">
        <v>3.0974829999999998E-4</v>
      </c>
      <c r="LZ125" s="33">
        <v>3.0844020000000001E-4</v>
      </c>
      <c r="MA125" s="33">
        <v>3.0713959999999999E-4</v>
      </c>
      <c r="MB125" s="33">
        <v>3.0584340000000001E-4</v>
      </c>
      <c r="MC125" s="33">
        <v>3.0455370000000002E-4</v>
      </c>
      <c r="MD125" s="33">
        <v>3.0326929999999999E-4</v>
      </c>
      <c r="ME125" s="33">
        <v>3.0200419999999999E-4</v>
      </c>
      <c r="MF125" s="33">
        <v>3.0075650000000001E-4</v>
      </c>
      <c r="MG125" s="33">
        <v>2.995284E-4</v>
      </c>
      <c r="MH125" s="33">
        <v>2.9831500000000001E-4</v>
      </c>
      <c r="MI125" s="33">
        <v>2.971173E-4</v>
      </c>
      <c r="MJ125" s="33">
        <v>2.9592680000000001E-4</v>
      </c>
      <c r="MK125" s="33">
        <v>2.9475589999999999E-4</v>
      </c>
      <c r="ML125" s="33">
        <v>2.936007E-4</v>
      </c>
      <c r="MM125" s="33">
        <v>2.9246170000000001E-4</v>
      </c>
      <c r="MN125" s="33">
        <v>2.9133140000000001E-4</v>
      </c>
      <c r="MO125" s="33">
        <v>2.9020990000000002E-4</v>
      </c>
      <c r="MP125" s="33">
        <v>2.8908200000000002E-4</v>
      </c>
      <c r="MQ125" s="33">
        <v>2.8796399999999998E-4</v>
      </c>
      <c r="MR125" s="33">
        <v>2.8685169999999999E-4</v>
      </c>
      <c r="MS125" s="33">
        <v>2.8574680000000003E-4</v>
      </c>
      <c r="MT125" s="33">
        <v>2.846425E-4</v>
      </c>
      <c r="MU125" s="33">
        <v>2.8354349999999999E-4</v>
      </c>
      <c r="MV125" s="33">
        <v>2.8243799999999998E-4</v>
      </c>
      <c r="MW125" s="33">
        <v>2.8133999999999999E-4</v>
      </c>
      <c r="MX125" s="33">
        <v>2.8024689999999998E-4</v>
      </c>
      <c r="MY125" s="33">
        <v>2.7917090000000001E-4</v>
      </c>
      <c r="MZ125" s="33">
        <v>2.7810900000000002E-4</v>
      </c>
      <c r="NA125" s="33">
        <v>2.7706369999999999E-4</v>
      </c>
      <c r="NB125" s="33">
        <v>2.7601829999999999E-4</v>
      </c>
      <c r="NC125" s="33">
        <v>2.74978E-4</v>
      </c>
      <c r="ND125" s="33">
        <v>2.7393790000000001E-4</v>
      </c>
      <c r="NE125" s="33">
        <v>2.7290529999999998E-4</v>
      </c>
      <c r="NF125" s="33">
        <v>2.7187670000000002E-4</v>
      </c>
      <c r="NG125" s="33">
        <v>2.708562E-4</v>
      </c>
      <c r="NH125" s="33">
        <v>2.6983200000000001E-4</v>
      </c>
      <c r="NI125" s="33">
        <v>2.6881259999999999E-4</v>
      </c>
      <c r="NJ125" s="33">
        <v>2.6779879999999997E-4</v>
      </c>
      <c r="NK125" s="33">
        <v>2.667972E-4</v>
      </c>
      <c r="NL125" s="33">
        <v>2.6580769999999998E-4</v>
      </c>
      <c r="NM125" s="33">
        <v>2.6483730000000002E-4</v>
      </c>
      <c r="NN125" s="33">
        <v>2.6387509999999998E-4</v>
      </c>
      <c r="NO125" s="33">
        <v>2.6292980000000002E-4</v>
      </c>
      <c r="NP125" s="33">
        <v>2.6200090000000001E-4</v>
      </c>
      <c r="NQ125" s="33">
        <v>2.6109199999999999E-4</v>
      </c>
      <c r="NR125" s="33">
        <v>2.6019779999999999E-4</v>
      </c>
      <c r="NS125" s="33">
        <v>2.5932089999999999E-4</v>
      </c>
      <c r="NT125" s="33">
        <v>2.5844840000000002E-4</v>
      </c>
      <c r="NU125" s="33">
        <v>2.5758470000000001E-4</v>
      </c>
      <c r="NV125" s="33">
        <v>2.5672489999999999E-4</v>
      </c>
      <c r="NW125" s="33">
        <v>2.558735E-4</v>
      </c>
      <c r="NX125" s="33">
        <v>2.5502169999999999E-4</v>
      </c>
      <c r="NY125" s="33">
        <v>2.5417130000000002E-4</v>
      </c>
      <c r="NZ125" s="33">
        <v>2.533112E-4</v>
      </c>
      <c r="OA125" s="33">
        <v>2.5244429999999999E-4</v>
      </c>
      <c r="OB125" s="33">
        <v>2.5156780000000001E-4</v>
      </c>
      <c r="OC125" s="33">
        <v>2.5068809999999998E-4</v>
      </c>
      <c r="OD125" s="33">
        <v>2.4979830000000002E-4</v>
      </c>
      <c r="OE125" s="33">
        <v>2.4890369999999999E-4</v>
      </c>
      <c r="OF125" s="33">
        <v>2.479979E-4</v>
      </c>
      <c r="OG125" s="33">
        <v>2.4708850000000002E-4</v>
      </c>
      <c r="OH125" s="33">
        <v>2.4617870000000002E-4</v>
      </c>
      <c r="OI125" s="33">
        <v>2.4528009999999999E-4</v>
      </c>
      <c r="OJ125" s="33">
        <v>2.4438969999999999E-4</v>
      </c>
      <c r="OK125" s="33">
        <v>2.4351479999999999E-4</v>
      </c>
      <c r="OL125" s="33">
        <v>2.4265039999999999E-4</v>
      </c>
      <c r="OM125" s="33">
        <v>2.4179750000000001E-4</v>
      </c>
      <c r="ON125" s="33">
        <v>2.4095470000000001E-4</v>
      </c>
      <c r="OO125" s="33">
        <v>2.4012959999999999E-4</v>
      </c>
      <c r="OP125" s="33">
        <v>2.3931580000000001E-4</v>
      </c>
    </row>
    <row r="126" spans="1:406" x14ac:dyDescent="0.25">
      <c r="A126" s="13" t="str">
        <f t="shared" si="1"/>
        <v>Helicopter-EXTREMELY COARSE-4-20-Any</v>
      </c>
      <c r="B126" s="13" t="s">
        <v>55</v>
      </c>
      <c r="C126" s="23" t="s">
        <v>33</v>
      </c>
      <c r="D126" s="31">
        <v>4</v>
      </c>
      <c r="E126" s="23">
        <v>20</v>
      </c>
      <c r="F126" s="32" t="s">
        <v>48</v>
      </c>
      <c r="G126" s="33">
        <v>1.100166</v>
      </c>
      <c r="H126" s="33">
        <v>0.94743359999999999</v>
      </c>
      <c r="I126" s="33">
        <v>0.74203300000000005</v>
      </c>
      <c r="J126" s="33">
        <v>0.56214770000000003</v>
      </c>
      <c r="K126" s="33">
        <v>0.42562220000000001</v>
      </c>
      <c r="L126" s="33">
        <v>0.32656259999999998</v>
      </c>
      <c r="M126" s="33">
        <v>0.25503619999999999</v>
      </c>
      <c r="N126" s="33">
        <v>0.20304130000000001</v>
      </c>
      <c r="O126" s="33">
        <v>0.1647458</v>
      </c>
      <c r="P126" s="33">
        <v>0.1360198</v>
      </c>
      <c r="Q126" s="33">
        <v>0.1139541</v>
      </c>
      <c r="R126" s="33">
        <v>9.6905539999999998E-2</v>
      </c>
      <c r="S126" s="33">
        <v>8.3330950000000001E-2</v>
      </c>
      <c r="T126" s="33">
        <v>7.2412080000000004E-2</v>
      </c>
      <c r="U126" s="33">
        <v>6.367689E-2</v>
      </c>
      <c r="V126" s="33">
        <v>5.6525569999999997E-2</v>
      </c>
      <c r="W126" s="33">
        <v>5.0491220000000003E-2</v>
      </c>
      <c r="X126" s="33">
        <v>4.5531500000000003E-2</v>
      </c>
      <c r="Y126" s="33">
        <v>4.2054790000000002E-2</v>
      </c>
      <c r="Z126" s="33">
        <v>3.8810200000000003E-2</v>
      </c>
      <c r="AA126" s="33">
        <v>3.5942590000000003E-2</v>
      </c>
      <c r="AB126" s="33">
        <v>3.3332580000000001E-2</v>
      </c>
      <c r="AC126" s="33">
        <v>3.0870870000000002E-2</v>
      </c>
      <c r="AD126" s="33">
        <v>2.8764410000000001E-2</v>
      </c>
      <c r="AE126" s="33">
        <v>2.6864849999999999E-2</v>
      </c>
      <c r="AF126" s="33">
        <v>2.5069959999999999E-2</v>
      </c>
      <c r="AG126" s="33">
        <v>2.347109E-2</v>
      </c>
      <c r="AH126" s="33">
        <v>2.2041519999999998E-2</v>
      </c>
      <c r="AI126" s="33">
        <v>2.0691669999999999E-2</v>
      </c>
      <c r="AJ126" s="33">
        <v>1.9509189999999999E-2</v>
      </c>
      <c r="AK126" s="33">
        <v>1.8422770000000002E-2</v>
      </c>
      <c r="AL126" s="33">
        <v>1.740063E-2</v>
      </c>
      <c r="AM126" s="33">
        <v>1.6476230000000001E-2</v>
      </c>
      <c r="AN126" s="33">
        <v>1.562035E-2</v>
      </c>
      <c r="AO126" s="33">
        <v>1.4763790000000001E-2</v>
      </c>
      <c r="AP126" s="33">
        <v>1.398245E-2</v>
      </c>
      <c r="AQ126" s="33">
        <v>1.3263830000000001E-2</v>
      </c>
      <c r="AR126" s="33">
        <v>1.2604799999999999E-2</v>
      </c>
      <c r="AS126" s="33">
        <v>1.199828E-2</v>
      </c>
      <c r="AT126" s="33">
        <v>1.14374E-2</v>
      </c>
      <c r="AU126" s="33">
        <v>1.0918239999999999E-2</v>
      </c>
      <c r="AV126" s="33">
        <v>1.0435160000000001E-2</v>
      </c>
      <c r="AW126" s="33">
        <v>9.9856579999999997E-3</v>
      </c>
      <c r="AX126" s="33">
        <v>9.5673890000000008E-3</v>
      </c>
      <c r="AY126" s="33">
        <v>9.1775290000000002E-3</v>
      </c>
      <c r="AZ126" s="33">
        <v>8.8135379999999992E-3</v>
      </c>
      <c r="BA126" s="33">
        <v>8.4719180000000002E-3</v>
      </c>
      <c r="BB126" s="33">
        <v>8.1500930000000006E-3</v>
      </c>
      <c r="BC126" s="33">
        <v>7.8474779999999997E-3</v>
      </c>
      <c r="BD126" s="33">
        <v>7.5625930000000003E-3</v>
      </c>
      <c r="BE126" s="33">
        <v>7.2944250000000002E-3</v>
      </c>
      <c r="BF126" s="33">
        <v>7.0414340000000001E-3</v>
      </c>
      <c r="BG126" s="33">
        <v>6.8007220000000004E-3</v>
      </c>
      <c r="BH126" s="33">
        <v>6.5718E-3</v>
      </c>
      <c r="BI126" s="33">
        <v>6.3564090000000004E-3</v>
      </c>
      <c r="BJ126" s="33">
        <v>6.1505869999999999E-3</v>
      </c>
      <c r="BK126" s="33">
        <v>5.9550810000000001E-3</v>
      </c>
      <c r="BL126" s="33">
        <v>5.7717269999999999E-3</v>
      </c>
      <c r="BM126" s="33">
        <v>5.5969840000000002E-3</v>
      </c>
      <c r="BN126" s="33">
        <v>5.4288640000000003E-3</v>
      </c>
      <c r="BO126" s="33">
        <v>5.2700790000000004E-3</v>
      </c>
      <c r="BP126" s="33">
        <v>5.1180949999999996E-3</v>
      </c>
      <c r="BQ126" s="33">
        <v>4.972036E-3</v>
      </c>
      <c r="BR126" s="33">
        <v>4.8344080000000001E-3</v>
      </c>
      <c r="BS126" s="33">
        <v>4.7019000000000002E-3</v>
      </c>
      <c r="BT126" s="33">
        <v>4.574608E-3</v>
      </c>
      <c r="BU126" s="33">
        <v>4.4540350000000003E-3</v>
      </c>
      <c r="BV126" s="33">
        <v>4.3374119999999997E-3</v>
      </c>
      <c r="BW126" s="33">
        <v>4.2244479999999996E-3</v>
      </c>
      <c r="BX126" s="33">
        <v>4.1177829999999999E-3</v>
      </c>
      <c r="BY126" s="33">
        <v>4.015289E-3</v>
      </c>
      <c r="BZ126" s="33">
        <v>3.9169579999999999E-3</v>
      </c>
      <c r="CA126" s="33">
        <v>3.8236250000000002E-3</v>
      </c>
      <c r="CB126" s="33">
        <v>3.7332889999999999E-3</v>
      </c>
      <c r="CC126" s="33">
        <v>3.645559E-3</v>
      </c>
      <c r="CD126" s="33">
        <v>3.5621870000000001E-3</v>
      </c>
      <c r="CE126" s="33">
        <v>3.481928E-3</v>
      </c>
      <c r="CF126" s="33">
        <v>3.4044230000000002E-3</v>
      </c>
      <c r="CG126" s="33">
        <v>3.3299250000000001E-3</v>
      </c>
      <c r="CH126" s="33">
        <v>3.2573849999999998E-3</v>
      </c>
      <c r="CI126" s="33">
        <v>3.18651E-3</v>
      </c>
      <c r="CJ126" s="33">
        <v>3.118961E-3</v>
      </c>
      <c r="CK126" s="33">
        <v>3.0541159999999999E-3</v>
      </c>
      <c r="CL126" s="33">
        <v>2.991741E-3</v>
      </c>
      <c r="CM126" s="33">
        <v>2.9322760000000002E-3</v>
      </c>
      <c r="CN126" s="33">
        <v>2.8749840000000001E-3</v>
      </c>
      <c r="CO126" s="33">
        <v>2.8188649999999998E-3</v>
      </c>
      <c r="CP126" s="33">
        <v>2.7646490000000001E-3</v>
      </c>
      <c r="CQ126" s="33">
        <v>2.7131960000000002E-3</v>
      </c>
      <c r="CR126" s="33">
        <v>2.6636820000000001E-3</v>
      </c>
      <c r="CS126" s="33">
        <v>2.6155789999999998E-3</v>
      </c>
      <c r="CT126" s="33">
        <v>2.5686120000000001E-3</v>
      </c>
      <c r="CU126" s="33">
        <v>2.5226390000000001E-3</v>
      </c>
      <c r="CV126" s="33">
        <v>2.478166E-3</v>
      </c>
      <c r="CW126" s="33">
        <v>2.4355039999999998E-3</v>
      </c>
      <c r="CX126" s="33">
        <v>2.394817E-3</v>
      </c>
      <c r="CY126" s="33">
        <v>2.3553519999999998E-3</v>
      </c>
      <c r="CZ126" s="33">
        <v>2.3170069999999998E-3</v>
      </c>
      <c r="DA126" s="33">
        <v>2.278768E-3</v>
      </c>
      <c r="DB126" s="33">
        <v>2.241776E-3</v>
      </c>
      <c r="DC126" s="33">
        <v>2.2063080000000001E-3</v>
      </c>
      <c r="DD126" s="33">
        <v>2.172841E-3</v>
      </c>
      <c r="DE126" s="33">
        <v>2.1406279999999999E-3</v>
      </c>
      <c r="DF126" s="33">
        <v>2.108941E-3</v>
      </c>
      <c r="DG126" s="33">
        <v>2.0772849999999999E-3</v>
      </c>
      <c r="DH126" s="33">
        <v>2.0464060000000002E-3</v>
      </c>
      <c r="DI126" s="33">
        <v>2.0169020000000001E-3</v>
      </c>
      <c r="DJ126" s="33">
        <v>1.9890419999999999E-3</v>
      </c>
      <c r="DK126" s="33">
        <v>1.9615029999999999E-3</v>
      </c>
      <c r="DL126" s="33">
        <v>1.9340239999999999E-3</v>
      </c>
      <c r="DM126" s="33">
        <v>1.9066420000000001E-3</v>
      </c>
      <c r="DN126" s="33">
        <v>1.8803699999999999E-3</v>
      </c>
      <c r="DO126" s="33">
        <v>1.8556709999999999E-3</v>
      </c>
      <c r="DP126" s="33">
        <v>1.832579E-3</v>
      </c>
      <c r="DQ126" s="33">
        <v>1.809815E-3</v>
      </c>
      <c r="DR126" s="33">
        <v>1.7867619999999999E-3</v>
      </c>
      <c r="DS126" s="33">
        <v>1.7634739999999999E-3</v>
      </c>
      <c r="DT126" s="33">
        <v>1.7406870000000001E-3</v>
      </c>
      <c r="DU126" s="33">
        <v>1.719206E-3</v>
      </c>
      <c r="DV126" s="33">
        <v>1.699325E-3</v>
      </c>
      <c r="DW126" s="33">
        <v>1.6799060000000001E-3</v>
      </c>
      <c r="DX126" s="33">
        <v>1.6600639999999999E-3</v>
      </c>
      <c r="DY126" s="33">
        <v>1.639857E-3</v>
      </c>
      <c r="DZ126" s="33">
        <v>1.6199140000000001E-3</v>
      </c>
      <c r="EA126" s="33">
        <v>1.601194E-3</v>
      </c>
      <c r="EB126" s="33">
        <v>1.5840699999999999E-3</v>
      </c>
      <c r="EC126" s="33">
        <v>1.5673639999999999E-3</v>
      </c>
      <c r="ED126" s="33">
        <v>1.550346E-3</v>
      </c>
      <c r="EE126" s="33">
        <v>1.5328270000000001E-3</v>
      </c>
      <c r="EF126" s="33">
        <v>1.515567E-3</v>
      </c>
      <c r="EG126" s="33">
        <v>1.4994139999999999E-3</v>
      </c>
      <c r="EH126" s="33">
        <v>1.4846919999999999E-3</v>
      </c>
      <c r="EI126" s="33">
        <v>1.4701180000000001E-3</v>
      </c>
      <c r="EJ126" s="33">
        <v>1.4549809999999999E-3</v>
      </c>
      <c r="EK126" s="33">
        <v>1.4393489999999999E-3</v>
      </c>
      <c r="EL126" s="33">
        <v>1.423885E-3</v>
      </c>
      <c r="EM126" s="33">
        <v>1.4097039999999999E-3</v>
      </c>
      <c r="EN126" s="33">
        <v>1.397005E-3</v>
      </c>
      <c r="EO126" s="33">
        <v>1.3845299999999999E-3</v>
      </c>
      <c r="EP126" s="33">
        <v>1.3715450000000001E-3</v>
      </c>
      <c r="EQ126" s="33">
        <v>1.358106E-3</v>
      </c>
      <c r="ER126" s="33">
        <v>1.344888E-3</v>
      </c>
      <c r="ES126" s="33">
        <v>1.332686E-3</v>
      </c>
      <c r="ET126" s="33">
        <v>1.3213840000000001E-3</v>
      </c>
      <c r="EU126" s="33">
        <v>1.3099590000000001E-3</v>
      </c>
      <c r="EV126" s="33">
        <v>1.298088E-3</v>
      </c>
      <c r="EW126" s="33">
        <v>1.2858489999999999E-3</v>
      </c>
      <c r="EX126" s="33">
        <v>1.2738980000000001E-3</v>
      </c>
      <c r="EY126" s="33">
        <v>1.263054E-3</v>
      </c>
      <c r="EZ126" s="33">
        <v>1.253171E-3</v>
      </c>
      <c r="FA126" s="33">
        <v>1.243428E-3</v>
      </c>
      <c r="FB126" s="33">
        <v>1.233224E-3</v>
      </c>
      <c r="FC126" s="33">
        <v>1.2222649999999999E-3</v>
      </c>
      <c r="FD126" s="33">
        <v>1.211141E-3</v>
      </c>
      <c r="FE126" s="33">
        <v>1.200762E-3</v>
      </c>
      <c r="FF126" s="33">
        <v>1.191314E-3</v>
      </c>
      <c r="FG126" s="33">
        <v>1.1822880000000001E-3</v>
      </c>
      <c r="FH126" s="33">
        <v>1.1731090000000001E-3</v>
      </c>
      <c r="FI126" s="33">
        <v>1.1635009999999999E-3</v>
      </c>
      <c r="FJ126" s="33">
        <v>1.153914E-3</v>
      </c>
      <c r="FK126" s="33">
        <v>1.145103E-3</v>
      </c>
      <c r="FL126" s="33">
        <v>1.1372089999999999E-3</v>
      </c>
      <c r="FM126" s="33">
        <v>1.1296870000000001E-3</v>
      </c>
      <c r="FN126" s="33">
        <v>1.121859E-3</v>
      </c>
      <c r="FO126" s="33">
        <v>1.113391E-3</v>
      </c>
      <c r="FP126" s="33">
        <v>1.104746E-3</v>
      </c>
      <c r="FQ126" s="33">
        <v>1.0966439999999999E-3</v>
      </c>
      <c r="FR126" s="33">
        <v>1.089254E-3</v>
      </c>
      <c r="FS126" s="33">
        <v>1.0820249999999999E-3</v>
      </c>
      <c r="FT126" s="33">
        <v>1.074338E-3</v>
      </c>
      <c r="FU126" s="33">
        <v>1.066114E-3</v>
      </c>
      <c r="FV126" s="33">
        <v>1.0579210000000001E-3</v>
      </c>
      <c r="FW126" s="33">
        <v>1.050428E-3</v>
      </c>
      <c r="FX126" s="33">
        <v>1.043801E-3</v>
      </c>
      <c r="FY126" s="33">
        <v>1.0375969999999999E-3</v>
      </c>
      <c r="FZ126" s="33">
        <v>1.0311610000000001E-3</v>
      </c>
      <c r="GA126" s="33">
        <v>1.0242879999999999E-3</v>
      </c>
      <c r="GB126" s="33">
        <v>1.0173090000000001E-3</v>
      </c>
      <c r="GC126" s="33">
        <v>1.0106049999999999E-3</v>
      </c>
      <c r="GD126" s="33">
        <v>1.0044279999999999E-3</v>
      </c>
      <c r="GE126" s="33">
        <v>9.985847999999999E-4</v>
      </c>
      <c r="GF126" s="33">
        <v>9.9257300000000007E-4</v>
      </c>
      <c r="GG126" s="33">
        <v>9.861945999999999E-4</v>
      </c>
      <c r="GH126" s="33">
        <v>9.7975959999999996E-4</v>
      </c>
      <c r="GI126" s="33">
        <v>9.736403E-4</v>
      </c>
      <c r="GJ126" s="33">
        <v>9.6816459999999997E-4</v>
      </c>
      <c r="GK126" s="33">
        <v>9.6323619999999998E-4</v>
      </c>
      <c r="GL126" s="33">
        <v>9.5833050000000003E-4</v>
      </c>
      <c r="GM126" s="33">
        <v>9.5299320000000003E-4</v>
      </c>
      <c r="GN126" s="33">
        <v>9.4727530000000002E-4</v>
      </c>
      <c r="GO126" s="33">
        <v>9.4143280000000002E-4</v>
      </c>
      <c r="GP126" s="33">
        <v>9.3578349999999999E-4</v>
      </c>
      <c r="GQ126" s="33">
        <v>9.3035450000000005E-4</v>
      </c>
      <c r="GR126" s="33">
        <v>9.2478540000000004E-4</v>
      </c>
      <c r="GS126" s="33">
        <v>9.188852E-4</v>
      </c>
      <c r="GT126" s="33">
        <v>9.1284660000000002E-4</v>
      </c>
      <c r="GU126" s="33">
        <v>9.0697339999999997E-4</v>
      </c>
      <c r="GV126" s="33">
        <v>9.0164740000000002E-4</v>
      </c>
      <c r="GW126" s="33">
        <v>8.9693919999999999E-4</v>
      </c>
      <c r="GX126" s="33">
        <v>8.9242119999999997E-4</v>
      </c>
      <c r="GY126" s="33">
        <v>8.8774760000000002E-4</v>
      </c>
      <c r="GZ126" s="33">
        <v>8.8294540000000003E-4</v>
      </c>
      <c r="HA126" s="33">
        <v>8.7816619999999995E-4</v>
      </c>
      <c r="HB126" s="33">
        <v>8.7352969999999997E-4</v>
      </c>
      <c r="HC126" s="33">
        <v>8.6902620000000002E-4</v>
      </c>
      <c r="HD126" s="33">
        <v>8.6433270000000001E-4</v>
      </c>
      <c r="HE126" s="33">
        <v>8.5918050000000003E-4</v>
      </c>
      <c r="HF126" s="33">
        <v>8.5371259999999995E-4</v>
      </c>
      <c r="HG126" s="33">
        <v>8.4830289999999998E-4</v>
      </c>
      <c r="HH126" s="33">
        <v>8.4325090000000001E-4</v>
      </c>
      <c r="HI126" s="33">
        <v>8.3863999999999998E-4</v>
      </c>
      <c r="HJ126" s="33">
        <v>8.3421359999999998E-4</v>
      </c>
      <c r="HK126" s="33">
        <v>8.2964479999999999E-4</v>
      </c>
      <c r="HL126" s="33">
        <v>8.2489870000000004E-4</v>
      </c>
      <c r="HM126" s="33">
        <v>8.2018689999999997E-4</v>
      </c>
      <c r="HN126" s="33">
        <v>8.157498E-4</v>
      </c>
      <c r="HO126" s="33">
        <v>8.1165779999999997E-4</v>
      </c>
      <c r="HP126" s="33">
        <v>8.0764719999999995E-4</v>
      </c>
      <c r="HQ126" s="33">
        <v>8.0343139999999999E-4</v>
      </c>
      <c r="HR126" s="33">
        <v>7.9892769999999997E-4</v>
      </c>
      <c r="HS126" s="33">
        <v>7.9432090000000003E-4</v>
      </c>
      <c r="HT126" s="33">
        <v>7.8991089999999999E-4</v>
      </c>
      <c r="HU126" s="33">
        <v>7.8585079999999999E-4</v>
      </c>
      <c r="HV126" s="33">
        <v>7.8198630000000002E-4</v>
      </c>
      <c r="HW126" s="33">
        <v>7.7810360000000003E-4</v>
      </c>
      <c r="HX126" s="33">
        <v>7.7414550000000002E-4</v>
      </c>
      <c r="HY126" s="33">
        <v>7.7019209999999998E-4</v>
      </c>
      <c r="HZ126" s="33">
        <v>7.6641250000000001E-4</v>
      </c>
      <c r="IA126" s="33">
        <v>7.6286699999999997E-4</v>
      </c>
      <c r="IB126" s="33">
        <v>7.5943940000000002E-4</v>
      </c>
      <c r="IC126" s="33">
        <v>7.5592219999999998E-4</v>
      </c>
      <c r="ID126" s="33">
        <v>7.5227490000000002E-4</v>
      </c>
      <c r="IE126" s="33">
        <v>7.4862469999999995E-4</v>
      </c>
      <c r="IF126" s="33">
        <v>7.4509040000000004E-4</v>
      </c>
      <c r="IG126" s="33">
        <v>7.4170720000000005E-4</v>
      </c>
      <c r="IH126" s="33">
        <v>7.383887E-4</v>
      </c>
      <c r="II126" s="33">
        <v>7.3506210000000001E-4</v>
      </c>
      <c r="IJ126" s="33">
        <v>7.3172980000000003E-4</v>
      </c>
      <c r="IK126" s="33">
        <v>7.2851630000000001E-4</v>
      </c>
      <c r="IL126" s="33">
        <v>7.2553630000000004E-4</v>
      </c>
      <c r="IM126" s="33">
        <v>7.228057E-4</v>
      </c>
      <c r="IN126" s="33">
        <v>7.2018129999999996E-4</v>
      </c>
      <c r="IO126" s="33">
        <v>7.1750809999999998E-4</v>
      </c>
      <c r="IP126" s="33">
        <v>7.1471510000000002E-4</v>
      </c>
      <c r="IQ126" s="33">
        <v>7.1188700000000002E-4</v>
      </c>
      <c r="IR126" s="33">
        <v>7.0915979999999995E-4</v>
      </c>
      <c r="IS126" s="33">
        <v>7.0657279999999999E-4</v>
      </c>
      <c r="IT126" s="33">
        <v>7.0405439999999999E-4</v>
      </c>
      <c r="IU126" s="33">
        <v>7.0148620000000004E-4</v>
      </c>
      <c r="IV126" s="33">
        <v>6.9881149999999998E-4</v>
      </c>
      <c r="IW126" s="33">
        <v>6.9613770000000001E-4</v>
      </c>
      <c r="IX126" s="33">
        <v>6.935795E-4</v>
      </c>
      <c r="IY126" s="33">
        <v>6.912067E-4</v>
      </c>
      <c r="IZ126" s="33">
        <v>6.8897469999999999E-4</v>
      </c>
      <c r="JA126" s="33">
        <v>6.8675720000000004E-4</v>
      </c>
      <c r="JB126" s="33">
        <v>6.8448979999999999E-4</v>
      </c>
      <c r="JC126" s="33">
        <v>6.821908E-4</v>
      </c>
      <c r="JD126" s="33">
        <v>6.7989310000000002E-4</v>
      </c>
      <c r="JE126" s="33">
        <v>6.7765420000000004E-4</v>
      </c>
      <c r="JF126" s="33">
        <v>6.7547359999999999E-4</v>
      </c>
      <c r="JG126" s="33">
        <v>6.7327680000000005E-4</v>
      </c>
      <c r="JH126" s="33">
        <v>6.7101949999999997E-4</v>
      </c>
      <c r="JI126" s="33">
        <v>6.6872100000000005E-4</v>
      </c>
      <c r="JJ126" s="33">
        <v>6.6642769999999995E-4</v>
      </c>
      <c r="JK126" s="33">
        <v>6.642048E-4</v>
      </c>
      <c r="JL126" s="33">
        <v>6.6205769999999999E-4</v>
      </c>
      <c r="JM126" s="33">
        <v>6.599539E-4</v>
      </c>
      <c r="JN126" s="33">
        <v>6.5786679999999995E-4</v>
      </c>
      <c r="JO126" s="33">
        <v>6.5581329999999998E-4</v>
      </c>
      <c r="JP126" s="33">
        <v>6.5380859999999996E-4</v>
      </c>
      <c r="JQ126" s="33">
        <v>6.5184870000000003E-4</v>
      </c>
      <c r="JR126" s="33">
        <v>6.4992879999999998E-4</v>
      </c>
      <c r="JS126" s="33">
        <v>6.4802900000000005E-4</v>
      </c>
      <c r="JT126" s="33">
        <v>6.4611110000000003E-4</v>
      </c>
      <c r="JU126" s="33">
        <v>6.4417100000000002E-4</v>
      </c>
      <c r="JV126" s="33">
        <v>6.4220770000000002E-4</v>
      </c>
      <c r="JW126" s="33">
        <v>6.4021960000000002E-4</v>
      </c>
      <c r="JX126" s="33">
        <v>6.3821560000000002E-4</v>
      </c>
      <c r="JY126" s="33">
        <v>6.3618810000000002E-4</v>
      </c>
      <c r="JZ126" s="33">
        <v>6.3411580000000004E-4</v>
      </c>
      <c r="KA126" s="33">
        <v>6.3201339999999998E-4</v>
      </c>
      <c r="KB126" s="33">
        <v>6.2990439999999995E-4</v>
      </c>
      <c r="KC126" s="33">
        <v>6.2776300000000004E-4</v>
      </c>
      <c r="KD126" s="33">
        <v>6.2561120000000005E-4</v>
      </c>
      <c r="KE126" s="33">
        <v>6.2349110000000003E-4</v>
      </c>
      <c r="KF126" s="33">
        <v>6.2140800000000005E-4</v>
      </c>
      <c r="KG126" s="33">
        <v>6.1938360000000003E-4</v>
      </c>
      <c r="KH126" s="33">
        <v>6.1744549999999995E-4</v>
      </c>
      <c r="KI126" s="33">
        <v>6.1557050000000002E-4</v>
      </c>
      <c r="KJ126" s="33">
        <v>6.1377839999999996E-4</v>
      </c>
      <c r="KK126" s="33">
        <v>6.1208680000000002E-4</v>
      </c>
      <c r="KL126" s="33">
        <v>6.1042889999999997E-4</v>
      </c>
      <c r="KM126" s="33">
        <v>6.0878250000000005E-4</v>
      </c>
      <c r="KN126" s="33">
        <v>6.0714129999999995E-4</v>
      </c>
      <c r="KO126" s="33">
        <v>6.0548280000000002E-4</v>
      </c>
      <c r="KP126" s="33">
        <v>6.0384169999999995E-4</v>
      </c>
      <c r="KQ126" s="33">
        <v>6.0222749999999995E-4</v>
      </c>
      <c r="KR126" s="33">
        <v>6.0056349999999998E-4</v>
      </c>
      <c r="KS126" s="33">
        <v>5.9884510000000001E-4</v>
      </c>
      <c r="KT126" s="33">
        <v>5.9708229999999997E-4</v>
      </c>
      <c r="KU126" s="33">
        <v>5.952698E-4</v>
      </c>
      <c r="KV126" s="33">
        <v>5.9346319999999998E-4</v>
      </c>
      <c r="KW126" s="33">
        <v>5.9170999999999996E-4</v>
      </c>
      <c r="KX126" s="33">
        <v>5.8999520000000002E-4</v>
      </c>
      <c r="KY126" s="33">
        <v>5.8832660000000001E-4</v>
      </c>
      <c r="KZ126" s="33">
        <v>5.8670840000000005E-4</v>
      </c>
      <c r="LA126" s="33">
        <v>5.8512519999999999E-4</v>
      </c>
      <c r="LB126" s="33">
        <v>5.8361980000000001E-4</v>
      </c>
      <c r="LC126" s="33">
        <v>5.8223369999999995E-4</v>
      </c>
      <c r="LD126" s="33">
        <v>5.8095029999999999E-4</v>
      </c>
      <c r="LE126" s="33">
        <v>5.7975069999999999E-4</v>
      </c>
      <c r="LF126" s="33">
        <v>5.7861070000000004E-4</v>
      </c>
      <c r="LG126" s="33">
        <v>5.7748540000000001E-4</v>
      </c>
      <c r="LH126" s="33">
        <v>5.7638709999999996E-4</v>
      </c>
      <c r="LI126" s="33">
        <v>5.7532860000000005E-4</v>
      </c>
      <c r="LJ126" s="33">
        <v>5.7431490000000001E-4</v>
      </c>
      <c r="LK126" s="33">
        <v>5.7333600000000003E-4</v>
      </c>
      <c r="LL126" s="33">
        <v>5.7236839999999999E-4</v>
      </c>
      <c r="LM126" s="33">
        <v>5.7136540000000003E-4</v>
      </c>
      <c r="LN126" s="33">
        <v>5.7033780000000003E-4</v>
      </c>
      <c r="LO126" s="33">
        <v>5.6930459999999996E-4</v>
      </c>
      <c r="LP126" s="33">
        <v>5.6828029999999999E-4</v>
      </c>
      <c r="LQ126" s="33">
        <v>5.672734E-4</v>
      </c>
      <c r="LR126" s="33">
        <v>5.6628760000000005E-4</v>
      </c>
      <c r="LS126" s="33">
        <v>5.6532100000000003E-4</v>
      </c>
      <c r="LT126" s="33">
        <v>5.6439860000000001E-4</v>
      </c>
      <c r="LU126" s="33">
        <v>5.6353019999999998E-4</v>
      </c>
      <c r="LV126" s="33">
        <v>5.6271459999999995E-4</v>
      </c>
      <c r="LW126" s="33">
        <v>5.6194429999999998E-4</v>
      </c>
      <c r="LX126" s="33">
        <v>5.6121459999999997E-4</v>
      </c>
      <c r="LY126" s="33">
        <v>5.6051910000000003E-4</v>
      </c>
      <c r="LZ126" s="33">
        <v>5.5985810000000003E-4</v>
      </c>
      <c r="MA126" s="33">
        <v>5.5922389999999995E-4</v>
      </c>
      <c r="MB126" s="33">
        <v>5.5860510000000003E-4</v>
      </c>
      <c r="MC126" s="33">
        <v>5.5798999999999996E-4</v>
      </c>
      <c r="MD126" s="33">
        <v>5.5737539999999996E-4</v>
      </c>
      <c r="ME126" s="33">
        <v>5.5675940000000001E-4</v>
      </c>
      <c r="MF126" s="33">
        <v>5.5614680000000004E-4</v>
      </c>
      <c r="MG126" s="33">
        <v>5.5553510000000005E-4</v>
      </c>
      <c r="MH126" s="33">
        <v>5.5491700000000004E-4</v>
      </c>
      <c r="MI126" s="33">
        <v>5.5428460000000004E-4</v>
      </c>
      <c r="MJ126" s="33">
        <v>5.5363859999999995E-4</v>
      </c>
      <c r="MK126" s="33">
        <v>5.5298119999999998E-4</v>
      </c>
      <c r="ML126" s="33">
        <v>5.5232250000000001E-4</v>
      </c>
      <c r="MM126" s="33">
        <v>5.5166500000000001E-4</v>
      </c>
      <c r="MN126" s="33">
        <v>5.5100509999999995E-4</v>
      </c>
      <c r="MO126" s="33">
        <v>5.5033990000000004E-4</v>
      </c>
      <c r="MP126" s="33">
        <v>5.4967280000000002E-4</v>
      </c>
      <c r="MQ126" s="33">
        <v>5.4900839999999995E-4</v>
      </c>
      <c r="MR126" s="33">
        <v>5.4835810000000002E-4</v>
      </c>
      <c r="MS126" s="33">
        <v>5.4772510000000003E-4</v>
      </c>
      <c r="MT126" s="33">
        <v>5.4710420000000004E-4</v>
      </c>
      <c r="MU126" s="33">
        <v>5.4648819999999999E-4</v>
      </c>
      <c r="MV126" s="33">
        <v>5.4586999999999995E-4</v>
      </c>
      <c r="MW126" s="33">
        <v>5.4524759999999999E-4</v>
      </c>
      <c r="MX126" s="33">
        <v>5.4463030000000004E-4</v>
      </c>
      <c r="MY126" s="33">
        <v>5.4401739999999997E-4</v>
      </c>
      <c r="MZ126" s="33">
        <v>5.4339850000000001E-4</v>
      </c>
      <c r="NA126" s="33">
        <v>5.4275630000000003E-4</v>
      </c>
      <c r="NB126" s="33">
        <v>5.4208100000000003E-4</v>
      </c>
      <c r="NC126" s="33">
        <v>5.4137779999999995E-4</v>
      </c>
      <c r="ND126" s="33">
        <v>5.4067459999999998E-4</v>
      </c>
      <c r="NE126" s="33">
        <v>5.3998410000000001E-4</v>
      </c>
      <c r="NF126" s="33">
        <v>5.3930730000000004E-4</v>
      </c>
      <c r="NG126" s="33">
        <v>5.386341E-4</v>
      </c>
      <c r="NH126" s="33">
        <v>5.379572E-4</v>
      </c>
      <c r="NI126" s="33">
        <v>5.372784E-4</v>
      </c>
      <c r="NJ126" s="33">
        <v>5.3661919999999997E-4</v>
      </c>
      <c r="NK126" s="33">
        <v>5.3598139999999996E-4</v>
      </c>
      <c r="NL126" s="33">
        <v>5.3535509999999998E-4</v>
      </c>
      <c r="NM126" s="33">
        <v>5.3472100000000005E-4</v>
      </c>
      <c r="NN126" s="33">
        <v>5.3406609999999996E-4</v>
      </c>
      <c r="NO126" s="33">
        <v>5.3339049999999997E-4</v>
      </c>
      <c r="NP126" s="33">
        <v>5.3271779999999999E-4</v>
      </c>
      <c r="NQ126" s="33">
        <v>5.3205479999999996E-4</v>
      </c>
      <c r="NR126" s="33">
        <v>5.3139850000000005E-4</v>
      </c>
      <c r="NS126" s="33">
        <v>5.3073669999999999E-4</v>
      </c>
      <c r="NT126" s="33">
        <v>5.3006060000000005E-4</v>
      </c>
      <c r="NU126" s="33">
        <v>5.2937290000000005E-4</v>
      </c>
      <c r="NV126" s="33">
        <v>5.2869549999999999E-4</v>
      </c>
      <c r="NW126" s="33">
        <v>5.2803080000000003E-4</v>
      </c>
      <c r="NX126" s="33">
        <v>5.273713E-4</v>
      </c>
      <c r="NY126" s="33">
        <v>5.2670159999999996E-4</v>
      </c>
      <c r="NZ126" s="33">
        <v>5.2600889999999999E-4</v>
      </c>
      <c r="OA126" s="33">
        <v>5.2529590000000004E-4</v>
      </c>
      <c r="OB126" s="33">
        <v>5.2458789999999995E-4</v>
      </c>
      <c r="OC126" s="33">
        <v>5.2389299999999999E-4</v>
      </c>
      <c r="OD126" s="33">
        <v>5.2320830000000004E-4</v>
      </c>
      <c r="OE126" s="33">
        <v>5.225195E-4</v>
      </c>
      <c r="OF126" s="33">
        <v>5.2181510000000005E-4</v>
      </c>
      <c r="OG126" s="33">
        <v>5.2109889999999999E-4</v>
      </c>
      <c r="OH126" s="33">
        <v>5.2039390000000005E-4</v>
      </c>
      <c r="OI126" s="33">
        <v>5.1970439999999998E-4</v>
      </c>
      <c r="OJ126" s="33">
        <v>5.1901849999999995E-4</v>
      </c>
      <c r="OK126" s="33">
        <v>5.183055E-4</v>
      </c>
      <c r="OL126" s="33">
        <v>5.1754739999999996E-4</v>
      </c>
      <c r="OM126" s="33">
        <v>5.1674570000000001E-4</v>
      </c>
      <c r="ON126" s="33">
        <v>5.1592649999999995E-4</v>
      </c>
      <c r="OO126" s="33">
        <v>5.1510040000000003E-4</v>
      </c>
      <c r="OP126" s="33">
        <v>5.142654E-4</v>
      </c>
    </row>
    <row r="127" spans="1:406" x14ac:dyDescent="0.25">
      <c r="A127" s="13" t="str">
        <f t="shared" si="1"/>
        <v>Helicopter-EXTREMELY COARSE-4-14-Any</v>
      </c>
      <c r="B127" s="13" t="s">
        <v>55</v>
      </c>
      <c r="C127" s="23" t="s">
        <v>33</v>
      </c>
      <c r="D127" s="31">
        <v>4</v>
      </c>
      <c r="E127" s="23">
        <v>14</v>
      </c>
      <c r="F127" s="32" t="s">
        <v>48</v>
      </c>
      <c r="G127" s="33">
        <v>0.79802600000000001</v>
      </c>
      <c r="H127" s="33">
        <v>0.53313029999999995</v>
      </c>
      <c r="I127" s="33">
        <v>0.36001919999999998</v>
      </c>
      <c r="J127" s="33">
        <v>0.25193670000000001</v>
      </c>
      <c r="K127" s="33">
        <v>0.1835233</v>
      </c>
      <c r="L127" s="33">
        <v>0.13847609999999999</v>
      </c>
      <c r="M127" s="33">
        <v>0.1076179</v>
      </c>
      <c r="N127" s="33">
        <v>8.5913320000000001E-2</v>
      </c>
      <c r="O127" s="33">
        <v>7.0203740000000001E-2</v>
      </c>
      <c r="P127" s="33">
        <v>5.8726630000000002E-2</v>
      </c>
      <c r="Q127" s="33">
        <v>4.995252E-2</v>
      </c>
      <c r="R127" s="33">
        <v>4.4402379999999998E-2</v>
      </c>
      <c r="S127" s="33">
        <v>3.9939059999999998E-2</v>
      </c>
      <c r="T127" s="33">
        <v>3.6102540000000002E-2</v>
      </c>
      <c r="U127" s="33">
        <v>3.2724030000000001E-2</v>
      </c>
      <c r="V127" s="33">
        <v>2.9757430000000001E-2</v>
      </c>
      <c r="W127" s="33">
        <v>2.705538E-2</v>
      </c>
      <c r="X127" s="33">
        <v>2.463069E-2</v>
      </c>
      <c r="Y127" s="33">
        <v>2.252703E-2</v>
      </c>
      <c r="Z127" s="33">
        <v>2.0639959999999999E-2</v>
      </c>
      <c r="AA127" s="33">
        <v>1.896279E-2</v>
      </c>
      <c r="AB127" s="33">
        <v>1.7508320000000001E-2</v>
      </c>
      <c r="AC127" s="33">
        <v>1.620835E-2</v>
      </c>
      <c r="AD127" s="33">
        <v>1.504436E-2</v>
      </c>
      <c r="AE127" s="33">
        <v>1.4016199999999999E-2</v>
      </c>
      <c r="AF127" s="33">
        <v>1.307795E-2</v>
      </c>
      <c r="AG127" s="33">
        <v>1.2239160000000001E-2</v>
      </c>
      <c r="AH127" s="33">
        <v>1.140322E-2</v>
      </c>
      <c r="AI127" s="33">
        <v>1.0660009999999999E-2</v>
      </c>
      <c r="AJ127" s="33">
        <v>9.9980069999999997E-3</v>
      </c>
      <c r="AK127" s="33">
        <v>9.4046730000000005E-3</v>
      </c>
      <c r="AL127" s="33">
        <v>8.8673290000000002E-3</v>
      </c>
      <c r="AM127" s="33">
        <v>8.3813959999999993E-3</v>
      </c>
      <c r="AN127" s="33">
        <v>7.9395030000000005E-3</v>
      </c>
      <c r="AO127" s="33">
        <v>7.5355750000000001E-3</v>
      </c>
      <c r="AP127" s="33">
        <v>7.1670370000000002E-3</v>
      </c>
      <c r="AQ127" s="33">
        <v>6.8279300000000003E-3</v>
      </c>
      <c r="AR127" s="33">
        <v>6.5140099999999998E-3</v>
      </c>
      <c r="AS127" s="33">
        <v>6.2234760000000004E-3</v>
      </c>
      <c r="AT127" s="33">
        <v>5.9543119999999998E-3</v>
      </c>
      <c r="AU127" s="33">
        <v>5.7048330000000003E-3</v>
      </c>
      <c r="AV127" s="33">
        <v>5.4728800000000003E-3</v>
      </c>
      <c r="AW127" s="33">
        <v>5.2566849999999997E-3</v>
      </c>
      <c r="AX127" s="33">
        <v>5.0546189999999998E-3</v>
      </c>
      <c r="AY127" s="33">
        <v>4.8649940000000001E-3</v>
      </c>
      <c r="AZ127" s="33">
        <v>4.6872110000000002E-3</v>
      </c>
      <c r="BA127" s="33">
        <v>4.5210329999999998E-3</v>
      </c>
      <c r="BB127" s="33">
        <v>4.3656160000000001E-3</v>
      </c>
      <c r="BC127" s="33">
        <v>4.2196730000000002E-3</v>
      </c>
      <c r="BD127" s="33">
        <v>4.0823300000000003E-3</v>
      </c>
      <c r="BE127" s="33">
        <v>3.9514329999999999E-3</v>
      </c>
      <c r="BF127" s="33">
        <v>3.8275280000000002E-3</v>
      </c>
      <c r="BG127" s="33">
        <v>3.71251E-3</v>
      </c>
      <c r="BH127" s="33">
        <v>3.6038749999999999E-3</v>
      </c>
      <c r="BI127" s="33">
        <v>3.4998099999999999E-3</v>
      </c>
      <c r="BJ127" s="33">
        <v>3.4009909999999999E-3</v>
      </c>
      <c r="BK127" s="33">
        <v>3.3071490000000001E-3</v>
      </c>
      <c r="BL127" s="33">
        <v>3.2177019999999998E-3</v>
      </c>
      <c r="BM127" s="33">
        <v>3.1343650000000001E-3</v>
      </c>
      <c r="BN127" s="33">
        <v>3.0555980000000001E-3</v>
      </c>
      <c r="BO127" s="33">
        <v>2.9804129999999999E-3</v>
      </c>
      <c r="BP127" s="33">
        <v>2.9087230000000002E-3</v>
      </c>
      <c r="BQ127" s="33">
        <v>2.8391449999999999E-3</v>
      </c>
      <c r="BR127" s="33">
        <v>2.772067E-3</v>
      </c>
      <c r="BS127" s="33">
        <v>2.710334E-3</v>
      </c>
      <c r="BT127" s="33">
        <v>2.6523720000000001E-3</v>
      </c>
      <c r="BU127" s="33">
        <v>2.5963919999999999E-3</v>
      </c>
      <c r="BV127" s="33">
        <v>2.5421799999999998E-3</v>
      </c>
      <c r="BW127" s="33">
        <v>2.4890229999999999E-3</v>
      </c>
      <c r="BX127" s="33">
        <v>2.4384580000000001E-3</v>
      </c>
      <c r="BY127" s="33">
        <v>2.391977E-3</v>
      </c>
      <c r="BZ127" s="33">
        <v>2.34805E-3</v>
      </c>
      <c r="CA127" s="33">
        <v>2.3048909999999999E-3</v>
      </c>
      <c r="CB127" s="33">
        <v>2.2626090000000001E-3</v>
      </c>
      <c r="CC127" s="33">
        <v>2.2215199999999998E-3</v>
      </c>
      <c r="CD127" s="33">
        <v>2.1825009999999999E-3</v>
      </c>
      <c r="CE127" s="33">
        <v>2.1462989999999999E-3</v>
      </c>
      <c r="CF127" s="33">
        <v>2.111941E-3</v>
      </c>
      <c r="CG127" s="33">
        <v>2.0780070000000002E-3</v>
      </c>
      <c r="CH127" s="33">
        <v>2.044545E-3</v>
      </c>
      <c r="CI127" s="33">
        <v>2.0117580000000002E-3</v>
      </c>
      <c r="CJ127" s="33">
        <v>1.980281E-3</v>
      </c>
      <c r="CK127" s="33">
        <v>1.9508710000000001E-3</v>
      </c>
      <c r="CL127" s="33">
        <v>1.9233519999999999E-3</v>
      </c>
      <c r="CM127" s="33">
        <v>1.8963669999999999E-3</v>
      </c>
      <c r="CN127" s="33">
        <v>1.8691339999999999E-3</v>
      </c>
      <c r="CO127" s="33">
        <v>1.8424190000000001E-3</v>
      </c>
      <c r="CP127" s="33">
        <v>1.8171050000000001E-3</v>
      </c>
      <c r="CQ127" s="33">
        <v>1.7933370000000001E-3</v>
      </c>
      <c r="CR127" s="33">
        <v>1.7705100000000001E-3</v>
      </c>
      <c r="CS127" s="33">
        <v>1.7483570000000001E-3</v>
      </c>
      <c r="CT127" s="33">
        <v>1.7261550000000001E-3</v>
      </c>
      <c r="CU127" s="33">
        <v>1.7041350000000001E-3</v>
      </c>
      <c r="CV127" s="33">
        <v>1.682689E-3</v>
      </c>
      <c r="CW127" s="33">
        <v>1.6623510000000001E-3</v>
      </c>
      <c r="CX127" s="33">
        <v>1.6431799999999999E-3</v>
      </c>
      <c r="CY127" s="33">
        <v>1.6248059999999999E-3</v>
      </c>
      <c r="CZ127" s="33">
        <v>1.6060200000000001E-3</v>
      </c>
      <c r="DA127" s="33">
        <v>1.586987E-3</v>
      </c>
      <c r="DB127" s="33">
        <v>1.5688080000000001E-3</v>
      </c>
      <c r="DC127" s="33">
        <v>1.5520060000000001E-3</v>
      </c>
      <c r="DD127" s="33">
        <v>1.536162E-3</v>
      </c>
      <c r="DE127" s="33">
        <v>1.520457E-3</v>
      </c>
      <c r="DF127" s="33">
        <v>1.5041399999999999E-3</v>
      </c>
      <c r="DG127" s="33">
        <v>1.487733E-3</v>
      </c>
      <c r="DH127" s="33">
        <v>1.472304E-3</v>
      </c>
      <c r="DI127" s="33">
        <v>1.4580140000000001E-3</v>
      </c>
      <c r="DJ127" s="33">
        <v>1.444316E-3</v>
      </c>
      <c r="DK127" s="33">
        <v>1.43066E-3</v>
      </c>
      <c r="DL127" s="33">
        <v>1.4166199999999999E-3</v>
      </c>
      <c r="DM127" s="33">
        <v>1.402578E-3</v>
      </c>
      <c r="DN127" s="33">
        <v>1.3893460000000001E-3</v>
      </c>
      <c r="DO127" s="33">
        <v>1.3768809999999999E-3</v>
      </c>
      <c r="DP127" s="33">
        <v>1.3648740000000001E-3</v>
      </c>
      <c r="DQ127" s="33">
        <v>1.353019E-3</v>
      </c>
      <c r="DR127" s="33">
        <v>1.3410340000000001E-3</v>
      </c>
      <c r="DS127" s="33">
        <v>1.32905E-3</v>
      </c>
      <c r="DT127" s="33">
        <v>1.317667E-3</v>
      </c>
      <c r="DU127" s="33">
        <v>1.30693E-3</v>
      </c>
      <c r="DV127" s="33">
        <v>1.2965679999999999E-3</v>
      </c>
      <c r="DW127" s="33">
        <v>1.2863320000000001E-3</v>
      </c>
      <c r="DX127" s="33">
        <v>1.2758890000000001E-3</v>
      </c>
      <c r="DY127" s="33">
        <v>1.265317E-3</v>
      </c>
      <c r="DZ127" s="33">
        <v>1.255134E-3</v>
      </c>
      <c r="EA127" s="33">
        <v>1.245552E-3</v>
      </c>
      <c r="EB127" s="33">
        <v>1.2364209999999999E-3</v>
      </c>
      <c r="EC127" s="33">
        <v>1.227484E-3</v>
      </c>
      <c r="ED127" s="33">
        <v>1.2183999999999999E-3</v>
      </c>
      <c r="EE127" s="33">
        <v>1.209262E-3</v>
      </c>
      <c r="EF127" s="33">
        <v>1.2004229999999999E-3</v>
      </c>
      <c r="EG127" s="33">
        <v>1.19206E-3</v>
      </c>
      <c r="EH127" s="33">
        <v>1.1840450000000001E-3</v>
      </c>
      <c r="EI127" s="33">
        <v>1.1761020000000001E-3</v>
      </c>
      <c r="EJ127" s="33">
        <v>1.1679279999999999E-3</v>
      </c>
      <c r="EK127" s="33">
        <v>1.1597650000000001E-3</v>
      </c>
      <c r="EL127" s="33">
        <v>1.1519830000000001E-3</v>
      </c>
      <c r="EM127" s="33">
        <v>1.14471E-3</v>
      </c>
      <c r="EN127" s="33">
        <v>1.1378060000000001E-3</v>
      </c>
      <c r="EO127" s="33">
        <v>1.1309410000000001E-3</v>
      </c>
      <c r="EP127" s="33">
        <v>1.123825E-3</v>
      </c>
      <c r="EQ127" s="33">
        <v>1.1166539999999999E-3</v>
      </c>
      <c r="ER127" s="33">
        <v>1.1097870000000001E-3</v>
      </c>
      <c r="ES127" s="33">
        <v>1.103274E-3</v>
      </c>
      <c r="ET127" s="33">
        <v>1.0970039999999999E-3</v>
      </c>
      <c r="EU127" s="33">
        <v>1.090756E-3</v>
      </c>
      <c r="EV127" s="33">
        <v>1.0844170000000001E-3</v>
      </c>
      <c r="EW127" s="33">
        <v>1.078056E-3</v>
      </c>
      <c r="EX127" s="33">
        <v>1.0719309999999999E-3</v>
      </c>
      <c r="EY127" s="33">
        <v>1.066057E-3</v>
      </c>
      <c r="EZ127" s="33">
        <v>1.060381E-3</v>
      </c>
      <c r="FA127" s="33">
        <v>1.054702E-3</v>
      </c>
      <c r="FB127" s="33">
        <v>1.048953E-3</v>
      </c>
      <c r="FC127" s="33">
        <v>1.0431870000000001E-3</v>
      </c>
      <c r="FD127" s="33">
        <v>1.037584E-3</v>
      </c>
      <c r="FE127" s="33">
        <v>1.032203E-3</v>
      </c>
      <c r="FF127" s="33">
        <v>1.0270310000000001E-3</v>
      </c>
      <c r="FG127" s="33">
        <v>1.0218880000000001E-3</v>
      </c>
      <c r="FH127" s="33">
        <v>1.0166299999999999E-3</v>
      </c>
      <c r="FI127" s="33">
        <v>1.011297E-3</v>
      </c>
      <c r="FJ127" s="33">
        <v>1.0061270000000001E-3</v>
      </c>
      <c r="FK127" s="33">
        <v>1.001212E-3</v>
      </c>
      <c r="FL127" s="33">
        <v>9.9654299999999991E-4</v>
      </c>
      <c r="FM127" s="33">
        <v>9.9191230000000006E-4</v>
      </c>
      <c r="FN127" s="33">
        <v>9.8713009999999994E-4</v>
      </c>
      <c r="FO127" s="33">
        <v>9.8221549999999999E-4</v>
      </c>
      <c r="FP127" s="33">
        <v>9.7733650000000004E-4</v>
      </c>
      <c r="FQ127" s="33">
        <v>9.7258779999999997E-4</v>
      </c>
      <c r="FR127" s="33">
        <v>9.6791490000000004E-4</v>
      </c>
      <c r="FS127" s="33">
        <v>9.6321769999999996E-4</v>
      </c>
      <c r="FT127" s="33">
        <v>9.5840330000000003E-4</v>
      </c>
      <c r="FU127" s="33">
        <v>9.53505E-4</v>
      </c>
      <c r="FV127" s="33">
        <v>9.487508E-4</v>
      </c>
      <c r="FW127" s="33">
        <v>9.4427010000000002E-4</v>
      </c>
      <c r="FX127" s="33">
        <v>9.3999090000000001E-4</v>
      </c>
      <c r="FY127" s="33">
        <v>9.3576659999999997E-4</v>
      </c>
      <c r="FZ127" s="33">
        <v>9.3151690000000005E-4</v>
      </c>
      <c r="GA127" s="33">
        <v>9.2727010000000004E-4</v>
      </c>
      <c r="GB127" s="33">
        <v>9.2311469999999997E-4</v>
      </c>
      <c r="GC127" s="33">
        <v>9.1905190000000003E-4</v>
      </c>
      <c r="GD127" s="33">
        <v>9.150823E-4</v>
      </c>
      <c r="GE127" s="33">
        <v>9.1112129999999997E-4</v>
      </c>
      <c r="GF127" s="33">
        <v>9.0711640000000005E-4</v>
      </c>
      <c r="GG127" s="33">
        <v>9.0309899999999998E-4</v>
      </c>
      <c r="GH127" s="33">
        <v>8.9916159999999998E-4</v>
      </c>
      <c r="GI127" s="33">
        <v>8.9532360000000005E-4</v>
      </c>
      <c r="GJ127" s="33">
        <v>8.9159920000000004E-4</v>
      </c>
      <c r="GK127" s="33">
        <v>8.8799620000000001E-4</v>
      </c>
      <c r="GL127" s="33">
        <v>8.8446270000000005E-4</v>
      </c>
      <c r="GM127" s="33">
        <v>8.8095420000000005E-4</v>
      </c>
      <c r="GN127" s="33">
        <v>8.7747580000000001E-4</v>
      </c>
      <c r="GO127" s="33">
        <v>8.7405890000000002E-4</v>
      </c>
      <c r="GP127" s="33">
        <v>8.7070850000000005E-4</v>
      </c>
      <c r="GQ127" s="33">
        <v>8.6740600000000004E-4</v>
      </c>
      <c r="GR127" s="33">
        <v>8.6409439999999996E-4</v>
      </c>
      <c r="GS127" s="33">
        <v>8.6076070000000004E-4</v>
      </c>
      <c r="GT127" s="33">
        <v>8.5748629999999996E-4</v>
      </c>
      <c r="GU127" s="33">
        <v>8.5434840000000003E-4</v>
      </c>
      <c r="GV127" s="33">
        <v>8.5137980000000004E-4</v>
      </c>
      <c r="GW127" s="33">
        <v>8.4862890000000002E-4</v>
      </c>
      <c r="GX127" s="33">
        <v>8.4601030000000001E-4</v>
      </c>
      <c r="GY127" s="33">
        <v>8.4343289999999995E-4</v>
      </c>
      <c r="GZ127" s="33">
        <v>8.4086879999999999E-4</v>
      </c>
      <c r="HA127" s="33">
        <v>8.3833010000000001E-4</v>
      </c>
      <c r="HB127" s="33">
        <v>8.3585739999999999E-4</v>
      </c>
      <c r="HC127" s="33">
        <v>8.3346150000000003E-4</v>
      </c>
      <c r="HD127" s="33">
        <v>8.3104879999999998E-4</v>
      </c>
      <c r="HE127" s="33">
        <v>8.2856430000000005E-4</v>
      </c>
      <c r="HF127" s="33">
        <v>8.260381E-4</v>
      </c>
      <c r="HG127" s="33">
        <v>8.2354460000000004E-4</v>
      </c>
      <c r="HH127" s="33">
        <v>8.2115490000000003E-4</v>
      </c>
      <c r="HI127" s="33">
        <v>8.1892520000000004E-4</v>
      </c>
      <c r="HJ127" s="33">
        <v>8.1679389999999999E-4</v>
      </c>
      <c r="HK127" s="33">
        <v>8.1465210000000005E-4</v>
      </c>
      <c r="HL127" s="33">
        <v>8.1247109999999997E-4</v>
      </c>
      <c r="HM127" s="33">
        <v>8.1028169999999996E-4</v>
      </c>
      <c r="HN127" s="33">
        <v>8.0813420000000003E-4</v>
      </c>
      <c r="HO127" s="33">
        <v>8.0604259999999997E-4</v>
      </c>
      <c r="HP127" s="33">
        <v>8.0394020000000002E-4</v>
      </c>
      <c r="HQ127" s="33">
        <v>8.0175009999999998E-4</v>
      </c>
      <c r="HR127" s="33">
        <v>7.9945820000000003E-4</v>
      </c>
      <c r="HS127" s="33">
        <v>7.9712809999999995E-4</v>
      </c>
      <c r="HT127" s="33">
        <v>7.9485329999999998E-4</v>
      </c>
      <c r="HU127" s="33">
        <v>7.9267400000000005E-4</v>
      </c>
      <c r="HV127" s="33">
        <v>7.9054340000000002E-4</v>
      </c>
      <c r="HW127" s="33">
        <v>7.8839100000000005E-4</v>
      </c>
      <c r="HX127" s="33">
        <v>7.8619849999999995E-4</v>
      </c>
      <c r="HY127" s="33">
        <v>7.8401130000000003E-4</v>
      </c>
      <c r="HZ127" s="33">
        <v>7.8187860000000005E-4</v>
      </c>
      <c r="IA127" s="33">
        <v>7.7979320000000005E-4</v>
      </c>
      <c r="IB127" s="33">
        <v>7.7769380000000004E-4</v>
      </c>
      <c r="IC127" s="33">
        <v>7.7551349999999998E-4</v>
      </c>
      <c r="ID127" s="33">
        <v>7.7324689999999998E-4</v>
      </c>
      <c r="IE127" s="33">
        <v>7.7093210000000003E-4</v>
      </c>
      <c r="IF127" s="33">
        <v>7.6860839999999997E-4</v>
      </c>
      <c r="IG127" s="33">
        <v>7.6629159999999999E-4</v>
      </c>
      <c r="IH127" s="33">
        <v>7.6394500000000003E-4</v>
      </c>
      <c r="II127" s="33">
        <v>7.6151729999999996E-4</v>
      </c>
      <c r="IJ127" s="33">
        <v>7.5901509999999996E-4</v>
      </c>
      <c r="IK127" s="33">
        <v>7.5648190000000002E-4</v>
      </c>
      <c r="IL127" s="33">
        <v>7.5396070000000005E-4</v>
      </c>
      <c r="IM127" s="33">
        <v>7.5146879999999998E-4</v>
      </c>
      <c r="IN127" s="33">
        <v>7.4896909999999997E-4</v>
      </c>
      <c r="IO127" s="33">
        <v>7.4641129999999999E-4</v>
      </c>
      <c r="IP127" s="33">
        <v>7.4379800000000005E-4</v>
      </c>
      <c r="IQ127" s="33">
        <v>7.4116190000000004E-4</v>
      </c>
      <c r="IR127" s="33">
        <v>7.3855109999999998E-4</v>
      </c>
      <c r="IS127" s="33">
        <v>7.359806E-4</v>
      </c>
      <c r="IT127" s="33">
        <v>7.3341330000000003E-4</v>
      </c>
      <c r="IU127" s="33">
        <v>7.30801E-4</v>
      </c>
      <c r="IV127" s="33">
        <v>7.2816289999999995E-4</v>
      </c>
      <c r="IW127" s="33">
        <v>7.2551769999999998E-4</v>
      </c>
      <c r="IX127" s="33">
        <v>7.228979E-4</v>
      </c>
      <c r="IY127" s="33">
        <v>7.2031669999999995E-4</v>
      </c>
      <c r="IZ127" s="33">
        <v>7.1773539999999997E-4</v>
      </c>
      <c r="JA127" s="33">
        <v>7.1510270000000003E-4</v>
      </c>
      <c r="JB127" s="33">
        <v>7.1243309999999998E-4</v>
      </c>
      <c r="JC127" s="33">
        <v>7.0973949999999998E-4</v>
      </c>
      <c r="JD127" s="33">
        <v>7.0704779999999998E-4</v>
      </c>
      <c r="JE127" s="33">
        <v>7.0436849999999998E-4</v>
      </c>
      <c r="JF127" s="33">
        <v>7.0166939999999995E-4</v>
      </c>
      <c r="JG127" s="33">
        <v>6.9892360000000005E-4</v>
      </c>
      <c r="JH127" s="33">
        <v>6.9615859999999999E-4</v>
      </c>
      <c r="JI127" s="33">
        <v>6.9338549999999998E-4</v>
      </c>
      <c r="JJ127" s="33">
        <v>6.9061830000000004E-4</v>
      </c>
      <c r="JK127" s="33">
        <v>6.8786889999999999E-4</v>
      </c>
      <c r="JL127" s="33">
        <v>6.8512339999999997E-4</v>
      </c>
      <c r="JM127" s="33">
        <v>6.8237940000000002E-4</v>
      </c>
      <c r="JN127" s="33">
        <v>6.7966849999999998E-4</v>
      </c>
      <c r="JO127" s="33">
        <v>6.7700129999999999E-4</v>
      </c>
      <c r="JP127" s="33">
        <v>6.7437889999999998E-4</v>
      </c>
      <c r="JQ127" s="33">
        <v>6.7177610000000005E-4</v>
      </c>
      <c r="JR127" s="33">
        <v>6.6916740000000005E-4</v>
      </c>
      <c r="JS127" s="33">
        <v>6.6654490000000002E-4</v>
      </c>
      <c r="JT127" s="33">
        <v>6.6393449999999998E-4</v>
      </c>
      <c r="JU127" s="33">
        <v>6.6134189999999995E-4</v>
      </c>
      <c r="JV127" s="33">
        <v>6.5876200000000002E-4</v>
      </c>
      <c r="JW127" s="33">
        <v>6.5617010000000001E-4</v>
      </c>
      <c r="JX127" s="33">
        <v>6.5355990000000004E-4</v>
      </c>
      <c r="JY127" s="33">
        <v>6.5093249999999996E-4</v>
      </c>
      <c r="JZ127" s="33">
        <v>6.4832150000000005E-4</v>
      </c>
      <c r="KA127" s="33">
        <v>6.4574049999999996E-4</v>
      </c>
      <c r="KB127" s="33">
        <v>6.4319099999999999E-4</v>
      </c>
      <c r="KC127" s="33">
        <v>6.4065499999999996E-4</v>
      </c>
      <c r="KD127" s="33">
        <v>6.3812829999999995E-4</v>
      </c>
      <c r="KE127" s="33">
        <v>6.356081E-4</v>
      </c>
      <c r="KF127" s="33">
        <v>6.3311610000000001E-4</v>
      </c>
      <c r="KG127" s="33">
        <v>6.3065650000000001E-4</v>
      </c>
      <c r="KH127" s="33">
        <v>6.2822409999999996E-4</v>
      </c>
      <c r="KI127" s="33">
        <v>6.2580019999999999E-4</v>
      </c>
      <c r="KJ127" s="33">
        <v>6.233845E-4</v>
      </c>
      <c r="KK127" s="33">
        <v>6.2097659999999996E-4</v>
      </c>
      <c r="KL127" s="33">
        <v>6.1858180000000005E-4</v>
      </c>
      <c r="KM127" s="33">
        <v>6.1619210000000003E-4</v>
      </c>
      <c r="KN127" s="33">
        <v>6.1380820000000004E-4</v>
      </c>
      <c r="KO127" s="33">
        <v>6.1141539999999995E-4</v>
      </c>
      <c r="KP127" s="33">
        <v>6.0902489999999998E-4</v>
      </c>
      <c r="KQ127" s="33">
        <v>6.0665380000000002E-4</v>
      </c>
      <c r="KR127" s="33">
        <v>6.04307E-4</v>
      </c>
      <c r="KS127" s="33">
        <v>6.0196909999999998E-4</v>
      </c>
      <c r="KT127" s="33">
        <v>5.9963110000000003E-4</v>
      </c>
      <c r="KU127" s="33">
        <v>5.9727010000000004E-4</v>
      </c>
      <c r="KV127" s="33">
        <v>5.9489340000000001E-4</v>
      </c>
      <c r="KW127" s="33">
        <v>5.9252510000000003E-4</v>
      </c>
      <c r="KX127" s="33">
        <v>5.9020260000000005E-4</v>
      </c>
      <c r="KY127" s="33">
        <v>5.8792130000000003E-4</v>
      </c>
      <c r="KZ127" s="33">
        <v>5.8567690000000002E-4</v>
      </c>
      <c r="LA127" s="33">
        <v>5.8342479999999998E-4</v>
      </c>
      <c r="LB127" s="33">
        <v>5.8116159999999995E-4</v>
      </c>
      <c r="LC127" s="33">
        <v>5.7890969999999998E-4</v>
      </c>
      <c r="LD127" s="33">
        <v>5.7670490000000002E-4</v>
      </c>
      <c r="LE127" s="33">
        <v>5.7454559999999997E-4</v>
      </c>
      <c r="LF127" s="33">
        <v>5.7242909999999998E-4</v>
      </c>
      <c r="LG127" s="33">
        <v>5.7031029999999997E-4</v>
      </c>
      <c r="LH127" s="33">
        <v>5.6818159999999995E-4</v>
      </c>
      <c r="LI127" s="33">
        <v>5.6605269999999996E-4</v>
      </c>
      <c r="LJ127" s="33">
        <v>5.6392580000000001E-4</v>
      </c>
      <c r="LK127" s="33">
        <v>5.6181160000000005E-4</v>
      </c>
      <c r="LL127" s="33">
        <v>5.5972349999999999E-4</v>
      </c>
      <c r="LM127" s="33">
        <v>5.5762919999999998E-4</v>
      </c>
      <c r="LN127" s="33">
        <v>5.5552960000000001E-4</v>
      </c>
      <c r="LO127" s="33">
        <v>5.5343850000000002E-4</v>
      </c>
      <c r="LP127" s="33">
        <v>5.5135150000000001E-4</v>
      </c>
      <c r="LQ127" s="33">
        <v>5.4927199999999995E-4</v>
      </c>
      <c r="LR127" s="33">
        <v>5.4721010000000005E-4</v>
      </c>
      <c r="LS127" s="33">
        <v>5.4514699999999995E-4</v>
      </c>
      <c r="LT127" s="33">
        <v>5.4309340000000005E-4</v>
      </c>
      <c r="LU127" s="33">
        <v>5.4105889999999995E-4</v>
      </c>
      <c r="LV127" s="33">
        <v>5.3903719999999998E-4</v>
      </c>
      <c r="LW127" s="33">
        <v>5.3703219999999996E-4</v>
      </c>
      <c r="LX127" s="33">
        <v>5.3505700000000002E-4</v>
      </c>
      <c r="LY127" s="33">
        <v>5.3310040000000003E-4</v>
      </c>
      <c r="LZ127" s="33">
        <v>5.3117970000000003E-4</v>
      </c>
      <c r="MA127" s="33">
        <v>5.2931009999999999E-4</v>
      </c>
      <c r="MB127" s="33">
        <v>5.2748499999999995E-4</v>
      </c>
      <c r="MC127" s="33">
        <v>5.2570310000000001E-4</v>
      </c>
      <c r="MD127" s="33">
        <v>5.2396690000000004E-4</v>
      </c>
      <c r="ME127" s="33">
        <v>5.222502E-4</v>
      </c>
      <c r="MF127" s="33">
        <v>5.2055410000000004E-4</v>
      </c>
      <c r="MG127" s="33">
        <v>5.1887899999999998E-4</v>
      </c>
      <c r="MH127" s="33">
        <v>5.172283E-4</v>
      </c>
      <c r="MI127" s="33">
        <v>5.1560400000000002E-4</v>
      </c>
      <c r="MJ127" s="33">
        <v>5.1400830000000004E-4</v>
      </c>
      <c r="MK127" s="33">
        <v>5.1241709999999996E-4</v>
      </c>
      <c r="ML127" s="33">
        <v>5.1083119999999996E-4</v>
      </c>
      <c r="MM127" s="33">
        <v>5.0925169999999997E-4</v>
      </c>
      <c r="MN127" s="33">
        <v>5.0768380000000004E-4</v>
      </c>
      <c r="MO127" s="33">
        <v>5.0613199999999996E-4</v>
      </c>
      <c r="MP127" s="33">
        <v>5.0460890000000001E-4</v>
      </c>
      <c r="MQ127" s="33">
        <v>5.0311870000000001E-4</v>
      </c>
      <c r="MR127" s="33">
        <v>5.0166649999999996E-4</v>
      </c>
      <c r="MS127" s="33">
        <v>5.0025150000000001E-4</v>
      </c>
      <c r="MT127" s="33">
        <v>4.9887499999999997E-4</v>
      </c>
      <c r="MU127" s="33">
        <v>4.9753639999999995E-4</v>
      </c>
      <c r="MV127" s="33">
        <v>4.9624239999999996E-4</v>
      </c>
      <c r="MW127" s="33">
        <v>4.9499489999999999E-4</v>
      </c>
      <c r="MX127" s="33">
        <v>4.9379399999999998E-4</v>
      </c>
      <c r="MY127" s="33">
        <v>4.926342E-4</v>
      </c>
      <c r="MZ127" s="33">
        <v>4.9151360000000005E-4</v>
      </c>
      <c r="NA127" s="33">
        <v>4.9043000000000003E-4</v>
      </c>
      <c r="NB127" s="33">
        <v>4.8938439999999996E-4</v>
      </c>
      <c r="NC127" s="33">
        <v>4.8837459999999996E-4</v>
      </c>
      <c r="ND127" s="33">
        <v>4.8739630000000001E-4</v>
      </c>
      <c r="NE127" s="33">
        <v>4.8643960000000001E-4</v>
      </c>
      <c r="NF127" s="33">
        <v>4.8550060000000003E-4</v>
      </c>
      <c r="NG127" s="33">
        <v>4.8457589999999998E-4</v>
      </c>
      <c r="NH127" s="33">
        <v>4.8366670000000002E-4</v>
      </c>
      <c r="NI127" s="33">
        <v>4.8277250000000003E-4</v>
      </c>
      <c r="NJ127" s="33">
        <v>4.8189180000000003E-4</v>
      </c>
      <c r="NK127" s="33">
        <v>4.8101749999999999E-4</v>
      </c>
      <c r="NL127" s="33">
        <v>4.8014889999999999E-4</v>
      </c>
      <c r="NM127" s="33">
        <v>4.792857E-4</v>
      </c>
      <c r="NN127" s="33">
        <v>4.7843270000000001E-4</v>
      </c>
      <c r="NO127" s="33">
        <v>4.7759350000000001E-4</v>
      </c>
      <c r="NP127" s="33">
        <v>4.7676979999999999E-4</v>
      </c>
      <c r="NQ127" s="33">
        <v>4.7595910000000001E-4</v>
      </c>
      <c r="NR127" s="33">
        <v>4.7516490000000002E-4</v>
      </c>
      <c r="NS127" s="33">
        <v>4.7438960000000002E-4</v>
      </c>
      <c r="NT127" s="33">
        <v>4.736419E-4</v>
      </c>
      <c r="NU127" s="33">
        <v>4.7292569999999998E-4</v>
      </c>
      <c r="NV127" s="33">
        <v>4.7224179999999998E-4</v>
      </c>
      <c r="NW127" s="33">
        <v>4.7158379999999998E-4</v>
      </c>
      <c r="NX127" s="33">
        <v>4.7094969999999999E-4</v>
      </c>
      <c r="NY127" s="33">
        <v>4.7033509999999998E-4</v>
      </c>
      <c r="NZ127" s="33">
        <v>4.6974050000000002E-4</v>
      </c>
      <c r="OA127" s="33">
        <v>4.6916040000000002E-4</v>
      </c>
      <c r="OB127" s="33">
        <v>4.6858689999999998E-4</v>
      </c>
      <c r="OC127" s="33">
        <v>4.6801010000000002E-4</v>
      </c>
      <c r="OD127" s="33">
        <v>4.6742769999999999E-4</v>
      </c>
      <c r="OE127" s="33">
        <v>4.6684230000000002E-4</v>
      </c>
      <c r="OF127" s="33">
        <v>4.6625989999999999E-4</v>
      </c>
      <c r="OG127" s="33">
        <v>4.6567769999999997E-4</v>
      </c>
      <c r="OH127" s="33">
        <v>4.6509120000000001E-4</v>
      </c>
      <c r="OI127" s="33">
        <v>4.6449399999999997E-4</v>
      </c>
      <c r="OJ127" s="33">
        <v>4.63886E-4</v>
      </c>
      <c r="OK127" s="33">
        <v>4.6327199999999998E-4</v>
      </c>
      <c r="OL127" s="33">
        <v>4.6266310000000002E-4</v>
      </c>
      <c r="OM127" s="33">
        <v>4.62058E-4</v>
      </c>
      <c r="ON127" s="33">
        <v>4.6145380000000002E-4</v>
      </c>
      <c r="OO127" s="33">
        <v>4.6084270000000001E-4</v>
      </c>
      <c r="OP127" s="33">
        <v>4.602265E-4</v>
      </c>
    </row>
    <row r="128" spans="1:406" x14ac:dyDescent="0.25">
      <c r="A128" s="13" t="str">
        <f t="shared" si="1"/>
        <v>Helicopter-EXTREMELY COARSE-4-7-Any</v>
      </c>
      <c r="B128" s="13" t="s">
        <v>55</v>
      </c>
      <c r="C128" s="23" t="s">
        <v>33</v>
      </c>
      <c r="D128" s="31">
        <v>4</v>
      </c>
      <c r="E128" s="23">
        <v>7</v>
      </c>
      <c r="F128" s="32" t="s">
        <v>48</v>
      </c>
      <c r="G128" s="33">
        <v>0.15112210000000001</v>
      </c>
      <c r="H128" s="33">
        <v>9.3427010000000005E-2</v>
      </c>
      <c r="I128" s="33">
        <v>6.2828830000000002E-2</v>
      </c>
      <c r="J128" s="33">
        <v>4.4992450000000003E-2</v>
      </c>
      <c r="K128" s="33">
        <v>3.5143439999999998E-2</v>
      </c>
      <c r="L128" s="33">
        <v>2.8964480000000001E-2</v>
      </c>
      <c r="M128" s="33">
        <v>2.4659839999999999E-2</v>
      </c>
      <c r="N128" s="33">
        <v>2.1558029999999999E-2</v>
      </c>
      <c r="O128" s="33">
        <v>1.91495E-2</v>
      </c>
      <c r="P128" s="33">
        <v>1.7206829999999999E-2</v>
      </c>
      <c r="Q128" s="33">
        <v>1.5669559999999999E-2</v>
      </c>
      <c r="R128" s="33">
        <v>1.418415E-2</v>
      </c>
      <c r="S128" s="33">
        <v>1.2745070000000001E-2</v>
      </c>
      <c r="T128" s="33">
        <v>1.139805E-2</v>
      </c>
      <c r="U128" s="33">
        <v>1.013562E-2</v>
      </c>
      <c r="V128" s="33">
        <v>9.0581499999999992E-3</v>
      </c>
      <c r="W128" s="33">
        <v>8.1694509999999994E-3</v>
      </c>
      <c r="X128" s="33">
        <v>7.4414479999999998E-3</v>
      </c>
      <c r="Y128" s="33">
        <v>6.8381739999999998E-3</v>
      </c>
      <c r="Z128" s="33">
        <v>6.3262880000000002E-3</v>
      </c>
      <c r="AA128" s="33">
        <v>5.8060209999999998E-3</v>
      </c>
      <c r="AB128" s="33">
        <v>5.3722830000000003E-3</v>
      </c>
      <c r="AC128" s="33">
        <v>5.00469E-3</v>
      </c>
      <c r="AD128" s="33">
        <v>4.6901060000000003E-3</v>
      </c>
      <c r="AE128" s="33">
        <v>4.4183149999999999E-3</v>
      </c>
      <c r="AF128" s="33">
        <v>4.1811009999999996E-3</v>
      </c>
      <c r="AG128" s="33">
        <v>3.9740720000000004E-3</v>
      </c>
      <c r="AH128" s="33">
        <v>3.7909390000000001E-3</v>
      </c>
      <c r="AI128" s="33">
        <v>3.6275970000000002E-3</v>
      </c>
      <c r="AJ128" s="33">
        <v>3.4818459999999998E-3</v>
      </c>
      <c r="AK128" s="33">
        <v>3.3511209999999999E-3</v>
      </c>
      <c r="AL128" s="33">
        <v>3.2327609999999998E-3</v>
      </c>
      <c r="AM128" s="33">
        <v>3.1261520000000001E-3</v>
      </c>
      <c r="AN128" s="33">
        <v>3.0297840000000002E-3</v>
      </c>
      <c r="AO128" s="33">
        <v>2.9422010000000002E-3</v>
      </c>
      <c r="AP128" s="33">
        <v>2.862084E-3</v>
      </c>
      <c r="AQ128" s="33">
        <v>2.7888219999999998E-3</v>
      </c>
      <c r="AR128" s="33">
        <v>2.721485E-3</v>
      </c>
      <c r="AS128" s="33">
        <v>2.6599449999999999E-3</v>
      </c>
      <c r="AT128" s="33">
        <v>2.6029650000000001E-3</v>
      </c>
      <c r="AU128" s="33">
        <v>2.550086E-3</v>
      </c>
      <c r="AV128" s="33">
        <v>2.500581E-3</v>
      </c>
      <c r="AW128" s="33">
        <v>2.4545679999999999E-3</v>
      </c>
      <c r="AX128" s="33">
        <v>2.411622E-3</v>
      </c>
      <c r="AY128" s="33">
        <v>2.3716399999999999E-3</v>
      </c>
      <c r="AZ128" s="33">
        <v>2.3338109999999999E-3</v>
      </c>
      <c r="BA128" s="33">
        <v>2.2980829999999998E-3</v>
      </c>
      <c r="BB128" s="33">
        <v>2.2641039999999999E-3</v>
      </c>
      <c r="BC128" s="33">
        <v>2.232141E-3</v>
      </c>
      <c r="BD128" s="33">
        <v>2.2020059999999998E-3</v>
      </c>
      <c r="BE128" s="33">
        <v>2.1736569999999998E-3</v>
      </c>
      <c r="BF128" s="33">
        <v>2.1461900000000001E-3</v>
      </c>
      <c r="BG128" s="33">
        <v>2.1196420000000001E-3</v>
      </c>
      <c r="BH128" s="33">
        <v>2.0939209999999999E-3</v>
      </c>
      <c r="BI128" s="33">
        <v>2.0691749999999999E-3</v>
      </c>
      <c r="BJ128" s="33">
        <v>2.045552E-3</v>
      </c>
      <c r="BK128" s="33">
        <v>2.0231160000000002E-3</v>
      </c>
      <c r="BL128" s="33">
        <v>2.0011709999999999E-3</v>
      </c>
      <c r="BM128" s="33">
        <v>1.9797019999999999E-3</v>
      </c>
      <c r="BN128" s="33">
        <v>1.958624E-3</v>
      </c>
      <c r="BO128" s="33">
        <v>1.938387E-3</v>
      </c>
      <c r="BP128" s="33">
        <v>1.919104E-3</v>
      </c>
      <c r="BQ128" s="33">
        <v>1.9005560000000001E-3</v>
      </c>
      <c r="BR128" s="33">
        <v>1.882091E-3</v>
      </c>
      <c r="BS128" s="33">
        <v>1.863827E-3</v>
      </c>
      <c r="BT128" s="33">
        <v>1.845815E-3</v>
      </c>
      <c r="BU128" s="33">
        <v>1.8285370000000001E-3</v>
      </c>
      <c r="BV128" s="33">
        <v>1.811909E-3</v>
      </c>
      <c r="BW128" s="33">
        <v>1.7956910000000001E-3</v>
      </c>
      <c r="BX128" s="33">
        <v>1.779449E-3</v>
      </c>
      <c r="BY128" s="33">
        <v>1.763428E-3</v>
      </c>
      <c r="BZ128" s="33">
        <v>1.747649E-3</v>
      </c>
      <c r="CA128" s="33">
        <v>1.7324230000000001E-3</v>
      </c>
      <c r="CB128" s="33">
        <v>1.717615E-3</v>
      </c>
      <c r="CC128" s="33">
        <v>1.7032690000000001E-3</v>
      </c>
      <c r="CD128" s="33">
        <v>1.6889699999999999E-3</v>
      </c>
      <c r="CE128" s="33">
        <v>1.674732E-3</v>
      </c>
      <c r="CF128" s="33">
        <v>1.660618E-3</v>
      </c>
      <c r="CG128" s="33">
        <v>1.646937E-3</v>
      </c>
      <c r="CH128" s="33">
        <v>1.633462E-3</v>
      </c>
      <c r="CI128" s="33">
        <v>1.620238E-3</v>
      </c>
      <c r="CJ128" s="33">
        <v>1.6070839999999999E-3</v>
      </c>
      <c r="CK128" s="33">
        <v>1.5939540000000001E-3</v>
      </c>
      <c r="CL128" s="33">
        <v>1.5808389999999999E-3</v>
      </c>
      <c r="CM128" s="33">
        <v>1.568095E-3</v>
      </c>
      <c r="CN128" s="33">
        <v>1.555568E-3</v>
      </c>
      <c r="CO128" s="33">
        <v>1.5432899999999999E-3</v>
      </c>
      <c r="CP128" s="33">
        <v>1.5312170000000001E-3</v>
      </c>
      <c r="CQ128" s="33">
        <v>1.5192109999999999E-3</v>
      </c>
      <c r="CR128" s="33">
        <v>1.5071590000000001E-3</v>
      </c>
      <c r="CS128" s="33">
        <v>1.495382E-3</v>
      </c>
      <c r="CT128" s="33">
        <v>1.4838799999999999E-3</v>
      </c>
      <c r="CU128" s="33">
        <v>1.4726330000000001E-3</v>
      </c>
      <c r="CV128" s="33">
        <v>1.4614700000000001E-3</v>
      </c>
      <c r="CW128" s="33">
        <v>1.450205E-3</v>
      </c>
      <c r="CX128" s="33">
        <v>1.43896E-3</v>
      </c>
      <c r="CY128" s="33">
        <v>1.4281179999999999E-3</v>
      </c>
      <c r="CZ128" s="33">
        <v>1.4175660000000001E-3</v>
      </c>
      <c r="DA128" s="33">
        <v>1.40712E-3</v>
      </c>
      <c r="DB128" s="33">
        <v>1.3966919999999999E-3</v>
      </c>
      <c r="DC128" s="33">
        <v>1.386202E-3</v>
      </c>
      <c r="DD128" s="33">
        <v>1.3757979999999999E-3</v>
      </c>
      <c r="DE128" s="33">
        <v>1.365659E-3</v>
      </c>
      <c r="DF128" s="33">
        <v>1.3557160000000001E-3</v>
      </c>
      <c r="DG128" s="33">
        <v>1.345894E-3</v>
      </c>
      <c r="DH128" s="33">
        <v>1.3361619999999999E-3</v>
      </c>
      <c r="DI128" s="33">
        <v>1.3264710000000001E-3</v>
      </c>
      <c r="DJ128" s="33">
        <v>1.316895E-3</v>
      </c>
      <c r="DK128" s="33">
        <v>1.307487E-3</v>
      </c>
      <c r="DL128" s="33">
        <v>1.298249E-3</v>
      </c>
      <c r="DM128" s="33">
        <v>1.289072E-3</v>
      </c>
      <c r="DN128" s="33">
        <v>1.2799739999999999E-3</v>
      </c>
      <c r="DO128" s="33">
        <v>1.270979E-3</v>
      </c>
      <c r="DP128" s="33">
        <v>1.2620929999999999E-3</v>
      </c>
      <c r="DQ128" s="33">
        <v>1.2533049999999999E-3</v>
      </c>
      <c r="DR128" s="33">
        <v>1.244659E-3</v>
      </c>
      <c r="DS128" s="33">
        <v>1.236072E-3</v>
      </c>
      <c r="DT128" s="33">
        <v>1.227529E-3</v>
      </c>
      <c r="DU128" s="33">
        <v>1.2190619999999999E-3</v>
      </c>
      <c r="DV128" s="33">
        <v>1.2105779999999999E-3</v>
      </c>
      <c r="DW128" s="33">
        <v>1.202074E-3</v>
      </c>
      <c r="DX128" s="33">
        <v>1.193759E-3</v>
      </c>
      <c r="DY128" s="33">
        <v>1.1856130000000001E-3</v>
      </c>
      <c r="DZ128" s="33">
        <v>1.177602E-3</v>
      </c>
      <c r="EA128" s="33">
        <v>1.169701E-3</v>
      </c>
      <c r="EB128" s="33">
        <v>1.1617800000000001E-3</v>
      </c>
      <c r="EC128" s="33">
        <v>1.1538189999999999E-3</v>
      </c>
      <c r="ED128" s="33">
        <v>1.146045E-3</v>
      </c>
      <c r="EE128" s="33">
        <v>1.138448E-3</v>
      </c>
      <c r="EF128" s="33">
        <v>1.130935E-3</v>
      </c>
      <c r="EG128" s="33">
        <v>1.1235030000000001E-3</v>
      </c>
      <c r="EH128" s="33">
        <v>1.1160499999999999E-3</v>
      </c>
      <c r="EI128" s="33">
        <v>1.1085800000000001E-3</v>
      </c>
      <c r="EJ128" s="33">
        <v>1.1012680000000001E-3</v>
      </c>
      <c r="EK128" s="33">
        <v>1.094086E-3</v>
      </c>
      <c r="EL128" s="33">
        <v>1.0870089999999999E-3</v>
      </c>
      <c r="EM128" s="33">
        <v>1.0799780000000001E-3</v>
      </c>
      <c r="EN128" s="33">
        <v>1.0729299999999999E-3</v>
      </c>
      <c r="EO128" s="33">
        <v>1.065868E-3</v>
      </c>
      <c r="EP128" s="33">
        <v>1.05894E-3</v>
      </c>
      <c r="EQ128" s="33">
        <v>1.052068E-3</v>
      </c>
      <c r="ER128" s="33">
        <v>1.045254E-3</v>
      </c>
      <c r="ES128" s="33">
        <v>1.038459E-3</v>
      </c>
      <c r="ET128" s="33">
        <v>1.0316990000000001E-3</v>
      </c>
      <c r="EU128" s="33">
        <v>1.0249219999999999E-3</v>
      </c>
      <c r="EV128" s="33">
        <v>1.0181999999999999E-3</v>
      </c>
      <c r="EW128" s="33">
        <v>1.0115090000000001E-3</v>
      </c>
      <c r="EX128" s="33">
        <v>1.004911E-3</v>
      </c>
      <c r="EY128" s="33">
        <v>9.9842019999999993E-4</v>
      </c>
      <c r="EZ128" s="33">
        <v>9.9203979999999995E-4</v>
      </c>
      <c r="FA128" s="33">
        <v>9.8572469999999991E-4</v>
      </c>
      <c r="FB128" s="33">
        <v>9.7951149999999992E-4</v>
      </c>
      <c r="FC128" s="33">
        <v>9.7338169999999996E-4</v>
      </c>
      <c r="FD128" s="33">
        <v>9.6732549999999995E-4</v>
      </c>
      <c r="FE128" s="33">
        <v>9.6123189999999998E-4</v>
      </c>
      <c r="FF128" s="33">
        <v>9.5508059999999996E-4</v>
      </c>
      <c r="FG128" s="33">
        <v>9.4886169999999998E-4</v>
      </c>
      <c r="FH128" s="33">
        <v>9.4269739999999996E-4</v>
      </c>
      <c r="FI128" s="33">
        <v>9.3665879999999999E-4</v>
      </c>
      <c r="FJ128" s="33">
        <v>9.3077079999999998E-4</v>
      </c>
      <c r="FK128" s="33">
        <v>9.2491939999999999E-4</v>
      </c>
      <c r="FL128" s="33">
        <v>9.1907260000000004E-4</v>
      </c>
      <c r="FM128" s="33">
        <v>9.1326090000000003E-4</v>
      </c>
      <c r="FN128" s="33">
        <v>9.0756699999999997E-4</v>
      </c>
      <c r="FO128" s="33">
        <v>9.0200220000000002E-4</v>
      </c>
      <c r="FP128" s="33">
        <v>8.9653490000000003E-4</v>
      </c>
      <c r="FQ128" s="33">
        <v>8.910783E-4</v>
      </c>
      <c r="FR128" s="33">
        <v>8.8560280000000004E-4</v>
      </c>
      <c r="FS128" s="33">
        <v>8.8015360000000004E-4</v>
      </c>
      <c r="FT128" s="33">
        <v>8.7481210000000002E-4</v>
      </c>
      <c r="FU128" s="33">
        <v>8.6959560000000001E-4</v>
      </c>
      <c r="FV128" s="33">
        <v>8.6447650000000004E-4</v>
      </c>
      <c r="FW128" s="33">
        <v>8.5937510000000004E-4</v>
      </c>
      <c r="FX128" s="33">
        <v>8.5429389999999998E-4</v>
      </c>
      <c r="FY128" s="33">
        <v>8.4925919999999995E-4</v>
      </c>
      <c r="FZ128" s="33">
        <v>8.4433860000000002E-4</v>
      </c>
      <c r="GA128" s="33">
        <v>8.3953260000000003E-4</v>
      </c>
      <c r="GB128" s="33">
        <v>8.3478619999999997E-4</v>
      </c>
      <c r="GC128" s="33">
        <v>8.3001780000000001E-4</v>
      </c>
      <c r="GD128" s="33">
        <v>8.2520810000000005E-4</v>
      </c>
      <c r="GE128" s="33">
        <v>8.2038010000000004E-4</v>
      </c>
      <c r="GF128" s="33">
        <v>8.1561299999999997E-4</v>
      </c>
      <c r="GG128" s="33">
        <v>8.1096849999999997E-4</v>
      </c>
      <c r="GH128" s="33">
        <v>8.0643580000000004E-4</v>
      </c>
      <c r="GI128" s="33">
        <v>8.019654E-4</v>
      </c>
      <c r="GJ128" s="33">
        <v>7.9754619999999996E-4</v>
      </c>
      <c r="GK128" s="33">
        <v>7.931886E-4</v>
      </c>
      <c r="GL128" s="33">
        <v>7.8895219999999995E-4</v>
      </c>
      <c r="GM128" s="33">
        <v>7.8487019999999997E-4</v>
      </c>
      <c r="GN128" s="33">
        <v>7.8090910000000002E-4</v>
      </c>
      <c r="GO128" s="33">
        <v>7.7697759999999997E-4</v>
      </c>
      <c r="GP128" s="33">
        <v>7.7298730000000004E-4</v>
      </c>
      <c r="GQ128" s="33">
        <v>7.6891860000000004E-4</v>
      </c>
      <c r="GR128" s="33">
        <v>7.6485500000000005E-4</v>
      </c>
      <c r="GS128" s="33">
        <v>7.6084190000000004E-4</v>
      </c>
      <c r="GT128" s="33">
        <v>7.5688079999999998E-4</v>
      </c>
      <c r="GU128" s="33">
        <v>7.5291629999999995E-4</v>
      </c>
      <c r="GV128" s="33">
        <v>7.4891400000000005E-4</v>
      </c>
      <c r="GW128" s="33">
        <v>7.4490020000000001E-4</v>
      </c>
      <c r="GX128" s="33">
        <v>7.4096609999999995E-4</v>
      </c>
      <c r="GY128" s="33">
        <v>7.371446E-4</v>
      </c>
      <c r="GZ128" s="33">
        <v>7.3342109999999998E-4</v>
      </c>
      <c r="HA128" s="33">
        <v>7.2972079999999995E-4</v>
      </c>
      <c r="HB128" s="33">
        <v>7.2598040000000001E-4</v>
      </c>
      <c r="HC128" s="33">
        <v>7.2221130000000005E-4</v>
      </c>
      <c r="HD128" s="33">
        <v>7.1851659999999998E-4</v>
      </c>
      <c r="HE128" s="33">
        <v>7.1490789999999996E-4</v>
      </c>
      <c r="HF128" s="33">
        <v>7.1136729999999996E-4</v>
      </c>
      <c r="HG128" s="33">
        <v>7.0782709999999999E-4</v>
      </c>
      <c r="HH128" s="33">
        <v>7.0423809999999997E-4</v>
      </c>
      <c r="HI128" s="33">
        <v>7.0064789999999997E-4</v>
      </c>
      <c r="HJ128" s="33">
        <v>6.9717100000000001E-4</v>
      </c>
      <c r="HK128" s="33">
        <v>6.9381749999999996E-4</v>
      </c>
      <c r="HL128" s="33">
        <v>6.9055150000000003E-4</v>
      </c>
      <c r="HM128" s="33">
        <v>6.8729339999999998E-4</v>
      </c>
      <c r="HN128" s="33">
        <v>6.8394810000000001E-4</v>
      </c>
      <c r="HO128" s="33">
        <v>6.8052249999999998E-4</v>
      </c>
      <c r="HP128" s="33">
        <v>6.7712489999999996E-4</v>
      </c>
      <c r="HQ128" s="33">
        <v>6.737987E-4</v>
      </c>
      <c r="HR128" s="33">
        <v>6.7053339999999999E-4</v>
      </c>
      <c r="HS128" s="33">
        <v>6.6727310000000005E-4</v>
      </c>
      <c r="HT128" s="33">
        <v>6.6393840000000001E-4</v>
      </c>
      <c r="HU128" s="33">
        <v>6.6054449999999995E-4</v>
      </c>
      <c r="HV128" s="33">
        <v>6.5718069999999996E-4</v>
      </c>
      <c r="HW128" s="33">
        <v>6.5390740000000004E-4</v>
      </c>
      <c r="HX128" s="33">
        <v>6.5071650000000003E-4</v>
      </c>
      <c r="HY128" s="33">
        <v>6.4753290000000002E-4</v>
      </c>
      <c r="HZ128" s="33">
        <v>6.442838E-4</v>
      </c>
      <c r="IA128" s="33">
        <v>6.4097679999999997E-4</v>
      </c>
      <c r="IB128" s="33">
        <v>6.377024E-4</v>
      </c>
      <c r="IC128" s="33">
        <v>6.3451879999999999E-4</v>
      </c>
      <c r="ID128" s="33">
        <v>6.31424E-4</v>
      </c>
      <c r="IE128" s="33">
        <v>6.2837660000000003E-4</v>
      </c>
      <c r="IF128" s="33">
        <v>6.2530940000000003E-4</v>
      </c>
      <c r="IG128" s="33">
        <v>6.2222239999999999E-4</v>
      </c>
      <c r="IH128" s="33">
        <v>6.191937E-4</v>
      </c>
      <c r="II128" s="33">
        <v>6.1625619999999999E-4</v>
      </c>
      <c r="IJ128" s="33">
        <v>6.1339399999999996E-4</v>
      </c>
      <c r="IK128" s="33">
        <v>6.1055419999999998E-4</v>
      </c>
      <c r="IL128" s="33">
        <v>6.0768919999999998E-4</v>
      </c>
      <c r="IM128" s="33">
        <v>6.0480400000000002E-4</v>
      </c>
      <c r="IN128" s="33">
        <v>6.0195140000000001E-4</v>
      </c>
      <c r="IO128" s="33">
        <v>5.9914370000000003E-4</v>
      </c>
      <c r="IP128" s="33">
        <v>5.9635500000000002E-4</v>
      </c>
      <c r="IQ128" s="33">
        <v>5.935386E-4</v>
      </c>
      <c r="IR128" s="33">
        <v>5.9066580000000004E-4</v>
      </c>
      <c r="IS128" s="33">
        <v>5.8775530000000002E-4</v>
      </c>
      <c r="IT128" s="33">
        <v>5.8487220000000002E-4</v>
      </c>
      <c r="IU128" s="33">
        <v>5.8205520000000001E-4</v>
      </c>
      <c r="IV128" s="33">
        <v>5.7930700000000004E-4</v>
      </c>
      <c r="IW128" s="33">
        <v>5.7658380000000003E-4</v>
      </c>
      <c r="IX128" s="33">
        <v>5.7385119999999996E-4</v>
      </c>
      <c r="IY128" s="33">
        <v>5.7110799999999997E-4</v>
      </c>
      <c r="IZ128" s="33">
        <v>5.68404E-4</v>
      </c>
      <c r="JA128" s="33">
        <v>5.6577479999999996E-4</v>
      </c>
      <c r="JB128" s="33">
        <v>5.6322740000000005E-4</v>
      </c>
      <c r="JC128" s="33">
        <v>5.6074019999999996E-4</v>
      </c>
      <c r="JD128" s="33">
        <v>5.5828560000000004E-4</v>
      </c>
      <c r="JE128" s="33">
        <v>5.5586169999999996E-4</v>
      </c>
      <c r="JF128" s="33">
        <v>5.5350919999999995E-4</v>
      </c>
      <c r="JG128" s="33">
        <v>5.5124700000000004E-4</v>
      </c>
      <c r="JH128" s="33">
        <v>5.4906759999999997E-4</v>
      </c>
      <c r="JI128" s="33">
        <v>5.4693109999999999E-4</v>
      </c>
      <c r="JJ128" s="33">
        <v>5.4479400000000003E-4</v>
      </c>
      <c r="JK128" s="33">
        <v>5.4263710000000004E-4</v>
      </c>
      <c r="JL128" s="33">
        <v>5.4047579999999995E-4</v>
      </c>
      <c r="JM128" s="33">
        <v>5.3834070000000002E-4</v>
      </c>
      <c r="JN128" s="33">
        <v>5.3623479999999996E-4</v>
      </c>
      <c r="JO128" s="33">
        <v>5.3412550000000005E-4</v>
      </c>
      <c r="JP128" s="33">
        <v>5.319926E-4</v>
      </c>
      <c r="JQ128" s="33">
        <v>5.2982820000000005E-4</v>
      </c>
      <c r="JR128" s="33">
        <v>5.2764779999999996E-4</v>
      </c>
      <c r="JS128" s="33">
        <v>5.2549230000000001E-4</v>
      </c>
      <c r="JT128" s="33">
        <v>5.2337949999999999E-4</v>
      </c>
      <c r="JU128" s="33">
        <v>5.2131460000000003E-4</v>
      </c>
      <c r="JV128" s="33">
        <v>5.1930420000000001E-4</v>
      </c>
      <c r="JW128" s="33">
        <v>5.1735099999999999E-4</v>
      </c>
      <c r="JX128" s="33">
        <v>5.154561E-4</v>
      </c>
      <c r="JY128" s="33">
        <v>5.1362599999999999E-4</v>
      </c>
      <c r="JZ128" s="33">
        <v>5.1185710000000004E-4</v>
      </c>
      <c r="KA128" s="33">
        <v>5.1012550000000001E-4</v>
      </c>
      <c r="KB128" s="33">
        <v>5.0841500000000002E-4</v>
      </c>
      <c r="KC128" s="33">
        <v>5.0671280000000004E-4</v>
      </c>
      <c r="KD128" s="33">
        <v>5.0501189999999996E-4</v>
      </c>
      <c r="KE128" s="33">
        <v>5.0331400000000004E-4</v>
      </c>
      <c r="KF128" s="33">
        <v>5.0162760000000003E-4</v>
      </c>
      <c r="KG128" s="33">
        <v>4.9993900000000003E-4</v>
      </c>
      <c r="KH128" s="33">
        <v>4.9824190000000005E-4</v>
      </c>
      <c r="KI128" s="33">
        <v>4.9652669999999998E-4</v>
      </c>
      <c r="KJ128" s="33">
        <v>4.9479449999999996E-4</v>
      </c>
      <c r="KK128" s="33">
        <v>4.9305530000000005E-4</v>
      </c>
      <c r="KL128" s="33">
        <v>4.9132020000000002E-4</v>
      </c>
      <c r="KM128" s="33">
        <v>4.89588E-4</v>
      </c>
      <c r="KN128" s="33">
        <v>4.8785989999999997E-4</v>
      </c>
      <c r="KO128" s="33">
        <v>4.8613490000000003E-4</v>
      </c>
      <c r="KP128" s="33">
        <v>4.8442100000000002E-4</v>
      </c>
      <c r="KQ128" s="33">
        <v>4.8272989999999997E-4</v>
      </c>
      <c r="KR128" s="33">
        <v>4.8107249999999999E-4</v>
      </c>
      <c r="KS128" s="33">
        <v>4.7943900000000002E-4</v>
      </c>
      <c r="KT128" s="33">
        <v>4.7781169999999999E-4</v>
      </c>
      <c r="KU128" s="33">
        <v>4.761764E-4</v>
      </c>
      <c r="KV128" s="33">
        <v>4.7453209999999998E-4</v>
      </c>
      <c r="KW128" s="33">
        <v>4.7288469999999999E-4</v>
      </c>
      <c r="KX128" s="33">
        <v>4.7124850000000002E-4</v>
      </c>
      <c r="KY128" s="33">
        <v>4.6962320000000003E-4</v>
      </c>
      <c r="KZ128" s="33">
        <v>4.67997E-4</v>
      </c>
      <c r="LA128" s="33">
        <v>4.6635559999999999E-4</v>
      </c>
      <c r="LB128" s="33">
        <v>4.6469730000000002E-4</v>
      </c>
      <c r="LC128" s="33">
        <v>4.6302689999999999E-4</v>
      </c>
      <c r="LD128" s="33">
        <v>4.6135879999999998E-4</v>
      </c>
      <c r="LE128" s="33">
        <v>4.5969940000000002E-4</v>
      </c>
      <c r="LF128" s="33">
        <v>4.580524E-4</v>
      </c>
      <c r="LG128" s="33">
        <v>4.5640649999999997E-4</v>
      </c>
      <c r="LH128" s="33">
        <v>4.5475680000000001E-4</v>
      </c>
      <c r="LI128" s="33">
        <v>4.5311139999999999E-4</v>
      </c>
      <c r="LJ128" s="33">
        <v>4.5148250000000002E-4</v>
      </c>
      <c r="LK128" s="33">
        <v>4.4987869999999999E-4</v>
      </c>
      <c r="LL128" s="33">
        <v>4.483019E-4</v>
      </c>
      <c r="LM128" s="33">
        <v>4.4673979999999998E-4</v>
      </c>
      <c r="LN128" s="33">
        <v>4.4518800000000001E-4</v>
      </c>
      <c r="LO128" s="33">
        <v>4.436501E-4</v>
      </c>
      <c r="LP128" s="33">
        <v>4.4212450000000002E-4</v>
      </c>
      <c r="LQ128" s="33">
        <v>4.4060289999999999E-4</v>
      </c>
      <c r="LR128" s="33">
        <v>4.3907879999999997E-4</v>
      </c>
      <c r="LS128" s="33">
        <v>4.3754690000000001E-4</v>
      </c>
      <c r="LT128" s="33">
        <v>4.3600360000000001E-4</v>
      </c>
      <c r="LU128" s="33">
        <v>4.3445579999999999E-4</v>
      </c>
      <c r="LV128" s="33">
        <v>4.3290180000000002E-4</v>
      </c>
      <c r="LW128" s="33">
        <v>4.3133240000000001E-4</v>
      </c>
      <c r="LX128" s="33">
        <v>4.2974350000000002E-4</v>
      </c>
      <c r="LY128" s="33">
        <v>4.2813219999999997E-4</v>
      </c>
      <c r="LZ128" s="33">
        <v>4.2650369999999997E-4</v>
      </c>
      <c r="MA128" s="33">
        <v>4.2487900000000002E-4</v>
      </c>
      <c r="MB128" s="33">
        <v>4.2326819999999999E-4</v>
      </c>
      <c r="MC128" s="33">
        <v>4.2167300000000001E-4</v>
      </c>
      <c r="MD128" s="33">
        <v>4.2010080000000002E-4</v>
      </c>
      <c r="ME128" s="33">
        <v>4.1855419999999998E-4</v>
      </c>
      <c r="MF128" s="33">
        <v>4.1703040000000001E-4</v>
      </c>
      <c r="MG128" s="33">
        <v>4.1553519999999999E-4</v>
      </c>
      <c r="MH128" s="33">
        <v>4.1407299999999999E-4</v>
      </c>
      <c r="MI128" s="33">
        <v>4.1263729999999998E-4</v>
      </c>
      <c r="MJ128" s="33">
        <v>4.1122389999999998E-4</v>
      </c>
      <c r="MK128" s="33">
        <v>4.0982730000000003E-4</v>
      </c>
      <c r="ML128" s="33">
        <v>4.0843530000000001E-4</v>
      </c>
      <c r="MM128" s="33">
        <v>4.0704480000000002E-4</v>
      </c>
      <c r="MN128" s="33">
        <v>4.0565680000000001E-4</v>
      </c>
      <c r="MO128" s="33">
        <v>4.0426889999999998E-4</v>
      </c>
      <c r="MP128" s="33">
        <v>4.028692E-4</v>
      </c>
      <c r="MQ128" s="33">
        <v>4.0145490000000002E-4</v>
      </c>
      <c r="MR128" s="33">
        <v>4.0001480000000002E-4</v>
      </c>
      <c r="MS128" s="33">
        <v>3.985557E-4</v>
      </c>
      <c r="MT128" s="33">
        <v>3.9708929999999999E-4</v>
      </c>
      <c r="MU128" s="33">
        <v>3.9561350000000002E-4</v>
      </c>
      <c r="MV128" s="33">
        <v>3.9412410000000002E-4</v>
      </c>
      <c r="MW128" s="33">
        <v>3.9263049999999999E-4</v>
      </c>
      <c r="MX128" s="33">
        <v>3.91133E-4</v>
      </c>
      <c r="MY128" s="33">
        <v>3.8964119999999999E-4</v>
      </c>
      <c r="MZ128" s="33">
        <v>3.881658E-4</v>
      </c>
      <c r="NA128" s="33">
        <v>3.867039E-4</v>
      </c>
      <c r="NB128" s="33">
        <v>3.8525290000000003E-4</v>
      </c>
      <c r="NC128" s="33">
        <v>3.8382109999999999E-4</v>
      </c>
      <c r="ND128" s="33">
        <v>3.8240609999999999E-4</v>
      </c>
      <c r="NE128" s="33">
        <v>3.8101759999999998E-4</v>
      </c>
      <c r="NF128" s="33">
        <v>3.7967049999999998E-4</v>
      </c>
      <c r="NG128" s="33">
        <v>3.7835620000000001E-4</v>
      </c>
      <c r="NH128" s="33">
        <v>3.7706049999999998E-4</v>
      </c>
      <c r="NI128" s="33">
        <v>3.7578230000000001E-4</v>
      </c>
      <c r="NJ128" s="33">
        <v>3.7450580000000002E-4</v>
      </c>
      <c r="NK128" s="33">
        <v>3.7322389999999998E-4</v>
      </c>
      <c r="NL128" s="33">
        <v>3.7194300000000001E-4</v>
      </c>
      <c r="NM128" s="33">
        <v>3.706615E-4</v>
      </c>
      <c r="NN128" s="33">
        <v>3.6937390000000002E-4</v>
      </c>
      <c r="NO128" s="33">
        <v>3.6808339999999998E-4</v>
      </c>
      <c r="NP128" s="33">
        <v>3.6677740000000002E-4</v>
      </c>
      <c r="NQ128" s="33">
        <v>3.6544959999999999E-4</v>
      </c>
      <c r="NR128" s="33">
        <v>3.6410430000000002E-4</v>
      </c>
      <c r="NS128" s="33">
        <v>3.6274560000000003E-4</v>
      </c>
      <c r="NT128" s="33">
        <v>3.6137320000000003E-4</v>
      </c>
      <c r="NU128" s="33">
        <v>3.5999559999999999E-4</v>
      </c>
      <c r="NV128" s="33">
        <v>3.5860690000000001E-4</v>
      </c>
      <c r="NW128" s="33">
        <v>3.572173E-4</v>
      </c>
      <c r="NX128" s="33">
        <v>3.558387E-4</v>
      </c>
      <c r="NY128" s="33">
        <v>3.5448020000000002E-4</v>
      </c>
      <c r="NZ128" s="33">
        <v>3.531459E-4</v>
      </c>
      <c r="OA128" s="33">
        <v>3.5184049999999997E-4</v>
      </c>
      <c r="OB128" s="33">
        <v>3.5055980000000002E-4</v>
      </c>
      <c r="OC128" s="33">
        <v>3.4930559999999999E-4</v>
      </c>
      <c r="OD128" s="33">
        <v>3.4808320000000002E-4</v>
      </c>
      <c r="OE128" s="33">
        <v>3.4689840000000003E-4</v>
      </c>
      <c r="OF128" s="33">
        <v>3.4575019999999999E-4</v>
      </c>
      <c r="OG128" s="33">
        <v>3.4463659999999999E-4</v>
      </c>
      <c r="OH128" s="33">
        <v>3.4354740000000001E-4</v>
      </c>
      <c r="OI128" s="33">
        <v>3.4247020000000001E-4</v>
      </c>
      <c r="OJ128" s="33">
        <v>3.4140180000000002E-4</v>
      </c>
      <c r="OK128" s="33">
        <v>3.4034240000000002E-4</v>
      </c>
      <c r="OL128" s="33">
        <v>3.39282E-4</v>
      </c>
      <c r="OM128" s="33">
        <v>3.3821529999999999E-4</v>
      </c>
      <c r="ON128" s="33">
        <v>3.3713990000000001E-4</v>
      </c>
      <c r="OO128" s="33">
        <v>3.3605469999999999E-4</v>
      </c>
      <c r="OP128" s="33">
        <v>3.3496300000000003E-4</v>
      </c>
    </row>
    <row r="129" spans="1:406" x14ac:dyDescent="0.25">
      <c r="A129" s="13" t="str">
        <f t="shared" si="1"/>
        <v>Helicopter-EXTREMELY COARSE-5-20-Any</v>
      </c>
      <c r="B129" s="13" t="s">
        <v>55</v>
      </c>
      <c r="C129" s="23" t="s">
        <v>33</v>
      </c>
      <c r="D129" s="31">
        <v>5</v>
      </c>
      <c r="E129" s="23">
        <v>20</v>
      </c>
      <c r="F129" s="32" t="s">
        <v>48</v>
      </c>
      <c r="G129" s="33">
        <v>1.048189</v>
      </c>
      <c r="H129" s="33">
        <v>1.068298</v>
      </c>
      <c r="I129" s="33">
        <v>0.99495730000000004</v>
      </c>
      <c r="J129" s="33">
        <v>0.85535649999999996</v>
      </c>
      <c r="K129" s="33">
        <v>0.70284400000000002</v>
      </c>
      <c r="L129" s="33">
        <v>0.56714880000000001</v>
      </c>
      <c r="M129" s="33">
        <v>0.4569299</v>
      </c>
      <c r="N129" s="33">
        <v>0.37067230000000001</v>
      </c>
      <c r="O129" s="33">
        <v>0.30340919999999999</v>
      </c>
      <c r="P129" s="33">
        <v>0.25112879999999999</v>
      </c>
      <c r="Q129" s="33">
        <v>0.21043029999999999</v>
      </c>
      <c r="R129" s="33">
        <v>0.17822730000000001</v>
      </c>
      <c r="S129" s="33">
        <v>0.1526892</v>
      </c>
      <c r="T129" s="33">
        <v>0.13214229999999999</v>
      </c>
      <c r="U129" s="33">
        <v>0.1152943</v>
      </c>
      <c r="V129" s="33">
        <v>0.1013911</v>
      </c>
      <c r="W129" s="33">
        <v>8.9796769999999998E-2</v>
      </c>
      <c r="X129" s="33">
        <v>8.0190209999999998E-2</v>
      </c>
      <c r="Y129" s="33">
        <v>7.2171180000000001E-2</v>
      </c>
      <c r="Z129" s="33">
        <v>6.5249929999999998E-2</v>
      </c>
      <c r="AA129" s="33">
        <v>5.9184500000000001E-2</v>
      </c>
      <c r="AB129" s="33">
        <v>5.4024570000000001E-2</v>
      </c>
      <c r="AC129" s="33">
        <v>4.9508620000000003E-2</v>
      </c>
      <c r="AD129" s="33">
        <v>4.6155759999999997E-2</v>
      </c>
      <c r="AE129" s="33">
        <v>4.3210209999999999E-2</v>
      </c>
      <c r="AF129" s="33">
        <v>4.0422939999999997E-2</v>
      </c>
      <c r="AG129" s="33">
        <v>3.777486E-2</v>
      </c>
      <c r="AH129" s="33">
        <v>3.5419840000000001E-2</v>
      </c>
      <c r="AI129" s="33">
        <v>3.3212129999999999E-2</v>
      </c>
      <c r="AJ129" s="33">
        <v>3.1221539999999999E-2</v>
      </c>
      <c r="AK129" s="33">
        <v>2.9442759999999998E-2</v>
      </c>
      <c r="AL129" s="33">
        <v>2.7759889999999999E-2</v>
      </c>
      <c r="AM129" s="33">
        <v>2.6187100000000001E-2</v>
      </c>
      <c r="AN129" s="33">
        <v>2.4787569999999998E-2</v>
      </c>
      <c r="AO129" s="33">
        <v>2.3472349999999999E-2</v>
      </c>
      <c r="AP129" s="33">
        <v>2.226771E-2</v>
      </c>
      <c r="AQ129" s="33">
        <v>2.1163950000000001E-2</v>
      </c>
      <c r="AR129" s="33">
        <v>2.0126100000000001E-2</v>
      </c>
      <c r="AS129" s="33">
        <v>1.9167719999999999E-2</v>
      </c>
      <c r="AT129" s="33">
        <v>1.8207230000000001E-2</v>
      </c>
      <c r="AU129" s="33">
        <v>1.7318679999999999E-2</v>
      </c>
      <c r="AV129" s="33">
        <v>1.6497359999999999E-2</v>
      </c>
      <c r="AW129" s="33">
        <v>1.573331E-2</v>
      </c>
      <c r="AX129" s="33">
        <v>1.502274E-2</v>
      </c>
      <c r="AY129" s="33">
        <v>1.4363290000000001E-2</v>
      </c>
      <c r="AZ129" s="33">
        <v>1.3748069999999999E-2</v>
      </c>
      <c r="BA129" s="33">
        <v>1.3171240000000001E-2</v>
      </c>
      <c r="BB129" s="33">
        <v>1.2632050000000001E-2</v>
      </c>
      <c r="BC129" s="33">
        <v>1.2126049999999999E-2</v>
      </c>
      <c r="BD129" s="33">
        <v>1.16492E-2</v>
      </c>
      <c r="BE129" s="33">
        <v>1.1201320000000001E-2</v>
      </c>
      <c r="BF129" s="33">
        <v>1.078203E-2</v>
      </c>
      <c r="BG129" s="33">
        <v>1.0384880000000001E-2</v>
      </c>
      <c r="BH129" s="33">
        <v>1.000941E-2</v>
      </c>
      <c r="BI129" s="33">
        <v>9.6562369999999998E-3</v>
      </c>
      <c r="BJ129" s="33">
        <v>9.3213380000000002E-3</v>
      </c>
      <c r="BK129" s="33">
        <v>9.0017429999999996E-3</v>
      </c>
      <c r="BL129" s="33">
        <v>8.700635E-3</v>
      </c>
      <c r="BM129" s="33">
        <v>8.4150539999999999E-3</v>
      </c>
      <c r="BN129" s="33">
        <v>8.1427329999999992E-3</v>
      </c>
      <c r="BO129" s="33">
        <v>7.8844280000000006E-3</v>
      </c>
      <c r="BP129" s="33">
        <v>7.6375929999999998E-3</v>
      </c>
      <c r="BQ129" s="33">
        <v>7.4011850000000002E-3</v>
      </c>
      <c r="BR129" s="33">
        <v>7.1770030000000004E-3</v>
      </c>
      <c r="BS129" s="33">
        <v>6.9629999999999996E-3</v>
      </c>
      <c r="BT129" s="33">
        <v>6.75714E-3</v>
      </c>
      <c r="BU129" s="33">
        <v>6.5620080000000003E-3</v>
      </c>
      <c r="BV129" s="33">
        <v>6.3751199999999997E-3</v>
      </c>
      <c r="BW129" s="33">
        <v>6.1949800000000001E-3</v>
      </c>
      <c r="BX129" s="33">
        <v>6.0234700000000004E-3</v>
      </c>
      <c r="BY129" s="33">
        <v>5.8589719999999996E-3</v>
      </c>
      <c r="BZ129" s="33">
        <v>5.7007869999999997E-3</v>
      </c>
      <c r="CA129" s="33">
        <v>5.5508220000000004E-3</v>
      </c>
      <c r="CB129" s="33">
        <v>5.4063640000000003E-3</v>
      </c>
      <c r="CC129" s="33">
        <v>5.2655870000000004E-3</v>
      </c>
      <c r="CD129" s="33">
        <v>5.131058E-3</v>
      </c>
      <c r="CE129" s="33">
        <v>5.0026940000000002E-3</v>
      </c>
      <c r="CF129" s="33">
        <v>4.8792669999999996E-3</v>
      </c>
      <c r="CG129" s="33">
        <v>4.7610669999999999E-3</v>
      </c>
      <c r="CH129" s="33">
        <v>4.6462489999999999E-3</v>
      </c>
      <c r="CI129" s="33">
        <v>4.5341130000000002E-3</v>
      </c>
      <c r="CJ129" s="33">
        <v>4.4273979999999999E-3</v>
      </c>
      <c r="CK129" s="33">
        <v>4.3267089999999998E-3</v>
      </c>
      <c r="CL129" s="33">
        <v>4.2296579999999999E-3</v>
      </c>
      <c r="CM129" s="33">
        <v>4.1351299999999999E-3</v>
      </c>
      <c r="CN129" s="33">
        <v>4.0432990000000002E-3</v>
      </c>
      <c r="CO129" s="33">
        <v>3.9540749999999996E-3</v>
      </c>
      <c r="CP129" s="33">
        <v>3.8682759999999999E-3</v>
      </c>
      <c r="CQ129" s="33">
        <v>3.786279E-3</v>
      </c>
      <c r="CR129" s="33">
        <v>3.7073829999999999E-3</v>
      </c>
      <c r="CS129" s="33">
        <v>3.6304610000000002E-3</v>
      </c>
      <c r="CT129" s="33">
        <v>3.555543E-3</v>
      </c>
      <c r="CU129" s="33">
        <v>3.4831760000000002E-3</v>
      </c>
      <c r="CV129" s="33">
        <v>3.4136890000000001E-3</v>
      </c>
      <c r="CW129" s="33">
        <v>3.3470090000000002E-3</v>
      </c>
      <c r="CX129" s="33">
        <v>3.2820850000000001E-3</v>
      </c>
      <c r="CY129" s="33">
        <v>3.2191640000000001E-3</v>
      </c>
      <c r="CZ129" s="33">
        <v>3.1583879999999998E-3</v>
      </c>
      <c r="DA129" s="33">
        <v>3.1000160000000001E-3</v>
      </c>
      <c r="DB129" s="33">
        <v>3.043301E-3</v>
      </c>
      <c r="DC129" s="33">
        <v>2.9883900000000001E-3</v>
      </c>
      <c r="DD129" s="33">
        <v>2.9346300000000001E-3</v>
      </c>
      <c r="DE129" s="33">
        <v>2.8826559999999999E-3</v>
      </c>
      <c r="DF129" s="33">
        <v>2.8325630000000002E-3</v>
      </c>
      <c r="DG129" s="33">
        <v>2.7840389999999999E-3</v>
      </c>
      <c r="DH129" s="33">
        <v>2.7366970000000002E-3</v>
      </c>
      <c r="DI129" s="33">
        <v>2.691096E-3</v>
      </c>
      <c r="DJ129" s="33">
        <v>2.6468490000000002E-3</v>
      </c>
      <c r="DK129" s="33">
        <v>2.6041649999999999E-3</v>
      </c>
      <c r="DL129" s="33">
        <v>2.5625510000000002E-3</v>
      </c>
      <c r="DM129" s="33">
        <v>2.5218079999999999E-3</v>
      </c>
      <c r="DN129" s="33">
        <v>2.48204E-3</v>
      </c>
      <c r="DO129" s="33">
        <v>2.4439399999999999E-3</v>
      </c>
      <c r="DP129" s="33">
        <v>2.4069059999999999E-3</v>
      </c>
      <c r="DQ129" s="33">
        <v>2.3708370000000002E-3</v>
      </c>
      <c r="DR129" s="33">
        <v>2.3355759999999998E-3</v>
      </c>
      <c r="DS129" s="33">
        <v>2.3013949999999999E-3</v>
      </c>
      <c r="DT129" s="33">
        <v>2.2683680000000002E-3</v>
      </c>
      <c r="DU129" s="33">
        <v>2.2366959999999998E-3</v>
      </c>
      <c r="DV129" s="33">
        <v>2.2055389999999999E-3</v>
      </c>
      <c r="DW129" s="33">
        <v>2.1749489999999998E-3</v>
      </c>
      <c r="DX129" s="33">
        <v>2.1452210000000001E-3</v>
      </c>
      <c r="DY129" s="33">
        <v>2.1168290000000002E-3</v>
      </c>
      <c r="DZ129" s="33">
        <v>2.0893819999999999E-3</v>
      </c>
      <c r="EA129" s="33">
        <v>2.0627279999999998E-3</v>
      </c>
      <c r="EB129" s="33">
        <v>2.036267E-3</v>
      </c>
      <c r="EC129" s="33">
        <v>2.0103209999999998E-3</v>
      </c>
      <c r="ED129" s="33">
        <v>1.985335E-3</v>
      </c>
      <c r="EE129" s="33">
        <v>1.9616149999999999E-3</v>
      </c>
      <c r="EF129" s="33">
        <v>1.9384160000000001E-3</v>
      </c>
      <c r="EG129" s="33">
        <v>1.9154560000000001E-3</v>
      </c>
      <c r="EH129" s="33">
        <v>1.892293E-3</v>
      </c>
      <c r="EI129" s="33">
        <v>1.869529E-3</v>
      </c>
      <c r="EJ129" s="33">
        <v>1.847839E-3</v>
      </c>
      <c r="EK129" s="33">
        <v>1.8274439999999999E-3</v>
      </c>
      <c r="EL129" s="33">
        <v>1.807634E-3</v>
      </c>
      <c r="EM129" s="33">
        <v>1.788076E-3</v>
      </c>
      <c r="EN129" s="33">
        <v>1.7683670000000001E-3</v>
      </c>
      <c r="EO129" s="33">
        <v>1.748943E-3</v>
      </c>
      <c r="EP129" s="33">
        <v>1.7304029999999999E-3</v>
      </c>
      <c r="EQ129" s="33">
        <v>1.712795E-3</v>
      </c>
      <c r="ER129" s="33">
        <v>1.6953490000000001E-3</v>
      </c>
      <c r="ES129" s="33">
        <v>1.6780549999999999E-3</v>
      </c>
      <c r="ET129" s="33">
        <v>1.6607460000000001E-3</v>
      </c>
      <c r="EU129" s="33">
        <v>1.644003E-3</v>
      </c>
      <c r="EV129" s="33">
        <v>1.6283770000000001E-3</v>
      </c>
      <c r="EW129" s="33">
        <v>1.613668E-3</v>
      </c>
      <c r="EX129" s="33">
        <v>1.5989820000000001E-3</v>
      </c>
      <c r="EY129" s="33">
        <v>1.5841609999999999E-3</v>
      </c>
      <c r="EZ129" s="33">
        <v>1.5690739999999999E-3</v>
      </c>
      <c r="FA129" s="33">
        <v>1.554164E-3</v>
      </c>
      <c r="FB129" s="33">
        <v>1.5399879999999999E-3</v>
      </c>
      <c r="FC129" s="33">
        <v>1.526496E-3</v>
      </c>
      <c r="FD129" s="33">
        <v>1.5129469999999999E-3</v>
      </c>
      <c r="FE129" s="33">
        <v>1.499345E-3</v>
      </c>
      <c r="FF129" s="33">
        <v>1.4856800000000001E-3</v>
      </c>
      <c r="FG129" s="33">
        <v>1.4724029999999999E-3</v>
      </c>
      <c r="FH129" s="33">
        <v>1.4599649999999999E-3</v>
      </c>
      <c r="FI129" s="33">
        <v>1.448289E-3</v>
      </c>
      <c r="FJ129" s="33">
        <v>1.436699E-3</v>
      </c>
      <c r="FK129" s="33">
        <v>1.4251120000000001E-3</v>
      </c>
      <c r="FL129" s="33">
        <v>1.413578E-3</v>
      </c>
      <c r="FM129" s="33">
        <v>1.4023569999999999E-3</v>
      </c>
      <c r="FN129" s="33">
        <v>1.391675E-3</v>
      </c>
      <c r="FO129" s="33">
        <v>1.3814490000000001E-3</v>
      </c>
      <c r="FP129" s="33">
        <v>1.371185E-3</v>
      </c>
      <c r="FQ129" s="33">
        <v>1.3608839999999999E-3</v>
      </c>
      <c r="FR129" s="33">
        <v>1.3507230000000001E-3</v>
      </c>
      <c r="FS129" s="33">
        <v>1.3408020000000001E-3</v>
      </c>
      <c r="FT129" s="33">
        <v>1.3313520000000001E-3</v>
      </c>
      <c r="FU129" s="33">
        <v>1.3223239999999999E-3</v>
      </c>
      <c r="FV129" s="33">
        <v>1.3132689999999999E-3</v>
      </c>
      <c r="FW129" s="33">
        <v>1.3041699999999999E-3</v>
      </c>
      <c r="FX129" s="33">
        <v>1.295226E-3</v>
      </c>
      <c r="FY129" s="33">
        <v>1.2865210000000001E-3</v>
      </c>
      <c r="FZ129" s="33">
        <v>1.2780859999999999E-3</v>
      </c>
      <c r="GA129" s="33">
        <v>1.269844E-3</v>
      </c>
      <c r="GB129" s="33">
        <v>1.261568E-3</v>
      </c>
      <c r="GC129" s="33">
        <v>1.253288E-3</v>
      </c>
      <c r="GD129" s="33">
        <v>1.245213E-3</v>
      </c>
      <c r="GE129" s="33">
        <v>1.237487E-3</v>
      </c>
      <c r="GF129" s="33">
        <v>1.230203E-3</v>
      </c>
      <c r="GG129" s="33">
        <v>1.223284E-3</v>
      </c>
      <c r="GH129" s="33">
        <v>1.216569E-3</v>
      </c>
      <c r="GI129" s="33">
        <v>1.209997E-3</v>
      </c>
      <c r="GJ129" s="33">
        <v>1.203682E-3</v>
      </c>
      <c r="GK129" s="33">
        <v>1.1976479999999999E-3</v>
      </c>
      <c r="GL129" s="33">
        <v>1.191758E-3</v>
      </c>
      <c r="GM129" s="33">
        <v>1.1858299999999999E-3</v>
      </c>
      <c r="GN129" s="33">
        <v>1.1797299999999999E-3</v>
      </c>
      <c r="GO129" s="33">
        <v>1.1735339999999999E-3</v>
      </c>
      <c r="GP129" s="33">
        <v>1.1674420000000001E-3</v>
      </c>
      <c r="GQ129" s="33">
        <v>1.161486E-3</v>
      </c>
      <c r="GR129" s="33">
        <v>1.1555770000000001E-3</v>
      </c>
      <c r="GS129" s="33">
        <v>1.1496150000000001E-3</v>
      </c>
      <c r="GT129" s="33">
        <v>1.1436160000000001E-3</v>
      </c>
      <c r="GU129" s="33">
        <v>1.1378079999999999E-3</v>
      </c>
      <c r="GV129" s="33">
        <v>1.1324600000000001E-3</v>
      </c>
      <c r="GW129" s="33">
        <v>1.1274480000000001E-3</v>
      </c>
      <c r="GX129" s="33">
        <v>1.122446E-3</v>
      </c>
      <c r="GY129" s="33">
        <v>1.1172000000000001E-3</v>
      </c>
      <c r="GZ129" s="33">
        <v>1.1117500000000001E-3</v>
      </c>
      <c r="HA129" s="33">
        <v>1.1063239999999999E-3</v>
      </c>
      <c r="HB129" s="33">
        <v>1.1012330000000001E-3</v>
      </c>
      <c r="HC129" s="33">
        <v>1.096409E-3</v>
      </c>
      <c r="HD129" s="33">
        <v>1.091655E-3</v>
      </c>
      <c r="HE129" s="33">
        <v>1.086842E-3</v>
      </c>
      <c r="HF129" s="33">
        <v>1.082026E-3</v>
      </c>
      <c r="HG129" s="33">
        <v>1.077422E-3</v>
      </c>
      <c r="HH129" s="33">
        <v>1.073217E-3</v>
      </c>
      <c r="HI129" s="33">
        <v>1.069172E-3</v>
      </c>
      <c r="HJ129" s="33">
        <v>1.0649629999999999E-3</v>
      </c>
      <c r="HK129" s="33">
        <v>1.0604919999999999E-3</v>
      </c>
      <c r="HL129" s="33">
        <v>1.0558329999999999E-3</v>
      </c>
      <c r="HM129" s="33">
        <v>1.051164E-3</v>
      </c>
      <c r="HN129" s="33">
        <v>1.0466309999999999E-3</v>
      </c>
      <c r="HO129" s="33">
        <v>1.042077E-3</v>
      </c>
      <c r="HP129" s="33">
        <v>1.0373380000000001E-3</v>
      </c>
      <c r="HQ129" s="33">
        <v>1.032409E-3</v>
      </c>
      <c r="HR129" s="33">
        <v>1.0274780000000001E-3</v>
      </c>
      <c r="HS129" s="33">
        <v>1.022804E-3</v>
      </c>
      <c r="HT129" s="33">
        <v>1.0185120000000001E-3</v>
      </c>
      <c r="HU129" s="33">
        <v>1.01442E-3</v>
      </c>
      <c r="HV129" s="33">
        <v>1.0102570000000001E-3</v>
      </c>
      <c r="HW129" s="33">
        <v>1.005913E-3</v>
      </c>
      <c r="HX129" s="33">
        <v>1.001542E-3</v>
      </c>
      <c r="HY129" s="33">
        <v>9.9732890000000011E-4</v>
      </c>
      <c r="HZ129" s="33">
        <v>9.933794000000001E-4</v>
      </c>
      <c r="IA129" s="33">
        <v>9.8955830000000008E-4</v>
      </c>
      <c r="IB129" s="33">
        <v>9.8566259999999998E-4</v>
      </c>
      <c r="IC129" s="33">
        <v>9.8154740000000007E-4</v>
      </c>
      <c r="ID129" s="33">
        <v>9.7734389999999997E-4</v>
      </c>
      <c r="IE129" s="33">
        <v>9.7324439999999998E-4</v>
      </c>
      <c r="IF129" s="33">
        <v>9.6940269999999998E-4</v>
      </c>
      <c r="IG129" s="33">
        <v>9.6570599999999999E-4</v>
      </c>
      <c r="IH129" s="33">
        <v>9.619683E-4</v>
      </c>
      <c r="II129" s="33">
        <v>9.5805420000000003E-4</v>
      </c>
      <c r="IJ129" s="33">
        <v>9.5408910000000001E-4</v>
      </c>
      <c r="IK129" s="33">
        <v>9.5016519999999995E-4</v>
      </c>
      <c r="IL129" s="33">
        <v>9.4636519999999997E-4</v>
      </c>
      <c r="IM129" s="33">
        <v>9.4258920000000004E-4</v>
      </c>
      <c r="IN129" s="33">
        <v>9.387283E-4</v>
      </c>
      <c r="IO129" s="33">
        <v>9.3472780000000005E-4</v>
      </c>
      <c r="IP129" s="33">
        <v>9.3073009999999998E-4</v>
      </c>
      <c r="IQ129" s="33">
        <v>9.2686600000000004E-4</v>
      </c>
      <c r="IR129" s="33">
        <v>9.2322400000000005E-4</v>
      </c>
      <c r="IS129" s="33">
        <v>9.196877E-4</v>
      </c>
      <c r="IT129" s="33">
        <v>9.1613610000000005E-4</v>
      </c>
      <c r="IU129" s="33">
        <v>9.1255209999999999E-4</v>
      </c>
      <c r="IV129" s="33">
        <v>9.0906709999999998E-4</v>
      </c>
      <c r="IW129" s="33">
        <v>9.0577219999999996E-4</v>
      </c>
      <c r="IX129" s="33">
        <v>9.0270110000000004E-4</v>
      </c>
      <c r="IY129" s="33">
        <v>8.9968749999999999E-4</v>
      </c>
      <c r="IZ129" s="33">
        <v>8.9659539999999995E-4</v>
      </c>
      <c r="JA129" s="33">
        <v>8.9339889999999998E-4</v>
      </c>
      <c r="JB129" s="33">
        <v>8.9018940000000003E-4</v>
      </c>
      <c r="JC129" s="33">
        <v>8.8707450000000002E-4</v>
      </c>
      <c r="JD129" s="33">
        <v>8.8412539999999996E-4</v>
      </c>
      <c r="JE129" s="33">
        <v>8.8120430000000001E-4</v>
      </c>
      <c r="JF129" s="33">
        <v>8.7820919999999998E-4</v>
      </c>
      <c r="JG129" s="33">
        <v>8.7509399999999998E-4</v>
      </c>
      <c r="JH129" s="33">
        <v>8.7191969999999999E-4</v>
      </c>
      <c r="JI129" s="33">
        <v>8.6876810000000005E-4</v>
      </c>
      <c r="JJ129" s="33">
        <v>8.6575080000000004E-4</v>
      </c>
      <c r="JK129" s="33">
        <v>8.6277809999999995E-4</v>
      </c>
      <c r="JL129" s="33">
        <v>8.5975470000000003E-4</v>
      </c>
      <c r="JM129" s="33">
        <v>8.5665369999999999E-4</v>
      </c>
      <c r="JN129" s="33">
        <v>8.535773E-4</v>
      </c>
      <c r="JO129" s="33">
        <v>8.506357E-4</v>
      </c>
      <c r="JP129" s="33">
        <v>8.4791969999999995E-4</v>
      </c>
      <c r="JQ129" s="33">
        <v>8.453229E-4</v>
      </c>
      <c r="JR129" s="33">
        <v>8.4277739999999999E-4</v>
      </c>
      <c r="JS129" s="33">
        <v>8.4024930000000005E-4</v>
      </c>
      <c r="JT129" s="33">
        <v>8.3778780000000005E-4</v>
      </c>
      <c r="JU129" s="33">
        <v>8.3539149999999995E-4</v>
      </c>
      <c r="JV129" s="33">
        <v>8.3310190000000003E-4</v>
      </c>
      <c r="JW129" s="33">
        <v>8.3083050000000002E-4</v>
      </c>
      <c r="JX129" s="33">
        <v>8.285047E-4</v>
      </c>
      <c r="JY129" s="33">
        <v>8.260826E-4</v>
      </c>
      <c r="JZ129" s="33">
        <v>8.2361320000000002E-4</v>
      </c>
      <c r="KA129" s="33">
        <v>8.2112579999999997E-4</v>
      </c>
      <c r="KB129" s="33">
        <v>8.1867189999999996E-4</v>
      </c>
      <c r="KC129" s="33">
        <v>8.1619980000000004E-4</v>
      </c>
      <c r="KD129" s="33">
        <v>8.1368079999999995E-4</v>
      </c>
      <c r="KE129" s="33">
        <v>8.111371E-4</v>
      </c>
      <c r="KF129" s="33">
        <v>8.0862329999999995E-4</v>
      </c>
      <c r="KG129" s="33">
        <v>8.0611970000000002E-4</v>
      </c>
      <c r="KH129" s="33">
        <v>8.0365129999999995E-4</v>
      </c>
      <c r="KI129" s="33">
        <v>8.0120129999999997E-4</v>
      </c>
      <c r="KJ129" s="33">
        <v>7.9877479999999998E-4</v>
      </c>
      <c r="KK129" s="33">
        <v>7.9639999999999995E-4</v>
      </c>
      <c r="KL129" s="33">
        <v>7.9413520000000003E-4</v>
      </c>
      <c r="KM129" s="33">
        <v>7.9195670000000004E-4</v>
      </c>
      <c r="KN129" s="33">
        <v>7.8987739999999995E-4</v>
      </c>
      <c r="KO129" s="33">
        <v>7.8782929999999998E-4</v>
      </c>
      <c r="KP129" s="33">
        <v>7.8578239999999998E-4</v>
      </c>
      <c r="KQ129" s="33">
        <v>7.8374689999999997E-4</v>
      </c>
      <c r="KR129" s="33">
        <v>7.8175810000000005E-4</v>
      </c>
      <c r="KS129" s="33">
        <v>7.7980430000000004E-4</v>
      </c>
      <c r="KT129" s="33">
        <v>7.7788719999999996E-4</v>
      </c>
      <c r="KU129" s="33">
        <v>7.7590709999999998E-4</v>
      </c>
      <c r="KV129" s="33">
        <v>7.7378410000000005E-4</v>
      </c>
      <c r="KW129" s="33">
        <v>7.7152389999999996E-4</v>
      </c>
      <c r="KX129" s="33">
        <v>7.6918259999999997E-4</v>
      </c>
      <c r="KY129" s="33">
        <v>7.6678610000000002E-4</v>
      </c>
      <c r="KZ129" s="33">
        <v>7.6439309999999996E-4</v>
      </c>
      <c r="LA129" s="33">
        <v>7.619921E-4</v>
      </c>
      <c r="LB129" s="33">
        <v>7.5957729999999999E-4</v>
      </c>
      <c r="LC129" s="33">
        <v>7.5715540000000005E-4</v>
      </c>
      <c r="LD129" s="33">
        <v>7.5479289999999999E-4</v>
      </c>
      <c r="LE129" s="33">
        <v>7.5252049999999997E-4</v>
      </c>
      <c r="LF129" s="33">
        <v>7.5039650000000002E-4</v>
      </c>
      <c r="LG129" s="33">
        <v>7.4839969999999998E-4</v>
      </c>
      <c r="LH129" s="33">
        <v>7.4650159999999999E-4</v>
      </c>
      <c r="LI129" s="33">
        <v>7.4467160000000001E-4</v>
      </c>
      <c r="LJ129" s="33">
        <v>7.4291690000000002E-4</v>
      </c>
      <c r="LK129" s="33">
        <v>7.411974E-4</v>
      </c>
      <c r="LL129" s="33">
        <v>7.3946540000000005E-4</v>
      </c>
      <c r="LM129" s="33">
        <v>7.3769999999999999E-4</v>
      </c>
      <c r="LN129" s="33">
        <v>7.3590549999999998E-4</v>
      </c>
      <c r="LO129" s="33">
        <v>7.3408000000000002E-4</v>
      </c>
      <c r="LP129" s="33">
        <v>7.3225350000000005E-4</v>
      </c>
      <c r="LQ129" s="33">
        <v>7.3039600000000002E-4</v>
      </c>
      <c r="LR129" s="33">
        <v>7.2846059999999999E-4</v>
      </c>
      <c r="LS129" s="33">
        <v>7.2643830000000003E-4</v>
      </c>
      <c r="LT129" s="33">
        <v>7.2436639999999997E-4</v>
      </c>
      <c r="LU129" s="33">
        <v>7.2227499999999998E-4</v>
      </c>
      <c r="LV129" s="33">
        <v>7.2024559999999999E-4</v>
      </c>
      <c r="LW129" s="33">
        <v>7.1831140000000004E-4</v>
      </c>
      <c r="LX129" s="33">
        <v>7.1642210000000001E-4</v>
      </c>
      <c r="LY129" s="33">
        <v>7.1455059999999998E-4</v>
      </c>
      <c r="LZ129" s="33">
        <v>7.1272450000000004E-4</v>
      </c>
      <c r="MA129" s="33">
        <v>7.1096560000000002E-4</v>
      </c>
      <c r="MB129" s="33">
        <v>7.0934489999999997E-4</v>
      </c>
      <c r="MC129" s="33">
        <v>7.0789620000000003E-4</v>
      </c>
      <c r="MD129" s="33">
        <v>7.0655329999999995E-4</v>
      </c>
      <c r="ME129" s="33">
        <v>7.0526040000000001E-4</v>
      </c>
      <c r="MF129" s="33">
        <v>7.0400300000000003E-4</v>
      </c>
      <c r="MG129" s="33">
        <v>7.0275749999999999E-4</v>
      </c>
      <c r="MH129" s="33">
        <v>7.0155149999999997E-4</v>
      </c>
      <c r="MI129" s="33">
        <v>7.0041169999999998E-4</v>
      </c>
      <c r="MJ129" s="33">
        <v>6.9929499999999995E-4</v>
      </c>
      <c r="MK129" s="33">
        <v>6.9814970000000004E-4</v>
      </c>
      <c r="ML129" s="33">
        <v>6.9696579999999997E-4</v>
      </c>
      <c r="MM129" s="33">
        <v>6.9572679999999997E-4</v>
      </c>
      <c r="MN129" s="33">
        <v>6.9447089999999996E-4</v>
      </c>
      <c r="MO129" s="33">
        <v>6.9324359999999995E-4</v>
      </c>
      <c r="MP129" s="33">
        <v>6.9203099999999996E-4</v>
      </c>
      <c r="MQ129" s="33">
        <v>6.9080050000000005E-4</v>
      </c>
      <c r="MR129" s="33">
        <v>6.8956279999999996E-4</v>
      </c>
      <c r="MS129" s="33">
        <v>6.8835299999999995E-4</v>
      </c>
      <c r="MT129" s="33">
        <v>6.872165E-4</v>
      </c>
      <c r="MU129" s="33">
        <v>6.8617959999999997E-4</v>
      </c>
      <c r="MV129" s="33">
        <v>6.852176E-4</v>
      </c>
      <c r="MW129" s="33">
        <v>6.8428219999999999E-4</v>
      </c>
      <c r="MX129" s="33">
        <v>6.8336799999999995E-4</v>
      </c>
      <c r="MY129" s="33">
        <v>6.8249740000000004E-4</v>
      </c>
      <c r="MZ129" s="33">
        <v>6.8170209999999999E-4</v>
      </c>
      <c r="NA129" s="33">
        <v>6.8098849999999995E-4</v>
      </c>
      <c r="NB129" s="33">
        <v>6.8031679999999998E-4</v>
      </c>
      <c r="NC129" s="33">
        <v>6.7962969999999998E-4</v>
      </c>
      <c r="ND129" s="33">
        <v>6.7887830000000005E-4</v>
      </c>
      <c r="NE129" s="33">
        <v>6.7808289999999997E-4</v>
      </c>
      <c r="NF129" s="33">
        <v>6.7730670000000005E-4</v>
      </c>
      <c r="NG129" s="33">
        <v>6.7656659999999996E-4</v>
      </c>
      <c r="NH129" s="33">
        <v>6.758348E-4</v>
      </c>
      <c r="NI129" s="33">
        <v>6.7507229999999997E-4</v>
      </c>
      <c r="NJ129" s="33">
        <v>6.7424369999999996E-4</v>
      </c>
      <c r="NK129" s="33">
        <v>6.7337699999999996E-4</v>
      </c>
      <c r="NL129" s="33">
        <v>6.7253820000000005E-4</v>
      </c>
      <c r="NM129" s="33">
        <v>6.7175130000000005E-4</v>
      </c>
      <c r="NN129" s="33">
        <v>6.7098920000000005E-4</v>
      </c>
      <c r="NO129" s="33">
        <v>6.7020709999999995E-4</v>
      </c>
      <c r="NP129" s="33">
        <v>6.6936250000000001E-4</v>
      </c>
      <c r="NQ129" s="33">
        <v>6.6847439999999998E-4</v>
      </c>
      <c r="NR129" s="33">
        <v>6.6760319999999997E-4</v>
      </c>
      <c r="NS129" s="33">
        <v>6.667709E-4</v>
      </c>
      <c r="NT129" s="33">
        <v>6.6595439999999999E-4</v>
      </c>
      <c r="NU129" s="33">
        <v>6.6511789999999999E-4</v>
      </c>
      <c r="NV129" s="33">
        <v>6.6423250000000001E-4</v>
      </c>
      <c r="NW129" s="33">
        <v>6.6333099999999997E-4</v>
      </c>
      <c r="NX129" s="33">
        <v>6.6247509999999997E-4</v>
      </c>
      <c r="NY129" s="33">
        <v>6.616921E-4</v>
      </c>
      <c r="NZ129" s="33">
        <v>6.6096130000000005E-4</v>
      </c>
      <c r="OA129" s="33">
        <v>6.6024539999999998E-4</v>
      </c>
      <c r="OB129" s="33">
        <v>6.5950670000000005E-4</v>
      </c>
      <c r="OC129" s="33">
        <v>6.5875190000000004E-4</v>
      </c>
      <c r="OD129" s="33">
        <v>6.580135E-4</v>
      </c>
      <c r="OE129" s="33">
        <v>6.5728469999999997E-4</v>
      </c>
      <c r="OF129" s="33">
        <v>6.5654129999999995E-4</v>
      </c>
      <c r="OG129" s="33">
        <v>6.557631E-4</v>
      </c>
      <c r="OH129" s="33">
        <v>6.54925E-4</v>
      </c>
      <c r="OI129" s="33">
        <v>6.5404999999999999E-4</v>
      </c>
      <c r="OJ129" s="33">
        <v>6.5318500000000003E-4</v>
      </c>
      <c r="OK129" s="33">
        <v>6.5234600000000005E-4</v>
      </c>
      <c r="OL129" s="33">
        <v>6.5151670000000001E-4</v>
      </c>
      <c r="OM129" s="33">
        <v>6.5065399999999997E-4</v>
      </c>
      <c r="ON129" s="33">
        <v>6.4973310000000003E-4</v>
      </c>
      <c r="OO129" s="33">
        <v>6.4877459999999995E-4</v>
      </c>
      <c r="OP129" s="33">
        <v>6.4782260000000003E-4</v>
      </c>
    </row>
    <row r="130" spans="1:406" x14ac:dyDescent="0.25">
      <c r="A130" s="13" t="str">
        <f t="shared" si="1"/>
        <v>Helicopter-EXTREMELY COARSE-5-14-Any</v>
      </c>
      <c r="B130" s="13" t="s">
        <v>55</v>
      </c>
      <c r="C130" s="23" t="s">
        <v>33</v>
      </c>
      <c r="D130" s="31">
        <v>5</v>
      </c>
      <c r="E130" s="23">
        <v>14</v>
      </c>
      <c r="F130" s="32" t="s">
        <v>48</v>
      </c>
      <c r="G130" s="33">
        <v>1.068087</v>
      </c>
      <c r="H130" s="33">
        <v>0.85508130000000004</v>
      </c>
      <c r="I130" s="33">
        <v>0.63522239999999996</v>
      </c>
      <c r="J130" s="33">
        <v>0.46575290000000003</v>
      </c>
      <c r="K130" s="33">
        <v>0.34605039999999998</v>
      </c>
      <c r="L130" s="33">
        <v>0.26264419999999999</v>
      </c>
      <c r="M130" s="33">
        <v>0.20428399999999999</v>
      </c>
      <c r="N130" s="33">
        <v>0.1625104</v>
      </c>
      <c r="O130" s="33">
        <v>0.13190830000000001</v>
      </c>
      <c r="P130" s="33">
        <v>0.1090301</v>
      </c>
      <c r="Q130" s="33">
        <v>9.1442670000000004E-2</v>
      </c>
      <c r="R130" s="33">
        <v>7.7720339999999999E-2</v>
      </c>
      <c r="S130" s="33">
        <v>6.6962149999999998E-2</v>
      </c>
      <c r="T130" s="33">
        <v>5.8318889999999998E-2</v>
      </c>
      <c r="U130" s="33">
        <v>5.1347009999999998E-2</v>
      </c>
      <c r="V130" s="33">
        <v>4.5695359999999997E-2</v>
      </c>
      <c r="W130" s="33">
        <v>4.1840059999999998E-2</v>
      </c>
      <c r="X130" s="33">
        <v>3.8352299999999999E-2</v>
      </c>
      <c r="Y130" s="33">
        <v>3.52511E-2</v>
      </c>
      <c r="Z130" s="33">
        <v>3.2368599999999997E-2</v>
      </c>
      <c r="AA130" s="33">
        <v>2.976647E-2</v>
      </c>
      <c r="AB130" s="33">
        <v>2.747604E-2</v>
      </c>
      <c r="AC130" s="33">
        <v>2.5414329999999999E-2</v>
      </c>
      <c r="AD130" s="33">
        <v>2.3570609999999999E-2</v>
      </c>
      <c r="AE130" s="33">
        <v>2.1951149999999999E-2</v>
      </c>
      <c r="AF130" s="33">
        <v>2.045081E-2</v>
      </c>
      <c r="AG130" s="33">
        <v>1.909924E-2</v>
      </c>
      <c r="AH130" s="33">
        <v>1.7898730000000002E-2</v>
      </c>
      <c r="AI130" s="33">
        <v>1.679661E-2</v>
      </c>
      <c r="AJ130" s="33">
        <v>1.5791030000000001E-2</v>
      </c>
      <c r="AK130" s="33">
        <v>1.4876510000000001E-2</v>
      </c>
      <c r="AL130" s="33">
        <v>1.4030590000000001E-2</v>
      </c>
      <c r="AM130" s="33">
        <v>1.319182E-2</v>
      </c>
      <c r="AN130" s="33">
        <v>1.243092E-2</v>
      </c>
      <c r="AO130" s="33">
        <v>1.1737589999999999E-2</v>
      </c>
      <c r="AP130" s="33">
        <v>1.1103699999999999E-2</v>
      </c>
      <c r="AQ130" s="33">
        <v>1.052316E-2</v>
      </c>
      <c r="AR130" s="33">
        <v>9.9911380000000001E-3</v>
      </c>
      <c r="AS130" s="33">
        <v>9.5038399999999995E-3</v>
      </c>
      <c r="AT130" s="33">
        <v>9.0539539999999995E-3</v>
      </c>
      <c r="AU130" s="33">
        <v>8.6367990000000006E-3</v>
      </c>
      <c r="AV130" s="33">
        <v>8.2488609999999997E-3</v>
      </c>
      <c r="AW130" s="33">
        <v>7.8882459999999998E-3</v>
      </c>
      <c r="AX130" s="33">
        <v>7.5534199999999999E-3</v>
      </c>
      <c r="AY130" s="33">
        <v>7.242241E-3</v>
      </c>
      <c r="AZ130" s="33">
        <v>6.9511699999999996E-3</v>
      </c>
      <c r="BA130" s="33">
        <v>6.6777700000000004E-3</v>
      </c>
      <c r="BB130" s="33">
        <v>6.4193130000000003E-3</v>
      </c>
      <c r="BC130" s="33">
        <v>6.1767439999999996E-3</v>
      </c>
      <c r="BD130" s="33">
        <v>5.9502870000000003E-3</v>
      </c>
      <c r="BE130" s="33">
        <v>5.7379450000000004E-3</v>
      </c>
      <c r="BF130" s="33">
        <v>5.5380739999999996E-3</v>
      </c>
      <c r="BG130" s="33">
        <v>5.3493359999999997E-3</v>
      </c>
      <c r="BH130" s="33">
        <v>5.169257E-3</v>
      </c>
      <c r="BI130" s="33">
        <v>4.9986329999999997E-3</v>
      </c>
      <c r="BJ130" s="33">
        <v>4.8390079999999997E-3</v>
      </c>
      <c r="BK130" s="33">
        <v>4.6892100000000001E-3</v>
      </c>
      <c r="BL130" s="33">
        <v>4.5468599999999998E-3</v>
      </c>
      <c r="BM130" s="33">
        <v>4.411374E-3</v>
      </c>
      <c r="BN130" s="33">
        <v>4.2814400000000001E-3</v>
      </c>
      <c r="BO130" s="33">
        <v>4.158068E-3</v>
      </c>
      <c r="BP130" s="33">
        <v>4.0419119999999999E-3</v>
      </c>
      <c r="BQ130" s="33">
        <v>3.9323609999999997E-3</v>
      </c>
      <c r="BR130" s="33">
        <v>3.8281470000000001E-3</v>
      </c>
      <c r="BS130" s="33">
        <v>3.7290589999999998E-3</v>
      </c>
      <c r="BT130" s="33">
        <v>3.6328889999999998E-3</v>
      </c>
      <c r="BU130" s="33">
        <v>3.5406080000000002E-3</v>
      </c>
      <c r="BV130" s="33">
        <v>3.453673E-3</v>
      </c>
      <c r="BW130" s="33">
        <v>3.3722270000000002E-3</v>
      </c>
      <c r="BX130" s="33">
        <v>3.2948439999999999E-3</v>
      </c>
      <c r="BY130" s="33">
        <v>3.2203779999999999E-3</v>
      </c>
      <c r="BZ130" s="33">
        <v>3.147319E-3</v>
      </c>
      <c r="CA130" s="33">
        <v>3.077293E-3</v>
      </c>
      <c r="CB130" s="33">
        <v>3.0118190000000002E-3</v>
      </c>
      <c r="CC130" s="33">
        <v>2.9501010000000001E-3</v>
      </c>
      <c r="CD130" s="33">
        <v>2.8907099999999999E-3</v>
      </c>
      <c r="CE130" s="33">
        <v>2.8330479999999999E-3</v>
      </c>
      <c r="CF130" s="33">
        <v>2.7766309999999999E-3</v>
      </c>
      <c r="CG130" s="33">
        <v>2.7227359999999999E-3</v>
      </c>
      <c r="CH130" s="33">
        <v>2.6721929999999998E-3</v>
      </c>
      <c r="CI130" s="33">
        <v>2.6246770000000002E-3</v>
      </c>
      <c r="CJ130" s="33">
        <v>2.578805E-3</v>
      </c>
      <c r="CK130" s="33">
        <v>2.534077E-3</v>
      </c>
      <c r="CL130" s="33">
        <v>2.4903630000000002E-3</v>
      </c>
      <c r="CM130" s="33">
        <v>2.4483320000000001E-3</v>
      </c>
      <c r="CN130" s="33">
        <v>2.4084430000000001E-3</v>
      </c>
      <c r="CO130" s="33">
        <v>2.3709349999999998E-3</v>
      </c>
      <c r="CP130" s="33">
        <v>2.3349600000000001E-3</v>
      </c>
      <c r="CQ130" s="33">
        <v>2.2995049999999999E-3</v>
      </c>
      <c r="CR130" s="33">
        <v>2.2644449999999999E-3</v>
      </c>
      <c r="CS130" s="33">
        <v>2.230826E-3</v>
      </c>
      <c r="CT130" s="33">
        <v>2.1990019999999998E-3</v>
      </c>
      <c r="CU130" s="33">
        <v>2.1689859999999999E-3</v>
      </c>
      <c r="CV130" s="33">
        <v>2.1401889999999998E-3</v>
      </c>
      <c r="CW130" s="33">
        <v>2.1119350000000001E-3</v>
      </c>
      <c r="CX130" s="33">
        <v>2.0840250000000002E-3</v>
      </c>
      <c r="CY130" s="33">
        <v>2.0570530000000001E-3</v>
      </c>
      <c r="CZ130" s="33">
        <v>2.031073E-3</v>
      </c>
      <c r="DA130" s="33">
        <v>2.0066810000000002E-3</v>
      </c>
      <c r="DB130" s="33">
        <v>1.983566E-3</v>
      </c>
      <c r="DC130" s="33">
        <v>1.960612E-3</v>
      </c>
      <c r="DD130" s="33">
        <v>1.937362E-3</v>
      </c>
      <c r="DE130" s="33">
        <v>1.9146079999999999E-3</v>
      </c>
      <c r="DF130" s="33">
        <v>1.8928370000000001E-3</v>
      </c>
      <c r="DG130" s="33">
        <v>1.87262E-3</v>
      </c>
      <c r="DH130" s="33">
        <v>1.853396E-3</v>
      </c>
      <c r="DI130" s="33">
        <v>1.834083E-3</v>
      </c>
      <c r="DJ130" s="33">
        <v>1.8146659999999999E-3</v>
      </c>
      <c r="DK130" s="33">
        <v>1.795982E-3</v>
      </c>
      <c r="DL130" s="33">
        <v>1.778139E-3</v>
      </c>
      <c r="DM130" s="33">
        <v>1.761264E-3</v>
      </c>
      <c r="DN130" s="33">
        <v>1.7449410000000001E-3</v>
      </c>
      <c r="DO130" s="33">
        <v>1.7286059999999999E-3</v>
      </c>
      <c r="DP130" s="33">
        <v>1.712283E-3</v>
      </c>
      <c r="DQ130" s="33">
        <v>1.6965400000000001E-3</v>
      </c>
      <c r="DR130" s="33">
        <v>1.681213E-3</v>
      </c>
      <c r="DS130" s="33">
        <v>1.666491E-3</v>
      </c>
      <c r="DT130" s="33">
        <v>1.6522430000000001E-3</v>
      </c>
      <c r="DU130" s="33">
        <v>1.638116E-3</v>
      </c>
      <c r="DV130" s="33">
        <v>1.6240320000000001E-3</v>
      </c>
      <c r="DW130" s="33">
        <v>1.610399E-3</v>
      </c>
      <c r="DX130" s="33">
        <v>1.5971679999999999E-3</v>
      </c>
      <c r="DY130" s="33">
        <v>1.5844679999999999E-3</v>
      </c>
      <c r="DZ130" s="33">
        <v>1.572155E-3</v>
      </c>
      <c r="EA130" s="33">
        <v>1.559969E-3</v>
      </c>
      <c r="EB130" s="33">
        <v>1.547763E-3</v>
      </c>
      <c r="EC130" s="33">
        <v>1.5358539999999999E-3</v>
      </c>
      <c r="ED130" s="33">
        <v>1.5243100000000001E-3</v>
      </c>
      <c r="EE130" s="33">
        <v>1.5132629999999999E-3</v>
      </c>
      <c r="EF130" s="33">
        <v>1.5026009999999999E-3</v>
      </c>
      <c r="EG130" s="33">
        <v>1.4920599999999999E-3</v>
      </c>
      <c r="EH130" s="33">
        <v>1.4814100000000001E-3</v>
      </c>
      <c r="EI130" s="33">
        <v>1.470802E-3</v>
      </c>
      <c r="EJ130" s="33">
        <v>1.4604500000000001E-3</v>
      </c>
      <c r="EK130" s="33">
        <v>1.4505690000000001E-3</v>
      </c>
      <c r="EL130" s="33">
        <v>1.4411059999999999E-3</v>
      </c>
      <c r="EM130" s="33">
        <v>1.4319059999999999E-3</v>
      </c>
      <c r="EN130" s="33">
        <v>1.4226880000000001E-3</v>
      </c>
      <c r="EO130" s="33">
        <v>1.413449E-3</v>
      </c>
      <c r="EP130" s="33">
        <v>1.404317E-3</v>
      </c>
      <c r="EQ130" s="33">
        <v>1.3955809999999999E-3</v>
      </c>
      <c r="ER130" s="33">
        <v>1.387185E-3</v>
      </c>
      <c r="ES130" s="33">
        <v>1.3790129999999999E-3</v>
      </c>
      <c r="ET130" s="33">
        <v>1.370825E-3</v>
      </c>
      <c r="EU130" s="33">
        <v>1.3626090000000001E-3</v>
      </c>
      <c r="EV130" s="33">
        <v>1.3544679999999999E-3</v>
      </c>
      <c r="EW130" s="33">
        <v>1.3466699999999999E-3</v>
      </c>
      <c r="EX130" s="33">
        <v>1.3391880000000001E-3</v>
      </c>
      <c r="EY130" s="33">
        <v>1.3319250000000001E-3</v>
      </c>
      <c r="EZ130" s="33">
        <v>1.3247280000000001E-3</v>
      </c>
      <c r="FA130" s="33">
        <v>1.317583E-3</v>
      </c>
      <c r="FB130" s="33">
        <v>1.3105020000000001E-3</v>
      </c>
      <c r="FC130" s="33">
        <v>1.3037039999999999E-3</v>
      </c>
      <c r="FD130" s="33">
        <v>1.297149E-3</v>
      </c>
      <c r="FE130" s="33">
        <v>1.2907319999999999E-3</v>
      </c>
      <c r="FF130" s="33">
        <v>1.284348E-3</v>
      </c>
      <c r="FG130" s="33">
        <v>1.2779620000000001E-3</v>
      </c>
      <c r="FH130" s="33">
        <v>1.2715479999999999E-3</v>
      </c>
      <c r="FI130" s="33">
        <v>1.265225E-3</v>
      </c>
      <c r="FJ130" s="33">
        <v>1.2589859999999999E-3</v>
      </c>
      <c r="FK130" s="33">
        <v>1.2528210000000001E-3</v>
      </c>
      <c r="FL130" s="33">
        <v>1.246704E-3</v>
      </c>
      <c r="FM130" s="33">
        <v>1.2406170000000001E-3</v>
      </c>
      <c r="FN130" s="33">
        <v>1.234607E-3</v>
      </c>
      <c r="FO130" s="33">
        <v>1.2288469999999999E-3</v>
      </c>
      <c r="FP130" s="33">
        <v>1.2233420000000001E-3</v>
      </c>
      <c r="FQ130" s="33">
        <v>1.21802E-3</v>
      </c>
      <c r="FR130" s="33">
        <v>1.212725E-3</v>
      </c>
      <c r="FS130" s="33">
        <v>1.207404E-3</v>
      </c>
      <c r="FT130" s="33">
        <v>1.2020240000000001E-3</v>
      </c>
      <c r="FU130" s="33">
        <v>1.1966769999999999E-3</v>
      </c>
      <c r="FV130" s="33">
        <v>1.191435E-3</v>
      </c>
      <c r="FW130" s="33">
        <v>1.1863080000000001E-3</v>
      </c>
      <c r="FX130" s="33">
        <v>1.1811930000000001E-3</v>
      </c>
      <c r="FY130" s="33">
        <v>1.1760710000000001E-3</v>
      </c>
      <c r="FZ130" s="33">
        <v>1.170929E-3</v>
      </c>
      <c r="GA130" s="33">
        <v>1.1658409999999999E-3</v>
      </c>
      <c r="GB130" s="33">
        <v>1.160849E-3</v>
      </c>
      <c r="GC130" s="33">
        <v>1.1559369999999999E-3</v>
      </c>
      <c r="GD130" s="33">
        <v>1.151006E-3</v>
      </c>
      <c r="GE130" s="33">
        <v>1.146069E-3</v>
      </c>
      <c r="GF130" s="33">
        <v>1.141181E-3</v>
      </c>
      <c r="GG130" s="33">
        <v>1.136319E-3</v>
      </c>
      <c r="GH130" s="33">
        <v>1.131476E-3</v>
      </c>
      <c r="GI130" s="33">
        <v>1.1267219999999999E-3</v>
      </c>
      <c r="GJ130" s="33">
        <v>1.121971E-3</v>
      </c>
      <c r="GK130" s="33">
        <v>1.117229E-3</v>
      </c>
      <c r="GL130" s="33">
        <v>1.1125379999999999E-3</v>
      </c>
      <c r="GM130" s="33">
        <v>1.10789E-3</v>
      </c>
      <c r="GN130" s="33">
        <v>1.1033239999999999E-3</v>
      </c>
      <c r="GO130" s="33">
        <v>1.098936E-3</v>
      </c>
      <c r="GP130" s="33">
        <v>1.0946969999999999E-3</v>
      </c>
      <c r="GQ130" s="33">
        <v>1.09059E-3</v>
      </c>
      <c r="GR130" s="33">
        <v>1.086575E-3</v>
      </c>
      <c r="GS130" s="33">
        <v>1.0825590000000001E-3</v>
      </c>
      <c r="GT130" s="33">
        <v>1.078535E-3</v>
      </c>
      <c r="GU130" s="33">
        <v>1.0745360000000001E-3</v>
      </c>
      <c r="GV130" s="33">
        <v>1.0705409999999999E-3</v>
      </c>
      <c r="GW130" s="33">
        <v>1.066556E-3</v>
      </c>
      <c r="GX130" s="33">
        <v>1.062569E-3</v>
      </c>
      <c r="GY130" s="33">
        <v>1.058507E-3</v>
      </c>
      <c r="GZ130" s="33">
        <v>1.054403E-3</v>
      </c>
      <c r="HA130" s="33">
        <v>1.050369E-3</v>
      </c>
      <c r="HB130" s="33">
        <v>1.046469E-3</v>
      </c>
      <c r="HC130" s="33">
        <v>1.0427030000000001E-3</v>
      </c>
      <c r="HD130" s="33">
        <v>1.039026E-3</v>
      </c>
      <c r="HE130" s="33">
        <v>1.0353350000000001E-3</v>
      </c>
      <c r="HF130" s="33">
        <v>1.0316640000000001E-3</v>
      </c>
      <c r="HG130" s="33">
        <v>1.028127E-3</v>
      </c>
      <c r="HH130" s="33">
        <v>1.024758E-3</v>
      </c>
      <c r="HI130" s="33">
        <v>1.0215249999999999E-3</v>
      </c>
      <c r="HJ130" s="33">
        <v>1.0183639999999999E-3</v>
      </c>
      <c r="HK130" s="33">
        <v>1.0151540000000001E-3</v>
      </c>
      <c r="HL130" s="33">
        <v>1.0118709999999999E-3</v>
      </c>
      <c r="HM130" s="33">
        <v>1.0085999999999999E-3</v>
      </c>
      <c r="HN130" s="33">
        <v>1.0054370000000001E-3</v>
      </c>
      <c r="HO130" s="33">
        <v>1.002405E-3</v>
      </c>
      <c r="HP130" s="33">
        <v>9.994273000000001E-4</v>
      </c>
      <c r="HQ130" s="33">
        <v>9.9640439999999992E-4</v>
      </c>
      <c r="HR130" s="33">
        <v>9.9333150000000003E-4</v>
      </c>
      <c r="HS130" s="33">
        <v>9.9031630000000009E-4</v>
      </c>
      <c r="HT130" s="33">
        <v>9.8744789999999989E-4</v>
      </c>
      <c r="HU130" s="33">
        <v>9.8471749999999992E-4</v>
      </c>
      <c r="HV130" s="33">
        <v>9.8202319999999991E-4</v>
      </c>
      <c r="HW130" s="33">
        <v>9.7924819999999991E-4</v>
      </c>
      <c r="HX130" s="33">
        <v>9.7637120000000003E-4</v>
      </c>
      <c r="HY130" s="33">
        <v>9.7347649999999998E-4</v>
      </c>
      <c r="HZ130" s="33">
        <v>9.7065789999999997E-4</v>
      </c>
      <c r="IA130" s="33">
        <v>9.6790199999999998E-4</v>
      </c>
      <c r="IB130" s="33">
        <v>9.6512560000000004E-4</v>
      </c>
      <c r="IC130" s="33">
        <v>9.6222980000000005E-4</v>
      </c>
      <c r="ID130" s="33">
        <v>9.5922070000000002E-4</v>
      </c>
      <c r="IE130" s="33">
        <v>9.5622969999999998E-4</v>
      </c>
      <c r="IF130" s="33">
        <v>9.5341040000000005E-4</v>
      </c>
      <c r="IG130" s="33">
        <v>9.5075849999999996E-4</v>
      </c>
      <c r="IH130" s="33">
        <v>9.4818050000000003E-4</v>
      </c>
      <c r="II130" s="33">
        <v>9.4554969999999998E-4</v>
      </c>
      <c r="IJ130" s="33">
        <v>9.4281040000000001E-4</v>
      </c>
      <c r="IK130" s="33">
        <v>9.4005270000000005E-4</v>
      </c>
      <c r="IL130" s="33">
        <v>9.374025E-4</v>
      </c>
      <c r="IM130" s="33">
        <v>9.3484000000000004E-4</v>
      </c>
      <c r="IN130" s="33">
        <v>9.3225540000000003E-4</v>
      </c>
      <c r="IO130" s="33">
        <v>9.295439E-4</v>
      </c>
      <c r="IP130" s="33">
        <v>9.2667770000000001E-4</v>
      </c>
      <c r="IQ130" s="33">
        <v>9.2376429999999998E-4</v>
      </c>
      <c r="IR130" s="33">
        <v>9.2091090000000003E-4</v>
      </c>
      <c r="IS130" s="33">
        <v>9.1815039999999998E-4</v>
      </c>
      <c r="IT130" s="33">
        <v>9.1541729999999996E-4</v>
      </c>
      <c r="IU130" s="33">
        <v>9.1261770000000003E-4</v>
      </c>
      <c r="IV130" s="33">
        <v>9.0971909999999995E-4</v>
      </c>
      <c r="IW130" s="33">
        <v>9.068158E-4</v>
      </c>
      <c r="IX130" s="33">
        <v>9.0399399999999998E-4</v>
      </c>
      <c r="IY130" s="33">
        <v>9.0126520000000001E-4</v>
      </c>
      <c r="IZ130" s="33">
        <v>8.9854439999999995E-4</v>
      </c>
      <c r="JA130" s="33">
        <v>8.9571010000000001E-4</v>
      </c>
      <c r="JB130" s="33">
        <v>8.9272910000000002E-4</v>
      </c>
      <c r="JC130" s="33">
        <v>8.8969820000000003E-4</v>
      </c>
      <c r="JD130" s="33">
        <v>8.8671439999999995E-4</v>
      </c>
      <c r="JE130" s="33">
        <v>8.8380520000000005E-4</v>
      </c>
      <c r="JF130" s="33">
        <v>8.8090650000000005E-4</v>
      </c>
      <c r="JG130" s="33">
        <v>8.7791940000000004E-4</v>
      </c>
      <c r="JH130" s="33">
        <v>8.7485670000000005E-4</v>
      </c>
      <c r="JI130" s="33">
        <v>8.7182640000000005E-4</v>
      </c>
      <c r="JJ130" s="33">
        <v>8.688767E-4</v>
      </c>
      <c r="JK130" s="33">
        <v>8.6602300000000005E-4</v>
      </c>
      <c r="JL130" s="33">
        <v>8.6318289999999997E-4</v>
      </c>
      <c r="JM130" s="33">
        <v>8.6023679999999996E-4</v>
      </c>
      <c r="JN130" s="33">
        <v>8.57178E-4</v>
      </c>
      <c r="JO130" s="33">
        <v>8.5409989999999996E-4</v>
      </c>
      <c r="JP130" s="33">
        <v>8.5105079999999995E-4</v>
      </c>
      <c r="JQ130" s="33">
        <v>8.4808469999999995E-4</v>
      </c>
      <c r="JR130" s="33">
        <v>8.4514819999999995E-4</v>
      </c>
      <c r="JS130" s="33">
        <v>8.4214770000000003E-4</v>
      </c>
      <c r="JT130" s="33">
        <v>8.3906029999999997E-4</v>
      </c>
      <c r="JU130" s="33">
        <v>8.3597779999999996E-4</v>
      </c>
      <c r="JV130" s="33">
        <v>8.3294779999999995E-4</v>
      </c>
      <c r="JW130" s="33">
        <v>8.3002260000000002E-4</v>
      </c>
      <c r="JX130" s="33">
        <v>8.2715359999999995E-4</v>
      </c>
      <c r="JY130" s="33">
        <v>8.2428000000000004E-4</v>
      </c>
      <c r="JZ130" s="33">
        <v>8.2136389999999996E-4</v>
      </c>
      <c r="KA130" s="33">
        <v>8.1847389999999999E-4</v>
      </c>
      <c r="KB130" s="33">
        <v>8.1563420000000005E-4</v>
      </c>
      <c r="KC130" s="33">
        <v>8.1283959999999998E-4</v>
      </c>
      <c r="KD130" s="33">
        <v>8.1000460000000001E-4</v>
      </c>
      <c r="KE130" s="33">
        <v>8.0707299999999995E-4</v>
      </c>
      <c r="KF130" s="33">
        <v>8.0401680000000001E-4</v>
      </c>
      <c r="KG130" s="33">
        <v>8.0092249999999998E-4</v>
      </c>
      <c r="KH130" s="33">
        <v>7.9786669999999996E-4</v>
      </c>
      <c r="KI130" s="33">
        <v>7.9487920000000003E-4</v>
      </c>
      <c r="KJ130" s="33">
        <v>7.9189739999999998E-4</v>
      </c>
      <c r="KK130" s="33">
        <v>7.8888099999999996E-4</v>
      </c>
      <c r="KL130" s="33">
        <v>7.8581150000000004E-4</v>
      </c>
      <c r="KM130" s="33">
        <v>7.8278060000000005E-4</v>
      </c>
      <c r="KN130" s="33">
        <v>7.7985979999999999E-4</v>
      </c>
      <c r="KO130" s="33">
        <v>7.7703289999999996E-4</v>
      </c>
      <c r="KP130" s="33">
        <v>7.742294E-4</v>
      </c>
      <c r="KQ130" s="33">
        <v>7.7143239999999998E-4</v>
      </c>
      <c r="KR130" s="33">
        <v>7.6860700000000004E-4</v>
      </c>
      <c r="KS130" s="33">
        <v>7.6583019999999996E-4</v>
      </c>
      <c r="KT130" s="33">
        <v>7.6316290000000005E-4</v>
      </c>
      <c r="KU130" s="33">
        <v>7.6058189999999996E-4</v>
      </c>
      <c r="KV130" s="33">
        <v>7.5801139999999998E-4</v>
      </c>
      <c r="KW130" s="33">
        <v>7.5542879999999999E-4</v>
      </c>
      <c r="KX130" s="33">
        <v>7.5278719999999995E-4</v>
      </c>
      <c r="KY130" s="33">
        <v>7.5009990000000004E-4</v>
      </c>
      <c r="KZ130" s="33">
        <v>7.4742639999999996E-4</v>
      </c>
      <c r="LA130" s="33">
        <v>7.4478019999999997E-4</v>
      </c>
      <c r="LB130" s="33">
        <v>7.4210840000000003E-4</v>
      </c>
      <c r="LC130" s="33">
        <v>7.3940379999999997E-4</v>
      </c>
      <c r="LD130" s="33">
        <v>7.3663009999999998E-4</v>
      </c>
      <c r="LE130" s="33">
        <v>7.3381E-4</v>
      </c>
      <c r="LF130" s="33">
        <v>7.3100740000000002E-4</v>
      </c>
      <c r="LG130" s="33">
        <v>7.2824909999999997E-4</v>
      </c>
      <c r="LH130" s="33">
        <v>7.2548930000000005E-4</v>
      </c>
      <c r="LI130" s="33">
        <v>7.2273369999999995E-4</v>
      </c>
      <c r="LJ130" s="33">
        <v>7.1998880000000002E-4</v>
      </c>
      <c r="LK130" s="33">
        <v>7.173069E-4</v>
      </c>
      <c r="LL130" s="33">
        <v>7.1470959999999999E-4</v>
      </c>
      <c r="LM130" s="33">
        <v>7.1219839999999996E-4</v>
      </c>
      <c r="LN130" s="33">
        <v>7.0970720000000003E-4</v>
      </c>
      <c r="LO130" s="33">
        <v>7.0722129999999995E-4</v>
      </c>
      <c r="LP130" s="33">
        <v>7.0473479999999999E-4</v>
      </c>
      <c r="LQ130" s="33">
        <v>7.0229030000000005E-4</v>
      </c>
      <c r="LR130" s="33">
        <v>6.9990099999999995E-4</v>
      </c>
      <c r="LS130" s="33">
        <v>6.9756020000000002E-4</v>
      </c>
      <c r="LT130" s="33">
        <v>6.9519459999999999E-4</v>
      </c>
      <c r="LU130" s="33">
        <v>6.927891E-4</v>
      </c>
      <c r="LV130" s="33">
        <v>6.9034960000000003E-4</v>
      </c>
      <c r="LW130" s="33">
        <v>6.8790340000000005E-4</v>
      </c>
      <c r="LX130" s="33">
        <v>6.8548529999999999E-4</v>
      </c>
      <c r="LY130" s="33">
        <v>6.8311070000000003E-4</v>
      </c>
      <c r="LZ130" s="33">
        <v>6.8072460000000005E-4</v>
      </c>
      <c r="MA130" s="33">
        <v>6.7832099999999996E-4</v>
      </c>
      <c r="MB130" s="33">
        <v>6.7591210000000001E-4</v>
      </c>
      <c r="MC130" s="33">
        <v>6.7352220000000003E-4</v>
      </c>
      <c r="MD130" s="33">
        <v>6.7117960000000003E-4</v>
      </c>
      <c r="ME130" s="33">
        <v>6.6889269999999995E-4</v>
      </c>
      <c r="MF130" s="33">
        <v>6.6664749999999998E-4</v>
      </c>
      <c r="MG130" s="33">
        <v>6.6442300000000003E-4</v>
      </c>
      <c r="MH130" s="33">
        <v>6.6221740000000002E-4</v>
      </c>
      <c r="MI130" s="33">
        <v>6.6003969999999998E-4</v>
      </c>
      <c r="MJ130" s="33">
        <v>6.5790759999999999E-4</v>
      </c>
      <c r="MK130" s="33">
        <v>6.558251E-4</v>
      </c>
      <c r="ML130" s="33">
        <v>6.5378059999999995E-4</v>
      </c>
      <c r="MM130" s="33">
        <v>6.5175430000000004E-4</v>
      </c>
      <c r="MN130" s="33">
        <v>6.4973600000000004E-4</v>
      </c>
      <c r="MO130" s="33">
        <v>6.4773360000000004E-4</v>
      </c>
      <c r="MP130" s="33">
        <v>6.4575790000000004E-4</v>
      </c>
      <c r="MQ130" s="33">
        <v>6.4380749999999999E-4</v>
      </c>
      <c r="MR130" s="33">
        <v>6.4186940000000002E-4</v>
      </c>
      <c r="MS130" s="33">
        <v>6.3995480000000003E-4</v>
      </c>
      <c r="MT130" s="33">
        <v>6.3806780000000003E-4</v>
      </c>
      <c r="MU130" s="33">
        <v>6.3621879999999997E-4</v>
      </c>
      <c r="MV130" s="33">
        <v>6.3442100000000003E-4</v>
      </c>
      <c r="MW130" s="33">
        <v>6.3266790000000004E-4</v>
      </c>
      <c r="MX130" s="33">
        <v>6.3093920000000003E-4</v>
      </c>
      <c r="MY130" s="33">
        <v>6.2923760000000003E-4</v>
      </c>
      <c r="MZ130" s="33">
        <v>6.2755929999999997E-4</v>
      </c>
      <c r="NA130" s="33">
        <v>6.2590599999999997E-4</v>
      </c>
      <c r="NB130" s="33">
        <v>6.2428539999999995E-4</v>
      </c>
      <c r="NC130" s="33">
        <v>6.2270659999999999E-4</v>
      </c>
      <c r="ND130" s="33">
        <v>6.2117569999999998E-4</v>
      </c>
      <c r="NE130" s="33">
        <v>6.1968570000000005E-4</v>
      </c>
      <c r="NF130" s="33">
        <v>6.1821930000000003E-4</v>
      </c>
      <c r="NG130" s="33">
        <v>6.1676690000000002E-4</v>
      </c>
      <c r="NH130" s="33">
        <v>6.1532929999999996E-4</v>
      </c>
      <c r="NI130" s="33">
        <v>6.1391039999999998E-4</v>
      </c>
      <c r="NJ130" s="33">
        <v>6.1251749999999998E-4</v>
      </c>
      <c r="NK130" s="33">
        <v>6.1114850000000001E-4</v>
      </c>
      <c r="NL130" s="33">
        <v>6.0979630000000001E-4</v>
      </c>
      <c r="NM130" s="33">
        <v>6.0845769999999999E-4</v>
      </c>
      <c r="NN130" s="33">
        <v>6.071421E-4</v>
      </c>
      <c r="NO130" s="33">
        <v>6.0585930000000004E-4</v>
      </c>
      <c r="NP130" s="33">
        <v>6.0462150000000002E-4</v>
      </c>
      <c r="NQ130" s="33">
        <v>6.0342749999999998E-4</v>
      </c>
      <c r="NR130" s="33">
        <v>6.0226729999999997E-4</v>
      </c>
      <c r="NS130" s="33">
        <v>6.0113020000000003E-4</v>
      </c>
      <c r="NT130" s="33">
        <v>6.0002549999999997E-4</v>
      </c>
      <c r="NU130" s="33">
        <v>5.9895990000000002E-4</v>
      </c>
      <c r="NV130" s="33">
        <v>5.9793819999999997E-4</v>
      </c>
      <c r="NW130" s="33">
        <v>5.9695180000000003E-4</v>
      </c>
      <c r="NX130" s="33">
        <v>5.9598340000000004E-4</v>
      </c>
      <c r="NY130" s="33">
        <v>5.9500980000000002E-4</v>
      </c>
      <c r="NZ130" s="33">
        <v>5.940327E-4</v>
      </c>
      <c r="OA130" s="33">
        <v>5.9305339999999999E-4</v>
      </c>
      <c r="OB130" s="33">
        <v>5.9208630000000002E-4</v>
      </c>
      <c r="OC130" s="33">
        <v>5.9112759999999998E-4</v>
      </c>
      <c r="OD130" s="33">
        <v>5.9016709999999998E-4</v>
      </c>
      <c r="OE130" s="33">
        <v>5.8918909999999998E-4</v>
      </c>
      <c r="OF130" s="33">
        <v>5.8820210000000005E-4</v>
      </c>
      <c r="OG130" s="33">
        <v>5.8721339999999998E-4</v>
      </c>
      <c r="OH130" s="33">
        <v>5.8624290000000004E-4</v>
      </c>
      <c r="OI130" s="33">
        <v>5.8528650000000003E-4</v>
      </c>
      <c r="OJ130" s="33">
        <v>5.8433819999999996E-4</v>
      </c>
      <c r="OK130" s="33">
        <v>5.8338070000000001E-4</v>
      </c>
      <c r="OL130" s="33">
        <v>5.824224E-4</v>
      </c>
      <c r="OM130" s="33">
        <v>5.814708E-4</v>
      </c>
      <c r="ON130" s="33">
        <v>5.8054549999999997E-4</v>
      </c>
      <c r="OO130" s="33">
        <v>5.7964170000000001E-4</v>
      </c>
      <c r="OP130" s="33">
        <v>5.787543E-4</v>
      </c>
    </row>
    <row r="131" spans="1:406" x14ac:dyDescent="0.25">
      <c r="A131" s="13" t="str">
        <f t="shared" si="1"/>
        <v>Helicopter-EXTREMELY COARSE-5-7-Any</v>
      </c>
      <c r="B131" s="13" t="s">
        <v>55</v>
      </c>
      <c r="C131" s="23" t="s">
        <v>33</v>
      </c>
      <c r="D131" s="31">
        <v>5</v>
      </c>
      <c r="E131" s="23">
        <v>7</v>
      </c>
      <c r="F131" s="32" t="s">
        <v>48</v>
      </c>
      <c r="G131" s="33">
        <v>0.2923386</v>
      </c>
      <c r="H131" s="33">
        <v>0.1794589</v>
      </c>
      <c r="I131" s="33">
        <v>0.11957520000000001</v>
      </c>
      <c r="J131" s="33">
        <v>8.5203870000000001E-2</v>
      </c>
      <c r="K131" s="33">
        <v>6.3743620000000001E-2</v>
      </c>
      <c r="L131" s="33">
        <v>4.9159179999999997E-2</v>
      </c>
      <c r="M131" s="33">
        <v>4.034828E-2</v>
      </c>
      <c r="N131" s="33">
        <v>3.4105709999999997E-2</v>
      </c>
      <c r="O131" s="33">
        <v>2.9558910000000001E-2</v>
      </c>
      <c r="P131" s="33">
        <v>2.621476E-2</v>
      </c>
      <c r="Q131" s="33">
        <v>2.369098E-2</v>
      </c>
      <c r="R131" s="33">
        <v>2.1377799999999999E-2</v>
      </c>
      <c r="S131" s="33">
        <v>1.9277329999999999E-2</v>
      </c>
      <c r="T131" s="33">
        <v>1.73198E-2</v>
      </c>
      <c r="U131" s="33">
        <v>1.5471820000000001E-2</v>
      </c>
      <c r="V131" s="33">
        <v>1.3829040000000001E-2</v>
      </c>
      <c r="W131" s="33">
        <v>1.247086E-2</v>
      </c>
      <c r="X131" s="33">
        <v>1.131502E-2</v>
      </c>
      <c r="Y131" s="33">
        <v>1.032259E-2</v>
      </c>
      <c r="Z131" s="33">
        <v>9.4696399999999997E-3</v>
      </c>
      <c r="AA131" s="33">
        <v>8.7473099999999995E-3</v>
      </c>
      <c r="AB131" s="33">
        <v>8.118531E-3</v>
      </c>
      <c r="AC131" s="33">
        <v>7.478307E-3</v>
      </c>
      <c r="AD131" s="33">
        <v>6.9340180000000001E-3</v>
      </c>
      <c r="AE131" s="33">
        <v>6.4666860000000001E-3</v>
      </c>
      <c r="AF131" s="33">
        <v>6.0610079999999997E-3</v>
      </c>
      <c r="AG131" s="33">
        <v>5.7056529999999998E-3</v>
      </c>
      <c r="AH131" s="33">
        <v>5.3911489999999996E-3</v>
      </c>
      <c r="AI131" s="33">
        <v>5.1133330000000003E-3</v>
      </c>
      <c r="AJ131" s="33">
        <v>4.8664490000000001E-3</v>
      </c>
      <c r="AK131" s="33">
        <v>4.645789E-3</v>
      </c>
      <c r="AL131" s="33">
        <v>4.4478740000000001E-3</v>
      </c>
      <c r="AM131" s="33">
        <v>4.2699180000000002E-3</v>
      </c>
      <c r="AN131" s="33">
        <v>4.1082280000000002E-3</v>
      </c>
      <c r="AO131" s="33">
        <v>3.9616440000000003E-3</v>
      </c>
      <c r="AP131" s="33">
        <v>3.8288609999999998E-3</v>
      </c>
      <c r="AQ131" s="33">
        <v>3.7085600000000001E-3</v>
      </c>
      <c r="AR131" s="33">
        <v>3.5979330000000002E-3</v>
      </c>
      <c r="AS131" s="33">
        <v>3.4960389999999998E-3</v>
      </c>
      <c r="AT131" s="33">
        <v>3.4019039999999999E-3</v>
      </c>
      <c r="AU131" s="33">
        <v>3.3157210000000002E-3</v>
      </c>
      <c r="AV131" s="33">
        <v>3.2366629999999999E-3</v>
      </c>
      <c r="AW131" s="33">
        <v>3.1640850000000001E-3</v>
      </c>
      <c r="AX131" s="33">
        <v>3.0962149999999998E-3</v>
      </c>
      <c r="AY131" s="33">
        <v>3.0329900000000002E-3</v>
      </c>
      <c r="AZ131" s="33">
        <v>2.974048E-3</v>
      </c>
      <c r="BA131" s="33">
        <v>2.919559E-3</v>
      </c>
      <c r="BB131" s="33">
        <v>2.8688530000000002E-3</v>
      </c>
      <c r="BC131" s="33">
        <v>2.8216420000000001E-3</v>
      </c>
      <c r="BD131" s="33">
        <v>2.776672E-3</v>
      </c>
      <c r="BE131" s="33">
        <v>2.7341800000000001E-3</v>
      </c>
      <c r="BF131" s="33">
        <v>2.694087E-3</v>
      </c>
      <c r="BG131" s="33">
        <v>2.6567980000000001E-3</v>
      </c>
      <c r="BH131" s="33">
        <v>2.6216289999999999E-3</v>
      </c>
      <c r="BI131" s="33">
        <v>2.588473E-3</v>
      </c>
      <c r="BJ131" s="33">
        <v>2.5559329999999998E-3</v>
      </c>
      <c r="BK131" s="33">
        <v>2.5243610000000001E-3</v>
      </c>
      <c r="BL131" s="33">
        <v>2.4941569999999999E-3</v>
      </c>
      <c r="BM131" s="33">
        <v>2.4656959999999999E-3</v>
      </c>
      <c r="BN131" s="33">
        <v>2.438426E-3</v>
      </c>
      <c r="BO131" s="33">
        <v>2.412441E-3</v>
      </c>
      <c r="BP131" s="33">
        <v>2.386647E-3</v>
      </c>
      <c r="BQ131" s="33">
        <v>2.361377E-3</v>
      </c>
      <c r="BR131" s="33">
        <v>2.337109E-3</v>
      </c>
      <c r="BS131" s="33">
        <v>2.3141059999999998E-3</v>
      </c>
      <c r="BT131" s="33">
        <v>2.2918700000000001E-3</v>
      </c>
      <c r="BU131" s="33">
        <v>2.2703340000000002E-3</v>
      </c>
      <c r="BV131" s="33">
        <v>2.248669E-3</v>
      </c>
      <c r="BW131" s="33">
        <v>2.2272820000000001E-3</v>
      </c>
      <c r="BX131" s="33">
        <v>2.2066170000000001E-3</v>
      </c>
      <c r="BY131" s="33">
        <v>2.1869419999999999E-3</v>
      </c>
      <c r="BZ131" s="33">
        <v>2.1676719999999998E-3</v>
      </c>
      <c r="CA131" s="33">
        <v>2.1488129999999999E-3</v>
      </c>
      <c r="CB131" s="33">
        <v>2.1298089999999999E-3</v>
      </c>
      <c r="CC131" s="33">
        <v>2.1112180000000002E-3</v>
      </c>
      <c r="CD131" s="33">
        <v>2.0931460000000002E-3</v>
      </c>
      <c r="CE131" s="33">
        <v>2.0758780000000002E-3</v>
      </c>
      <c r="CF131" s="33">
        <v>2.058935E-3</v>
      </c>
      <c r="CG131" s="33">
        <v>2.042295E-3</v>
      </c>
      <c r="CH131" s="33">
        <v>2.0254919999999998E-3</v>
      </c>
      <c r="CI131" s="33">
        <v>2.0088829999999999E-3</v>
      </c>
      <c r="CJ131" s="33">
        <v>1.9924539999999998E-3</v>
      </c>
      <c r="CK131" s="33">
        <v>1.9764930000000002E-3</v>
      </c>
      <c r="CL131" s="33">
        <v>1.9606810000000001E-3</v>
      </c>
      <c r="CM131" s="33">
        <v>1.945158E-3</v>
      </c>
      <c r="CN131" s="33">
        <v>1.9296210000000001E-3</v>
      </c>
      <c r="CO131" s="33">
        <v>1.9141379999999999E-3</v>
      </c>
      <c r="CP131" s="33">
        <v>1.898694E-3</v>
      </c>
      <c r="CQ131" s="33">
        <v>1.883804E-3</v>
      </c>
      <c r="CR131" s="33">
        <v>1.86919E-3</v>
      </c>
      <c r="CS131" s="33">
        <v>1.8548869999999999E-3</v>
      </c>
      <c r="CT131" s="33">
        <v>1.8406469999999999E-3</v>
      </c>
      <c r="CU131" s="33">
        <v>1.8264900000000001E-3</v>
      </c>
      <c r="CV131" s="33">
        <v>1.81226E-3</v>
      </c>
      <c r="CW131" s="33">
        <v>1.7983610000000001E-3</v>
      </c>
      <c r="CX131" s="33">
        <v>1.784583E-3</v>
      </c>
      <c r="CY131" s="33">
        <v>1.771E-3</v>
      </c>
      <c r="CZ131" s="33">
        <v>1.757471E-3</v>
      </c>
      <c r="DA131" s="33">
        <v>1.7440380000000001E-3</v>
      </c>
      <c r="DB131" s="33">
        <v>1.730613E-3</v>
      </c>
      <c r="DC131" s="33">
        <v>1.717569E-3</v>
      </c>
      <c r="DD131" s="33">
        <v>1.70465E-3</v>
      </c>
      <c r="DE131" s="33">
        <v>1.6919190000000001E-3</v>
      </c>
      <c r="DF131" s="33">
        <v>1.679374E-3</v>
      </c>
      <c r="DG131" s="33">
        <v>1.667099E-3</v>
      </c>
      <c r="DH131" s="33">
        <v>1.6549399999999999E-3</v>
      </c>
      <c r="DI131" s="33">
        <v>1.6430139999999999E-3</v>
      </c>
      <c r="DJ131" s="33">
        <v>1.6310059999999999E-3</v>
      </c>
      <c r="DK131" s="33">
        <v>1.6191879999999999E-3</v>
      </c>
      <c r="DL131" s="33">
        <v>1.60761E-3</v>
      </c>
      <c r="DM131" s="33">
        <v>1.5962940000000001E-3</v>
      </c>
      <c r="DN131" s="33">
        <v>1.5850040000000001E-3</v>
      </c>
      <c r="DO131" s="33">
        <v>1.5737679999999999E-3</v>
      </c>
      <c r="DP131" s="33">
        <v>1.562461E-3</v>
      </c>
      <c r="DQ131" s="33">
        <v>1.551371E-3</v>
      </c>
      <c r="DR131" s="33">
        <v>1.540596E-3</v>
      </c>
      <c r="DS131" s="33">
        <v>1.530137E-3</v>
      </c>
      <c r="DT131" s="33">
        <v>1.519699E-3</v>
      </c>
      <c r="DU131" s="33">
        <v>1.5092459999999999E-3</v>
      </c>
      <c r="DV131" s="33">
        <v>1.498777E-3</v>
      </c>
      <c r="DW131" s="33">
        <v>1.488533E-3</v>
      </c>
      <c r="DX131" s="33">
        <v>1.4785620000000001E-3</v>
      </c>
      <c r="DY131" s="33">
        <v>1.4688310000000001E-3</v>
      </c>
      <c r="DZ131" s="33">
        <v>1.4589659999999999E-3</v>
      </c>
      <c r="EA131" s="33">
        <v>1.4489710000000001E-3</v>
      </c>
      <c r="EB131" s="33">
        <v>1.4390200000000001E-3</v>
      </c>
      <c r="EC131" s="33">
        <v>1.429418E-3</v>
      </c>
      <c r="ED131" s="33">
        <v>1.4201929999999999E-3</v>
      </c>
      <c r="EE131" s="33">
        <v>1.4112720000000001E-3</v>
      </c>
      <c r="EF131" s="33">
        <v>1.402225E-3</v>
      </c>
      <c r="EG131" s="33">
        <v>1.393016E-3</v>
      </c>
      <c r="EH131" s="33">
        <v>1.3838100000000001E-3</v>
      </c>
      <c r="EI131" s="33">
        <v>1.374957E-3</v>
      </c>
      <c r="EJ131" s="33">
        <v>1.3664479999999999E-3</v>
      </c>
      <c r="EK131" s="33">
        <v>1.3582030000000001E-3</v>
      </c>
      <c r="EL131" s="33">
        <v>1.3498360000000001E-3</v>
      </c>
      <c r="EM131" s="33">
        <v>1.3412840000000001E-3</v>
      </c>
      <c r="EN131" s="33">
        <v>1.3326410000000001E-3</v>
      </c>
      <c r="EO131" s="33">
        <v>1.32423E-3</v>
      </c>
      <c r="EP131" s="33">
        <v>1.3161500000000001E-3</v>
      </c>
      <c r="EQ131" s="33">
        <v>1.308348E-3</v>
      </c>
      <c r="ER131" s="33">
        <v>1.3004729999999999E-3</v>
      </c>
      <c r="ES131" s="33">
        <v>1.29243E-3</v>
      </c>
      <c r="ET131" s="33">
        <v>1.2842960000000001E-3</v>
      </c>
      <c r="EU131" s="33">
        <v>1.276365E-3</v>
      </c>
      <c r="EV131" s="33">
        <v>1.2687639999999999E-3</v>
      </c>
      <c r="EW131" s="33">
        <v>1.26143E-3</v>
      </c>
      <c r="EX131" s="33">
        <v>1.2540920000000001E-3</v>
      </c>
      <c r="EY131" s="33">
        <v>1.2466070000000001E-3</v>
      </c>
      <c r="EZ131" s="33">
        <v>1.239036E-3</v>
      </c>
      <c r="FA131" s="33">
        <v>1.231677E-3</v>
      </c>
      <c r="FB131" s="33">
        <v>1.224651E-3</v>
      </c>
      <c r="FC131" s="33">
        <v>1.2179129999999999E-3</v>
      </c>
      <c r="FD131" s="33">
        <v>1.211207E-3</v>
      </c>
      <c r="FE131" s="33">
        <v>1.2043690000000001E-3</v>
      </c>
      <c r="FF131" s="33">
        <v>1.197397E-3</v>
      </c>
      <c r="FG131" s="33">
        <v>1.1905419999999999E-3</v>
      </c>
      <c r="FH131" s="33">
        <v>1.183866E-3</v>
      </c>
      <c r="FI131" s="33">
        <v>1.1773199999999999E-3</v>
      </c>
      <c r="FJ131" s="33">
        <v>1.1707169999999999E-3</v>
      </c>
      <c r="FK131" s="33">
        <v>1.163973E-3</v>
      </c>
      <c r="FL131" s="33">
        <v>1.1571509999999999E-3</v>
      </c>
      <c r="FM131" s="33">
        <v>1.1505090000000001E-3</v>
      </c>
      <c r="FN131" s="33">
        <v>1.1440980000000001E-3</v>
      </c>
      <c r="FO131" s="33">
        <v>1.1378549999999999E-3</v>
      </c>
      <c r="FP131" s="33">
        <v>1.131567E-3</v>
      </c>
      <c r="FQ131" s="33">
        <v>1.1251760000000001E-3</v>
      </c>
      <c r="FR131" s="33">
        <v>1.1186900000000001E-3</v>
      </c>
      <c r="FS131" s="33">
        <v>1.1123190000000001E-3</v>
      </c>
      <c r="FT131" s="33">
        <v>1.106124E-3</v>
      </c>
      <c r="FU131" s="33">
        <v>1.1001159999999999E-3</v>
      </c>
      <c r="FV131" s="33">
        <v>1.0941309999999999E-3</v>
      </c>
      <c r="FW131" s="33">
        <v>1.088136E-3</v>
      </c>
      <c r="FX131" s="33">
        <v>1.082104E-3</v>
      </c>
      <c r="FY131" s="33">
        <v>1.076177E-3</v>
      </c>
      <c r="FZ131" s="33">
        <v>1.070405E-3</v>
      </c>
      <c r="GA131" s="33">
        <v>1.0647969999999999E-3</v>
      </c>
      <c r="GB131" s="33">
        <v>1.0592150000000001E-3</v>
      </c>
      <c r="GC131" s="33">
        <v>1.0536160000000001E-3</v>
      </c>
      <c r="GD131" s="33">
        <v>1.0479549999999999E-3</v>
      </c>
      <c r="GE131" s="33">
        <v>1.042327E-3</v>
      </c>
      <c r="GF131" s="33">
        <v>1.0367740000000001E-3</v>
      </c>
      <c r="GG131" s="33">
        <v>1.031314E-3</v>
      </c>
      <c r="GH131" s="33">
        <v>1.025813E-3</v>
      </c>
      <c r="GI131" s="33">
        <v>1.0202709999999999E-3</v>
      </c>
      <c r="GJ131" s="33">
        <v>1.0146770000000001E-3</v>
      </c>
      <c r="GK131" s="33">
        <v>1.0091259999999999E-3</v>
      </c>
      <c r="GL131" s="33">
        <v>1.0036909999999999E-3</v>
      </c>
      <c r="GM131" s="33">
        <v>9.9843460000000007E-4</v>
      </c>
      <c r="GN131" s="33">
        <v>9.9328799999999994E-4</v>
      </c>
      <c r="GO131" s="33">
        <v>9.8824479999999994E-4</v>
      </c>
      <c r="GP131" s="33">
        <v>9.8324780000000008E-4</v>
      </c>
      <c r="GQ131" s="33">
        <v>9.7831789999999991E-4</v>
      </c>
      <c r="GR131" s="33">
        <v>9.7343869999999999E-4</v>
      </c>
      <c r="GS131" s="33">
        <v>9.6862409999999999E-4</v>
      </c>
      <c r="GT131" s="33">
        <v>9.6379989999999997E-4</v>
      </c>
      <c r="GU131" s="33">
        <v>9.5898559999999997E-4</v>
      </c>
      <c r="GV131" s="33">
        <v>9.5413780000000003E-4</v>
      </c>
      <c r="GW131" s="33">
        <v>9.4932220000000002E-4</v>
      </c>
      <c r="GX131" s="33">
        <v>9.4456640000000001E-4</v>
      </c>
      <c r="GY131" s="33">
        <v>9.3992290000000003E-4</v>
      </c>
      <c r="GZ131" s="33">
        <v>9.3534130000000001E-4</v>
      </c>
      <c r="HA131" s="33">
        <v>9.3084250000000004E-4</v>
      </c>
      <c r="HB131" s="33">
        <v>9.2635410000000004E-4</v>
      </c>
      <c r="HC131" s="33">
        <v>9.2190429999999997E-4</v>
      </c>
      <c r="HD131" s="33">
        <v>9.1747089999999996E-4</v>
      </c>
      <c r="HE131" s="33">
        <v>9.1309620000000003E-4</v>
      </c>
      <c r="HF131" s="33">
        <v>9.0871609999999998E-4</v>
      </c>
      <c r="HG131" s="33">
        <v>9.0432269999999996E-4</v>
      </c>
      <c r="HH131" s="33">
        <v>8.9985810000000005E-4</v>
      </c>
      <c r="HI131" s="33">
        <v>8.9538309999999996E-4</v>
      </c>
      <c r="HJ131" s="33">
        <v>8.9090450000000004E-4</v>
      </c>
      <c r="HK131" s="33">
        <v>8.8651080000000002E-4</v>
      </c>
      <c r="HL131" s="33">
        <v>8.8219150000000001E-4</v>
      </c>
      <c r="HM131" s="33">
        <v>8.7797560000000001E-4</v>
      </c>
      <c r="HN131" s="33">
        <v>8.7380680000000003E-4</v>
      </c>
      <c r="HO131" s="33">
        <v>8.6969360000000004E-4</v>
      </c>
      <c r="HP131" s="33">
        <v>8.6561220000000005E-4</v>
      </c>
      <c r="HQ131" s="33">
        <v>8.6161479999999997E-4</v>
      </c>
      <c r="HR131" s="33">
        <v>8.5768019999999995E-4</v>
      </c>
      <c r="HS131" s="33">
        <v>8.5380350000000005E-4</v>
      </c>
      <c r="HT131" s="33">
        <v>8.499073E-4</v>
      </c>
      <c r="HU131" s="33">
        <v>8.4599179999999999E-4</v>
      </c>
      <c r="HV131" s="33">
        <v>8.4201510000000003E-4</v>
      </c>
      <c r="HW131" s="33">
        <v>8.3802889999999998E-4</v>
      </c>
      <c r="HX131" s="33">
        <v>8.3403679999999997E-4</v>
      </c>
      <c r="HY131" s="33">
        <v>8.3009170000000005E-4</v>
      </c>
      <c r="HZ131" s="33">
        <v>8.2616160000000005E-4</v>
      </c>
      <c r="IA131" s="33">
        <v>8.2227530000000002E-4</v>
      </c>
      <c r="IB131" s="33">
        <v>8.1838699999999996E-4</v>
      </c>
      <c r="IC131" s="33">
        <v>8.1455320000000005E-4</v>
      </c>
      <c r="ID131" s="33">
        <v>8.1076080000000005E-4</v>
      </c>
      <c r="IE131" s="33">
        <v>8.07035E-4</v>
      </c>
      <c r="IF131" s="33">
        <v>8.0331439999999999E-4</v>
      </c>
      <c r="IG131" s="33">
        <v>7.9959560000000005E-4</v>
      </c>
      <c r="IH131" s="33">
        <v>7.9582570000000003E-4</v>
      </c>
      <c r="II131" s="33">
        <v>7.9206320000000004E-4</v>
      </c>
      <c r="IJ131" s="33">
        <v>7.8829880000000005E-4</v>
      </c>
      <c r="IK131" s="33">
        <v>7.8458960000000002E-4</v>
      </c>
      <c r="IL131" s="33">
        <v>7.8089339999999998E-4</v>
      </c>
      <c r="IM131" s="33">
        <v>7.7725419999999997E-4</v>
      </c>
      <c r="IN131" s="33">
        <v>7.7365150000000004E-4</v>
      </c>
      <c r="IO131" s="33">
        <v>7.7013509999999995E-4</v>
      </c>
      <c r="IP131" s="33">
        <v>7.6667819999999998E-4</v>
      </c>
      <c r="IQ131" s="33">
        <v>7.6330210000000003E-4</v>
      </c>
      <c r="IR131" s="33">
        <v>7.5993950000000001E-4</v>
      </c>
      <c r="IS131" s="33">
        <v>7.5659239999999997E-4</v>
      </c>
      <c r="IT131" s="33">
        <v>7.532134E-4</v>
      </c>
      <c r="IU131" s="33">
        <v>7.4984309999999996E-4</v>
      </c>
      <c r="IV131" s="33">
        <v>7.4648460000000005E-4</v>
      </c>
      <c r="IW131" s="33">
        <v>7.431588E-4</v>
      </c>
      <c r="IX131" s="33">
        <v>7.398169E-4</v>
      </c>
      <c r="IY131" s="33">
        <v>7.3645820000000002E-4</v>
      </c>
      <c r="IZ131" s="33">
        <v>7.3304809999999996E-4</v>
      </c>
      <c r="JA131" s="33">
        <v>7.2964299999999998E-4</v>
      </c>
      <c r="JB131" s="33">
        <v>7.2626240000000001E-4</v>
      </c>
      <c r="JC131" s="33">
        <v>7.2295240000000004E-4</v>
      </c>
      <c r="JD131" s="33">
        <v>7.1968499999999996E-4</v>
      </c>
      <c r="JE131" s="33">
        <v>7.1647409999999996E-4</v>
      </c>
      <c r="JF131" s="33">
        <v>7.1327469999999998E-4</v>
      </c>
      <c r="JG131" s="33">
        <v>7.1011469999999999E-4</v>
      </c>
      <c r="JH131" s="33">
        <v>7.0696759999999996E-4</v>
      </c>
      <c r="JI131" s="33">
        <v>7.0387469999999997E-4</v>
      </c>
      <c r="JJ131" s="33">
        <v>7.0080109999999995E-4</v>
      </c>
      <c r="JK131" s="33">
        <v>6.9775890000000002E-4</v>
      </c>
      <c r="JL131" s="33">
        <v>6.9470800000000004E-4</v>
      </c>
      <c r="JM131" s="33">
        <v>6.9169580000000004E-4</v>
      </c>
      <c r="JN131" s="33">
        <v>6.8870019999999995E-4</v>
      </c>
      <c r="JO131" s="33">
        <v>6.8575730000000005E-4</v>
      </c>
      <c r="JP131" s="33">
        <v>6.8282670000000001E-4</v>
      </c>
      <c r="JQ131" s="33">
        <v>6.7991090000000002E-4</v>
      </c>
      <c r="JR131" s="33">
        <v>6.7696610000000002E-4</v>
      </c>
      <c r="JS131" s="33">
        <v>6.7403419999999996E-4</v>
      </c>
      <c r="JT131" s="33">
        <v>6.7108800000000002E-4</v>
      </c>
      <c r="JU131" s="33">
        <v>6.6818059999999998E-4</v>
      </c>
      <c r="JV131" s="33">
        <v>6.652998E-4</v>
      </c>
      <c r="JW131" s="33">
        <v>6.6246190000000002E-4</v>
      </c>
      <c r="JX131" s="33">
        <v>6.5964599999999995E-4</v>
      </c>
      <c r="JY131" s="33">
        <v>6.5688919999999998E-4</v>
      </c>
      <c r="JZ131" s="33">
        <v>6.5415890000000004E-4</v>
      </c>
      <c r="KA131" s="33">
        <v>6.5149629999999999E-4</v>
      </c>
      <c r="KB131" s="33">
        <v>6.488733E-4</v>
      </c>
      <c r="KC131" s="33">
        <v>6.4629520000000003E-4</v>
      </c>
      <c r="KD131" s="33">
        <v>6.4374090000000005E-4</v>
      </c>
      <c r="KE131" s="33">
        <v>6.4122599999999995E-4</v>
      </c>
      <c r="KF131" s="33">
        <v>6.3872690000000003E-4</v>
      </c>
      <c r="KG131" s="33">
        <v>6.3627289999999999E-4</v>
      </c>
      <c r="KH131" s="33">
        <v>6.3382810000000005E-4</v>
      </c>
      <c r="KI131" s="33">
        <v>6.3138370000000003E-4</v>
      </c>
      <c r="KJ131" s="33">
        <v>6.2892220000000003E-4</v>
      </c>
      <c r="KK131" s="33">
        <v>6.2645379999999996E-4</v>
      </c>
      <c r="KL131" s="33">
        <v>6.2396010000000004E-4</v>
      </c>
      <c r="KM131" s="33">
        <v>6.2148219999999998E-4</v>
      </c>
      <c r="KN131" s="33">
        <v>6.1900620000000003E-4</v>
      </c>
      <c r="KO131" s="33">
        <v>6.1656630000000003E-4</v>
      </c>
      <c r="KP131" s="33">
        <v>6.14154E-4</v>
      </c>
      <c r="KQ131" s="33">
        <v>6.1178389999999995E-4</v>
      </c>
      <c r="KR131" s="33">
        <v>6.0943260000000002E-4</v>
      </c>
      <c r="KS131" s="33">
        <v>6.0712220000000005E-4</v>
      </c>
      <c r="KT131" s="33">
        <v>6.0482989999999996E-4</v>
      </c>
      <c r="KU131" s="33">
        <v>6.0258950000000001E-4</v>
      </c>
      <c r="KV131" s="33">
        <v>6.0039459999999996E-4</v>
      </c>
      <c r="KW131" s="33">
        <v>5.9826010000000002E-4</v>
      </c>
      <c r="KX131" s="33">
        <v>5.9616770000000001E-4</v>
      </c>
      <c r="KY131" s="33">
        <v>5.9412759999999995E-4</v>
      </c>
      <c r="KZ131" s="33">
        <v>5.9211340000000004E-4</v>
      </c>
      <c r="LA131" s="33">
        <v>5.90143E-4</v>
      </c>
      <c r="LB131" s="33">
        <v>5.8818439999999998E-4</v>
      </c>
      <c r="LC131" s="33">
        <v>5.8623219999999997E-4</v>
      </c>
      <c r="LD131" s="33">
        <v>5.8425589999999998E-4</v>
      </c>
      <c r="LE131" s="33">
        <v>5.8226030000000002E-4</v>
      </c>
      <c r="LF131" s="33">
        <v>5.802305E-4</v>
      </c>
      <c r="LG131" s="33">
        <v>5.781979E-4</v>
      </c>
      <c r="LH131" s="33">
        <v>5.7614069999999996E-4</v>
      </c>
      <c r="LI131" s="33">
        <v>5.7406890000000004E-4</v>
      </c>
      <c r="LJ131" s="33">
        <v>5.7196259999999996E-4</v>
      </c>
      <c r="LK131" s="33">
        <v>5.698341E-4</v>
      </c>
      <c r="LL131" s="33">
        <v>5.6769079999999998E-4</v>
      </c>
      <c r="LM131" s="33">
        <v>5.6557370000000001E-4</v>
      </c>
      <c r="LN131" s="33">
        <v>5.6348230000000002E-4</v>
      </c>
      <c r="LO131" s="33">
        <v>5.6143339999999999E-4</v>
      </c>
      <c r="LP131" s="33">
        <v>5.5940779999999999E-4</v>
      </c>
      <c r="LQ131" s="33">
        <v>5.5741030000000004E-4</v>
      </c>
      <c r="LR131" s="33">
        <v>5.5544329999999997E-4</v>
      </c>
      <c r="LS131" s="33">
        <v>5.5352920000000005E-4</v>
      </c>
      <c r="LT131" s="33">
        <v>5.5165399999999995E-4</v>
      </c>
      <c r="LU131" s="33">
        <v>5.4982000000000002E-4</v>
      </c>
      <c r="LV131" s="33">
        <v>5.4799639999999995E-4</v>
      </c>
      <c r="LW131" s="33">
        <v>5.461827E-4</v>
      </c>
      <c r="LX131" s="33">
        <v>5.443682E-4</v>
      </c>
      <c r="LY131" s="33">
        <v>5.4256200000000001E-4</v>
      </c>
      <c r="LZ131" s="33">
        <v>5.4075810000000005E-4</v>
      </c>
      <c r="MA131" s="33">
        <v>5.3896309999999998E-4</v>
      </c>
      <c r="MB131" s="33">
        <v>5.3715190000000002E-4</v>
      </c>
      <c r="MC131" s="33">
        <v>5.3532809999999999E-4</v>
      </c>
      <c r="MD131" s="33">
        <v>5.3348320000000003E-4</v>
      </c>
      <c r="ME131" s="33">
        <v>5.3163189999999995E-4</v>
      </c>
      <c r="MF131" s="33">
        <v>5.2976379999999999E-4</v>
      </c>
      <c r="MG131" s="33">
        <v>5.2788539999999999E-4</v>
      </c>
      <c r="MH131" s="33">
        <v>5.2597430000000001E-4</v>
      </c>
      <c r="MI131" s="33">
        <v>5.2405069999999999E-4</v>
      </c>
      <c r="MJ131" s="33">
        <v>5.2211710000000004E-4</v>
      </c>
      <c r="MK131" s="33">
        <v>5.2019830000000003E-4</v>
      </c>
      <c r="ML131" s="33">
        <v>5.1829209999999998E-4</v>
      </c>
      <c r="MM131" s="33">
        <v>5.1639600000000002E-4</v>
      </c>
      <c r="MN131" s="33">
        <v>5.1448490000000004E-4</v>
      </c>
      <c r="MO131" s="33">
        <v>5.1257929999999998E-4</v>
      </c>
      <c r="MP131" s="33">
        <v>5.106803E-4</v>
      </c>
      <c r="MQ131" s="33">
        <v>5.0881180000000002E-4</v>
      </c>
      <c r="MR131" s="33">
        <v>5.0697610000000005E-4</v>
      </c>
      <c r="MS131" s="33">
        <v>5.0516180000000001E-4</v>
      </c>
      <c r="MT131" s="33">
        <v>5.0334279999999999E-4</v>
      </c>
      <c r="MU131" s="33">
        <v>5.0154400000000003E-4</v>
      </c>
      <c r="MV131" s="33">
        <v>4.9976420000000005E-4</v>
      </c>
      <c r="MW131" s="33">
        <v>4.9802389999999998E-4</v>
      </c>
      <c r="MX131" s="33">
        <v>4.9631070000000005E-4</v>
      </c>
      <c r="MY131" s="33">
        <v>4.9460569999999998E-4</v>
      </c>
      <c r="MZ131" s="33">
        <v>4.9288239999999996E-4</v>
      </c>
      <c r="NA131" s="33">
        <v>4.911599E-4</v>
      </c>
      <c r="NB131" s="33">
        <v>4.894395E-4</v>
      </c>
      <c r="NC131" s="33">
        <v>4.8773229999999999E-4</v>
      </c>
      <c r="ND131" s="33">
        <v>4.860194E-4</v>
      </c>
      <c r="NE131" s="33">
        <v>4.842847E-4</v>
      </c>
      <c r="NF131" s="33">
        <v>4.8251149999999998E-4</v>
      </c>
      <c r="NG131" s="33">
        <v>4.8071959999999999E-4</v>
      </c>
      <c r="NH131" s="33">
        <v>4.7891850000000001E-4</v>
      </c>
      <c r="NI131" s="33">
        <v>4.771272E-4</v>
      </c>
      <c r="NJ131" s="33">
        <v>4.7533299999999998E-4</v>
      </c>
      <c r="NK131" s="33">
        <v>4.7352899999999999E-4</v>
      </c>
      <c r="NL131" s="33">
        <v>4.7170609999999999E-4</v>
      </c>
      <c r="NM131" s="33">
        <v>4.6990159999999999E-4</v>
      </c>
      <c r="NN131" s="33">
        <v>4.681218E-4</v>
      </c>
      <c r="NO131" s="33">
        <v>4.663844E-4</v>
      </c>
      <c r="NP131" s="33">
        <v>4.6467250000000002E-4</v>
      </c>
      <c r="NQ131" s="33">
        <v>4.6297889999999999E-4</v>
      </c>
      <c r="NR131" s="33">
        <v>4.6128579999999997E-4</v>
      </c>
      <c r="NS131" s="33">
        <v>4.596186E-4</v>
      </c>
      <c r="NT131" s="33">
        <v>4.5798399999999998E-4</v>
      </c>
      <c r="NU131" s="33">
        <v>4.5639660000000001E-4</v>
      </c>
      <c r="NV131" s="33">
        <v>4.5483809999999998E-4</v>
      </c>
      <c r="NW131" s="33">
        <v>4.5330000000000001E-4</v>
      </c>
      <c r="NX131" s="33">
        <v>4.5175849999999997E-4</v>
      </c>
      <c r="NY131" s="33">
        <v>4.5022029999999998E-4</v>
      </c>
      <c r="NZ131" s="33">
        <v>4.4868929999999999E-4</v>
      </c>
      <c r="OA131" s="33">
        <v>4.4717120000000002E-4</v>
      </c>
      <c r="OB131" s="33">
        <v>4.4563719999999999E-4</v>
      </c>
      <c r="OC131" s="33">
        <v>4.4408460000000001E-4</v>
      </c>
      <c r="OD131" s="33">
        <v>4.4250499999999999E-4</v>
      </c>
      <c r="OE131" s="33">
        <v>4.4092129999999998E-4</v>
      </c>
      <c r="OF131" s="33">
        <v>4.3935079999999997E-4</v>
      </c>
      <c r="OG131" s="33">
        <v>4.3780449999999998E-4</v>
      </c>
      <c r="OH131" s="33">
        <v>4.3625769999999998E-4</v>
      </c>
      <c r="OI131" s="33">
        <v>4.3470640000000001E-4</v>
      </c>
      <c r="OJ131" s="33">
        <v>4.331491E-4</v>
      </c>
      <c r="OK131" s="33">
        <v>4.3160760000000002E-4</v>
      </c>
      <c r="OL131" s="33">
        <v>4.3009960000000002E-4</v>
      </c>
      <c r="OM131" s="33">
        <v>4.2863290000000001E-4</v>
      </c>
      <c r="ON131" s="33">
        <v>4.2718319999999999E-4</v>
      </c>
      <c r="OO131" s="33">
        <v>4.2574099999999999E-4</v>
      </c>
      <c r="OP131" s="33">
        <v>4.2430419999999998E-4</v>
      </c>
    </row>
    <row r="132" spans="1:406" x14ac:dyDescent="0.25">
      <c r="A132" s="13" t="str">
        <f t="shared" ref="A132:A279" si="2">IF(F132="","",CONCATENATE(B132,"-",C132,"-",D132,"-",E132,"-",F132))</f>
        <v>Helicopter-EXTREMELY COARSE-6-20-Any</v>
      </c>
      <c r="B132" s="13" t="s">
        <v>55</v>
      </c>
      <c r="C132" s="23" t="s">
        <v>33</v>
      </c>
      <c r="D132" s="31">
        <v>6</v>
      </c>
      <c r="E132" s="23">
        <v>20</v>
      </c>
      <c r="F132" s="32" t="s">
        <v>48</v>
      </c>
      <c r="G132" s="33">
        <v>0.97060990000000003</v>
      </c>
      <c r="H132" s="33">
        <v>1.0142990000000001</v>
      </c>
      <c r="I132" s="33">
        <v>1.0376749999999999</v>
      </c>
      <c r="J132" s="33">
        <v>1.005077</v>
      </c>
      <c r="K132" s="33">
        <v>0.91686559999999995</v>
      </c>
      <c r="L132" s="33">
        <v>0.80036949999999996</v>
      </c>
      <c r="M132" s="33">
        <v>0.68117269999999996</v>
      </c>
      <c r="N132" s="33">
        <v>0.57326849999999996</v>
      </c>
      <c r="O132" s="33">
        <v>0.4813962</v>
      </c>
      <c r="P132" s="33">
        <v>0.40525640000000002</v>
      </c>
      <c r="Q132" s="33">
        <v>0.34303660000000002</v>
      </c>
      <c r="R132" s="33">
        <v>0.29230159999999999</v>
      </c>
      <c r="S132" s="33">
        <v>0.25103229999999999</v>
      </c>
      <c r="T132" s="33">
        <v>0.2172945</v>
      </c>
      <c r="U132" s="33">
        <v>0.18953239999999999</v>
      </c>
      <c r="V132" s="33">
        <v>0.16637350000000001</v>
      </c>
      <c r="W132" s="33">
        <v>0.1470901</v>
      </c>
      <c r="X132" s="33">
        <v>0.13086229999999999</v>
      </c>
      <c r="Y132" s="33">
        <v>0.1170513</v>
      </c>
      <c r="Z132" s="33">
        <v>0.1053607</v>
      </c>
      <c r="AA132" s="33">
        <v>9.5346089999999994E-2</v>
      </c>
      <c r="AB132" s="33">
        <v>8.655786E-2</v>
      </c>
      <c r="AC132" s="33">
        <v>7.8962149999999995E-2</v>
      </c>
      <c r="AD132" s="33">
        <v>7.2335350000000007E-2</v>
      </c>
      <c r="AE132" s="33">
        <v>6.6454890000000003E-2</v>
      </c>
      <c r="AF132" s="33">
        <v>6.1374919999999999E-2</v>
      </c>
      <c r="AG132" s="33">
        <v>5.6902300000000003E-2</v>
      </c>
      <c r="AH132" s="33">
        <v>5.2816729999999999E-2</v>
      </c>
      <c r="AI132" s="33">
        <v>4.9218610000000003E-2</v>
      </c>
      <c r="AJ132" s="33">
        <v>4.6325930000000001E-2</v>
      </c>
      <c r="AK132" s="33">
        <v>4.3623710000000003E-2</v>
      </c>
      <c r="AL132" s="33">
        <v>4.120484E-2</v>
      </c>
      <c r="AM132" s="33">
        <v>3.89935E-2</v>
      </c>
      <c r="AN132" s="33">
        <v>3.6858399999999999E-2</v>
      </c>
      <c r="AO132" s="33">
        <v>3.4930000000000003E-2</v>
      </c>
      <c r="AP132" s="33">
        <v>3.3129899999999997E-2</v>
      </c>
      <c r="AQ132" s="33">
        <v>3.1405389999999998E-2</v>
      </c>
      <c r="AR132" s="33">
        <v>2.9836419999999999E-2</v>
      </c>
      <c r="AS132" s="33">
        <v>2.8375910000000001E-2</v>
      </c>
      <c r="AT132" s="33">
        <v>2.6994770000000001E-2</v>
      </c>
      <c r="AU132" s="33">
        <v>2.5738529999999999E-2</v>
      </c>
      <c r="AV132" s="33">
        <v>2.4562980000000002E-2</v>
      </c>
      <c r="AW132" s="33">
        <v>2.3452020000000001E-2</v>
      </c>
      <c r="AX132" s="33">
        <v>2.2422649999999999E-2</v>
      </c>
      <c r="AY132" s="33">
        <v>2.145739E-2</v>
      </c>
      <c r="AZ132" s="33">
        <v>2.0493319999999999E-2</v>
      </c>
      <c r="BA132" s="33">
        <v>1.9596450000000001E-2</v>
      </c>
      <c r="BB132" s="33">
        <v>1.8757449999999998E-2</v>
      </c>
      <c r="BC132" s="33">
        <v>1.7971730000000002E-2</v>
      </c>
      <c r="BD132" s="33">
        <v>1.7234610000000001E-2</v>
      </c>
      <c r="BE132" s="33">
        <v>1.6541150000000001E-2</v>
      </c>
      <c r="BF132" s="33">
        <v>1.5888329999999999E-2</v>
      </c>
      <c r="BG132" s="33">
        <v>1.527448E-2</v>
      </c>
      <c r="BH132" s="33">
        <v>1.4695700000000001E-2</v>
      </c>
      <c r="BI132" s="33">
        <v>1.414905E-2</v>
      </c>
      <c r="BJ132" s="33">
        <v>1.3632689999999999E-2</v>
      </c>
      <c r="BK132" s="33">
        <v>1.314472E-2</v>
      </c>
      <c r="BL132" s="33">
        <v>1.2682179999999999E-2</v>
      </c>
      <c r="BM132" s="33">
        <v>1.2243820000000001E-2</v>
      </c>
      <c r="BN132" s="33">
        <v>1.182823E-2</v>
      </c>
      <c r="BO132" s="33">
        <v>1.143374E-2</v>
      </c>
      <c r="BP132" s="33">
        <v>1.10578E-2</v>
      </c>
      <c r="BQ132" s="33">
        <v>1.069997E-2</v>
      </c>
      <c r="BR132" s="33">
        <v>1.0359739999999999E-2</v>
      </c>
      <c r="BS132" s="33">
        <v>1.003539E-2</v>
      </c>
      <c r="BT132" s="33">
        <v>9.7252459999999999E-3</v>
      </c>
      <c r="BU132" s="33">
        <v>9.4288289999999997E-3</v>
      </c>
      <c r="BV132" s="33">
        <v>9.1459550000000008E-3</v>
      </c>
      <c r="BW132" s="33">
        <v>8.8759040000000004E-3</v>
      </c>
      <c r="BX132" s="33">
        <v>8.6171819999999993E-3</v>
      </c>
      <c r="BY132" s="33">
        <v>8.3689669999999997E-3</v>
      </c>
      <c r="BZ132" s="33">
        <v>8.1315710000000006E-3</v>
      </c>
      <c r="CA132" s="33">
        <v>7.9048390000000003E-3</v>
      </c>
      <c r="CB132" s="33">
        <v>7.6863540000000003E-3</v>
      </c>
      <c r="CC132" s="33">
        <v>7.4760870000000002E-3</v>
      </c>
      <c r="CD132" s="33">
        <v>7.274272E-3</v>
      </c>
      <c r="CE132" s="33">
        <v>7.0813869999999998E-3</v>
      </c>
      <c r="CF132" s="33">
        <v>6.896531E-3</v>
      </c>
      <c r="CG132" s="33">
        <v>6.7182700000000001E-3</v>
      </c>
      <c r="CH132" s="33">
        <v>6.5452649999999998E-3</v>
      </c>
      <c r="CI132" s="33">
        <v>6.3787929999999998E-3</v>
      </c>
      <c r="CJ132" s="33">
        <v>6.2195269999999999E-3</v>
      </c>
      <c r="CK132" s="33">
        <v>6.066615E-3</v>
      </c>
      <c r="CL132" s="33">
        <v>5.9189159999999998E-3</v>
      </c>
      <c r="CM132" s="33">
        <v>5.776102E-3</v>
      </c>
      <c r="CN132" s="33">
        <v>5.6379810000000002E-3</v>
      </c>
      <c r="CO132" s="33">
        <v>5.5054250000000004E-3</v>
      </c>
      <c r="CP132" s="33">
        <v>5.3784080000000003E-3</v>
      </c>
      <c r="CQ132" s="33">
        <v>5.2558029999999999E-3</v>
      </c>
      <c r="CR132" s="33">
        <v>5.1369290000000001E-3</v>
      </c>
      <c r="CS132" s="33">
        <v>5.0220680000000002E-3</v>
      </c>
      <c r="CT132" s="33">
        <v>4.9108650000000004E-3</v>
      </c>
      <c r="CU132" s="33">
        <v>4.8033599999999996E-3</v>
      </c>
      <c r="CV132" s="33">
        <v>4.699417E-3</v>
      </c>
      <c r="CW132" s="33">
        <v>4.5991809999999999E-3</v>
      </c>
      <c r="CX132" s="33">
        <v>4.5024660000000001E-3</v>
      </c>
      <c r="CY132" s="33">
        <v>4.4086710000000003E-3</v>
      </c>
      <c r="CZ132" s="33">
        <v>4.3177399999999996E-3</v>
      </c>
      <c r="DA132" s="33">
        <v>4.2301489999999999E-3</v>
      </c>
      <c r="DB132" s="33">
        <v>4.1455190000000003E-3</v>
      </c>
      <c r="DC132" s="33">
        <v>4.0632519999999998E-3</v>
      </c>
      <c r="DD132" s="33">
        <v>3.9838030000000002E-3</v>
      </c>
      <c r="DE132" s="33">
        <v>3.9070959999999997E-3</v>
      </c>
      <c r="DF132" s="33">
        <v>3.8328099999999999E-3</v>
      </c>
      <c r="DG132" s="33">
        <v>3.7606509999999998E-3</v>
      </c>
      <c r="DH132" s="33">
        <v>3.690058E-3</v>
      </c>
      <c r="DI132" s="33">
        <v>3.621801E-3</v>
      </c>
      <c r="DJ132" s="33">
        <v>3.5563560000000001E-3</v>
      </c>
      <c r="DK132" s="33">
        <v>3.4929710000000001E-3</v>
      </c>
      <c r="DL132" s="33">
        <v>3.430897E-3</v>
      </c>
      <c r="DM132" s="33">
        <v>3.3704439999999998E-3</v>
      </c>
      <c r="DN132" s="33">
        <v>3.3117770000000001E-3</v>
      </c>
      <c r="DO132" s="33">
        <v>3.2552190000000002E-3</v>
      </c>
      <c r="DP132" s="33">
        <v>3.2006460000000001E-3</v>
      </c>
      <c r="DQ132" s="33">
        <v>3.146977E-3</v>
      </c>
      <c r="DR132" s="33">
        <v>3.0944430000000001E-3</v>
      </c>
      <c r="DS132" s="33">
        <v>3.0437849999999998E-3</v>
      </c>
      <c r="DT132" s="33">
        <v>2.9947419999999999E-3</v>
      </c>
      <c r="DU132" s="33">
        <v>2.9473020000000002E-3</v>
      </c>
      <c r="DV132" s="33">
        <v>2.90136E-3</v>
      </c>
      <c r="DW132" s="33">
        <v>2.8563400000000002E-3</v>
      </c>
      <c r="DX132" s="33">
        <v>2.812522E-3</v>
      </c>
      <c r="DY132" s="33">
        <v>2.7701599999999998E-3</v>
      </c>
      <c r="DZ132" s="33">
        <v>2.728823E-3</v>
      </c>
      <c r="EA132" s="33">
        <v>2.6887719999999999E-3</v>
      </c>
      <c r="EB132" s="33">
        <v>2.6501739999999999E-3</v>
      </c>
      <c r="EC132" s="33">
        <v>2.6126460000000002E-3</v>
      </c>
      <c r="ED132" s="33">
        <v>2.5760269999999998E-3</v>
      </c>
      <c r="EE132" s="33">
        <v>2.5402440000000001E-3</v>
      </c>
      <c r="EF132" s="33">
        <v>2.5051129999999998E-3</v>
      </c>
      <c r="EG132" s="33">
        <v>2.4709990000000002E-3</v>
      </c>
      <c r="EH132" s="33">
        <v>2.4381070000000001E-3</v>
      </c>
      <c r="EI132" s="33">
        <v>2.406208E-3</v>
      </c>
      <c r="EJ132" s="33">
        <v>2.3750799999999999E-3</v>
      </c>
      <c r="EK132" s="33">
        <v>2.344512E-3</v>
      </c>
      <c r="EL132" s="33">
        <v>2.3145010000000001E-3</v>
      </c>
      <c r="EM132" s="33">
        <v>2.2853779999999998E-3</v>
      </c>
      <c r="EN132" s="33">
        <v>2.2574299999999999E-3</v>
      </c>
      <c r="EO132" s="33">
        <v>2.2304880000000001E-3</v>
      </c>
      <c r="EP132" s="33">
        <v>2.2041389999999999E-3</v>
      </c>
      <c r="EQ132" s="33">
        <v>2.1780139999999998E-3</v>
      </c>
      <c r="ER132" s="33">
        <v>2.1522490000000002E-3</v>
      </c>
      <c r="ES132" s="33">
        <v>2.1271710000000002E-3</v>
      </c>
      <c r="ET132" s="33">
        <v>2.1031489999999999E-3</v>
      </c>
      <c r="EU132" s="33">
        <v>2.0800620000000001E-3</v>
      </c>
      <c r="EV132" s="33">
        <v>2.0574790000000001E-3</v>
      </c>
      <c r="EW132" s="33">
        <v>2.0350659999999999E-3</v>
      </c>
      <c r="EX132" s="33">
        <v>2.0130700000000001E-3</v>
      </c>
      <c r="EY132" s="33">
        <v>1.9916109999999999E-3</v>
      </c>
      <c r="EZ132" s="33">
        <v>1.970842E-3</v>
      </c>
      <c r="FA132" s="33">
        <v>1.9506580000000001E-3</v>
      </c>
      <c r="FB132" s="33">
        <v>1.930759E-3</v>
      </c>
      <c r="FC132" s="33">
        <v>1.910952E-3</v>
      </c>
      <c r="FD132" s="33">
        <v>1.8916569999999999E-3</v>
      </c>
      <c r="FE132" s="33">
        <v>1.873013E-3</v>
      </c>
      <c r="FF132" s="33">
        <v>1.8551290000000001E-3</v>
      </c>
      <c r="FG132" s="33">
        <v>1.837906E-3</v>
      </c>
      <c r="FH132" s="33">
        <v>1.8209120000000001E-3</v>
      </c>
      <c r="FI132" s="33">
        <v>1.8039429999999999E-3</v>
      </c>
      <c r="FJ132" s="33">
        <v>1.78736E-3</v>
      </c>
      <c r="FK132" s="33">
        <v>1.7713239999999999E-3</v>
      </c>
      <c r="FL132" s="33">
        <v>1.755941E-3</v>
      </c>
      <c r="FM132" s="33">
        <v>1.7410819999999999E-3</v>
      </c>
      <c r="FN132" s="33">
        <v>1.7263350000000001E-3</v>
      </c>
      <c r="FO132" s="33">
        <v>1.711534E-3</v>
      </c>
      <c r="FP132" s="33">
        <v>1.696957E-3</v>
      </c>
      <c r="FQ132" s="33">
        <v>1.6827019999999999E-3</v>
      </c>
      <c r="FR132" s="33">
        <v>1.668901E-3</v>
      </c>
      <c r="FS132" s="33">
        <v>1.6555059999999999E-3</v>
      </c>
      <c r="FT132" s="33">
        <v>1.6422749999999999E-3</v>
      </c>
      <c r="FU132" s="33">
        <v>1.6290619999999999E-3</v>
      </c>
      <c r="FV132" s="33">
        <v>1.616157E-3</v>
      </c>
      <c r="FW132" s="33">
        <v>1.6037169999999999E-3</v>
      </c>
      <c r="FX132" s="33">
        <v>1.5918919999999999E-3</v>
      </c>
      <c r="FY132" s="33">
        <v>1.580494E-3</v>
      </c>
      <c r="FZ132" s="33">
        <v>1.569179E-3</v>
      </c>
      <c r="GA132" s="33">
        <v>1.5577340000000001E-3</v>
      </c>
      <c r="GB132" s="33">
        <v>1.5464039999999999E-3</v>
      </c>
      <c r="GC132" s="33">
        <v>1.535385E-3</v>
      </c>
      <c r="GD132" s="33">
        <v>1.5248729999999999E-3</v>
      </c>
      <c r="GE132" s="33">
        <v>1.514767E-3</v>
      </c>
      <c r="GF132" s="33">
        <v>1.5048520000000001E-3</v>
      </c>
      <c r="GG132" s="33">
        <v>1.4949E-3</v>
      </c>
      <c r="GH132" s="33">
        <v>1.485101E-3</v>
      </c>
      <c r="GI132" s="33">
        <v>1.47558E-3</v>
      </c>
      <c r="GJ132" s="33">
        <v>1.466436E-3</v>
      </c>
      <c r="GK132" s="33">
        <v>1.4574709999999999E-3</v>
      </c>
      <c r="GL132" s="33">
        <v>1.448497E-3</v>
      </c>
      <c r="GM132" s="33">
        <v>1.4393450000000001E-3</v>
      </c>
      <c r="GN132" s="33">
        <v>1.430186E-3</v>
      </c>
      <c r="GO132" s="33">
        <v>1.4212160000000001E-3</v>
      </c>
      <c r="GP132" s="33">
        <v>1.4125539999999999E-3</v>
      </c>
      <c r="GQ132" s="33">
        <v>1.4040610000000001E-3</v>
      </c>
      <c r="GR132" s="33">
        <v>1.395634E-3</v>
      </c>
      <c r="GS132" s="33">
        <v>1.387178E-3</v>
      </c>
      <c r="GT132" s="33">
        <v>1.378857E-3</v>
      </c>
      <c r="GU132" s="33">
        <v>1.3708080000000001E-3</v>
      </c>
      <c r="GV132" s="33">
        <v>1.363125E-3</v>
      </c>
      <c r="GW132" s="33">
        <v>1.35571E-3</v>
      </c>
      <c r="GX132" s="33">
        <v>1.3484770000000001E-3</v>
      </c>
      <c r="GY132" s="33">
        <v>1.3413539999999999E-3</v>
      </c>
      <c r="GZ132" s="33">
        <v>1.3343879999999999E-3</v>
      </c>
      <c r="HA132" s="33">
        <v>1.327553E-3</v>
      </c>
      <c r="HB132" s="33">
        <v>1.3208580000000001E-3</v>
      </c>
      <c r="HC132" s="33">
        <v>1.314155E-3</v>
      </c>
      <c r="HD132" s="33">
        <v>1.307386E-3</v>
      </c>
      <c r="HE132" s="33">
        <v>1.300519E-3</v>
      </c>
      <c r="HF132" s="33">
        <v>1.2936530000000001E-3</v>
      </c>
      <c r="HG132" s="33">
        <v>1.286887E-3</v>
      </c>
      <c r="HH132" s="33">
        <v>1.2803300000000001E-3</v>
      </c>
      <c r="HI132" s="33">
        <v>1.2739299999999999E-3</v>
      </c>
      <c r="HJ132" s="33">
        <v>1.2676650000000001E-3</v>
      </c>
      <c r="HK132" s="33">
        <v>1.2615040000000001E-3</v>
      </c>
      <c r="HL132" s="33">
        <v>1.2554420000000001E-3</v>
      </c>
      <c r="HM132" s="33">
        <v>1.2495029999999999E-3</v>
      </c>
      <c r="HN132" s="33">
        <v>1.2437749999999999E-3</v>
      </c>
      <c r="HO132" s="33">
        <v>1.23818E-3</v>
      </c>
      <c r="HP132" s="33">
        <v>1.232658E-3</v>
      </c>
      <c r="HQ132" s="33">
        <v>1.2271630000000001E-3</v>
      </c>
      <c r="HR132" s="33">
        <v>1.2216830000000001E-3</v>
      </c>
      <c r="HS132" s="33">
        <v>1.216256E-3</v>
      </c>
      <c r="HT132" s="33">
        <v>1.210949E-3</v>
      </c>
      <c r="HU132" s="33">
        <v>1.2057439999999999E-3</v>
      </c>
      <c r="HV132" s="33">
        <v>1.2006320000000001E-3</v>
      </c>
      <c r="HW132" s="33">
        <v>1.1955799999999999E-3</v>
      </c>
      <c r="HX132" s="33">
        <v>1.1905539999999999E-3</v>
      </c>
      <c r="HY132" s="33">
        <v>1.185576E-3</v>
      </c>
      <c r="HZ132" s="33">
        <v>1.1807289999999999E-3</v>
      </c>
      <c r="IA132" s="33">
        <v>1.175967E-3</v>
      </c>
      <c r="IB132" s="33">
        <v>1.1712669999999999E-3</v>
      </c>
      <c r="IC132" s="33">
        <v>1.1665829999999999E-3</v>
      </c>
      <c r="ID132" s="33">
        <v>1.1618749999999999E-3</v>
      </c>
      <c r="IE132" s="33">
        <v>1.1571820000000001E-3</v>
      </c>
      <c r="IF132" s="33">
        <v>1.1525929999999999E-3</v>
      </c>
      <c r="IG132" s="33">
        <v>1.1481099999999999E-3</v>
      </c>
      <c r="IH132" s="33">
        <v>1.143762E-3</v>
      </c>
      <c r="II132" s="33">
        <v>1.139515E-3</v>
      </c>
      <c r="IJ132" s="33">
        <v>1.1352770000000001E-3</v>
      </c>
      <c r="IK132" s="33">
        <v>1.131083E-3</v>
      </c>
      <c r="IL132" s="33">
        <v>1.1270010000000001E-3</v>
      </c>
      <c r="IM132" s="33">
        <v>1.1230159999999999E-3</v>
      </c>
      <c r="IN132" s="33">
        <v>1.119129E-3</v>
      </c>
      <c r="IO132" s="33">
        <v>1.1153020000000001E-3</v>
      </c>
      <c r="IP132" s="33">
        <v>1.1114219999999999E-3</v>
      </c>
      <c r="IQ132" s="33">
        <v>1.107465E-3</v>
      </c>
      <c r="IR132" s="33">
        <v>1.1034630000000001E-3</v>
      </c>
      <c r="IS132" s="33">
        <v>1.0994430000000001E-3</v>
      </c>
      <c r="IT132" s="33">
        <v>1.0954770000000001E-3</v>
      </c>
      <c r="IU132" s="33">
        <v>1.091591E-3</v>
      </c>
      <c r="IV132" s="33">
        <v>1.0877180000000001E-3</v>
      </c>
      <c r="IW132" s="33">
        <v>1.0838449999999999E-3</v>
      </c>
      <c r="IX132" s="33">
        <v>1.080012E-3</v>
      </c>
      <c r="IY132" s="33">
        <v>1.076257E-3</v>
      </c>
      <c r="IZ132" s="33">
        <v>1.0725929999999999E-3</v>
      </c>
      <c r="JA132" s="33">
        <v>1.0690210000000001E-3</v>
      </c>
      <c r="JB132" s="33">
        <v>1.0654729999999999E-3</v>
      </c>
      <c r="JC132" s="33">
        <v>1.0619200000000001E-3</v>
      </c>
      <c r="JD132" s="33">
        <v>1.058385E-3</v>
      </c>
      <c r="JE132" s="33">
        <v>1.054901E-3</v>
      </c>
      <c r="JF132" s="33">
        <v>1.051483E-3</v>
      </c>
      <c r="JG132" s="33">
        <v>1.048139E-3</v>
      </c>
      <c r="JH132" s="33">
        <v>1.04484E-3</v>
      </c>
      <c r="JI132" s="33">
        <v>1.04156E-3</v>
      </c>
      <c r="JJ132" s="33">
        <v>1.0383339999999999E-3</v>
      </c>
      <c r="JK132" s="33">
        <v>1.0351780000000001E-3</v>
      </c>
      <c r="JL132" s="33">
        <v>1.032084E-3</v>
      </c>
      <c r="JM132" s="33">
        <v>1.029035E-3</v>
      </c>
      <c r="JN132" s="33">
        <v>1.0259760000000001E-3</v>
      </c>
      <c r="JO132" s="33">
        <v>1.022879E-3</v>
      </c>
      <c r="JP132" s="33">
        <v>1.019797E-3</v>
      </c>
      <c r="JQ132" s="33">
        <v>1.016777E-3</v>
      </c>
      <c r="JR132" s="33">
        <v>1.01377E-3</v>
      </c>
      <c r="JS132" s="33">
        <v>1.010763E-3</v>
      </c>
      <c r="JT132" s="33">
        <v>1.0077090000000001E-3</v>
      </c>
      <c r="JU132" s="33">
        <v>1.004584E-3</v>
      </c>
      <c r="JV132" s="33">
        <v>1.001425E-3</v>
      </c>
      <c r="JW132" s="33">
        <v>9.982782999999999E-4</v>
      </c>
      <c r="JX132" s="33">
        <v>9.9514599999999992E-4</v>
      </c>
      <c r="JY132" s="33">
        <v>9.9206909999999997E-4</v>
      </c>
      <c r="JZ132" s="33">
        <v>9.8904700000000006E-4</v>
      </c>
      <c r="KA132" s="33">
        <v>9.8604839999999992E-4</v>
      </c>
      <c r="KB132" s="33">
        <v>9.8307879999999992E-4</v>
      </c>
      <c r="KC132" s="33">
        <v>9.8016959999999991E-4</v>
      </c>
      <c r="KD132" s="33">
        <v>9.773262E-4</v>
      </c>
      <c r="KE132" s="33">
        <v>9.745779E-4</v>
      </c>
      <c r="KF132" s="33">
        <v>9.7190959999999996E-4</v>
      </c>
      <c r="KG132" s="33">
        <v>9.6930740000000001E-4</v>
      </c>
      <c r="KH132" s="33">
        <v>9.6677259999999995E-4</v>
      </c>
      <c r="KI132" s="33">
        <v>9.6432590000000002E-4</v>
      </c>
      <c r="KJ132" s="33">
        <v>9.619346E-4</v>
      </c>
      <c r="KK132" s="33">
        <v>9.5957490000000002E-4</v>
      </c>
      <c r="KL132" s="33">
        <v>9.5721700000000001E-4</v>
      </c>
      <c r="KM132" s="33">
        <v>9.5483470000000002E-4</v>
      </c>
      <c r="KN132" s="33">
        <v>9.5241219999999999E-4</v>
      </c>
      <c r="KO132" s="33">
        <v>9.4998770000000003E-4</v>
      </c>
      <c r="KP132" s="33">
        <v>9.4755169999999995E-4</v>
      </c>
      <c r="KQ132" s="33">
        <v>9.450757E-4</v>
      </c>
      <c r="KR132" s="33">
        <v>9.4253640000000003E-4</v>
      </c>
      <c r="KS132" s="33">
        <v>9.3991439999999995E-4</v>
      </c>
      <c r="KT132" s="33">
        <v>9.3721530000000003E-4</v>
      </c>
      <c r="KU132" s="33">
        <v>9.3451859999999995E-4</v>
      </c>
      <c r="KV132" s="33">
        <v>9.3184430000000003E-4</v>
      </c>
      <c r="KW132" s="33">
        <v>9.2919710000000002E-4</v>
      </c>
      <c r="KX132" s="33">
        <v>9.2660469999999995E-4</v>
      </c>
      <c r="KY132" s="33">
        <v>9.2409070000000005E-4</v>
      </c>
      <c r="KZ132" s="33">
        <v>9.2163379999999999E-4</v>
      </c>
      <c r="LA132" s="33">
        <v>9.1928919999999996E-4</v>
      </c>
      <c r="LB132" s="33">
        <v>9.1704950000000003E-4</v>
      </c>
      <c r="LC132" s="33">
        <v>9.1490780000000002E-4</v>
      </c>
      <c r="LD132" s="33">
        <v>9.1286150000000001E-4</v>
      </c>
      <c r="LE132" s="33">
        <v>9.1089730000000002E-4</v>
      </c>
      <c r="LF132" s="33">
        <v>9.0894740000000004E-4</v>
      </c>
      <c r="LG132" s="33">
        <v>9.0700100000000005E-4</v>
      </c>
      <c r="LH132" s="33">
        <v>9.0503920000000002E-4</v>
      </c>
      <c r="LI132" s="33">
        <v>9.0307310000000004E-4</v>
      </c>
      <c r="LJ132" s="33">
        <v>9.0111219999999999E-4</v>
      </c>
      <c r="LK132" s="33">
        <v>8.991502E-4</v>
      </c>
      <c r="LL132" s="33">
        <v>8.9712120000000003E-4</v>
      </c>
      <c r="LM132" s="33">
        <v>8.9502720000000002E-4</v>
      </c>
      <c r="LN132" s="33">
        <v>8.9287510000000004E-4</v>
      </c>
      <c r="LO132" s="33">
        <v>8.9071379999999996E-4</v>
      </c>
      <c r="LP132" s="33">
        <v>8.8858299999999997E-4</v>
      </c>
      <c r="LQ132" s="33">
        <v>8.8651500000000005E-4</v>
      </c>
      <c r="LR132" s="33">
        <v>8.8449229999999995E-4</v>
      </c>
      <c r="LS132" s="33">
        <v>8.8251639999999999E-4</v>
      </c>
      <c r="LT132" s="33">
        <v>8.8056780000000002E-4</v>
      </c>
      <c r="LU132" s="33">
        <v>8.7866080000000002E-4</v>
      </c>
      <c r="LV132" s="33">
        <v>8.7679920000000001E-4</v>
      </c>
      <c r="LW132" s="33">
        <v>8.7498869999999996E-4</v>
      </c>
      <c r="LX132" s="33">
        <v>8.7322579999999999E-4</v>
      </c>
      <c r="LY132" s="33">
        <v>8.7151920000000003E-4</v>
      </c>
      <c r="LZ132" s="33">
        <v>8.6984240000000004E-4</v>
      </c>
      <c r="MA132" s="33">
        <v>8.6818539999999997E-4</v>
      </c>
      <c r="MB132" s="33">
        <v>8.665322E-4</v>
      </c>
      <c r="MC132" s="33">
        <v>8.6487059999999999E-4</v>
      </c>
      <c r="MD132" s="33">
        <v>8.6320240000000001E-4</v>
      </c>
      <c r="ME132" s="33">
        <v>8.6154489999999999E-4</v>
      </c>
      <c r="MF132" s="33">
        <v>8.5987559999999995E-4</v>
      </c>
      <c r="MG132" s="33">
        <v>8.5819979999999998E-4</v>
      </c>
      <c r="MH132" s="33">
        <v>8.5650790000000004E-4</v>
      </c>
      <c r="MI132" s="33">
        <v>8.5480880000000003E-4</v>
      </c>
      <c r="MJ132" s="33">
        <v>8.5312270000000002E-4</v>
      </c>
      <c r="MK132" s="33">
        <v>8.5146769999999998E-4</v>
      </c>
      <c r="ML132" s="33">
        <v>8.49838E-4</v>
      </c>
      <c r="MM132" s="33">
        <v>8.4825449999999995E-4</v>
      </c>
      <c r="MN132" s="33">
        <v>8.4672999999999997E-4</v>
      </c>
      <c r="MO132" s="33">
        <v>8.4527090000000005E-4</v>
      </c>
      <c r="MP132" s="33">
        <v>8.438734E-4</v>
      </c>
      <c r="MQ132" s="33">
        <v>8.4250920000000003E-4</v>
      </c>
      <c r="MR132" s="33">
        <v>8.4114629999999997E-4</v>
      </c>
      <c r="MS132" s="33">
        <v>8.3980009999999996E-4</v>
      </c>
      <c r="MT132" s="33">
        <v>8.3847309999999999E-4</v>
      </c>
      <c r="MU132" s="33">
        <v>8.3717939999999999E-4</v>
      </c>
      <c r="MV132" s="33">
        <v>8.3591199999999996E-4</v>
      </c>
      <c r="MW132" s="33">
        <v>8.3463709999999998E-4</v>
      </c>
      <c r="MX132" s="33">
        <v>8.3332260000000004E-4</v>
      </c>
      <c r="MY132" s="33">
        <v>8.3198479999999997E-4</v>
      </c>
      <c r="MZ132" s="33">
        <v>8.3063319999999996E-4</v>
      </c>
      <c r="NA132" s="33">
        <v>8.2930299999999998E-4</v>
      </c>
      <c r="NB132" s="33">
        <v>8.2801399999999996E-4</v>
      </c>
      <c r="NC132" s="33">
        <v>8.2676180000000002E-4</v>
      </c>
      <c r="ND132" s="33">
        <v>8.2553770000000002E-4</v>
      </c>
      <c r="NE132" s="33">
        <v>8.2431819999999995E-4</v>
      </c>
      <c r="NF132" s="33">
        <v>8.2308559999999997E-4</v>
      </c>
      <c r="NG132" s="33">
        <v>8.21888E-4</v>
      </c>
      <c r="NH132" s="33">
        <v>8.2076600000000001E-4</v>
      </c>
      <c r="NI132" s="33">
        <v>8.1971240000000003E-4</v>
      </c>
      <c r="NJ132" s="33">
        <v>8.187111E-4</v>
      </c>
      <c r="NK132" s="33">
        <v>8.1772710000000001E-4</v>
      </c>
      <c r="NL132" s="33">
        <v>8.1673189999999999E-4</v>
      </c>
      <c r="NM132" s="33">
        <v>8.1577159999999995E-4</v>
      </c>
      <c r="NN132" s="33">
        <v>8.1489249999999996E-4</v>
      </c>
      <c r="NO132" s="33">
        <v>8.1407020000000003E-4</v>
      </c>
      <c r="NP132" s="33">
        <v>8.1326070000000002E-4</v>
      </c>
      <c r="NQ132" s="33">
        <v>8.1239820000000005E-4</v>
      </c>
      <c r="NR132" s="33">
        <v>8.1145010000000005E-4</v>
      </c>
      <c r="NS132" s="33">
        <v>8.1047050000000005E-4</v>
      </c>
      <c r="NT132" s="33">
        <v>8.0951370000000001E-4</v>
      </c>
      <c r="NU132" s="33">
        <v>8.0855420000000002E-4</v>
      </c>
      <c r="NV132" s="33">
        <v>8.0755379999999997E-4</v>
      </c>
      <c r="NW132" s="33">
        <v>8.0646739999999998E-4</v>
      </c>
      <c r="NX132" s="33">
        <v>8.0529959999999998E-4</v>
      </c>
      <c r="NY132" s="33">
        <v>8.0411830000000004E-4</v>
      </c>
      <c r="NZ132" s="33">
        <v>8.0298839999999995E-4</v>
      </c>
      <c r="OA132" s="33">
        <v>8.0189599999999997E-4</v>
      </c>
      <c r="OB132" s="33">
        <v>8.0080869999999999E-4</v>
      </c>
      <c r="OC132" s="33">
        <v>7.9968810000000004E-4</v>
      </c>
      <c r="OD132" s="33">
        <v>7.9854459999999998E-4</v>
      </c>
      <c r="OE132" s="33">
        <v>7.9743030000000001E-4</v>
      </c>
      <c r="OF132" s="33">
        <v>7.9638840000000001E-4</v>
      </c>
      <c r="OG132" s="33">
        <v>7.953894E-4</v>
      </c>
      <c r="OH132" s="33">
        <v>7.9438800000000004E-4</v>
      </c>
      <c r="OI132" s="33">
        <v>7.9333349999999997E-4</v>
      </c>
      <c r="OJ132" s="33">
        <v>7.9222609999999997E-4</v>
      </c>
      <c r="OK132" s="33">
        <v>7.9111199999999996E-4</v>
      </c>
      <c r="OL132" s="33">
        <v>7.9005830000000005E-4</v>
      </c>
      <c r="OM132" s="33">
        <v>7.8905179999999998E-4</v>
      </c>
      <c r="ON132" s="33">
        <v>7.8804020000000001E-4</v>
      </c>
      <c r="OO132" s="33">
        <v>7.869579E-4</v>
      </c>
      <c r="OP132" s="33">
        <v>7.8577819999999996E-4</v>
      </c>
    </row>
    <row r="133" spans="1:406" x14ac:dyDescent="0.25">
      <c r="A133" s="13" t="str">
        <f t="shared" si="2"/>
        <v>Helicopter-EXTREMELY COARSE-6-14-Any</v>
      </c>
      <c r="B133" s="13" t="s">
        <v>55</v>
      </c>
      <c r="C133" s="23" t="s">
        <v>33</v>
      </c>
      <c r="D133" s="31">
        <v>6</v>
      </c>
      <c r="E133" s="23">
        <v>14</v>
      </c>
      <c r="F133" s="32" t="s">
        <v>48</v>
      </c>
      <c r="G133" s="33">
        <v>1.095234</v>
      </c>
      <c r="H133" s="33">
        <v>1.04135</v>
      </c>
      <c r="I133" s="33">
        <v>0.8858798</v>
      </c>
      <c r="J133" s="33">
        <v>0.70724410000000004</v>
      </c>
      <c r="K133" s="33">
        <v>0.55202929999999995</v>
      </c>
      <c r="L133" s="33">
        <v>0.4308863</v>
      </c>
      <c r="M133" s="33">
        <v>0.33991729999999998</v>
      </c>
      <c r="N133" s="33">
        <v>0.27206380000000002</v>
      </c>
      <c r="O133" s="33">
        <v>0.22112589999999999</v>
      </c>
      <c r="P133" s="33">
        <v>0.18253759999999999</v>
      </c>
      <c r="Q133" s="33">
        <v>0.15264430000000001</v>
      </c>
      <c r="R133" s="33">
        <v>0.1292384</v>
      </c>
      <c r="S133" s="33">
        <v>0.1106222</v>
      </c>
      <c r="T133" s="33">
        <v>9.5702620000000002E-2</v>
      </c>
      <c r="U133" s="33">
        <v>8.359946E-2</v>
      </c>
      <c r="V133" s="33">
        <v>7.3697159999999998E-2</v>
      </c>
      <c r="W133" s="33">
        <v>6.5394339999999995E-2</v>
      </c>
      <c r="X133" s="33">
        <v>5.8427199999999999E-2</v>
      </c>
      <c r="Y133" s="33">
        <v>5.2508840000000001E-2</v>
      </c>
      <c r="Z133" s="33">
        <v>4.7541229999999997E-2</v>
      </c>
      <c r="AA133" s="33">
        <v>4.4003220000000003E-2</v>
      </c>
      <c r="AB133" s="33">
        <v>4.0839229999999997E-2</v>
      </c>
      <c r="AC133" s="33">
        <v>3.7892929999999998E-2</v>
      </c>
      <c r="AD133" s="33">
        <v>3.5183150000000003E-2</v>
      </c>
      <c r="AE133" s="33">
        <v>3.267478E-2</v>
      </c>
      <c r="AF133" s="33">
        <v>3.0414070000000001E-2</v>
      </c>
      <c r="AG133" s="33">
        <v>2.8373679999999998E-2</v>
      </c>
      <c r="AH133" s="33">
        <v>2.6533609999999999E-2</v>
      </c>
      <c r="AI133" s="33">
        <v>2.48378E-2</v>
      </c>
      <c r="AJ133" s="33">
        <v>2.3309839999999998E-2</v>
      </c>
      <c r="AK133" s="33">
        <v>2.190493E-2</v>
      </c>
      <c r="AL133" s="33">
        <v>2.062777E-2</v>
      </c>
      <c r="AM133" s="33">
        <v>1.9463479999999998E-2</v>
      </c>
      <c r="AN133" s="33">
        <v>1.8397070000000001E-2</v>
      </c>
      <c r="AO133" s="33">
        <v>1.740918E-2</v>
      </c>
      <c r="AP133" s="33">
        <v>1.649859E-2</v>
      </c>
      <c r="AQ133" s="33">
        <v>1.558877E-2</v>
      </c>
      <c r="AR133" s="33">
        <v>1.4755040000000001E-2</v>
      </c>
      <c r="AS133" s="33">
        <v>1.398654E-2</v>
      </c>
      <c r="AT133" s="33">
        <v>1.327532E-2</v>
      </c>
      <c r="AU133" s="33">
        <v>1.261777E-2</v>
      </c>
      <c r="AV133" s="33">
        <v>1.201114E-2</v>
      </c>
      <c r="AW133" s="33">
        <v>1.1451090000000001E-2</v>
      </c>
      <c r="AX133" s="33">
        <v>1.093213E-2</v>
      </c>
      <c r="AY133" s="33">
        <v>1.044784E-2</v>
      </c>
      <c r="AZ133" s="33">
        <v>9.9945650000000004E-3</v>
      </c>
      <c r="BA133" s="33">
        <v>9.5707919999999998E-3</v>
      </c>
      <c r="BB133" s="33">
        <v>9.1761220000000001E-3</v>
      </c>
      <c r="BC133" s="33">
        <v>8.8079930000000001E-3</v>
      </c>
      <c r="BD133" s="33">
        <v>8.4635709999999996E-3</v>
      </c>
      <c r="BE133" s="33">
        <v>8.1387270000000001E-3</v>
      </c>
      <c r="BF133" s="33">
        <v>7.8303269999999998E-3</v>
      </c>
      <c r="BG133" s="33">
        <v>7.5387300000000004E-3</v>
      </c>
      <c r="BH133" s="33">
        <v>7.2655380000000002E-3</v>
      </c>
      <c r="BI133" s="33">
        <v>7.0093330000000004E-3</v>
      </c>
      <c r="BJ133" s="33">
        <v>6.7679400000000001E-3</v>
      </c>
      <c r="BK133" s="33">
        <v>6.5383309999999997E-3</v>
      </c>
      <c r="BL133" s="33">
        <v>6.318466E-3</v>
      </c>
      <c r="BM133" s="33">
        <v>6.108863E-3</v>
      </c>
      <c r="BN133" s="33">
        <v>5.9117019999999996E-3</v>
      </c>
      <c r="BO133" s="33">
        <v>5.7268919999999999E-3</v>
      </c>
      <c r="BP133" s="33">
        <v>5.552619E-3</v>
      </c>
      <c r="BQ133" s="33">
        <v>5.3853470000000004E-3</v>
      </c>
      <c r="BR133" s="33">
        <v>5.2235629999999996E-3</v>
      </c>
      <c r="BS133" s="33">
        <v>5.0688640000000002E-3</v>
      </c>
      <c r="BT133" s="33">
        <v>4.9233130000000003E-3</v>
      </c>
      <c r="BU133" s="33">
        <v>4.7867150000000004E-3</v>
      </c>
      <c r="BV133" s="33">
        <v>4.6574909999999997E-3</v>
      </c>
      <c r="BW133" s="33">
        <v>4.5330300000000004E-3</v>
      </c>
      <c r="BX133" s="33">
        <v>4.4116299999999997E-3</v>
      </c>
      <c r="BY133" s="33">
        <v>4.29518E-3</v>
      </c>
      <c r="BZ133" s="33">
        <v>4.1856910000000001E-3</v>
      </c>
      <c r="CA133" s="33">
        <v>4.0832409999999996E-3</v>
      </c>
      <c r="CB133" s="33">
        <v>3.9860319999999996E-3</v>
      </c>
      <c r="CC133" s="33">
        <v>3.891926E-3</v>
      </c>
      <c r="CD133" s="33">
        <v>3.7994359999999998E-3</v>
      </c>
      <c r="CE133" s="33">
        <v>3.7104519999999999E-3</v>
      </c>
      <c r="CF133" s="33">
        <v>3.6268450000000001E-3</v>
      </c>
      <c r="CG133" s="33">
        <v>3.5485460000000001E-3</v>
      </c>
      <c r="CH133" s="33">
        <v>3.4739879999999999E-3</v>
      </c>
      <c r="CI133" s="33">
        <v>3.4013479999999998E-3</v>
      </c>
      <c r="CJ133" s="33">
        <v>3.329739E-3</v>
      </c>
      <c r="CK133" s="33">
        <v>3.260612E-3</v>
      </c>
      <c r="CL133" s="33">
        <v>3.1955830000000001E-3</v>
      </c>
      <c r="CM133" s="33">
        <v>3.1349669999999998E-3</v>
      </c>
      <c r="CN133" s="33">
        <v>3.0772379999999999E-3</v>
      </c>
      <c r="CO133" s="33">
        <v>3.0205639999999999E-3</v>
      </c>
      <c r="CP133" s="33">
        <v>2.9643790000000001E-3</v>
      </c>
      <c r="CQ133" s="33">
        <v>2.9100630000000001E-3</v>
      </c>
      <c r="CR133" s="33">
        <v>2.858827E-3</v>
      </c>
      <c r="CS133" s="33">
        <v>2.8111080000000001E-3</v>
      </c>
      <c r="CT133" s="33">
        <v>2.7658040000000002E-3</v>
      </c>
      <c r="CU133" s="33">
        <v>2.7212590000000002E-3</v>
      </c>
      <c r="CV133" s="33">
        <v>2.6766490000000001E-3</v>
      </c>
      <c r="CW133" s="33">
        <v>2.6331670000000001E-3</v>
      </c>
      <c r="CX133" s="33">
        <v>2.5922499999999999E-3</v>
      </c>
      <c r="CY133" s="33">
        <v>2.5543520000000002E-3</v>
      </c>
      <c r="CZ133" s="33">
        <v>2.518204E-3</v>
      </c>
      <c r="DA133" s="33">
        <v>2.4824650000000001E-3</v>
      </c>
      <c r="DB133" s="33">
        <v>2.4467030000000002E-3</v>
      </c>
      <c r="DC133" s="33">
        <v>2.411627E-3</v>
      </c>
      <c r="DD133" s="33">
        <v>2.3784980000000002E-3</v>
      </c>
      <c r="DE133" s="33">
        <v>2.347951E-3</v>
      </c>
      <c r="DF133" s="33">
        <v>2.3187360000000001E-3</v>
      </c>
      <c r="DG133" s="33">
        <v>2.2896660000000001E-3</v>
      </c>
      <c r="DH133" s="33">
        <v>2.2606000000000002E-3</v>
      </c>
      <c r="DI133" s="33">
        <v>2.2320600000000001E-3</v>
      </c>
      <c r="DJ133" s="33">
        <v>2.2049859999999999E-3</v>
      </c>
      <c r="DK133" s="33">
        <v>2.1799340000000001E-3</v>
      </c>
      <c r="DL133" s="33">
        <v>2.1557210000000002E-3</v>
      </c>
      <c r="DM133" s="33">
        <v>2.1314429999999998E-3</v>
      </c>
      <c r="DN133" s="33">
        <v>2.107149E-3</v>
      </c>
      <c r="DO133" s="33">
        <v>2.0832670000000002E-3</v>
      </c>
      <c r="DP133" s="33">
        <v>2.0604989999999999E-3</v>
      </c>
      <c r="DQ133" s="33">
        <v>2.0393360000000001E-3</v>
      </c>
      <c r="DR133" s="33">
        <v>2.018822E-3</v>
      </c>
      <c r="DS133" s="33">
        <v>1.9982540000000001E-3</v>
      </c>
      <c r="DT133" s="33">
        <v>1.9778370000000001E-3</v>
      </c>
      <c r="DU133" s="33">
        <v>1.9579559999999998E-3</v>
      </c>
      <c r="DV133" s="33">
        <v>1.9390259999999999E-3</v>
      </c>
      <c r="DW133" s="33">
        <v>1.9213570000000001E-3</v>
      </c>
      <c r="DX133" s="33">
        <v>1.904095E-3</v>
      </c>
      <c r="DY133" s="33">
        <v>1.886703E-3</v>
      </c>
      <c r="DZ133" s="33">
        <v>1.869417E-3</v>
      </c>
      <c r="EA133" s="33">
        <v>1.8525340000000001E-3</v>
      </c>
      <c r="EB133" s="33">
        <v>1.83643E-3</v>
      </c>
      <c r="EC133" s="33">
        <v>1.8213070000000001E-3</v>
      </c>
      <c r="ED133" s="33">
        <v>1.8065309999999999E-3</v>
      </c>
      <c r="EE133" s="33">
        <v>1.7916869999999999E-3</v>
      </c>
      <c r="EF133" s="33">
        <v>1.7769439999999999E-3</v>
      </c>
      <c r="EG133" s="33">
        <v>1.7625290000000001E-3</v>
      </c>
      <c r="EH133" s="33">
        <v>1.748683E-3</v>
      </c>
      <c r="EI133" s="33">
        <v>1.735585E-3</v>
      </c>
      <c r="EJ133" s="33">
        <v>1.7229159999999999E-3</v>
      </c>
      <c r="EK133" s="33">
        <v>1.7102759999999999E-3</v>
      </c>
      <c r="EL133" s="33">
        <v>1.6977959999999999E-3</v>
      </c>
      <c r="EM133" s="33">
        <v>1.6856709999999999E-3</v>
      </c>
      <c r="EN133" s="33">
        <v>1.6740150000000001E-3</v>
      </c>
      <c r="EO133" s="33">
        <v>1.6628400000000001E-3</v>
      </c>
      <c r="EP133" s="33">
        <v>1.65201E-3</v>
      </c>
      <c r="EQ133" s="33">
        <v>1.6412239999999999E-3</v>
      </c>
      <c r="ER133" s="33">
        <v>1.630619E-3</v>
      </c>
      <c r="ES133" s="33">
        <v>1.6203369999999999E-3</v>
      </c>
      <c r="ET133" s="33">
        <v>1.6104400000000001E-3</v>
      </c>
      <c r="EU133" s="33">
        <v>1.600843E-3</v>
      </c>
      <c r="EV133" s="33">
        <v>1.5914810000000001E-3</v>
      </c>
      <c r="EW133" s="33">
        <v>1.5821819999999999E-3</v>
      </c>
      <c r="EX133" s="33">
        <v>1.573049E-3</v>
      </c>
      <c r="EY133" s="33">
        <v>1.564162E-3</v>
      </c>
      <c r="EZ133" s="33">
        <v>1.5555110000000001E-3</v>
      </c>
      <c r="FA133" s="33">
        <v>1.5469850000000001E-3</v>
      </c>
      <c r="FB133" s="33">
        <v>1.5385240000000001E-3</v>
      </c>
      <c r="FC133" s="33">
        <v>1.530174E-3</v>
      </c>
      <c r="FD133" s="33">
        <v>1.52206E-3</v>
      </c>
      <c r="FE133" s="33">
        <v>1.514313E-3</v>
      </c>
      <c r="FF133" s="33">
        <v>1.506973E-3</v>
      </c>
      <c r="FG133" s="33">
        <v>1.499837E-3</v>
      </c>
      <c r="FH133" s="33">
        <v>1.492761E-3</v>
      </c>
      <c r="FI133" s="33">
        <v>1.485697E-3</v>
      </c>
      <c r="FJ133" s="33">
        <v>1.478776E-3</v>
      </c>
      <c r="FK133" s="33">
        <v>1.472105E-3</v>
      </c>
      <c r="FL133" s="33">
        <v>1.4656859999999999E-3</v>
      </c>
      <c r="FM133" s="33">
        <v>1.4592870000000001E-3</v>
      </c>
      <c r="FN133" s="33">
        <v>1.4528410000000001E-3</v>
      </c>
      <c r="FO133" s="33">
        <v>1.446358E-3</v>
      </c>
      <c r="FP133" s="33">
        <v>1.4399689999999999E-3</v>
      </c>
      <c r="FQ133" s="33">
        <v>1.433709E-3</v>
      </c>
      <c r="FR133" s="33">
        <v>1.427631E-3</v>
      </c>
      <c r="FS133" s="33">
        <v>1.421538E-3</v>
      </c>
      <c r="FT133" s="33">
        <v>1.4153620000000001E-3</v>
      </c>
      <c r="FU133" s="33">
        <v>1.40913E-3</v>
      </c>
      <c r="FV133" s="33">
        <v>1.403037E-3</v>
      </c>
      <c r="FW133" s="33">
        <v>1.397134E-3</v>
      </c>
      <c r="FX133" s="33">
        <v>1.391471E-3</v>
      </c>
      <c r="FY133" s="33">
        <v>1.3858480000000001E-3</v>
      </c>
      <c r="FZ133" s="33">
        <v>1.380222E-3</v>
      </c>
      <c r="GA133" s="33">
        <v>1.3746349999999999E-3</v>
      </c>
      <c r="GB133" s="33">
        <v>1.3692800000000001E-3</v>
      </c>
      <c r="GC133" s="33">
        <v>1.3641529999999999E-3</v>
      </c>
      <c r="GD133" s="33">
        <v>1.359276E-3</v>
      </c>
      <c r="GE133" s="33">
        <v>1.354416E-3</v>
      </c>
      <c r="GF133" s="33">
        <v>1.349493E-3</v>
      </c>
      <c r="GG133" s="33">
        <v>1.344512E-3</v>
      </c>
      <c r="GH133" s="33">
        <v>1.339631E-3</v>
      </c>
      <c r="GI133" s="33">
        <v>1.3348539999999999E-3</v>
      </c>
      <c r="GJ133" s="33">
        <v>1.330159E-3</v>
      </c>
      <c r="GK133" s="33">
        <v>1.3253239999999999E-3</v>
      </c>
      <c r="GL133" s="33">
        <v>1.320276E-3</v>
      </c>
      <c r="GM133" s="33">
        <v>1.315035E-3</v>
      </c>
      <c r="GN133" s="33">
        <v>1.309826E-3</v>
      </c>
      <c r="GO133" s="33">
        <v>1.3047449999999999E-3</v>
      </c>
      <c r="GP133" s="33">
        <v>1.299847E-3</v>
      </c>
      <c r="GQ133" s="33">
        <v>1.294964E-3</v>
      </c>
      <c r="GR133" s="33">
        <v>1.290055E-3</v>
      </c>
      <c r="GS133" s="33">
        <v>1.2851379999999999E-3</v>
      </c>
      <c r="GT133" s="33">
        <v>1.280427E-3</v>
      </c>
      <c r="GU133" s="33">
        <v>1.2759469999999999E-3</v>
      </c>
      <c r="GV133" s="33">
        <v>1.2717220000000001E-3</v>
      </c>
      <c r="GW133" s="33">
        <v>1.2675309999999999E-3</v>
      </c>
      <c r="GX133" s="33">
        <v>1.263276E-3</v>
      </c>
      <c r="GY133" s="33">
        <v>1.2589330000000001E-3</v>
      </c>
      <c r="GZ133" s="33">
        <v>1.25467E-3</v>
      </c>
      <c r="HA133" s="33">
        <v>1.250499E-3</v>
      </c>
      <c r="HB133" s="33">
        <v>1.246448E-3</v>
      </c>
      <c r="HC133" s="33">
        <v>1.2423079999999999E-3</v>
      </c>
      <c r="HD133" s="33">
        <v>1.2380469999999999E-3</v>
      </c>
      <c r="HE133" s="33">
        <v>1.2336910000000001E-3</v>
      </c>
      <c r="HF133" s="33">
        <v>1.2293499999999999E-3</v>
      </c>
      <c r="HG133" s="33">
        <v>1.225025E-3</v>
      </c>
      <c r="HH133" s="33">
        <v>1.2207679999999999E-3</v>
      </c>
      <c r="HI133" s="33">
        <v>1.2164249999999999E-3</v>
      </c>
      <c r="HJ133" s="33">
        <v>1.212021E-3</v>
      </c>
      <c r="HK133" s="33">
        <v>1.2075740000000001E-3</v>
      </c>
      <c r="HL133" s="33">
        <v>1.2032150000000001E-3</v>
      </c>
      <c r="HM133" s="33">
        <v>1.1989749999999999E-3</v>
      </c>
      <c r="HN133" s="33">
        <v>1.194926E-3</v>
      </c>
      <c r="HO133" s="33">
        <v>1.1908929999999999E-3</v>
      </c>
      <c r="HP133" s="33">
        <v>1.186847E-3</v>
      </c>
      <c r="HQ133" s="33">
        <v>1.182762E-3</v>
      </c>
      <c r="HR133" s="33">
        <v>1.1787830000000001E-3</v>
      </c>
      <c r="HS133" s="33">
        <v>1.1749309999999999E-3</v>
      </c>
      <c r="HT133" s="33">
        <v>1.1712020000000001E-3</v>
      </c>
      <c r="HU133" s="33">
        <v>1.167385E-3</v>
      </c>
      <c r="HV133" s="33">
        <v>1.1634410000000001E-3</v>
      </c>
      <c r="HW133" s="33">
        <v>1.1593490000000001E-3</v>
      </c>
      <c r="HX133" s="33">
        <v>1.1552979999999999E-3</v>
      </c>
      <c r="HY133" s="33">
        <v>1.151345E-3</v>
      </c>
      <c r="HZ133" s="33">
        <v>1.147499E-3</v>
      </c>
      <c r="IA133" s="33">
        <v>1.1435799999999999E-3</v>
      </c>
      <c r="IB133" s="33">
        <v>1.1395610000000001E-3</v>
      </c>
      <c r="IC133" s="33">
        <v>1.1354049999999999E-3</v>
      </c>
      <c r="ID133" s="33">
        <v>1.1313269999999999E-3</v>
      </c>
      <c r="IE133" s="33">
        <v>1.1274060000000001E-3</v>
      </c>
      <c r="IF133" s="33">
        <v>1.1236639999999999E-3</v>
      </c>
      <c r="IG133" s="33">
        <v>1.119929E-3</v>
      </c>
      <c r="IH133" s="33">
        <v>1.116164E-3</v>
      </c>
      <c r="II133" s="33">
        <v>1.1122739999999999E-3</v>
      </c>
      <c r="IJ133" s="33">
        <v>1.108417E-3</v>
      </c>
      <c r="IK133" s="33">
        <v>1.1046470000000001E-3</v>
      </c>
      <c r="IL133" s="33">
        <v>1.100976E-3</v>
      </c>
      <c r="IM133" s="33">
        <v>1.0973059999999999E-3</v>
      </c>
      <c r="IN133" s="33">
        <v>1.0936559999999999E-3</v>
      </c>
      <c r="IO133" s="33">
        <v>1.089947E-3</v>
      </c>
      <c r="IP133" s="33">
        <v>1.08628E-3</v>
      </c>
      <c r="IQ133" s="33">
        <v>1.0826709999999999E-3</v>
      </c>
      <c r="IR133" s="33">
        <v>1.079148E-3</v>
      </c>
      <c r="IS133" s="33">
        <v>1.0756069999999999E-3</v>
      </c>
      <c r="IT133" s="33">
        <v>1.0720630000000001E-3</v>
      </c>
      <c r="IU133" s="33">
        <v>1.068439E-3</v>
      </c>
      <c r="IV133" s="33">
        <v>1.0648439999999999E-3</v>
      </c>
      <c r="IW133" s="33">
        <v>1.0613090000000001E-3</v>
      </c>
      <c r="IX133" s="33">
        <v>1.057863E-3</v>
      </c>
      <c r="IY133" s="33">
        <v>1.0543939999999999E-3</v>
      </c>
      <c r="IZ133" s="33">
        <v>1.0508659999999999E-3</v>
      </c>
      <c r="JA133" s="33">
        <v>1.0472420000000001E-3</v>
      </c>
      <c r="JB133" s="33">
        <v>1.043649E-3</v>
      </c>
      <c r="JC133" s="33">
        <v>1.040121E-3</v>
      </c>
      <c r="JD133" s="33">
        <v>1.0366900000000001E-3</v>
      </c>
      <c r="JE133" s="33">
        <v>1.0332410000000001E-3</v>
      </c>
      <c r="JF133" s="33">
        <v>1.0297520000000001E-3</v>
      </c>
      <c r="JG133" s="33">
        <v>1.0262349999999999E-3</v>
      </c>
      <c r="JH133" s="33">
        <v>1.022781E-3</v>
      </c>
      <c r="JI133" s="33">
        <v>1.0193979999999999E-3</v>
      </c>
      <c r="JJ133" s="33">
        <v>1.016114E-3</v>
      </c>
      <c r="JK133" s="33">
        <v>1.0128100000000001E-3</v>
      </c>
      <c r="JL133" s="33">
        <v>1.0094679999999999E-3</v>
      </c>
      <c r="JM133" s="33">
        <v>1.006102E-3</v>
      </c>
      <c r="JN133" s="33">
        <v>1.0028070000000001E-3</v>
      </c>
      <c r="JO133" s="33">
        <v>9.9959000000000007E-4</v>
      </c>
      <c r="JP133" s="33">
        <v>9.9651170000000008E-4</v>
      </c>
      <c r="JQ133" s="33">
        <v>9.9345529999999996E-4</v>
      </c>
      <c r="JR133" s="33">
        <v>9.9034220000000003E-4</v>
      </c>
      <c r="JS133" s="33">
        <v>9.8712749999999992E-4</v>
      </c>
      <c r="JT133" s="33">
        <v>9.8387429999999992E-4</v>
      </c>
      <c r="JU133" s="33">
        <v>9.805587000000001E-4</v>
      </c>
      <c r="JV133" s="33">
        <v>9.7722070000000002E-4</v>
      </c>
      <c r="JW133" s="33">
        <v>9.7380320000000004E-4</v>
      </c>
      <c r="JX133" s="33">
        <v>9.7028260000000003E-4</v>
      </c>
      <c r="JY133" s="33">
        <v>9.6667490000000003E-4</v>
      </c>
      <c r="JZ133" s="33">
        <v>9.6310519999999998E-4</v>
      </c>
      <c r="KA133" s="33">
        <v>9.5959789999999995E-4</v>
      </c>
      <c r="KB133" s="33">
        <v>9.5616609999999997E-4</v>
      </c>
      <c r="KC133" s="33">
        <v>9.5275000000000004E-4</v>
      </c>
      <c r="KD133" s="33">
        <v>9.4932649999999996E-4</v>
      </c>
      <c r="KE133" s="33">
        <v>9.4590349999999995E-4</v>
      </c>
      <c r="KF133" s="33">
        <v>9.4259509999999999E-4</v>
      </c>
      <c r="KG133" s="33">
        <v>9.394564E-4</v>
      </c>
      <c r="KH133" s="33">
        <v>9.3648560000000002E-4</v>
      </c>
      <c r="KI133" s="33">
        <v>9.33591E-4</v>
      </c>
      <c r="KJ133" s="33">
        <v>9.3071910000000002E-4</v>
      </c>
      <c r="KK133" s="33">
        <v>9.2783380000000003E-4</v>
      </c>
      <c r="KL133" s="33">
        <v>9.2497499999999997E-4</v>
      </c>
      <c r="KM133" s="33">
        <v>9.2211630000000005E-4</v>
      </c>
      <c r="KN133" s="33">
        <v>9.1922309999999997E-4</v>
      </c>
      <c r="KO133" s="33">
        <v>9.1624070000000005E-4</v>
      </c>
      <c r="KP133" s="33">
        <v>9.1314089999999998E-4</v>
      </c>
      <c r="KQ133" s="33">
        <v>9.0992190000000004E-4</v>
      </c>
      <c r="KR133" s="33">
        <v>9.0666140000000004E-4</v>
      </c>
      <c r="KS133" s="33">
        <v>9.0337190000000002E-4</v>
      </c>
      <c r="KT133" s="33">
        <v>9.0005809999999995E-4</v>
      </c>
      <c r="KU133" s="33">
        <v>8.9671339999999997E-4</v>
      </c>
      <c r="KV133" s="33">
        <v>8.9335559999999996E-4</v>
      </c>
      <c r="KW133" s="33">
        <v>8.9001209999999996E-4</v>
      </c>
      <c r="KX133" s="33">
        <v>8.8674369999999997E-4</v>
      </c>
      <c r="KY133" s="33">
        <v>8.8358879999999999E-4</v>
      </c>
      <c r="KZ133" s="33">
        <v>8.8056460000000001E-4</v>
      </c>
      <c r="LA133" s="33">
        <v>8.7763969999999996E-4</v>
      </c>
      <c r="LB133" s="33">
        <v>8.7480909999999997E-4</v>
      </c>
      <c r="LC133" s="33">
        <v>8.7207630000000005E-4</v>
      </c>
      <c r="LD133" s="33">
        <v>8.6945399999999997E-4</v>
      </c>
      <c r="LE133" s="33">
        <v>8.669363E-4</v>
      </c>
      <c r="LF133" s="33">
        <v>8.6448359999999997E-4</v>
      </c>
      <c r="LG133" s="33">
        <v>8.6201370000000004E-4</v>
      </c>
      <c r="LH133" s="33">
        <v>8.5947879999999995E-4</v>
      </c>
      <c r="LI133" s="33">
        <v>8.5688460000000002E-4</v>
      </c>
      <c r="LJ133" s="33">
        <v>8.5425910000000004E-4</v>
      </c>
      <c r="LK133" s="33">
        <v>8.5161809999999998E-4</v>
      </c>
      <c r="LL133" s="33">
        <v>8.4894750000000002E-4</v>
      </c>
      <c r="LM133" s="33">
        <v>8.4620829999999998E-4</v>
      </c>
      <c r="LN133" s="33">
        <v>8.4340019999999997E-4</v>
      </c>
      <c r="LO133" s="33">
        <v>8.405668E-4</v>
      </c>
      <c r="LP133" s="33">
        <v>8.3776860000000001E-4</v>
      </c>
      <c r="LQ133" s="33">
        <v>8.3504260000000002E-4</v>
      </c>
      <c r="LR133" s="33">
        <v>8.3238539999999997E-4</v>
      </c>
      <c r="LS133" s="33">
        <v>8.2978239999999997E-4</v>
      </c>
      <c r="LT133" s="33">
        <v>8.272593E-4</v>
      </c>
      <c r="LU133" s="33">
        <v>8.2483510000000003E-4</v>
      </c>
      <c r="LV133" s="33">
        <v>8.2253920000000002E-4</v>
      </c>
      <c r="LW133" s="33">
        <v>8.2037709999999999E-4</v>
      </c>
      <c r="LX133" s="33">
        <v>8.1830219999999999E-4</v>
      </c>
      <c r="LY133" s="33">
        <v>8.162655E-4</v>
      </c>
      <c r="LZ133" s="33">
        <v>8.1426879999999999E-4</v>
      </c>
      <c r="MA133" s="33">
        <v>8.1230389999999999E-4</v>
      </c>
      <c r="MB133" s="33">
        <v>8.1037069999999995E-4</v>
      </c>
      <c r="MC133" s="33">
        <v>8.0845370000000001E-4</v>
      </c>
      <c r="MD133" s="33">
        <v>8.0650060000000002E-4</v>
      </c>
      <c r="ME133" s="33">
        <v>8.0450219999999998E-4</v>
      </c>
      <c r="MF133" s="33">
        <v>8.0248500000000003E-4</v>
      </c>
      <c r="MG133" s="33">
        <v>8.0046860000000002E-4</v>
      </c>
      <c r="MH133" s="33">
        <v>7.9848310000000004E-4</v>
      </c>
      <c r="MI133" s="33">
        <v>7.9653709999999997E-4</v>
      </c>
      <c r="MJ133" s="33">
        <v>7.9458930000000005E-4</v>
      </c>
      <c r="MK133" s="33">
        <v>7.9264210000000001E-4</v>
      </c>
      <c r="ML133" s="33">
        <v>7.9072590000000002E-4</v>
      </c>
      <c r="MM133" s="33">
        <v>7.8886009999999999E-4</v>
      </c>
      <c r="MN133" s="33">
        <v>7.8706819999999999E-4</v>
      </c>
      <c r="MO133" s="33">
        <v>7.85358E-4</v>
      </c>
      <c r="MP133" s="33">
        <v>7.8370350000000002E-4</v>
      </c>
      <c r="MQ133" s="33">
        <v>7.8209709999999997E-4</v>
      </c>
      <c r="MR133" s="33">
        <v>7.8055400000000004E-4</v>
      </c>
      <c r="MS133" s="33">
        <v>7.7907849999999995E-4</v>
      </c>
      <c r="MT133" s="33">
        <v>7.776689E-4</v>
      </c>
      <c r="MU133" s="33">
        <v>7.7630750000000001E-4</v>
      </c>
      <c r="MV133" s="33">
        <v>7.7495250000000004E-4</v>
      </c>
      <c r="MW133" s="33">
        <v>7.7358669999999996E-4</v>
      </c>
      <c r="MX133" s="33">
        <v>7.7221919999999995E-4</v>
      </c>
      <c r="MY133" s="33">
        <v>7.7085809999999995E-4</v>
      </c>
      <c r="MZ133" s="33">
        <v>7.695089E-4</v>
      </c>
      <c r="NA133" s="33">
        <v>7.6816250000000003E-4</v>
      </c>
      <c r="NB133" s="33">
        <v>7.667962E-4</v>
      </c>
      <c r="NC133" s="33">
        <v>7.654068E-4</v>
      </c>
      <c r="ND133" s="33">
        <v>7.6401720000000004E-4</v>
      </c>
      <c r="NE133" s="33">
        <v>7.6264829999999999E-4</v>
      </c>
      <c r="NF133" s="33">
        <v>7.6131080000000002E-4</v>
      </c>
      <c r="NG133" s="33">
        <v>7.5999819999999997E-4</v>
      </c>
      <c r="NH133" s="33">
        <v>7.5869710000000005E-4</v>
      </c>
      <c r="NI133" s="33">
        <v>7.5740509999999998E-4</v>
      </c>
      <c r="NJ133" s="33">
        <v>7.5614140000000002E-4</v>
      </c>
      <c r="NK133" s="33">
        <v>7.5491760000000001E-4</v>
      </c>
      <c r="NL133" s="33">
        <v>7.5373590000000004E-4</v>
      </c>
      <c r="NM133" s="33">
        <v>7.5258639999999999E-4</v>
      </c>
      <c r="NN133" s="33">
        <v>7.5144280000000001E-4</v>
      </c>
      <c r="NO133" s="33">
        <v>7.5028620000000003E-4</v>
      </c>
      <c r="NP133" s="33">
        <v>7.4911930000000002E-4</v>
      </c>
      <c r="NQ133" s="33">
        <v>7.4795359999999997E-4</v>
      </c>
      <c r="NR133" s="33">
        <v>7.4679740000000003E-4</v>
      </c>
      <c r="NS133" s="33">
        <v>7.4564040000000002E-4</v>
      </c>
      <c r="NT133" s="33">
        <v>7.444614E-4</v>
      </c>
      <c r="NU133" s="33">
        <v>7.4324720000000001E-4</v>
      </c>
      <c r="NV133" s="33">
        <v>7.4200449999999995E-4</v>
      </c>
      <c r="NW133" s="33">
        <v>7.4075159999999998E-4</v>
      </c>
      <c r="NX133" s="33">
        <v>7.3950060000000002E-4</v>
      </c>
      <c r="NY133" s="33">
        <v>7.3824559999999999E-4</v>
      </c>
      <c r="NZ133" s="33">
        <v>7.3696989999999995E-4</v>
      </c>
      <c r="OA133" s="33">
        <v>7.3566310000000004E-4</v>
      </c>
      <c r="OB133" s="33">
        <v>7.3433380000000005E-4</v>
      </c>
      <c r="OC133" s="33">
        <v>7.3300619999999998E-4</v>
      </c>
      <c r="OD133" s="33">
        <v>7.3169480000000002E-4</v>
      </c>
      <c r="OE133" s="33">
        <v>7.3039790000000002E-4</v>
      </c>
      <c r="OF133" s="33">
        <v>7.2910610000000002E-4</v>
      </c>
      <c r="OG133" s="33">
        <v>7.278117E-4</v>
      </c>
      <c r="OH133" s="33">
        <v>7.2652670000000004E-4</v>
      </c>
      <c r="OI133" s="33">
        <v>7.252739E-4</v>
      </c>
      <c r="OJ133" s="33">
        <v>7.2406010000000004E-4</v>
      </c>
      <c r="OK133" s="33">
        <v>7.2288150000000004E-4</v>
      </c>
      <c r="OL133" s="33">
        <v>7.2172480000000003E-4</v>
      </c>
      <c r="OM133" s="33">
        <v>7.2057589999999997E-4</v>
      </c>
      <c r="ON133" s="33">
        <v>7.1943400000000002E-4</v>
      </c>
      <c r="OO133" s="33">
        <v>7.183027E-4</v>
      </c>
      <c r="OP133" s="33">
        <v>7.1717289999999995E-4</v>
      </c>
    </row>
    <row r="134" spans="1:406" x14ac:dyDescent="0.25">
      <c r="A134" s="13" t="str">
        <f t="shared" si="2"/>
        <v>Helicopter-EXTREMELY COARSE-6-7-Any</v>
      </c>
      <c r="B134" s="13" t="s">
        <v>55</v>
      </c>
      <c r="C134" s="23" t="s">
        <v>33</v>
      </c>
      <c r="D134" s="31">
        <v>6</v>
      </c>
      <c r="E134" s="23">
        <v>7</v>
      </c>
      <c r="F134" s="32" t="s">
        <v>48</v>
      </c>
      <c r="G134" s="33">
        <v>0.48670829999999998</v>
      </c>
      <c r="H134" s="33">
        <v>0.30600820000000001</v>
      </c>
      <c r="I134" s="33">
        <v>0.2041287</v>
      </c>
      <c r="J134" s="33">
        <v>0.14323369999999999</v>
      </c>
      <c r="K134" s="33">
        <v>0.1051438</v>
      </c>
      <c r="L134" s="33">
        <v>8.0489720000000001E-2</v>
      </c>
      <c r="M134" s="33">
        <v>6.4005430000000002E-2</v>
      </c>
      <c r="N134" s="33">
        <v>5.2083770000000001E-2</v>
      </c>
      <c r="O134" s="33">
        <v>4.2913769999999997E-2</v>
      </c>
      <c r="P134" s="33">
        <v>3.701492E-2</v>
      </c>
      <c r="Q134" s="33">
        <v>3.2428699999999998E-2</v>
      </c>
      <c r="R134" s="33">
        <v>2.900718E-2</v>
      </c>
      <c r="S134" s="33">
        <v>2.6224890000000001E-2</v>
      </c>
      <c r="T134" s="33">
        <v>2.3750340000000002E-2</v>
      </c>
      <c r="U134" s="33">
        <v>2.1479769999999999E-2</v>
      </c>
      <c r="V134" s="33">
        <v>1.936531E-2</v>
      </c>
      <c r="W134" s="33">
        <v>1.748019E-2</v>
      </c>
      <c r="X134" s="33">
        <v>1.5877949999999998E-2</v>
      </c>
      <c r="Y134" s="33">
        <v>1.449395E-2</v>
      </c>
      <c r="Z134" s="33">
        <v>1.3270580000000001E-2</v>
      </c>
      <c r="AA134" s="33">
        <v>1.2186219999999999E-2</v>
      </c>
      <c r="AB134" s="33">
        <v>1.125813E-2</v>
      </c>
      <c r="AC134" s="33">
        <v>1.045622E-2</v>
      </c>
      <c r="AD134" s="33">
        <v>9.7505760000000004E-3</v>
      </c>
      <c r="AE134" s="33">
        <v>9.1193950000000006E-3</v>
      </c>
      <c r="AF134" s="33">
        <v>8.4748099999999993E-3</v>
      </c>
      <c r="AG134" s="33">
        <v>7.9138880000000009E-3</v>
      </c>
      <c r="AH134" s="33">
        <v>7.4234840000000002E-3</v>
      </c>
      <c r="AI134" s="33">
        <v>6.990034E-3</v>
      </c>
      <c r="AJ134" s="33">
        <v>6.6042100000000001E-3</v>
      </c>
      <c r="AK134" s="33">
        <v>6.2594850000000004E-3</v>
      </c>
      <c r="AL134" s="33">
        <v>5.9508440000000003E-3</v>
      </c>
      <c r="AM134" s="33">
        <v>5.6734710000000002E-3</v>
      </c>
      <c r="AN134" s="33">
        <v>5.4234620000000004E-3</v>
      </c>
      <c r="AO134" s="33">
        <v>5.1962379999999997E-3</v>
      </c>
      <c r="AP134" s="33">
        <v>4.9890730000000001E-3</v>
      </c>
      <c r="AQ134" s="33">
        <v>4.8005579999999999E-3</v>
      </c>
      <c r="AR134" s="33">
        <v>4.6299890000000002E-3</v>
      </c>
      <c r="AS134" s="33">
        <v>4.474942E-3</v>
      </c>
      <c r="AT134" s="33">
        <v>4.332954E-3</v>
      </c>
      <c r="AU134" s="33">
        <v>4.2017469999999996E-3</v>
      </c>
      <c r="AV134" s="33">
        <v>4.080457E-3</v>
      </c>
      <c r="AW134" s="33">
        <v>3.9688470000000002E-3</v>
      </c>
      <c r="AX134" s="33">
        <v>3.8664620000000002E-3</v>
      </c>
      <c r="AY134" s="33">
        <v>3.7721569999999999E-3</v>
      </c>
      <c r="AZ134" s="33">
        <v>3.684859E-3</v>
      </c>
      <c r="BA134" s="33">
        <v>3.6031489999999999E-3</v>
      </c>
      <c r="BB134" s="33">
        <v>3.5267879999999999E-3</v>
      </c>
      <c r="BC134" s="33">
        <v>3.455634E-3</v>
      </c>
      <c r="BD134" s="33">
        <v>3.3896159999999998E-3</v>
      </c>
      <c r="BE134" s="33">
        <v>3.3282400000000001E-3</v>
      </c>
      <c r="BF134" s="33">
        <v>3.2710880000000001E-3</v>
      </c>
      <c r="BG134" s="33">
        <v>3.217302E-3</v>
      </c>
      <c r="BH134" s="33">
        <v>3.1667940000000001E-3</v>
      </c>
      <c r="BI134" s="33">
        <v>3.1191320000000002E-3</v>
      </c>
      <c r="BJ134" s="33">
        <v>3.074546E-3</v>
      </c>
      <c r="BK134" s="33">
        <v>3.0326139999999999E-3</v>
      </c>
      <c r="BL134" s="33">
        <v>2.9928730000000001E-3</v>
      </c>
      <c r="BM134" s="33">
        <v>2.9546860000000002E-3</v>
      </c>
      <c r="BN134" s="33">
        <v>2.9181509999999999E-3</v>
      </c>
      <c r="BO134" s="33">
        <v>2.8831389999999998E-3</v>
      </c>
      <c r="BP134" s="33">
        <v>2.8499810000000001E-3</v>
      </c>
      <c r="BQ134" s="33">
        <v>2.8184529999999998E-3</v>
      </c>
      <c r="BR134" s="33">
        <v>2.7881099999999999E-3</v>
      </c>
      <c r="BS134" s="33">
        <v>2.7583579999999998E-3</v>
      </c>
      <c r="BT134" s="33">
        <v>2.7294480000000002E-3</v>
      </c>
      <c r="BU134" s="33">
        <v>2.7015939999999999E-3</v>
      </c>
      <c r="BV134" s="33">
        <v>2.6751029999999999E-3</v>
      </c>
      <c r="BW134" s="33">
        <v>2.6496710000000001E-3</v>
      </c>
      <c r="BX134" s="33">
        <v>2.6248170000000002E-3</v>
      </c>
      <c r="BY134" s="33">
        <v>2.6001259999999999E-3</v>
      </c>
      <c r="BZ134" s="33">
        <v>2.5759110000000002E-3</v>
      </c>
      <c r="CA134" s="33">
        <v>2.5523590000000001E-3</v>
      </c>
      <c r="CB134" s="33">
        <v>2.529604E-3</v>
      </c>
      <c r="CC134" s="33">
        <v>2.5074590000000001E-3</v>
      </c>
      <c r="CD134" s="33">
        <v>2.4855900000000002E-3</v>
      </c>
      <c r="CE134" s="33">
        <v>2.4638379999999999E-3</v>
      </c>
      <c r="CF134" s="33">
        <v>2.4423919999999998E-3</v>
      </c>
      <c r="CG134" s="33">
        <v>2.4214169999999999E-3</v>
      </c>
      <c r="CH134" s="33">
        <v>2.4011739999999998E-3</v>
      </c>
      <c r="CI134" s="33">
        <v>2.381453E-3</v>
      </c>
      <c r="CJ134" s="33">
        <v>2.3619980000000001E-3</v>
      </c>
      <c r="CK134" s="33">
        <v>2.3426390000000001E-3</v>
      </c>
      <c r="CL134" s="33">
        <v>2.3234499999999999E-3</v>
      </c>
      <c r="CM134" s="33">
        <v>2.3045040000000002E-3</v>
      </c>
      <c r="CN134" s="33">
        <v>2.2859709999999999E-3</v>
      </c>
      <c r="CO134" s="33">
        <v>2.2677700000000001E-3</v>
      </c>
      <c r="CP134" s="33">
        <v>2.2498219999999998E-3</v>
      </c>
      <c r="CQ134" s="33">
        <v>2.2319530000000001E-3</v>
      </c>
      <c r="CR134" s="33">
        <v>2.2141600000000002E-3</v>
      </c>
      <c r="CS134" s="33">
        <v>2.1966070000000002E-3</v>
      </c>
      <c r="CT134" s="33">
        <v>2.1794599999999998E-3</v>
      </c>
      <c r="CU134" s="33">
        <v>2.1626610000000002E-3</v>
      </c>
      <c r="CV134" s="33">
        <v>2.146191E-3</v>
      </c>
      <c r="CW134" s="33">
        <v>2.1299299999999999E-3</v>
      </c>
      <c r="CX134" s="33">
        <v>2.1138239999999998E-3</v>
      </c>
      <c r="CY134" s="33">
        <v>2.0979869999999999E-3</v>
      </c>
      <c r="CZ134" s="33">
        <v>2.0825560000000002E-3</v>
      </c>
      <c r="DA134" s="33">
        <v>2.0674320000000001E-3</v>
      </c>
      <c r="DB134" s="33">
        <v>2.0524580000000001E-3</v>
      </c>
      <c r="DC134" s="33">
        <v>2.0375440000000001E-3</v>
      </c>
      <c r="DD134" s="33">
        <v>2.0227980000000001E-3</v>
      </c>
      <c r="DE134" s="33">
        <v>2.008386E-3</v>
      </c>
      <c r="DF134" s="33">
        <v>1.9943449999999998E-3</v>
      </c>
      <c r="DG134" s="33">
        <v>1.9804520000000002E-3</v>
      </c>
      <c r="DH134" s="33">
        <v>1.9666929999999998E-3</v>
      </c>
      <c r="DI134" s="33">
        <v>1.9531049999999999E-3</v>
      </c>
      <c r="DJ134" s="33">
        <v>1.939777E-3</v>
      </c>
      <c r="DK134" s="33">
        <v>1.9267659999999999E-3</v>
      </c>
      <c r="DL134" s="33">
        <v>1.914018E-3</v>
      </c>
      <c r="DM134" s="33">
        <v>1.9014119999999999E-3</v>
      </c>
      <c r="DN134" s="33">
        <v>1.8889530000000001E-3</v>
      </c>
      <c r="DO134" s="33">
        <v>1.8766360000000001E-3</v>
      </c>
      <c r="DP134" s="33">
        <v>1.86451E-3</v>
      </c>
      <c r="DQ134" s="33">
        <v>1.852551E-3</v>
      </c>
      <c r="DR134" s="33">
        <v>1.8407079999999999E-3</v>
      </c>
      <c r="DS134" s="33">
        <v>1.8289549999999999E-3</v>
      </c>
      <c r="DT134" s="33">
        <v>1.8173390000000001E-3</v>
      </c>
      <c r="DU134" s="33">
        <v>1.805879E-3</v>
      </c>
      <c r="DV134" s="33">
        <v>1.79459E-3</v>
      </c>
      <c r="DW134" s="33">
        <v>1.7834540000000001E-3</v>
      </c>
      <c r="DX134" s="33">
        <v>1.7724259999999999E-3</v>
      </c>
      <c r="DY134" s="33">
        <v>1.761482E-3</v>
      </c>
      <c r="DZ134" s="33">
        <v>1.750653E-3</v>
      </c>
      <c r="EA134" s="33">
        <v>1.7399589999999999E-3</v>
      </c>
      <c r="EB134" s="33">
        <v>1.7293950000000001E-3</v>
      </c>
      <c r="EC134" s="33">
        <v>1.718869E-3</v>
      </c>
      <c r="ED134" s="33">
        <v>1.7082989999999999E-3</v>
      </c>
      <c r="EE134" s="33">
        <v>1.697711E-3</v>
      </c>
      <c r="EF134" s="33">
        <v>1.6872040000000001E-3</v>
      </c>
      <c r="EG134" s="33">
        <v>1.6768600000000001E-3</v>
      </c>
      <c r="EH134" s="33">
        <v>1.666671E-3</v>
      </c>
      <c r="EI134" s="33">
        <v>1.6565600000000001E-3</v>
      </c>
      <c r="EJ134" s="33">
        <v>1.646479E-3</v>
      </c>
      <c r="EK134" s="33">
        <v>1.6364299999999999E-3</v>
      </c>
      <c r="EL134" s="33">
        <v>1.626499E-3</v>
      </c>
      <c r="EM134" s="33">
        <v>1.616772E-3</v>
      </c>
      <c r="EN134" s="33">
        <v>1.607266E-3</v>
      </c>
      <c r="EO134" s="33">
        <v>1.5978590000000001E-3</v>
      </c>
      <c r="EP134" s="33">
        <v>1.588435E-3</v>
      </c>
      <c r="EQ134" s="33">
        <v>1.578987E-3</v>
      </c>
      <c r="ER134" s="33">
        <v>1.5696519999999999E-3</v>
      </c>
      <c r="ES134" s="33">
        <v>1.56054E-3</v>
      </c>
      <c r="ET134" s="33">
        <v>1.5516390000000001E-3</v>
      </c>
      <c r="EU134" s="33">
        <v>1.5427850000000001E-3</v>
      </c>
      <c r="EV134" s="33">
        <v>1.53386E-3</v>
      </c>
      <c r="EW134" s="33">
        <v>1.5248589999999999E-3</v>
      </c>
      <c r="EX134" s="33">
        <v>1.515932E-3</v>
      </c>
      <c r="EY134" s="33">
        <v>1.5072099999999999E-3</v>
      </c>
      <c r="EZ134" s="33">
        <v>1.49866E-3</v>
      </c>
      <c r="FA134" s="33">
        <v>1.490133E-3</v>
      </c>
      <c r="FB134" s="33">
        <v>1.4815469999999999E-3</v>
      </c>
      <c r="FC134" s="33">
        <v>1.4729369999999999E-3</v>
      </c>
      <c r="FD134" s="33">
        <v>1.4644320000000001E-3</v>
      </c>
      <c r="FE134" s="33">
        <v>1.4561489999999999E-3</v>
      </c>
      <c r="FF134" s="33">
        <v>1.4480890000000001E-3</v>
      </c>
      <c r="FG134" s="33">
        <v>1.4401240000000001E-3</v>
      </c>
      <c r="FH134" s="33">
        <v>1.4321539999999999E-3</v>
      </c>
      <c r="FI134" s="33">
        <v>1.424186E-3</v>
      </c>
      <c r="FJ134" s="33">
        <v>1.416313E-3</v>
      </c>
      <c r="FK134" s="33">
        <v>1.4086190000000001E-3</v>
      </c>
      <c r="FL134" s="33">
        <v>1.401072E-3</v>
      </c>
      <c r="FM134" s="33">
        <v>1.3935449999999999E-3</v>
      </c>
      <c r="FN134" s="33">
        <v>1.385975E-3</v>
      </c>
      <c r="FO134" s="33">
        <v>1.378394E-3</v>
      </c>
      <c r="FP134" s="33">
        <v>1.370904E-3</v>
      </c>
      <c r="FQ134" s="33">
        <v>1.3635769999999999E-3</v>
      </c>
      <c r="FR134" s="33">
        <v>1.356386E-3</v>
      </c>
      <c r="FS134" s="33">
        <v>1.3491950000000001E-3</v>
      </c>
      <c r="FT134" s="33">
        <v>1.341919E-3</v>
      </c>
      <c r="FU134" s="33">
        <v>1.334565E-3</v>
      </c>
      <c r="FV134" s="33">
        <v>1.327214E-3</v>
      </c>
      <c r="FW134" s="33">
        <v>1.319976E-3</v>
      </c>
      <c r="FX134" s="33">
        <v>1.3128759999999999E-3</v>
      </c>
      <c r="FY134" s="33">
        <v>1.3058049999999999E-3</v>
      </c>
      <c r="FZ134" s="33">
        <v>1.2987000000000001E-3</v>
      </c>
      <c r="GA134" s="33">
        <v>1.2915800000000001E-3</v>
      </c>
      <c r="GB134" s="33">
        <v>1.284533E-3</v>
      </c>
      <c r="GC134" s="33">
        <v>1.2776689999999999E-3</v>
      </c>
      <c r="GD134" s="33">
        <v>1.270995E-3</v>
      </c>
      <c r="GE134" s="33">
        <v>1.2643870000000001E-3</v>
      </c>
      <c r="GF134" s="33">
        <v>1.257771E-3</v>
      </c>
      <c r="GG134" s="33">
        <v>1.2511740000000001E-3</v>
      </c>
      <c r="GH134" s="33">
        <v>1.244651E-3</v>
      </c>
      <c r="GI134" s="33">
        <v>1.2382269999999999E-3</v>
      </c>
      <c r="GJ134" s="33">
        <v>1.231876E-3</v>
      </c>
      <c r="GK134" s="33">
        <v>1.2254830000000001E-3</v>
      </c>
      <c r="GL134" s="33">
        <v>1.2189880000000001E-3</v>
      </c>
      <c r="GM134" s="33">
        <v>1.2124600000000001E-3</v>
      </c>
      <c r="GN134" s="33">
        <v>1.2059830000000001E-3</v>
      </c>
      <c r="GO134" s="33">
        <v>1.1995910000000001E-3</v>
      </c>
      <c r="GP134" s="33">
        <v>1.1932869999999999E-3</v>
      </c>
      <c r="GQ134" s="33">
        <v>1.1870170000000001E-3</v>
      </c>
      <c r="GR134" s="33">
        <v>1.180756E-3</v>
      </c>
      <c r="GS134" s="33">
        <v>1.174568E-3</v>
      </c>
      <c r="GT134" s="33">
        <v>1.168512E-3</v>
      </c>
      <c r="GU134" s="33">
        <v>1.162579E-3</v>
      </c>
      <c r="GV134" s="33">
        <v>1.156734E-3</v>
      </c>
      <c r="GW134" s="33">
        <v>1.1508619999999999E-3</v>
      </c>
      <c r="GX134" s="33">
        <v>1.144904E-3</v>
      </c>
      <c r="GY134" s="33">
        <v>1.138937E-3</v>
      </c>
      <c r="GZ134" s="33">
        <v>1.1330450000000001E-3</v>
      </c>
      <c r="HA134" s="33">
        <v>1.12728E-3</v>
      </c>
      <c r="HB134" s="33">
        <v>1.121651E-3</v>
      </c>
      <c r="HC134" s="33">
        <v>1.116101E-3</v>
      </c>
      <c r="HD134" s="33">
        <v>1.1105620000000001E-3</v>
      </c>
      <c r="HE134" s="33">
        <v>1.1050630000000001E-3</v>
      </c>
      <c r="HF134" s="33">
        <v>1.099633E-3</v>
      </c>
      <c r="HG134" s="33">
        <v>1.09428E-3</v>
      </c>
      <c r="HH134" s="33">
        <v>1.0890139999999999E-3</v>
      </c>
      <c r="HI134" s="33">
        <v>1.0837830000000001E-3</v>
      </c>
      <c r="HJ134" s="33">
        <v>1.0785040000000001E-3</v>
      </c>
      <c r="HK134" s="33">
        <v>1.0731989999999999E-3</v>
      </c>
      <c r="HL134" s="33">
        <v>1.0678630000000001E-3</v>
      </c>
      <c r="HM134" s="33">
        <v>1.062505E-3</v>
      </c>
      <c r="HN134" s="33">
        <v>1.0571619999999999E-3</v>
      </c>
      <c r="HO134" s="33">
        <v>1.0518330000000001E-3</v>
      </c>
      <c r="HP134" s="33">
        <v>1.046518E-3</v>
      </c>
      <c r="HQ134" s="33">
        <v>1.04127E-3</v>
      </c>
      <c r="HR134" s="33">
        <v>1.036115E-3</v>
      </c>
      <c r="HS134" s="33">
        <v>1.0310709999999999E-3</v>
      </c>
      <c r="HT134" s="33">
        <v>1.0261140000000001E-3</v>
      </c>
      <c r="HU134" s="33">
        <v>1.0212019999999999E-3</v>
      </c>
      <c r="HV134" s="33">
        <v>1.0163259999999999E-3</v>
      </c>
      <c r="HW134" s="33">
        <v>1.0115059999999999E-3</v>
      </c>
      <c r="HX134" s="33">
        <v>1.0067330000000001E-3</v>
      </c>
      <c r="HY134" s="33">
        <v>1.0019950000000001E-3</v>
      </c>
      <c r="HZ134" s="33">
        <v>9.9726640000000004E-4</v>
      </c>
      <c r="IA134" s="33">
        <v>9.9252419999999991E-4</v>
      </c>
      <c r="IB134" s="33">
        <v>9.8776490000000001E-4</v>
      </c>
      <c r="IC134" s="33">
        <v>9.8301479999999999E-4</v>
      </c>
      <c r="ID134" s="33">
        <v>9.7831359999999996E-4</v>
      </c>
      <c r="IE134" s="33">
        <v>9.7368019999999995E-4</v>
      </c>
      <c r="IF134" s="33">
        <v>9.6909199999999996E-4</v>
      </c>
      <c r="IG134" s="33">
        <v>9.6452280000000005E-4</v>
      </c>
      <c r="IH134" s="33">
        <v>9.599411E-4</v>
      </c>
      <c r="II134" s="33">
        <v>9.553602E-4</v>
      </c>
      <c r="IJ134" s="33">
        <v>9.5081780000000002E-4</v>
      </c>
      <c r="IK134" s="33">
        <v>9.4635050000000005E-4</v>
      </c>
      <c r="IL134" s="33">
        <v>9.419265E-4</v>
      </c>
      <c r="IM134" s="33">
        <v>9.374928E-4</v>
      </c>
      <c r="IN134" s="33">
        <v>9.3300499999999999E-4</v>
      </c>
      <c r="IO134" s="33">
        <v>9.2846810000000004E-4</v>
      </c>
      <c r="IP134" s="33">
        <v>9.2394419999999996E-4</v>
      </c>
      <c r="IQ134" s="33">
        <v>9.1950509999999997E-4</v>
      </c>
      <c r="IR134" s="33">
        <v>9.1515810000000004E-4</v>
      </c>
      <c r="IS134" s="33">
        <v>9.1091209999999998E-4</v>
      </c>
      <c r="IT134" s="33">
        <v>9.0674080000000001E-4</v>
      </c>
      <c r="IU134" s="33">
        <v>9.0259499999999996E-4</v>
      </c>
      <c r="IV134" s="33">
        <v>8.9848619999999995E-4</v>
      </c>
      <c r="IW134" s="33">
        <v>8.9444839999999997E-4</v>
      </c>
      <c r="IX134" s="33">
        <v>8.9047659999999995E-4</v>
      </c>
      <c r="IY134" s="33">
        <v>8.8654900000000004E-4</v>
      </c>
      <c r="IZ134" s="33">
        <v>8.8262379999999997E-4</v>
      </c>
      <c r="JA134" s="33">
        <v>8.7867700000000002E-4</v>
      </c>
      <c r="JB134" s="33">
        <v>8.7472690000000002E-4</v>
      </c>
      <c r="JC134" s="33">
        <v>8.7081120000000005E-4</v>
      </c>
      <c r="JD134" s="33">
        <v>8.6692690000000005E-4</v>
      </c>
      <c r="JE134" s="33">
        <v>8.6306950000000001E-4</v>
      </c>
      <c r="JF134" s="33">
        <v>8.5921540000000001E-4</v>
      </c>
      <c r="JG134" s="33">
        <v>8.5535280000000003E-4</v>
      </c>
      <c r="JH134" s="33">
        <v>8.5149369999999995E-4</v>
      </c>
      <c r="JI134" s="33">
        <v>8.4769380000000001E-4</v>
      </c>
      <c r="JJ134" s="33">
        <v>8.4397070000000001E-4</v>
      </c>
      <c r="JK134" s="33">
        <v>8.4033070000000005E-4</v>
      </c>
      <c r="JL134" s="33">
        <v>8.3675160000000004E-4</v>
      </c>
      <c r="JM134" s="33">
        <v>8.3320089999999996E-4</v>
      </c>
      <c r="JN134" s="33">
        <v>8.29683E-4</v>
      </c>
      <c r="JO134" s="33">
        <v>8.2624140000000005E-4</v>
      </c>
      <c r="JP134" s="33">
        <v>8.2287280000000005E-4</v>
      </c>
      <c r="JQ134" s="33">
        <v>8.195543E-4</v>
      </c>
      <c r="JR134" s="33">
        <v>8.1625440000000001E-4</v>
      </c>
      <c r="JS134" s="33">
        <v>8.129538E-4</v>
      </c>
      <c r="JT134" s="33">
        <v>8.0967270000000002E-4</v>
      </c>
      <c r="JU134" s="33">
        <v>8.0644780000000001E-4</v>
      </c>
      <c r="JV134" s="33">
        <v>8.0326840000000002E-4</v>
      </c>
      <c r="JW134" s="33">
        <v>8.0010499999999996E-4</v>
      </c>
      <c r="JX134" s="33">
        <v>7.9691720000000003E-4</v>
      </c>
      <c r="JY134" s="33">
        <v>7.9367589999999996E-4</v>
      </c>
      <c r="JZ134" s="33">
        <v>7.904047E-4</v>
      </c>
      <c r="KA134" s="33">
        <v>7.8714759999999996E-4</v>
      </c>
      <c r="KB134" s="33">
        <v>7.8395030000000005E-4</v>
      </c>
      <c r="KC134" s="33">
        <v>7.8082650000000004E-4</v>
      </c>
      <c r="KD134" s="33">
        <v>7.7775559999999997E-4</v>
      </c>
      <c r="KE134" s="33">
        <v>7.7469569999999996E-4</v>
      </c>
      <c r="KF134" s="33">
        <v>7.7165559999999998E-4</v>
      </c>
      <c r="KG134" s="33">
        <v>7.686638E-4</v>
      </c>
      <c r="KH134" s="33">
        <v>7.657486E-4</v>
      </c>
      <c r="KI134" s="33">
        <v>7.6291499999999997E-4</v>
      </c>
      <c r="KJ134" s="33">
        <v>7.6013519999999996E-4</v>
      </c>
      <c r="KK134" s="33">
        <v>7.573654E-4</v>
      </c>
      <c r="KL134" s="33">
        <v>7.5459889999999997E-4</v>
      </c>
      <c r="KM134" s="33">
        <v>7.5186570000000002E-4</v>
      </c>
      <c r="KN134" s="33">
        <v>7.4917889999999996E-4</v>
      </c>
      <c r="KO134" s="33">
        <v>7.4652289999999999E-4</v>
      </c>
      <c r="KP134" s="33">
        <v>7.4385390000000003E-4</v>
      </c>
      <c r="KQ134" s="33">
        <v>7.4113019999999996E-4</v>
      </c>
      <c r="KR134" s="33">
        <v>7.383464E-4</v>
      </c>
      <c r="KS134" s="33">
        <v>7.3553759999999996E-4</v>
      </c>
      <c r="KT134" s="33">
        <v>7.3273969999999996E-4</v>
      </c>
      <c r="KU134" s="33">
        <v>7.2995320000000005E-4</v>
      </c>
      <c r="KV134" s="33">
        <v>7.2715150000000005E-4</v>
      </c>
      <c r="KW134" s="33">
        <v>7.2430750000000005E-4</v>
      </c>
      <c r="KX134" s="33">
        <v>7.2143909999999997E-4</v>
      </c>
      <c r="KY134" s="33">
        <v>7.1860160000000001E-4</v>
      </c>
      <c r="KZ134" s="33">
        <v>7.1582410000000003E-4</v>
      </c>
      <c r="LA134" s="33">
        <v>7.1311720000000005E-4</v>
      </c>
      <c r="LB134" s="33">
        <v>7.1046529999999996E-4</v>
      </c>
      <c r="LC134" s="33">
        <v>7.0783640000000002E-4</v>
      </c>
      <c r="LD134" s="33">
        <v>7.0523679999999998E-4</v>
      </c>
      <c r="LE134" s="33">
        <v>7.0271129999999995E-4</v>
      </c>
      <c r="LF134" s="33">
        <v>7.0027380000000001E-4</v>
      </c>
      <c r="LG134" s="33">
        <v>6.9791090000000003E-4</v>
      </c>
      <c r="LH134" s="33">
        <v>6.9559359999999998E-4</v>
      </c>
      <c r="LI134" s="33">
        <v>6.9327229999999998E-4</v>
      </c>
      <c r="LJ134" s="33">
        <v>6.9092160000000004E-4</v>
      </c>
      <c r="LK134" s="33">
        <v>6.885649E-4</v>
      </c>
      <c r="LL134" s="33">
        <v>6.8621649999999997E-4</v>
      </c>
      <c r="LM134" s="33">
        <v>6.8387350000000005E-4</v>
      </c>
      <c r="LN134" s="33">
        <v>6.815155E-4</v>
      </c>
      <c r="LO134" s="33">
        <v>6.7909660000000001E-4</v>
      </c>
      <c r="LP134" s="33">
        <v>6.7660989999999998E-4</v>
      </c>
      <c r="LQ134" s="33">
        <v>6.7409550000000005E-4</v>
      </c>
      <c r="LR134" s="33">
        <v>6.7158750000000003E-4</v>
      </c>
      <c r="LS134" s="33">
        <v>6.6910790000000004E-4</v>
      </c>
      <c r="LT134" s="33">
        <v>6.666469E-4</v>
      </c>
      <c r="LU134" s="33">
        <v>6.6417069999999997E-4</v>
      </c>
      <c r="LV134" s="33">
        <v>6.6169350000000004E-4</v>
      </c>
      <c r="LW134" s="33">
        <v>6.5924479999999997E-4</v>
      </c>
      <c r="LX134" s="33">
        <v>6.568476E-4</v>
      </c>
      <c r="LY134" s="33">
        <v>6.5451050000000003E-4</v>
      </c>
      <c r="LZ134" s="33">
        <v>6.5222070000000004E-4</v>
      </c>
      <c r="MA134" s="33">
        <v>6.4993400000000002E-4</v>
      </c>
      <c r="MB134" s="33">
        <v>6.47654E-4</v>
      </c>
      <c r="MC134" s="33">
        <v>6.4540780000000002E-4</v>
      </c>
      <c r="MD134" s="33">
        <v>6.4321080000000002E-4</v>
      </c>
      <c r="ME134" s="33">
        <v>6.4106120000000002E-4</v>
      </c>
      <c r="MF134" s="33">
        <v>6.3893200000000004E-4</v>
      </c>
      <c r="MG134" s="33">
        <v>6.3678659999999996E-4</v>
      </c>
      <c r="MH134" s="33">
        <v>6.3461430000000003E-4</v>
      </c>
      <c r="MI134" s="33">
        <v>6.3243619999999996E-4</v>
      </c>
      <c r="MJ134" s="33">
        <v>6.3027649999999999E-4</v>
      </c>
      <c r="MK134" s="33">
        <v>6.2813989999999998E-4</v>
      </c>
      <c r="ML134" s="33">
        <v>6.2600209999999999E-4</v>
      </c>
      <c r="MM134" s="33">
        <v>6.2383440000000001E-4</v>
      </c>
      <c r="MN134" s="33">
        <v>6.2162960000000005E-4</v>
      </c>
      <c r="MO134" s="33">
        <v>6.1940580000000001E-4</v>
      </c>
      <c r="MP134" s="33">
        <v>6.1719640000000001E-4</v>
      </c>
      <c r="MQ134" s="33">
        <v>6.150118E-4</v>
      </c>
      <c r="MR134" s="33">
        <v>6.1283400000000003E-4</v>
      </c>
      <c r="MS134" s="33">
        <v>6.1063480000000004E-4</v>
      </c>
      <c r="MT134" s="33">
        <v>6.0840999999999998E-4</v>
      </c>
      <c r="MU134" s="33">
        <v>6.0618569999999999E-4</v>
      </c>
      <c r="MV134" s="33">
        <v>6.0398630000000003E-4</v>
      </c>
      <c r="MW134" s="33">
        <v>6.0182059999999997E-4</v>
      </c>
      <c r="MX134" s="33">
        <v>5.9967389999999998E-4</v>
      </c>
      <c r="MY134" s="33">
        <v>5.9751599999999998E-4</v>
      </c>
      <c r="MZ134" s="33">
        <v>5.953388E-4</v>
      </c>
      <c r="NA134" s="33">
        <v>5.9316640000000003E-4</v>
      </c>
      <c r="NB134" s="33">
        <v>5.910256E-4</v>
      </c>
      <c r="NC134" s="33">
        <v>5.8891979999999998E-4</v>
      </c>
      <c r="ND134" s="33">
        <v>5.8684779999999999E-4</v>
      </c>
      <c r="NE134" s="33">
        <v>5.8478450000000004E-4</v>
      </c>
      <c r="NF134" s="33">
        <v>5.8272290000000002E-4</v>
      </c>
      <c r="NG134" s="33">
        <v>5.8067250000000002E-4</v>
      </c>
      <c r="NH134" s="33">
        <v>5.7865019999999996E-4</v>
      </c>
      <c r="NI134" s="33">
        <v>5.7665539999999995E-4</v>
      </c>
      <c r="NJ134" s="33">
        <v>5.7468090000000003E-4</v>
      </c>
      <c r="NK134" s="33">
        <v>5.7270559999999995E-4</v>
      </c>
      <c r="NL134" s="33">
        <v>5.7072229999999995E-4</v>
      </c>
      <c r="NM134" s="33">
        <v>5.6873470000000001E-4</v>
      </c>
      <c r="NN134" s="33">
        <v>5.6675349999999998E-4</v>
      </c>
      <c r="NO134" s="33">
        <v>5.6478690000000005E-4</v>
      </c>
      <c r="NP134" s="33">
        <v>5.6283690000000003E-4</v>
      </c>
      <c r="NQ134" s="33">
        <v>5.6087960000000001E-4</v>
      </c>
      <c r="NR134" s="33">
        <v>5.5891299999999997E-4</v>
      </c>
      <c r="NS134" s="33">
        <v>5.5694269999999996E-4</v>
      </c>
      <c r="NT134" s="33">
        <v>5.5497840000000005E-4</v>
      </c>
      <c r="NU134" s="33">
        <v>5.5303649999999998E-4</v>
      </c>
      <c r="NV134" s="33">
        <v>5.5112E-4</v>
      </c>
      <c r="NW134" s="33">
        <v>5.4920230000000004E-4</v>
      </c>
      <c r="NX134" s="33">
        <v>5.4728980000000001E-4</v>
      </c>
      <c r="NY134" s="33">
        <v>5.4539200000000001E-4</v>
      </c>
      <c r="NZ134" s="33">
        <v>5.4352250000000001E-4</v>
      </c>
      <c r="OA134" s="33">
        <v>5.4169630000000003E-4</v>
      </c>
      <c r="OB134" s="33">
        <v>5.3990679999999999E-4</v>
      </c>
      <c r="OC134" s="33">
        <v>5.381362E-4</v>
      </c>
      <c r="OD134" s="33">
        <v>5.363891E-4</v>
      </c>
      <c r="OE134" s="33">
        <v>5.346649E-4</v>
      </c>
      <c r="OF134" s="33">
        <v>5.3297559999999997E-4</v>
      </c>
      <c r="OG134" s="33">
        <v>5.3133900000000003E-4</v>
      </c>
      <c r="OH134" s="33">
        <v>5.2974309999999998E-4</v>
      </c>
      <c r="OI134" s="33">
        <v>5.2816630000000005E-4</v>
      </c>
      <c r="OJ134" s="33">
        <v>5.2661489999999999E-4</v>
      </c>
      <c r="OK134" s="33">
        <v>5.2508190000000003E-4</v>
      </c>
      <c r="OL134" s="33">
        <v>5.2357830000000001E-4</v>
      </c>
      <c r="OM134" s="33">
        <v>5.2211110000000005E-4</v>
      </c>
      <c r="ON134" s="33">
        <v>5.2067089999999997E-4</v>
      </c>
      <c r="OO134" s="33">
        <v>5.1924139999999996E-4</v>
      </c>
      <c r="OP134" s="33">
        <v>5.1782200000000003E-4</v>
      </c>
    </row>
    <row r="135" spans="1:406" x14ac:dyDescent="0.25">
      <c r="A135" s="13" t="str">
        <f t="shared" si="2"/>
        <v>Helicopter-ULTRA COARSE-3-20-Any</v>
      </c>
      <c r="B135" s="13" t="s">
        <v>55</v>
      </c>
      <c r="C135" s="23" t="s">
        <v>42</v>
      </c>
      <c r="D135" s="31">
        <v>3</v>
      </c>
      <c r="E135" s="23">
        <v>20</v>
      </c>
      <c r="F135" s="32" t="s">
        <v>48</v>
      </c>
      <c r="G135" s="33">
        <v>0.65426989999999996</v>
      </c>
      <c r="H135" s="33">
        <v>0.40026270000000003</v>
      </c>
      <c r="I135" s="33">
        <v>0.25472250000000002</v>
      </c>
      <c r="J135" s="33">
        <v>0.1701772</v>
      </c>
      <c r="K135" s="33">
        <v>0.11936049999999999</v>
      </c>
      <c r="L135" s="33">
        <v>8.7565669999999998E-2</v>
      </c>
      <c r="M135" s="33">
        <v>6.6488439999999996E-2</v>
      </c>
      <c r="N135" s="33">
        <v>5.2175069999999997E-2</v>
      </c>
      <c r="O135" s="33">
        <v>4.2088590000000002E-2</v>
      </c>
      <c r="P135" s="33">
        <v>3.5912189999999997E-2</v>
      </c>
      <c r="Q135" s="33">
        <v>3.1395060000000002E-2</v>
      </c>
      <c r="R135" s="33">
        <v>2.804243E-2</v>
      </c>
      <c r="S135" s="33">
        <v>2.529062E-2</v>
      </c>
      <c r="T135" s="33">
        <v>2.2887600000000001E-2</v>
      </c>
      <c r="U135" s="33">
        <v>2.0827829999999999E-2</v>
      </c>
      <c r="V135" s="33">
        <v>1.876769E-2</v>
      </c>
      <c r="W135" s="33">
        <v>1.692664E-2</v>
      </c>
      <c r="X135" s="33">
        <v>1.534718E-2</v>
      </c>
      <c r="Y135" s="33">
        <v>1.3936820000000001E-2</v>
      </c>
      <c r="Z135" s="33">
        <v>1.26853E-2</v>
      </c>
      <c r="AA135" s="33">
        <v>1.16384E-2</v>
      </c>
      <c r="AB135" s="33">
        <v>1.066548E-2</v>
      </c>
      <c r="AC135" s="33">
        <v>9.8408000000000002E-3</v>
      </c>
      <c r="AD135" s="33">
        <v>9.1228160000000006E-3</v>
      </c>
      <c r="AE135" s="33">
        <v>8.4761809999999993E-3</v>
      </c>
      <c r="AF135" s="33">
        <v>7.8382179999999992E-3</v>
      </c>
      <c r="AG135" s="33">
        <v>7.2797579999999999E-3</v>
      </c>
      <c r="AH135" s="33">
        <v>6.7883320000000002E-3</v>
      </c>
      <c r="AI135" s="33">
        <v>6.3594819999999996E-3</v>
      </c>
      <c r="AJ135" s="33">
        <v>5.9743649999999997E-3</v>
      </c>
      <c r="AK135" s="33">
        <v>5.6271660000000003E-3</v>
      </c>
      <c r="AL135" s="33">
        <v>5.3142650000000003E-3</v>
      </c>
      <c r="AM135" s="33">
        <v>5.0276490000000004E-3</v>
      </c>
      <c r="AN135" s="33">
        <v>4.7662410000000001E-3</v>
      </c>
      <c r="AO135" s="33">
        <v>4.5310810000000002E-3</v>
      </c>
      <c r="AP135" s="33">
        <v>4.3138869999999998E-3</v>
      </c>
      <c r="AQ135" s="33">
        <v>4.1138010000000003E-3</v>
      </c>
      <c r="AR135" s="33">
        <v>3.9281869999999997E-3</v>
      </c>
      <c r="AS135" s="33">
        <v>3.7552610000000002E-3</v>
      </c>
      <c r="AT135" s="33">
        <v>3.5945299999999999E-3</v>
      </c>
      <c r="AU135" s="33">
        <v>3.4467769999999998E-3</v>
      </c>
      <c r="AV135" s="33">
        <v>3.3086750000000001E-3</v>
      </c>
      <c r="AW135" s="33">
        <v>3.1800800000000001E-3</v>
      </c>
      <c r="AX135" s="33">
        <v>3.0579029999999998E-3</v>
      </c>
      <c r="AY135" s="33">
        <v>2.9429399999999998E-3</v>
      </c>
      <c r="AZ135" s="33">
        <v>2.834488E-3</v>
      </c>
      <c r="BA135" s="33">
        <v>2.7339170000000002E-3</v>
      </c>
      <c r="BB135" s="33">
        <v>2.6396560000000002E-3</v>
      </c>
      <c r="BC135" s="33">
        <v>2.5513760000000002E-3</v>
      </c>
      <c r="BD135" s="33">
        <v>2.4659389999999999E-3</v>
      </c>
      <c r="BE135" s="33">
        <v>2.384742E-3</v>
      </c>
      <c r="BF135" s="33">
        <v>2.3079860000000002E-3</v>
      </c>
      <c r="BG135" s="33">
        <v>2.236268E-3</v>
      </c>
      <c r="BH135" s="33">
        <v>2.1691319999999998E-3</v>
      </c>
      <c r="BI135" s="33">
        <v>2.1057990000000002E-3</v>
      </c>
      <c r="BJ135" s="33">
        <v>2.0431030000000001E-3</v>
      </c>
      <c r="BK135" s="33">
        <v>1.9828530000000001E-3</v>
      </c>
      <c r="BL135" s="33">
        <v>1.926224E-3</v>
      </c>
      <c r="BM135" s="33">
        <v>1.8730369999999999E-3</v>
      </c>
      <c r="BN135" s="33">
        <v>1.8232579999999999E-3</v>
      </c>
      <c r="BO135" s="33">
        <v>1.776152E-3</v>
      </c>
      <c r="BP135" s="33">
        <v>1.7287380000000001E-3</v>
      </c>
      <c r="BQ135" s="33">
        <v>1.6829740000000001E-3</v>
      </c>
      <c r="BR135" s="33">
        <v>1.639597E-3</v>
      </c>
      <c r="BS135" s="33">
        <v>1.59899E-3</v>
      </c>
      <c r="BT135" s="33">
        <v>1.5614629999999999E-3</v>
      </c>
      <c r="BU135" s="33">
        <v>1.5258159999999999E-3</v>
      </c>
      <c r="BV135" s="33">
        <v>1.489415E-3</v>
      </c>
      <c r="BW135" s="33">
        <v>1.4536340000000001E-3</v>
      </c>
      <c r="BX135" s="33">
        <v>1.4193700000000001E-3</v>
      </c>
      <c r="BY135" s="33">
        <v>1.387533E-3</v>
      </c>
      <c r="BZ135" s="33">
        <v>1.3581159999999999E-3</v>
      </c>
      <c r="CA135" s="33">
        <v>1.3301470000000001E-3</v>
      </c>
      <c r="CB135" s="33">
        <v>1.301658E-3</v>
      </c>
      <c r="CC135" s="33">
        <v>1.273038E-3</v>
      </c>
      <c r="CD135" s="33">
        <v>1.245332E-3</v>
      </c>
      <c r="CE135" s="33">
        <v>1.2196590000000001E-3</v>
      </c>
      <c r="CF135" s="33">
        <v>1.196073E-3</v>
      </c>
      <c r="CG135" s="33">
        <v>1.1738339999999999E-3</v>
      </c>
      <c r="CH135" s="33">
        <v>1.1511659999999999E-3</v>
      </c>
      <c r="CI135" s="33">
        <v>1.1281850000000001E-3</v>
      </c>
      <c r="CJ135" s="33">
        <v>1.1058140000000001E-3</v>
      </c>
      <c r="CK135" s="33">
        <v>1.084829E-3</v>
      </c>
      <c r="CL135" s="33">
        <v>1.065723E-3</v>
      </c>
      <c r="CM135" s="33">
        <v>1.047809E-3</v>
      </c>
      <c r="CN135" s="33">
        <v>1.0296229999999999E-3</v>
      </c>
      <c r="CO135" s="33">
        <v>1.0108960000000001E-3</v>
      </c>
      <c r="CP135" s="33">
        <v>9.923547E-4</v>
      </c>
      <c r="CQ135" s="33">
        <v>9.7484969999999998E-4</v>
      </c>
      <c r="CR135" s="33">
        <v>9.5885230000000005E-4</v>
      </c>
      <c r="CS135" s="33">
        <v>9.4407319999999999E-4</v>
      </c>
      <c r="CT135" s="33">
        <v>9.2906569999999999E-4</v>
      </c>
      <c r="CU135" s="33">
        <v>9.1361630000000001E-4</v>
      </c>
      <c r="CV135" s="33">
        <v>8.9795890000000001E-4</v>
      </c>
      <c r="CW135" s="33">
        <v>8.8303640000000005E-4</v>
      </c>
      <c r="CX135" s="33">
        <v>8.6949249999999998E-4</v>
      </c>
      <c r="CY135" s="33">
        <v>8.5690959999999998E-4</v>
      </c>
      <c r="CZ135" s="33">
        <v>8.441923E-4</v>
      </c>
      <c r="DA135" s="33">
        <v>8.3121859999999998E-4</v>
      </c>
      <c r="DB135" s="33">
        <v>8.1806089999999999E-4</v>
      </c>
      <c r="DC135" s="33">
        <v>8.0544449999999995E-4</v>
      </c>
      <c r="DD135" s="33">
        <v>7.9406500000000005E-4</v>
      </c>
      <c r="DE135" s="33">
        <v>7.8367349999999998E-4</v>
      </c>
      <c r="DF135" s="33">
        <v>7.7300709999999996E-4</v>
      </c>
      <c r="DG135" s="33">
        <v>7.6179000000000004E-4</v>
      </c>
      <c r="DH135" s="33">
        <v>7.5038790000000002E-4</v>
      </c>
      <c r="DI135" s="33">
        <v>7.3952380000000002E-4</v>
      </c>
      <c r="DJ135" s="33">
        <v>7.2961879999999997E-4</v>
      </c>
      <c r="DK135" s="33">
        <v>7.2045360000000001E-4</v>
      </c>
      <c r="DL135" s="33">
        <v>7.1128079999999995E-4</v>
      </c>
      <c r="DM135" s="33">
        <v>7.0175800000000003E-4</v>
      </c>
      <c r="DN135" s="33">
        <v>6.9214690000000002E-4</v>
      </c>
      <c r="DO135" s="33">
        <v>6.8292060000000004E-4</v>
      </c>
      <c r="DP135" s="33">
        <v>6.74516E-4</v>
      </c>
      <c r="DQ135" s="33">
        <v>6.6675800000000004E-4</v>
      </c>
      <c r="DR135" s="33">
        <v>6.5896759999999998E-4</v>
      </c>
      <c r="DS135" s="33">
        <v>6.5037489999999999E-4</v>
      </c>
      <c r="DT135" s="33">
        <v>6.4136300000000005E-4</v>
      </c>
      <c r="DU135" s="33">
        <v>6.3279549999999997E-4</v>
      </c>
      <c r="DV135" s="33">
        <v>6.2541080000000002E-4</v>
      </c>
      <c r="DW135" s="33">
        <v>6.189492E-4</v>
      </c>
      <c r="DX135" s="33">
        <v>6.1258839999999998E-4</v>
      </c>
      <c r="DY135" s="33">
        <v>6.0550580000000005E-4</v>
      </c>
      <c r="DZ135" s="33">
        <v>5.9762960000000001E-4</v>
      </c>
      <c r="EA135" s="33">
        <v>5.8991610000000004E-4</v>
      </c>
      <c r="EB135" s="33">
        <v>5.8302069999999998E-4</v>
      </c>
      <c r="EC135" s="33">
        <v>5.7686939999999996E-4</v>
      </c>
      <c r="ED135" s="33">
        <v>5.7087269999999996E-4</v>
      </c>
      <c r="EE135" s="33">
        <v>5.6445979999999996E-4</v>
      </c>
      <c r="EF135" s="33">
        <v>5.5776399999999998E-4</v>
      </c>
      <c r="EG135" s="33">
        <v>5.5112990000000001E-4</v>
      </c>
      <c r="EH135" s="33">
        <v>5.4506490000000003E-4</v>
      </c>
      <c r="EI135" s="33">
        <v>5.3958239999999996E-4</v>
      </c>
      <c r="EJ135" s="33">
        <v>5.3423489999999995E-4</v>
      </c>
      <c r="EK135" s="33">
        <v>5.284183E-4</v>
      </c>
      <c r="EL135" s="33">
        <v>5.2205079999999998E-4</v>
      </c>
      <c r="EM135" s="33">
        <v>5.1565080000000004E-4</v>
      </c>
      <c r="EN135" s="33">
        <v>5.0992099999999999E-4</v>
      </c>
      <c r="EO135" s="33">
        <v>5.0485910000000001E-4</v>
      </c>
      <c r="EP135" s="33">
        <v>5.0003000000000005E-4</v>
      </c>
      <c r="EQ135" s="33">
        <v>4.9507779999999996E-4</v>
      </c>
      <c r="ER135" s="33">
        <v>4.8979139999999997E-4</v>
      </c>
      <c r="ES135" s="33">
        <v>4.8439959999999998E-4</v>
      </c>
      <c r="ET135" s="33">
        <v>4.793024E-4</v>
      </c>
      <c r="EU135" s="33">
        <v>4.7453829999999998E-4</v>
      </c>
      <c r="EV135" s="33">
        <v>4.6986629999999998E-4</v>
      </c>
      <c r="EW135" s="33">
        <v>4.651128E-4</v>
      </c>
      <c r="EX135" s="33">
        <v>4.6007220000000002E-4</v>
      </c>
      <c r="EY135" s="33">
        <v>4.5507590000000002E-4</v>
      </c>
      <c r="EZ135" s="33">
        <v>4.5065950000000002E-4</v>
      </c>
      <c r="FA135" s="33">
        <v>4.4675090000000003E-4</v>
      </c>
      <c r="FB135" s="33">
        <v>4.4285089999999999E-4</v>
      </c>
      <c r="FC135" s="33">
        <v>4.386193E-4</v>
      </c>
      <c r="FD135" s="33">
        <v>4.3394720000000003E-4</v>
      </c>
      <c r="FE135" s="33">
        <v>4.2919319999999998E-4</v>
      </c>
      <c r="FF135" s="33">
        <v>4.2494009999999999E-4</v>
      </c>
      <c r="FG135" s="33">
        <v>4.2121459999999998E-4</v>
      </c>
      <c r="FH135" s="33">
        <v>4.1764729999999999E-4</v>
      </c>
      <c r="FI135" s="33">
        <v>4.1404549999999999E-4</v>
      </c>
      <c r="FJ135" s="33">
        <v>4.1027000000000001E-4</v>
      </c>
      <c r="FK135" s="33">
        <v>4.0643409999999999E-4</v>
      </c>
      <c r="FL135" s="33">
        <v>4.0287910000000001E-4</v>
      </c>
      <c r="FM135" s="33">
        <v>3.9952979999999998E-4</v>
      </c>
      <c r="FN135" s="33">
        <v>3.9623490000000001E-4</v>
      </c>
      <c r="FO135" s="33">
        <v>3.9289229999999999E-4</v>
      </c>
      <c r="FP135" s="33">
        <v>3.8942270000000002E-4</v>
      </c>
      <c r="FQ135" s="33">
        <v>3.8592159999999999E-4</v>
      </c>
      <c r="FR135" s="33">
        <v>3.8272179999999999E-4</v>
      </c>
      <c r="FS135" s="33">
        <v>3.7976969999999998E-4</v>
      </c>
      <c r="FT135" s="33">
        <v>3.769507E-4</v>
      </c>
      <c r="FU135" s="33">
        <v>3.7406469999999998E-4</v>
      </c>
      <c r="FV135" s="33">
        <v>3.7097809999999998E-4</v>
      </c>
      <c r="FW135" s="33">
        <v>3.677927E-4</v>
      </c>
      <c r="FX135" s="33">
        <v>3.6477839999999998E-4</v>
      </c>
      <c r="FY135" s="33">
        <v>3.6198879999999999E-4</v>
      </c>
      <c r="FZ135" s="33">
        <v>3.5935920000000003E-4</v>
      </c>
      <c r="GA135" s="33">
        <v>3.567841E-4</v>
      </c>
      <c r="GB135" s="33">
        <v>3.5413030000000002E-4</v>
      </c>
      <c r="GC135" s="33">
        <v>3.5146800000000002E-4</v>
      </c>
      <c r="GD135" s="33">
        <v>3.4892970000000001E-4</v>
      </c>
      <c r="GE135" s="33">
        <v>3.4656420000000001E-4</v>
      </c>
      <c r="GF135" s="33">
        <v>3.4427600000000002E-4</v>
      </c>
      <c r="GG135" s="33">
        <v>3.4195329999999998E-4</v>
      </c>
      <c r="GH135" s="33">
        <v>3.3949529999999998E-4</v>
      </c>
      <c r="GI135" s="33">
        <v>3.3697909999999998E-4</v>
      </c>
      <c r="GJ135" s="33">
        <v>3.3455060000000002E-4</v>
      </c>
      <c r="GK135" s="33">
        <v>3.3228119999999999E-4</v>
      </c>
      <c r="GL135" s="33">
        <v>3.3014170000000002E-4</v>
      </c>
      <c r="GM135" s="33">
        <v>3.280348E-4</v>
      </c>
      <c r="GN135" s="33">
        <v>3.2586939999999998E-4</v>
      </c>
      <c r="GO135" s="33">
        <v>3.2366380000000002E-4</v>
      </c>
      <c r="GP135" s="33">
        <v>3.2150320000000002E-4</v>
      </c>
      <c r="GQ135" s="33">
        <v>3.1945049999999999E-4</v>
      </c>
      <c r="GR135" s="33">
        <v>3.1752160000000001E-4</v>
      </c>
      <c r="GS135" s="33">
        <v>3.1565899999999998E-4</v>
      </c>
      <c r="GT135" s="33">
        <v>3.1379450000000001E-4</v>
      </c>
      <c r="GU135" s="33">
        <v>3.1191969999999999E-4</v>
      </c>
      <c r="GV135" s="33">
        <v>3.1005920000000002E-4</v>
      </c>
      <c r="GW135" s="33">
        <v>3.082588E-4</v>
      </c>
      <c r="GX135" s="33">
        <v>3.0658140000000003E-4</v>
      </c>
      <c r="GY135" s="33">
        <v>3.0497370000000002E-4</v>
      </c>
      <c r="GZ135" s="33">
        <v>3.033733E-4</v>
      </c>
      <c r="HA135" s="33">
        <v>3.0174640000000001E-4</v>
      </c>
      <c r="HB135" s="33">
        <v>3.0011840000000002E-4</v>
      </c>
      <c r="HC135" s="33">
        <v>2.9852459999999998E-4</v>
      </c>
      <c r="HD135" s="33">
        <v>2.9701290000000002E-4</v>
      </c>
      <c r="HE135" s="33">
        <v>2.955511E-4</v>
      </c>
      <c r="HF135" s="33">
        <v>2.9409759999999999E-4</v>
      </c>
      <c r="HG135" s="33">
        <v>2.9263370000000001E-4</v>
      </c>
      <c r="HH135" s="33">
        <v>2.9116640000000001E-4</v>
      </c>
      <c r="HI135" s="33">
        <v>2.8973399999999999E-4</v>
      </c>
      <c r="HJ135" s="33">
        <v>2.8837859999999998E-4</v>
      </c>
      <c r="HK135" s="33">
        <v>2.870843E-4</v>
      </c>
      <c r="HL135" s="33">
        <v>2.8581229999999997E-4</v>
      </c>
      <c r="HM135" s="33">
        <v>2.8454370000000002E-4</v>
      </c>
      <c r="HN135" s="33">
        <v>2.8325179999999999E-4</v>
      </c>
      <c r="HO135" s="33">
        <v>2.8194640000000001E-4</v>
      </c>
      <c r="HP135" s="33">
        <v>2.8066650000000001E-4</v>
      </c>
      <c r="HQ135" s="33">
        <v>2.7940849999999999E-4</v>
      </c>
      <c r="HR135" s="33">
        <v>2.7816350000000001E-4</v>
      </c>
      <c r="HS135" s="33">
        <v>2.7693900000000003E-4</v>
      </c>
      <c r="HT135" s="33">
        <v>2.7572689999999999E-4</v>
      </c>
      <c r="HU135" s="33">
        <v>2.7452349999999999E-4</v>
      </c>
      <c r="HV135" s="33">
        <v>2.7335400000000001E-4</v>
      </c>
      <c r="HW135" s="33">
        <v>2.7222290000000001E-4</v>
      </c>
      <c r="HX135" s="33">
        <v>2.711217E-4</v>
      </c>
      <c r="HY135" s="33">
        <v>2.7005220000000002E-4</v>
      </c>
      <c r="HZ135" s="33">
        <v>2.689899E-4</v>
      </c>
      <c r="IA135" s="33">
        <v>2.679116E-4</v>
      </c>
      <c r="IB135" s="33">
        <v>2.66832E-4</v>
      </c>
      <c r="IC135" s="33">
        <v>2.6575850000000001E-4</v>
      </c>
      <c r="ID135" s="33">
        <v>2.6468740000000002E-4</v>
      </c>
      <c r="IE135" s="33">
        <v>2.6362450000000002E-4</v>
      </c>
      <c r="IF135" s="33">
        <v>2.625495E-4</v>
      </c>
      <c r="IG135" s="33">
        <v>2.6146669999999999E-4</v>
      </c>
      <c r="IH135" s="33">
        <v>2.6040809999999998E-4</v>
      </c>
      <c r="II135" s="33">
        <v>2.593893E-4</v>
      </c>
      <c r="IJ135" s="33">
        <v>2.5840599999999998E-4</v>
      </c>
      <c r="IK135" s="33">
        <v>2.5746070000000001E-4</v>
      </c>
      <c r="IL135" s="33">
        <v>2.5653749999999999E-4</v>
      </c>
      <c r="IM135" s="33">
        <v>2.556271E-4</v>
      </c>
      <c r="IN135" s="33">
        <v>2.5474329999999998E-4</v>
      </c>
      <c r="IO135" s="33">
        <v>2.5388340000000002E-4</v>
      </c>
      <c r="IP135" s="33">
        <v>2.530295E-4</v>
      </c>
      <c r="IQ135" s="33">
        <v>2.52179E-4</v>
      </c>
      <c r="IR135" s="33">
        <v>2.5132650000000002E-4</v>
      </c>
      <c r="IS135" s="33">
        <v>2.5048509999999998E-4</v>
      </c>
      <c r="IT135" s="33">
        <v>2.4967780000000002E-4</v>
      </c>
      <c r="IU135" s="33">
        <v>2.4891440000000001E-4</v>
      </c>
      <c r="IV135" s="33">
        <v>2.4819929999999999E-4</v>
      </c>
      <c r="IW135" s="33">
        <v>2.4753820000000001E-4</v>
      </c>
      <c r="IX135" s="33">
        <v>2.4691950000000002E-4</v>
      </c>
      <c r="IY135" s="33">
        <v>2.4634150000000003E-4</v>
      </c>
      <c r="IZ135" s="33">
        <v>2.4580389999999999E-4</v>
      </c>
      <c r="JA135" s="33">
        <v>2.4528499999999998E-4</v>
      </c>
      <c r="JB135" s="33">
        <v>2.4477590000000001E-4</v>
      </c>
      <c r="JC135" s="33">
        <v>2.4427470000000002E-4</v>
      </c>
      <c r="JD135" s="33">
        <v>2.437602E-4</v>
      </c>
      <c r="JE135" s="33">
        <v>2.4322499999999999E-4</v>
      </c>
      <c r="JF135" s="33">
        <v>2.4267310000000001E-4</v>
      </c>
      <c r="JG135" s="33">
        <v>2.4210120000000001E-4</v>
      </c>
      <c r="JH135" s="33">
        <v>2.4152930000000001E-4</v>
      </c>
      <c r="JI135" s="33">
        <v>2.4098039999999999E-4</v>
      </c>
      <c r="JJ135" s="33">
        <v>2.4046779999999999E-4</v>
      </c>
      <c r="JK135" s="33">
        <v>2.3999509999999999E-4</v>
      </c>
      <c r="JL135" s="33">
        <v>2.395624E-4</v>
      </c>
      <c r="JM135" s="33">
        <v>2.3916519999999999E-4</v>
      </c>
      <c r="JN135" s="33">
        <v>2.388089E-4</v>
      </c>
      <c r="JO135" s="33">
        <v>2.384873E-4</v>
      </c>
      <c r="JP135" s="33">
        <v>2.3818870000000001E-4</v>
      </c>
      <c r="JQ135" s="33">
        <v>2.378949E-4</v>
      </c>
      <c r="JR135" s="33">
        <v>2.3759120000000001E-4</v>
      </c>
      <c r="JS135" s="33">
        <v>2.3726889999999999E-4</v>
      </c>
      <c r="JT135" s="33">
        <v>2.3693689999999999E-4</v>
      </c>
      <c r="JU135" s="33">
        <v>2.3659700000000001E-4</v>
      </c>
      <c r="JV135" s="33">
        <v>2.3624989999999999E-4</v>
      </c>
      <c r="JW135" s="33">
        <v>2.358905E-4</v>
      </c>
      <c r="JX135" s="33">
        <v>2.3551799999999999E-4</v>
      </c>
      <c r="JY135" s="33">
        <v>2.3513639999999999E-4</v>
      </c>
      <c r="JZ135" s="33">
        <v>2.3476390000000001E-4</v>
      </c>
      <c r="KA135" s="33">
        <v>2.344077E-4</v>
      </c>
      <c r="KB135" s="33">
        <v>2.340682E-4</v>
      </c>
      <c r="KC135" s="33">
        <v>2.3373449999999999E-4</v>
      </c>
      <c r="KD135" s="33">
        <v>2.333953E-4</v>
      </c>
      <c r="KE135" s="33">
        <v>2.3304360000000001E-4</v>
      </c>
      <c r="KF135" s="33">
        <v>2.3268759999999999E-4</v>
      </c>
      <c r="KG135" s="33">
        <v>2.3232940000000001E-4</v>
      </c>
      <c r="KH135" s="33">
        <v>2.319697E-4</v>
      </c>
      <c r="KI135" s="33">
        <v>2.31602E-4</v>
      </c>
      <c r="KJ135" s="33">
        <v>2.3122320000000001E-4</v>
      </c>
      <c r="KK135" s="33">
        <v>2.308337E-4</v>
      </c>
      <c r="KL135" s="33">
        <v>2.3044720000000001E-4</v>
      </c>
      <c r="KM135" s="33">
        <v>2.3006750000000001E-4</v>
      </c>
      <c r="KN135" s="33">
        <v>2.296923E-4</v>
      </c>
      <c r="KO135" s="33">
        <v>2.2930779999999999E-4</v>
      </c>
      <c r="KP135" s="33">
        <v>2.2890329999999999E-4</v>
      </c>
      <c r="KQ135" s="33">
        <v>2.284756E-4</v>
      </c>
      <c r="KR135" s="33">
        <v>2.2803750000000001E-4</v>
      </c>
      <c r="KS135" s="33">
        <v>2.2759580000000001E-4</v>
      </c>
      <c r="KT135" s="33">
        <v>2.2714999999999999E-4</v>
      </c>
      <c r="KU135" s="33">
        <v>2.2668499999999999E-4</v>
      </c>
      <c r="KV135" s="33">
        <v>2.2619449999999999E-4</v>
      </c>
      <c r="KW135" s="33">
        <v>2.2567989999999999E-4</v>
      </c>
      <c r="KX135" s="33">
        <v>2.2515870000000001E-4</v>
      </c>
      <c r="KY135" s="33">
        <v>2.246401E-4</v>
      </c>
      <c r="KZ135" s="33">
        <v>2.2412819999999999E-4</v>
      </c>
      <c r="LA135" s="33">
        <v>2.236103E-4</v>
      </c>
      <c r="LB135" s="33">
        <v>2.2307889999999999E-4</v>
      </c>
      <c r="LC135" s="33">
        <v>2.2253339999999999E-4</v>
      </c>
      <c r="LD135" s="33">
        <v>2.2198709999999999E-4</v>
      </c>
      <c r="LE135" s="33">
        <v>2.21444E-4</v>
      </c>
      <c r="LF135" s="33">
        <v>2.2090200000000001E-4</v>
      </c>
      <c r="LG135" s="33">
        <v>2.2034220000000001E-4</v>
      </c>
      <c r="LH135" s="33">
        <v>2.197531E-4</v>
      </c>
      <c r="LI135" s="33">
        <v>2.19132E-4</v>
      </c>
      <c r="LJ135" s="33">
        <v>2.184935E-4</v>
      </c>
      <c r="LK135" s="33">
        <v>2.1784589999999999E-4</v>
      </c>
      <c r="LL135" s="33">
        <v>2.1719170000000001E-4</v>
      </c>
      <c r="LM135" s="33">
        <v>2.1651799999999999E-4</v>
      </c>
      <c r="LN135" s="33">
        <v>2.1581829999999999E-4</v>
      </c>
      <c r="LO135" s="33">
        <v>2.150934E-4</v>
      </c>
      <c r="LP135" s="33">
        <v>2.143611E-4</v>
      </c>
      <c r="LQ135" s="33">
        <v>2.1363130000000001E-4</v>
      </c>
      <c r="LR135" s="33">
        <v>2.12909E-4</v>
      </c>
      <c r="LS135" s="33">
        <v>2.1218300000000001E-4</v>
      </c>
      <c r="LT135" s="33">
        <v>2.1144809999999999E-4</v>
      </c>
      <c r="LU135" s="33">
        <v>2.107059E-4</v>
      </c>
      <c r="LV135" s="33">
        <v>2.0997060000000001E-4</v>
      </c>
      <c r="LW135" s="33">
        <v>2.09249E-4</v>
      </c>
      <c r="LX135" s="33">
        <v>2.0854310000000001E-4</v>
      </c>
      <c r="LY135" s="33">
        <v>2.078382E-4</v>
      </c>
      <c r="LZ135" s="33">
        <v>2.0712089999999999E-4</v>
      </c>
      <c r="MA135" s="33">
        <v>2.063879E-4</v>
      </c>
      <c r="MB135" s="33">
        <v>2.0565159999999999E-4</v>
      </c>
      <c r="MC135" s="33">
        <v>2.0491819999999999E-4</v>
      </c>
      <c r="MD135" s="33">
        <v>2.0419209999999999E-4</v>
      </c>
      <c r="ME135" s="33">
        <v>2.0346169999999999E-4</v>
      </c>
      <c r="MF135" s="33">
        <v>2.0271779999999999E-4</v>
      </c>
      <c r="MG135" s="33">
        <v>2.0195909999999999E-4</v>
      </c>
      <c r="MH135" s="33">
        <v>2.0119880000000001E-4</v>
      </c>
      <c r="MI135" s="33">
        <v>2.0044440000000001E-4</v>
      </c>
      <c r="MJ135" s="33">
        <v>1.9969899999999999E-4</v>
      </c>
      <c r="MK135" s="33">
        <v>1.9894920000000001E-4</v>
      </c>
      <c r="ML135" s="33">
        <v>1.981838E-4</v>
      </c>
      <c r="MM135" s="33">
        <v>1.9740059999999999E-4</v>
      </c>
      <c r="MN135" s="33">
        <v>1.96613E-4</v>
      </c>
      <c r="MO135" s="33">
        <v>1.9583139999999999E-4</v>
      </c>
      <c r="MP135" s="33">
        <v>1.9506309999999999E-4</v>
      </c>
      <c r="MQ135" s="33">
        <v>1.9430049999999999E-4</v>
      </c>
      <c r="MR135" s="33">
        <v>1.9353790000000001E-4</v>
      </c>
      <c r="MS135" s="33">
        <v>1.927783E-4</v>
      </c>
      <c r="MT135" s="33">
        <v>1.920379E-4</v>
      </c>
      <c r="MU135" s="33">
        <v>1.9132599999999999E-4</v>
      </c>
      <c r="MV135" s="33">
        <v>1.9064289999999999E-4</v>
      </c>
      <c r="MW135" s="33">
        <v>1.8997280000000001E-4</v>
      </c>
      <c r="MX135" s="33">
        <v>1.893017E-4</v>
      </c>
      <c r="MY135" s="33">
        <v>1.8862370000000001E-4</v>
      </c>
      <c r="MZ135" s="33">
        <v>1.8794419999999999E-4</v>
      </c>
      <c r="NA135" s="33">
        <v>1.8726220000000001E-4</v>
      </c>
      <c r="NB135" s="33">
        <v>1.8657640000000001E-4</v>
      </c>
      <c r="NC135" s="33">
        <v>1.858765E-4</v>
      </c>
      <c r="ND135" s="33">
        <v>1.851566E-4</v>
      </c>
      <c r="NE135" s="33">
        <v>1.8442E-4</v>
      </c>
      <c r="NF135" s="33">
        <v>1.836819E-4</v>
      </c>
      <c r="NG135" s="33">
        <v>1.829534E-4</v>
      </c>
      <c r="NH135" s="33">
        <v>1.8223990000000001E-4</v>
      </c>
      <c r="NI135" s="33">
        <v>1.8153280000000001E-4</v>
      </c>
      <c r="NJ135" s="33">
        <v>1.8082459999999999E-4</v>
      </c>
      <c r="NK135" s="33">
        <v>1.80113E-4</v>
      </c>
      <c r="NL135" s="33">
        <v>1.7940720000000001E-4</v>
      </c>
      <c r="NM135" s="33">
        <v>1.7871130000000001E-4</v>
      </c>
      <c r="NN135" s="33">
        <v>1.7802580000000001E-4</v>
      </c>
      <c r="NO135" s="33">
        <v>1.7733890000000001E-4</v>
      </c>
      <c r="NP135" s="33">
        <v>1.7664220000000001E-4</v>
      </c>
      <c r="NQ135" s="33">
        <v>1.7593590000000001E-4</v>
      </c>
      <c r="NR135" s="33">
        <v>1.7523269999999999E-4</v>
      </c>
      <c r="NS135" s="33">
        <v>1.7454260000000001E-4</v>
      </c>
      <c r="NT135" s="33">
        <v>1.7387110000000001E-4</v>
      </c>
      <c r="NU135" s="33">
        <v>1.7321099999999999E-4</v>
      </c>
      <c r="NV135" s="33">
        <v>1.725555E-4</v>
      </c>
      <c r="NW135" s="33">
        <v>1.719031E-4</v>
      </c>
      <c r="NX135" s="33">
        <v>1.712583E-4</v>
      </c>
      <c r="NY135" s="33">
        <v>1.7062100000000001E-4</v>
      </c>
      <c r="NZ135" s="33">
        <v>1.6998849999999999E-4</v>
      </c>
      <c r="OA135" s="33">
        <v>1.693469E-4</v>
      </c>
      <c r="OB135" s="33">
        <v>1.6868779999999999E-4</v>
      </c>
      <c r="OC135" s="33">
        <v>1.680106E-4</v>
      </c>
      <c r="OD135" s="33">
        <v>1.673194E-4</v>
      </c>
      <c r="OE135" s="33">
        <v>1.6662170000000001E-4</v>
      </c>
      <c r="OF135" s="33">
        <v>1.6592430000000001E-4</v>
      </c>
      <c r="OG135" s="33">
        <v>1.65227E-4</v>
      </c>
      <c r="OH135" s="33">
        <v>1.6453419999999999E-4</v>
      </c>
      <c r="OI135" s="33">
        <v>1.6385130000000001E-4</v>
      </c>
      <c r="OJ135" s="33">
        <v>1.6318269999999999E-4</v>
      </c>
      <c r="OK135" s="33">
        <v>1.6253120000000001E-4</v>
      </c>
      <c r="OL135" s="33">
        <v>1.6189549999999999E-4</v>
      </c>
      <c r="OM135" s="33">
        <v>1.612656E-4</v>
      </c>
      <c r="ON135" s="33">
        <v>1.606368E-4</v>
      </c>
      <c r="OO135" s="33">
        <v>1.6000739999999999E-4</v>
      </c>
      <c r="OP135" s="33">
        <v>1.5937730000000001E-4</v>
      </c>
    </row>
    <row r="136" spans="1:406" x14ac:dyDescent="0.25">
      <c r="A136" s="13" t="str">
        <f t="shared" si="2"/>
        <v>Helicopter-ULTRA COARSE-3-14-Any</v>
      </c>
      <c r="B136" s="13" t="s">
        <v>55</v>
      </c>
      <c r="C136" s="23" t="s">
        <v>42</v>
      </c>
      <c r="D136" s="31">
        <v>3</v>
      </c>
      <c r="E136" s="23">
        <v>14</v>
      </c>
      <c r="F136" s="32" t="s">
        <v>48</v>
      </c>
      <c r="G136" s="33">
        <v>0.25897999999999999</v>
      </c>
      <c r="H136" s="33">
        <v>0.1471654</v>
      </c>
      <c r="I136" s="33">
        <v>9.1839249999999997E-2</v>
      </c>
      <c r="J136" s="33">
        <v>6.1929360000000003E-2</v>
      </c>
      <c r="K136" s="33">
        <v>4.4150469999999997E-2</v>
      </c>
      <c r="L136" s="33">
        <v>3.4576530000000001E-2</v>
      </c>
      <c r="M136" s="33">
        <v>2.8586509999999999E-2</v>
      </c>
      <c r="N136" s="33">
        <v>2.4453430000000002E-2</v>
      </c>
      <c r="O136" s="33">
        <v>2.1401529999999998E-2</v>
      </c>
      <c r="P136" s="33">
        <v>1.902121E-2</v>
      </c>
      <c r="Q136" s="33">
        <v>1.7140289999999999E-2</v>
      </c>
      <c r="R136" s="33">
        <v>1.5527610000000001E-2</v>
      </c>
      <c r="S136" s="33">
        <v>1.4041049999999999E-2</v>
      </c>
      <c r="T136" s="33">
        <v>1.2570599999999999E-2</v>
      </c>
      <c r="U136" s="33">
        <v>1.11463E-2</v>
      </c>
      <c r="V136" s="33">
        <v>9.8456540000000006E-3</v>
      </c>
      <c r="W136" s="33">
        <v>8.7449659999999999E-3</v>
      </c>
      <c r="X136" s="33">
        <v>7.8481420000000007E-3</v>
      </c>
      <c r="Y136" s="33">
        <v>7.107454E-3</v>
      </c>
      <c r="Z136" s="33">
        <v>6.4586859999999999E-3</v>
      </c>
      <c r="AA136" s="33">
        <v>5.9063249999999996E-3</v>
      </c>
      <c r="AB136" s="33">
        <v>5.3753179999999996E-3</v>
      </c>
      <c r="AC136" s="33">
        <v>4.9292099999999998E-3</v>
      </c>
      <c r="AD136" s="33">
        <v>4.5491050000000003E-3</v>
      </c>
      <c r="AE136" s="33">
        <v>4.2185950000000003E-3</v>
      </c>
      <c r="AF136" s="33">
        <v>3.9286729999999997E-3</v>
      </c>
      <c r="AG136" s="33">
        <v>3.6760859999999999E-3</v>
      </c>
      <c r="AH136" s="33">
        <v>3.4508189999999999E-3</v>
      </c>
      <c r="AI136" s="33">
        <v>3.2489070000000001E-3</v>
      </c>
      <c r="AJ136" s="33">
        <v>3.067172E-3</v>
      </c>
      <c r="AK136" s="33">
        <v>2.9014570000000001E-3</v>
      </c>
      <c r="AL136" s="33">
        <v>2.7504199999999999E-3</v>
      </c>
      <c r="AM136" s="33">
        <v>2.6151949999999998E-3</v>
      </c>
      <c r="AN136" s="33">
        <v>2.4916690000000002E-3</v>
      </c>
      <c r="AO136" s="33">
        <v>2.37784E-3</v>
      </c>
      <c r="AP136" s="33">
        <v>2.271735E-3</v>
      </c>
      <c r="AQ136" s="33">
        <v>2.1735859999999999E-3</v>
      </c>
      <c r="AR136" s="33">
        <v>2.082212E-3</v>
      </c>
      <c r="AS136" s="33">
        <v>1.9990379999999999E-3</v>
      </c>
      <c r="AT136" s="33">
        <v>1.9224859999999999E-3</v>
      </c>
      <c r="AU136" s="33">
        <v>1.850672E-3</v>
      </c>
      <c r="AV136" s="33">
        <v>1.7816469999999999E-3</v>
      </c>
      <c r="AW136" s="33">
        <v>1.71787E-3</v>
      </c>
      <c r="AX136" s="33">
        <v>1.6581059999999999E-3</v>
      </c>
      <c r="AY136" s="33">
        <v>1.602551E-3</v>
      </c>
      <c r="AZ136" s="33">
        <v>1.551109E-3</v>
      </c>
      <c r="BA136" s="33">
        <v>1.5029399999999999E-3</v>
      </c>
      <c r="BB136" s="33">
        <v>1.455965E-3</v>
      </c>
      <c r="BC136" s="33">
        <v>1.4118329999999999E-3</v>
      </c>
      <c r="BD136" s="33">
        <v>1.3700769999999999E-3</v>
      </c>
      <c r="BE136" s="33">
        <v>1.330887E-3</v>
      </c>
      <c r="BF136" s="33">
        <v>1.2946240000000001E-3</v>
      </c>
      <c r="BG136" s="33">
        <v>1.260455E-3</v>
      </c>
      <c r="BH136" s="33">
        <v>1.2270440000000001E-3</v>
      </c>
      <c r="BI136" s="33">
        <v>1.1952880000000001E-3</v>
      </c>
      <c r="BJ136" s="33">
        <v>1.1648139999999999E-3</v>
      </c>
      <c r="BK136" s="33">
        <v>1.135837E-3</v>
      </c>
      <c r="BL136" s="33">
        <v>1.1094340000000001E-3</v>
      </c>
      <c r="BM136" s="33">
        <v>1.0844159999999999E-3</v>
      </c>
      <c r="BN136" s="33">
        <v>1.0591940000000001E-3</v>
      </c>
      <c r="BO136" s="33">
        <v>1.035263E-3</v>
      </c>
      <c r="BP136" s="33">
        <v>1.012509E-3</v>
      </c>
      <c r="BQ136" s="33">
        <v>9.9103059999999994E-4</v>
      </c>
      <c r="BR136" s="33">
        <v>9.7124899999999998E-4</v>
      </c>
      <c r="BS136" s="33">
        <v>9.5216140000000001E-4</v>
      </c>
      <c r="BT136" s="33">
        <v>9.3262670000000001E-4</v>
      </c>
      <c r="BU136" s="33">
        <v>9.1397859999999996E-4</v>
      </c>
      <c r="BV136" s="33">
        <v>8.9636760000000001E-4</v>
      </c>
      <c r="BW136" s="33">
        <v>8.7979020000000005E-4</v>
      </c>
      <c r="BX136" s="33">
        <v>8.6398560000000004E-4</v>
      </c>
      <c r="BY136" s="33">
        <v>8.4892530000000004E-4</v>
      </c>
      <c r="BZ136" s="33">
        <v>8.3378239999999995E-4</v>
      </c>
      <c r="CA136" s="33">
        <v>8.1900270000000001E-4</v>
      </c>
      <c r="CB136" s="33">
        <v>8.0494859999999998E-4</v>
      </c>
      <c r="CC136" s="33">
        <v>7.9193190000000004E-4</v>
      </c>
      <c r="CD136" s="33">
        <v>7.7926730000000004E-4</v>
      </c>
      <c r="CE136" s="33">
        <v>7.6709930000000003E-4</v>
      </c>
      <c r="CF136" s="33">
        <v>7.5507669999999995E-4</v>
      </c>
      <c r="CG136" s="33">
        <v>7.4329259999999999E-4</v>
      </c>
      <c r="CH136" s="33">
        <v>7.318108E-4</v>
      </c>
      <c r="CI136" s="33">
        <v>7.2105420000000001E-4</v>
      </c>
      <c r="CJ136" s="33">
        <v>7.1072159999999998E-4</v>
      </c>
      <c r="CK136" s="33">
        <v>7.0071130000000001E-4</v>
      </c>
      <c r="CL136" s="33">
        <v>6.9085350000000002E-4</v>
      </c>
      <c r="CM136" s="33">
        <v>6.8120959999999999E-4</v>
      </c>
      <c r="CN136" s="33">
        <v>6.7191150000000003E-4</v>
      </c>
      <c r="CO136" s="33">
        <v>6.6299220000000001E-4</v>
      </c>
      <c r="CP136" s="33">
        <v>6.5448450000000005E-4</v>
      </c>
      <c r="CQ136" s="33">
        <v>6.462897E-4</v>
      </c>
      <c r="CR136" s="33">
        <v>6.3819359999999999E-4</v>
      </c>
      <c r="CS136" s="33">
        <v>6.3006219999999999E-4</v>
      </c>
      <c r="CT136" s="33">
        <v>6.2225789999999996E-4</v>
      </c>
      <c r="CU136" s="33">
        <v>6.1495409999999995E-4</v>
      </c>
      <c r="CV136" s="33">
        <v>6.0797819999999997E-4</v>
      </c>
      <c r="CW136" s="33">
        <v>6.0107209999999995E-4</v>
      </c>
      <c r="CX136" s="33">
        <v>5.9400030000000001E-4</v>
      </c>
      <c r="CY136" s="33">
        <v>5.8699649999999996E-4</v>
      </c>
      <c r="CZ136" s="33">
        <v>5.8042689999999997E-4</v>
      </c>
      <c r="DA136" s="33">
        <v>5.7432190000000001E-4</v>
      </c>
      <c r="DB136" s="33">
        <v>5.6840039999999997E-4</v>
      </c>
      <c r="DC136" s="33">
        <v>5.6241180000000002E-4</v>
      </c>
      <c r="DD136" s="33">
        <v>5.5632939999999997E-4</v>
      </c>
      <c r="DE136" s="33">
        <v>5.5041319999999999E-4</v>
      </c>
      <c r="DF136" s="33">
        <v>5.4484330000000004E-4</v>
      </c>
      <c r="DG136" s="33">
        <v>5.3953639999999999E-4</v>
      </c>
      <c r="DH136" s="33">
        <v>5.3425789999999999E-4</v>
      </c>
      <c r="DI136" s="33">
        <v>5.2893630000000003E-4</v>
      </c>
      <c r="DJ136" s="33">
        <v>5.236978E-4</v>
      </c>
      <c r="DK136" s="33">
        <v>5.1867069999999996E-4</v>
      </c>
      <c r="DL136" s="33">
        <v>5.1393649999999995E-4</v>
      </c>
      <c r="DM136" s="33">
        <v>5.0942659999999999E-4</v>
      </c>
      <c r="DN136" s="33">
        <v>5.0494289999999996E-4</v>
      </c>
      <c r="DO136" s="33">
        <v>5.0042149999999998E-4</v>
      </c>
      <c r="DP136" s="33">
        <v>4.9593809999999995E-4</v>
      </c>
      <c r="DQ136" s="33">
        <v>4.9153350000000001E-4</v>
      </c>
      <c r="DR136" s="33">
        <v>4.872961E-4</v>
      </c>
      <c r="DS136" s="33">
        <v>4.831824E-4</v>
      </c>
      <c r="DT136" s="33">
        <v>4.790908E-4</v>
      </c>
      <c r="DU136" s="33">
        <v>4.7502539999999999E-4</v>
      </c>
      <c r="DV136" s="33">
        <v>4.7105980000000002E-4</v>
      </c>
      <c r="DW136" s="33">
        <v>4.6723780000000001E-4</v>
      </c>
      <c r="DX136" s="33">
        <v>4.6360519999999998E-4</v>
      </c>
      <c r="DY136" s="33">
        <v>4.6005170000000003E-4</v>
      </c>
      <c r="DZ136" s="33">
        <v>4.5642559999999998E-4</v>
      </c>
      <c r="EA136" s="33">
        <v>4.5282340000000001E-4</v>
      </c>
      <c r="EB136" s="33">
        <v>4.4931140000000001E-4</v>
      </c>
      <c r="EC136" s="33">
        <v>4.4595140000000001E-4</v>
      </c>
      <c r="ED136" s="33">
        <v>4.428166E-4</v>
      </c>
      <c r="EE136" s="33">
        <v>4.3981149999999998E-4</v>
      </c>
      <c r="EF136" s="33">
        <v>4.3676369999999997E-4</v>
      </c>
      <c r="EG136" s="33">
        <v>4.3373259999999997E-4</v>
      </c>
      <c r="EH136" s="33">
        <v>4.3073260000000001E-4</v>
      </c>
      <c r="EI136" s="33">
        <v>4.277579E-4</v>
      </c>
      <c r="EJ136" s="33">
        <v>4.249225E-4</v>
      </c>
      <c r="EK136" s="33">
        <v>4.2216060000000003E-4</v>
      </c>
      <c r="EL136" s="33">
        <v>4.1934140000000002E-4</v>
      </c>
      <c r="EM136" s="33">
        <v>4.1654060000000001E-4</v>
      </c>
      <c r="EN136" s="33">
        <v>4.1384320000000002E-4</v>
      </c>
      <c r="EO136" s="33">
        <v>4.1130570000000001E-4</v>
      </c>
      <c r="EP136" s="33">
        <v>4.0895640000000001E-4</v>
      </c>
      <c r="EQ136" s="33">
        <v>4.066462E-4</v>
      </c>
      <c r="ER136" s="33">
        <v>4.0427090000000001E-4</v>
      </c>
      <c r="ES136" s="33">
        <v>4.0185770000000001E-4</v>
      </c>
      <c r="ET136" s="33">
        <v>3.9943779999999999E-4</v>
      </c>
      <c r="EU136" s="33">
        <v>3.970884E-4</v>
      </c>
      <c r="EV136" s="33">
        <v>3.9486730000000002E-4</v>
      </c>
      <c r="EW136" s="33">
        <v>3.9273170000000003E-4</v>
      </c>
      <c r="EX136" s="33">
        <v>3.906421E-4</v>
      </c>
      <c r="EY136" s="33">
        <v>3.8858350000000002E-4</v>
      </c>
      <c r="EZ136" s="33">
        <v>3.865691E-4</v>
      </c>
      <c r="FA136" s="33">
        <v>3.8462730000000001E-4</v>
      </c>
      <c r="FB136" s="33">
        <v>3.8278550000000002E-4</v>
      </c>
      <c r="FC136" s="33">
        <v>3.8098599999999999E-4</v>
      </c>
      <c r="FD136" s="33">
        <v>3.7917750000000003E-4</v>
      </c>
      <c r="FE136" s="33">
        <v>3.7733070000000002E-4</v>
      </c>
      <c r="FF136" s="33">
        <v>3.7549060000000001E-4</v>
      </c>
      <c r="FG136" s="33">
        <v>3.7370460000000003E-4</v>
      </c>
      <c r="FH136" s="33">
        <v>3.7199489999999998E-4</v>
      </c>
      <c r="FI136" s="33">
        <v>3.7033589999999999E-4</v>
      </c>
      <c r="FJ136" s="33">
        <v>3.6869259999999999E-4</v>
      </c>
      <c r="FK136" s="33">
        <v>3.670252E-4</v>
      </c>
      <c r="FL136" s="33">
        <v>3.6536020000000003E-4</v>
      </c>
      <c r="FM136" s="33">
        <v>3.6374280000000002E-4</v>
      </c>
      <c r="FN136" s="33">
        <v>3.6220350000000002E-4</v>
      </c>
      <c r="FO136" s="33">
        <v>3.6071820000000001E-4</v>
      </c>
      <c r="FP136" s="33">
        <v>3.5928529999999998E-4</v>
      </c>
      <c r="FQ136" s="33">
        <v>3.578489E-4</v>
      </c>
      <c r="FR136" s="33">
        <v>3.5640649999999998E-4</v>
      </c>
      <c r="FS136" s="33">
        <v>3.5498419999999999E-4</v>
      </c>
      <c r="FT136" s="33">
        <v>3.5361700000000003E-4</v>
      </c>
      <c r="FU136" s="33">
        <v>3.522679E-4</v>
      </c>
      <c r="FV136" s="33">
        <v>3.5092970000000001E-4</v>
      </c>
      <c r="FW136" s="33">
        <v>3.4955270000000001E-4</v>
      </c>
      <c r="FX136" s="33">
        <v>3.481399E-4</v>
      </c>
      <c r="FY136" s="33">
        <v>3.4670829999999998E-4</v>
      </c>
      <c r="FZ136" s="33">
        <v>3.4532140000000002E-4</v>
      </c>
      <c r="GA136" s="33">
        <v>3.439944E-4</v>
      </c>
      <c r="GB136" s="33">
        <v>3.4271079999999998E-4</v>
      </c>
      <c r="GC136" s="33">
        <v>3.414124E-4</v>
      </c>
      <c r="GD136" s="33">
        <v>3.4008090000000002E-4</v>
      </c>
      <c r="GE136" s="33">
        <v>3.387083E-4</v>
      </c>
      <c r="GF136" s="33">
        <v>3.373456E-4</v>
      </c>
      <c r="GG136" s="33">
        <v>3.360088E-4</v>
      </c>
      <c r="GH136" s="33">
        <v>3.3469800000000003E-4</v>
      </c>
      <c r="GI136" s="33">
        <v>3.33371E-4</v>
      </c>
      <c r="GJ136" s="33">
        <v>3.3201969999999999E-4</v>
      </c>
      <c r="GK136" s="33">
        <v>3.3064340000000001E-4</v>
      </c>
      <c r="GL136" s="33">
        <v>3.292991E-4</v>
      </c>
      <c r="GM136" s="33">
        <v>3.2799990000000002E-4</v>
      </c>
      <c r="GN136" s="33">
        <v>3.2673579999999998E-4</v>
      </c>
      <c r="GO136" s="33">
        <v>3.2544989999999999E-4</v>
      </c>
      <c r="GP136" s="33">
        <v>3.2410400000000003E-4</v>
      </c>
      <c r="GQ136" s="33">
        <v>3.2268640000000001E-4</v>
      </c>
      <c r="GR136" s="33">
        <v>3.2125950000000002E-4</v>
      </c>
      <c r="GS136" s="33">
        <v>3.198551E-4</v>
      </c>
      <c r="GT136" s="33">
        <v>3.184808E-4</v>
      </c>
      <c r="GU136" s="33">
        <v>3.17096E-4</v>
      </c>
      <c r="GV136" s="33">
        <v>3.1568070000000001E-4</v>
      </c>
      <c r="GW136" s="33">
        <v>3.1424349999999997E-4</v>
      </c>
      <c r="GX136" s="33">
        <v>3.128505E-4</v>
      </c>
      <c r="GY136" s="33">
        <v>3.1151660000000001E-4</v>
      </c>
      <c r="GZ136" s="33">
        <v>3.1023230000000001E-4</v>
      </c>
      <c r="HA136" s="33">
        <v>3.0894100000000002E-4</v>
      </c>
      <c r="HB136" s="33">
        <v>3.0760869999999998E-4</v>
      </c>
      <c r="HC136" s="33">
        <v>3.0623670000000001E-4</v>
      </c>
      <c r="HD136" s="33">
        <v>3.0489109999999999E-4</v>
      </c>
      <c r="HE136" s="33">
        <v>3.035774E-4</v>
      </c>
      <c r="HF136" s="33">
        <v>3.0228660000000001E-4</v>
      </c>
      <c r="HG136" s="33">
        <v>3.0096929999999999E-4</v>
      </c>
      <c r="HH136" s="33">
        <v>2.9959810000000002E-4</v>
      </c>
      <c r="HI136" s="33">
        <v>2.981921E-4</v>
      </c>
      <c r="HJ136" s="33">
        <v>2.9682789999999998E-4</v>
      </c>
      <c r="HK136" s="33">
        <v>2.9551350000000002E-4</v>
      </c>
      <c r="HL136" s="33">
        <v>2.9423950000000002E-4</v>
      </c>
      <c r="HM136" s="33">
        <v>2.9295439999999997E-4</v>
      </c>
      <c r="HN136" s="33">
        <v>2.916285E-4</v>
      </c>
      <c r="HO136" s="33">
        <v>2.902677E-4</v>
      </c>
      <c r="HP136" s="33">
        <v>2.8894359999999999E-4</v>
      </c>
      <c r="HQ136" s="33">
        <v>2.8766769999999999E-4</v>
      </c>
      <c r="HR136" s="33">
        <v>2.864419E-4</v>
      </c>
      <c r="HS136" s="33">
        <v>2.852194E-4</v>
      </c>
      <c r="HT136" s="33">
        <v>2.8397090000000002E-4</v>
      </c>
      <c r="HU136" s="33">
        <v>2.826921E-4</v>
      </c>
      <c r="HV136" s="33">
        <v>2.8143169999999998E-4</v>
      </c>
      <c r="HW136" s="33">
        <v>2.802112E-4</v>
      </c>
      <c r="HX136" s="33">
        <v>2.790332E-4</v>
      </c>
      <c r="HY136" s="33">
        <v>2.7784810000000001E-4</v>
      </c>
      <c r="HZ136" s="33">
        <v>2.7662470000000002E-4</v>
      </c>
      <c r="IA136" s="33">
        <v>2.753586E-4</v>
      </c>
      <c r="IB136" s="33">
        <v>2.7410180000000001E-4</v>
      </c>
      <c r="IC136" s="33">
        <v>2.7288090000000001E-4</v>
      </c>
      <c r="ID136" s="33">
        <v>2.717059E-4</v>
      </c>
      <c r="IE136" s="33">
        <v>2.7053450000000002E-4</v>
      </c>
      <c r="IF136" s="33">
        <v>2.6934540000000002E-4</v>
      </c>
      <c r="IG136" s="33">
        <v>2.6812960000000002E-4</v>
      </c>
      <c r="IH136" s="33">
        <v>2.6693529999999999E-4</v>
      </c>
      <c r="II136" s="33">
        <v>2.6578309999999999E-4</v>
      </c>
      <c r="IJ136" s="33">
        <v>2.6467549999999998E-4</v>
      </c>
      <c r="IK136" s="33">
        <v>2.6356550000000001E-4</v>
      </c>
      <c r="IL136" s="33">
        <v>2.6244320000000002E-4</v>
      </c>
      <c r="IM136" s="33">
        <v>2.6129890000000001E-4</v>
      </c>
      <c r="IN136" s="33">
        <v>2.6015949999999999E-4</v>
      </c>
      <c r="IO136" s="33">
        <v>2.5904630000000002E-4</v>
      </c>
      <c r="IP136" s="33">
        <v>2.579657E-4</v>
      </c>
      <c r="IQ136" s="33">
        <v>2.5687559999999998E-4</v>
      </c>
      <c r="IR136" s="33">
        <v>2.5576849999999998E-4</v>
      </c>
      <c r="IS136" s="33">
        <v>2.5463470000000002E-4</v>
      </c>
      <c r="IT136" s="33">
        <v>2.5349870000000003E-4</v>
      </c>
      <c r="IU136" s="33">
        <v>2.5237970000000003E-4</v>
      </c>
      <c r="IV136" s="33">
        <v>2.5129319999999999E-4</v>
      </c>
      <c r="IW136" s="33">
        <v>2.5020279999999999E-4</v>
      </c>
      <c r="IX136" s="33">
        <v>2.491064E-4</v>
      </c>
      <c r="IY136" s="33">
        <v>2.4799609999999998E-4</v>
      </c>
      <c r="IZ136" s="33">
        <v>2.4688759999999998E-4</v>
      </c>
      <c r="JA136" s="33">
        <v>2.4579780000000002E-4</v>
      </c>
      <c r="JB136" s="33">
        <v>2.4474749999999997E-4</v>
      </c>
      <c r="JC136" s="33">
        <v>2.437164E-4</v>
      </c>
      <c r="JD136" s="33">
        <v>2.427017E-4</v>
      </c>
      <c r="JE136" s="33">
        <v>2.4169210000000001E-4</v>
      </c>
      <c r="JF136" s="33">
        <v>2.4069820000000001E-4</v>
      </c>
      <c r="JG136" s="33">
        <v>2.397263E-4</v>
      </c>
      <c r="JH136" s="33">
        <v>2.387732E-4</v>
      </c>
      <c r="JI136" s="33">
        <v>2.3781489999999999E-4</v>
      </c>
      <c r="JJ136" s="33">
        <v>2.368483E-4</v>
      </c>
      <c r="JK136" s="33">
        <v>2.3586230000000001E-4</v>
      </c>
      <c r="JL136" s="33">
        <v>2.3486859999999999E-4</v>
      </c>
      <c r="JM136" s="33">
        <v>2.3388010000000001E-4</v>
      </c>
      <c r="JN136" s="33">
        <v>2.3290520000000001E-4</v>
      </c>
      <c r="JO136" s="33">
        <v>2.3192610000000001E-4</v>
      </c>
      <c r="JP136" s="33">
        <v>2.309449E-4</v>
      </c>
      <c r="JQ136" s="33">
        <v>2.299542E-4</v>
      </c>
      <c r="JR136" s="33">
        <v>2.2896820000000001E-4</v>
      </c>
      <c r="JS136" s="33">
        <v>2.280014E-4</v>
      </c>
      <c r="JT136" s="33">
        <v>2.27066E-4</v>
      </c>
      <c r="JU136" s="33">
        <v>2.2615999999999999E-4</v>
      </c>
      <c r="JV136" s="33">
        <v>2.2528169999999999E-4</v>
      </c>
      <c r="JW136" s="33">
        <v>2.2441599999999999E-4</v>
      </c>
      <c r="JX136" s="33">
        <v>2.235673E-4</v>
      </c>
      <c r="JY136" s="33">
        <v>2.2274109999999999E-4</v>
      </c>
      <c r="JZ136" s="33">
        <v>2.219426E-4</v>
      </c>
      <c r="KA136" s="33">
        <v>2.2116510000000001E-4</v>
      </c>
      <c r="KB136" s="33">
        <v>2.2040420000000001E-4</v>
      </c>
      <c r="KC136" s="33">
        <v>2.196434E-4</v>
      </c>
      <c r="KD136" s="33">
        <v>2.1888650000000001E-4</v>
      </c>
      <c r="KE136" s="33">
        <v>2.1813910000000001E-4</v>
      </c>
      <c r="KF136" s="33">
        <v>2.174082E-4</v>
      </c>
      <c r="KG136" s="33">
        <v>2.166987E-4</v>
      </c>
      <c r="KH136" s="33">
        <v>2.1601079999999999E-4</v>
      </c>
      <c r="KI136" s="33">
        <v>2.1532950000000001E-4</v>
      </c>
      <c r="KJ136" s="33">
        <v>2.1465819999999999E-4</v>
      </c>
      <c r="KK136" s="33">
        <v>2.1399980000000001E-4</v>
      </c>
      <c r="KL136" s="33">
        <v>2.1335890000000001E-4</v>
      </c>
      <c r="KM136" s="33">
        <v>2.1273780000000001E-4</v>
      </c>
      <c r="KN136" s="33">
        <v>2.1213880000000001E-4</v>
      </c>
      <c r="KO136" s="33">
        <v>2.1156190000000001E-4</v>
      </c>
      <c r="KP136" s="33">
        <v>2.1100740000000001E-4</v>
      </c>
      <c r="KQ136" s="33">
        <v>2.1047310000000001E-4</v>
      </c>
      <c r="KR136" s="33">
        <v>2.099569E-4</v>
      </c>
      <c r="KS136" s="33">
        <v>2.0945539999999999E-4</v>
      </c>
      <c r="KT136" s="33">
        <v>2.089681E-4</v>
      </c>
      <c r="KU136" s="33">
        <v>2.0849350000000001E-4</v>
      </c>
      <c r="KV136" s="33">
        <v>2.0803250000000001E-4</v>
      </c>
      <c r="KW136" s="33">
        <v>2.0758460000000001E-4</v>
      </c>
      <c r="KX136" s="33">
        <v>2.0714989999999999E-4</v>
      </c>
      <c r="KY136" s="33">
        <v>2.0672719999999999E-4</v>
      </c>
      <c r="KZ136" s="33">
        <v>2.0631809999999999E-4</v>
      </c>
      <c r="LA136" s="33">
        <v>2.059219E-4</v>
      </c>
      <c r="LB136" s="33">
        <v>2.0554030000000001E-4</v>
      </c>
      <c r="LC136" s="33">
        <v>2.0517190000000001E-4</v>
      </c>
      <c r="LD136" s="33">
        <v>2.0481629999999999E-4</v>
      </c>
      <c r="LE136" s="33">
        <v>2.044716E-4</v>
      </c>
      <c r="LF136" s="33">
        <v>2.0413819999999999E-4</v>
      </c>
      <c r="LG136" s="33">
        <v>2.038144E-4</v>
      </c>
      <c r="LH136" s="33">
        <v>2.0350039999999999E-4</v>
      </c>
      <c r="LI136" s="33">
        <v>2.0319340000000001E-4</v>
      </c>
      <c r="LJ136" s="33">
        <v>2.0289099999999999E-4</v>
      </c>
      <c r="LK136" s="33">
        <v>2.0258900000000001E-4</v>
      </c>
      <c r="LL136" s="33">
        <v>2.022859E-4</v>
      </c>
      <c r="LM136" s="33">
        <v>2.019787E-4</v>
      </c>
      <c r="LN136" s="33">
        <v>2.0166690000000001E-4</v>
      </c>
      <c r="LO136" s="33">
        <v>2.0134840000000001E-4</v>
      </c>
      <c r="LP136" s="33">
        <v>2.010228E-4</v>
      </c>
      <c r="LQ136" s="33">
        <v>2.0068899999999999E-4</v>
      </c>
      <c r="LR136" s="33">
        <v>2.0034959999999999E-4</v>
      </c>
      <c r="LS136" s="33">
        <v>2.00006E-4</v>
      </c>
      <c r="LT136" s="33">
        <v>1.9966170000000001E-4</v>
      </c>
      <c r="LU136" s="33">
        <v>1.99318E-4</v>
      </c>
      <c r="LV136" s="33">
        <v>1.9897639999999999E-4</v>
      </c>
      <c r="LW136" s="33">
        <v>1.9863629999999999E-4</v>
      </c>
      <c r="LX136" s="33">
        <v>1.9829909999999999E-4</v>
      </c>
      <c r="LY136" s="33">
        <v>1.979645E-4</v>
      </c>
      <c r="LZ136" s="33">
        <v>1.976337E-4</v>
      </c>
      <c r="MA136" s="33">
        <v>1.9730400000000001E-4</v>
      </c>
      <c r="MB136" s="33">
        <v>1.96973E-4</v>
      </c>
      <c r="MC136" s="33">
        <v>1.9663640000000001E-4</v>
      </c>
      <c r="MD136" s="33">
        <v>1.9629310000000001E-4</v>
      </c>
      <c r="ME136" s="33">
        <v>1.959412E-4</v>
      </c>
      <c r="MF136" s="33">
        <v>1.9558100000000001E-4</v>
      </c>
      <c r="MG136" s="33">
        <v>1.952101E-4</v>
      </c>
      <c r="MH136" s="33">
        <v>1.94828E-4</v>
      </c>
      <c r="MI136" s="33">
        <v>1.9443229999999999E-4</v>
      </c>
      <c r="MJ136" s="33">
        <v>1.940252E-4</v>
      </c>
      <c r="MK136" s="33">
        <v>1.936075E-4</v>
      </c>
      <c r="ML136" s="33">
        <v>1.9318269999999999E-4</v>
      </c>
      <c r="MM136" s="33">
        <v>1.9275069999999999E-4</v>
      </c>
      <c r="MN136" s="33">
        <v>1.9231249999999999E-4</v>
      </c>
      <c r="MO136" s="33">
        <v>1.918666E-4</v>
      </c>
      <c r="MP136" s="33">
        <v>1.914148E-4</v>
      </c>
      <c r="MQ136" s="33">
        <v>1.9095679999999999E-4</v>
      </c>
      <c r="MR136" s="33">
        <v>1.9049480000000001E-4</v>
      </c>
      <c r="MS136" s="33">
        <v>1.900277E-4</v>
      </c>
      <c r="MT136" s="33">
        <v>1.895554E-4</v>
      </c>
      <c r="MU136" s="33">
        <v>1.890761E-4</v>
      </c>
      <c r="MV136" s="33">
        <v>1.8859160000000001E-4</v>
      </c>
      <c r="MW136" s="33">
        <v>1.8810260000000001E-4</v>
      </c>
      <c r="MX136" s="33">
        <v>1.876116E-4</v>
      </c>
      <c r="MY136" s="33">
        <v>1.8711770000000001E-4</v>
      </c>
      <c r="MZ136" s="33">
        <v>1.866208E-4</v>
      </c>
      <c r="NA136" s="33">
        <v>1.8611840000000001E-4</v>
      </c>
      <c r="NB136" s="33">
        <v>1.8561089999999999E-4</v>
      </c>
      <c r="NC136" s="33">
        <v>1.850977E-4</v>
      </c>
      <c r="ND136" s="33">
        <v>1.8458E-4</v>
      </c>
      <c r="NE136" s="33">
        <v>1.8405609999999999E-4</v>
      </c>
      <c r="NF136" s="33">
        <v>1.8352590000000001E-4</v>
      </c>
      <c r="NG136" s="33">
        <v>1.8298770000000001E-4</v>
      </c>
      <c r="NH136" s="33">
        <v>1.824432E-4</v>
      </c>
      <c r="NI136" s="33">
        <v>1.818937E-4</v>
      </c>
      <c r="NJ136" s="33">
        <v>1.8134210000000001E-4</v>
      </c>
      <c r="NK136" s="33">
        <v>1.8078810000000001E-4</v>
      </c>
      <c r="NL136" s="33">
        <v>1.8023219999999999E-4</v>
      </c>
      <c r="NM136" s="33">
        <v>1.796724E-4</v>
      </c>
      <c r="NN136" s="33">
        <v>1.791095E-4</v>
      </c>
      <c r="NO136" s="33">
        <v>1.78543E-4</v>
      </c>
      <c r="NP136" s="33">
        <v>1.7797409999999999E-4</v>
      </c>
      <c r="NQ136" s="33">
        <v>1.774011E-4</v>
      </c>
      <c r="NR136" s="33">
        <v>1.7682329999999999E-4</v>
      </c>
      <c r="NS136" s="33">
        <v>1.7623850000000001E-4</v>
      </c>
      <c r="NT136" s="33">
        <v>1.7564809999999999E-4</v>
      </c>
      <c r="NU136" s="33">
        <v>1.7505320000000001E-4</v>
      </c>
      <c r="NV136" s="33">
        <v>1.7445709999999999E-4</v>
      </c>
      <c r="NW136" s="33">
        <v>1.7386030000000001E-4</v>
      </c>
      <c r="NX136" s="33">
        <v>1.7326449999999999E-4</v>
      </c>
      <c r="NY136" s="33">
        <v>1.7266889999999999E-4</v>
      </c>
      <c r="NZ136" s="33">
        <v>1.7207560000000001E-4</v>
      </c>
      <c r="OA136" s="33">
        <v>1.714853E-4</v>
      </c>
      <c r="OB136" s="33">
        <v>1.7089939999999999E-4</v>
      </c>
      <c r="OC136" s="33">
        <v>1.7031690000000001E-4</v>
      </c>
      <c r="OD136" s="33">
        <v>1.6973650000000001E-4</v>
      </c>
      <c r="OE136" s="33">
        <v>1.691552E-4</v>
      </c>
      <c r="OF136" s="33">
        <v>1.6857299999999999E-4</v>
      </c>
      <c r="OG136" s="33">
        <v>1.679896E-4</v>
      </c>
      <c r="OH136" s="33">
        <v>1.6740639999999999E-4</v>
      </c>
      <c r="OI136" s="33">
        <v>1.6682310000000001E-4</v>
      </c>
      <c r="OJ136" s="33">
        <v>1.6624000000000001E-4</v>
      </c>
      <c r="OK136" s="33">
        <v>1.6565579999999999E-4</v>
      </c>
      <c r="OL136" s="33">
        <v>1.650721E-4</v>
      </c>
      <c r="OM136" s="33">
        <v>1.644893E-4</v>
      </c>
      <c r="ON136" s="33">
        <v>1.639093E-4</v>
      </c>
      <c r="OO136" s="33">
        <v>1.6333140000000001E-4</v>
      </c>
      <c r="OP136" s="33">
        <v>1.6275480000000001E-4</v>
      </c>
    </row>
    <row r="137" spans="1:406" x14ac:dyDescent="0.25">
      <c r="A137" s="13" t="str">
        <f t="shared" si="2"/>
        <v>Helicopter-ULTRA COARSE-3-7-Any</v>
      </c>
      <c r="B137" s="13" t="s">
        <v>55</v>
      </c>
      <c r="C137" s="23" t="s">
        <v>42</v>
      </c>
      <c r="D137" s="31">
        <v>3</v>
      </c>
      <c r="E137" s="23">
        <v>7</v>
      </c>
      <c r="F137" s="32" t="s">
        <v>48</v>
      </c>
      <c r="G137" s="33">
        <v>3.3675129999999998E-2</v>
      </c>
      <c r="H137" s="33">
        <v>2.2155359999999999E-2</v>
      </c>
      <c r="I137" s="33">
        <v>1.6368859999999999E-2</v>
      </c>
      <c r="J137" s="33">
        <v>1.308367E-2</v>
      </c>
      <c r="K137" s="33">
        <v>1.091574E-2</v>
      </c>
      <c r="L137" s="33">
        <v>9.4570190000000005E-3</v>
      </c>
      <c r="M137" s="33">
        <v>8.2815089999999994E-3</v>
      </c>
      <c r="N137" s="33">
        <v>7.3659370000000004E-3</v>
      </c>
      <c r="O137" s="33">
        <v>6.6671780000000002E-3</v>
      </c>
      <c r="P137" s="33">
        <v>6.1472810000000001E-3</v>
      </c>
      <c r="Q137" s="33">
        <v>5.5118600000000004E-3</v>
      </c>
      <c r="R137" s="33">
        <v>4.8905820000000001E-3</v>
      </c>
      <c r="S137" s="33">
        <v>4.2731000000000002E-3</v>
      </c>
      <c r="T137" s="33">
        <v>3.6769160000000001E-3</v>
      </c>
      <c r="U137" s="33">
        <v>3.2011629999999999E-3</v>
      </c>
      <c r="V137" s="33">
        <v>2.853422E-3</v>
      </c>
      <c r="W137" s="33">
        <v>2.581917E-3</v>
      </c>
      <c r="X137" s="33">
        <v>2.3218169999999999E-3</v>
      </c>
      <c r="Y137" s="33">
        <v>2.115558E-3</v>
      </c>
      <c r="Z137" s="33">
        <v>1.948579E-3</v>
      </c>
      <c r="AA137" s="33">
        <v>1.8111869999999999E-3</v>
      </c>
      <c r="AB137" s="33">
        <v>1.695956E-3</v>
      </c>
      <c r="AC137" s="33">
        <v>1.597624E-3</v>
      </c>
      <c r="AD137" s="33">
        <v>1.513414E-3</v>
      </c>
      <c r="AE137" s="33">
        <v>1.4399739999999999E-3</v>
      </c>
      <c r="AF137" s="33">
        <v>1.375844E-3</v>
      </c>
      <c r="AG137" s="33">
        <v>1.319881E-3</v>
      </c>
      <c r="AH137" s="33">
        <v>1.2701240000000001E-3</v>
      </c>
      <c r="AI137" s="33">
        <v>1.2253749999999999E-3</v>
      </c>
      <c r="AJ137" s="33">
        <v>1.1852430000000001E-3</v>
      </c>
      <c r="AK137" s="33">
        <v>1.149286E-3</v>
      </c>
      <c r="AL137" s="33">
        <v>1.116814E-3</v>
      </c>
      <c r="AM137" s="33">
        <v>1.0871120000000001E-3</v>
      </c>
      <c r="AN137" s="33">
        <v>1.06014E-3</v>
      </c>
      <c r="AO137" s="33">
        <v>1.0353210000000001E-3</v>
      </c>
      <c r="AP137" s="33">
        <v>1.0122690000000001E-3</v>
      </c>
      <c r="AQ137" s="33">
        <v>9.9102580000000003E-4</v>
      </c>
      <c r="AR137" s="33">
        <v>9.7141570000000002E-4</v>
      </c>
      <c r="AS137" s="33">
        <v>9.5306340000000001E-4</v>
      </c>
      <c r="AT137" s="33">
        <v>9.3627510000000001E-4</v>
      </c>
      <c r="AU137" s="33">
        <v>9.2049820000000002E-4</v>
      </c>
      <c r="AV137" s="33">
        <v>9.0525329999999995E-4</v>
      </c>
      <c r="AW137" s="33">
        <v>8.9074499999999997E-4</v>
      </c>
      <c r="AX137" s="33">
        <v>8.7705780000000004E-4</v>
      </c>
      <c r="AY137" s="33">
        <v>8.6418759999999997E-4</v>
      </c>
      <c r="AZ137" s="33">
        <v>8.5227939999999998E-4</v>
      </c>
      <c r="BA137" s="33">
        <v>8.4076189999999996E-4</v>
      </c>
      <c r="BB137" s="33">
        <v>8.2945030000000002E-4</v>
      </c>
      <c r="BC137" s="33">
        <v>8.1861110000000005E-4</v>
      </c>
      <c r="BD137" s="33">
        <v>8.0833179999999997E-4</v>
      </c>
      <c r="BE137" s="33">
        <v>7.9844200000000001E-4</v>
      </c>
      <c r="BF137" s="33">
        <v>7.8919910000000001E-4</v>
      </c>
      <c r="BG137" s="33">
        <v>7.8014540000000002E-4</v>
      </c>
      <c r="BH137" s="33">
        <v>7.7106630000000004E-4</v>
      </c>
      <c r="BI137" s="33">
        <v>7.6230380000000004E-4</v>
      </c>
      <c r="BJ137" s="33">
        <v>7.5389860000000001E-4</v>
      </c>
      <c r="BK137" s="33">
        <v>7.4583370000000002E-4</v>
      </c>
      <c r="BL137" s="33">
        <v>7.3822829999999995E-4</v>
      </c>
      <c r="BM137" s="33">
        <v>7.3074710000000005E-4</v>
      </c>
      <c r="BN137" s="33">
        <v>7.2322480000000001E-4</v>
      </c>
      <c r="BO137" s="33">
        <v>7.1594309999999995E-4</v>
      </c>
      <c r="BP137" s="33">
        <v>7.0895729999999996E-4</v>
      </c>
      <c r="BQ137" s="33">
        <v>7.022272E-4</v>
      </c>
      <c r="BR137" s="33">
        <v>6.9576220000000001E-4</v>
      </c>
      <c r="BS137" s="33">
        <v>6.8933000000000004E-4</v>
      </c>
      <c r="BT137" s="33">
        <v>6.8284909999999995E-4</v>
      </c>
      <c r="BU137" s="33">
        <v>6.7642329999999999E-4</v>
      </c>
      <c r="BV137" s="33">
        <v>6.7019059999999997E-4</v>
      </c>
      <c r="BW137" s="33">
        <v>6.642312E-4</v>
      </c>
      <c r="BX137" s="33">
        <v>6.5845930000000001E-4</v>
      </c>
      <c r="BY137" s="33">
        <v>6.5271440000000001E-4</v>
      </c>
      <c r="BZ137" s="33">
        <v>6.4701899999999998E-4</v>
      </c>
      <c r="CA137" s="33">
        <v>6.4140560000000004E-4</v>
      </c>
      <c r="CB137" s="33">
        <v>6.3591319999999995E-4</v>
      </c>
      <c r="CC137" s="33">
        <v>6.3065880000000003E-4</v>
      </c>
      <c r="CD137" s="33">
        <v>6.2560139999999996E-4</v>
      </c>
      <c r="CE137" s="33">
        <v>6.2058230000000005E-4</v>
      </c>
      <c r="CF137" s="33">
        <v>6.1549640000000002E-4</v>
      </c>
      <c r="CG137" s="33">
        <v>6.1042249999999996E-4</v>
      </c>
      <c r="CH137" s="33">
        <v>6.0544410000000005E-4</v>
      </c>
      <c r="CI137" s="33">
        <v>6.0065960000000001E-4</v>
      </c>
      <c r="CJ137" s="33">
        <v>5.9596210000000004E-4</v>
      </c>
      <c r="CK137" s="33">
        <v>5.9128920000000001E-4</v>
      </c>
      <c r="CL137" s="33">
        <v>5.8659390000000004E-4</v>
      </c>
      <c r="CM137" s="33">
        <v>5.8190439999999998E-4</v>
      </c>
      <c r="CN137" s="33">
        <v>5.7730080000000005E-4</v>
      </c>
      <c r="CO137" s="33">
        <v>5.7293610000000005E-4</v>
      </c>
      <c r="CP137" s="33">
        <v>5.68714E-4</v>
      </c>
      <c r="CQ137" s="33">
        <v>5.6454420000000001E-4</v>
      </c>
      <c r="CR137" s="33">
        <v>5.602987E-4</v>
      </c>
      <c r="CS137" s="33">
        <v>5.5603919999999999E-4</v>
      </c>
      <c r="CT137" s="33">
        <v>5.5179600000000001E-4</v>
      </c>
      <c r="CU137" s="33">
        <v>5.4769569999999997E-4</v>
      </c>
      <c r="CV137" s="33">
        <v>5.4369290000000001E-4</v>
      </c>
      <c r="CW137" s="33">
        <v>5.3972480000000005E-4</v>
      </c>
      <c r="CX137" s="33">
        <v>5.356979E-4</v>
      </c>
      <c r="CY137" s="33">
        <v>5.3166710000000002E-4</v>
      </c>
      <c r="CZ137" s="33">
        <v>5.2765470000000004E-4</v>
      </c>
      <c r="DA137" s="33">
        <v>5.2379749999999995E-4</v>
      </c>
      <c r="DB137" s="33">
        <v>5.2003719999999995E-4</v>
      </c>
      <c r="DC137" s="33">
        <v>5.1634100000000002E-4</v>
      </c>
      <c r="DD137" s="33">
        <v>5.1263320000000004E-4</v>
      </c>
      <c r="DE137" s="33">
        <v>5.0892410000000004E-4</v>
      </c>
      <c r="DF137" s="33">
        <v>5.0519479999999999E-4</v>
      </c>
      <c r="DG137" s="33">
        <v>5.0155100000000004E-4</v>
      </c>
      <c r="DH137" s="33">
        <v>4.9796940000000004E-4</v>
      </c>
      <c r="DI137" s="33">
        <v>4.9444880000000004E-4</v>
      </c>
      <c r="DJ137" s="33">
        <v>4.9091559999999996E-4</v>
      </c>
      <c r="DK137" s="33">
        <v>4.8733780000000001E-4</v>
      </c>
      <c r="DL137" s="33">
        <v>4.8370850000000002E-4</v>
      </c>
      <c r="DM137" s="33">
        <v>4.801537E-4</v>
      </c>
      <c r="DN137" s="33">
        <v>4.7666610000000003E-4</v>
      </c>
      <c r="DO137" s="33">
        <v>4.7326010000000001E-4</v>
      </c>
      <c r="DP137" s="33">
        <v>4.6987150000000002E-4</v>
      </c>
      <c r="DQ137" s="33">
        <v>4.6647520000000001E-4</v>
      </c>
      <c r="DR137" s="33">
        <v>4.6307139999999999E-4</v>
      </c>
      <c r="DS137" s="33">
        <v>4.5976829999999999E-4</v>
      </c>
      <c r="DT137" s="33">
        <v>4.565433E-4</v>
      </c>
      <c r="DU137" s="33">
        <v>4.5334960000000001E-4</v>
      </c>
      <c r="DV137" s="33">
        <v>4.5012280000000001E-4</v>
      </c>
      <c r="DW137" s="33">
        <v>4.4684139999999999E-4</v>
      </c>
      <c r="DX137" s="33">
        <v>4.4352269999999998E-4</v>
      </c>
      <c r="DY137" s="33">
        <v>4.402969E-4</v>
      </c>
      <c r="DZ137" s="33">
        <v>4.3717540000000002E-4</v>
      </c>
      <c r="EA137" s="33">
        <v>4.3415370000000002E-4</v>
      </c>
      <c r="EB137" s="33">
        <v>4.311586E-4</v>
      </c>
      <c r="EC137" s="33">
        <v>4.2811800000000001E-4</v>
      </c>
      <c r="ED137" s="33">
        <v>4.2503769999999998E-4</v>
      </c>
      <c r="EE137" s="33">
        <v>4.2200430000000001E-4</v>
      </c>
      <c r="EF137" s="33">
        <v>4.1902749999999999E-4</v>
      </c>
      <c r="EG137" s="33">
        <v>4.1612049999999997E-4</v>
      </c>
      <c r="EH137" s="33">
        <v>4.1322510000000001E-4</v>
      </c>
      <c r="EI137" s="33">
        <v>4.1030949999999999E-4</v>
      </c>
      <c r="EJ137" s="33">
        <v>4.0739219999999998E-4</v>
      </c>
      <c r="EK137" s="33">
        <v>4.0453769999999997E-4</v>
      </c>
      <c r="EL137" s="33">
        <v>4.0176110000000003E-4</v>
      </c>
      <c r="EM137" s="33">
        <v>3.9907279999999999E-4</v>
      </c>
      <c r="EN137" s="33">
        <v>3.964037E-4</v>
      </c>
      <c r="EO137" s="33">
        <v>3.9369669999999999E-4</v>
      </c>
      <c r="EP137" s="33">
        <v>3.9094359999999997E-4</v>
      </c>
      <c r="EQ137" s="33">
        <v>3.8820759999999999E-4</v>
      </c>
      <c r="ER137" s="33">
        <v>3.8555849999999999E-4</v>
      </c>
      <c r="ES137" s="33">
        <v>3.8302319999999998E-4</v>
      </c>
      <c r="ET137" s="33">
        <v>3.8054240000000002E-4</v>
      </c>
      <c r="EU137" s="33">
        <v>3.7807690000000001E-4</v>
      </c>
      <c r="EV137" s="33">
        <v>3.7561240000000002E-4</v>
      </c>
      <c r="EW137" s="33">
        <v>3.7317729999999998E-4</v>
      </c>
      <c r="EX137" s="33">
        <v>3.7080629999999999E-4</v>
      </c>
      <c r="EY137" s="33">
        <v>3.6850920000000001E-4</v>
      </c>
      <c r="EZ137" s="33">
        <v>3.6623109999999999E-4</v>
      </c>
      <c r="FA137" s="33">
        <v>3.6394630000000002E-4</v>
      </c>
      <c r="FB137" s="33">
        <v>3.6166079999999998E-4</v>
      </c>
      <c r="FC137" s="33">
        <v>3.5940009999999999E-4</v>
      </c>
      <c r="FD137" s="33">
        <v>3.5719350000000001E-4</v>
      </c>
      <c r="FE137" s="33">
        <v>3.5504900000000002E-4</v>
      </c>
      <c r="FF137" s="33">
        <v>3.5292130000000001E-4</v>
      </c>
      <c r="FG137" s="33">
        <v>3.5078380000000002E-4</v>
      </c>
      <c r="FH137" s="33">
        <v>3.486319E-4</v>
      </c>
      <c r="FI137" s="33">
        <v>3.464901E-4</v>
      </c>
      <c r="FJ137" s="33">
        <v>3.4440160000000003E-4</v>
      </c>
      <c r="FK137" s="33">
        <v>3.4239159999999998E-4</v>
      </c>
      <c r="FL137" s="33">
        <v>3.4046009999999998E-4</v>
      </c>
      <c r="FM137" s="33">
        <v>3.385692E-4</v>
      </c>
      <c r="FN137" s="33">
        <v>3.3668519999999999E-4</v>
      </c>
      <c r="FO137" s="33">
        <v>3.348014E-4</v>
      </c>
      <c r="FP137" s="33">
        <v>3.3293230000000002E-4</v>
      </c>
      <c r="FQ137" s="33">
        <v>3.310842E-4</v>
      </c>
      <c r="FR137" s="33">
        <v>3.2925540000000001E-4</v>
      </c>
      <c r="FS137" s="33">
        <v>3.2742980000000001E-4</v>
      </c>
      <c r="FT137" s="33">
        <v>3.2560139999999999E-4</v>
      </c>
      <c r="FU137" s="33">
        <v>3.2378049999999997E-4</v>
      </c>
      <c r="FV137" s="33">
        <v>3.2200039999999999E-4</v>
      </c>
      <c r="FW137" s="33">
        <v>3.2028219999999998E-4</v>
      </c>
      <c r="FX137" s="33">
        <v>3.1862170000000002E-4</v>
      </c>
      <c r="FY137" s="33">
        <v>3.1698149999999999E-4</v>
      </c>
      <c r="FZ137" s="33">
        <v>3.1532210000000002E-4</v>
      </c>
      <c r="GA137" s="33">
        <v>3.1361639999999999E-4</v>
      </c>
      <c r="GB137" s="33">
        <v>3.1187890000000001E-4</v>
      </c>
      <c r="GC137" s="33">
        <v>3.1014150000000001E-4</v>
      </c>
      <c r="GD137" s="33">
        <v>3.0842700000000001E-4</v>
      </c>
      <c r="GE137" s="33">
        <v>3.067263E-4</v>
      </c>
      <c r="GF137" s="33">
        <v>3.050199E-4</v>
      </c>
      <c r="GG137" s="33">
        <v>3.032984E-4</v>
      </c>
      <c r="GH137" s="33">
        <v>3.0159609999999998E-4</v>
      </c>
      <c r="GI137" s="33">
        <v>2.9995180000000002E-4</v>
      </c>
      <c r="GJ137" s="33">
        <v>2.9837579999999998E-4</v>
      </c>
      <c r="GK137" s="33">
        <v>2.9684410000000003E-4</v>
      </c>
      <c r="GL137" s="33">
        <v>2.9532449999999997E-4</v>
      </c>
      <c r="GM137" s="33">
        <v>2.9379550000000002E-4</v>
      </c>
      <c r="GN137" s="33">
        <v>2.9227309999999999E-4</v>
      </c>
      <c r="GO137" s="33">
        <v>2.9078220000000002E-4</v>
      </c>
      <c r="GP137" s="33">
        <v>2.8931630000000001E-4</v>
      </c>
      <c r="GQ137" s="33">
        <v>2.8784109999999998E-4</v>
      </c>
      <c r="GR137" s="33">
        <v>2.8632100000000003E-4</v>
      </c>
      <c r="GS137" s="33">
        <v>2.8473730000000002E-4</v>
      </c>
      <c r="GT137" s="33">
        <v>2.8313289999999999E-4</v>
      </c>
      <c r="GU137" s="33">
        <v>2.8155859999999999E-4</v>
      </c>
      <c r="GV137" s="33">
        <v>2.800325E-4</v>
      </c>
      <c r="GW137" s="33">
        <v>2.7853790000000002E-4</v>
      </c>
      <c r="GX137" s="33">
        <v>2.770502E-4</v>
      </c>
      <c r="GY137" s="33">
        <v>2.7554739999999998E-4</v>
      </c>
      <c r="GZ137" s="33">
        <v>2.7404710000000001E-4</v>
      </c>
      <c r="HA137" s="33">
        <v>2.7258300000000002E-4</v>
      </c>
      <c r="HB137" s="33">
        <v>2.711681E-4</v>
      </c>
      <c r="HC137" s="33">
        <v>2.6977879999999998E-4</v>
      </c>
      <c r="HD137" s="33">
        <v>2.6838280000000001E-4</v>
      </c>
      <c r="HE137" s="33">
        <v>2.6695309999999998E-4</v>
      </c>
      <c r="HF137" s="33">
        <v>2.6549599999999999E-4</v>
      </c>
      <c r="HG137" s="33">
        <v>2.6405070000000002E-4</v>
      </c>
      <c r="HH137" s="33">
        <v>2.6265529999999998E-4</v>
      </c>
      <c r="HI137" s="33">
        <v>2.6130389999999998E-4</v>
      </c>
      <c r="HJ137" s="33">
        <v>2.599748E-4</v>
      </c>
      <c r="HK137" s="33">
        <v>2.5864300000000002E-4</v>
      </c>
      <c r="HL137" s="33">
        <v>2.5730879999999999E-4</v>
      </c>
      <c r="HM137" s="33">
        <v>2.5600280000000002E-4</v>
      </c>
      <c r="HN137" s="33">
        <v>2.5474459999999999E-4</v>
      </c>
      <c r="HO137" s="33">
        <v>2.5351110000000003E-4</v>
      </c>
      <c r="HP137" s="33">
        <v>2.5227019999999998E-4</v>
      </c>
      <c r="HQ137" s="33">
        <v>2.5099900000000001E-4</v>
      </c>
      <c r="HR137" s="33">
        <v>2.4969960000000002E-4</v>
      </c>
      <c r="HS137" s="33">
        <v>2.4840410000000001E-4</v>
      </c>
      <c r="HT137" s="33">
        <v>2.4713719999999999E-4</v>
      </c>
      <c r="HU137" s="33">
        <v>2.458855E-4</v>
      </c>
      <c r="HV137" s="33">
        <v>2.4463339999999999E-4</v>
      </c>
      <c r="HW137" s="33">
        <v>2.4337830000000001E-4</v>
      </c>
      <c r="HX137" s="33">
        <v>2.4213279999999999E-4</v>
      </c>
      <c r="HY137" s="33">
        <v>2.4092929999999999E-4</v>
      </c>
      <c r="HZ137" s="33">
        <v>2.3979160000000001E-4</v>
      </c>
      <c r="IA137" s="33">
        <v>2.386961E-4</v>
      </c>
      <c r="IB137" s="33">
        <v>2.3761339999999999E-4</v>
      </c>
      <c r="IC137" s="33">
        <v>2.3652640000000001E-4</v>
      </c>
      <c r="ID137" s="33">
        <v>2.3543279999999999E-4</v>
      </c>
      <c r="IE137" s="33">
        <v>2.3434890000000001E-4</v>
      </c>
      <c r="IF137" s="33">
        <v>2.332965E-4</v>
      </c>
      <c r="IG137" s="33">
        <v>2.3226470000000001E-4</v>
      </c>
      <c r="IH137" s="33">
        <v>2.312309E-4</v>
      </c>
      <c r="II137" s="33">
        <v>2.3017900000000001E-4</v>
      </c>
      <c r="IJ137" s="33">
        <v>2.2911040000000001E-4</v>
      </c>
      <c r="IK137" s="33">
        <v>2.2804840000000001E-4</v>
      </c>
      <c r="IL137" s="33">
        <v>2.2702249999999999E-4</v>
      </c>
      <c r="IM137" s="33">
        <v>2.2603829999999999E-4</v>
      </c>
      <c r="IN137" s="33">
        <v>2.250784E-4</v>
      </c>
      <c r="IO137" s="33">
        <v>2.2412190000000001E-4</v>
      </c>
      <c r="IP137" s="33">
        <v>2.2316139999999999E-4</v>
      </c>
      <c r="IQ137" s="33">
        <v>2.2220700000000001E-4</v>
      </c>
      <c r="IR137" s="33">
        <v>2.2127879999999999E-4</v>
      </c>
      <c r="IS137" s="33">
        <v>2.203757E-4</v>
      </c>
      <c r="IT137" s="33">
        <v>2.1947960000000001E-4</v>
      </c>
      <c r="IU137" s="33">
        <v>2.1857499999999999E-4</v>
      </c>
      <c r="IV137" s="33">
        <v>2.1765789999999999E-4</v>
      </c>
      <c r="IW137" s="33">
        <v>2.1673950000000001E-4</v>
      </c>
      <c r="IX137" s="33">
        <v>2.15842E-4</v>
      </c>
      <c r="IY137" s="33">
        <v>2.1496929999999999E-4</v>
      </c>
      <c r="IZ137" s="33">
        <v>2.1410870000000001E-4</v>
      </c>
      <c r="JA137" s="33">
        <v>2.1324749999999999E-4</v>
      </c>
      <c r="JB137" s="33">
        <v>2.1237750000000001E-4</v>
      </c>
      <c r="JC137" s="33">
        <v>2.11506E-4</v>
      </c>
      <c r="JD137" s="33">
        <v>2.10652E-4</v>
      </c>
      <c r="JE137" s="33">
        <v>2.098186E-4</v>
      </c>
      <c r="JF137" s="33">
        <v>2.0899340000000001E-4</v>
      </c>
      <c r="JG137" s="33">
        <v>2.0816070000000001E-4</v>
      </c>
      <c r="JH137" s="33">
        <v>2.0731069999999999E-4</v>
      </c>
      <c r="JI137" s="33">
        <v>2.0645099999999999E-4</v>
      </c>
      <c r="JJ137" s="33">
        <v>2.055998E-4</v>
      </c>
      <c r="JK137" s="33">
        <v>2.0476420000000001E-4</v>
      </c>
      <c r="JL137" s="33">
        <v>2.039381E-4</v>
      </c>
      <c r="JM137" s="33">
        <v>2.031088E-4</v>
      </c>
      <c r="JN137" s="33">
        <v>2.022715E-4</v>
      </c>
      <c r="JO137" s="33">
        <v>2.014358E-4</v>
      </c>
      <c r="JP137" s="33">
        <v>2.0061840000000001E-4</v>
      </c>
      <c r="JQ137" s="33">
        <v>1.9982640000000001E-4</v>
      </c>
      <c r="JR137" s="33">
        <v>1.9905230000000001E-4</v>
      </c>
      <c r="JS137" s="33">
        <v>1.9828059999999999E-4</v>
      </c>
      <c r="JT137" s="33">
        <v>1.9750320000000001E-4</v>
      </c>
      <c r="JU137" s="33">
        <v>1.967277E-4</v>
      </c>
      <c r="JV137" s="33">
        <v>1.9596589999999999E-4</v>
      </c>
      <c r="JW137" s="33">
        <v>1.9521950000000001E-4</v>
      </c>
      <c r="JX137" s="33">
        <v>1.9447759999999999E-4</v>
      </c>
      <c r="JY137" s="33">
        <v>1.9372289999999999E-4</v>
      </c>
      <c r="JZ137" s="33">
        <v>1.9294639999999999E-4</v>
      </c>
      <c r="KA137" s="33">
        <v>1.921553E-4</v>
      </c>
      <c r="KB137" s="33">
        <v>1.9136159999999999E-4</v>
      </c>
      <c r="KC137" s="33">
        <v>1.905718E-4</v>
      </c>
      <c r="KD137" s="33">
        <v>1.897813E-4</v>
      </c>
      <c r="KE137" s="33">
        <v>1.8898100000000001E-4</v>
      </c>
      <c r="KF137" s="33">
        <v>1.8816699999999999E-4</v>
      </c>
      <c r="KG137" s="33">
        <v>1.8734930000000001E-4</v>
      </c>
      <c r="KH137" s="33">
        <v>1.865413E-4</v>
      </c>
      <c r="KI137" s="33">
        <v>1.8575340000000001E-4</v>
      </c>
      <c r="KJ137" s="33">
        <v>1.8498350000000001E-4</v>
      </c>
      <c r="KK137" s="33">
        <v>1.8422379999999999E-4</v>
      </c>
      <c r="KL137" s="33">
        <v>1.8346279999999999E-4</v>
      </c>
      <c r="KM137" s="33">
        <v>1.8270579999999999E-4</v>
      </c>
      <c r="KN137" s="33">
        <v>1.8196330000000001E-4</v>
      </c>
      <c r="KO137" s="33">
        <v>1.8124379999999999E-4</v>
      </c>
      <c r="KP137" s="33">
        <v>1.8054409999999999E-4</v>
      </c>
      <c r="KQ137" s="33">
        <v>1.7985639999999999E-4</v>
      </c>
      <c r="KR137" s="33">
        <v>1.7916690000000001E-4</v>
      </c>
      <c r="KS137" s="33">
        <v>1.7847539999999999E-4</v>
      </c>
      <c r="KT137" s="33">
        <v>1.7778800000000001E-4</v>
      </c>
      <c r="KU137" s="33">
        <v>1.7710729999999999E-4</v>
      </c>
      <c r="KV137" s="33">
        <v>1.7642849999999999E-4</v>
      </c>
      <c r="KW137" s="33">
        <v>1.757455E-4</v>
      </c>
      <c r="KX137" s="33">
        <v>1.75048E-4</v>
      </c>
      <c r="KY137" s="33">
        <v>1.743379E-4</v>
      </c>
      <c r="KZ137" s="33">
        <v>1.7362160000000001E-4</v>
      </c>
      <c r="LA137" s="33">
        <v>1.729035E-4</v>
      </c>
      <c r="LB137" s="33">
        <v>1.7218029999999999E-4</v>
      </c>
      <c r="LC137" s="33">
        <v>1.7145060000000001E-4</v>
      </c>
      <c r="LD137" s="33">
        <v>1.7071E-4</v>
      </c>
      <c r="LE137" s="33">
        <v>1.699657E-4</v>
      </c>
      <c r="LF137" s="33">
        <v>1.6922749999999999E-4</v>
      </c>
      <c r="LG137" s="33">
        <v>1.685039E-4</v>
      </c>
      <c r="LH137" s="33">
        <v>1.677936E-4</v>
      </c>
      <c r="LI137" s="33">
        <v>1.6709670000000001E-4</v>
      </c>
      <c r="LJ137" s="33">
        <v>1.6640639999999999E-4</v>
      </c>
      <c r="LK137" s="33">
        <v>1.657277E-4</v>
      </c>
      <c r="LL137" s="33">
        <v>1.6506530000000001E-4</v>
      </c>
      <c r="LM137" s="33">
        <v>1.6442369999999999E-4</v>
      </c>
      <c r="LN137" s="33">
        <v>1.6379569999999999E-4</v>
      </c>
      <c r="LO137" s="33">
        <v>1.6317520000000001E-4</v>
      </c>
      <c r="LP137" s="33">
        <v>1.6255229999999999E-4</v>
      </c>
      <c r="LQ137" s="33">
        <v>1.619274E-4</v>
      </c>
      <c r="LR137" s="33">
        <v>1.6129569999999999E-4</v>
      </c>
      <c r="LS137" s="33">
        <v>1.6066259999999999E-4</v>
      </c>
      <c r="LT137" s="33">
        <v>1.6002369999999999E-4</v>
      </c>
      <c r="LU137" s="33">
        <v>1.5937690000000001E-4</v>
      </c>
      <c r="LV137" s="33">
        <v>1.587189E-4</v>
      </c>
      <c r="LW137" s="33">
        <v>1.580547E-4</v>
      </c>
      <c r="LX137" s="33">
        <v>1.573848E-4</v>
      </c>
      <c r="LY137" s="33">
        <v>1.5671829999999999E-4</v>
      </c>
      <c r="LZ137" s="33">
        <v>1.5605640000000001E-4</v>
      </c>
      <c r="MA137" s="33">
        <v>1.5539899999999999E-4</v>
      </c>
      <c r="MB137" s="33">
        <v>1.547451E-4</v>
      </c>
      <c r="MC137" s="33">
        <v>1.540957E-4</v>
      </c>
      <c r="MD137" s="33">
        <v>1.5345070000000001E-4</v>
      </c>
      <c r="ME137" s="33">
        <v>1.5281569999999999E-4</v>
      </c>
      <c r="MF137" s="33">
        <v>1.5218879999999999E-4</v>
      </c>
      <c r="MG137" s="33">
        <v>1.515698E-4</v>
      </c>
      <c r="MH137" s="33">
        <v>1.509565E-4</v>
      </c>
      <c r="MI137" s="33">
        <v>1.5034980000000001E-4</v>
      </c>
      <c r="MJ137" s="33">
        <v>1.4974659999999999E-4</v>
      </c>
      <c r="MK137" s="33">
        <v>1.4915260000000001E-4</v>
      </c>
      <c r="ML137" s="33">
        <v>1.485654E-4</v>
      </c>
      <c r="MM137" s="33">
        <v>1.4798449999999999E-4</v>
      </c>
      <c r="MN137" s="33">
        <v>1.4740670000000001E-4</v>
      </c>
      <c r="MO137" s="33">
        <v>1.468331E-4</v>
      </c>
      <c r="MP137" s="33">
        <v>1.4625780000000001E-4</v>
      </c>
      <c r="MQ137" s="33">
        <v>1.4568900000000001E-4</v>
      </c>
      <c r="MR137" s="33">
        <v>1.4512459999999999E-4</v>
      </c>
      <c r="MS137" s="33">
        <v>1.4456460000000001E-4</v>
      </c>
      <c r="MT137" s="33">
        <v>1.4400599999999999E-4</v>
      </c>
      <c r="MU137" s="33">
        <v>1.4345110000000001E-4</v>
      </c>
      <c r="MV137" s="33">
        <v>1.4289540000000001E-4</v>
      </c>
      <c r="MW137" s="33">
        <v>1.4234539999999999E-4</v>
      </c>
      <c r="MX137" s="33">
        <v>1.4179930000000001E-4</v>
      </c>
      <c r="MY137" s="33">
        <v>1.412618E-4</v>
      </c>
      <c r="MZ137" s="33">
        <v>1.4073159999999999E-4</v>
      </c>
      <c r="NA137" s="33">
        <v>1.402098E-4</v>
      </c>
      <c r="NB137" s="33">
        <v>1.396894E-4</v>
      </c>
      <c r="NC137" s="33">
        <v>1.3917279999999999E-4</v>
      </c>
      <c r="ND137" s="33">
        <v>1.386569E-4</v>
      </c>
      <c r="NE137" s="33">
        <v>1.381442E-4</v>
      </c>
      <c r="NF137" s="33">
        <v>1.3763259999999999E-4</v>
      </c>
      <c r="NG137" s="33">
        <v>1.371244E-4</v>
      </c>
      <c r="NH137" s="33">
        <v>1.366146E-4</v>
      </c>
      <c r="NI137" s="33">
        <v>1.361073E-4</v>
      </c>
      <c r="NJ137" s="33">
        <v>1.3560239999999999E-4</v>
      </c>
      <c r="NK137" s="33">
        <v>1.351026E-4</v>
      </c>
      <c r="NL137" s="33">
        <v>1.3460800000000001E-4</v>
      </c>
      <c r="NM137" s="33">
        <v>1.3412250000000001E-4</v>
      </c>
      <c r="NN137" s="33">
        <v>1.3364200000000001E-4</v>
      </c>
      <c r="NO137" s="33">
        <v>1.3317099999999999E-4</v>
      </c>
      <c r="NP137" s="33">
        <v>1.3270910000000001E-4</v>
      </c>
      <c r="NQ137" s="33">
        <v>1.3225739999999999E-4</v>
      </c>
      <c r="NR137" s="33">
        <v>1.3181329999999999E-4</v>
      </c>
      <c r="NS137" s="33">
        <v>1.3137850000000001E-4</v>
      </c>
      <c r="NT137" s="33">
        <v>1.3094800000000001E-4</v>
      </c>
      <c r="NU137" s="33">
        <v>1.3052349999999999E-4</v>
      </c>
      <c r="NV137" s="33">
        <v>1.3010229999999999E-4</v>
      </c>
      <c r="NW137" s="33">
        <v>1.296851E-4</v>
      </c>
      <c r="NX137" s="33">
        <v>1.2926699999999999E-4</v>
      </c>
      <c r="NY137" s="33">
        <v>1.2884910000000001E-4</v>
      </c>
      <c r="NZ137" s="33">
        <v>1.28427E-4</v>
      </c>
      <c r="OA137" s="33">
        <v>1.2800250000000001E-4</v>
      </c>
      <c r="OB137" s="33">
        <v>1.2757409999999999E-4</v>
      </c>
      <c r="OC137" s="33">
        <v>1.2714390000000001E-4</v>
      </c>
      <c r="OD137" s="33">
        <v>1.2670809999999999E-4</v>
      </c>
      <c r="OE137" s="33">
        <v>1.2626980000000001E-4</v>
      </c>
      <c r="OF137" s="33">
        <v>1.2582690000000001E-4</v>
      </c>
      <c r="OG137" s="33">
        <v>1.253832E-4</v>
      </c>
      <c r="OH137" s="33">
        <v>1.2494000000000001E-4</v>
      </c>
      <c r="OI137" s="33">
        <v>1.2450140000000001E-4</v>
      </c>
      <c r="OJ137" s="33">
        <v>1.2406569999999999E-4</v>
      </c>
      <c r="OK137" s="33">
        <v>1.2363639999999999E-4</v>
      </c>
      <c r="OL137" s="33">
        <v>1.232122E-4</v>
      </c>
      <c r="OM137" s="33">
        <v>1.227942E-4</v>
      </c>
      <c r="ON137" s="33">
        <v>1.2238209999999999E-4</v>
      </c>
      <c r="OO137" s="33">
        <v>1.219783E-4</v>
      </c>
      <c r="OP137" s="33">
        <v>1.215797E-4</v>
      </c>
    </row>
    <row r="138" spans="1:406" x14ac:dyDescent="0.25">
      <c r="A138" s="13" t="str">
        <f t="shared" si="2"/>
        <v>Helicopter-ULTRA COARSE-4-20-Any</v>
      </c>
      <c r="B138" s="13" t="s">
        <v>55</v>
      </c>
      <c r="C138" s="23" t="s">
        <v>42</v>
      </c>
      <c r="D138" s="31">
        <v>4</v>
      </c>
      <c r="E138" s="23">
        <v>20</v>
      </c>
      <c r="F138" s="32" t="s">
        <v>48</v>
      </c>
      <c r="G138" s="33">
        <v>1.077685</v>
      </c>
      <c r="H138" s="33">
        <v>0.8188204</v>
      </c>
      <c r="I138" s="33">
        <v>0.5761733</v>
      </c>
      <c r="J138" s="33">
        <v>0.40270820000000002</v>
      </c>
      <c r="K138" s="33">
        <v>0.28709309999999999</v>
      </c>
      <c r="L138" s="33">
        <v>0.21045359999999999</v>
      </c>
      <c r="M138" s="33">
        <v>0.1586843</v>
      </c>
      <c r="N138" s="33">
        <v>0.12269720000000001</v>
      </c>
      <c r="O138" s="33">
        <v>9.7146460000000004E-2</v>
      </c>
      <c r="P138" s="33">
        <v>7.8757140000000003E-2</v>
      </c>
      <c r="Q138" s="33">
        <v>6.5043359999999995E-2</v>
      </c>
      <c r="R138" s="33">
        <v>5.4620630000000003E-2</v>
      </c>
      <c r="S138" s="33">
        <v>4.6501689999999998E-2</v>
      </c>
      <c r="T138" s="33">
        <v>4.115357E-2</v>
      </c>
      <c r="U138" s="33">
        <v>3.6801029999999998E-2</v>
      </c>
      <c r="V138" s="33">
        <v>3.3212890000000002E-2</v>
      </c>
      <c r="W138" s="33">
        <v>3.007576E-2</v>
      </c>
      <c r="X138" s="33">
        <v>2.7347840000000002E-2</v>
      </c>
      <c r="Y138" s="33">
        <v>2.4926549999999999E-2</v>
      </c>
      <c r="Z138" s="33">
        <v>2.2692739999999999E-2</v>
      </c>
      <c r="AA138" s="33">
        <v>2.0750270000000001E-2</v>
      </c>
      <c r="AB138" s="33">
        <v>1.9064580000000001E-2</v>
      </c>
      <c r="AC138" s="33">
        <v>1.7566849999999998E-2</v>
      </c>
      <c r="AD138" s="33">
        <v>1.6257580000000001E-2</v>
      </c>
      <c r="AE138" s="33">
        <v>1.5073939999999999E-2</v>
      </c>
      <c r="AF138" s="33">
        <v>1.397846E-2</v>
      </c>
      <c r="AG138" s="33">
        <v>1.3007400000000001E-2</v>
      </c>
      <c r="AH138" s="33">
        <v>1.214456E-2</v>
      </c>
      <c r="AI138" s="33">
        <v>1.136508E-2</v>
      </c>
      <c r="AJ138" s="33">
        <v>1.058605E-2</v>
      </c>
      <c r="AK138" s="33">
        <v>9.8907779999999994E-3</v>
      </c>
      <c r="AL138" s="33">
        <v>9.2709060000000006E-3</v>
      </c>
      <c r="AM138" s="33">
        <v>8.7164870000000002E-3</v>
      </c>
      <c r="AN138" s="33">
        <v>8.2139350000000003E-3</v>
      </c>
      <c r="AO138" s="33">
        <v>7.7596979999999998E-3</v>
      </c>
      <c r="AP138" s="33">
        <v>7.3460560000000001E-3</v>
      </c>
      <c r="AQ138" s="33">
        <v>6.9666600000000004E-3</v>
      </c>
      <c r="AR138" s="33">
        <v>6.6197139999999996E-3</v>
      </c>
      <c r="AS138" s="33">
        <v>6.3004660000000002E-3</v>
      </c>
      <c r="AT138" s="33">
        <v>6.0042489999999997E-3</v>
      </c>
      <c r="AU138" s="33">
        <v>5.729278E-3</v>
      </c>
      <c r="AV138" s="33">
        <v>5.4728720000000002E-3</v>
      </c>
      <c r="AW138" s="33">
        <v>5.2345919999999997E-3</v>
      </c>
      <c r="AX138" s="33">
        <v>5.0134969999999996E-3</v>
      </c>
      <c r="AY138" s="33">
        <v>4.8075840000000002E-3</v>
      </c>
      <c r="AZ138" s="33">
        <v>4.6144130000000004E-3</v>
      </c>
      <c r="BA138" s="33">
        <v>4.4322939999999998E-3</v>
      </c>
      <c r="BB138" s="33">
        <v>4.2604330000000001E-3</v>
      </c>
      <c r="BC138" s="33">
        <v>4.0995520000000002E-3</v>
      </c>
      <c r="BD138" s="33">
        <v>3.9488190000000001E-3</v>
      </c>
      <c r="BE138" s="33">
        <v>3.8070980000000001E-3</v>
      </c>
      <c r="BF138" s="33">
        <v>3.6727249999999999E-3</v>
      </c>
      <c r="BG138" s="33">
        <v>3.5444180000000001E-3</v>
      </c>
      <c r="BH138" s="33">
        <v>3.42224E-3</v>
      </c>
      <c r="BI138" s="33">
        <v>3.3076580000000002E-3</v>
      </c>
      <c r="BJ138" s="33">
        <v>3.1985820000000002E-3</v>
      </c>
      <c r="BK138" s="33">
        <v>3.0952219999999999E-3</v>
      </c>
      <c r="BL138" s="33">
        <v>2.998068E-3</v>
      </c>
      <c r="BM138" s="33">
        <v>2.905309E-3</v>
      </c>
      <c r="BN138" s="33">
        <v>2.8157910000000002E-3</v>
      </c>
      <c r="BO138" s="33">
        <v>2.7312270000000001E-3</v>
      </c>
      <c r="BP138" s="33">
        <v>2.6505439999999999E-3</v>
      </c>
      <c r="BQ138" s="33">
        <v>2.5730979999999998E-3</v>
      </c>
      <c r="BR138" s="33">
        <v>2.50023E-3</v>
      </c>
      <c r="BS138" s="33">
        <v>2.4300319999999999E-3</v>
      </c>
      <c r="BT138" s="33">
        <v>2.362491E-3</v>
      </c>
      <c r="BU138" s="33">
        <v>2.298502E-3</v>
      </c>
      <c r="BV138" s="33">
        <v>2.2366249999999999E-3</v>
      </c>
      <c r="BW138" s="33">
        <v>2.1767069999999999E-3</v>
      </c>
      <c r="BX138" s="33">
        <v>2.1201950000000001E-3</v>
      </c>
      <c r="BY138" s="33">
        <v>2.0659340000000002E-3</v>
      </c>
      <c r="BZ138" s="33">
        <v>2.013904E-3</v>
      </c>
      <c r="CA138" s="33">
        <v>1.9645610000000001E-3</v>
      </c>
      <c r="CB138" s="33">
        <v>1.9168239999999999E-3</v>
      </c>
      <c r="CC138" s="33">
        <v>1.870479E-3</v>
      </c>
      <c r="CD138" s="33">
        <v>1.826488E-3</v>
      </c>
      <c r="CE138" s="33">
        <v>1.7841700000000001E-3</v>
      </c>
      <c r="CF138" s="33">
        <v>1.7433240000000001E-3</v>
      </c>
      <c r="CG138" s="33">
        <v>1.704089E-3</v>
      </c>
      <c r="CH138" s="33">
        <v>1.665901E-3</v>
      </c>
      <c r="CI138" s="33">
        <v>1.628602E-3</v>
      </c>
      <c r="CJ138" s="33">
        <v>1.5930950000000001E-3</v>
      </c>
      <c r="CK138" s="33">
        <v>1.559036E-3</v>
      </c>
      <c r="CL138" s="33">
        <v>1.526288E-3</v>
      </c>
      <c r="CM138" s="33">
        <v>1.495089E-3</v>
      </c>
      <c r="CN138" s="33">
        <v>1.465042E-3</v>
      </c>
      <c r="CO138" s="33">
        <v>1.4356130000000001E-3</v>
      </c>
      <c r="CP138" s="33">
        <v>1.4071979999999999E-3</v>
      </c>
      <c r="CQ138" s="33">
        <v>1.3802619999999999E-3</v>
      </c>
      <c r="CR138" s="33">
        <v>1.3543540000000001E-3</v>
      </c>
      <c r="CS138" s="33">
        <v>1.3291959999999999E-3</v>
      </c>
      <c r="CT138" s="33">
        <v>1.3046379999999999E-3</v>
      </c>
      <c r="CU138" s="33">
        <v>1.2806079999999999E-3</v>
      </c>
      <c r="CV138" s="33">
        <v>1.25738E-3</v>
      </c>
      <c r="CW138" s="33">
        <v>1.235117E-3</v>
      </c>
      <c r="CX138" s="33">
        <v>1.2138979999999999E-3</v>
      </c>
      <c r="CY138" s="33">
        <v>1.1933239999999999E-3</v>
      </c>
      <c r="CZ138" s="33">
        <v>1.1733410000000001E-3</v>
      </c>
      <c r="DA138" s="33">
        <v>1.1534029999999999E-3</v>
      </c>
      <c r="DB138" s="33">
        <v>1.134127E-3</v>
      </c>
      <c r="DC138" s="33">
        <v>1.1156549999999999E-3</v>
      </c>
      <c r="DD138" s="33">
        <v>1.0982399999999999E-3</v>
      </c>
      <c r="DE138" s="33">
        <v>1.0814869999999999E-3</v>
      </c>
      <c r="DF138" s="33">
        <v>1.0650080000000001E-3</v>
      </c>
      <c r="DG138" s="33">
        <v>1.048542E-3</v>
      </c>
      <c r="DH138" s="33">
        <v>1.0324920000000001E-3</v>
      </c>
      <c r="DI138" s="33">
        <v>1.0171679999999999E-3</v>
      </c>
      <c r="DJ138" s="33">
        <v>1.0027079999999999E-3</v>
      </c>
      <c r="DK138" s="33">
        <v>9.8840680000000011E-4</v>
      </c>
      <c r="DL138" s="33">
        <v>9.7412880000000005E-4</v>
      </c>
      <c r="DM138" s="33">
        <v>9.5990289999999998E-4</v>
      </c>
      <c r="DN138" s="33">
        <v>9.4627329999999996E-4</v>
      </c>
      <c r="DO138" s="33">
        <v>9.3347899999999997E-4</v>
      </c>
      <c r="DP138" s="33">
        <v>9.2152870000000004E-4</v>
      </c>
      <c r="DQ138" s="33">
        <v>9.0973870000000002E-4</v>
      </c>
      <c r="DR138" s="33">
        <v>8.9778350000000004E-4</v>
      </c>
      <c r="DS138" s="33">
        <v>8.8570179999999997E-4</v>
      </c>
      <c r="DT138" s="33">
        <v>8.7389E-4</v>
      </c>
      <c r="DU138" s="33">
        <v>8.6277260000000003E-4</v>
      </c>
      <c r="DV138" s="33">
        <v>8.5250009999999999E-4</v>
      </c>
      <c r="DW138" s="33">
        <v>8.4246370000000002E-4</v>
      </c>
      <c r="DX138" s="33">
        <v>8.3219330000000005E-4</v>
      </c>
      <c r="DY138" s="33">
        <v>8.2172650000000001E-4</v>
      </c>
      <c r="DZ138" s="33">
        <v>8.1140050000000005E-4</v>
      </c>
      <c r="EA138" s="33">
        <v>8.0172290000000003E-4</v>
      </c>
      <c r="EB138" s="33">
        <v>7.9288860000000004E-4</v>
      </c>
      <c r="EC138" s="33">
        <v>7.8426709999999998E-4</v>
      </c>
      <c r="ED138" s="33">
        <v>7.7547209999999996E-4</v>
      </c>
      <c r="EE138" s="33">
        <v>7.6641049999999998E-4</v>
      </c>
      <c r="EF138" s="33">
        <v>7.5748709999999997E-4</v>
      </c>
      <c r="EG138" s="33">
        <v>7.4915140000000001E-4</v>
      </c>
      <c r="EH138" s="33">
        <v>7.4156980000000003E-4</v>
      </c>
      <c r="EI138" s="33">
        <v>7.3405699999999998E-4</v>
      </c>
      <c r="EJ138" s="33">
        <v>7.2623920000000001E-4</v>
      </c>
      <c r="EK138" s="33">
        <v>7.1815949999999996E-4</v>
      </c>
      <c r="EL138" s="33">
        <v>7.1017240000000004E-4</v>
      </c>
      <c r="EM138" s="33">
        <v>7.0286410000000002E-4</v>
      </c>
      <c r="EN138" s="33">
        <v>6.9633480000000001E-4</v>
      </c>
      <c r="EO138" s="33">
        <v>6.8991259999999998E-4</v>
      </c>
      <c r="EP138" s="33">
        <v>6.8321389999999999E-4</v>
      </c>
      <c r="EQ138" s="33">
        <v>6.7627690000000005E-4</v>
      </c>
      <c r="ER138" s="33">
        <v>6.6946029999999997E-4</v>
      </c>
      <c r="ES138" s="33">
        <v>6.6318150000000005E-4</v>
      </c>
      <c r="ET138" s="33">
        <v>6.5737040000000003E-4</v>
      </c>
      <c r="EU138" s="33">
        <v>6.5148059999999995E-4</v>
      </c>
      <c r="EV138" s="33">
        <v>6.4534970000000005E-4</v>
      </c>
      <c r="EW138" s="33">
        <v>6.3903050000000002E-4</v>
      </c>
      <c r="EX138" s="33">
        <v>6.3287300000000005E-4</v>
      </c>
      <c r="EY138" s="33">
        <v>6.2730520000000005E-4</v>
      </c>
      <c r="EZ138" s="33">
        <v>6.2224120000000001E-4</v>
      </c>
      <c r="FA138" s="33">
        <v>6.1723870000000001E-4</v>
      </c>
      <c r="FB138" s="33">
        <v>6.1198450000000005E-4</v>
      </c>
      <c r="FC138" s="33">
        <v>6.0633340000000005E-4</v>
      </c>
      <c r="FD138" s="33">
        <v>6.0060069999999998E-4</v>
      </c>
      <c r="FE138" s="33">
        <v>5.9526380000000001E-4</v>
      </c>
      <c r="FF138" s="33">
        <v>5.9041189999999998E-4</v>
      </c>
      <c r="FG138" s="33">
        <v>5.8577260000000002E-4</v>
      </c>
      <c r="FH138" s="33">
        <v>5.8104619999999995E-4</v>
      </c>
      <c r="FI138" s="33">
        <v>5.7609529999999999E-4</v>
      </c>
      <c r="FJ138" s="33">
        <v>5.7116009999999995E-4</v>
      </c>
      <c r="FK138" s="33">
        <v>5.6663389999999996E-4</v>
      </c>
      <c r="FL138" s="33">
        <v>5.6258529999999999E-4</v>
      </c>
      <c r="FM138" s="33">
        <v>5.587217E-4</v>
      </c>
      <c r="FN138" s="33">
        <v>5.5469150000000001E-4</v>
      </c>
      <c r="FO138" s="33">
        <v>5.5032970000000003E-4</v>
      </c>
      <c r="FP138" s="33">
        <v>5.4588170000000004E-4</v>
      </c>
      <c r="FQ138" s="33">
        <v>5.4172390000000001E-4</v>
      </c>
      <c r="FR138" s="33">
        <v>5.379394E-4</v>
      </c>
      <c r="FS138" s="33">
        <v>5.3423190000000001E-4</v>
      </c>
      <c r="FT138" s="33">
        <v>5.3028090000000003E-4</v>
      </c>
      <c r="FU138" s="33">
        <v>5.260528E-4</v>
      </c>
      <c r="FV138" s="33">
        <v>5.2184699999999998E-4</v>
      </c>
      <c r="FW138" s="33">
        <v>5.1801050000000002E-4</v>
      </c>
      <c r="FX138" s="33">
        <v>5.1462450000000005E-4</v>
      </c>
      <c r="FY138" s="33">
        <v>5.1145179999999995E-4</v>
      </c>
      <c r="FZ138" s="33">
        <v>5.0815479999999998E-4</v>
      </c>
      <c r="GA138" s="33">
        <v>5.0463329999999999E-4</v>
      </c>
      <c r="GB138" s="33">
        <v>5.0106219999999999E-4</v>
      </c>
      <c r="GC138" s="33">
        <v>4.9763729999999999E-4</v>
      </c>
      <c r="GD138" s="33">
        <v>4.9448280000000003E-4</v>
      </c>
      <c r="GE138" s="33">
        <v>4.9149290000000004E-4</v>
      </c>
      <c r="GF138" s="33">
        <v>4.8840950000000004E-4</v>
      </c>
      <c r="GG138" s="33">
        <v>4.8513819999999999E-4</v>
      </c>
      <c r="GH138" s="33">
        <v>4.8184440000000002E-4</v>
      </c>
      <c r="GI138" s="33">
        <v>4.7872080000000003E-4</v>
      </c>
      <c r="GJ138" s="33">
        <v>4.7593279999999998E-4</v>
      </c>
      <c r="GK138" s="33">
        <v>4.7342450000000002E-4</v>
      </c>
      <c r="GL138" s="33">
        <v>4.7092580000000002E-4</v>
      </c>
      <c r="GM138" s="33">
        <v>4.6820629999999998E-4</v>
      </c>
      <c r="GN138" s="33">
        <v>4.6529470000000002E-4</v>
      </c>
      <c r="GO138" s="33">
        <v>4.6232210000000002E-4</v>
      </c>
      <c r="GP138" s="33">
        <v>4.5944859999999998E-4</v>
      </c>
      <c r="GQ138" s="33">
        <v>4.5668469999999997E-4</v>
      </c>
      <c r="GR138" s="33">
        <v>4.5384599999999999E-4</v>
      </c>
      <c r="GS138" s="33">
        <v>4.508386E-4</v>
      </c>
      <c r="GT138" s="33">
        <v>4.4776469999999999E-4</v>
      </c>
      <c r="GU138" s="33">
        <v>4.4478010000000001E-4</v>
      </c>
      <c r="GV138" s="33">
        <v>4.4207799999999999E-4</v>
      </c>
      <c r="GW138" s="33">
        <v>4.396917E-4</v>
      </c>
      <c r="GX138" s="33">
        <v>4.374011E-4</v>
      </c>
      <c r="GY138" s="33">
        <v>4.350302E-4</v>
      </c>
      <c r="GZ138" s="33">
        <v>4.3259510000000001E-4</v>
      </c>
      <c r="HA138" s="33">
        <v>4.3017339999999998E-4</v>
      </c>
      <c r="HB138" s="33">
        <v>4.278242E-4</v>
      </c>
      <c r="HC138" s="33">
        <v>4.2554149999999999E-4</v>
      </c>
      <c r="HD138" s="33">
        <v>4.2315989999999997E-4</v>
      </c>
      <c r="HE138" s="33">
        <v>4.205433E-4</v>
      </c>
      <c r="HF138" s="33">
        <v>4.177672E-4</v>
      </c>
      <c r="HG138" s="33">
        <v>4.1502370000000001E-4</v>
      </c>
      <c r="HH138" s="33">
        <v>4.1246430000000002E-4</v>
      </c>
      <c r="HI138" s="33">
        <v>4.1013079999999998E-4</v>
      </c>
      <c r="HJ138" s="33">
        <v>4.0789199999999998E-4</v>
      </c>
      <c r="HK138" s="33">
        <v>4.0558089999999998E-4</v>
      </c>
      <c r="HL138" s="33">
        <v>4.031808E-4</v>
      </c>
      <c r="HM138" s="33">
        <v>4.0079949999999998E-4</v>
      </c>
      <c r="HN138" s="33">
        <v>3.9855819999999999E-4</v>
      </c>
      <c r="HO138" s="33">
        <v>3.964921E-4</v>
      </c>
      <c r="HP138" s="33">
        <v>3.9446689999999998E-4</v>
      </c>
      <c r="HQ138" s="33">
        <v>3.9233719999999999E-4</v>
      </c>
      <c r="HR138" s="33">
        <v>3.9006179999999998E-4</v>
      </c>
      <c r="HS138" s="33">
        <v>3.87735E-4</v>
      </c>
      <c r="HT138" s="33">
        <v>3.8550900000000003E-4</v>
      </c>
      <c r="HU138" s="33">
        <v>3.8346129999999997E-4</v>
      </c>
      <c r="HV138" s="33">
        <v>3.8151370000000001E-4</v>
      </c>
      <c r="HW138" s="33">
        <v>3.7955820000000001E-4</v>
      </c>
      <c r="HX138" s="33">
        <v>3.775661E-4</v>
      </c>
      <c r="HY138" s="33">
        <v>3.7557790000000002E-4</v>
      </c>
      <c r="HZ138" s="33">
        <v>3.7367850000000002E-4</v>
      </c>
      <c r="IA138" s="33">
        <v>3.718975E-4</v>
      </c>
      <c r="IB138" s="33">
        <v>3.7017570000000001E-4</v>
      </c>
      <c r="IC138" s="33">
        <v>3.6840830000000002E-4</v>
      </c>
      <c r="ID138" s="33">
        <v>3.6657559999999999E-4</v>
      </c>
      <c r="IE138" s="33">
        <v>3.6474270000000001E-4</v>
      </c>
      <c r="IF138" s="33">
        <v>3.629692E-4</v>
      </c>
      <c r="IG138" s="33">
        <v>3.612725E-4</v>
      </c>
      <c r="IH138" s="33">
        <v>3.596087E-4</v>
      </c>
      <c r="II138" s="33">
        <v>3.5794180000000002E-4</v>
      </c>
      <c r="IJ138" s="33">
        <v>3.5627400000000001E-4</v>
      </c>
      <c r="IK138" s="33">
        <v>3.5466859999999997E-4</v>
      </c>
      <c r="IL138" s="33">
        <v>3.5318319999999998E-4</v>
      </c>
      <c r="IM138" s="33">
        <v>3.5182520000000001E-4</v>
      </c>
      <c r="IN138" s="33">
        <v>3.5052100000000001E-4</v>
      </c>
      <c r="IO138" s="33">
        <v>3.4919269999999998E-4</v>
      </c>
      <c r="IP138" s="33">
        <v>3.4780420000000002E-4</v>
      </c>
      <c r="IQ138" s="33">
        <v>3.4639849999999999E-4</v>
      </c>
      <c r="IR138" s="33">
        <v>3.4504419999999999E-4</v>
      </c>
      <c r="IS138" s="33">
        <v>3.437607E-4</v>
      </c>
      <c r="IT138" s="33">
        <v>3.425115E-4</v>
      </c>
      <c r="IU138" s="33">
        <v>3.4123740000000001E-4</v>
      </c>
      <c r="IV138" s="33">
        <v>3.3990970000000002E-4</v>
      </c>
      <c r="IW138" s="33">
        <v>3.3858260000000002E-4</v>
      </c>
      <c r="IX138" s="33">
        <v>3.373141E-4</v>
      </c>
      <c r="IY138" s="33">
        <v>3.3613950000000001E-4</v>
      </c>
      <c r="IZ138" s="33">
        <v>3.3503640000000001E-4</v>
      </c>
      <c r="JA138" s="33">
        <v>3.3394160000000002E-4</v>
      </c>
      <c r="JB138" s="33">
        <v>3.3282260000000002E-4</v>
      </c>
      <c r="JC138" s="33">
        <v>3.3168830000000001E-4</v>
      </c>
      <c r="JD138" s="33">
        <v>3.3055479999999999E-4</v>
      </c>
      <c r="JE138" s="33">
        <v>3.2945089999999999E-4</v>
      </c>
      <c r="JF138" s="33">
        <v>3.2837619999999997E-4</v>
      </c>
      <c r="JG138" s="33">
        <v>3.2729360000000003E-4</v>
      </c>
      <c r="JH138" s="33">
        <v>3.2618080000000003E-4</v>
      </c>
      <c r="JI138" s="33">
        <v>3.2504739999999999E-4</v>
      </c>
      <c r="JJ138" s="33">
        <v>3.239168E-4</v>
      </c>
      <c r="JK138" s="33">
        <v>3.228215E-4</v>
      </c>
      <c r="JL138" s="33">
        <v>3.217642E-4</v>
      </c>
      <c r="JM138" s="33">
        <v>3.207288E-4</v>
      </c>
      <c r="JN138" s="33">
        <v>3.1970190000000002E-4</v>
      </c>
      <c r="JO138" s="33">
        <v>3.186919E-4</v>
      </c>
      <c r="JP138" s="33">
        <v>3.177063E-4</v>
      </c>
      <c r="JQ138" s="33">
        <v>3.1674310000000001E-4</v>
      </c>
      <c r="JR138" s="33">
        <v>3.1579969999999998E-4</v>
      </c>
      <c r="JS138" s="33">
        <v>3.1486619999999998E-4</v>
      </c>
      <c r="JT138" s="33">
        <v>3.139234E-4</v>
      </c>
      <c r="JU138" s="33">
        <v>3.1296919999999998E-4</v>
      </c>
      <c r="JV138" s="33">
        <v>3.120032E-4</v>
      </c>
      <c r="JW138" s="33">
        <v>3.1102460000000001E-4</v>
      </c>
      <c r="JX138" s="33">
        <v>3.1003790000000002E-4</v>
      </c>
      <c r="JY138" s="33">
        <v>3.0903940000000002E-4</v>
      </c>
      <c r="JZ138" s="33">
        <v>3.0801860000000001E-4</v>
      </c>
      <c r="KA138" s="33">
        <v>3.0698280000000002E-4</v>
      </c>
      <c r="KB138" s="33">
        <v>3.0594390000000002E-4</v>
      </c>
      <c r="KC138" s="33">
        <v>3.0488899999999997E-4</v>
      </c>
      <c r="KD138" s="33">
        <v>3.038289E-4</v>
      </c>
      <c r="KE138" s="33">
        <v>3.0278489999999999E-4</v>
      </c>
      <c r="KF138" s="33">
        <v>3.0175949999999998E-4</v>
      </c>
      <c r="KG138" s="33">
        <v>3.0076359999999999E-4</v>
      </c>
      <c r="KH138" s="33">
        <v>2.9981080000000002E-4</v>
      </c>
      <c r="KI138" s="33">
        <v>2.9888970000000001E-4</v>
      </c>
      <c r="KJ138" s="33">
        <v>2.9800999999999997E-4</v>
      </c>
      <c r="KK138" s="33">
        <v>2.9718049999999998E-4</v>
      </c>
      <c r="KL138" s="33">
        <v>2.9636780000000002E-4</v>
      </c>
      <c r="KM138" s="33">
        <v>2.9556070000000002E-4</v>
      </c>
      <c r="KN138" s="33">
        <v>2.9475630000000002E-4</v>
      </c>
      <c r="KO138" s="33">
        <v>2.9394300000000001E-4</v>
      </c>
      <c r="KP138" s="33">
        <v>2.931381E-4</v>
      </c>
      <c r="KQ138" s="33">
        <v>2.9234669999999999E-4</v>
      </c>
      <c r="KR138" s="33">
        <v>2.915301E-4</v>
      </c>
      <c r="KS138" s="33">
        <v>2.9068619999999997E-4</v>
      </c>
      <c r="KT138" s="33">
        <v>2.8981990000000001E-4</v>
      </c>
      <c r="KU138" s="33">
        <v>2.889287E-4</v>
      </c>
      <c r="KV138" s="33">
        <v>2.8804049999999999E-4</v>
      </c>
      <c r="KW138" s="33">
        <v>2.8717899999999998E-4</v>
      </c>
      <c r="KX138" s="33">
        <v>2.8633679999999999E-4</v>
      </c>
      <c r="KY138" s="33">
        <v>2.855178E-4</v>
      </c>
      <c r="KZ138" s="33">
        <v>2.8472419999999999E-4</v>
      </c>
      <c r="LA138" s="33">
        <v>2.8394839999999999E-4</v>
      </c>
      <c r="LB138" s="33">
        <v>2.8321169999999998E-4</v>
      </c>
      <c r="LC138" s="33">
        <v>2.825347E-4</v>
      </c>
      <c r="LD138" s="33">
        <v>2.8190920000000001E-4</v>
      </c>
      <c r="LE138" s="33">
        <v>2.8132549999999997E-4</v>
      </c>
      <c r="LF138" s="33">
        <v>2.8077149999999998E-4</v>
      </c>
      <c r="LG138" s="33">
        <v>2.802247E-4</v>
      </c>
      <c r="LH138" s="33">
        <v>2.796912E-4</v>
      </c>
      <c r="LI138" s="33">
        <v>2.791774E-4</v>
      </c>
      <c r="LJ138" s="33">
        <v>2.7868579999999998E-4</v>
      </c>
      <c r="LK138" s="33">
        <v>2.7821159999999998E-4</v>
      </c>
      <c r="LL138" s="33">
        <v>2.7774290000000002E-4</v>
      </c>
      <c r="LM138" s="33">
        <v>2.7725649999999998E-4</v>
      </c>
      <c r="LN138" s="33">
        <v>2.7675790000000002E-4</v>
      </c>
      <c r="LO138" s="33">
        <v>2.7625659999999999E-4</v>
      </c>
      <c r="LP138" s="33">
        <v>2.7575970000000001E-4</v>
      </c>
      <c r="LQ138" s="33">
        <v>2.7527159999999999E-4</v>
      </c>
      <c r="LR138" s="33">
        <v>2.7479400000000003E-4</v>
      </c>
      <c r="LS138" s="33">
        <v>2.743259E-4</v>
      </c>
      <c r="LT138" s="33">
        <v>2.7387990000000002E-4</v>
      </c>
      <c r="LU138" s="33">
        <v>2.7346070000000002E-4</v>
      </c>
      <c r="LV138" s="33">
        <v>2.7306789999999997E-4</v>
      </c>
      <c r="LW138" s="33">
        <v>2.7269769999999999E-4</v>
      </c>
      <c r="LX138" s="33">
        <v>2.7234770000000001E-4</v>
      </c>
      <c r="LY138" s="33">
        <v>2.720148E-4</v>
      </c>
      <c r="LZ138" s="33">
        <v>2.716994E-4</v>
      </c>
      <c r="MA138" s="33">
        <v>2.7139729999999998E-4</v>
      </c>
      <c r="MB138" s="33">
        <v>2.7110300000000002E-4</v>
      </c>
      <c r="MC138" s="33">
        <v>2.7081060000000001E-4</v>
      </c>
      <c r="MD138" s="33">
        <v>2.7051849999999998E-4</v>
      </c>
      <c r="ME138" s="33">
        <v>2.7022549999999998E-4</v>
      </c>
      <c r="MF138" s="33">
        <v>2.6993420000000001E-4</v>
      </c>
      <c r="MG138" s="33">
        <v>2.6964330000000001E-4</v>
      </c>
      <c r="MH138" s="33">
        <v>2.69349E-4</v>
      </c>
      <c r="MI138" s="33">
        <v>2.6904739999999999E-4</v>
      </c>
      <c r="MJ138" s="33">
        <v>2.6873890000000001E-4</v>
      </c>
      <c r="MK138" s="33">
        <v>2.6842480000000002E-4</v>
      </c>
      <c r="ML138" s="33">
        <v>2.6811000000000001E-4</v>
      </c>
      <c r="MM138" s="33">
        <v>2.6779579999999998E-4</v>
      </c>
      <c r="MN138" s="33">
        <v>2.6748050000000002E-4</v>
      </c>
      <c r="MO138" s="33">
        <v>2.671625E-4</v>
      </c>
      <c r="MP138" s="33">
        <v>2.6684359999999999E-4</v>
      </c>
      <c r="MQ138" s="33">
        <v>2.6652609999999998E-4</v>
      </c>
      <c r="MR138" s="33">
        <v>2.6621549999999999E-4</v>
      </c>
      <c r="MS138" s="33">
        <v>2.6591350000000001E-4</v>
      </c>
      <c r="MT138" s="33">
        <v>2.6561739999999998E-4</v>
      </c>
      <c r="MU138" s="33">
        <v>2.6532360000000002E-4</v>
      </c>
      <c r="MV138" s="33">
        <v>2.6502850000000001E-4</v>
      </c>
      <c r="MW138" s="33">
        <v>2.6473110000000002E-4</v>
      </c>
      <c r="MX138" s="33">
        <v>2.6443609999999998E-4</v>
      </c>
      <c r="MY138" s="33">
        <v>2.6414309999999997E-4</v>
      </c>
      <c r="MZ138" s="33">
        <v>2.63847E-4</v>
      </c>
      <c r="NA138" s="33">
        <v>2.6353919999999999E-4</v>
      </c>
      <c r="NB138" s="33">
        <v>2.6321480000000001E-4</v>
      </c>
      <c r="NC138" s="33">
        <v>2.6287629999999999E-4</v>
      </c>
      <c r="ND138" s="33">
        <v>2.6253790000000001E-4</v>
      </c>
      <c r="NE138" s="33">
        <v>2.6220589999999998E-4</v>
      </c>
      <c r="NF138" s="33">
        <v>2.618807E-4</v>
      </c>
      <c r="NG138" s="33">
        <v>2.6155729999999998E-4</v>
      </c>
      <c r="NH138" s="33">
        <v>2.6123189999999999E-4</v>
      </c>
      <c r="NI138" s="33">
        <v>2.6090560000000001E-4</v>
      </c>
      <c r="NJ138" s="33">
        <v>2.6058910000000002E-4</v>
      </c>
      <c r="NK138" s="33">
        <v>2.602832E-4</v>
      </c>
      <c r="NL138" s="33">
        <v>2.599829E-4</v>
      </c>
      <c r="NM138" s="33">
        <v>2.5967859999999999E-4</v>
      </c>
      <c r="NN138" s="33">
        <v>2.5936379999999998E-4</v>
      </c>
      <c r="NO138" s="33">
        <v>2.5903850000000002E-4</v>
      </c>
      <c r="NP138" s="33">
        <v>2.5871470000000003E-4</v>
      </c>
      <c r="NQ138" s="33">
        <v>2.5839560000000001E-4</v>
      </c>
      <c r="NR138" s="33">
        <v>2.5807979999999998E-4</v>
      </c>
      <c r="NS138" s="33">
        <v>2.5776119999999997E-4</v>
      </c>
      <c r="NT138" s="33">
        <v>2.5743530000000003E-4</v>
      </c>
      <c r="NU138" s="33">
        <v>2.5710350000000002E-4</v>
      </c>
      <c r="NV138" s="33">
        <v>2.5677680000000001E-4</v>
      </c>
      <c r="NW138" s="33">
        <v>2.5645630000000001E-4</v>
      </c>
      <c r="NX138" s="33">
        <v>2.5613829999999999E-4</v>
      </c>
      <c r="NY138" s="33">
        <v>2.5581479999999999E-4</v>
      </c>
      <c r="NZ138" s="33">
        <v>2.5547969999999999E-4</v>
      </c>
      <c r="OA138" s="33">
        <v>2.5513419999999997E-4</v>
      </c>
      <c r="OB138" s="33">
        <v>2.5479099999999998E-4</v>
      </c>
      <c r="OC138" s="33">
        <v>2.5445410000000002E-4</v>
      </c>
      <c r="OD138" s="33">
        <v>2.5412219999999998E-4</v>
      </c>
      <c r="OE138" s="33">
        <v>2.537881E-4</v>
      </c>
      <c r="OF138" s="33">
        <v>2.5344609999999998E-4</v>
      </c>
      <c r="OG138" s="33">
        <v>2.5309829999999999E-4</v>
      </c>
      <c r="OH138" s="33">
        <v>2.5275630000000002E-4</v>
      </c>
      <c r="OI138" s="33">
        <v>2.5242210000000001E-4</v>
      </c>
      <c r="OJ138" s="33">
        <v>2.5209000000000001E-4</v>
      </c>
      <c r="OK138" s="33">
        <v>2.5174440000000001E-4</v>
      </c>
      <c r="OL138" s="33">
        <v>2.5137649999999999E-4</v>
      </c>
      <c r="OM138" s="33">
        <v>2.5098690000000001E-4</v>
      </c>
      <c r="ON138" s="33">
        <v>2.505885E-4</v>
      </c>
      <c r="OO138" s="33">
        <v>2.5018669999999997E-4</v>
      </c>
      <c r="OP138" s="33">
        <v>2.4978009999999999E-4</v>
      </c>
    </row>
    <row r="139" spans="1:406" x14ac:dyDescent="0.25">
      <c r="A139" s="13" t="str">
        <f t="shared" si="2"/>
        <v>Helicopter-ULTRA COARSE-4-14-Any</v>
      </c>
      <c r="B139" s="13" t="s">
        <v>55</v>
      </c>
      <c r="C139" s="23" t="s">
        <v>42</v>
      </c>
      <c r="D139" s="31">
        <v>4</v>
      </c>
      <c r="E139" s="23">
        <v>14</v>
      </c>
      <c r="F139" s="32" t="s">
        <v>48</v>
      </c>
      <c r="G139" s="33">
        <v>0.61499090000000001</v>
      </c>
      <c r="H139" s="33">
        <v>0.36850670000000002</v>
      </c>
      <c r="I139" s="33">
        <v>0.23105419999999999</v>
      </c>
      <c r="J139" s="33">
        <v>0.1537356</v>
      </c>
      <c r="K139" s="33">
        <v>0.10811750000000001</v>
      </c>
      <c r="L139" s="33">
        <v>7.9634899999999995E-2</v>
      </c>
      <c r="M139" s="33">
        <v>6.0788010000000003E-2</v>
      </c>
      <c r="N139" s="33">
        <v>4.771243E-2</v>
      </c>
      <c r="O139" s="33">
        <v>3.9674130000000002E-2</v>
      </c>
      <c r="P139" s="33">
        <v>3.3935119999999999E-2</v>
      </c>
      <c r="Q139" s="33">
        <v>2.9692719999999999E-2</v>
      </c>
      <c r="R139" s="33">
        <v>2.6488330000000001E-2</v>
      </c>
      <c r="S139" s="33">
        <v>2.3870079999999998E-2</v>
      </c>
      <c r="T139" s="33">
        <v>2.153134E-2</v>
      </c>
      <c r="U139" s="33">
        <v>1.9375590000000002E-2</v>
      </c>
      <c r="V139" s="33">
        <v>1.7411909999999999E-2</v>
      </c>
      <c r="W139" s="33">
        <v>1.563113E-2</v>
      </c>
      <c r="X139" s="33">
        <v>1.405879E-2</v>
      </c>
      <c r="Y139" s="33">
        <v>1.2709730000000001E-2</v>
      </c>
      <c r="Z139" s="33">
        <v>1.1520829999999999E-2</v>
      </c>
      <c r="AA139" s="33">
        <v>1.0484230000000001E-2</v>
      </c>
      <c r="AB139" s="33">
        <v>9.5983639999999999E-3</v>
      </c>
      <c r="AC139" s="33">
        <v>8.8253429999999994E-3</v>
      </c>
      <c r="AD139" s="33">
        <v>8.1426829999999995E-3</v>
      </c>
      <c r="AE139" s="33">
        <v>7.4723050000000003E-3</v>
      </c>
      <c r="AF139" s="33">
        <v>6.8927700000000003E-3</v>
      </c>
      <c r="AG139" s="33">
        <v>6.3890589999999999E-3</v>
      </c>
      <c r="AH139" s="33">
        <v>5.9473640000000001E-3</v>
      </c>
      <c r="AI139" s="33">
        <v>5.5557899999999997E-3</v>
      </c>
      <c r="AJ139" s="33">
        <v>5.2073240000000002E-3</v>
      </c>
      <c r="AK139" s="33">
        <v>4.8948530000000002E-3</v>
      </c>
      <c r="AL139" s="33">
        <v>4.6116179999999996E-3</v>
      </c>
      <c r="AM139" s="33">
        <v>4.3551680000000004E-3</v>
      </c>
      <c r="AN139" s="33">
        <v>4.1214219999999996E-3</v>
      </c>
      <c r="AO139" s="33">
        <v>3.9073370000000003E-3</v>
      </c>
      <c r="AP139" s="33">
        <v>3.7117729999999998E-3</v>
      </c>
      <c r="AQ139" s="33">
        <v>3.531948E-3</v>
      </c>
      <c r="AR139" s="33">
        <v>3.365917E-3</v>
      </c>
      <c r="AS139" s="33">
        <v>3.2125360000000002E-3</v>
      </c>
      <c r="AT139" s="33">
        <v>3.0702360000000001E-3</v>
      </c>
      <c r="AU139" s="33">
        <v>2.9379829999999999E-3</v>
      </c>
      <c r="AV139" s="33">
        <v>2.8150480000000001E-3</v>
      </c>
      <c r="AW139" s="33">
        <v>2.7008240000000001E-3</v>
      </c>
      <c r="AX139" s="33">
        <v>2.5943889999999999E-3</v>
      </c>
      <c r="AY139" s="33">
        <v>2.494441E-3</v>
      </c>
      <c r="AZ139" s="33">
        <v>2.4006069999999999E-3</v>
      </c>
      <c r="BA139" s="33">
        <v>2.3129000000000001E-3</v>
      </c>
      <c r="BB139" s="33">
        <v>2.2309669999999999E-3</v>
      </c>
      <c r="BC139" s="33">
        <v>2.154141E-3</v>
      </c>
      <c r="BD139" s="33">
        <v>2.0819340000000001E-3</v>
      </c>
      <c r="BE139" s="33">
        <v>2.0131609999999999E-3</v>
      </c>
      <c r="BF139" s="33">
        <v>1.9481120000000001E-3</v>
      </c>
      <c r="BG139" s="33">
        <v>1.887805E-3</v>
      </c>
      <c r="BH139" s="33">
        <v>1.8309120000000001E-3</v>
      </c>
      <c r="BI139" s="33">
        <v>1.776464E-3</v>
      </c>
      <c r="BJ139" s="33">
        <v>1.724822E-3</v>
      </c>
      <c r="BK139" s="33">
        <v>1.6758249999999999E-3</v>
      </c>
      <c r="BL139" s="33">
        <v>1.6291389999999999E-3</v>
      </c>
      <c r="BM139" s="33">
        <v>1.5856830000000001E-3</v>
      </c>
      <c r="BN139" s="33">
        <v>1.5446590000000001E-3</v>
      </c>
      <c r="BO139" s="33">
        <v>1.5055470000000001E-3</v>
      </c>
      <c r="BP139" s="33">
        <v>1.468296E-3</v>
      </c>
      <c r="BQ139" s="33">
        <v>1.432144E-3</v>
      </c>
      <c r="BR139" s="33">
        <v>1.3972850000000001E-3</v>
      </c>
      <c r="BS139" s="33">
        <v>1.365247E-3</v>
      </c>
      <c r="BT139" s="33">
        <v>1.3352119999999999E-3</v>
      </c>
      <c r="BU139" s="33">
        <v>1.3062320000000001E-3</v>
      </c>
      <c r="BV139" s="33">
        <v>1.2781909999999999E-3</v>
      </c>
      <c r="BW139" s="33">
        <v>1.250681E-3</v>
      </c>
      <c r="BX139" s="33">
        <v>1.2245159999999999E-3</v>
      </c>
      <c r="BY139" s="33">
        <v>1.2004979999999999E-3</v>
      </c>
      <c r="BZ139" s="33">
        <v>1.1778299999999999E-3</v>
      </c>
      <c r="CA139" s="33">
        <v>1.155568E-3</v>
      </c>
      <c r="CB139" s="33">
        <v>1.1337649999999999E-3</v>
      </c>
      <c r="CC139" s="33">
        <v>1.1125709999999999E-3</v>
      </c>
      <c r="CD139" s="33">
        <v>1.092448E-3</v>
      </c>
      <c r="CE139" s="33">
        <v>1.073797E-3</v>
      </c>
      <c r="CF139" s="33">
        <v>1.0561209999999999E-3</v>
      </c>
      <c r="CG139" s="33">
        <v>1.0386729999999999E-3</v>
      </c>
      <c r="CH139" s="33">
        <v>1.0214759999999999E-3</v>
      </c>
      <c r="CI139" s="33">
        <v>1.0046180000000001E-3</v>
      </c>
      <c r="CJ139" s="33">
        <v>9.8842690000000002E-4</v>
      </c>
      <c r="CK139" s="33">
        <v>9.733071E-4</v>
      </c>
      <c r="CL139" s="33">
        <v>9.5918659999999999E-4</v>
      </c>
      <c r="CM139" s="33">
        <v>9.4534909999999998E-4</v>
      </c>
      <c r="CN139" s="33">
        <v>9.3137820000000003E-4</v>
      </c>
      <c r="CO139" s="33">
        <v>9.1766579999999996E-4</v>
      </c>
      <c r="CP139" s="33">
        <v>9.0467339999999996E-4</v>
      </c>
      <c r="CQ139" s="33">
        <v>8.9247869999999996E-4</v>
      </c>
      <c r="CR139" s="33">
        <v>8.8077920000000001E-4</v>
      </c>
      <c r="CS139" s="33">
        <v>8.6944400000000003E-4</v>
      </c>
      <c r="CT139" s="33">
        <v>8.5808970000000005E-4</v>
      </c>
      <c r="CU139" s="33">
        <v>8.4682279999999995E-4</v>
      </c>
      <c r="CV139" s="33">
        <v>8.3583949999999996E-4</v>
      </c>
      <c r="CW139" s="33">
        <v>8.2542369999999996E-4</v>
      </c>
      <c r="CX139" s="33">
        <v>8.1562249999999996E-4</v>
      </c>
      <c r="CY139" s="33">
        <v>8.0624799999999997E-4</v>
      </c>
      <c r="CZ139" s="33">
        <v>7.9666039999999995E-4</v>
      </c>
      <c r="DA139" s="33">
        <v>7.8693350000000003E-4</v>
      </c>
      <c r="DB139" s="33">
        <v>7.7763840000000001E-4</v>
      </c>
      <c r="DC139" s="33">
        <v>7.6905310000000005E-4</v>
      </c>
      <c r="DD139" s="33">
        <v>7.6097339999999999E-4</v>
      </c>
      <c r="DE139" s="33">
        <v>7.5297479999999995E-4</v>
      </c>
      <c r="DF139" s="33">
        <v>7.4465930000000005E-4</v>
      </c>
      <c r="DG139" s="33">
        <v>7.3628959999999999E-4</v>
      </c>
      <c r="DH139" s="33">
        <v>7.2842040000000005E-4</v>
      </c>
      <c r="DI139" s="33">
        <v>7.2113829999999996E-4</v>
      </c>
      <c r="DJ139" s="33">
        <v>7.1416800000000005E-4</v>
      </c>
      <c r="DK139" s="33">
        <v>7.0722470000000003E-4</v>
      </c>
      <c r="DL139" s="33">
        <v>7.0008359999999999E-4</v>
      </c>
      <c r="DM139" s="33">
        <v>6.9293709999999995E-4</v>
      </c>
      <c r="DN139" s="33">
        <v>6.8620499999999995E-4</v>
      </c>
      <c r="DO139" s="33">
        <v>6.79866E-4</v>
      </c>
      <c r="DP139" s="33">
        <v>6.7376630000000001E-4</v>
      </c>
      <c r="DQ139" s="33">
        <v>6.677508E-4</v>
      </c>
      <c r="DR139" s="33">
        <v>6.6167039999999997E-4</v>
      </c>
      <c r="DS139" s="33">
        <v>6.5558700000000001E-4</v>
      </c>
      <c r="DT139" s="33">
        <v>6.4980929999999999E-4</v>
      </c>
      <c r="DU139" s="33">
        <v>6.4436099999999998E-4</v>
      </c>
      <c r="DV139" s="33">
        <v>6.3910910000000004E-4</v>
      </c>
      <c r="DW139" s="33">
        <v>6.3392709999999998E-4</v>
      </c>
      <c r="DX139" s="33">
        <v>6.2864140000000002E-4</v>
      </c>
      <c r="DY139" s="33">
        <v>6.2328589999999999E-4</v>
      </c>
      <c r="DZ139" s="33">
        <v>6.1812499999999997E-4</v>
      </c>
      <c r="EA139" s="33">
        <v>6.1327090000000005E-4</v>
      </c>
      <c r="EB139" s="33">
        <v>6.0865020000000004E-4</v>
      </c>
      <c r="EC139" s="33">
        <v>6.0413429999999998E-4</v>
      </c>
      <c r="ED139" s="33">
        <v>5.9954720000000004E-4</v>
      </c>
      <c r="EE139" s="33">
        <v>5.9493139999999996E-4</v>
      </c>
      <c r="EF139" s="33">
        <v>5.9046399999999996E-4</v>
      </c>
      <c r="EG139" s="33">
        <v>5.8623759999999997E-4</v>
      </c>
      <c r="EH139" s="33">
        <v>5.8218910000000003E-4</v>
      </c>
      <c r="EI139" s="33">
        <v>5.7818159999999997E-4</v>
      </c>
      <c r="EJ139" s="33">
        <v>5.7405960000000002E-4</v>
      </c>
      <c r="EK139" s="33">
        <v>5.6994279999999999E-4</v>
      </c>
      <c r="EL139" s="33">
        <v>5.6601749999999999E-4</v>
      </c>
      <c r="EM139" s="33">
        <v>5.6234929999999996E-4</v>
      </c>
      <c r="EN139" s="33">
        <v>5.5887109999999999E-4</v>
      </c>
      <c r="EO139" s="33">
        <v>5.5541650000000004E-4</v>
      </c>
      <c r="EP139" s="33">
        <v>5.5183809999999995E-4</v>
      </c>
      <c r="EQ139" s="33">
        <v>5.4823230000000005E-4</v>
      </c>
      <c r="ER139" s="33">
        <v>5.4477880000000005E-4</v>
      </c>
      <c r="ES139" s="33">
        <v>5.4150349999999999E-4</v>
      </c>
      <c r="ET139" s="33">
        <v>5.3835250000000003E-4</v>
      </c>
      <c r="EU139" s="33">
        <v>5.352159E-4</v>
      </c>
      <c r="EV139" s="33">
        <v>5.320368E-4</v>
      </c>
      <c r="EW139" s="33">
        <v>5.2884739999999996E-4</v>
      </c>
      <c r="EX139" s="33">
        <v>5.257765E-4</v>
      </c>
      <c r="EY139" s="33">
        <v>5.2283199999999998E-4</v>
      </c>
      <c r="EZ139" s="33">
        <v>5.1998829999999998E-4</v>
      </c>
      <c r="FA139" s="33">
        <v>5.1714580000000005E-4</v>
      </c>
      <c r="FB139" s="33">
        <v>5.1427069999999996E-4</v>
      </c>
      <c r="FC139" s="33">
        <v>5.1138819999999995E-4</v>
      </c>
      <c r="FD139" s="33">
        <v>5.0858839999999995E-4</v>
      </c>
      <c r="FE139" s="33">
        <v>5.0590110000000004E-4</v>
      </c>
      <c r="FF139" s="33">
        <v>5.0332179999999999E-4</v>
      </c>
      <c r="FG139" s="33">
        <v>5.0075939999999995E-4</v>
      </c>
      <c r="FH139" s="33">
        <v>4.9814089999999998E-4</v>
      </c>
      <c r="FI139" s="33">
        <v>4.9548430000000002E-4</v>
      </c>
      <c r="FJ139" s="33">
        <v>4.9290840000000005E-4</v>
      </c>
      <c r="FK139" s="33">
        <v>4.9046080000000002E-4</v>
      </c>
      <c r="FL139" s="33">
        <v>4.8813870000000002E-4</v>
      </c>
      <c r="FM139" s="33">
        <v>4.8583790000000001E-4</v>
      </c>
      <c r="FN139" s="33">
        <v>4.8346240000000001E-4</v>
      </c>
      <c r="FO139" s="33">
        <v>4.8102140000000002E-4</v>
      </c>
      <c r="FP139" s="33">
        <v>4.785991E-4</v>
      </c>
      <c r="FQ139" s="33">
        <v>4.7624279999999999E-4</v>
      </c>
      <c r="FR139" s="33">
        <v>4.7392570000000001E-4</v>
      </c>
      <c r="FS139" s="33">
        <v>4.7159760000000002E-4</v>
      </c>
      <c r="FT139" s="33">
        <v>4.6921110000000001E-4</v>
      </c>
      <c r="FU139" s="33">
        <v>4.6678250000000001E-4</v>
      </c>
      <c r="FV139" s="33">
        <v>4.644262E-4</v>
      </c>
      <c r="FW139" s="33">
        <v>4.6220739999999999E-4</v>
      </c>
      <c r="FX139" s="33">
        <v>4.6009019999999998E-4</v>
      </c>
      <c r="FY139" s="33">
        <v>4.5800149999999999E-4</v>
      </c>
      <c r="FZ139" s="33">
        <v>4.5590099999999998E-4</v>
      </c>
      <c r="GA139" s="33">
        <v>4.5380259999999999E-4</v>
      </c>
      <c r="GB139" s="33">
        <v>4.517503E-4</v>
      </c>
      <c r="GC139" s="33">
        <v>4.4974460000000001E-4</v>
      </c>
      <c r="GD139" s="33">
        <v>4.4778569999999999E-4</v>
      </c>
      <c r="GE139" s="33">
        <v>4.4583120000000001E-4</v>
      </c>
      <c r="GF139" s="33">
        <v>4.4385479999999998E-4</v>
      </c>
      <c r="GG139" s="33">
        <v>4.4187220000000001E-4</v>
      </c>
      <c r="GH139" s="33">
        <v>4.3992929999999998E-4</v>
      </c>
      <c r="GI139" s="33">
        <v>4.3803599999999999E-4</v>
      </c>
      <c r="GJ139" s="33">
        <v>4.3619919999999998E-4</v>
      </c>
      <c r="GK139" s="33">
        <v>4.344231E-4</v>
      </c>
      <c r="GL139" s="33">
        <v>4.3268149999999998E-4</v>
      </c>
      <c r="GM139" s="33">
        <v>4.3095239999999999E-4</v>
      </c>
      <c r="GN139" s="33">
        <v>4.2923819999999999E-4</v>
      </c>
      <c r="GO139" s="33">
        <v>4.2755469999999999E-4</v>
      </c>
      <c r="GP139" s="33">
        <v>4.2590450000000001E-4</v>
      </c>
      <c r="GQ139" s="33">
        <v>4.2427829999999999E-4</v>
      </c>
      <c r="GR139" s="33">
        <v>4.2264769999999998E-4</v>
      </c>
      <c r="GS139" s="33">
        <v>4.2100619999999999E-4</v>
      </c>
      <c r="GT139" s="33">
        <v>4.1939430000000001E-4</v>
      </c>
      <c r="GU139" s="33">
        <v>4.178505E-4</v>
      </c>
      <c r="GV139" s="33">
        <v>4.163913E-4</v>
      </c>
      <c r="GW139" s="33">
        <v>4.1504060000000003E-4</v>
      </c>
      <c r="GX139" s="33">
        <v>4.1375579999999997E-4</v>
      </c>
      <c r="GY139" s="33">
        <v>4.1249119999999998E-4</v>
      </c>
      <c r="GZ139" s="33">
        <v>4.1123279999999998E-4</v>
      </c>
      <c r="HA139" s="33">
        <v>4.0998670000000001E-4</v>
      </c>
      <c r="HB139" s="33">
        <v>4.087731E-4</v>
      </c>
      <c r="HC139" s="33">
        <v>4.0759729999999999E-4</v>
      </c>
      <c r="HD139" s="33">
        <v>4.0641249999999999E-4</v>
      </c>
      <c r="HE139" s="33">
        <v>4.051913E-4</v>
      </c>
      <c r="HF139" s="33">
        <v>4.0394859999999999E-4</v>
      </c>
      <c r="HG139" s="33">
        <v>4.0272179999999998E-4</v>
      </c>
      <c r="HH139" s="33">
        <v>4.0154660000000001E-4</v>
      </c>
      <c r="HI139" s="33">
        <v>4.0045119999999998E-4</v>
      </c>
      <c r="HJ139" s="33">
        <v>3.994049E-4</v>
      </c>
      <c r="HK139" s="33">
        <v>3.9835350000000001E-4</v>
      </c>
      <c r="HL139" s="33">
        <v>3.9728259999999998E-4</v>
      </c>
      <c r="HM139" s="33">
        <v>3.962077E-4</v>
      </c>
      <c r="HN139" s="33">
        <v>3.9515390000000001E-4</v>
      </c>
      <c r="HO139" s="33">
        <v>3.9412799999999999E-4</v>
      </c>
      <c r="HP139" s="33">
        <v>3.9309650000000001E-4</v>
      </c>
      <c r="HQ139" s="33">
        <v>3.9202079999999998E-4</v>
      </c>
      <c r="HR139" s="33">
        <v>3.9089380000000001E-4</v>
      </c>
      <c r="HS139" s="33">
        <v>3.8974719999999998E-4</v>
      </c>
      <c r="HT139" s="33">
        <v>3.8862770000000003E-4</v>
      </c>
      <c r="HU139" s="33">
        <v>3.8755540000000001E-4</v>
      </c>
      <c r="HV139" s="33">
        <v>3.8650700000000002E-4</v>
      </c>
      <c r="HW139" s="33">
        <v>3.854471E-4</v>
      </c>
      <c r="HX139" s="33">
        <v>3.8436649999999998E-4</v>
      </c>
      <c r="HY139" s="33">
        <v>3.832881E-4</v>
      </c>
      <c r="HZ139" s="33">
        <v>3.8223640000000002E-4</v>
      </c>
      <c r="IA139" s="33">
        <v>3.812078E-4</v>
      </c>
      <c r="IB139" s="33">
        <v>3.8017159999999999E-4</v>
      </c>
      <c r="IC139" s="33">
        <v>3.7909480000000001E-4</v>
      </c>
      <c r="ID139" s="33">
        <v>3.779745E-4</v>
      </c>
      <c r="IE139" s="33">
        <v>3.7682999999999998E-4</v>
      </c>
      <c r="IF139" s="33">
        <v>3.75681E-4</v>
      </c>
      <c r="IG139" s="33">
        <v>3.7453550000000001E-4</v>
      </c>
      <c r="IH139" s="33">
        <v>3.733753E-4</v>
      </c>
      <c r="II139" s="33">
        <v>3.7217469999999999E-4</v>
      </c>
      <c r="IJ139" s="33">
        <v>3.7093709999999998E-4</v>
      </c>
      <c r="IK139" s="33">
        <v>3.6968420000000002E-4</v>
      </c>
      <c r="IL139" s="33">
        <v>3.684375E-4</v>
      </c>
      <c r="IM139" s="33">
        <v>3.672053E-4</v>
      </c>
      <c r="IN139" s="33">
        <v>3.6596920000000002E-4</v>
      </c>
      <c r="IO139" s="33">
        <v>3.6470360000000001E-4</v>
      </c>
      <c r="IP139" s="33">
        <v>3.6340990000000001E-4</v>
      </c>
      <c r="IQ139" s="33">
        <v>3.6210410000000001E-4</v>
      </c>
      <c r="IR139" s="33">
        <v>3.608102E-4</v>
      </c>
      <c r="IS139" s="33">
        <v>3.5953569999999999E-4</v>
      </c>
      <c r="IT139" s="33">
        <v>3.5826199999999998E-4</v>
      </c>
      <c r="IU139" s="33">
        <v>3.5696540000000002E-4</v>
      </c>
      <c r="IV139" s="33">
        <v>3.556554E-4</v>
      </c>
      <c r="IW139" s="33">
        <v>3.543415E-4</v>
      </c>
      <c r="IX139" s="33">
        <v>3.5303999999999999E-4</v>
      </c>
      <c r="IY139" s="33">
        <v>3.517576E-4</v>
      </c>
      <c r="IZ139" s="33">
        <v>3.5047499999999999E-4</v>
      </c>
      <c r="JA139" s="33">
        <v>3.4916649999999999E-4</v>
      </c>
      <c r="JB139" s="33">
        <v>3.4783950000000002E-4</v>
      </c>
      <c r="JC139" s="33">
        <v>3.4650019999999998E-4</v>
      </c>
      <c r="JD139" s="33">
        <v>3.4516169999999999E-4</v>
      </c>
      <c r="JE139" s="33">
        <v>3.4382930000000003E-4</v>
      </c>
      <c r="JF139" s="33">
        <v>3.4248699999999999E-4</v>
      </c>
      <c r="JG139" s="33">
        <v>3.4112150000000001E-4</v>
      </c>
      <c r="JH139" s="33">
        <v>3.3974660000000002E-4</v>
      </c>
      <c r="JI139" s="33">
        <v>3.3836800000000002E-4</v>
      </c>
      <c r="JJ139" s="33">
        <v>3.3699259999999998E-4</v>
      </c>
      <c r="JK139" s="33">
        <v>3.3562620000000002E-4</v>
      </c>
      <c r="JL139" s="33">
        <v>3.3426190000000001E-4</v>
      </c>
      <c r="JM139" s="33">
        <v>3.328982E-4</v>
      </c>
      <c r="JN139" s="33">
        <v>3.3155089999999999E-4</v>
      </c>
      <c r="JO139" s="33">
        <v>3.3022500000000002E-4</v>
      </c>
      <c r="JP139" s="33">
        <v>3.2892080000000002E-4</v>
      </c>
      <c r="JQ139" s="33">
        <v>3.2762569999999998E-4</v>
      </c>
      <c r="JR139" s="33">
        <v>3.2632679999999999E-4</v>
      </c>
      <c r="JS139" s="33">
        <v>3.250204E-4</v>
      </c>
      <c r="JT139" s="33">
        <v>3.2371929999999998E-4</v>
      </c>
      <c r="JU139" s="33">
        <v>3.2242669999999997E-4</v>
      </c>
      <c r="JV139" s="33">
        <v>3.211399E-4</v>
      </c>
      <c r="JW139" s="33">
        <v>3.1984670000000001E-4</v>
      </c>
      <c r="JX139" s="33">
        <v>3.1854419999999999E-4</v>
      </c>
      <c r="JY139" s="33">
        <v>3.1723299999999999E-4</v>
      </c>
      <c r="JZ139" s="33">
        <v>3.1593000000000002E-4</v>
      </c>
      <c r="KA139" s="33">
        <v>3.1464209999999999E-4</v>
      </c>
      <c r="KB139" s="33">
        <v>3.1336999999999999E-4</v>
      </c>
      <c r="KC139" s="33">
        <v>3.1210489999999999E-4</v>
      </c>
      <c r="KD139" s="33">
        <v>3.108446E-4</v>
      </c>
      <c r="KE139" s="33">
        <v>3.095878E-4</v>
      </c>
      <c r="KF139" s="33">
        <v>3.0834550000000002E-4</v>
      </c>
      <c r="KG139" s="33">
        <v>3.0711969999999998E-4</v>
      </c>
      <c r="KH139" s="33">
        <v>3.0590769999999998E-4</v>
      </c>
      <c r="KI139" s="33">
        <v>3.0470010000000001E-4</v>
      </c>
      <c r="KJ139" s="33">
        <v>3.0349670000000002E-4</v>
      </c>
      <c r="KK139" s="33">
        <v>3.0229699999999998E-4</v>
      </c>
      <c r="KL139" s="33">
        <v>3.0110370000000002E-4</v>
      </c>
      <c r="KM139" s="33">
        <v>2.9991270000000002E-4</v>
      </c>
      <c r="KN139" s="33">
        <v>2.9872409999999997E-4</v>
      </c>
      <c r="KO139" s="33">
        <v>2.9753050000000001E-4</v>
      </c>
      <c r="KP139" s="33">
        <v>2.963377E-4</v>
      </c>
      <c r="KQ139" s="33">
        <v>2.9515409999999998E-4</v>
      </c>
      <c r="KR139" s="33">
        <v>2.9398230000000003E-4</v>
      </c>
      <c r="KS139" s="33">
        <v>2.9281469999999999E-4</v>
      </c>
      <c r="KT139" s="33">
        <v>2.9164700000000002E-4</v>
      </c>
      <c r="KU139" s="33">
        <v>2.9046779999999998E-4</v>
      </c>
      <c r="KV139" s="33">
        <v>2.8928089999999998E-4</v>
      </c>
      <c r="KW139" s="33">
        <v>2.8809849999999999E-4</v>
      </c>
      <c r="KX139" s="33">
        <v>2.8693929999999999E-4</v>
      </c>
      <c r="KY139" s="33">
        <v>2.858011E-4</v>
      </c>
      <c r="KZ139" s="33">
        <v>2.8468169999999998E-4</v>
      </c>
      <c r="LA139" s="33">
        <v>2.8355889999999998E-4</v>
      </c>
      <c r="LB139" s="33">
        <v>2.8243060000000001E-4</v>
      </c>
      <c r="LC139" s="33">
        <v>2.8130830000000002E-4</v>
      </c>
      <c r="LD139" s="33">
        <v>2.802096E-4</v>
      </c>
      <c r="LE139" s="33">
        <v>2.7913379999999999E-4</v>
      </c>
      <c r="LF139" s="33">
        <v>2.7807930000000003E-4</v>
      </c>
      <c r="LG139" s="33">
        <v>2.7702370000000002E-4</v>
      </c>
      <c r="LH139" s="33">
        <v>2.7596309999999998E-4</v>
      </c>
      <c r="LI139" s="33">
        <v>2.7490240000000002E-4</v>
      </c>
      <c r="LJ139" s="33">
        <v>2.738428E-4</v>
      </c>
      <c r="LK139" s="33">
        <v>2.7278959999999999E-4</v>
      </c>
      <c r="LL139" s="33">
        <v>2.7174950000000001E-4</v>
      </c>
      <c r="LM139" s="33">
        <v>2.7070639999999998E-4</v>
      </c>
      <c r="LN139" s="33">
        <v>2.6966069999999998E-4</v>
      </c>
      <c r="LO139" s="33">
        <v>2.6861940000000003E-4</v>
      </c>
      <c r="LP139" s="33">
        <v>2.675806E-4</v>
      </c>
      <c r="LQ139" s="33">
        <v>2.6654590000000001E-4</v>
      </c>
      <c r="LR139" s="33">
        <v>2.655205E-4</v>
      </c>
      <c r="LS139" s="33">
        <v>2.6449489999999997E-4</v>
      </c>
      <c r="LT139" s="33">
        <v>2.6347430000000003E-4</v>
      </c>
      <c r="LU139" s="33">
        <v>2.6246370000000002E-4</v>
      </c>
      <c r="LV139" s="33">
        <v>2.614599E-4</v>
      </c>
      <c r="LW139" s="33">
        <v>2.604649E-4</v>
      </c>
      <c r="LX139" s="33">
        <v>2.59485E-4</v>
      </c>
      <c r="LY139" s="33">
        <v>2.5851450000000001E-4</v>
      </c>
      <c r="LZ139" s="33">
        <v>2.5756169999999998E-4</v>
      </c>
      <c r="MA139" s="33">
        <v>2.5663459999999998E-4</v>
      </c>
      <c r="MB139" s="33">
        <v>2.5572959999999999E-4</v>
      </c>
      <c r="MC139" s="33">
        <v>2.5484619999999999E-4</v>
      </c>
      <c r="MD139" s="33">
        <v>2.539857E-4</v>
      </c>
      <c r="ME139" s="33">
        <v>2.5313480000000002E-4</v>
      </c>
      <c r="MF139" s="33">
        <v>2.522941E-4</v>
      </c>
      <c r="MG139" s="33">
        <v>2.514641E-4</v>
      </c>
      <c r="MH139" s="33">
        <v>2.5064629999999998E-4</v>
      </c>
      <c r="MI139" s="33">
        <v>2.4984220000000003E-4</v>
      </c>
      <c r="MJ139" s="33">
        <v>2.4905259999999997E-4</v>
      </c>
      <c r="MK139" s="33">
        <v>2.4826550000000002E-4</v>
      </c>
      <c r="ML139" s="33">
        <v>2.4748130000000002E-4</v>
      </c>
      <c r="MM139" s="33">
        <v>2.467007E-4</v>
      </c>
      <c r="MN139" s="33">
        <v>2.459262E-4</v>
      </c>
      <c r="MO139" s="33">
        <v>2.4516030000000001E-4</v>
      </c>
      <c r="MP139" s="33">
        <v>2.4440909999999999E-4</v>
      </c>
      <c r="MQ139" s="33">
        <v>2.4367449999999999E-4</v>
      </c>
      <c r="MR139" s="33">
        <v>2.429589E-4</v>
      </c>
      <c r="MS139" s="33">
        <v>2.4226210000000001E-4</v>
      </c>
      <c r="MT139" s="33">
        <v>2.4158449999999999E-4</v>
      </c>
      <c r="MU139" s="33">
        <v>2.409259E-4</v>
      </c>
      <c r="MV139" s="33">
        <v>2.402894E-4</v>
      </c>
      <c r="MW139" s="33">
        <v>2.3967580000000001E-4</v>
      </c>
      <c r="MX139" s="33">
        <v>2.3908520000000001E-4</v>
      </c>
      <c r="MY139" s="33">
        <v>2.3851490000000001E-4</v>
      </c>
      <c r="MZ139" s="33">
        <v>2.379642E-4</v>
      </c>
      <c r="NA139" s="33">
        <v>2.3743190000000001E-4</v>
      </c>
      <c r="NB139" s="33">
        <v>2.3691850000000001E-4</v>
      </c>
      <c r="NC139" s="33">
        <v>2.364229E-4</v>
      </c>
      <c r="ND139" s="33">
        <v>2.3594290000000001E-4</v>
      </c>
      <c r="NE139" s="33">
        <v>2.3547410000000001E-4</v>
      </c>
      <c r="NF139" s="33">
        <v>2.3501460000000001E-4</v>
      </c>
      <c r="NG139" s="33">
        <v>2.3456249999999999E-4</v>
      </c>
      <c r="NH139" s="33">
        <v>2.3411870000000001E-4</v>
      </c>
      <c r="NI139" s="33">
        <v>2.3368259999999999E-4</v>
      </c>
      <c r="NJ139" s="33">
        <v>2.3325369999999999E-4</v>
      </c>
      <c r="NK139" s="33">
        <v>2.3282850000000001E-4</v>
      </c>
      <c r="NL139" s="33">
        <v>2.324068E-4</v>
      </c>
      <c r="NM139" s="33">
        <v>2.319883E-4</v>
      </c>
      <c r="NN139" s="33">
        <v>2.315753E-4</v>
      </c>
      <c r="NO139" s="33">
        <v>2.3116949999999999E-4</v>
      </c>
      <c r="NP139" s="33">
        <v>2.3077159999999999E-4</v>
      </c>
      <c r="NQ139" s="33">
        <v>2.3038069999999999E-4</v>
      </c>
      <c r="NR139" s="33">
        <v>2.2999810000000001E-4</v>
      </c>
      <c r="NS139" s="33">
        <v>2.2962509999999999E-4</v>
      </c>
      <c r="NT139" s="33">
        <v>2.292657E-4</v>
      </c>
      <c r="NU139" s="33">
        <v>2.289216E-4</v>
      </c>
      <c r="NV139" s="33">
        <v>2.2859310000000001E-4</v>
      </c>
      <c r="NW139" s="33">
        <v>2.2827709999999999E-4</v>
      </c>
      <c r="NX139" s="33">
        <v>2.279727E-4</v>
      </c>
      <c r="NY139" s="33">
        <v>2.2767769999999999E-4</v>
      </c>
      <c r="NZ139" s="33">
        <v>2.273923E-4</v>
      </c>
      <c r="OA139" s="33">
        <v>2.2711389999999999E-4</v>
      </c>
      <c r="OB139" s="33">
        <v>2.2683879999999999E-4</v>
      </c>
      <c r="OC139" s="33">
        <v>2.265624E-4</v>
      </c>
      <c r="OD139" s="33">
        <v>2.262837E-4</v>
      </c>
      <c r="OE139" s="33">
        <v>2.2600410000000001E-4</v>
      </c>
      <c r="OF139" s="33">
        <v>2.2572609999999999E-4</v>
      </c>
      <c r="OG139" s="33">
        <v>2.254487E-4</v>
      </c>
      <c r="OH139" s="33">
        <v>2.2516969999999999E-4</v>
      </c>
      <c r="OI139" s="33">
        <v>2.2488630000000001E-4</v>
      </c>
      <c r="OJ139" s="33">
        <v>2.245983E-4</v>
      </c>
      <c r="OK139" s="33">
        <v>2.2430789999999999E-4</v>
      </c>
      <c r="OL139" s="33">
        <v>2.2402030000000001E-4</v>
      </c>
      <c r="OM139" s="33">
        <v>2.2373480000000001E-4</v>
      </c>
      <c r="ON139" s="33">
        <v>2.234499E-4</v>
      </c>
      <c r="OO139" s="33">
        <v>2.231619E-4</v>
      </c>
      <c r="OP139" s="33">
        <v>2.228717E-4</v>
      </c>
    </row>
    <row r="140" spans="1:406" x14ac:dyDescent="0.25">
      <c r="A140" s="13" t="str">
        <f t="shared" si="2"/>
        <v>Helicopter-ULTRA COARSE-4-7-Any</v>
      </c>
      <c r="B140" s="13" t="s">
        <v>55</v>
      </c>
      <c r="C140" s="23" t="s">
        <v>42</v>
      </c>
      <c r="D140" s="31">
        <v>4</v>
      </c>
      <c r="E140" s="23">
        <v>7</v>
      </c>
      <c r="F140" s="32" t="s">
        <v>48</v>
      </c>
      <c r="G140" s="33">
        <v>8.4851830000000003E-2</v>
      </c>
      <c r="H140" s="33">
        <v>5.038281E-2</v>
      </c>
      <c r="I140" s="33">
        <v>3.286903E-2</v>
      </c>
      <c r="J140" s="33">
        <v>2.4512369999999999E-2</v>
      </c>
      <c r="K140" s="33">
        <v>1.9660839999999999E-2</v>
      </c>
      <c r="L140" s="33">
        <v>1.6468650000000001E-2</v>
      </c>
      <c r="M140" s="33">
        <v>1.4113290000000001E-2</v>
      </c>
      <c r="N140" s="33">
        <v>1.2337259999999999E-2</v>
      </c>
      <c r="O140" s="33">
        <v>1.093304E-2</v>
      </c>
      <c r="P140" s="33">
        <v>9.8285579999999994E-3</v>
      </c>
      <c r="Q140" s="33">
        <v>8.8590230000000006E-3</v>
      </c>
      <c r="R140" s="33">
        <v>7.9097720000000007E-3</v>
      </c>
      <c r="S140" s="33">
        <v>6.9954509999999998E-3</v>
      </c>
      <c r="T140" s="33">
        <v>6.141779E-3</v>
      </c>
      <c r="U140" s="33">
        <v>5.3613819999999996E-3</v>
      </c>
      <c r="V140" s="33">
        <v>4.7350689999999997E-3</v>
      </c>
      <c r="W140" s="33">
        <v>4.2361660000000004E-3</v>
      </c>
      <c r="X140" s="33">
        <v>3.8357819999999998E-3</v>
      </c>
      <c r="Y140" s="33">
        <v>3.5084270000000002E-3</v>
      </c>
      <c r="Z140" s="33">
        <v>3.1828199999999998E-3</v>
      </c>
      <c r="AA140" s="33">
        <v>2.915848E-3</v>
      </c>
      <c r="AB140" s="33">
        <v>2.6925619999999999E-3</v>
      </c>
      <c r="AC140" s="33">
        <v>2.502874E-3</v>
      </c>
      <c r="AD140" s="33">
        <v>2.3404989999999998E-3</v>
      </c>
      <c r="AE140" s="33">
        <v>2.2003919999999998E-3</v>
      </c>
      <c r="AF140" s="33">
        <v>2.0782909999999999E-3</v>
      </c>
      <c r="AG140" s="33">
        <v>1.971899E-3</v>
      </c>
      <c r="AH140" s="33">
        <v>1.877976E-3</v>
      </c>
      <c r="AI140" s="33">
        <v>1.794382E-3</v>
      </c>
      <c r="AJ140" s="33">
        <v>1.719962E-3</v>
      </c>
      <c r="AK140" s="33">
        <v>1.6533559999999999E-3</v>
      </c>
      <c r="AL140" s="33">
        <v>1.593162E-3</v>
      </c>
      <c r="AM140" s="33">
        <v>1.539047E-3</v>
      </c>
      <c r="AN140" s="33">
        <v>1.490241E-3</v>
      </c>
      <c r="AO140" s="33">
        <v>1.4459760000000001E-3</v>
      </c>
      <c r="AP140" s="33">
        <v>1.4055529999999999E-3</v>
      </c>
      <c r="AQ140" s="33">
        <v>1.368637E-3</v>
      </c>
      <c r="AR140" s="33">
        <v>1.334743E-3</v>
      </c>
      <c r="AS140" s="33">
        <v>1.303811E-3</v>
      </c>
      <c r="AT140" s="33">
        <v>1.2752079999999999E-3</v>
      </c>
      <c r="AU140" s="33">
        <v>1.2486960000000001E-3</v>
      </c>
      <c r="AV140" s="33">
        <v>1.2239029999999999E-3</v>
      </c>
      <c r="AW140" s="33">
        <v>1.2008780000000001E-3</v>
      </c>
      <c r="AX140" s="33">
        <v>1.1794010000000001E-3</v>
      </c>
      <c r="AY140" s="33">
        <v>1.1594260000000001E-3</v>
      </c>
      <c r="AZ140" s="33">
        <v>1.1405409999999999E-3</v>
      </c>
      <c r="BA140" s="33">
        <v>1.122718E-3</v>
      </c>
      <c r="BB140" s="33">
        <v>1.105782E-3</v>
      </c>
      <c r="BC140" s="33">
        <v>1.0898660000000001E-3</v>
      </c>
      <c r="BD140" s="33">
        <v>1.0748750000000001E-3</v>
      </c>
      <c r="BE140" s="33">
        <v>1.06079E-3</v>
      </c>
      <c r="BF140" s="33">
        <v>1.047152E-3</v>
      </c>
      <c r="BG140" s="33">
        <v>1.0339780000000001E-3</v>
      </c>
      <c r="BH140" s="33">
        <v>1.021227E-3</v>
      </c>
      <c r="BI140" s="33">
        <v>1.0089700000000001E-3</v>
      </c>
      <c r="BJ140" s="33">
        <v>9.9728329999999995E-4</v>
      </c>
      <c r="BK140" s="33">
        <v>9.8619940000000002E-4</v>
      </c>
      <c r="BL140" s="33">
        <v>9.753645E-4</v>
      </c>
      <c r="BM140" s="33">
        <v>9.6476959999999997E-4</v>
      </c>
      <c r="BN140" s="33">
        <v>9.5437479999999997E-4</v>
      </c>
      <c r="BO140" s="33">
        <v>9.4440119999999995E-4</v>
      </c>
      <c r="BP140" s="33">
        <v>9.3490619999999996E-4</v>
      </c>
      <c r="BQ140" s="33">
        <v>9.2578199999999999E-4</v>
      </c>
      <c r="BR140" s="33">
        <v>9.1670010000000004E-4</v>
      </c>
      <c r="BS140" s="33">
        <v>9.0772100000000001E-4</v>
      </c>
      <c r="BT140" s="33">
        <v>8.9887050000000003E-4</v>
      </c>
      <c r="BU140" s="33">
        <v>8.9039060000000001E-4</v>
      </c>
      <c r="BV140" s="33">
        <v>8.8223809999999996E-4</v>
      </c>
      <c r="BW140" s="33">
        <v>8.7429499999999998E-4</v>
      </c>
      <c r="BX140" s="33">
        <v>8.6634120000000003E-4</v>
      </c>
      <c r="BY140" s="33">
        <v>8.5849929999999997E-4</v>
      </c>
      <c r="BZ140" s="33">
        <v>8.5077619999999999E-4</v>
      </c>
      <c r="CA140" s="33">
        <v>8.4332839999999999E-4</v>
      </c>
      <c r="CB140" s="33">
        <v>8.3608789999999999E-4</v>
      </c>
      <c r="CC140" s="33">
        <v>8.2907849999999997E-4</v>
      </c>
      <c r="CD140" s="33">
        <v>8.2209250000000002E-4</v>
      </c>
      <c r="CE140" s="33">
        <v>8.1513729999999995E-4</v>
      </c>
      <c r="CF140" s="33">
        <v>8.0824369999999996E-4</v>
      </c>
      <c r="CG140" s="33">
        <v>8.0156819999999997E-4</v>
      </c>
      <c r="CH140" s="33">
        <v>7.9499799999999999E-4</v>
      </c>
      <c r="CI140" s="33">
        <v>7.8855560000000002E-4</v>
      </c>
      <c r="CJ140" s="33">
        <v>7.8214910000000003E-4</v>
      </c>
      <c r="CK140" s="33">
        <v>7.7575430000000002E-4</v>
      </c>
      <c r="CL140" s="33">
        <v>7.693652E-4</v>
      </c>
      <c r="CM140" s="33">
        <v>7.6316120000000001E-4</v>
      </c>
      <c r="CN140" s="33">
        <v>7.5706530000000001E-4</v>
      </c>
      <c r="CO140" s="33">
        <v>7.5109370000000001E-4</v>
      </c>
      <c r="CP140" s="33">
        <v>7.4522149999999997E-4</v>
      </c>
      <c r="CQ140" s="33">
        <v>7.3937969999999999E-4</v>
      </c>
      <c r="CR140" s="33">
        <v>7.3351069999999996E-4</v>
      </c>
      <c r="CS140" s="33">
        <v>7.2777789999999996E-4</v>
      </c>
      <c r="CT140" s="33">
        <v>7.2218300000000005E-4</v>
      </c>
      <c r="CU140" s="33">
        <v>7.1671669999999997E-4</v>
      </c>
      <c r="CV140" s="33">
        <v>7.1129250000000004E-4</v>
      </c>
      <c r="CW140" s="33">
        <v>7.0581609999999999E-4</v>
      </c>
      <c r="CX140" s="33">
        <v>7.0034610000000005E-4</v>
      </c>
      <c r="CY140" s="33">
        <v>6.9507599999999998E-4</v>
      </c>
      <c r="CZ140" s="33">
        <v>6.8995069999999996E-4</v>
      </c>
      <c r="DA140" s="33">
        <v>6.8487840000000001E-4</v>
      </c>
      <c r="DB140" s="33">
        <v>6.7981349999999999E-4</v>
      </c>
      <c r="DC140" s="33">
        <v>6.7471489999999996E-4</v>
      </c>
      <c r="DD140" s="33">
        <v>6.6965470000000002E-4</v>
      </c>
      <c r="DE140" s="33">
        <v>6.6472440000000003E-4</v>
      </c>
      <c r="DF140" s="33">
        <v>6.5989079999999995E-4</v>
      </c>
      <c r="DG140" s="33">
        <v>6.5511729999999998E-4</v>
      </c>
      <c r="DH140" s="33">
        <v>6.5038729999999999E-4</v>
      </c>
      <c r="DI140" s="33">
        <v>6.4567569999999998E-4</v>
      </c>
      <c r="DJ140" s="33">
        <v>6.410163E-4</v>
      </c>
      <c r="DK140" s="33">
        <v>6.3643909999999996E-4</v>
      </c>
      <c r="DL140" s="33">
        <v>6.3194599999999998E-4</v>
      </c>
      <c r="DM140" s="33">
        <v>6.2748389999999995E-4</v>
      </c>
      <c r="DN140" s="33">
        <v>6.2306000000000004E-4</v>
      </c>
      <c r="DO140" s="33">
        <v>6.1868519999999996E-4</v>
      </c>
      <c r="DP140" s="33">
        <v>6.1435920000000005E-4</v>
      </c>
      <c r="DQ140" s="33">
        <v>6.1007930000000002E-4</v>
      </c>
      <c r="DR140" s="33">
        <v>6.0586940000000001E-4</v>
      </c>
      <c r="DS140" s="33">
        <v>6.016897E-4</v>
      </c>
      <c r="DT140" s="33">
        <v>5.9753289999999999E-4</v>
      </c>
      <c r="DU140" s="33">
        <v>5.9341250000000004E-4</v>
      </c>
      <c r="DV140" s="33">
        <v>5.892804E-4</v>
      </c>
      <c r="DW140" s="33">
        <v>5.8513659999999998E-4</v>
      </c>
      <c r="DX140" s="33">
        <v>5.8108629999999997E-4</v>
      </c>
      <c r="DY140" s="33">
        <v>5.7712159999999998E-4</v>
      </c>
      <c r="DZ140" s="33">
        <v>5.7322500000000001E-4</v>
      </c>
      <c r="EA140" s="33">
        <v>5.6938340000000005E-4</v>
      </c>
      <c r="EB140" s="33">
        <v>5.6552969999999997E-4</v>
      </c>
      <c r="EC140" s="33">
        <v>5.6165529999999998E-4</v>
      </c>
      <c r="ED140" s="33">
        <v>5.5787390000000005E-4</v>
      </c>
      <c r="EE140" s="33">
        <v>5.5418030000000003E-4</v>
      </c>
      <c r="EF140" s="33">
        <v>5.5052759999999997E-4</v>
      </c>
      <c r="EG140" s="33">
        <v>5.4691410000000005E-4</v>
      </c>
      <c r="EH140" s="33">
        <v>5.4328809999999999E-4</v>
      </c>
      <c r="EI140" s="33">
        <v>5.3965299999999996E-4</v>
      </c>
      <c r="EJ140" s="33">
        <v>5.3609839999999996E-4</v>
      </c>
      <c r="EK140" s="33">
        <v>5.3261189999999998E-4</v>
      </c>
      <c r="EL140" s="33">
        <v>5.291788E-4</v>
      </c>
      <c r="EM140" s="33">
        <v>5.2576930000000003E-4</v>
      </c>
      <c r="EN140" s="33">
        <v>5.223494E-4</v>
      </c>
      <c r="EO140" s="33">
        <v>5.1892259999999999E-4</v>
      </c>
      <c r="EP140" s="33">
        <v>5.1556499999999995E-4</v>
      </c>
      <c r="EQ140" s="33">
        <v>5.1223830000000003E-4</v>
      </c>
      <c r="ER140" s="33">
        <v>5.0894289999999995E-4</v>
      </c>
      <c r="ES140" s="33">
        <v>5.056587E-4</v>
      </c>
      <c r="ET140" s="33">
        <v>5.0239100000000004E-4</v>
      </c>
      <c r="EU140" s="33">
        <v>4.991164E-4</v>
      </c>
      <c r="EV140" s="33">
        <v>4.9587160000000004E-4</v>
      </c>
      <c r="EW140" s="33">
        <v>4.9264529999999999E-4</v>
      </c>
      <c r="EX140" s="33">
        <v>4.8946660000000002E-4</v>
      </c>
      <c r="EY140" s="33">
        <v>4.8634079999999998E-4</v>
      </c>
      <c r="EZ140" s="33">
        <v>4.8326789999999999E-4</v>
      </c>
      <c r="FA140" s="33">
        <v>4.8022679999999999E-4</v>
      </c>
      <c r="FB140" s="33">
        <v>4.7723729999999998E-4</v>
      </c>
      <c r="FC140" s="33">
        <v>4.7429280000000002E-4</v>
      </c>
      <c r="FD140" s="33">
        <v>4.7138809999999997E-4</v>
      </c>
      <c r="FE140" s="33">
        <v>4.6846810000000002E-4</v>
      </c>
      <c r="FF140" s="33">
        <v>4.6552049999999998E-4</v>
      </c>
      <c r="FG140" s="33">
        <v>4.6254009999999998E-4</v>
      </c>
      <c r="FH140" s="33">
        <v>4.5958739999999999E-4</v>
      </c>
      <c r="FI140" s="33">
        <v>4.5669789999999998E-4</v>
      </c>
      <c r="FJ140" s="33">
        <v>4.5388310000000001E-4</v>
      </c>
      <c r="FK140" s="33">
        <v>4.5108769999999999E-4</v>
      </c>
      <c r="FL140" s="33">
        <v>4.482949E-4</v>
      </c>
      <c r="FM140" s="33">
        <v>4.4552099999999999E-4</v>
      </c>
      <c r="FN140" s="33">
        <v>4.4280680000000002E-4</v>
      </c>
      <c r="FO140" s="33">
        <v>4.4015880000000001E-4</v>
      </c>
      <c r="FP140" s="33">
        <v>4.3756079999999998E-4</v>
      </c>
      <c r="FQ140" s="33">
        <v>4.349698E-4</v>
      </c>
      <c r="FR140" s="33">
        <v>4.3236959999999998E-4</v>
      </c>
      <c r="FS140" s="33">
        <v>4.2978269999999999E-4</v>
      </c>
      <c r="FT140" s="33">
        <v>4.2724890000000001E-4</v>
      </c>
      <c r="FU140" s="33">
        <v>4.2477770000000001E-4</v>
      </c>
      <c r="FV140" s="33">
        <v>4.2235489999999998E-4</v>
      </c>
      <c r="FW140" s="33">
        <v>4.1994180000000001E-4</v>
      </c>
      <c r="FX140" s="33">
        <v>4.1753839999999999E-4</v>
      </c>
      <c r="FY140" s="33">
        <v>4.1515779999999998E-4</v>
      </c>
      <c r="FZ140" s="33">
        <v>4.1283230000000001E-4</v>
      </c>
      <c r="GA140" s="33">
        <v>4.1056250000000001E-4</v>
      </c>
      <c r="GB140" s="33">
        <v>4.0832210000000001E-4</v>
      </c>
      <c r="GC140" s="33">
        <v>4.0607229999999999E-4</v>
      </c>
      <c r="GD140" s="33">
        <v>4.0380340000000002E-4</v>
      </c>
      <c r="GE140" s="33">
        <v>4.0152720000000001E-4</v>
      </c>
      <c r="GF140" s="33">
        <v>3.992814E-4</v>
      </c>
      <c r="GG140" s="33">
        <v>3.9709560000000002E-4</v>
      </c>
      <c r="GH140" s="33">
        <v>3.9496410000000002E-4</v>
      </c>
      <c r="GI140" s="33">
        <v>3.928634E-4</v>
      </c>
      <c r="GJ140" s="33">
        <v>3.9078760000000001E-4</v>
      </c>
      <c r="GK140" s="33">
        <v>3.8874200000000003E-4</v>
      </c>
      <c r="GL140" s="33">
        <v>3.8675409999999998E-4</v>
      </c>
      <c r="GM140" s="33">
        <v>3.8484020000000002E-4</v>
      </c>
      <c r="GN140" s="33">
        <v>3.8298409999999998E-4</v>
      </c>
      <c r="GO140" s="33">
        <v>3.8114319999999998E-4</v>
      </c>
      <c r="GP140" s="33">
        <v>3.7927529999999998E-4</v>
      </c>
      <c r="GQ140" s="33">
        <v>3.7737140000000002E-4</v>
      </c>
      <c r="GR140" s="33">
        <v>3.754707E-4</v>
      </c>
      <c r="GS140" s="33">
        <v>3.7359440000000002E-4</v>
      </c>
      <c r="GT140" s="33">
        <v>3.7174259999999998E-4</v>
      </c>
      <c r="GU140" s="33">
        <v>3.6988899999999998E-4</v>
      </c>
      <c r="GV140" s="33">
        <v>3.6801640000000001E-4</v>
      </c>
      <c r="GW140" s="33">
        <v>3.6613699999999999E-4</v>
      </c>
      <c r="GX140" s="33">
        <v>3.6429399999999998E-4</v>
      </c>
      <c r="GY140" s="33">
        <v>3.6250330000000002E-4</v>
      </c>
      <c r="GZ140" s="33">
        <v>3.6075890000000001E-4</v>
      </c>
      <c r="HA140" s="33">
        <v>3.5902599999999997E-4</v>
      </c>
      <c r="HB140" s="33">
        <v>3.5727429999999998E-4</v>
      </c>
      <c r="HC140" s="33">
        <v>3.5550939999999997E-4</v>
      </c>
      <c r="HD140" s="33">
        <v>3.5377979999999998E-4</v>
      </c>
      <c r="HE140" s="33">
        <v>3.5209210000000001E-4</v>
      </c>
      <c r="HF140" s="33">
        <v>3.5043850000000002E-4</v>
      </c>
      <c r="HG140" s="33">
        <v>3.4878760000000002E-4</v>
      </c>
      <c r="HH140" s="33">
        <v>3.4711539999999997E-4</v>
      </c>
      <c r="HI140" s="33">
        <v>3.4544380000000002E-4</v>
      </c>
      <c r="HJ140" s="33">
        <v>3.4382569999999999E-4</v>
      </c>
      <c r="HK140" s="33">
        <v>3.4226569999999998E-4</v>
      </c>
      <c r="HL140" s="33">
        <v>3.4074669999999997E-4</v>
      </c>
      <c r="HM140" s="33">
        <v>3.3923090000000003E-4</v>
      </c>
      <c r="HN140" s="33">
        <v>3.3767319999999999E-4</v>
      </c>
      <c r="HO140" s="33">
        <v>3.3607610000000002E-4</v>
      </c>
      <c r="HP140" s="33">
        <v>3.3449080000000001E-4</v>
      </c>
      <c r="HQ140" s="33">
        <v>3.3293839999999999E-4</v>
      </c>
      <c r="HR140" s="33">
        <v>3.3141460000000002E-4</v>
      </c>
      <c r="HS140" s="33">
        <v>3.298935E-4</v>
      </c>
      <c r="HT140" s="33">
        <v>3.2833729999999999E-4</v>
      </c>
      <c r="HU140" s="33">
        <v>3.2675299999999999E-4</v>
      </c>
      <c r="HV140" s="33">
        <v>3.2518279999999998E-4</v>
      </c>
      <c r="HW140" s="33">
        <v>3.2365580000000001E-4</v>
      </c>
      <c r="HX140" s="33">
        <v>3.2216789999999998E-4</v>
      </c>
      <c r="HY140" s="33">
        <v>3.2068370000000001E-4</v>
      </c>
      <c r="HZ140" s="33">
        <v>3.1916840000000002E-4</v>
      </c>
      <c r="IA140" s="33">
        <v>3.1762529999999998E-4</v>
      </c>
      <c r="IB140" s="33">
        <v>3.160975E-4</v>
      </c>
      <c r="IC140" s="33">
        <v>3.1461340000000002E-4</v>
      </c>
      <c r="ID140" s="33">
        <v>3.131721E-4</v>
      </c>
      <c r="IE140" s="33">
        <v>3.1175419999999998E-4</v>
      </c>
      <c r="IF140" s="33">
        <v>3.1032770000000002E-4</v>
      </c>
      <c r="IG140" s="33">
        <v>3.0889220000000002E-4</v>
      </c>
      <c r="IH140" s="33">
        <v>3.0748430000000001E-4</v>
      </c>
      <c r="II140" s="33">
        <v>3.0611959999999998E-4</v>
      </c>
      <c r="IJ140" s="33">
        <v>3.0479029999999998E-4</v>
      </c>
      <c r="IK140" s="33">
        <v>3.0347099999999998E-4</v>
      </c>
      <c r="IL140" s="33">
        <v>3.0213860000000001E-4</v>
      </c>
      <c r="IM140" s="33">
        <v>3.0079469999999997E-4</v>
      </c>
      <c r="IN140" s="33">
        <v>2.9946459999999998E-4</v>
      </c>
      <c r="IO140" s="33">
        <v>2.9815450000000003E-4</v>
      </c>
      <c r="IP140" s="33">
        <v>2.9685220000000002E-4</v>
      </c>
      <c r="IQ140" s="33">
        <v>2.95536E-4</v>
      </c>
      <c r="IR140" s="33">
        <v>2.9419260000000002E-4</v>
      </c>
      <c r="IS140" s="33">
        <v>2.9283050000000001E-4</v>
      </c>
      <c r="IT140" s="33">
        <v>2.914816E-4</v>
      </c>
      <c r="IU140" s="33">
        <v>2.9016460000000002E-4</v>
      </c>
      <c r="IV140" s="33">
        <v>2.88881E-4</v>
      </c>
      <c r="IW140" s="33">
        <v>2.8760999999999999E-4</v>
      </c>
      <c r="IX140" s="33">
        <v>2.8633469999999998E-4</v>
      </c>
      <c r="IY140" s="33">
        <v>2.8505369999999998E-4</v>
      </c>
      <c r="IZ140" s="33">
        <v>2.8379080000000002E-4</v>
      </c>
      <c r="JA140" s="33">
        <v>2.8256320000000001E-4</v>
      </c>
      <c r="JB140" s="33">
        <v>2.8137410000000001E-4</v>
      </c>
      <c r="JC140" s="33">
        <v>2.8021300000000002E-4</v>
      </c>
      <c r="JD140" s="33">
        <v>2.7906650000000002E-4</v>
      </c>
      <c r="JE140" s="33">
        <v>2.779328E-4</v>
      </c>
      <c r="JF140" s="33">
        <v>2.7683189999999999E-4</v>
      </c>
      <c r="JG140" s="33">
        <v>2.7577310000000002E-4</v>
      </c>
      <c r="JH140" s="33">
        <v>2.7475310000000001E-4</v>
      </c>
      <c r="JI140" s="33">
        <v>2.7375309999999999E-4</v>
      </c>
      <c r="JJ140" s="33">
        <v>2.7275219999999998E-4</v>
      </c>
      <c r="JK140" s="33">
        <v>2.7174090000000001E-4</v>
      </c>
      <c r="JL140" s="33">
        <v>2.707265E-4</v>
      </c>
      <c r="JM140" s="33">
        <v>2.6972420000000001E-4</v>
      </c>
      <c r="JN140" s="33">
        <v>2.6873510000000001E-4</v>
      </c>
      <c r="JO140" s="33">
        <v>2.677437E-4</v>
      </c>
      <c r="JP140" s="33">
        <v>2.6674020000000002E-4</v>
      </c>
      <c r="JQ140" s="33">
        <v>2.6572029999999999E-4</v>
      </c>
      <c r="JR140" s="33">
        <v>2.6469159999999999E-4</v>
      </c>
      <c r="JS140" s="33">
        <v>2.6367399999999998E-4</v>
      </c>
      <c r="JT140" s="33">
        <v>2.626762E-4</v>
      </c>
      <c r="JU140" s="33">
        <v>2.6170030000000001E-4</v>
      </c>
      <c r="JV140" s="33">
        <v>2.6074989999999999E-4</v>
      </c>
      <c r="JW140" s="33">
        <v>2.5982579999999999E-4</v>
      </c>
      <c r="JX140" s="33">
        <v>2.589286E-4</v>
      </c>
      <c r="JY140" s="33">
        <v>2.580614E-4</v>
      </c>
      <c r="JZ140" s="33">
        <v>2.5722249999999999E-4</v>
      </c>
      <c r="KA140" s="33">
        <v>2.5640020000000001E-4</v>
      </c>
      <c r="KB140" s="33">
        <v>2.5558649999999998E-4</v>
      </c>
      <c r="KC140" s="33">
        <v>2.5477529999999999E-4</v>
      </c>
      <c r="KD140" s="33">
        <v>2.5396289999999997E-4</v>
      </c>
      <c r="KE140" s="33">
        <v>2.5315059999999999E-4</v>
      </c>
      <c r="KF140" s="33">
        <v>2.5234280000000002E-4</v>
      </c>
      <c r="KG140" s="33">
        <v>2.515331E-4</v>
      </c>
      <c r="KH140" s="33">
        <v>2.5071840000000001E-4</v>
      </c>
      <c r="KI140" s="33">
        <v>2.4989419999999998E-4</v>
      </c>
      <c r="KJ140" s="33">
        <v>2.4906089999999999E-4</v>
      </c>
      <c r="KK140" s="33">
        <v>2.4822350000000001E-4</v>
      </c>
      <c r="KL140" s="33">
        <v>2.4738750000000002E-4</v>
      </c>
      <c r="KM140" s="33">
        <v>2.4655229999999997E-4</v>
      </c>
      <c r="KN140" s="33">
        <v>2.4571830000000002E-4</v>
      </c>
      <c r="KO140" s="33">
        <v>2.4488480000000001E-4</v>
      </c>
      <c r="KP140" s="33">
        <v>2.4405539999999999E-4</v>
      </c>
      <c r="KQ140" s="33">
        <v>2.4323580000000001E-4</v>
      </c>
      <c r="KR140" s="33">
        <v>2.4243149999999999E-4</v>
      </c>
      <c r="KS140" s="33">
        <v>2.4163759999999999E-4</v>
      </c>
      <c r="KT140" s="33">
        <v>2.4084519999999999E-4</v>
      </c>
      <c r="KU140" s="33">
        <v>2.400475E-4</v>
      </c>
      <c r="KV140" s="33">
        <v>2.39244E-4</v>
      </c>
      <c r="KW140" s="33">
        <v>2.384377E-4</v>
      </c>
      <c r="KX140" s="33">
        <v>2.37636E-4</v>
      </c>
      <c r="KY140" s="33">
        <v>2.3683880000000001E-4</v>
      </c>
      <c r="KZ140" s="33">
        <v>2.3604020000000001E-4</v>
      </c>
      <c r="LA140" s="33">
        <v>2.352333E-4</v>
      </c>
      <c r="LB140" s="33">
        <v>2.34417E-4</v>
      </c>
      <c r="LC140" s="33">
        <v>2.3359410000000001E-4</v>
      </c>
      <c r="LD140" s="33">
        <v>2.3277160000000001E-4</v>
      </c>
      <c r="LE140" s="33">
        <v>2.3195280000000001E-4</v>
      </c>
      <c r="LF140" s="33">
        <v>2.311398E-4</v>
      </c>
      <c r="LG140" s="33">
        <v>2.3032700000000001E-4</v>
      </c>
      <c r="LH140" s="33">
        <v>2.2951199999999999E-4</v>
      </c>
      <c r="LI140" s="33">
        <v>2.2869890000000001E-4</v>
      </c>
      <c r="LJ140" s="33">
        <v>2.27894E-4</v>
      </c>
      <c r="LK140" s="33">
        <v>2.2710149999999999E-4</v>
      </c>
      <c r="LL140" s="33">
        <v>2.2632230000000001E-4</v>
      </c>
      <c r="LM140" s="33">
        <v>2.255503E-4</v>
      </c>
      <c r="LN140" s="33">
        <v>2.2478299999999999E-4</v>
      </c>
      <c r="LO140" s="33">
        <v>2.240222E-4</v>
      </c>
      <c r="LP140" s="33">
        <v>2.232669E-4</v>
      </c>
      <c r="LQ140" s="33">
        <v>2.22513E-4</v>
      </c>
      <c r="LR140" s="33">
        <v>2.21757E-4</v>
      </c>
      <c r="LS140" s="33">
        <v>2.209965E-4</v>
      </c>
      <c r="LT140" s="33">
        <v>2.202297E-4</v>
      </c>
      <c r="LU140" s="33">
        <v>2.194601E-4</v>
      </c>
      <c r="LV140" s="33">
        <v>2.1868690000000001E-4</v>
      </c>
      <c r="LW140" s="33">
        <v>2.1790580000000001E-4</v>
      </c>
      <c r="LX140" s="33">
        <v>2.171149E-4</v>
      </c>
      <c r="LY140" s="33">
        <v>2.1631269999999999E-4</v>
      </c>
      <c r="LZ140" s="33">
        <v>2.155019E-4</v>
      </c>
      <c r="MA140" s="33">
        <v>2.1469300000000001E-4</v>
      </c>
      <c r="MB140" s="33">
        <v>2.138912E-4</v>
      </c>
      <c r="MC140" s="33">
        <v>2.1309700000000001E-4</v>
      </c>
      <c r="MD140" s="33">
        <v>2.1231430000000001E-4</v>
      </c>
      <c r="ME140" s="33">
        <v>2.115443E-4</v>
      </c>
      <c r="MF140" s="33">
        <v>2.1078540000000001E-4</v>
      </c>
      <c r="MG140" s="33">
        <v>2.100406E-4</v>
      </c>
      <c r="MH140" s="33">
        <v>2.093122E-4</v>
      </c>
      <c r="MI140" s="33">
        <v>2.0859700000000001E-4</v>
      </c>
      <c r="MJ140" s="33">
        <v>2.078928E-4</v>
      </c>
      <c r="MK140" s="33">
        <v>2.0719710000000001E-4</v>
      </c>
      <c r="ML140" s="33">
        <v>2.065038E-4</v>
      </c>
      <c r="MM140" s="33">
        <v>2.058114E-4</v>
      </c>
      <c r="MN140" s="33">
        <v>2.0512039999999999E-4</v>
      </c>
      <c r="MO140" s="33">
        <v>2.0442950000000001E-4</v>
      </c>
      <c r="MP140" s="33">
        <v>2.0373280000000001E-4</v>
      </c>
      <c r="MQ140" s="33">
        <v>2.03029E-4</v>
      </c>
      <c r="MR140" s="33">
        <v>2.0231249999999999E-4</v>
      </c>
      <c r="MS140" s="33">
        <v>2.0158660000000001E-4</v>
      </c>
      <c r="MT140" s="33">
        <v>2.0085719999999999E-4</v>
      </c>
      <c r="MU140" s="33">
        <v>2.0012289999999999E-4</v>
      </c>
      <c r="MV140" s="33">
        <v>1.993822E-4</v>
      </c>
      <c r="MW140" s="33">
        <v>1.9863969999999999E-4</v>
      </c>
      <c r="MX140" s="33">
        <v>1.9789570000000001E-4</v>
      </c>
      <c r="MY140" s="33">
        <v>1.9715520000000001E-4</v>
      </c>
      <c r="MZ140" s="33">
        <v>1.9642330000000001E-4</v>
      </c>
      <c r="NA140" s="33">
        <v>1.956986E-4</v>
      </c>
      <c r="NB140" s="33">
        <v>1.949799E-4</v>
      </c>
      <c r="NC140" s="33">
        <v>1.942712E-4</v>
      </c>
      <c r="ND140" s="33">
        <v>1.9357120000000001E-4</v>
      </c>
      <c r="NE140" s="33">
        <v>1.928845E-4</v>
      </c>
      <c r="NF140" s="33">
        <v>1.9221820000000001E-4</v>
      </c>
      <c r="NG140" s="33">
        <v>1.915679E-4</v>
      </c>
      <c r="NH140" s="33">
        <v>1.909263E-4</v>
      </c>
      <c r="NI140" s="33">
        <v>1.9029299999999999E-4</v>
      </c>
      <c r="NJ140" s="33">
        <v>1.8966E-4</v>
      </c>
      <c r="NK140" s="33">
        <v>1.890238E-4</v>
      </c>
      <c r="NL140" s="33">
        <v>1.883876E-4</v>
      </c>
      <c r="NM140" s="33">
        <v>1.8775089999999999E-4</v>
      </c>
      <c r="NN140" s="33">
        <v>1.87111E-4</v>
      </c>
      <c r="NO140" s="33">
        <v>1.8646989999999999E-4</v>
      </c>
      <c r="NP140" s="33">
        <v>1.8582160000000001E-4</v>
      </c>
      <c r="NQ140" s="33">
        <v>1.851631E-4</v>
      </c>
      <c r="NR140" s="33">
        <v>1.8449650000000001E-4</v>
      </c>
      <c r="NS140" s="33">
        <v>1.838237E-4</v>
      </c>
      <c r="NT140" s="33">
        <v>1.8314469999999999E-4</v>
      </c>
      <c r="NU140" s="33">
        <v>1.8246390000000001E-4</v>
      </c>
      <c r="NV140" s="33">
        <v>1.817783E-4</v>
      </c>
      <c r="NW140" s="33">
        <v>1.8109269999999999E-4</v>
      </c>
      <c r="NX140" s="33">
        <v>1.804129E-4</v>
      </c>
      <c r="NY140" s="33">
        <v>1.7974310000000001E-4</v>
      </c>
      <c r="NZ140" s="33">
        <v>1.7908489999999999E-4</v>
      </c>
      <c r="OA140" s="33">
        <v>1.7844099999999999E-4</v>
      </c>
      <c r="OB140" s="33">
        <v>1.7780890000000001E-4</v>
      </c>
      <c r="OC140" s="33">
        <v>1.771896E-4</v>
      </c>
      <c r="OD140" s="33">
        <v>1.765855E-4</v>
      </c>
      <c r="OE140" s="33">
        <v>1.759993E-4</v>
      </c>
      <c r="OF140" s="33">
        <v>1.754305E-4</v>
      </c>
      <c r="OG140" s="33">
        <v>1.7487850000000001E-4</v>
      </c>
      <c r="OH140" s="33">
        <v>1.743382E-4</v>
      </c>
      <c r="OI140" s="33">
        <v>1.7380370000000001E-4</v>
      </c>
      <c r="OJ140" s="33">
        <v>1.732735E-4</v>
      </c>
      <c r="OK140" s="33">
        <v>1.7274750000000001E-4</v>
      </c>
      <c r="OL140" s="33">
        <v>1.7222099999999999E-4</v>
      </c>
      <c r="OM140" s="33">
        <v>1.7169160000000001E-4</v>
      </c>
      <c r="ON140" s="33">
        <v>1.7115819999999999E-4</v>
      </c>
      <c r="OO140" s="33">
        <v>1.706205E-4</v>
      </c>
      <c r="OP140" s="33">
        <v>1.7008E-4</v>
      </c>
    </row>
    <row r="141" spans="1:406" x14ac:dyDescent="0.25">
      <c r="A141" s="13" t="str">
        <f t="shared" si="2"/>
        <v>Helicopter-ULTRA COARSE-5-20-Any</v>
      </c>
      <c r="B141" s="13" t="s">
        <v>55</v>
      </c>
      <c r="C141" s="23" t="s">
        <v>42</v>
      </c>
      <c r="D141" s="31">
        <v>5</v>
      </c>
      <c r="E141" s="23">
        <v>20</v>
      </c>
      <c r="F141" s="32" t="s">
        <v>48</v>
      </c>
      <c r="G141" s="33">
        <v>1.113027</v>
      </c>
      <c r="H141" s="33">
        <v>1.0740639999999999</v>
      </c>
      <c r="I141" s="33">
        <v>0.90814519999999999</v>
      </c>
      <c r="J141" s="33">
        <v>0.70859760000000005</v>
      </c>
      <c r="K141" s="33">
        <v>0.53705829999999999</v>
      </c>
      <c r="L141" s="33">
        <v>0.40675699999999998</v>
      </c>
      <c r="M141" s="33">
        <v>0.31166579999999999</v>
      </c>
      <c r="N141" s="33">
        <v>0.2427047</v>
      </c>
      <c r="O141" s="33">
        <v>0.19248399999999999</v>
      </c>
      <c r="P141" s="33">
        <v>0.15536420000000001</v>
      </c>
      <c r="Q141" s="33">
        <v>0.12742390000000001</v>
      </c>
      <c r="R141" s="33">
        <v>0.1059944</v>
      </c>
      <c r="S141" s="33">
        <v>8.9338870000000001E-2</v>
      </c>
      <c r="T141" s="33">
        <v>7.6187500000000005E-2</v>
      </c>
      <c r="U141" s="33">
        <v>6.5796530000000006E-2</v>
      </c>
      <c r="V141" s="33">
        <v>5.7407029999999998E-2</v>
      </c>
      <c r="W141" s="33">
        <v>5.0446709999999999E-2</v>
      </c>
      <c r="X141" s="33">
        <v>4.467227E-2</v>
      </c>
      <c r="Y141" s="33">
        <v>4.06568E-2</v>
      </c>
      <c r="Z141" s="33">
        <v>3.7040999999999998E-2</v>
      </c>
      <c r="AA141" s="33">
        <v>3.3881550000000003E-2</v>
      </c>
      <c r="AB141" s="33">
        <v>3.1097139999999999E-2</v>
      </c>
      <c r="AC141" s="33">
        <v>2.860031E-2</v>
      </c>
      <c r="AD141" s="33">
        <v>2.6405600000000001E-2</v>
      </c>
      <c r="AE141" s="33">
        <v>2.4459680000000001E-2</v>
      </c>
      <c r="AF141" s="33">
        <v>2.266816E-2</v>
      </c>
      <c r="AG141" s="33">
        <v>2.1088050000000001E-2</v>
      </c>
      <c r="AH141" s="33">
        <v>1.9693249999999999E-2</v>
      </c>
      <c r="AI141" s="33">
        <v>1.8405169999999998E-2</v>
      </c>
      <c r="AJ141" s="33">
        <v>1.7247019999999998E-2</v>
      </c>
      <c r="AK141" s="33">
        <v>1.6191279999999999E-2</v>
      </c>
      <c r="AL141" s="33">
        <v>1.521608E-2</v>
      </c>
      <c r="AM141" s="33">
        <v>1.433333E-2</v>
      </c>
      <c r="AN141" s="33">
        <v>1.352185E-2</v>
      </c>
      <c r="AO141" s="33">
        <v>1.270691E-2</v>
      </c>
      <c r="AP141" s="33">
        <v>1.1970929999999999E-2</v>
      </c>
      <c r="AQ141" s="33">
        <v>1.130053E-2</v>
      </c>
      <c r="AR141" s="33">
        <v>1.069001E-2</v>
      </c>
      <c r="AS141" s="33">
        <v>1.013298E-2</v>
      </c>
      <c r="AT141" s="33">
        <v>9.6208590000000007E-3</v>
      </c>
      <c r="AU141" s="33">
        <v>9.1496700000000004E-3</v>
      </c>
      <c r="AV141" s="33">
        <v>8.7158559999999993E-3</v>
      </c>
      <c r="AW141" s="33">
        <v>8.3136540000000002E-3</v>
      </c>
      <c r="AX141" s="33">
        <v>7.9398469999999999E-3</v>
      </c>
      <c r="AY141" s="33">
        <v>7.5926810000000004E-3</v>
      </c>
      <c r="AZ141" s="33">
        <v>7.2683649999999997E-3</v>
      </c>
      <c r="BA141" s="33">
        <v>6.9640930000000002E-3</v>
      </c>
      <c r="BB141" s="33">
        <v>6.6801100000000004E-3</v>
      </c>
      <c r="BC141" s="33">
        <v>6.4140730000000002E-3</v>
      </c>
      <c r="BD141" s="33">
        <v>6.1625810000000003E-3</v>
      </c>
      <c r="BE141" s="33">
        <v>5.9255260000000004E-3</v>
      </c>
      <c r="BF141" s="33">
        <v>5.7033470000000001E-3</v>
      </c>
      <c r="BG141" s="33">
        <v>5.4925950000000003E-3</v>
      </c>
      <c r="BH141" s="33">
        <v>5.2935220000000002E-3</v>
      </c>
      <c r="BI141" s="33">
        <v>5.1067459999999997E-3</v>
      </c>
      <c r="BJ141" s="33">
        <v>4.9289199999999998E-3</v>
      </c>
      <c r="BK141" s="33">
        <v>4.7584960000000001E-3</v>
      </c>
      <c r="BL141" s="33">
        <v>4.597912E-3</v>
      </c>
      <c r="BM141" s="33">
        <v>4.4453749999999997E-3</v>
      </c>
      <c r="BN141" s="33">
        <v>4.3001890000000003E-3</v>
      </c>
      <c r="BO141" s="33">
        <v>4.1630039999999997E-3</v>
      </c>
      <c r="BP141" s="33">
        <v>4.0315159999999997E-3</v>
      </c>
      <c r="BQ141" s="33">
        <v>3.9051720000000002E-3</v>
      </c>
      <c r="BR141" s="33">
        <v>3.7855150000000001E-3</v>
      </c>
      <c r="BS141" s="33">
        <v>3.6708930000000002E-3</v>
      </c>
      <c r="BT141" s="33">
        <v>3.5606610000000001E-3</v>
      </c>
      <c r="BU141" s="33">
        <v>3.4567360000000002E-3</v>
      </c>
      <c r="BV141" s="33">
        <v>3.35688E-3</v>
      </c>
      <c r="BW141" s="33">
        <v>3.2607019999999999E-3</v>
      </c>
      <c r="BX141" s="33">
        <v>3.169374E-3</v>
      </c>
      <c r="BY141" s="33">
        <v>3.0814639999999999E-3</v>
      </c>
      <c r="BZ141" s="33">
        <v>2.9968939999999999E-3</v>
      </c>
      <c r="CA141" s="33">
        <v>2.9169170000000002E-3</v>
      </c>
      <c r="CB141" s="33">
        <v>2.839547E-3</v>
      </c>
      <c r="CC141" s="33">
        <v>2.7641499999999999E-3</v>
      </c>
      <c r="CD141" s="33">
        <v>2.6922579999999999E-3</v>
      </c>
      <c r="CE141" s="33">
        <v>2.6236639999999999E-3</v>
      </c>
      <c r="CF141" s="33">
        <v>2.5577260000000002E-3</v>
      </c>
      <c r="CG141" s="33">
        <v>2.4946759999999999E-3</v>
      </c>
      <c r="CH141" s="33">
        <v>2.4333559999999998E-3</v>
      </c>
      <c r="CI141" s="33">
        <v>2.3733679999999998E-3</v>
      </c>
      <c r="CJ141" s="33">
        <v>2.3162619999999999E-3</v>
      </c>
      <c r="CK141" s="33">
        <v>2.2624009999999998E-3</v>
      </c>
      <c r="CL141" s="33">
        <v>2.2105010000000001E-3</v>
      </c>
      <c r="CM141" s="33">
        <v>2.1599639999999999E-3</v>
      </c>
      <c r="CN141" s="33">
        <v>2.1108810000000002E-3</v>
      </c>
      <c r="CO141" s="33">
        <v>2.0632039999999999E-3</v>
      </c>
      <c r="CP141" s="33">
        <v>2.0173830000000002E-3</v>
      </c>
      <c r="CQ141" s="33">
        <v>1.973617E-3</v>
      </c>
      <c r="CR141" s="33">
        <v>1.9315280000000001E-3</v>
      </c>
      <c r="CS141" s="33">
        <v>1.8905009999999999E-3</v>
      </c>
      <c r="CT141" s="33">
        <v>1.8505489999999999E-3</v>
      </c>
      <c r="CU141" s="33">
        <v>1.8119709999999999E-3</v>
      </c>
      <c r="CV141" s="33">
        <v>1.77495E-3</v>
      </c>
      <c r="CW141" s="33">
        <v>1.739439E-3</v>
      </c>
      <c r="CX141" s="33">
        <v>1.7048670000000001E-3</v>
      </c>
      <c r="CY141" s="33">
        <v>1.671372E-3</v>
      </c>
      <c r="CZ141" s="33">
        <v>1.639031E-3</v>
      </c>
      <c r="DA141" s="33">
        <v>1.607987E-3</v>
      </c>
      <c r="DB141" s="33">
        <v>1.5778350000000001E-3</v>
      </c>
      <c r="DC141" s="33">
        <v>1.548652E-3</v>
      </c>
      <c r="DD141" s="33">
        <v>1.520083E-3</v>
      </c>
      <c r="DE141" s="33">
        <v>1.4924739999999999E-3</v>
      </c>
      <c r="DF141" s="33">
        <v>1.4658729999999999E-3</v>
      </c>
      <c r="DG141" s="33">
        <v>1.4401139999999999E-3</v>
      </c>
      <c r="DH141" s="33">
        <v>1.4149900000000001E-3</v>
      </c>
      <c r="DI141" s="33">
        <v>1.390797E-3</v>
      </c>
      <c r="DJ141" s="33">
        <v>1.367327E-3</v>
      </c>
      <c r="DK141" s="33">
        <v>1.344694E-3</v>
      </c>
      <c r="DL141" s="33">
        <v>1.322635E-3</v>
      </c>
      <c r="DM141" s="33">
        <v>1.301041E-3</v>
      </c>
      <c r="DN141" s="33">
        <v>1.279968E-3</v>
      </c>
      <c r="DO141" s="33">
        <v>1.259788E-3</v>
      </c>
      <c r="DP141" s="33">
        <v>1.2401770000000001E-3</v>
      </c>
      <c r="DQ141" s="33">
        <v>1.2210840000000001E-3</v>
      </c>
      <c r="DR141" s="33">
        <v>1.202425E-3</v>
      </c>
      <c r="DS141" s="33">
        <v>1.1843439999999999E-3</v>
      </c>
      <c r="DT141" s="33">
        <v>1.1668830000000001E-3</v>
      </c>
      <c r="DU141" s="33">
        <v>1.1501459999999999E-3</v>
      </c>
      <c r="DV141" s="33">
        <v>1.133677E-3</v>
      </c>
      <c r="DW141" s="33">
        <v>1.117507E-3</v>
      </c>
      <c r="DX141" s="33">
        <v>1.1017959999999999E-3</v>
      </c>
      <c r="DY141" s="33">
        <v>1.086802E-3</v>
      </c>
      <c r="DZ141" s="33">
        <v>1.0723169999999999E-3</v>
      </c>
      <c r="EA141" s="33">
        <v>1.058254E-3</v>
      </c>
      <c r="EB141" s="33">
        <v>1.044288E-3</v>
      </c>
      <c r="EC141" s="33">
        <v>1.030595E-3</v>
      </c>
      <c r="ED141" s="33">
        <v>1.0174139999999999E-3</v>
      </c>
      <c r="EE141" s="33">
        <v>1.0049150000000001E-3</v>
      </c>
      <c r="EF141" s="33">
        <v>9.9269570000000006E-4</v>
      </c>
      <c r="EG141" s="33">
        <v>9.8060180000000005E-4</v>
      </c>
      <c r="EH141" s="33">
        <v>9.6839080000000002E-4</v>
      </c>
      <c r="EI141" s="33">
        <v>9.5638769999999997E-4</v>
      </c>
      <c r="EJ141" s="33">
        <v>9.4495959999999998E-4</v>
      </c>
      <c r="EK141" s="33">
        <v>9.3422670000000005E-4</v>
      </c>
      <c r="EL141" s="33">
        <v>9.2380939999999996E-4</v>
      </c>
      <c r="EM141" s="33">
        <v>9.1352350000000002E-4</v>
      </c>
      <c r="EN141" s="33">
        <v>9.0314979999999996E-4</v>
      </c>
      <c r="EO141" s="33">
        <v>8.9292359999999999E-4</v>
      </c>
      <c r="EP141" s="33">
        <v>8.8317080000000002E-4</v>
      </c>
      <c r="EQ141" s="33">
        <v>8.7391849999999996E-4</v>
      </c>
      <c r="ER141" s="33">
        <v>8.6475250000000005E-4</v>
      </c>
      <c r="ES141" s="33">
        <v>8.5566359999999998E-4</v>
      </c>
      <c r="ET141" s="33">
        <v>8.4655829999999996E-4</v>
      </c>
      <c r="EU141" s="33">
        <v>8.3775240000000001E-4</v>
      </c>
      <c r="EV141" s="33">
        <v>8.2954489999999997E-4</v>
      </c>
      <c r="EW141" s="33">
        <v>8.218295E-4</v>
      </c>
      <c r="EX141" s="33">
        <v>8.1412550000000002E-4</v>
      </c>
      <c r="EY141" s="33">
        <v>8.063441E-4</v>
      </c>
      <c r="EZ141" s="33">
        <v>7.9841269999999999E-4</v>
      </c>
      <c r="FA141" s="33">
        <v>7.90571E-4</v>
      </c>
      <c r="FB141" s="33">
        <v>7.8312300000000004E-4</v>
      </c>
      <c r="FC141" s="33">
        <v>7.7604430000000003E-4</v>
      </c>
      <c r="FD141" s="33">
        <v>7.6893670000000003E-4</v>
      </c>
      <c r="FE141" s="33">
        <v>7.6179749999999999E-4</v>
      </c>
      <c r="FF141" s="33">
        <v>7.5461910000000003E-4</v>
      </c>
      <c r="FG141" s="33">
        <v>7.4764380000000004E-4</v>
      </c>
      <c r="FH141" s="33">
        <v>7.4111719999999997E-4</v>
      </c>
      <c r="FI141" s="33">
        <v>7.3500010000000001E-4</v>
      </c>
      <c r="FJ141" s="33">
        <v>7.2892750000000004E-4</v>
      </c>
      <c r="FK141" s="33">
        <v>7.2285169999999996E-4</v>
      </c>
      <c r="FL141" s="33">
        <v>7.1679670000000003E-4</v>
      </c>
      <c r="FM141" s="33">
        <v>7.109045E-4</v>
      </c>
      <c r="FN141" s="33">
        <v>7.0529999999999996E-4</v>
      </c>
      <c r="FO141" s="33">
        <v>6.999412E-4</v>
      </c>
      <c r="FP141" s="33">
        <v>6.9456159999999999E-4</v>
      </c>
      <c r="FQ141" s="33">
        <v>6.891582E-4</v>
      </c>
      <c r="FR141" s="33">
        <v>6.8382339999999999E-4</v>
      </c>
      <c r="FS141" s="33">
        <v>6.7861319999999996E-4</v>
      </c>
      <c r="FT141" s="33">
        <v>6.7365619999999998E-4</v>
      </c>
      <c r="FU141" s="33">
        <v>6.6892820000000002E-4</v>
      </c>
      <c r="FV141" s="33">
        <v>6.6418789999999998E-4</v>
      </c>
      <c r="FW141" s="33">
        <v>6.5942140000000002E-4</v>
      </c>
      <c r="FX141" s="33">
        <v>6.5473300000000001E-4</v>
      </c>
      <c r="FY141" s="33">
        <v>6.5017030000000004E-4</v>
      </c>
      <c r="FZ141" s="33">
        <v>6.4575310000000003E-4</v>
      </c>
      <c r="GA141" s="33">
        <v>6.4144169999999999E-4</v>
      </c>
      <c r="GB141" s="33">
        <v>6.3711129999999999E-4</v>
      </c>
      <c r="GC141" s="33">
        <v>6.3277440000000004E-4</v>
      </c>
      <c r="GD141" s="33">
        <v>6.2854130000000003E-4</v>
      </c>
      <c r="GE141" s="33">
        <v>6.2449100000000002E-4</v>
      </c>
      <c r="GF141" s="33">
        <v>6.2067619999999998E-4</v>
      </c>
      <c r="GG141" s="33">
        <v>6.1705790000000005E-4</v>
      </c>
      <c r="GH141" s="33">
        <v>6.1354810000000004E-4</v>
      </c>
      <c r="GI141" s="33">
        <v>6.1011119999999995E-4</v>
      </c>
      <c r="GJ141" s="33">
        <v>6.0680589999999996E-4</v>
      </c>
      <c r="GK141" s="33">
        <v>6.036479E-4</v>
      </c>
      <c r="GL141" s="33">
        <v>6.005664E-4</v>
      </c>
      <c r="GM141" s="33">
        <v>5.9746599999999995E-4</v>
      </c>
      <c r="GN141" s="33">
        <v>5.9427340000000001E-4</v>
      </c>
      <c r="GO141" s="33">
        <v>5.9102779999999999E-4</v>
      </c>
      <c r="GP141" s="33">
        <v>5.8783520000000005E-4</v>
      </c>
      <c r="GQ141" s="33">
        <v>5.8471559999999996E-4</v>
      </c>
      <c r="GR141" s="33">
        <v>5.8162320000000004E-4</v>
      </c>
      <c r="GS141" s="33">
        <v>5.7850679999999995E-4</v>
      </c>
      <c r="GT141" s="33">
        <v>5.7537189999999996E-4</v>
      </c>
      <c r="GU141" s="33">
        <v>5.7233710000000005E-4</v>
      </c>
      <c r="GV141" s="33">
        <v>5.6954360000000003E-4</v>
      </c>
      <c r="GW141" s="33">
        <v>5.6692709999999998E-4</v>
      </c>
      <c r="GX141" s="33">
        <v>5.6431649999999999E-4</v>
      </c>
      <c r="GY141" s="33">
        <v>5.6157590000000001E-4</v>
      </c>
      <c r="GZ141" s="33">
        <v>5.5872609999999998E-4</v>
      </c>
      <c r="HA141" s="33">
        <v>5.5588529999999999E-4</v>
      </c>
      <c r="HB141" s="33">
        <v>5.5321760000000004E-4</v>
      </c>
      <c r="HC141" s="33">
        <v>5.5068900000000004E-4</v>
      </c>
      <c r="HD141" s="33">
        <v>5.4819720000000001E-4</v>
      </c>
      <c r="HE141" s="33">
        <v>5.4567419999999997E-4</v>
      </c>
      <c r="HF141" s="33">
        <v>5.4314870000000005E-4</v>
      </c>
      <c r="HG141" s="33">
        <v>5.4073510000000001E-4</v>
      </c>
      <c r="HH141" s="33">
        <v>5.3853159999999996E-4</v>
      </c>
      <c r="HI141" s="33">
        <v>5.364139E-4</v>
      </c>
      <c r="HJ141" s="33">
        <v>5.3421160000000003E-4</v>
      </c>
      <c r="HK141" s="33">
        <v>5.3187239999999999E-4</v>
      </c>
      <c r="HL141" s="33">
        <v>5.2943529999999997E-4</v>
      </c>
      <c r="HM141" s="33">
        <v>5.2699259999999999E-4</v>
      </c>
      <c r="HN141" s="33">
        <v>5.2462180000000002E-4</v>
      </c>
      <c r="HO141" s="33">
        <v>5.2223969999999999E-4</v>
      </c>
      <c r="HP141" s="33">
        <v>5.197604E-4</v>
      </c>
      <c r="HQ141" s="33">
        <v>5.1717940000000002E-4</v>
      </c>
      <c r="HR141" s="33">
        <v>5.1459590000000005E-4</v>
      </c>
      <c r="HS141" s="33">
        <v>5.1214610000000003E-4</v>
      </c>
      <c r="HT141" s="33">
        <v>5.0989779999999999E-4</v>
      </c>
      <c r="HU141" s="33">
        <v>5.0775479999999997E-4</v>
      </c>
      <c r="HV141" s="33">
        <v>5.0557529999999996E-4</v>
      </c>
      <c r="HW141" s="33">
        <v>5.0330060000000002E-4</v>
      </c>
      <c r="HX141" s="33">
        <v>5.0100969999999998E-4</v>
      </c>
      <c r="HY141" s="33">
        <v>4.9880140000000002E-4</v>
      </c>
      <c r="HZ141" s="33">
        <v>4.9673100000000004E-4</v>
      </c>
      <c r="IA141" s="33">
        <v>4.9472839999999997E-4</v>
      </c>
      <c r="IB141" s="33">
        <v>4.9268650000000005E-4</v>
      </c>
      <c r="IC141" s="33">
        <v>4.9052880000000001E-4</v>
      </c>
      <c r="ID141" s="33">
        <v>4.8832390000000002E-4</v>
      </c>
      <c r="IE141" s="33">
        <v>4.8617369999999998E-4</v>
      </c>
      <c r="IF141" s="33">
        <v>4.8415980000000001E-4</v>
      </c>
      <c r="IG141" s="33">
        <v>4.8222340000000002E-4</v>
      </c>
      <c r="IH141" s="33">
        <v>4.8026619999999999E-4</v>
      </c>
      <c r="II141" s="33">
        <v>4.7821670000000003E-4</v>
      </c>
      <c r="IJ141" s="33">
        <v>4.761403E-4</v>
      </c>
      <c r="IK141" s="33">
        <v>4.740856E-4</v>
      </c>
      <c r="IL141" s="33">
        <v>4.7209710000000002E-4</v>
      </c>
      <c r="IM141" s="33">
        <v>4.701226E-4</v>
      </c>
      <c r="IN141" s="33">
        <v>4.6810379999999999E-4</v>
      </c>
      <c r="IO141" s="33">
        <v>4.6601079999999999E-4</v>
      </c>
      <c r="IP141" s="33">
        <v>4.6391720000000001E-4</v>
      </c>
      <c r="IQ141" s="33">
        <v>4.6189199999999999E-4</v>
      </c>
      <c r="IR141" s="33">
        <v>4.5998239999999998E-4</v>
      </c>
      <c r="IS141" s="33">
        <v>4.581284E-4</v>
      </c>
      <c r="IT141" s="33">
        <v>4.5626640000000001E-4</v>
      </c>
      <c r="IU141" s="33">
        <v>4.5438729999999999E-4</v>
      </c>
      <c r="IV141" s="33">
        <v>4.5255920000000002E-4</v>
      </c>
      <c r="IW141" s="33">
        <v>4.5083109999999999E-4</v>
      </c>
      <c r="IX141" s="33">
        <v>4.492214E-4</v>
      </c>
      <c r="IY141" s="33">
        <v>4.476436E-4</v>
      </c>
      <c r="IZ141" s="33">
        <v>4.4602580000000001E-4</v>
      </c>
      <c r="JA141" s="33">
        <v>4.4435349999999999E-4</v>
      </c>
      <c r="JB141" s="33">
        <v>4.426732E-4</v>
      </c>
      <c r="JC141" s="33">
        <v>4.4104149999999999E-4</v>
      </c>
      <c r="JD141" s="33">
        <v>4.3949620000000001E-4</v>
      </c>
      <c r="JE141" s="33">
        <v>4.3796569999999998E-4</v>
      </c>
      <c r="JF141" s="33">
        <v>4.3639679999999998E-4</v>
      </c>
      <c r="JG141" s="33">
        <v>4.3476490000000001E-4</v>
      </c>
      <c r="JH141" s="33">
        <v>4.3310110000000001E-4</v>
      </c>
      <c r="JI141" s="33">
        <v>4.314492E-4</v>
      </c>
      <c r="JJ141" s="33">
        <v>4.2986830000000002E-4</v>
      </c>
      <c r="JK141" s="33">
        <v>4.2831210000000001E-4</v>
      </c>
      <c r="JL141" s="33">
        <v>4.267311E-4</v>
      </c>
      <c r="JM141" s="33">
        <v>4.2511079999999998E-4</v>
      </c>
      <c r="JN141" s="33">
        <v>4.2350329999999998E-4</v>
      </c>
      <c r="JO141" s="33">
        <v>4.2196619999999998E-4</v>
      </c>
      <c r="JP141" s="33">
        <v>4.2054709999999999E-4</v>
      </c>
      <c r="JQ141" s="33">
        <v>4.1919050000000001E-4</v>
      </c>
      <c r="JR141" s="33">
        <v>4.17861E-4</v>
      </c>
      <c r="JS141" s="33">
        <v>4.165401E-4</v>
      </c>
      <c r="JT141" s="33">
        <v>4.1525250000000002E-4</v>
      </c>
      <c r="JU141" s="33">
        <v>4.13998E-4</v>
      </c>
      <c r="JV141" s="33">
        <v>4.1279910000000002E-4</v>
      </c>
      <c r="JW141" s="33">
        <v>4.1161069999999999E-4</v>
      </c>
      <c r="JX141" s="33">
        <v>4.1039519999999999E-4</v>
      </c>
      <c r="JY141" s="33">
        <v>4.0913009999999999E-4</v>
      </c>
      <c r="JZ141" s="33">
        <v>4.0783969999999998E-4</v>
      </c>
      <c r="KA141" s="33">
        <v>4.0653930000000003E-4</v>
      </c>
      <c r="KB141" s="33">
        <v>4.0525650000000001E-4</v>
      </c>
      <c r="KC141" s="33">
        <v>4.0396490000000002E-4</v>
      </c>
      <c r="KD141" s="33">
        <v>4.0264990000000002E-4</v>
      </c>
      <c r="KE141" s="33">
        <v>4.0132280000000002E-4</v>
      </c>
      <c r="KF141" s="33">
        <v>4.000114E-4</v>
      </c>
      <c r="KG141" s="33">
        <v>3.9870550000000002E-4</v>
      </c>
      <c r="KH141" s="33">
        <v>3.9741869999999999E-4</v>
      </c>
      <c r="KI141" s="33">
        <v>3.9614279999999999E-4</v>
      </c>
      <c r="KJ141" s="33">
        <v>3.9488019999999997E-4</v>
      </c>
      <c r="KK141" s="33">
        <v>3.9364519999999999E-4</v>
      </c>
      <c r="KL141" s="33">
        <v>3.924671E-4</v>
      </c>
      <c r="KM141" s="33">
        <v>3.9133350000000001E-4</v>
      </c>
      <c r="KN141" s="33">
        <v>3.9025159999999998E-4</v>
      </c>
      <c r="KO141" s="33">
        <v>3.8918630000000002E-4</v>
      </c>
      <c r="KP141" s="33">
        <v>3.8812200000000002E-4</v>
      </c>
      <c r="KQ141" s="33">
        <v>3.870632E-4</v>
      </c>
      <c r="KR141" s="33">
        <v>3.860275E-4</v>
      </c>
      <c r="KS141" s="33">
        <v>3.8500889999999998E-4</v>
      </c>
      <c r="KT141" s="33">
        <v>3.8400890000000001E-4</v>
      </c>
      <c r="KU141" s="33">
        <v>3.8297679999999999E-4</v>
      </c>
      <c r="KV141" s="33">
        <v>3.8187140000000002E-4</v>
      </c>
      <c r="KW141" s="33">
        <v>3.8069530000000001E-4</v>
      </c>
      <c r="KX141" s="33">
        <v>3.7947719999999999E-4</v>
      </c>
      <c r="KY141" s="33">
        <v>3.7823030000000001E-4</v>
      </c>
      <c r="KZ141" s="33">
        <v>3.7698590000000002E-4</v>
      </c>
      <c r="LA141" s="33">
        <v>3.7573860000000001E-4</v>
      </c>
      <c r="LB141" s="33">
        <v>3.744854E-4</v>
      </c>
      <c r="LC141" s="33">
        <v>3.732292E-4</v>
      </c>
      <c r="LD141" s="33">
        <v>3.720032E-4</v>
      </c>
      <c r="LE141" s="33">
        <v>3.7082320000000001E-4</v>
      </c>
      <c r="LF141" s="33">
        <v>3.697199E-4</v>
      </c>
      <c r="LG141" s="33">
        <v>3.6868300000000002E-4</v>
      </c>
      <c r="LH141" s="33">
        <v>3.676978E-4</v>
      </c>
      <c r="LI141" s="33">
        <v>3.6674800000000002E-4</v>
      </c>
      <c r="LJ141" s="33">
        <v>3.6583669999999999E-4</v>
      </c>
      <c r="LK141" s="33">
        <v>3.6494309999999999E-4</v>
      </c>
      <c r="LL141" s="33">
        <v>3.6404299999999998E-4</v>
      </c>
      <c r="LM141" s="33">
        <v>3.6312660000000001E-4</v>
      </c>
      <c r="LN141" s="33">
        <v>3.6219600000000001E-4</v>
      </c>
      <c r="LO141" s="33">
        <v>3.612496E-4</v>
      </c>
      <c r="LP141" s="33">
        <v>3.6030220000000002E-4</v>
      </c>
      <c r="LQ141" s="33">
        <v>3.593383E-4</v>
      </c>
      <c r="LR141" s="33">
        <v>3.5833449999999998E-4</v>
      </c>
      <c r="LS141" s="33">
        <v>3.5728689999999999E-4</v>
      </c>
      <c r="LT141" s="33">
        <v>3.5621479999999999E-4</v>
      </c>
      <c r="LU141" s="33">
        <v>3.5513329999999998E-4</v>
      </c>
      <c r="LV141" s="33">
        <v>3.5408370000000001E-4</v>
      </c>
      <c r="LW141" s="33">
        <v>3.5308259999999999E-4</v>
      </c>
      <c r="LX141" s="33">
        <v>3.521048E-4</v>
      </c>
      <c r="LY141" s="33">
        <v>3.5113709999999999E-4</v>
      </c>
      <c r="LZ141" s="33">
        <v>3.5019389999999998E-4</v>
      </c>
      <c r="MA141" s="33">
        <v>3.4928550000000002E-4</v>
      </c>
      <c r="MB141" s="33">
        <v>3.4844809999999999E-4</v>
      </c>
      <c r="MC141" s="33">
        <v>3.4769880000000002E-4</v>
      </c>
      <c r="MD141" s="33">
        <v>3.4700390000000001E-4</v>
      </c>
      <c r="ME141" s="33">
        <v>3.4633569999999999E-4</v>
      </c>
      <c r="MF141" s="33">
        <v>3.4568689999999998E-4</v>
      </c>
      <c r="MG141" s="33">
        <v>3.4504449999999998E-4</v>
      </c>
      <c r="MH141" s="33">
        <v>3.4442240000000002E-4</v>
      </c>
      <c r="MI141" s="33">
        <v>3.4383390000000002E-4</v>
      </c>
      <c r="MJ141" s="33">
        <v>3.4325760000000001E-4</v>
      </c>
      <c r="MK141" s="33">
        <v>3.4266780000000001E-4</v>
      </c>
      <c r="ML141" s="33">
        <v>3.4205949999999998E-4</v>
      </c>
      <c r="MM141" s="33">
        <v>3.4142329999999998E-4</v>
      </c>
      <c r="MN141" s="33">
        <v>3.407784E-4</v>
      </c>
      <c r="MO141" s="33">
        <v>3.4014789999999999E-4</v>
      </c>
      <c r="MP141" s="33">
        <v>3.3952519999999999E-4</v>
      </c>
      <c r="MQ141" s="33">
        <v>3.3889439999999999E-4</v>
      </c>
      <c r="MR141" s="33">
        <v>3.3826080000000001E-4</v>
      </c>
      <c r="MS141" s="33">
        <v>3.3764210000000001E-4</v>
      </c>
      <c r="MT141" s="33">
        <v>3.370607E-4</v>
      </c>
      <c r="MU141" s="33">
        <v>3.3653010000000001E-4</v>
      </c>
      <c r="MV141" s="33">
        <v>3.3603799999999998E-4</v>
      </c>
      <c r="MW141" s="33">
        <v>3.3556029999999999E-4</v>
      </c>
      <c r="MX141" s="33">
        <v>3.3509419999999999E-4</v>
      </c>
      <c r="MY141" s="33">
        <v>3.3465090000000001E-4</v>
      </c>
      <c r="MZ141" s="33">
        <v>3.3424600000000001E-4</v>
      </c>
      <c r="NA141" s="33">
        <v>3.3388269999999999E-4</v>
      </c>
      <c r="NB141" s="33">
        <v>3.3354089999999999E-4</v>
      </c>
      <c r="NC141" s="33">
        <v>3.3319190000000002E-4</v>
      </c>
      <c r="ND141" s="33">
        <v>3.3281119999999998E-4</v>
      </c>
      <c r="NE141" s="33">
        <v>3.3240880000000002E-4</v>
      </c>
      <c r="NF141" s="33">
        <v>3.3201619999999999E-4</v>
      </c>
      <c r="NG141" s="33">
        <v>3.3164190000000001E-4</v>
      </c>
      <c r="NH141" s="33">
        <v>3.312721E-4</v>
      </c>
      <c r="NI141" s="33">
        <v>3.3088719999999999E-4</v>
      </c>
      <c r="NJ141" s="33">
        <v>3.3046939999999998E-4</v>
      </c>
      <c r="NK141" s="33">
        <v>3.3003280000000002E-4</v>
      </c>
      <c r="NL141" s="33">
        <v>3.2961040000000001E-4</v>
      </c>
      <c r="NM141" s="33">
        <v>3.2921410000000002E-4</v>
      </c>
      <c r="NN141" s="33">
        <v>3.288306E-4</v>
      </c>
      <c r="NO141" s="33">
        <v>3.2843729999999999E-4</v>
      </c>
      <c r="NP141" s="33">
        <v>3.2801310000000003E-4</v>
      </c>
      <c r="NQ141" s="33">
        <v>3.2756750000000002E-4</v>
      </c>
      <c r="NR141" s="33">
        <v>3.2713060000000001E-4</v>
      </c>
      <c r="NS141" s="33">
        <v>3.2671350000000002E-4</v>
      </c>
      <c r="NT141" s="33">
        <v>3.2630460000000001E-4</v>
      </c>
      <c r="NU141" s="33">
        <v>3.25886E-4</v>
      </c>
      <c r="NV141" s="33">
        <v>3.2544330000000002E-4</v>
      </c>
      <c r="NW141" s="33">
        <v>3.2499280000000002E-4</v>
      </c>
      <c r="NX141" s="33">
        <v>3.2456539999999999E-4</v>
      </c>
      <c r="NY141" s="33">
        <v>3.2417459999999998E-4</v>
      </c>
      <c r="NZ141" s="33">
        <v>3.2381009999999998E-4</v>
      </c>
      <c r="OA141" s="33">
        <v>3.2345330000000002E-4</v>
      </c>
      <c r="OB141" s="33">
        <v>3.2308519999999999E-4</v>
      </c>
      <c r="OC141" s="33">
        <v>3.2270919999999998E-4</v>
      </c>
      <c r="OD141" s="33">
        <v>3.2234160000000001E-4</v>
      </c>
      <c r="OE141" s="33">
        <v>3.2197889999999998E-4</v>
      </c>
      <c r="OF141" s="33">
        <v>3.2160910000000002E-4</v>
      </c>
      <c r="OG141" s="33">
        <v>3.2122200000000002E-4</v>
      </c>
      <c r="OH141" s="33">
        <v>3.2080519999999998E-4</v>
      </c>
      <c r="OI141" s="33">
        <v>3.2037020000000001E-4</v>
      </c>
      <c r="OJ141" s="33">
        <v>3.1994039999999998E-4</v>
      </c>
      <c r="OK141" s="33">
        <v>3.195238E-4</v>
      </c>
      <c r="OL141" s="33">
        <v>3.1911230000000002E-4</v>
      </c>
      <c r="OM141" s="33">
        <v>3.1868439999999999E-4</v>
      </c>
      <c r="ON141" s="33">
        <v>3.1822749999999998E-4</v>
      </c>
      <c r="OO141" s="33">
        <v>3.1775210000000001E-4</v>
      </c>
      <c r="OP141" s="33">
        <v>3.1728010000000001E-4</v>
      </c>
    </row>
    <row r="142" spans="1:406" x14ac:dyDescent="0.25">
      <c r="A142" s="13" t="str">
        <f t="shared" si="2"/>
        <v>Helicopter-ULTRA COARSE-5-14-Any</v>
      </c>
      <c r="B142" s="13" t="s">
        <v>55</v>
      </c>
      <c r="C142" s="23" t="s">
        <v>42</v>
      </c>
      <c r="D142" s="31">
        <v>5</v>
      </c>
      <c r="E142" s="23">
        <v>14</v>
      </c>
      <c r="F142" s="32" t="s">
        <v>48</v>
      </c>
      <c r="G142" s="33">
        <v>0.97989879999999996</v>
      </c>
      <c r="H142" s="33">
        <v>0.68271800000000005</v>
      </c>
      <c r="I142" s="33">
        <v>0.45780910000000002</v>
      </c>
      <c r="J142" s="33">
        <v>0.31228630000000002</v>
      </c>
      <c r="K142" s="33">
        <v>0.22039729999999999</v>
      </c>
      <c r="L142" s="33">
        <v>0.1610751</v>
      </c>
      <c r="M142" s="33">
        <v>0.121541</v>
      </c>
      <c r="N142" s="33">
        <v>9.4505850000000002E-2</v>
      </c>
      <c r="O142" s="33">
        <v>7.5421890000000005E-2</v>
      </c>
      <c r="P142" s="33">
        <v>6.1501720000000003E-2</v>
      </c>
      <c r="Q142" s="33">
        <v>5.0960970000000001E-2</v>
      </c>
      <c r="R142" s="33">
        <v>4.2770990000000002E-2</v>
      </c>
      <c r="S142" s="33">
        <v>3.7553839999999998E-2</v>
      </c>
      <c r="T142" s="33">
        <v>3.3416550000000003E-2</v>
      </c>
      <c r="U142" s="33">
        <v>3.0009439999999998E-2</v>
      </c>
      <c r="V142" s="33">
        <v>2.710303E-2</v>
      </c>
      <c r="W142" s="33">
        <v>2.4515780000000001E-2</v>
      </c>
      <c r="X142" s="33">
        <v>2.2202079999999999E-2</v>
      </c>
      <c r="Y142" s="33">
        <v>2.0186610000000001E-2</v>
      </c>
      <c r="Z142" s="33">
        <v>1.8413249999999999E-2</v>
      </c>
      <c r="AA142" s="33">
        <v>1.6855080000000001E-2</v>
      </c>
      <c r="AB142" s="33">
        <v>1.547162E-2</v>
      </c>
      <c r="AC142" s="33">
        <v>1.4214259999999999E-2</v>
      </c>
      <c r="AD142" s="33">
        <v>1.3093509999999999E-2</v>
      </c>
      <c r="AE142" s="33">
        <v>1.211521E-2</v>
      </c>
      <c r="AF142" s="33">
        <v>1.123948E-2</v>
      </c>
      <c r="AG142" s="33">
        <v>1.0453570000000001E-2</v>
      </c>
      <c r="AH142" s="33">
        <v>9.7427690000000001E-3</v>
      </c>
      <c r="AI142" s="33">
        <v>9.0398879999999994E-3</v>
      </c>
      <c r="AJ142" s="33">
        <v>8.4183820000000003E-3</v>
      </c>
      <c r="AK142" s="33">
        <v>7.8655319999999997E-3</v>
      </c>
      <c r="AL142" s="33">
        <v>7.3710479999999998E-3</v>
      </c>
      <c r="AM142" s="33">
        <v>6.9280829999999998E-3</v>
      </c>
      <c r="AN142" s="33">
        <v>6.5274629999999998E-3</v>
      </c>
      <c r="AO142" s="33">
        <v>6.163066E-3</v>
      </c>
      <c r="AP142" s="33">
        <v>5.8300770000000003E-3</v>
      </c>
      <c r="AQ142" s="33">
        <v>5.5243810000000001E-3</v>
      </c>
      <c r="AR142" s="33">
        <v>5.2430669999999997E-3</v>
      </c>
      <c r="AS142" s="33">
        <v>4.9845740000000003E-3</v>
      </c>
      <c r="AT142" s="33">
        <v>4.7457940000000002E-3</v>
      </c>
      <c r="AU142" s="33">
        <v>4.5246349999999999E-3</v>
      </c>
      <c r="AV142" s="33">
        <v>4.3189939999999996E-3</v>
      </c>
      <c r="AW142" s="33">
        <v>4.1272339999999996E-3</v>
      </c>
      <c r="AX142" s="33">
        <v>3.9484780000000001E-3</v>
      </c>
      <c r="AY142" s="33">
        <v>3.7820990000000001E-3</v>
      </c>
      <c r="AZ142" s="33">
        <v>3.6268540000000001E-3</v>
      </c>
      <c r="BA142" s="33">
        <v>3.4815689999999999E-3</v>
      </c>
      <c r="BB142" s="33">
        <v>3.3443520000000001E-3</v>
      </c>
      <c r="BC142" s="33">
        <v>3.2152320000000002E-3</v>
      </c>
      <c r="BD142" s="33">
        <v>3.0944179999999998E-3</v>
      </c>
      <c r="BE142" s="33">
        <v>2.9810470000000001E-3</v>
      </c>
      <c r="BF142" s="33">
        <v>2.8745419999999999E-3</v>
      </c>
      <c r="BG142" s="33">
        <v>2.774201E-3</v>
      </c>
      <c r="BH142" s="33">
        <v>2.67855E-3</v>
      </c>
      <c r="BI142" s="33">
        <v>2.5878849999999998E-3</v>
      </c>
      <c r="BJ142" s="33">
        <v>2.503005E-3</v>
      </c>
      <c r="BK142" s="33">
        <v>2.4233290000000001E-3</v>
      </c>
      <c r="BL142" s="33">
        <v>2.3476220000000002E-3</v>
      </c>
      <c r="BM142" s="33">
        <v>2.2756040000000001E-3</v>
      </c>
      <c r="BN142" s="33">
        <v>2.2065850000000001E-3</v>
      </c>
      <c r="BO142" s="33">
        <v>2.1410999999999999E-3</v>
      </c>
      <c r="BP142" s="33">
        <v>2.0794960000000001E-3</v>
      </c>
      <c r="BQ142" s="33">
        <v>2.0214360000000002E-3</v>
      </c>
      <c r="BR142" s="33">
        <v>1.9662310000000001E-3</v>
      </c>
      <c r="BS142" s="33">
        <v>1.913781E-3</v>
      </c>
      <c r="BT142" s="33">
        <v>1.862898E-3</v>
      </c>
      <c r="BU142" s="33">
        <v>1.814094E-3</v>
      </c>
      <c r="BV142" s="33">
        <v>1.7681579999999999E-3</v>
      </c>
      <c r="BW142" s="33">
        <v>1.7251580000000001E-3</v>
      </c>
      <c r="BX142" s="33">
        <v>1.684325E-3</v>
      </c>
      <c r="BY142" s="33">
        <v>1.6450499999999999E-3</v>
      </c>
      <c r="BZ142" s="33">
        <v>1.606524E-3</v>
      </c>
      <c r="CA142" s="33">
        <v>1.569621E-3</v>
      </c>
      <c r="CB142" s="33">
        <v>1.5351570000000001E-3</v>
      </c>
      <c r="CC142" s="33">
        <v>1.502693E-3</v>
      </c>
      <c r="CD142" s="33">
        <v>1.4714579999999999E-3</v>
      </c>
      <c r="CE142" s="33">
        <v>1.4411389999999999E-3</v>
      </c>
      <c r="CF142" s="33">
        <v>1.4114850000000001E-3</v>
      </c>
      <c r="CG142" s="33">
        <v>1.383179E-3</v>
      </c>
      <c r="CH142" s="33">
        <v>1.356662E-3</v>
      </c>
      <c r="CI142" s="33">
        <v>1.3317489999999999E-3</v>
      </c>
      <c r="CJ142" s="33">
        <v>1.307695E-3</v>
      </c>
      <c r="CK142" s="33">
        <v>1.2842439999999999E-3</v>
      </c>
      <c r="CL142" s="33">
        <v>1.2613360000000001E-3</v>
      </c>
      <c r="CM142" s="33">
        <v>1.2393269999999999E-3</v>
      </c>
      <c r="CN142" s="33">
        <v>1.2184559999999999E-3</v>
      </c>
      <c r="CO142" s="33">
        <v>1.198843E-3</v>
      </c>
      <c r="CP142" s="33">
        <v>1.180033E-3</v>
      </c>
      <c r="CQ142" s="33">
        <v>1.1614939999999999E-3</v>
      </c>
      <c r="CR142" s="33">
        <v>1.1431670000000001E-3</v>
      </c>
      <c r="CS142" s="33">
        <v>1.12561E-3</v>
      </c>
      <c r="CT142" s="33">
        <v>1.1090060000000001E-3</v>
      </c>
      <c r="CU142" s="33">
        <v>1.093353E-3</v>
      </c>
      <c r="CV142" s="33">
        <v>1.0783349999999999E-3</v>
      </c>
      <c r="CW142" s="33">
        <v>1.0635969999999999E-3</v>
      </c>
      <c r="CX142" s="33">
        <v>1.049042E-3</v>
      </c>
      <c r="CY142" s="33">
        <v>1.0349879999999999E-3</v>
      </c>
      <c r="CZ142" s="33">
        <v>1.021458E-3</v>
      </c>
      <c r="DA142" s="33">
        <v>1.0087640000000001E-3</v>
      </c>
      <c r="DB142" s="33">
        <v>9.9674019999999993E-4</v>
      </c>
      <c r="DC142" s="33">
        <v>9.8479740000000007E-4</v>
      </c>
      <c r="DD142" s="33">
        <v>9.726979E-4</v>
      </c>
      <c r="DE142" s="33">
        <v>9.6086450000000003E-4</v>
      </c>
      <c r="DF142" s="33">
        <v>9.495536E-4</v>
      </c>
      <c r="DG142" s="33">
        <v>9.3906160000000003E-4</v>
      </c>
      <c r="DH142" s="33">
        <v>9.2908889999999999E-4</v>
      </c>
      <c r="DI142" s="33">
        <v>9.1906180000000004E-4</v>
      </c>
      <c r="DJ142" s="33">
        <v>9.089775E-4</v>
      </c>
      <c r="DK142" s="33">
        <v>8.992831E-4</v>
      </c>
      <c r="DL142" s="33">
        <v>8.9003330000000003E-4</v>
      </c>
      <c r="DM142" s="33">
        <v>8.8128930000000005E-4</v>
      </c>
      <c r="DN142" s="33">
        <v>8.7282880000000003E-4</v>
      </c>
      <c r="DO142" s="33">
        <v>8.6435630000000004E-4</v>
      </c>
      <c r="DP142" s="33">
        <v>8.5589209999999995E-4</v>
      </c>
      <c r="DQ142" s="33">
        <v>8.477402E-4</v>
      </c>
      <c r="DR142" s="33">
        <v>8.3981029999999996E-4</v>
      </c>
      <c r="DS142" s="33">
        <v>8.32196E-4</v>
      </c>
      <c r="DT142" s="33">
        <v>8.248261E-4</v>
      </c>
      <c r="DU142" s="33">
        <v>8.17515E-4</v>
      </c>
      <c r="DV142" s="33">
        <v>8.102281E-4</v>
      </c>
      <c r="DW142" s="33">
        <v>8.0318290000000003E-4</v>
      </c>
      <c r="DX142" s="33">
        <v>7.9634910000000005E-4</v>
      </c>
      <c r="DY142" s="33">
        <v>7.897898E-4</v>
      </c>
      <c r="DZ142" s="33">
        <v>7.8342790000000004E-4</v>
      </c>
      <c r="EA142" s="33">
        <v>7.7712799999999998E-4</v>
      </c>
      <c r="EB142" s="33">
        <v>7.7081820000000001E-4</v>
      </c>
      <c r="EC142" s="33">
        <v>7.6466730000000001E-4</v>
      </c>
      <c r="ED142" s="33">
        <v>7.587103E-4</v>
      </c>
      <c r="EE142" s="33">
        <v>7.5301179999999999E-4</v>
      </c>
      <c r="EF142" s="33">
        <v>7.4751030000000005E-4</v>
      </c>
      <c r="EG142" s="33">
        <v>7.4206969999999995E-4</v>
      </c>
      <c r="EH142" s="33">
        <v>7.3657099999999999E-4</v>
      </c>
      <c r="EI142" s="33">
        <v>7.31097E-4</v>
      </c>
      <c r="EJ142" s="33">
        <v>7.2575869999999998E-4</v>
      </c>
      <c r="EK142" s="33">
        <v>7.2066559999999999E-4</v>
      </c>
      <c r="EL142" s="33">
        <v>7.1578720000000002E-4</v>
      </c>
      <c r="EM142" s="33">
        <v>7.1104269999999997E-4</v>
      </c>
      <c r="EN142" s="33">
        <v>7.0628830000000001E-4</v>
      </c>
      <c r="EO142" s="33">
        <v>7.0152370000000003E-4</v>
      </c>
      <c r="EP142" s="33">
        <v>6.968171E-4</v>
      </c>
      <c r="EQ142" s="33">
        <v>6.9231640000000003E-4</v>
      </c>
      <c r="ER142" s="33">
        <v>6.8799200000000001E-4</v>
      </c>
      <c r="ES142" s="33">
        <v>6.8378239999999999E-4</v>
      </c>
      <c r="ET142" s="33">
        <v>6.795627E-4</v>
      </c>
      <c r="EU142" s="33">
        <v>6.7532910000000005E-4</v>
      </c>
      <c r="EV142" s="33">
        <v>6.7113540000000003E-4</v>
      </c>
      <c r="EW142" s="33">
        <v>6.6712029999999999E-4</v>
      </c>
      <c r="EX142" s="33">
        <v>6.632672E-4</v>
      </c>
      <c r="EY142" s="33">
        <v>6.5952579999999995E-4</v>
      </c>
      <c r="EZ142" s="33">
        <v>6.5581660000000003E-4</v>
      </c>
      <c r="FA142" s="33">
        <v>6.5213439999999999E-4</v>
      </c>
      <c r="FB142" s="33">
        <v>6.4848610000000002E-4</v>
      </c>
      <c r="FC142" s="33">
        <v>6.449855E-4</v>
      </c>
      <c r="FD142" s="33">
        <v>6.4160919999999998E-4</v>
      </c>
      <c r="FE142" s="33">
        <v>6.3830289999999997E-4</v>
      </c>
      <c r="FF142" s="33">
        <v>6.3501300000000003E-4</v>
      </c>
      <c r="FG142" s="33">
        <v>6.3172300000000005E-4</v>
      </c>
      <c r="FH142" s="33">
        <v>6.2841969999999998E-4</v>
      </c>
      <c r="FI142" s="33">
        <v>6.2516640000000005E-4</v>
      </c>
      <c r="FJ142" s="33">
        <v>6.2195570000000001E-4</v>
      </c>
      <c r="FK142" s="33">
        <v>6.1878240000000004E-4</v>
      </c>
      <c r="FL142" s="33">
        <v>6.1563269999999998E-4</v>
      </c>
      <c r="FM142" s="33">
        <v>6.1249839999999998E-4</v>
      </c>
      <c r="FN142" s="33">
        <v>6.0940379999999995E-4</v>
      </c>
      <c r="FO142" s="33">
        <v>6.0644020000000004E-4</v>
      </c>
      <c r="FP142" s="33">
        <v>6.0360760000000002E-4</v>
      </c>
      <c r="FQ142" s="33">
        <v>6.0086829999999995E-4</v>
      </c>
      <c r="FR142" s="33">
        <v>5.9814199999999997E-4</v>
      </c>
      <c r="FS142" s="33">
        <v>5.9540220000000004E-4</v>
      </c>
      <c r="FT142" s="33">
        <v>5.9263220000000001E-4</v>
      </c>
      <c r="FU142" s="33">
        <v>5.8987969999999999E-4</v>
      </c>
      <c r="FV142" s="33">
        <v>5.8718080000000003E-4</v>
      </c>
      <c r="FW142" s="33">
        <v>5.845402E-4</v>
      </c>
      <c r="FX142" s="33">
        <v>5.8190550000000003E-4</v>
      </c>
      <c r="FY142" s="33">
        <v>5.7926790000000004E-4</v>
      </c>
      <c r="FZ142" s="33">
        <v>5.7662190000000002E-4</v>
      </c>
      <c r="GA142" s="33">
        <v>5.740074E-4</v>
      </c>
      <c r="GB142" s="33">
        <v>5.7144430000000005E-4</v>
      </c>
      <c r="GC142" s="33">
        <v>5.6892309999999997E-4</v>
      </c>
      <c r="GD142" s="33">
        <v>5.6639250000000004E-4</v>
      </c>
      <c r="GE142" s="33">
        <v>5.6385959999999998E-4</v>
      </c>
      <c r="GF142" s="33">
        <v>5.6135240000000002E-4</v>
      </c>
      <c r="GG142" s="33">
        <v>5.5886059999999999E-4</v>
      </c>
      <c r="GH142" s="33">
        <v>5.5637890000000004E-4</v>
      </c>
      <c r="GI142" s="33">
        <v>5.5394120000000003E-4</v>
      </c>
      <c r="GJ142" s="33">
        <v>5.5150429999999996E-4</v>
      </c>
      <c r="GK142" s="33">
        <v>5.4907160000000003E-4</v>
      </c>
      <c r="GL142" s="33">
        <v>5.4666649999999997E-4</v>
      </c>
      <c r="GM142" s="33">
        <v>5.4428669999999997E-4</v>
      </c>
      <c r="GN142" s="33">
        <v>5.4195060000000001E-4</v>
      </c>
      <c r="GO142" s="33">
        <v>5.3970500000000002E-4</v>
      </c>
      <c r="GP142" s="33">
        <v>5.3753549999999996E-4</v>
      </c>
      <c r="GQ142" s="33">
        <v>5.3543380000000004E-4</v>
      </c>
      <c r="GR142" s="33">
        <v>5.3338020000000003E-4</v>
      </c>
      <c r="GS142" s="33">
        <v>5.3132920000000005E-4</v>
      </c>
      <c r="GT142" s="33">
        <v>5.292761E-4</v>
      </c>
      <c r="GU142" s="33">
        <v>5.2723690000000003E-4</v>
      </c>
      <c r="GV142" s="33">
        <v>5.2519890000000003E-4</v>
      </c>
      <c r="GW142" s="33">
        <v>5.2316570000000005E-4</v>
      </c>
      <c r="GX142" s="33">
        <v>5.2113270000000002E-4</v>
      </c>
      <c r="GY142" s="33">
        <v>5.1906390000000004E-4</v>
      </c>
      <c r="GZ142" s="33">
        <v>5.1697600000000005E-4</v>
      </c>
      <c r="HA142" s="33">
        <v>5.1492460000000003E-4</v>
      </c>
      <c r="HB142" s="33">
        <v>5.1294269999999998E-4</v>
      </c>
      <c r="HC142" s="33">
        <v>5.1102989999999996E-4</v>
      </c>
      <c r="HD142" s="33">
        <v>5.0916299999999998E-4</v>
      </c>
      <c r="HE142" s="33">
        <v>5.0729050000000004E-4</v>
      </c>
      <c r="HF142" s="33">
        <v>5.0542920000000002E-4</v>
      </c>
      <c r="HG142" s="33">
        <v>5.0363630000000001E-4</v>
      </c>
      <c r="HH142" s="33">
        <v>5.019283E-4</v>
      </c>
      <c r="HI142" s="33">
        <v>5.0028910000000004E-4</v>
      </c>
      <c r="HJ142" s="33">
        <v>4.9868679999999998E-4</v>
      </c>
      <c r="HK142" s="33">
        <v>4.9706030000000001E-4</v>
      </c>
      <c r="HL142" s="33">
        <v>4.9539910000000003E-4</v>
      </c>
      <c r="HM142" s="33">
        <v>4.9374460000000005E-4</v>
      </c>
      <c r="HN142" s="33">
        <v>4.9214620000000001E-4</v>
      </c>
      <c r="HO142" s="33">
        <v>4.9061570000000004E-4</v>
      </c>
      <c r="HP142" s="33">
        <v>4.8911460000000001E-4</v>
      </c>
      <c r="HQ142" s="33">
        <v>4.875921E-4</v>
      </c>
      <c r="HR142" s="33">
        <v>4.8604559999999999E-4</v>
      </c>
      <c r="HS142" s="33">
        <v>4.8452880000000002E-4</v>
      </c>
      <c r="HT142" s="33">
        <v>4.8308619999999999E-4</v>
      </c>
      <c r="HU142" s="33">
        <v>4.8171359999999997E-4</v>
      </c>
      <c r="HV142" s="33">
        <v>4.8035979999999997E-4</v>
      </c>
      <c r="HW142" s="33">
        <v>4.7896620000000001E-4</v>
      </c>
      <c r="HX142" s="33">
        <v>4.7752210000000001E-4</v>
      </c>
      <c r="HY142" s="33">
        <v>4.760694E-4</v>
      </c>
      <c r="HZ142" s="33">
        <v>4.7465510000000002E-4</v>
      </c>
      <c r="IA142" s="33">
        <v>4.7327259999999999E-4</v>
      </c>
      <c r="IB142" s="33">
        <v>4.7188070000000001E-4</v>
      </c>
      <c r="IC142" s="33">
        <v>4.7043010000000001E-4</v>
      </c>
      <c r="ID142" s="33">
        <v>4.6892400000000001E-4</v>
      </c>
      <c r="IE142" s="33">
        <v>4.674279E-4</v>
      </c>
      <c r="IF142" s="33">
        <v>4.6601850000000002E-4</v>
      </c>
      <c r="IG142" s="33">
        <v>4.6469380000000002E-4</v>
      </c>
      <c r="IH142" s="33">
        <v>4.6340660000000002E-4</v>
      </c>
      <c r="II142" s="33">
        <v>4.6209380000000001E-4</v>
      </c>
      <c r="IJ142" s="33">
        <v>4.6072730000000002E-4</v>
      </c>
      <c r="IK142" s="33">
        <v>4.5935220000000002E-4</v>
      </c>
      <c r="IL142" s="33">
        <v>4.5803139999999999E-4</v>
      </c>
      <c r="IM142" s="33">
        <v>4.5675480000000003E-4</v>
      </c>
      <c r="IN142" s="33">
        <v>4.554677E-4</v>
      </c>
      <c r="IO142" s="33">
        <v>4.5411749999999998E-4</v>
      </c>
      <c r="IP142" s="33">
        <v>4.5269039999999998E-4</v>
      </c>
      <c r="IQ142" s="33">
        <v>4.5124009999999998E-4</v>
      </c>
      <c r="IR142" s="33">
        <v>4.4982000000000003E-4</v>
      </c>
      <c r="IS142" s="33">
        <v>4.4844669999999999E-4</v>
      </c>
      <c r="IT142" s="33">
        <v>4.4708749999999999E-4</v>
      </c>
      <c r="IU142" s="33">
        <v>4.4569530000000002E-4</v>
      </c>
      <c r="IV142" s="33">
        <v>4.4425410000000003E-4</v>
      </c>
      <c r="IW142" s="33">
        <v>4.4281090000000001E-4</v>
      </c>
      <c r="IX142" s="33">
        <v>4.4140880000000001E-4</v>
      </c>
      <c r="IY142" s="33">
        <v>4.400537E-4</v>
      </c>
      <c r="IZ142" s="33">
        <v>4.3870310000000001E-4</v>
      </c>
      <c r="JA142" s="33">
        <v>4.3729609999999998E-4</v>
      </c>
      <c r="JB142" s="33">
        <v>4.3581639999999998E-4</v>
      </c>
      <c r="JC142" s="33">
        <v>4.3431209999999999E-4</v>
      </c>
      <c r="JD142" s="33">
        <v>4.3283189999999999E-4</v>
      </c>
      <c r="JE142" s="33">
        <v>4.3138939999999999E-4</v>
      </c>
      <c r="JF142" s="33">
        <v>4.2995270000000001E-4</v>
      </c>
      <c r="JG142" s="33">
        <v>4.2847220000000001E-4</v>
      </c>
      <c r="JH142" s="33">
        <v>4.269543E-4</v>
      </c>
      <c r="JI142" s="33">
        <v>4.2545309999999999E-4</v>
      </c>
      <c r="JJ142" s="33">
        <v>4.2399240000000002E-4</v>
      </c>
      <c r="JK142" s="33">
        <v>4.225802E-4</v>
      </c>
      <c r="JL142" s="33">
        <v>4.2117499999999998E-4</v>
      </c>
      <c r="JM142" s="33">
        <v>4.1971720000000002E-4</v>
      </c>
      <c r="JN142" s="33">
        <v>4.1820330000000001E-4</v>
      </c>
      <c r="JO142" s="33">
        <v>4.1668E-4</v>
      </c>
      <c r="JP142" s="33">
        <v>4.1517140000000001E-4</v>
      </c>
      <c r="JQ142" s="33">
        <v>4.1370460000000002E-4</v>
      </c>
      <c r="JR142" s="33">
        <v>4.1225289999999998E-4</v>
      </c>
      <c r="JS142" s="33">
        <v>4.1076950000000002E-4</v>
      </c>
      <c r="JT142" s="33">
        <v>4.09243E-4</v>
      </c>
      <c r="JU142" s="33">
        <v>4.0771930000000001E-4</v>
      </c>
      <c r="JV142" s="33">
        <v>4.0622219999999999E-4</v>
      </c>
      <c r="JW142" s="33">
        <v>4.0477779999999999E-4</v>
      </c>
      <c r="JX142" s="33">
        <v>4.0336199999999999E-4</v>
      </c>
      <c r="JY142" s="33">
        <v>4.0194429999999999E-4</v>
      </c>
      <c r="JZ142" s="33">
        <v>4.0050570000000002E-4</v>
      </c>
      <c r="KA142" s="33">
        <v>3.9908050000000002E-4</v>
      </c>
      <c r="KB142" s="33">
        <v>3.9768060000000002E-4</v>
      </c>
      <c r="KC142" s="33">
        <v>3.9630349999999998E-4</v>
      </c>
      <c r="KD142" s="33">
        <v>3.9490629999999998E-4</v>
      </c>
      <c r="KE142" s="33">
        <v>3.9346090000000003E-4</v>
      </c>
      <c r="KF142" s="33">
        <v>3.9195320000000002E-4</v>
      </c>
      <c r="KG142" s="33">
        <v>3.9042640000000001E-4</v>
      </c>
      <c r="KH142" s="33">
        <v>3.8891879999999998E-4</v>
      </c>
      <c r="KI142" s="33">
        <v>3.874452E-4</v>
      </c>
      <c r="KJ142" s="33">
        <v>3.859744E-4</v>
      </c>
      <c r="KK142" s="33">
        <v>3.8448630000000001E-4</v>
      </c>
      <c r="KL142" s="33">
        <v>3.8297150000000002E-4</v>
      </c>
      <c r="KM142" s="33">
        <v>3.8147620000000002E-4</v>
      </c>
      <c r="KN142" s="33">
        <v>3.8003590000000001E-4</v>
      </c>
      <c r="KO142" s="33">
        <v>3.786428E-4</v>
      </c>
      <c r="KP142" s="33">
        <v>3.772615E-4</v>
      </c>
      <c r="KQ142" s="33">
        <v>3.7588390000000001E-4</v>
      </c>
      <c r="KR142" s="33">
        <v>3.7449230000000003E-4</v>
      </c>
      <c r="KS142" s="33">
        <v>3.7312519999999999E-4</v>
      </c>
      <c r="KT142" s="33">
        <v>3.7181310000000001E-4</v>
      </c>
      <c r="KU142" s="33">
        <v>3.7054440000000002E-4</v>
      </c>
      <c r="KV142" s="33">
        <v>3.69281E-4</v>
      </c>
      <c r="KW142" s="33">
        <v>3.680116E-4</v>
      </c>
      <c r="KX142" s="33">
        <v>3.6671270000000002E-4</v>
      </c>
      <c r="KY142" s="33">
        <v>3.6539089999999998E-4</v>
      </c>
      <c r="KZ142" s="33">
        <v>3.640758E-4</v>
      </c>
      <c r="LA142" s="33">
        <v>3.627743E-4</v>
      </c>
      <c r="LB142" s="33">
        <v>3.614596E-4</v>
      </c>
      <c r="LC142" s="33">
        <v>3.6012840000000001E-4</v>
      </c>
      <c r="LD142" s="33">
        <v>3.5876240000000002E-4</v>
      </c>
      <c r="LE142" s="33">
        <v>3.5737300000000002E-4</v>
      </c>
      <c r="LF142" s="33">
        <v>3.5599219999999998E-4</v>
      </c>
      <c r="LG142" s="33">
        <v>3.5463340000000001E-4</v>
      </c>
      <c r="LH142" s="33">
        <v>3.5327379999999998E-4</v>
      </c>
      <c r="LI142" s="33">
        <v>3.5191619999999998E-4</v>
      </c>
      <c r="LJ142" s="33">
        <v>3.5056410000000002E-4</v>
      </c>
      <c r="LK142" s="33">
        <v>3.4924350000000001E-4</v>
      </c>
      <c r="LL142" s="33">
        <v>3.479655E-4</v>
      </c>
      <c r="LM142" s="33">
        <v>3.4673069999999998E-4</v>
      </c>
      <c r="LN142" s="33">
        <v>3.4550610000000002E-4</v>
      </c>
      <c r="LO142" s="33">
        <v>3.4428440000000001E-4</v>
      </c>
      <c r="LP142" s="33">
        <v>3.4306259999999998E-4</v>
      </c>
      <c r="LQ142" s="33">
        <v>3.4186209999999999E-4</v>
      </c>
      <c r="LR142" s="33">
        <v>3.4068919999999999E-4</v>
      </c>
      <c r="LS142" s="33">
        <v>3.3954070000000001E-4</v>
      </c>
      <c r="LT142" s="33">
        <v>3.3837979999999998E-4</v>
      </c>
      <c r="LU142" s="33">
        <v>3.3719890000000001E-4</v>
      </c>
      <c r="LV142" s="33">
        <v>3.3600079999999998E-4</v>
      </c>
      <c r="LW142" s="33">
        <v>3.3479899999999999E-4</v>
      </c>
      <c r="LX142" s="33">
        <v>3.3361090000000001E-4</v>
      </c>
      <c r="LY142" s="33">
        <v>3.3244440000000002E-4</v>
      </c>
      <c r="LZ142" s="33">
        <v>3.3127159999999999E-4</v>
      </c>
      <c r="MA142" s="33">
        <v>3.3008990000000003E-4</v>
      </c>
      <c r="MB142" s="33">
        <v>3.2890529999999999E-4</v>
      </c>
      <c r="MC142" s="33">
        <v>3.2772999999999998E-4</v>
      </c>
      <c r="MD142" s="33">
        <v>3.2657820000000002E-4</v>
      </c>
      <c r="ME142" s="33">
        <v>3.2545410000000001E-4</v>
      </c>
      <c r="MF142" s="33">
        <v>3.243508E-4</v>
      </c>
      <c r="MG142" s="33">
        <v>3.2325779999999997E-4</v>
      </c>
      <c r="MH142" s="33">
        <v>3.2217420000000001E-4</v>
      </c>
      <c r="MI142" s="33">
        <v>3.2110450000000002E-4</v>
      </c>
      <c r="MJ142" s="33">
        <v>3.2005759999999999E-4</v>
      </c>
      <c r="MK142" s="33">
        <v>3.1903550000000002E-4</v>
      </c>
      <c r="ML142" s="33">
        <v>3.180325E-4</v>
      </c>
      <c r="MM142" s="33">
        <v>3.1703850000000002E-4</v>
      </c>
      <c r="MN142" s="33">
        <v>3.1604860000000002E-4</v>
      </c>
      <c r="MO142" s="33">
        <v>3.1506660000000001E-4</v>
      </c>
      <c r="MP142" s="33">
        <v>3.1409809999999999E-4</v>
      </c>
      <c r="MQ142" s="33">
        <v>3.1314210000000001E-4</v>
      </c>
      <c r="MR142" s="33">
        <v>3.121922E-4</v>
      </c>
      <c r="MS142" s="33">
        <v>3.1125400000000001E-4</v>
      </c>
      <c r="MT142" s="33">
        <v>3.103294E-4</v>
      </c>
      <c r="MU142" s="33">
        <v>3.0942349999999998E-4</v>
      </c>
      <c r="MV142" s="33">
        <v>3.0854290000000001E-4</v>
      </c>
      <c r="MW142" s="33">
        <v>3.0768430000000001E-4</v>
      </c>
      <c r="MX142" s="33">
        <v>3.0683739999999999E-4</v>
      </c>
      <c r="MY142" s="33">
        <v>3.0600370000000003E-4</v>
      </c>
      <c r="MZ142" s="33">
        <v>3.0518100000000002E-4</v>
      </c>
      <c r="NA142" s="33">
        <v>3.043705E-4</v>
      </c>
      <c r="NB142" s="33">
        <v>3.0357600000000001E-4</v>
      </c>
      <c r="NC142" s="33">
        <v>3.0280189999999998E-4</v>
      </c>
      <c r="ND142" s="33">
        <v>3.0205150000000002E-4</v>
      </c>
      <c r="NE142" s="33">
        <v>3.013213E-4</v>
      </c>
      <c r="NF142" s="33">
        <v>3.0060269999999999E-4</v>
      </c>
      <c r="NG142" s="33">
        <v>2.9989099999999999E-4</v>
      </c>
      <c r="NH142" s="33">
        <v>2.9918670000000003E-4</v>
      </c>
      <c r="NI142" s="33">
        <v>2.9849169999999998E-4</v>
      </c>
      <c r="NJ142" s="33">
        <v>2.9780969999999998E-4</v>
      </c>
      <c r="NK142" s="33">
        <v>2.9713979999999998E-4</v>
      </c>
      <c r="NL142" s="33">
        <v>2.9647819999999999E-4</v>
      </c>
      <c r="NM142" s="33">
        <v>2.9582350000000002E-4</v>
      </c>
      <c r="NN142" s="33">
        <v>2.9518019999999999E-4</v>
      </c>
      <c r="NO142" s="33">
        <v>2.945534E-4</v>
      </c>
      <c r="NP142" s="33">
        <v>2.9394890000000002E-4</v>
      </c>
      <c r="NQ142" s="33">
        <v>2.933662E-4</v>
      </c>
      <c r="NR142" s="33">
        <v>2.9280019999999998E-4</v>
      </c>
      <c r="NS142" s="33">
        <v>2.9224539999999998E-4</v>
      </c>
      <c r="NT142" s="33">
        <v>2.9170660000000002E-4</v>
      </c>
      <c r="NU142" s="33">
        <v>2.9118690000000001E-4</v>
      </c>
      <c r="NV142" s="33">
        <v>2.9068879999999999E-4</v>
      </c>
      <c r="NW142" s="33">
        <v>2.9020800000000002E-4</v>
      </c>
      <c r="NX142" s="33">
        <v>2.8973589999999999E-4</v>
      </c>
      <c r="NY142" s="33">
        <v>2.8926089999999999E-4</v>
      </c>
      <c r="NZ142" s="33">
        <v>2.8878390000000001E-4</v>
      </c>
      <c r="OA142" s="33">
        <v>2.8830549999999999E-4</v>
      </c>
      <c r="OB142" s="33">
        <v>2.8783319999999999E-4</v>
      </c>
      <c r="OC142" s="33">
        <v>2.873649E-4</v>
      </c>
      <c r="OD142" s="33">
        <v>2.868956E-4</v>
      </c>
      <c r="OE142" s="33">
        <v>2.8641760000000001E-4</v>
      </c>
      <c r="OF142" s="33">
        <v>2.859351E-4</v>
      </c>
      <c r="OG142" s="33">
        <v>2.8545159999999998E-4</v>
      </c>
      <c r="OH142" s="33">
        <v>2.849773E-4</v>
      </c>
      <c r="OI142" s="33">
        <v>2.8450989999999999E-4</v>
      </c>
      <c r="OJ142" s="33">
        <v>2.8404640000000001E-4</v>
      </c>
      <c r="OK142" s="33">
        <v>2.835782E-4</v>
      </c>
      <c r="OL142" s="33">
        <v>2.831094E-4</v>
      </c>
      <c r="OM142" s="33">
        <v>2.826436E-4</v>
      </c>
      <c r="ON142" s="33">
        <v>2.8219090000000002E-4</v>
      </c>
      <c r="OO142" s="33">
        <v>2.817486E-4</v>
      </c>
      <c r="OP142" s="33">
        <v>2.8131420000000002E-4</v>
      </c>
    </row>
    <row r="143" spans="1:406" x14ac:dyDescent="0.25">
      <c r="A143" s="13" t="str">
        <f t="shared" si="2"/>
        <v>Helicopter-ULTRA COARSE-5-7-Any</v>
      </c>
      <c r="B143" s="13" t="s">
        <v>55</v>
      </c>
      <c r="C143" s="23" t="s">
        <v>42</v>
      </c>
      <c r="D143" s="31">
        <v>5</v>
      </c>
      <c r="E143" s="23">
        <v>7</v>
      </c>
      <c r="F143" s="32" t="s">
        <v>48</v>
      </c>
      <c r="G143" s="33">
        <v>0.17650189999999999</v>
      </c>
      <c r="H143" s="33">
        <v>0.1034008</v>
      </c>
      <c r="I143" s="33">
        <v>6.6474580000000005E-2</v>
      </c>
      <c r="J143" s="33">
        <v>4.5830389999999999E-2</v>
      </c>
      <c r="K143" s="33">
        <v>3.4589040000000001E-2</v>
      </c>
      <c r="L143" s="33">
        <v>2.7854110000000001E-2</v>
      </c>
      <c r="M143" s="33">
        <v>2.3394539999999998E-2</v>
      </c>
      <c r="N143" s="33">
        <v>2.0174549999999999E-2</v>
      </c>
      <c r="O143" s="33">
        <v>1.764406E-2</v>
      </c>
      <c r="P143" s="33">
        <v>1.570148E-2</v>
      </c>
      <c r="Q143" s="33">
        <v>1.41955E-2</v>
      </c>
      <c r="R143" s="33">
        <v>1.2678419999999999E-2</v>
      </c>
      <c r="S143" s="33">
        <v>1.1264969999999999E-2</v>
      </c>
      <c r="T143" s="33">
        <v>9.9385210000000005E-3</v>
      </c>
      <c r="U143" s="33">
        <v>8.6924229999999995E-3</v>
      </c>
      <c r="V143" s="33">
        <v>7.6331039999999999E-3</v>
      </c>
      <c r="W143" s="33">
        <v>6.7881909999999998E-3</v>
      </c>
      <c r="X143" s="33">
        <v>6.0922909999999997E-3</v>
      </c>
      <c r="Y143" s="33">
        <v>5.511719E-3</v>
      </c>
      <c r="Z143" s="33">
        <v>5.0260629999999999E-3</v>
      </c>
      <c r="AA143" s="33">
        <v>4.5488669999999998E-3</v>
      </c>
      <c r="AB143" s="33">
        <v>4.1537279999999998E-3</v>
      </c>
      <c r="AC143" s="33">
        <v>3.8217630000000002E-3</v>
      </c>
      <c r="AD143" s="33">
        <v>3.5389029999999999E-3</v>
      </c>
      <c r="AE143" s="33">
        <v>3.2949139999999999E-3</v>
      </c>
      <c r="AF143" s="33">
        <v>3.0825760000000001E-3</v>
      </c>
      <c r="AG143" s="33">
        <v>2.8964920000000001E-3</v>
      </c>
      <c r="AH143" s="33">
        <v>2.7318220000000001E-3</v>
      </c>
      <c r="AI143" s="33">
        <v>2.5865060000000001E-3</v>
      </c>
      <c r="AJ143" s="33">
        <v>2.4575069999999998E-3</v>
      </c>
      <c r="AK143" s="33">
        <v>2.3423480000000002E-3</v>
      </c>
      <c r="AL143" s="33">
        <v>2.239221E-3</v>
      </c>
      <c r="AM143" s="33">
        <v>2.1466279999999998E-3</v>
      </c>
      <c r="AN143" s="33">
        <v>2.0626020000000002E-3</v>
      </c>
      <c r="AO143" s="33">
        <v>1.9865070000000002E-3</v>
      </c>
      <c r="AP143" s="33">
        <v>1.9176659999999999E-3</v>
      </c>
      <c r="AQ143" s="33">
        <v>1.8553930000000001E-3</v>
      </c>
      <c r="AR143" s="33">
        <v>1.7982250000000001E-3</v>
      </c>
      <c r="AS143" s="33">
        <v>1.7456430000000001E-3</v>
      </c>
      <c r="AT143" s="33">
        <v>1.697121E-3</v>
      </c>
      <c r="AU143" s="33">
        <v>1.652742E-3</v>
      </c>
      <c r="AV143" s="33">
        <v>1.6120819999999999E-3</v>
      </c>
      <c r="AW143" s="33">
        <v>1.574808E-3</v>
      </c>
      <c r="AX143" s="33">
        <v>1.5400050000000001E-3</v>
      </c>
      <c r="AY143" s="33">
        <v>1.5076219999999999E-3</v>
      </c>
      <c r="AZ143" s="33">
        <v>1.477461E-3</v>
      </c>
      <c r="BA143" s="33">
        <v>1.449596E-3</v>
      </c>
      <c r="BB143" s="33">
        <v>1.423688E-3</v>
      </c>
      <c r="BC143" s="33">
        <v>1.3995909999999999E-3</v>
      </c>
      <c r="BD143" s="33">
        <v>1.3766620000000001E-3</v>
      </c>
      <c r="BE143" s="33">
        <v>1.3550140000000001E-3</v>
      </c>
      <c r="BF143" s="33">
        <v>1.3346E-3</v>
      </c>
      <c r="BG143" s="33">
        <v>1.3156229999999999E-3</v>
      </c>
      <c r="BH143" s="33">
        <v>1.2977380000000001E-3</v>
      </c>
      <c r="BI143" s="33">
        <v>1.2808909999999999E-3</v>
      </c>
      <c r="BJ143" s="33">
        <v>1.264369E-3</v>
      </c>
      <c r="BK143" s="33">
        <v>1.2483450000000001E-3</v>
      </c>
      <c r="BL143" s="33">
        <v>1.23302E-3</v>
      </c>
      <c r="BM143" s="33">
        <v>1.218584E-3</v>
      </c>
      <c r="BN143" s="33">
        <v>1.20476E-3</v>
      </c>
      <c r="BO143" s="33">
        <v>1.1915960000000001E-3</v>
      </c>
      <c r="BP143" s="33">
        <v>1.1785369999999999E-3</v>
      </c>
      <c r="BQ143" s="33">
        <v>1.165749E-3</v>
      </c>
      <c r="BR143" s="33">
        <v>1.1534729999999999E-3</v>
      </c>
      <c r="BS143" s="33">
        <v>1.1418380000000001E-3</v>
      </c>
      <c r="BT143" s="33">
        <v>1.130593E-3</v>
      </c>
      <c r="BU143" s="33">
        <v>1.119707E-3</v>
      </c>
      <c r="BV143" s="33">
        <v>1.1087639999999999E-3</v>
      </c>
      <c r="BW143" s="33">
        <v>1.0979659999999999E-3</v>
      </c>
      <c r="BX143" s="33">
        <v>1.087537E-3</v>
      </c>
      <c r="BY143" s="33">
        <v>1.077611E-3</v>
      </c>
      <c r="BZ143" s="33">
        <v>1.0678930000000001E-3</v>
      </c>
      <c r="CA143" s="33">
        <v>1.0583890000000001E-3</v>
      </c>
      <c r="CB143" s="33">
        <v>1.0488190000000001E-3</v>
      </c>
      <c r="CC143" s="33">
        <v>1.039461E-3</v>
      </c>
      <c r="CD143" s="33">
        <v>1.030368E-3</v>
      </c>
      <c r="CE143" s="33">
        <v>1.0216820000000001E-3</v>
      </c>
      <c r="CF143" s="33">
        <v>1.013166E-3</v>
      </c>
      <c r="CG143" s="33">
        <v>1.0048050000000001E-3</v>
      </c>
      <c r="CH143" s="33">
        <v>9.9636879999999992E-4</v>
      </c>
      <c r="CI143" s="33">
        <v>9.880345E-4</v>
      </c>
      <c r="CJ143" s="33">
        <v>9.7979550000000006E-4</v>
      </c>
      <c r="CK143" s="33">
        <v>9.7179530000000001E-4</v>
      </c>
      <c r="CL143" s="33">
        <v>9.63875E-4</v>
      </c>
      <c r="CM143" s="33">
        <v>9.5610469999999996E-4</v>
      </c>
      <c r="CN143" s="33">
        <v>9.4833180000000001E-4</v>
      </c>
      <c r="CO143" s="33">
        <v>9.4058979999999998E-4</v>
      </c>
      <c r="CP143" s="33">
        <v>9.328699E-4</v>
      </c>
      <c r="CQ143" s="33">
        <v>9.2543140000000002E-4</v>
      </c>
      <c r="CR143" s="33">
        <v>9.1813599999999995E-4</v>
      </c>
      <c r="CS143" s="33">
        <v>9.1100070000000005E-4</v>
      </c>
      <c r="CT143" s="33">
        <v>9.0389859999999997E-4</v>
      </c>
      <c r="CU143" s="33">
        <v>8.9684050000000005E-4</v>
      </c>
      <c r="CV143" s="33">
        <v>8.8975009999999995E-4</v>
      </c>
      <c r="CW143" s="33">
        <v>8.8282970000000004E-4</v>
      </c>
      <c r="CX143" s="33">
        <v>8.7597330000000004E-4</v>
      </c>
      <c r="CY143" s="33">
        <v>8.6921700000000004E-4</v>
      </c>
      <c r="CZ143" s="33">
        <v>8.6249090000000003E-4</v>
      </c>
      <c r="DA143" s="33">
        <v>8.5581549999999996E-4</v>
      </c>
      <c r="DB143" s="33">
        <v>8.4914729999999996E-4</v>
      </c>
      <c r="DC143" s="33">
        <v>8.4267160000000001E-4</v>
      </c>
      <c r="DD143" s="33">
        <v>8.362593E-4</v>
      </c>
      <c r="DE143" s="33">
        <v>8.2994169999999997E-4</v>
      </c>
      <c r="DF143" s="33">
        <v>8.2371780000000002E-4</v>
      </c>
      <c r="DG143" s="33">
        <v>8.1762909999999998E-4</v>
      </c>
      <c r="DH143" s="33">
        <v>8.1159910000000001E-4</v>
      </c>
      <c r="DI143" s="33">
        <v>8.0568649999999996E-4</v>
      </c>
      <c r="DJ143" s="33">
        <v>7.9973429999999996E-4</v>
      </c>
      <c r="DK143" s="33">
        <v>7.9387849999999999E-4</v>
      </c>
      <c r="DL143" s="33">
        <v>7.8814409999999999E-4</v>
      </c>
      <c r="DM143" s="33">
        <v>7.8254219999999996E-4</v>
      </c>
      <c r="DN143" s="33">
        <v>7.7695450000000001E-4</v>
      </c>
      <c r="DO143" s="33">
        <v>7.7139489999999999E-4</v>
      </c>
      <c r="DP143" s="33">
        <v>7.6580129999999998E-4</v>
      </c>
      <c r="DQ143" s="33">
        <v>7.6031670000000005E-4</v>
      </c>
      <c r="DR143" s="33">
        <v>7.5498899999999996E-4</v>
      </c>
      <c r="DS143" s="33">
        <v>7.4981920000000005E-4</v>
      </c>
      <c r="DT143" s="33">
        <v>7.4465920000000001E-4</v>
      </c>
      <c r="DU143" s="33">
        <v>7.3949200000000001E-4</v>
      </c>
      <c r="DV143" s="33">
        <v>7.3431709999999999E-4</v>
      </c>
      <c r="DW143" s="33">
        <v>7.2925509999999998E-4</v>
      </c>
      <c r="DX143" s="33">
        <v>7.2433079999999997E-4</v>
      </c>
      <c r="DY143" s="33">
        <v>7.195271E-4</v>
      </c>
      <c r="DZ143" s="33">
        <v>7.1465769999999997E-4</v>
      </c>
      <c r="EA143" s="33">
        <v>7.0972479999999996E-4</v>
      </c>
      <c r="EB143" s="33">
        <v>7.0481560000000001E-4</v>
      </c>
      <c r="EC143" s="33">
        <v>7.000811E-4</v>
      </c>
      <c r="ED143" s="33">
        <v>6.9553550000000001E-4</v>
      </c>
      <c r="EE143" s="33">
        <v>6.9114190000000002E-4</v>
      </c>
      <c r="EF143" s="33">
        <v>6.8668609999999997E-4</v>
      </c>
      <c r="EG143" s="33">
        <v>6.8214950000000001E-4</v>
      </c>
      <c r="EH143" s="33">
        <v>6.7761350000000004E-4</v>
      </c>
      <c r="EI143" s="33">
        <v>6.7325359999999995E-4</v>
      </c>
      <c r="EJ143" s="33">
        <v>6.6906490000000001E-4</v>
      </c>
      <c r="EK143" s="33">
        <v>6.6500819999999999E-4</v>
      </c>
      <c r="EL143" s="33">
        <v>6.608912E-4</v>
      </c>
      <c r="EM143" s="33">
        <v>6.5668230000000001E-4</v>
      </c>
      <c r="EN143" s="33">
        <v>6.524279E-4</v>
      </c>
      <c r="EO143" s="33">
        <v>6.482902E-4</v>
      </c>
      <c r="EP143" s="33">
        <v>6.4431779999999999E-4</v>
      </c>
      <c r="EQ143" s="33">
        <v>6.404844E-4</v>
      </c>
      <c r="ER143" s="33">
        <v>6.3661559999999998E-4</v>
      </c>
      <c r="ES143" s="33">
        <v>6.3266199999999998E-4</v>
      </c>
      <c r="ET143" s="33">
        <v>6.2866400000000002E-4</v>
      </c>
      <c r="EU143" s="33">
        <v>6.2476719999999999E-4</v>
      </c>
      <c r="EV143" s="33">
        <v>6.2103519999999999E-4</v>
      </c>
      <c r="EW143" s="33">
        <v>6.1743680000000002E-4</v>
      </c>
      <c r="EX143" s="33">
        <v>6.1383650000000004E-4</v>
      </c>
      <c r="EY143" s="33">
        <v>6.1016249999999998E-4</v>
      </c>
      <c r="EZ143" s="33">
        <v>6.0644550000000001E-4</v>
      </c>
      <c r="FA143" s="33">
        <v>6.028346E-4</v>
      </c>
      <c r="FB143" s="33">
        <v>5.993897E-4</v>
      </c>
      <c r="FC143" s="33">
        <v>5.960885E-4</v>
      </c>
      <c r="FD143" s="33">
        <v>5.9280309999999996E-4</v>
      </c>
      <c r="FE143" s="33">
        <v>5.8945060000000003E-4</v>
      </c>
      <c r="FF143" s="33">
        <v>5.8603089999999995E-4</v>
      </c>
      <c r="FG143" s="33">
        <v>5.826688E-4</v>
      </c>
      <c r="FH143" s="33">
        <v>5.7939649999999999E-4</v>
      </c>
      <c r="FI143" s="33">
        <v>5.7618879999999999E-4</v>
      </c>
      <c r="FJ143" s="33">
        <v>5.7295309999999999E-4</v>
      </c>
      <c r="FK143" s="33">
        <v>5.6964649999999999E-4</v>
      </c>
      <c r="FL143" s="33">
        <v>5.6630009999999998E-4</v>
      </c>
      <c r="FM143" s="33">
        <v>5.6304390000000003E-4</v>
      </c>
      <c r="FN143" s="33">
        <v>5.5990360000000004E-4</v>
      </c>
      <c r="FO143" s="33">
        <v>5.5684840000000001E-4</v>
      </c>
      <c r="FP143" s="33">
        <v>5.5377170000000002E-4</v>
      </c>
      <c r="FQ143" s="33">
        <v>5.5064329999999996E-4</v>
      </c>
      <c r="FR143" s="33">
        <v>5.4746739999999997E-4</v>
      </c>
      <c r="FS143" s="33">
        <v>5.4434760000000003E-4</v>
      </c>
      <c r="FT143" s="33">
        <v>5.4131610000000005E-4</v>
      </c>
      <c r="FU143" s="33">
        <v>5.3837760000000003E-4</v>
      </c>
      <c r="FV143" s="33">
        <v>5.3544970000000004E-4</v>
      </c>
      <c r="FW143" s="33">
        <v>5.3251450000000005E-4</v>
      </c>
      <c r="FX143" s="33">
        <v>5.2955899999999998E-4</v>
      </c>
      <c r="FY143" s="33">
        <v>5.2665489999999997E-4</v>
      </c>
      <c r="FZ143" s="33">
        <v>5.2382809999999998E-4</v>
      </c>
      <c r="GA143" s="33">
        <v>5.2108310000000002E-4</v>
      </c>
      <c r="GB143" s="33">
        <v>5.1835130000000001E-4</v>
      </c>
      <c r="GC143" s="33">
        <v>5.1561019999999996E-4</v>
      </c>
      <c r="GD143" s="33">
        <v>5.1283660000000001E-4</v>
      </c>
      <c r="GE143" s="33">
        <v>5.1007820000000003E-4</v>
      </c>
      <c r="GF143" s="33">
        <v>5.0735820000000003E-4</v>
      </c>
      <c r="GG143" s="33">
        <v>5.0468539999999997E-4</v>
      </c>
      <c r="GH143" s="33">
        <v>5.0199320000000002E-4</v>
      </c>
      <c r="GI143" s="33">
        <v>4.9928020000000002E-4</v>
      </c>
      <c r="GJ143" s="33">
        <v>4.9654059999999995E-4</v>
      </c>
      <c r="GK143" s="33">
        <v>4.9382270000000001E-4</v>
      </c>
      <c r="GL143" s="33">
        <v>4.9116329999999997E-4</v>
      </c>
      <c r="GM143" s="33">
        <v>4.8859330000000005E-4</v>
      </c>
      <c r="GN143" s="33">
        <v>4.860776E-4</v>
      </c>
      <c r="GO143" s="33">
        <v>4.8361090000000002E-4</v>
      </c>
      <c r="GP143" s="33">
        <v>4.811649E-4</v>
      </c>
      <c r="GQ143" s="33">
        <v>4.787503E-4</v>
      </c>
      <c r="GR143" s="33">
        <v>4.7636009999999998E-4</v>
      </c>
      <c r="GS143" s="33">
        <v>4.7400140000000002E-4</v>
      </c>
      <c r="GT143" s="33">
        <v>4.716376E-4</v>
      </c>
      <c r="GU143" s="33">
        <v>4.6927699999999999E-4</v>
      </c>
      <c r="GV143" s="33">
        <v>4.668985E-4</v>
      </c>
      <c r="GW143" s="33">
        <v>4.6453580000000003E-4</v>
      </c>
      <c r="GX143" s="33">
        <v>4.622041E-4</v>
      </c>
      <c r="GY143" s="33">
        <v>4.5992940000000001E-4</v>
      </c>
      <c r="GZ143" s="33">
        <v>4.5768650000000002E-4</v>
      </c>
      <c r="HA143" s="33">
        <v>4.5548399999999998E-4</v>
      </c>
      <c r="HB143" s="33">
        <v>4.5328650000000002E-4</v>
      </c>
      <c r="HC143" s="33">
        <v>4.5110849999999999E-4</v>
      </c>
      <c r="HD143" s="33">
        <v>4.4894070000000002E-4</v>
      </c>
      <c r="HE143" s="33">
        <v>4.4680389999999999E-4</v>
      </c>
      <c r="HF143" s="33">
        <v>4.4466589999999999E-4</v>
      </c>
      <c r="HG143" s="33">
        <v>4.4252069999999998E-4</v>
      </c>
      <c r="HH143" s="33">
        <v>4.4033979999999999E-4</v>
      </c>
      <c r="HI143" s="33">
        <v>4.3815310000000002E-4</v>
      </c>
      <c r="HJ143" s="33">
        <v>4.3596569999999999E-4</v>
      </c>
      <c r="HK143" s="33">
        <v>4.3382149999999999E-4</v>
      </c>
      <c r="HL143" s="33">
        <v>4.3171479999999998E-4</v>
      </c>
      <c r="HM143" s="33">
        <v>4.2965819999999999E-4</v>
      </c>
      <c r="HN143" s="33">
        <v>4.2762380000000002E-4</v>
      </c>
      <c r="HO143" s="33">
        <v>4.2561550000000002E-4</v>
      </c>
      <c r="HP143" s="33">
        <v>4.2362319999999999E-4</v>
      </c>
      <c r="HQ143" s="33">
        <v>4.2167289999999998E-4</v>
      </c>
      <c r="HR143" s="33">
        <v>4.1975429999999999E-4</v>
      </c>
      <c r="HS143" s="33">
        <v>4.1786390000000002E-4</v>
      </c>
      <c r="HT143" s="33">
        <v>4.1596420000000002E-4</v>
      </c>
      <c r="HU143" s="33">
        <v>4.1405599999999999E-4</v>
      </c>
      <c r="HV143" s="33">
        <v>4.1212049999999999E-4</v>
      </c>
      <c r="HW143" s="33">
        <v>4.1018279999999999E-4</v>
      </c>
      <c r="HX143" s="33">
        <v>4.0824429999999998E-4</v>
      </c>
      <c r="HY143" s="33">
        <v>4.063297E-4</v>
      </c>
      <c r="HZ143" s="33">
        <v>4.04423E-4</v>
      </c>
      <c r="IA143" s="33">
        <v>4.0253799999999997E-4</v>
      </c>
      <c r="IB143" s="33">
        <v>4.0065389999999998E-4</v>
      </c>
      <c r="IC143" s="33">
        <v>3.9879759999999998E-4</v>
      </c>
      <c r="ID143" s="33">
        <v>3.9696220000000001E-4</v>
      </c>
      <c r="IE143" s="33">
        <v>3.9515870000000002E-4</v>
      </c>
      <c r="IF143" s="33">
        <v>3.9335740000000002E-4</v>
      </c>
      <c r="IG143" s="33">
        <v>3.9155670000000001E-4</v>
      </c>
      <c r="IH143" s="33">
        <v>3.897331E-4</v>
      </c>
      <c r="II143" s="33">
        <v>3.8791450000000001E-4</v>
      </c>
      <c r="IJ143" s="33">
        <v>3.8609620000000001E-4</v>
      </c>
      <c r="IK143" s="33">
        <v>3.843044E-4</v>
      </c>
      <c r="IL143" s="33">
        <v>3.8251849999999999E-4</v>
      </c>
      <c r="IM143" s="33">
        <v>3.8076039999999998E-4</v>
      </c>
      <c r="IN143" s="33">
        <v>3.7902139999999998E-4</v>
      </c>
      <c r="IO143" s="33">
        <v>3.773251E-4</v>
      </c>
      <c r="IP143" s="33">
        <v>3.7565789999999998E-4</v>
      </c>
      <c r="IQ143" s="33">
        <v>3.7402909999999999E-4</v>
      </c>
      <c r="IR143" s="33">
        <v>3.7240599999999998E-4</v>
      </c>
      <c r="IS143" s="33">
        <v>3.7079000000000002E-4</v>
      </c>
      <c r="IT143" s="33">
        <v>3.6915960000000002E-4</v>
      </c>
      <c r="IU143" s="33">
        <v>3.6753429999999998E-4</v>
      </c>
      <c r="IV143" s="33">
        <v>3.6591560000000001E-4</v>
      </c>
      <c r="IW143" s="33">
        <v>3.643133E-4</v>
      </c>
      <c r="IX143" s="33">
        <v>3.6270379999999997E-4</v>
      </c>
      <c r="IY143" s="33">
        <v>3.6108640000000002E-4</v>
      </c>
      <c r="IZ143" s="33">
        <v>3.5944550000000002E-4</v>
      </c>
      <c r="JA143" s="33">
        <v>3.5780769999999999E-4</v>
      </c>
      <c r="JB143" s="33">
        <v>3.5618200000000003E-4</v>
      </c>
      <c r="JC143" s="33">
        <v>3.5459039999999998E-4</v>
      </c>
      <c r="JD143" s="33">
        <v>3.530195E-4</v>
      </c>
      <c r="JE143" s="33">
        <v>3.5147599999999998E-4</v>
      </c>
      <c r="JF143" s="33">
        <v>3.4993939999999999E-4</v>
      </c>
      <c r="JG143" s="33">
        <v>3.4842249999999999E-4</v>
      </c>
      <c r="JH143" s="33">
        <v>3.4691220000000002E-4</v>
      </c>
      <c r="JI143" s="33">
        <v>3.4542729999999998E-4</v>
      </c>
      <c r="JJ143" s="33">
        <v>3.43951E-4</v>
      </c>
      <c r="JK143" s="33">
        <v>3.424891E-4</v>
      </c>
      <c r="JL143" s="33">
        <v>3.4102310000000001E-4</v>
      </c>
      <c r="JM143" s="33">
        <v>3.395761E-4</v>
      </c>
      <c r="JN143" s="33">
        <v>3.3813730000000001E-4</v>
      </c>
      <c r="JO143" s="33">
        <v>3.3672299999999998E-4</v>
      </c>
      <c r="JP143" s="33">
        <v>3.3531430000000002E-4</v>
      </c>
      <c r="JQ143" s="33">
        <v>3.339123E-4</v>
      </c>
      <c r="JR143" s="33">
        <v>3.324968E-4</v>
      </c>
      <c r="JS143" s="33">
        <v>3.31088E-4</v>
      </c>
      <c r="JT143" s="33">
        <v>3.2967290000000002E-4</v>
      </c>
      <c r="JU143" s="33">
        <v>3.2827650000000002E-4</v>
      </c>
      <c r="JV143" s="33">
        <v>3.2689379999999998E-4</v>
      </c>
      <c r="JW143" s="33">
        <v>3.2553230000000001E-4</v>
      </c>
      <c r="JX143" s="33">
        <v>3.2418300000000002E-4</v>
      </c>
      <c r="JY143" s="33">
        <v>3.2286370000000002E-4</v>
      </c>
      <c r="JZ143" s="33">
        <v>3.2155839999999997E-4</v>
      </c>
      <c r="KA143" s="33">
        <v>3.2028610000000001E-4</v>
      </c>
      <c r="KB143" s="33">
        <v>3.1903360000000002E-4</v>
      </c>
      <c r="KC143" s="33">
        <v>3.1780270000000003E-4</v>
      </c>
      <c r="KD143" s="33">
        <v>3.1658339999999997E-4</v>
      </c>
      <c r="KE143" s="33">
        <v>3.1538289999999999E-4</v>
      </c>
      <c r="KF143" s="33">
        <v>3.1419009999999998E-4</v>
      </c>
      <c r="KG143" s="33">
        <v>3.1301849999999998E-4</v>
      </c>
      <c r="KH143" s="33">
        <v>3.1185140000000001E-4</v>
      </c>
      <c r="KI143" s="33">
        <v>3.1068460000000002E-4</v>
      </c>
      <c r="KJ143" s="33">
        <v>3.0950980000000002E-4</v>
      </c>
      <c r="KK143" s="33">
        <v>3.0833210000000001E-4</v>
      </c>
      <c r="KL143" s="33">
        <v>3.0714309999999999E-4</v>
      </c>
      <c r="KM143" s="33">
        <v>3.059623E-4</v>
      </c>
      <c r="KN143" s="33">
        <v>3.0478379999999999E-4</v>
      </c>
      <c r="KO143" s="33">
        <v>3.0362390000000003E-4</v>
      </c>
      <c r="KP143" s="33">
        <v>3.0247899999999997E-4</v>
      </c>
      <c r="KQ143" s="33">
        <v>3.0135600000000002E-4</v>
      </c>
      <c r="KR143" s="33">
        <v>3.0024350000000001E-4</v>
      </c>
      <c r="KS143" s="33">
        <v>2.991518E-4</v>
      </c>
      <c r="KT143" s="33">
        <v>2.9807020000000001E-4</v>
      </c>
      <c r="KU143" s="33">
        <v>2.970146E-4</v>
      </c>
      <c r="KV143" s="33">
        <v>2.9598189999999999E-4</v>
      </c>
      <c r="KW143" s="33">
        <v>2.9497909999999999E-4</v>
      </c>
      <c r="KX143" s="33">
        <v>2.93997E-4</v>
      </c>
      <c r="KY143" s="33">
        <v>2.9304050000000001E-4</v>
      </c>
      <c r="KZ143" s="33">
        <v>2.9209690000000003E-4</v>
      </c>
      <c r="LA143" s="33">
        <v>2.9117470000000002E-4</v>
      </c>
      <c r="LB143" s="33">
        <v>2.9025900000000001E-4</v>
      </c>
      <c r="LC143" s="33">
        <v>2.8934700000000002E-4</v>
      </c>
      <c r="LD143" s="33">
        <v>2.8842419999999998E-4</v>
      </c>
      <c r="LE143" s="33">
        <v>2.8749290000000001E-4</v>
      </c>
      <c r="LF143" s="33">
        <v>2.8654599999999999E-4</v>
      </c>
      <c r="LG143" s="33">
        <v>2.855984E-4</v>
      </c>
      <c r="LH143" s="33">
        <v>2.8464030000000001E-4</v>
      </c>
      <c r="LI143" s="33">
        <v>2.8367620000000003E-4</v>
      </c>
      <c r="LJ143" s="33">
        <v>2.8269649999999999E-4</v>
      </c>
      <c r="LK143" s="33">
        <v>2.8170719999999998E-4</v>
      </c>
      <c r="LL143" s="33">
        <v>2.8071139999999998E-4</v>
      </c>
      <c r="LM143" s="33">
        <v>2.7972879999999998E-4</v>
      </c>
      <c r="LN143" s="33">
        <v>2.787593E-4</v>
      </c>
      <c r="LO143" s="33">
        <v>2.7781060000000001E-4</v>
      </c>
      <c r="LP143" s="33">
        <v>2.768736E-4</v>
      </c>
      <c r="LQ143" s="33">
        <v>2.759506E-4</v>
      </c>
      <c r="LR143" s="33">
        <v>2.7504230000000002E-4</v>
      </c>
      <c r="LS143" s="33">
        <v>2.7415920000000002E-4</v>
      </c>
      <c r="LT143" s="33">
        <v>2.7329470000000001E-4</v>
      </c>
      <c r="LU143" s="33">
        <v>2.7244969999999999E-4</v>
      </c>
      <c r="LV143" s="33">
        <v>2.7160969999999999E-4</v>
      </c>
      <c r="LW143" s="33">
        <v>2.707745E-4</v>
      </c>
      <c r="LX143" s="33">
        <v>2.6993900000000002E-4</v>
      </c>
      <c r="LY143" s="33">
        <v>2.6910779999999999E-4</v>
      </c>
      <c r="LZ143" s="33">
        <v>2.6827809999999998E-4</v>
      </c>
      <c r="MA143" s="33">
        <v>2.6745330000000001E-4</v>
      </c>
      <c r="MB143" s="33">
        <v>2.6662119999999999E-4</v>
      </c>
      <c r="MC143" s="33">
        <v>2.6578369999999998E-4</v>
      </c>
      <c r="MD143" s="33">
        <v>2.6493689999999999E-4</v>
      </c>
      <c r="ME143" s="33">
        <v>2.640877E-4</v>
      </c>
      <c r="MF143" s="33">
        <v>2.6323109999999998E-4</v>
      </c>
      <c r="MG143" s="33">
        <v>2.6237009999999998E-4</v>
      </c>
      <c r="MH143" s="33">
        <v>2.6149369999999998E-4</v>
      </c>
      <c r="MI143" s="33">
        <v>2.606113E-4</v>
      </c>
      <c r="MJ143" s="33">
        <v>2.5972400000000002E-4</v>
      </c>
      <c r="MK143" s="33">
        <v>2.5884349999999998E-4</v>
      </c>
      <c r="ML143" s="33">
        <v>2.5796860000000001E-4</v>
      </c>
      <c r="MM143" s="33">
        <v>2.5709769999999999E-4</v>
      </c>
      <c r="MN143" s="33">
        <v>2.562191E-4</v>
      </c>
      <c r="MO143" s="33">
        <v>2.5534240000000001E-4</v>
      </c>
      <c r="MP143" s="33">
        <v>2.5446810000000002E-4</v>
      </c>
      <c r="MQ143" s="33">
        <v>2.53608E-4</v>
      </c>
      <c r="MR143" s="33">
        <v>2.5276299999999998E-4</v>
      </c>
      <c r="MS143" s="33">
        <v>2.5192779999999999E-4</v>
      </c>
      <c r="MT143" s="33">
        <v>2.5109029999999998E-4</v>
      </c>
      <c r="MU143" s="33">
        <v>2.502626E-4</v>
      </c>
      <c r="MV143" s="33">
        <v>2.494439E-4</v>
      </c>
      <c r="MW143" s="33">
        <v>2.4864430000000001E-4</v>
      </c>
      <c r="MX143" s="33">
        <v>2.4785790000000002E-4</v>
      </c>
      <c r="MY143" s="33">
        <v>2.4707579999999998E-4</v>
      </c>
      <c r="MZ143" s="33">
        <v>2.4628550000000001E-4</v>
      </c>
      <c r="NA143" s="33">
        <v>2.4549620000000001E-4</v>
      </c>
      <c r="NB143" s="33">
        <v>2.447083E-4</v>
      </c>
      <c r="NC143" s="33">
        <v>2.4392700000000001E-4</v>
      </c>
      <c r="ND143" s="33">
        <v>2.43143E-4</v>
      </c>
      <c r="NE143" s="33">
        <v>2.4234880000000001E-4</v>
      </c>
      <c r="NF143" s="33">
        <v>2.415362E-4</v>
      </c>
      <c r="NG143" s="33">
        <v>2.407144E-4</v>
      </c>
      <c r="NH143" s="33">
        <v>2.3988779999999999E-4</v>
      </c>
      <c r="NI143" s="33">
        <v>2.3906550000000001E-4</v>
      </c>
      <c r="NJ143" s="33">
        <v>2.3824109999999999E-4</v>
      </c>
      <c r="NK143" s="33">
        <v>2.3741149999999999E-4</v>
      </c>
      <c r="NL143" s="33">
        <v>2.365721E-4</v>
      </c>
      <c r="NM143" s="33">
        <v>2.3574070000000001E-4</v>
      </c>
      <c r="NN143" s="33">
        <v>2.349206E-4</v>
      </c>
      <c r="NO143" s="33">
        <v>2.341205E-4</v>
      </c>
      <c r="NP143" s="33">
        <v>2.333321E-4</v>
      </c>
      <c r="NQ143" s="33">
        <v>2.3255230000000001E-4</v>
      </c>
      <c r="NR143" s="33">
        <v>2.317726E-4</v>
      </c>
      <c r="NS143" s="33">
        <v>2.31005E-4</v>
      </c>
      <c r="NT143" s="33">
        <v>2.302529E-4</v>
      </c>
      <c r="NU143" s="33">
        <v>2.295233E-4</v>
      </c>
      <c r="NV143" s="33">
        <v>2.288073E-4</v>
      </c>
      <c r="NW143" s="33">
        <v>2.28101E-4</v>
      </c>
      <c r="NX143" s="33">
        <v>2.2739280000000001E-4</v>
      </c>
      <c r="NY143" s="33">
        <v>2.266863E-4</v>
      </c>
      <c r="NZ143" s="33">
        <v>2.2598320000000001E-4</v>
      </c>
      <c r="OA143" s="33">
        <v>2.252864E-4</v>
      </c>
      <c r="OB143" s="33">
        <v>2.245816E-4</v>
      </c>
      <c r="OC143" s="33">
        <v>2.2386779999999999E-4</v>
      </c>
      <c r="OD143" s="33">
        <v>2.2314089999999999E-4</v>
      </c>
      <c r="OE143" s="33">
        <v>2.224118E-4</v>
      </c>
      <c r="OF143" s="33">
        <v>2.216888E-4</v>
      </c>
      <c r="OG143" s="33">
        <v>2.209771E-4</v>
      </c>
      <c r="OH143" s="33">
        <v>2.2026460000000001E-4</v>
      </c>
      <c r="OI143" s="33">
        <v>2.1954909999999999E-4</v>
      </c>
      <c r="OJ143" s="33">
        <v>2.188301E-4</v>
      </c>
      <c r="OK143" s="33">
        <v>2.18118E-4</v>
      </c>
      <c r="OL143" s="33">
        <v>2.1742119999999999E-4</v>
      </c>
      <c r="OM143" s="33">
        <v>2.1674340000000001E-4</v>
      </c>
      <c r="ON143" s="33">
        <v>2.1607270000000001E-4</v>
      </c>
      <c r="OO143" s="33">
        <v>2.1540430000000001E-4</v>
      </c>
      <c r="OP143" s="33">
        <v>2.147374E-4</v>
      </c>
    </row>
    <row r="144" spans="1:406" x14ac:dyDescent="0.25">
      <c r="A144" s="13" t="str">
        <f t="shared" si="2"/>
        <v>Helicopter-ULTRA COARSE-6-20-Any</v>
      </c>
      <c r="B144" s="13" t="s">
        <v>55</v>
      </c>
      <c r="C144" s="23" t="s">
        <v>42</v>
      </c>
      <c r="D144" s="31">
        <v>6</v>
      </c>
      <c r="E144" s="23">
        <v>20</v>
      </c>
      <c r="F144" s="32" t="s">
        <v>48</v>
      </c>
      <c r="G144" s="33">
        <v>1.010794</v>
      </c>
      <c r="H144" s="33">
        <v>1.0695410000000001</v>
      </c>
      <c r="I144" s="33">
        <v>1.0571470000000001</v>
      </c>
      <c r="J144" s="33">
        <v>0.95213700000000001</v>
      </c>
      <c r="K144" s="33">
        <v>0.79913619999999996</v>
      </c>
      <c r="L144" s="33">
        <v>0.64598529999999998</v>
      </c>
      <c r="M144" s="33">
        <v>0.5156288</v>
      </c>
      <c r="N144" s="33">
        <v>0.41193150000000001</v>
      </c>
      <c r="O144" s="33">
        <v>0.33124799999999999</v>
      </c>
      <c r="P144" s="33">
        <v>0.26923550000000002</v>
      </c>
      <c r="Q144" s="33">
        <v>0.22148480000000001</v>
      </c>
      <c r="R144" s="33">
        <v>0.18406739999999999</v>
      </c>
      <c r="S144" s="33">
        <v>0.15481230000000001</v>
      </c>
      <c r="T144" s="33">
        <v>0.13180559999999999</v>
      </c>
      <c r="U144" s="33">
        <v>0.1132874</v>
      </c>
      <c r="V144" s="33">
        <v>9.8173620000000003E-2</v>
      </c>
      <c r="W144" s="33">
        <v>8.5790710000000006E-2</v>
      </c>
      <c r="X144" s="33">
        <v>7.5503879999999995E-2</v>
      </c>
      <c r="Y144" s="33">
        <v>6.6843459999999993E-2</v>
      </c>
      <c r="Z144" s="33">
        <v>5.9745909999999999E-2</v>
      </c>
      <c r="AA144" s="33">
        <v>5.3723460000000001E-2</v>
      </c>
      <c r="AB144" s="33">
        <v>4.8467349999999999E-2</v>
      </c>
      <c r="AC144" s="33">
        <v>4.4572229999999997E-2</v>
      </c>
      <c r="AD144" s="33">
        <v>4.1057629999999998E-2</v>
      </c>
      <c r="AE144" s="33">
        <v>3.7842969999999997E-2</v>
      </c>
      <c r="AF144" s="33">
        <v>3.5065779999999998E-2</v>
      </c>
      <c r="AG144" s="33">
        <v>3.2524150000000002E-2</v>
      </c>
      <c r="AH144" s="33">
        <v>3.0195779999999998E-2</v>
      </c>
      <c r="AI144" s="33">
        <v>2.816575E-2</v>
      </c>
      <c r="AJ144" s="33">
        <v>2.6299949999999999E-2</v>
      </c>
      <c r="AK144" s="33">
        <v>2.4581269999999999E-2</v>
      </c>
      <c r="AL144" s="33">
        <v>2.3086510000000001E-2</v>
      </c>
      <c r="AM144" s="33">
        <v>2.171027E-2</v>
      </c>
      <c r="AN144" s="33">
        <v>2.0432019999999999E-2</v>
      </c>
      <c r="AO144" s="33">
        <v>1.928794E-2</v>
      </c>
      <c r="AP144" s="33">
        <v>1.8223420000000001E-2</v>
      </c>
      <c r="AQ144" s="33">
        <v>1.724206E-2</v>
      </c>
      <c r="AR144" s="33">
        <v>1.6342929999999999E-2</v>
      </c>
      <c r="AS144" s="33">
        <v>1.542922E-2</v>
      </c>
      <c r="AT144" s="33">
        <v>1.4596049999999999E-2</v>
      </c>
      <c r="AU144" s="33">
        <v>1.3833359999999999E-2</v>
      </c>
      <c r="AV144" s="33">
        <v>1.31319E-2</v>
      </c>
      <c r="AW144" s="33">
        <v>1.2487079999999999E-2</v>
      </c>
      <c r="AX144" s="33">
        <v>1.189233E-2</v>
      </c>
      <c r="AY144" s="33">
        <v>1.134052E-2</v>
      </c>
      <c r="AZ144" s="33">
        <v>1.0828870000000001E-2</v>
      </c>
      <c r="BA144" s="33">
        <v>1.035408E-2</v>
      </c>
      <c r="BB144" s="33">
        <v>9.9110729999999994E-3</v>
      </c>
      <c r="BC144" s="33">
        <v>9.4973320000000007E-3</v>
      </c>
      <c r="BD144" s="33">
        <v>9.1105779999999994E-3</v>
      </c>
      <c r="BE144" s="33">
        <v>8.7471809999999997E-3</v>
      </c>
      <c r="BF144" s="33">
        <v>8.4055680000000004E-3</v>
      </c>
      <c r="BG144" s="33">
        <v>8.0854099999999995E-3</v>
      </c>
      <c r="BH144" s="33">
        <v>7.7837280000000002E-3</v>
      </c>
      <c r="BI144" s="33">
        <v>7.4972720000000001E-3</v>
      </c>
      <c r="BJ144" s="33">
        <v>7.2267520000000003E-3</v>
      </c>
      <c r="BK144" s="33">
        <v>6.9711189999999996E-3</v>
      </c>
      <c r="BL144" s="33">
        <v>6.7279050000000002E-3</v>
      </c>
      <c r="BM144" s="33">
        <v>6.4974899999999999E-3</v>
      </c>
      <c r="BN144" s="33">
        <v>6.279377E-3</v>
      </c>
      <c r="BO144" s="33">
        <v>6.0710360000000001E-3</v>
      </c>
      <c r="BP144" s="33">
        <v>5.8722419999999997E-3</v>
      </c>
      <c r="BQ144" s="33">
        <v>5.6833539999999998E-3</v>
      </c>
      <c r="BR144" s="33">
        <v>5.5031560000000004E-3</v>
      </c>
      <c r="BS144" s="33">
        <v>5.331377E-3</v>
      </c>
      <c r="BT144" s="33">
        <v>5.1673650000000002E-3</v>
      </c>
      <c r="BU144" s="33">
        <v>5.009561E-3</v>
      </c>
      <c r="BV144" s="33">
        <v>4.8590459999999997E-3</v>
      </c>
      <c r="BW144" s="33">
        <v>4.7156120000000001E-3</v>
      </c>
      <c r="BX144" s="33">
        <v>4.5774769999999999E-3</v>
      </c>
      <c r="BY144" s="33">
        <v>4.4451650000000001E-3</v>
      </c>
      <c r="BZ144" s="33">
        <v>4.3189309999999998E-3</v>
      </c>
      <c r="CA144" s="33">
        <v>4.1977280000000004E-3</v>
      </c>
      <c r="CB144" s="33">
        <v>4.0810719999999998E-3</v>
      </c>
      <c r="CC144" s="33">
        <v>3.96891E-3</v>
      </c>
      <c r="CD144" s="33">
        <v>3.860661E-3</v>
      </c>
      <c r="CE144" s="33">
        <v>3.7572510000000001E-3</v>
      </c>
      <c r="CF144" s="33">
        <v>3.6584600000000001E-3</v>
      </c>
      <c r="CG144" s="33">
        <v>3.562876E-3</v>
      </c>
      <c r="CH144" s="33">
        <v>3.470267E-3</v>
      </c>
      <c r="CI144" s="33">
        <v>3.3814489999999999E-3</v>
      </c>
      <c r="CJ144" s="33">
        <v>3.2963020000000001E-3</v>
      </c>
      <c r="CK144" s="33">
        <v>3.214401E-3</v>
      </c>
      <c r="CL144" s="33">
        <v>3.1354629999999998E-3</v>
      </c>
      <c r="CM144" s="33">
        <v>3.0589559999999998E-3</v>
      </c>
      <c r="CN144" s="33">
        <v>2.9847810000000002E-3</v>
      </c>
      <c r="CO144" s="33">
        <v>2.9137019999999998E-3</v>
      </c>
      <c r="CP144" s="33">
        <v>2.8456940000000002E-3</v>
      </c>
      <c r="CQ144" s="33">
        <v>2.779887E-3</v>
      </c>
      <c r="CR144" s="33">
        <v>2.7161030000000001E-3</v>
      </c>
      <c r="CS144" s="33">
        <v>2.6545689999999999E-3</v>
      </c>
      <c r="CT144" s="33">
        <v>2.5949739999999999E-3</v>
      </c>
      <c r="CU144" s="33">
        <v>2.537273E-3</v>
      </c>
      <c r="CV144" s="33">
        <v>2.481512E-3</v>
      </c>
      <c r="CW144" s="33">
        <v>2.427771E-3</v>
      </c>
      <c r="CX144" s="33">
        <v>2.3758820000000002E-3</v>
      </c>
      <c r="CY144" s="33">
        <v>2.3255089999999999E-3</v>
      </c>
      <c r="CZ144" s="33">
        <v>2.2766489999999999E-3</v>
      </c>
      <c r="DA144" s="33">
        <v>2.2295840000000002E-3</v>
      </c>
      <c r="DB144" s="33">
        <v>2.1841159999999998E-3</v>
      </c>
      <c r="DC144" s="33">
        <v>2.1399169999999999E-3</v>
      </c>
      <c r="DD144" s="33">
        <v>2.0972400000000002E-3</v>
      </c>
      <c r="DE144" s="33">
        <v>2.0560489999999999E-3</v>
      </c>
      <c r="DF144" s="33">
        <v>2.0161720000000001E-3</v>
      </c>
      <c r="DG144" s="33">
        <v>1.977445E-3</v>
      </c>
      <c r="DH144" s="33">
        <v>1.939561E-3</v>
      </c>
      <c r="DI144" s="33">
        <v>1.9029380000000001E-3</v>
      </c>
      <c r="DJ144" s="33">
        <v>1.8678340000000001E-3</v>
      </c>
      <c r="DK144" s="33">
        <v>1.8338440000000001E-3</v>
      </c>
      <c r="DL144" s="33">
        <v>1.800559E-3</v>
      </c>
      <c r="DM144" s="33">
        <v>1.7681489999999999E-3</v>
      </c>
      <c r="DN144" s="33">
        <v>1.7367019999999999E-3</v>
      </c>
      <c r="DO144" s="33">
        <v>1.7063919999999999E-3</v>
      </c>
      <c r="DP144" s="33">
        <v>1.677153E-3</v>
      </c>
      <c r="DQ144" s="33">
        <v>1.6483960000000001E-3</v>
      </c>
      <c r="DR144" s="33">
        <v>1.6202499999999999E-3</v>
      </c>
      <c r="DS144" s="33">
        <v>1.593117E-3</v>
      </c>
      <c r="DT144" s="33">
        <v>1.5668570000000001E-3</v>
      </c>
      <c r="DU144" s="33">
        <v>1.5414599999999999E-3</v>
      </c>
      <c r="DV144" s="33">
        <v>1.51687E-3</v>
      </c>
      <c r="DW144" s="33">
        <v>1.4927720000000001E-3</v>
      </c>
      <c r="DX144" s="33">
        <v>1.469323E-3</v>
      </c>
      <c r="DY144" s="33">
        <v>1.4466590000000001E-3</v>
      </c>
      <c r="DZ144" s="33">
        <v>1.4245449999999999E-3</v>
      </c>
      <c r="EA144" s="33">
        <v>1.4031219999999999E-3</v>
      </c>
      <c r="EB144" s="33">
        <v>1.382479E-3</v>
      </c>
      <c r="EC144" s="33">
        <v>1.3624100000000001E-3</v>
      </c>
      <c r="ED144" s="33">
        <v>1.3428299999999999E-3</v>
      </c>
      <c r="EE144" s="33">
        <v>1.323701E-3</v>
      </c>
      <c r="EF144" s="33">
        <v>1.30492E-3</v>
      </c>
      <c r="EG144" s="33">
        <v>1.2866850000000001E-3</v>
      </c>
      <c r="EH144" s="33">
        <v>1.269107E-3</v>
      </c>
      <c r="EI144" s="33">
        <v>1.252062E-3</v>
      </c>
      <c r="EJ144" s="33">
        <v>1.235433E-3</v>
      </c>
      <c r="EK144" s="33">
        <v>1.2191050000000001E-3</v>
      </c>
      <c r="EL144" s="33">
        <v>1.203073E-3</v>
      </c>
      <c r="EM144" s="33">
        <v>1.187518E-3</v>
      </c>
      <c r="EN144" s="33">
        <v>1.1725939999999999E-3</v>
      </c>
      <c r="EO144" s="33">
        <v>1.15821E-3</v>
      </c>
      <c r="EP144" s="33">
        <v>1.1441439999999999E-3</v>
      </c>
      <c r="EQ144" s="33">
        <v>1.1301950000000001E-3</v>
      </c>
      <c r="ER144" s="33">
        <v>1.1164390000000001E-3</v>
      </c>
      <c r="ES144" s="33">
        <v>1.103052E-3</v>
      </c>
      <c r="ET144" s="33">
        <v>1.090234E-3</v>
      </c>
      <c r="EU144" s="33">
        <v>1.0779190000000001E-3</v>
      </c>
      <c r="EV144" s="33">
        <v>1.065875E-3</v>
      </c>
      <c r="EW144" s="33">
        <v>1.0539200000000001E-3</v>
      </c>
      <c r="EX144" s="33">
        <v>1.042189E-3</v>
      </c>
      <c r="EY144" s="33">
        <v>1.030745E-3</v>
      </c>
      <c r="EZ144" s="33">
        <v>1.0196719999999999E-3</v>
      </c>
      <c r="FA144" s="33">
        <v>1.008912E-3</v>
      </c>
      <c r="FB144" s="33">
        <v>9.9830420000000006E-4</v>
      </c>
      <c r="FC144" s="33">
        <v>9.8774379999999997E-4</v>
      </c>
      <c r="FD144" s="33">
        <v>9.7745829999999994E-4</v>
      </c>
      <c r="FE144" s="33">
        <v>9.6752299999999997E-4</v>
      </c>
      <c r="FF144" s="33">
        <v>9.5799660000000001E-4</v>
      </c>
      <c r="FG144" s="33">
        <v>9.4882549999999999E-4</v>
      </c>
      <c r="FH144" s="33">
        <v>9.3977670000000004E-4</v>
      </c>
      <c r="FI144" s="33">
        <v>9.3074059999999998E-4</v>
      </c>
      <c r="FJ144" s="33">
        <v>9.2191229999999999E-4</v>
      </c>
      <c r="FK144" s="33">
        <v>9.1337769999999996E-4</v>
      </c>
      <c r="FL144" s="33">
        <v>9.0519389999999997E-4</v>
      </c>
      <c r="FM144" s="33">
        <v>8.9728989999999999E-4</v>
      </c>
      <c r="FN144" s="33">
        <v>8.8944589999999997E-4</v>
      </c>
      <c r="FO144" s="33">
        <v>8.8157160000000004E-4</v>
      </c>
      <c r="FP144" s="33">
        <v>8.7381839999999998E-4</v>
      </c>
      <c r="FQ144" s="33">
        <v>8.6623820000000004E-4</v>
      </c>
      <c r="FR144" s="33">
        <v>8.5890100000000002E-4</v>
      </c>
      <c r="FS144" s="33">
        <v>8.5178119999999998E-4</v>
      </c>
      <c r="FT144" s="33">
        <v>8.4474859999999997E-4</v>
      </c>
      <c r="FU144" s="33">
        <v>8.3772559999999998E-4</v>
      </c>
      <c r="FV144" s="33">
        <v>8.3086960000000002E-4</v>
      </c>
      <c r="FW144" s="33">
        <v>8.2426299999999999E-4</v>
      </c>
      <c r="FX144" s="33">
        <v>8.1798660000000003E-4</v>
      </c>
      <c r="FY144" s="33">
        <v>8.1193870000000003E-4</v>
      </c>
      <c r="FZ144" s="33">
        <v>8.0593449999999997E-4</v>
      </c>
      <c r="GA144" s="33">
        <v>7.9985970000000001E-4</v>
      </c>
      <c r="GB144" s="33">
        <v>7.9384690000000005E-4</v>
      </c>
      <c r="GC144" s="33">
        <v>7.8800059999999995E-4</v>
      </c>
      <c r="GD144" s="33">
        <v>7.8242519999999996E-4</v>
      </c>
      <c r="GE144" s="33">
        <v>7.7706729999999999E-4</v>
      </c>
      <c r="GF144" s="33">
        <v>7.7181150000000002E-4</v>
      </c>
      <c r="GG144" s="33">
        <v>7.6653539999999997E-4</v>
      </c>
      <c r="GH144" s="33">
        <v>7.6134339999999997E-4</v>
      </c>
      <c r="GI144" s="33">
        <v>7.5630089999999999E-4</v>
      </c>
      <c r="GJ144" s="33">
        <v>7.514609E-4</v>
      </c>
      <c r="GK144" s="33">
        <v>7.4671660000000001E-4</v>
      </c>
      <c r="GL144" s="33">
        <v>7.4196590000000001E-4</v>
      </c>
      <c r="GM144" s="33">
        <v>7.371198E-4</v>
      </c>
      <c r="GN144" s="33">
        <v>7.3226930000000001E-4</v>
      </c>
      <c r="GO144" s="33">
        <v>7.2752030000000005E-4</v>
      </c>
      <c r="GP144" s="33">
        <v>7.2293499999999996E-4</v>
      </c>
      <c r="GQ144" s="33">
        <v>7.1843799999999995E-4</v>
      </c>
      <c r="GR144" s="33">
        <v>7.1397509999999997E-4</v>
      </c>
      <c r="GS144" s="33">
        <v>7.0949619999999996E-4</v>
      </c>
      <c r="GT144" s="33">
        <v>7.0509019999999997E-4</v>
      </c>
      <c r="GU144" s="33">
        <v>7.008308E-4</v>
      </c>
      <c r="GV144" s="33">
        <v>6.9676670000000005E-4</v>
      </c>
      <c r="GW144" s="33">
        <v>6.9284459999999996E-4</v>
      </c>
      <c r="GX144" s="33">
        <v>6.8901949999999998E-4</v>
      </c>
      <c r="GY144" s="33">
        <v>6.8525430000000004E-4</v>
      </c>
      <c r="GZ144" s="33">
        <v>6.815743E-4</v>
      </c>
      <c r="HA144" s="33">
        <v>6.7796559999999998E-4</v>
      </c>
      <c r="HB144" s="33">
        <v>6.744314E-4</v>
      </c>
      <c r="HC144" s="33">
        <v>6.7089120000000003E-4</v>
      </c>
      <c r="HD144" s="33">
        <v>6.6731470000000004E-4</v>
      </c>
      <c r="HE144" s="33">
        <v>6.6368609999999995E-4</v>
      </c>
      <c r="HF144" s="33">
        <v>6.600585E-4</v>
      </c>
      <c r="HG144" s="33">
        <v>6.5648439999999996E-4</v>
      </c>
      <c r="HH144" s="33">
        <v>6.5302100000000005E-4</v>
      </c>
      <c r="HI144" s="33">
        <v>6.4964009999999997E-4</v>
      </c>
      <c r="HJ144" s="33">
        <v>6.4633010000000001E-4</v>
      </c>
      <c r="HK144" s="33">
        <v>6.4307570000000003E-4</v>
      </c>
      <c r="HL144" s="33">
        <v>6.3987500000000004E-4</v>
      </c>
      <c r="HM144" s="33">
        <v>6.3673980000000005E-4</v>
      </c>
      <c r="HN144" s="33">
        <v>6.3371580000000003E-4</v>
      </c>
      <c r="HO144" s="33">
        <v>6.3076189999999996E-4</v>
      </c>
      <c r="HP144" s="33">
        <v>6.2784660000000003E-4</v>
      </c>
      <c r="HQ144" s="33">
        <v>6.2494630000000002E-4</v>
      </c>
      <c r="HR144" s="33">
        <v>6.2205439999999995E-4</v>
      </c>
      <c r="HS144" s="33">
        <v>6.1919130000000005E-4</v>
      </c>
      <c r="HT144" s="33">
        <v>6.1639159999999998E-4</v>
      </c>
      <c r="HU144" s="33">
        <v>6.1364519999999997E-4</v>
      </c>
      <c r="HV144" s="33">
        <v>6.1094830000000004E-4</v>
      </c>
      <c r="HW144" s="33">
        <v>6.0828469999999997E-4</v>
      </c>
      <c r="HX144" s="33">
        <v>6.0563649999999995E-4</v>
      </c>
      <c r="HY144" s="33">
        <v>6.0301569999999995E-4</v>
      </c>
      <c r="HZ144" s="33">
        <v>6.0046410000000002E-4</v>
      </c>
      <c r="IA144" s="33">
        <v>5.9795699999999998E-4</v>
      </c>
      <c r="IB144" s="33">
        <v>5.9548179999999997E-4</v>
      </c>
      <c r="IC144" s="33">
        <v>5.9301619999999999E-4</v>
      </c>
      <c r="ID144" s="33">
        <v>5.9053800000000004E-4</v>
      </c>
      <c r="IE144" s="33">
        <v>5.8806760000000005E-4</v>
      </c>
      <c r="IF144" s="33">
        <v>5.8565169999999999E-4</v>
      </c>
      <c r="IG144" s="33">
        <v>5.8329040000000001E-4</v>
      </c>
      <c r="IH144" s="33">
        <v>5.809996E-4</v>
      </c>
      <c r="II144" s="33">
        <v>5.7876270000000005E-4</v>
      </c>
      <c r="IJ144" s="33">
        <v>5.7653040000000004E-4</v>
      </c>
      <c r="IK144" s="33">
        <v>5.7432149999999999E-4</v>
      </c>
      <c r="IL144" s="33">
        <v>5.721716E-4</v>
      </c>
      <c r="IM144" s="33">
        <v>5.7007290000000001E-4</v>
      </c>
      <c r="IN144" s="33">
        <v>5.6802600000000001E-4</v>
      </c>
      <c r="IO144" s="33">
        <v>5.6601259999999995E-4</v>
      </c>
      <c r="IP144" s="33">
        <v>5.639722E-4</v>
      </c>
      <c r="IQ144" s="33">
        <v>5.6189140000000005E-4</v>
      </c>
      <c r="IR144" s="33">
        <v>5.5978639999999997E-4</v>
      </c>
      <c r="IS144" s="33">
        <v>5.5767169999999995E-4</v>
      </c>
      <c r="IT144" s="33">
        <v>5.5558590000000002E-4</v>
      </c>
      <c r="IU144" s="33">
        <v>5.5354299999999998E-4</v>
      </c>
      <c r="IV144" s="33">
        <v>5.5150819999999999E-4</v>
      </c>
      <c r="IW144" s="33">
        <v>5.4947389999999996E-4</v>
      </c>
      <c r="IX144" s="33">
        <v>5.4745970000000005E-4</v>
      </c>
      <c r="IY144" s="33">
        <v>5.4548590000000005E-4</v>
      </c>
      <c r="IZ144" s="33">
        <v>5.4356049999999996E-4</v>
      </c>
      <c r="JA144" s="33">
        <v>5.4168459999999995E-4</v>
      </c>
      <c r="JB144" s="33">
        <v>5.3982170000000003E-4</v>
      </c>
      <c r="JC144" s="33">
        <v>5.3795600000000002E-4</v>
      </c>
      <c r="JD144" s="33">
        <v>5.3609879999999999E-4</v>
      </c>
      <c r="JE144" s="33">
        <v>5.3426700000000005E-4</v>
      </c>
      <c r="JF144" s="33">
        <v>5.3246900000000004E-4</v>
      </c>
      <c r="JG144" s="33">
        <v>5.3070989999999996E-4</v>
      </c>
      <c r="JH144" s="33">
        <v>5.2897450000000004E-4</v>
      </c>
      <c r="JI144" s="33">
        <v>5.2724879999999997E-4</v>
      </c>
      <c r="JJ144" s="33">
        <v>5.2555060000000005E-4</v>
      </c>
      <c r="JK144" s="33">
        <v>5.2388809999999995E-4</v>
      </c>
      <c r="JL144" s="33">
        <v>5.2225790000000002E-4</v>
      </c>
      <c r="JM144" s="33">
        <v>5.2065219999999999E-4</v>
      </c>
      <c r="JN144" s="33">
        <v>5.190425E-4</v>
      </c>
      <c r="JO144" s="33">
        <v>5.1741299999999999E-4</v>
      </c>
      <c r="JP144" s="33">
        <v>5.1579179999999998E-4</v>
      </c>
      <c r="JQ144" s="33">
        <v>5.1420320000000004E-4</v>
      </c>
      <c r="JR144" s="33">
        <v>5.1262129999999999E-4</v>
      </c>
      <c r="JS144" s="33">
        <v>5.1104039999999996E-4</v>
      </c>
      <c r="JT144" s="33">
        <v>5.0943479999999996E-4</v>
      </c>
      <c r="JU144" s="33">
        <v>5.0779130000000005E-4</v>
      </c>
      <c r="JV144" s="33">
        <v>5.0612870000000003E-4</v>
      </c>
      <c r="JW144" s="33">
        <v>5.0447090000000001E-4</v>
      </c>
      <c r="JX144" s="33">
        <v>5.0281999999999996E-4</v>
      </c>
      <c r="JY144" s="33">
        <v>5.0119819999999997E-4</v>
      </c>
      <c r="JZ144" s="33">
        <v>4.9960520000000004E-4</v>
      </c>
      <c r="KA144" s="33">
        <v>4.9802349999999995E-4</v>
      </c>
      <c r="KB144" s="33">
        <v>4.9645579999999998E-4</v>
      </c>
      <c r="KC144" s="33">
        <v>4.949183E-4</v>
      </c>
      <c r="KD144" s="33">
        <v>4.9341450000000002E-4</v>
      </c>
      <c r="KE144" s="33">
        <v>4.9196099999999996E-4</v>
      </c>
      <c r="KF144" s="33">
        <v>4.905501E-4</v>
      </c>
      <c r="KG144" s="33">
        <v>4.8917429999999998E-4</v>
      </c>
      <c r="KH144" s="33">
        <v>4.8783399999999998E-4</v>
      </c>
      <c r="KI144" s="33">
        <v>4.8653999999999999E-4</v>
      </c>
      <c r="KJ144" s="33">
        <v>4.852751E-4</v>
      </c>
      <c r="KK144" s="33">
        <v>4.8402710000000003E-4</v>
      </c>
      <c r="KL144" s="33">
        <v>4.8278040000000001E-4</v>
      </c>
      <c r="KM144" s="33">
        <v>4.8152070000000001E-4</v>
      </c>
      <c r="KN144" s="33">
        <v>4.8023919999999999E-4</v>
      </c>
      <c r="KO144" s="33">
        <v>4.7895620000000001E-4</v>
      </c>
      <c r="KP144" s="33">
        <v>4.776669E-4</v>
      </c>
      <c r="KQ144" s="33">
        <v>4.7635659999999998E-4</v>
      </c>
      <c r="KR144" s="33">
        <v>4.7501279999999997E-4</v>
      </c>
      <c r="KS144" s="33">
        <v>4.7362469999999999E-4</v>
      </c>
      <c r="KT144" s="33">
        <v>4.721948E-4</v>
      </c>
      <c r="KU144" s="33">
        <v>4.7076509999999998E-4</v>
      </c>
      <c r="KV144" s="33">
        <v>4.6934679999999999E-4</v>
      </c>
      <c r="KW144" s="33">
        <v>4.6794259999999999E-4</v>
      </c>
      <c r="KX144" s="33">
        <v>4.6656740000000001E-4</v>
      </c>
      <c r="KY144" s="33">
        <v>4.6523320000000002E-4</v>
      </c>
      <c r="KZ144" s="33">
        <v>4.6392850000000002E-4</v>
      </c>
      <c r="LA144" s="33">
        <v>4.6268280000000001E-4</v>
      </c>
      <c r="LB144" s="33">
        <v>4.6149290000000001E-4</v>
      </c>
      <c r="LC144" s="33">
        <v>4.6035519999999998E-4</v>
      </c>
      <c r="LD144" s="33">
        <v>4.5926849999999999E-4</v>
      </c>
      <c r="LE144" s="33">
        <v>4.5822510000000002E-4</v>
      </c>
      <c r="LF144" s="33">
        <v>4.5718910000000002E-4</v>
      </c>
      <c r="LG144" s="33">
        <v>4.5615489999999999E-4</v>
      </c>
      <c r="LH144" s="33">
        <v>4.5511290000000001E-4</v>
      </c>
      <c r="LI144" s="33">
        <v>4.5406919999999999E-4</v>
      </c>
      <c r="LJ144" s="33">
        <v>4.5302850000000002E-4</v>
      </c>
      <c r="LK144" s="33">
        <v>4.5198690000000001E-4</v>
      </c>
      <c r="LL144" s="33">
        <v>4.509092E-4</v>
      </c>
      <c r="LM144" s="33">
        <v>4.4979660000000002E-4</v>
      </c>
      <c r="LN144" s="33">
        <v>4.486526E-4</v>
      </c>
      <c r="LO144" s="33">
        <v>4.4750310000000001E-4</v>
      </c>
      <c r="LP144" s="33">
        <v>4.4636889999999997E-4</v>
      </c>
      <c r="LQ144" s="33">
        <v>4.4526709999999998E-4</v>
      </c>
      <c r="LR144" s="33">
        <v>4.4418840000000001E-4</v>
      </c>
      <c r="LS144" s="33">
        <v>4.431339E-4</v>
      </c>
      <c r="LT144" s="33">
        <v>4.4209389999999999E-4</v>
      </c>
      <c r="LU144" s="33">
        <v>4.4107610000000002E-4</v>
      </c>
      <c r="LV144" s="33">
        <v>4.4008259999999999E-4</v>
      </c>
      <c r="LW144" s="33">
        <v>4.3911630000000002E-4</v>
      </c>
      <c r="LX144" s="33">
        <v>4.3817520000000003E-4</v>
      </c>
      <c r="LY144" s="33">
        <v>4.3726399999999998E-4</v>
      </c>
      <c r="LZ144" s="33">
        <v>4.3636910000000002E-4</v>
      </c>
      <c r="MA144" s="33">
        <v>4.3548540000000002E-4</v>
      </c>
      <c r="MB144" s="33">
        <v>4.3460390000000002E-4</v>
      </c>
      <c r="MC144" s="33">
        <v>4.3371829999999998E-4</v>
      </c>
      <c r="MD144" s="33">
        <v>4.3282930000000002E-4</v>
      </c>
      <c r="ME144" s="33">
        <v>4.31946E-4</v>
      </c>
      <c r="MF144" s="33">
        <v>4.310567E-4</v>
      </c>
      <c r="MG144" s="33">
        <v>4.301641E-4</v>
      </c>
      <c r="MH144" s="33">
        <v>4.2926269999999999E-4</v>
      </c>
      <c r="MI144" s="33">
        <v>4.2835680000000002E-4</v>
      </c>
      <c r="MJ144" s="33">
        <v>4.2745689999999998E-4</v>
      </c>
      <c r="MK144" s="33">
        <v>4.2657269999999998E-4</v>
      </c>
      <c r="ML144" s="33">
        <v>4.2570150000000002E-4</v>
      </c>
      <c r="MM144" s="33">
        <v>4.248543E-4</v>
      </c>
      <c r="MN144" s="33">
        <v>4.2403770000000001E-4</v>
      </c>
      <c r="MO144" s="33">
        <v>4.2325499999999999E-4</v>
      </c>
      <c r="MP144" s="33">
        <v>4.2250430000000003E-4</v>
      </c>
      <c r="MQ144" s="33">
        <v>4.2177099999999998E-4</v>
      </c>
      <c r="MR144" s="33">
        <v>4.2103900000000001E-4</v>
      </c>
      <c r="MS144" s="33">
        <v>4.2031609999999999E-4</v>
      </c>
      <c r="MT144" s="33">
        <v>4.1960370000000002E-4</v>
      </c>
      <c r="MU144" s="33">
        <v>4.189091E-4</v>
      </c>
      <c r="MV144" s="33">
        <v>4.1822879999999998E-4</v>
      </c>
      <c r="MW144" s="33">
        <v>4.1754530000000001E-4</v>
      </c>
      <c r="MX144" s="33">
        <v>4.1684170000000001E-4</v>
      </c>
      <c r="MY144" s="33">
        <v>4.1612669999999997E-4</v>
      </c>
      <c r="MZ144" s="33">
        <v>4.1540499999999998E-4</v>
      </c>
      <c r="NA144" s="33">
        <v>4.146946E-4</v>
      </c>
      <c r="NB144" s="33">
        <v>4.1400570000000003E-4</v>
      </c>
      <c r="NC144" s="33">
        <v>4.1333590000000001E-4</v>
      </c>
      <c r="ND144" s="33">
        <v>4.1268089999999999E-4</v>
      </c>
      <c r="NE144" s="33">
        <v>4.120285E-4</v>
      </c>
      <c r="NF144" s="33">
        <v>4.113694E-4</v>
      </c>
      <c r="NG144" s="33">
        <v>4.1072830000000001E-4</v>
      </c>
      <c r="NH144" s="33">
        <v>4.1012669999999999E-4</v>
      </c>
      <c r="NI144" s="33">
        <v>4.0956070000000002E-4</v>
      </c>
      <c r="NJ144" s="33">
        <v>4.0902199999999999E-4</v>
      </c>
      <c r="NK144" s="33">
        <v>4.0849229999999999E-4</v>
      </c>
      <c r="NL144" s="33">
        <v>4.0795689999999999E-4</v>
      </c>
      <c r="NM144" s="33">
        <v>4.0743970000000002E-4</v>
      </c>
      <c r="NN144" s="33">
        <v>4.0696489999999998E-4</v>
      </c>
      <c r="NO144" s="33">
        <v>4.0652009999999998E-4</v>
      </c>
      <c r="NP144" s="33">
        <v>4.0608229999999999E-4</v>
      </c>
      <c r="NQ144" s="33">
        <v>4.056175E-4</v>
      </c>
      <c r="NR144" s="33">
        <v>4.0510859999999999E-4</v>
      </c>
      <c r="NS144" s="33">
        <v>4.0458379999999997E-4</v>
      </c>
      <c r="NT144" s="33">
        <v>4.0407129999999998E-4</v>
      </c>
      <c r="NU144" s="33">
        <v>4.0355799999999999E-4</v>
      </c>
      <c r="NV144" s="33">
        <v>4.030239E-4</v>
      </c>
      <c r="NW144" s="33">
        <v>4.0244560000000001E-4</v>
      </c>
      <c r="NX144" s="33">
        <v>4.018254E-4</v>
      </c>
      <c r="NY144" s="33">
        <v>4.0119869999999998E-4</v>
      </c>
      <c r="NZ144" s="33">
        <v>4.0059900000000002E-4</v>
      </c>
      <c r="OA144" s="33">
        <v>4.0001920000000001E-4</v>
      </c>
      <c r="OB144" s="33">
        <v>3.9944230000000001E-4</v>
      </c>
      <c r="OC144" s="33">
        <v>3.9884829999999998E-4</v>
      </c>
      <c r="OD144" s="33">
        <v>3.9824249999999999E-4</v>
      </c>
      <c r="OE144" s="33">
        <v>3.9765200000000002E-4</v>
      </c>
      <c r="OF144" s="33">
        <v>3.9709929999999998E-4</v>
      </c>
      <c r="OG144" s="33">
        <v>3.9656890000000001E-4</v>
      </c>
      <c r="OH144" s="33">
        <v>3.9603750000000002E-4</v>
      </c>
      <c r="OI144" s="33">
        <v>3.9547859999999998E-4</v>
      </c>
      <c r="OJ144" s="33">
        <v>3.9489229999999998E-4</v>
      </c>
      <c r="OK144" s="33">
        <v>3.9430280000000002E-4</v>
      </c>
      <c r="OL144" s="33">
        <v>3.9374499999999998E-4</v>
      </c>
      <c r="OM144" s="33">
        <v>3.9321199999999999E-4</v>
      </c>
      <c r="ON144" s="33">
        <v>3.9267669999999997E-4</v>
      </c>
      <c r="OO144" s="33">
        <v>3.9210489999999998E-4</v>
      </c>
      <c r="OP144" s="33">
        <v>3.914829E-4</v>
      </c>
    </row>
    <row r="145" spans="1:406" x14ac:dyDescent="0.25">
      <c r="A145" s="13" t="str">
        <f t="shared" si="2"/>
        <v>Helicopter-ULTRA COARSE-6-14-Any</v>
      </c>
      <c r="B145" s="13" t="s">
        <v>55</v>
      </c>
      <c r="C145" s="23" t="s">
        <v>42</v>
      </c>
      <c r="D145" s="31">
        <v>6</v>
      </c>
      <c r="E145" s="23">
        <v>14</v>
      </c>
      <c r="F145" s="32" t="s">
        <v>48</v>
      </c>
      <c r="G145" s="33">
        <v>1.1301209999999999</v>
      </c>
      <c r="H145" s="33">
        <v>0.96356450000000005</v>
      </c>
      <c r="I145" s="33">
        <v>0.72779760000000004</v>
      </c>
      <c r="J145" s="33">
        <v>0.52814470000000002</v>
      </c>
      <c r="K145" s="33">
        <v>0.38408239999999999</v>
      </c>
      <c r="L145" s="33">
        <v>0.28464400000000001</v>
      </c>
      <c r="M145" s="33">
        <v>0.2158233</v>
      </c>
      <c r="N145" s="33">
        <v>0.16757449999999999</v>
      </c>
      <c r="O145" s="33">
        <v>0.1329137</v>
      </c>
      <c r="P145" s="33">
        <v>0.1074415</v>
      </c>
      <c r="Q145" s="33">
        <v>8.8334179999999998E-2</v>
      </c>
      <c r="R145" s="33">
        <v>7.3802820000000005E-2</v>
      </c>
      <c r="S145" s="33">
        <v>6.248426E-2</v>
      </c>
      <c r="T145" s="33">
        <v>5.3536019999999997E-2</v>
      </c>
      <c r="U145" s="33">
        <v>4.6336000000000002E-2</v>
      </c>
      <c r="V145" s="33">
        <v>4.1563429999999998E-2</v>
      </c>
      <c r="W145" s="33">
        <v>3.7465400000000003E-2</v>
      </c>
      <c r="X145" s="33">
        <v>3.3857400000000003E-2</v>
      </c>
      <c r="Y145" s="33">
        <v>3.061527E-2</v>
      </c>
      <c r="Z145" s="33">
        <v>2.7782999999999999E-2</v>
      </c>
      <c r="AA145" s="33">
        <v>2.536362E-2</v>
      </c>
      <c r="AB145" s="33">
        <v>2.329912E-2</v>
      </c>
      <c r="AC145" s="33">
        <v>2.146207E-2</v>
      </c>
      <c r="AD145" s="33">
        <v>1.9813170000000001E-2</v>
      </c>
      <c r="AE145" s="33">
        <v>1.8300449999999999E-2</v>
      </c>
      <c r="AF145" s="33">
        <v>1.6943070000000001E-2</v>
      </c>
      <c r="AG145" s="33">
        <v>1.574803E-2</v>
      </c>
      <c r="AH145" s="33">
        <v>1.468526E-2</v>
      </c>
      <c r="AI145" s="33">
        <v>1.3711340000000001E-2</v>
      </c>
      <c r="AJ145" s="33">
        <v>1.2820929999999999E-2</v>
      </c>
      <c r="AK145" s="33">
        <v>1.2008349999999999E-2</v>
      </c>
      <c r="AL145" s="33">
        <v>1.120352E-2</v>
      </c>
      <c r="AM145" s="33">
        <v>1.048206E-2</v>
      </c>
      <c r="AN145" s="33">
        <v>9.8321610000000007E-3</v>
      </c>
      <c r="AO145" s="33">
        <v>9.245316E-3</v>
      </c>
      <c r="AP145" s="33">
        <v>8.7151329999999999E-3</v>
      </c>
      <c r="AQ145" s="33">
        <v>8.2344319999999999E-3</v>
      </c>
      <c r="AR145" s="33">
        <v>7.7958000000000003E-3</v>
      </c>
      <c r="AS145" s="33">
        <v>7.3920879999999998E-3</v>
      </c>
      <c r="AT145" s="33">
        <v>7.0183060000000002E-3</v>
      </c>
      <c r="AU145" s="33">
        <v>6.6723299999999998E-3</v>
      </c>
      <c r="AV145" s="33">
        <v>6.3532199999999997E-3</v>
      </c>
      <c r="AW145" s="33">
        <v>6.0590050000000001E-3</v>
      </c>
      <c r="AX145" s="33">
        <v>5.7860450000000001E-3</v>
      </c>
      <c r="AY145" s="33">
        <v>5.5301660000000004E-3</v>
      </c>
      <c r="AZ145" s="33">
        <v>5.289457E-3</v>
      </c>
      <c r="BA145" s="33">
        <v>5.0637080000000001E-3</v>
      </c>
      <c r="BB145" s="33">
        <v>4.8534299999999997E-3</v>
      </c>
      <c r="BC145" s="33">
        <v>4.6576079999999997E-3</v>
      </c>
      <c r="BD145" s="33">
        <v>4.4743630000000003E-3</v>
      </c>
      <c r="BE145" s="33">
        <v>4.3010219999999998E-3</v>
      </c>
      <c r="BF145" s="33">
        <v>4.1357829999999996E-3</v>
      </c>
      <c r="BG145" s="33">
        <v>3.9792100000000004E-3</v>
      </c>
      <c r="BH145" s="33">
        <v>3.8325880000000001E-3</v>
      </c>
      <c r="BI145" s="33">
        <v>3.6954760000000001E-3</v>
      </c>
      <c r="BJ145" s="33">
        <v>3.566493E-3</v>
      </c>
      <c r="BK145" s="33">
        <v>3.4438089999999999E-3</v>
      </c>
      <c r="BL145" s="33">
        <v>3.3260730000000001E-3</v>
      </c>
      <c r="BM145" s="33">
        <v>3.2136130000000001E-3</v>
      </c>
      <c r="BN145" s="33">
        <v>3.107744E-3</v>
      </c>
      <c r="BO145" s="33">
        <v>3.0086449999999999E-3</v>
      </c>
      <c r="BP145" s="33">
        <v>2.9153339999999999E-3</v>
      </c>
      <c r="BQ145" s="33">
        <v>2.8258659999999998E-3</v>
      </c>
      <c r="BR145" s="33">
        <v>2.7393349999999999E-3</v>
      </c>
      <c r="BS145" s="33">
        <v>2.656514E-3</v>
      </c>
      <c r="BT145" s="33">
        <v>2.5785439999999999E-3</v>
      </c>
      <c r="BU145" s="33">
        <v>2.505363E-3</v>
      </c>
      <c r="BV145" s="33">
        <v>2.4361489999999999E-3</v>
      </c>
      <c r="BW145" s="33">
        <v>2.3695019999999999E-3</v>
      </c>
      <c r="BX145" s="33">
        <v>2.3044989999999998E-3</v>
      </c>
      <c r="BY145" s="33">
        <v>2.2421670000000002E-3</v>
      </c>
      <c r="BZ145" s="33">
        <v>2.183599E-3</v>
      </c>
      <c r="CA145" s="33">
        <v>2.1288280000000001E-3</v>
      </c>
      <c r="CB145" s="33">
        <v>2.0768779999999999E-3</v>
      </c>
      <c r="CC145" s="33">
        <v>2.026599E-3</v>
      </c>
      <c r="CD145" s="33">
        <v>1.977178E-3</v>
      </c>
      <c r="CE145" s="33">
        <v>1.929647E-3</v>
      </c>
      <c r="CF145" s="33">
        <v>1.885016E-3</v>
      </c>
      <c r="CG145" s="33">
        <v>1.8432399999999999E-3</v>
      </c>
      <c r="CH145" s="33">
        <v>1.803474E-3</v>
      </c>
      <c r="CI145" s="33">
        <v>1.764736E-3</v>
      </c>
      <c r="CJ145" s="33">
        <v>1.726546E-3</v>
      </c>
      <c r="CK145" s="33">
        <v>1.6896909999999999E-3</v>
      </c>
      <c r="CL145" s="33">
        <v>1.655042E-3</v>
      </c>
      <c r="CM145" s="33">
        <v>1.6227640000000001E-3</v>
      </c>
      <c r="CN145" s="33">
        <v>1.592036E-3</v>
      </c>
      <c r="CO145" s="33">
        <v>1.561872E-3</v>
      </c>
      <c r="CP145" s="33">
        <v>1.531964E-3</v>
      </c>
      <c r="CQ145" s="33">
        <v>1.503058E-3</v>
      </c>
      <c r="CR145" s="33">
        <v>1.4758060000000001E-3</v>
      </c>
      <c r="CS145" s="33">
        <v>1.4504400000000001E-3</v>
      </c>
      <c r="CT145" s="33">
        <v>1.426369E-3</v>
      </c>
      <c r="CU145" s="33">
        <v>1.4027029999999999E-3</v>
      </c>
      <c r="CV145" s="33">
        <v>1.378995E-3</v>
      </c>
      <c r="CW145" s="33">
        <v>1.35589E-3</v>
      </c>
      <c r="CX145" s="33">
        <v>1.3341589999999999E-3</v>
      </c>
      <c r="CY145" s="33">
        <v>1.314048E-3</v>
      </c>
      <c r="CZ145" s="33">
        <v>1.2948759999999999E-3</v>
      </c>
      <c r="DA145" s="33">
        <v>1.2759220000000001E-3</v>
      </c>
      <c r="DB145" s="33">
        <v>1.2569510000000001E-3</v>
      </c>
      <c r="DC145" s="33">
        <v>1.2383450000000001E-3</v>
      </c>
      <c r="DD145" s="33">
        <v>1.220781E-3</v>
      </c>
      <c r="DE145" s="33">
        <v>1.2045999999999999E-3</v>
      </c>
      <c r="DF145" s="33">
        <v>1.1891320000000001E-3</v>
      </c>
      <c r="DG145" s="33">
        <v>1.1737399999999999E-3</v>
      </c>
      <c r="DH145" s="33">
        <v>1.1583469999999999E-3</v>
      </c>
      <c r="DI145" s="33">
        <v>1.143235E-3</v>
      </c>
      <c r="DJ145" s="33">
        <v>1.128907E-3</v>
      </c>
      <c r="DK145" s="33">
        <v>1.1156619999999999E-3</v>
      </c>
      <c r="DL145" s="33">
        <v>1.102867E-3</v>
      </c>
      <c r="DM145" s="33">
        <v>1.090035E-3</v>
      </c>
      <c r="DN145" s="33">
        <v>1.0771929999999999E-3</v>
      </c>
      <c r="DO145" s="33">
        <v>1.0645710000000001E-3</v>
      </c>
      <c r="DP145" s="33">
        <v>1.052545E-3</v>
      </c>
      <c r="DQ145" s="33">
        <v>1.0413779999999999E-3</v>
      </c>
      <c r="DR145" s="33">
        <v>1.030558E-3</v>
      </c>
      <c r="DS145" s="33">
        <v>1.019706E-3</v>
      </c>
      <c r="DT145" s="33">
        <v>1.0089330000000001E-3</v>
      </c>
      <c r="DU145" s="33">
        <v>9.9844429999999991E-4</v>
      </c>
      <c r="DV145" s="33">
        <v>9.8846320000000004E-4</v>
      </c>
      <c r="DW145" s="33">
        <v>9.7915619999999997E-4</v>
      </c>
      <c r="DX145" s="33">
        <v>9.7006860000000002E-4</v>
      </c>
      <c r="DY145" s="33">
        <v>9.6091030000000003E-4</v>
      </c>
      <c r="DZ145" s="33">
        <v>9.5180600000000003E-4</v>
      </c>
      <c r="EA145" s="33">
        <v>9.429156E-4</v>
      </c>
      <c r="EB145" s="33">
        <v>9.3443979999999996E-4</v>
      </c>
      <c r="EC145" s="33">
        <v>9.2648920000000003E-4</v>
      </c>
      <c r="ED145" s="33">
        <v>9.1872440000000002E-4</v>
      </c>
      <c r="EE145" s="33">
        <v>9.1092250000000005E-4</v>
      </c>
      <c r="EF145" s="33">
        <v>9.0317119999999999E-4</v>
      </c>
      <c r="EG145" s="33">
        <v>8.9559160000000004E-4</v>
      </c>
      <c r="EH145" s="33">
        <v>8.8831420000000003E-4</v>
      </c>
      <c r="EI145" s="33">
        <v>8.8143520000000003E-4</v>
      </c>
      <c r="EJ145" s="33">
        <v>8.7478559999999998E-4</v>
      </c>
      <c r="EK145" s="33">
        <v>8.6814949999999998E-4</v>
      </c>
      <c r="EL145" s="33">
        <v>8.6159509999999997E-4</v>
      </c>
      <c r="EM145" s="33">
        <v>8.5522720000000003E-4</v>
      </c>
      <c r="EN145" s="33">
        <v>8.4910770000000001E-4</v>
      </c>
      <c r="EO145" s="33">
        <v>8.4324370000000005E-4</v>
      </c>
      <c r="EP145" s="33">
        <v>8.3756300000000004E-4</v>
      </c>
      <c r="EQ145" s="33">
        <v>8.3190480000000001E-4</v>
      </c>
      <c r="ER145" s="33">
        <v>8.2633870000000005E-4</v>
      </c>
      <c r="ES145" s="33">
        <v>8.2094130000000005E-4</v>
      </c>
      <c r="ET145" s="33">
        <v>8.1574730000000002E-4</v>
      </c>
      <c r="EU145" s="33">
        <v>8.1071140000000001E-4</v>
      </c>
      <c r="EV145" s="33">
        <v>8.0580069999999998E-4</v>
      </c>
      <c r="EW145" s="33">
        <v>8.0092249999999998E-4</v>
      </c>
      <c r="EX145" s="33">
        <v>7.9612970000000004E-4</v>
      </c>
      <c r="EY145" s="33">
        <v>7.9146480000000003E-4</v>
      </c>
      <c r="EZ145" s="33">
        <v>7.8692490000000003E-4</v>
      </c>
      <c r="FA145" s="33">
        <v>7.8245240000000002E-4</v>
      </c>
      <c r="FB145" s="33">
        <v>7.7801390000000002E-4</v>
      </c>
      <c r="FC145" s="33">
        <v>7.7363370000000005E-4</v>
      </c>
      <c r="FD145" s="33">
        <v>7.6937520000000005E-4</v>
      </c>
      <c r="FE145" s="33">
        <v>7.6530749999999996E-4</v>
      </c>
      <c r="FF145" s="33">
        <v>7.6145409999999998E-4</v>
      </c>
      <c r="FG145" s="33">
        <v>7.5770790000000002E-4</v>
      </c>
      <c r="FH145" s="33">
        <v>7.5399359999999999E-4</v>
      </c>
      <c r="FI145" s="33">
        <v>7.5028370000000005E-4</v>
      </c>
      <c r="FJ145" s="33">
        <v>7.4664679999999995E-4</v>
      </c>
      <c r="FK145" s="33">
        <v>7.4314019999999995E-4</v>
      </c>
      <c r="FL145" s="33">
        <v>7.3976550000000004E-4</v>
      </c>
      <c r="FM145" s="33">
        <v>7.3640149999999998E-4</v>
      </c>
      <c r="FN145" s="33">
        <v>7.3301379999999997E-4</v>
      </c>
      <c r="FO145" s="33">
        <v>7.2960660000000004E-4</v>
      </c>
      <c r="FP145" s="33">
        <v>7.2624780000000002E-4</v>
      </c>
      <c r="FQ145" s="33">
        <v>7.2295729999999998E-4</v>
      </c>
      <c r="FR145" s="33">
        <v>7.1976340000000003E-4</v>
      </c>
      <c r="FS145" s="33">
        <v>7.1656360000000002E-4</v>
      </c>
      <c r="FT145" s="33">
        <v>7.1332109999999998E-4</v>
      </c>
      <c r="FU145" s="33">
        <v>7.1004930000000003E-4</v>
      </c>
      <c r="FV145" s="33">
        <v>7.0684999999999997E-4</v>
      </c>
      <c r="FW145" s="33">
        <v>7.037492E-4</v>
      </c>
      <c r="FX145" s="33">
        <v>7.0077409999999996E-4</v>
      </c>
      <c r="FY145" s="33">
        <v>6.9782069999999995E-4</v>
      </c>
      <c r="FZ145" s="33">
        <v>6.948659E-4</v>
      </c>
      <c r="GA145" s="33">
        <v>6.9193219999999999E-4</v>
      </c>
      <c r="GB145" s="33">
        <v>6.8911880000000001E-4</v>
      </c>
      <c r="GC145" s="33">
        <v>6.8642509999999998E-4</v>
      </c>
      <c r="GD145" s="33">
        <v>6.8386290000000001E-4</v>
      </c>
      <c r="GE145" s="33">
        <v>6.8131110000000002E-4</v>
      </c>
      <c r="GF145" s="33">
        <v>6.7872720000000002E-4</v>
      </c>
      <c r="GG145" s="33">
        <v>6.7611419999999997E-4</v>
      </c>
      <c r="GH145" s="33">
        <v>6.7355309999999995E-4</v>
      </c>
      <c r="GI145" s="33">
        <v>6.7104760000000002E-4</v>
      </c>
      <c r="GJ145" s="33">
        <v>6.6858550000000003E-4</v>
      </c>
      <c r="GK145" s="33">
        <v>6.6605180000000003E-4</v>
      </c>
      <c r="GL145" s="33">
        <v>6.6340699999999997E-4</v>
      </c>
      <c r="GM145" s="33">
        <v>6.6066149999999995E-4</v>
      </c>
      <c r="GN145" s="33">
        <v>6.5793259999999995E-4</v>
      </c>
      <c r="GO145" s="33">
        <v>6.5527119999999998E-4</v>
      </c>
      <c r="GP145" s="33">
        <v>6.5270599999999997E-4</v>
      </c>
      <c r="GQ145" s="33">
        <v>6.5015039999999997E-4</v>
      </c>
      <c r="GR145" s="33">
        <v>6.4758160000000003E-4</v>
      </c>
      <c r="GS145" s="33">
        <v>6.4500919999999995E-4</v>
      </c>
      <c r="GT145" s="33">
        <v>6.4254429999999999E-4</v>
      </c>
      <c r="GU145" s="33">
        <v>6.4019999999999995E-4</v>
      </c>
      <c r="GV145" s="33">
        <v>6.3798900000000005E-4</v>
      </c>
      <c r="GW145" s="33">
        <v>6.3579619999999996E-4</v>
      </c>
      <c r="GX145" s="33">
        <v>6.3356999999999997E-4</v>
      </c>
      <c r="GY145" s="33">
        <v>6.312968E-4</v>
      </c>
      <c r="GZ145" s="33">
        <v>6.2906490000000002E-4</v>
      </c>
      <c r="HA145" s="33">
        <v>6.2688070000000004E-4</v>
      </c>
      <c r="HB145" s="33">
        <v>6.2475910000000005E-4</v>
      </c>
      <c r="HC145" s="33">
        <v>6.2259149999999998E-4</v>
      </c>
      <c r="HD145" s="33">
        <v>6.2036190000000003E-4</v>
      </c>
      <c r="HE145" s="33">
        <v>6.1808450000000003E-4</v>
      </c>
      <c r="HF145" s="33">
        <v>6.1581540000000005E-4</v>
      </c>
      <c r="HG145" s="33">
        <v>6.1355480000000004E-4</v>
      </c>
      <c r="HH145" s="33">
        <v>6.1132989999999996E-4</v>
      </c>
      <c r="HI145" s="33">
        <v>6.0905989999999999E-4</v>
      </c>
      <c r="HJ145" s="33">
        <v>6.0675910000000004E-4</v>
      </c>
      <c r="HK145" s="33">
        <v>6.0443590000000005E-4</v>
      </c>
      <c r="HL145" s="33">
        <v>6.0215789999999996E-4</v>
      </c>
      <c r="HM145" s="33">
        <v>5.9994159999999998E-4</v>
      </c>
      <c r="HN145" s="33">
        <v>5.9782360000000003E-4</v>
      </c>
      <c r="HO145" s="33">
        <v>5.9571319999999995E-4</v>
      </c>
      <c r="HP145" s="33">
        <v>5.9359539999999996E-4</v>
      </c>
      <c r="HQ145" s="33">
        <v>5.9145729999999998E-4</v>
      </c>
      <c r="HR145" s="33">
        <v>5.8937439999999996E-4</v>
      </c>
      <c r="HS145" s="33">
        <v>5.8735760000000004E-4</v>
      </c>
      <c r="HT145" s="33">
        <v>5.8540529999999999E-4</v>
      </c>
      <c r="HU145" s="33">
        <v>5.8340720000000005E-4</v>
      </c>
      <c r="HV145" s="33">
        <v>5.8134379999999995E-4</v>
      </c>
      <c r="HW145" s="33">
        <v>5.7920309999999996E-4</v>
      </c>
      <c r="HX145" s="33">
        <v>5.7708469999999997E-4</v>
      </c>
      <c r="HY145" s="33">
        <v>5.7501679999999997E-4</v>
      </c>
      <c r="HZ145" s="33">
        <v>5.7300500000000002E-4</v>
      </c>
      <c r="IA145" s="33">
        <v>5.7095550000000001E-4</v>
      </c>
      <c r="IB145" s="33">
        <v>5.6885349999999998E-4</v>
      </c>
      <c r="IC145" s="33">
        <v>5.666801E-4</v>
      </c>
      <c r="ID145" s="33">
        <v>5.6454710000000002E-4</v>
      </c>
      <c r="IE145" s="33">
        <v>5.6249570000000001E-4</v>
      </c>
      <c r="IF145" s="33">
        <v>5.6053769999999997E-4</v>
      </c>
      <c r="IG145" s="33">
        <v>5.5858290000000005E-4</v>
      </c>
      <c r="IH145" s="33">
        <v>5.5661299999999996E-4</v>
      </c>
      <c r="II145" s="33">
        <v>5.5457759999999999E-4</v>
      </c>
      <c r="IJ145" s="33">
        <v>5.5255919999999995E-4</v>
      </c>
      <c r="IK145" s="33">
        <v>5.5058519999999999E-4</v>
      </c>
      <c r="IL145" s="33">
        <v>5.4866170000000001E-4</v>
      </c>
      <c r="IM145" s="33">
        <v>5.4673820000000002E-4</v>
      </c>
      <c r="IN145" s="33">
        <v>5.4482459999999995E-4</v>
      </c>
      <c r="IO145" s="33">
        <v>5.4288039999999995E-4</v>
      </c>
      <c r="IP145" s="33">
        <v>5.4095809999999995E-4</v>
      </c>
      <c r="IQ145" s="33">
        <v>5.3906570000000005E-4</v>
      </c>
      <c r="IR145" s="33">
        <v>5.3721810000000004E-4</v>
      </c>
      <c r="IS145" s="33">
        <v>5.3536149999999999E-4</v>
      </c>
      <c r="IT145" s="33">
        <v>5.3350369999999997E-4</v>
      </c>
      <c r="IU145" s="33">
        <v>5.3160480000000003E-4</v>
      </c>
      <c r="IV145" s="33">
        <v>5.2972220000000001E-4</v>
      </c>
      <c r="IW145" s="33">
        <v>5.2787180000000002E-4</v>
      </c>
      <c r="IX145" s="33">
        <v>5.2606799999999998E-4</v>
      </c>
      <c r="IY145" s="33">
        <v>5.2425219999999997E-4</v>
      </c>
      <c r="IZ145" s="33">
        <v>5.2240640000000003E-4</v>
      </c>
      <c r="JA145" s="33">
        <v>5.2051020000000003E-4</v>
      </c>
      <c r="JB145" s="33">
        <v>5.1862990000000003E-4</v>
      </c>
      <c r="JC145" s="33">
        <v>5.1678300000000004E-4</v>
      </c>
      <c r="JD145" s="33">
        <v>5.1498660000000003E-4</v>
      </c>
      <c r="JE145" s="33">
        <v>5.1318030000000001E-4</v>
      </c>
      <c r="JF145" s="33">
        <v>5.1135350000000004E-4</v>
      </c>
      <c r="JG145" s="33">
        <v>5.0951230000000004E-4</v>
      </c>
      <c r="JH145" s="33">
        <v>5.0770359999999996E-4</v>
      </c>
      <c r="JI145" s="33">
        <v>5.0593299999999997E-4</v>
      </c>
      <c r="JJ145" s="33">
        <v>5.0421389999999997E-4</v>
      </c>
      <c r="JK145" s="33">
        <v>5.0248459999999997E-4</v>
      </c>
      <c r="JL145" s="33">
        <v>5.0073619999999996E-4</v>
      </c>
      <c r="JM145" s="33">
        <v>4.9897600000000004E-4</v>
      </c>
      <c r="JN145" s="33">
        <v>4.9725259999999999E-4</v>
      </c>
      <c r="JO145" s="33">
        <v>4.9557080000000003E-4</v>
      </c>
      <c r="JP145" s="33">
        <v>4.9396140000000004E-4</v>
      </c>
      <c r="JQ145" s="33">
        <v>4.9236410000000005E-4</v>
      </c>
      <c r="JR145" s="33">
        <v>4.90738E-4</v>
      </c>
      <c r="JS145" s="33">
        <v>4.8906000000000004E-4</v>
      </c>
      <c r="JT145" s="33">
        <v>4.873627E-4</v>
      </c>
      <c r="JU145" s="33">
        <v>4.8563399999999998E-4</v>
      </c>
      <c r="JV145" s="33">
        <v>4.8389480000000001E-4</v>
      </c>
      <c r="JW145" s="33">
        <v>4.8211549999999998E-4</v>
      </c>
      <c r="JX145" s="33">
        <v>4.8028349999999998E-4</v>
      </c>
      <c r="JY145" s="33">
        <v>4.784069E-4</v>
      </c>
      <c r="JZ145" s="33">
        <v>4.7655050000000002E-4</v>
      </c>
      <c r="KA145" s="33">
        <v>4.7472699999999998E-4</v>
      </c>
      <c r="KB145" s="33">
        <v>4.7294289999999999E-4</v>
      </c>
      <c r="KC145" s="33">
        <v>4.711672E-4</v>
      </c>
      <c r="KD145" s="33">
        <v>4.6938770000000001E-4</v>
      </c>
      <c r="KE145" s="33">
        <v>4.6760839999999997E-4</v>
      </c>
      <c r="KF145" s="33">
        <v>4.658884E-4</v>
      </c>
      <c r="KG145" s="33">
        <v>4.6425680000000002E-4</v>
      </c>
      <c r="KH145" s="33">
        <v>4.6271250000000001E-4</v>
      </c>
      <c r="KI145" s="33">
        <v>4.612083E-4</v>
      </c>
      <c r="KJ145" s="33">
        <v>4.597162E-4</v>
      </c>
      <c r="KK145" s="33">
        <v>4.5821739999999999E-4</v>
      </c>
      <c r="KL145" s="33">
        <v>4.5673270000000003E-4</v>
      </c>
      <c r="KM145" s="33">
        <v>4.5524859999999999E-4</v>
      </c>
      <c r="KN145" s="33">
        <v>4.5374709999999998E-4</v>
      </c>
      <c r="KO145" s="33">
        <v>4.5219999999999999E-4</v>
      </c>
      <c r="KP145" s="33">
        <v>4.5059260000000003E-4</v>
      </c>
      <c r="KQ145" s="33">
        <v>4.4892370000000002E-4</v>
      </c>
      <c r="KR145" s="33">
        <v>4.4723389999999999E-4</v>
      </c>
      <c r="KS145" s="33">
        <v>4.4552980000000001E-4</v>
      </c>
      <c r="KT145" s="33">
        <v>4.4381390000000002E-4</v>
      </c>
      <c r="KU145" s="33">
        <v>4.4208259999999999E-4</v>
      </c>
      <c r="KV145" s="33">
        <v>4.4034489999999999E-4</v>
      </c>
      <c r="KW145" s="33">
        <v>4.3861490000000002E-4</v>
      </c>
      <c r="KX145" s="33">
        <v>4.3692410000000003E-4</v>
      </c>
      <c r="KY145" s="33">
        <v>4.3529229999999999E-4</v>
      </c>
      <c r="KZ145" s="33">
        <v>4.3372860000000002E-4</v>
      </c>
      <c r="LA145" s="33">
        <v>4.3221669999999999E-4</v>
      </c>
      <c r="LB145" s="33">
        <v>4.3075360000000002E-4</v>
      </c>
      <c r="LC145" s="33">
        <v>4.2934100000000002E-4</v>
      </c>
      <c r="LD145" s="33">
        <v>4.279854E-4</v>
      </c>
      <c r="LE145" s="33">
        <v>4.266839E-4</v>
      </c>
      <c r="LF145" s="33">
        <v>4.2541630000000002E-4</v>
      </c>
      <c r="LG145" s="33">
        <v>4.2414029999999998E-4</v>
      </c>
      <c r="LH145" s="33">
        <v>4.2283110000000001E-4</v>
      </c>
      <c r="LI145" s="33">
        <v>4.2149139999999999E-4</v>
      </c>
      <c r="LJ145" s="33">
        <v>4.201357E-4</v>
      </c>
      <c r="LK145" s="33">
        <v>4.1877249999999999E-4</v>
      </c>
      <c r="LL145" s="33">
        <v>4.1739469999999999E-4</v>
      </c>
      <c r="LM145" s="33">
        <v>4.1598219999999998E-4</v>
      </c>
      <c r="LN145" s="33">
        <v>4.1453459999999997E-4</v>
      </c>
      <c r="LO145" s="33">
        <v>4.130742E-4</v>
      </c>
      <c r="LP145" s="33">
        <v>4.1163220000000001E-4</v>
      </c>
      <c r="LQ145" s="33">
        <v>4.102275E-4</v>
      </c>
      <c r="LR145" s="33">
        <v>4.0885889999999999E-4</v>
      </c>
      <c r="LS145" s="33">
        <v>4.0751859999999998E-4</v>
      </c>
      <c r="LT145" s="33">
        <v>4.0621979999999998E-4</v>
      </c>
      <c r="LU145" s="33">
        <v>4.049721E-4</v>
      </c>
      <c r="LV145" s="33">
        <v>4.0379069999999998E-4</v>
      </c>
      <c r="LW145" s="33">
        <v>4.026786E-4</v>
      </c>
      <c r="LX145" s="33">
        <v>4.0161210000000001E-4</v>
      </c>
      <c r="LY145" s="33">
        <v>4.0056590000000001E-4</v>
      </c>
      <c r="LZ145" s="33">
        <v>3.9954059999999997E-4</v>
      </c>
      <c r="MA145" s="33">
        <v>3.9853209999999998E-4</v>
      </c>
      <c r="MB145" s="33">
        <v>3.9754020000000001E-4</v>
      </c>
      <c r="MC145" s="33">
        <v>3.965571E-4</v>
      </c>
      <c r="MD145" s="33">
        <v>3.9555640000000001E-4</v>
      </c>
      <c r="ME145" s="33">
        <v>3.9453310000000001E-4</v>
      </c>
      <c r="MF145" s="33">
        <v>3.9350069999999999E-4</v>
      </c>
      <c r="MG145" s="33">
        <v>3.92469E-4</v>
      </c>
      <c r="MH145" s="33">
        <v>3.914535E-4</v>
      </c>
      <c r="MI145" s="33">
        <v>3.9045859999999998E-4</v>
      </c>
      <c r="MJ145" s="33">
        <v>3.8946320000000001E-4</v>
      </c>
      <c r="MK145" s="33">
        <v>3.8846870000000002E-4</v>
      </c>
      <c r="ML145" s="33">
        <v>3.8749029999999999E-4</v>
      </c>
      <c r="MM145" s="33">
        <v>3.8653789999999998E-4</v>
      </c>
      <c r="MN145" s="33">
        <v>3.8562330000000003E-4</v>
      </c>
      <c r="MO145" s="33">
        <v>3.8475100000000002E-4</v>
      </c>
      <c r="MP145" s="33">
        <v>3.8390769999999998E-4</v>
      </c>
      <c r="MQ145" s="33">
        <v>3.8308990000000001E-4</v>
      </c>
      <c r="MR145" s="33">
        <v>3.8230499999999999E-4</v>
      </c>
      <c r="MS145" s="33">
        <v>3.8155520000000002E-4</v>
      </c>
      <c r="MT145" s="33">
        <v>3.8083950000000001E-4</v>
      </c>
      <c r="MU145" s="33">
        <v>3.8014899999999998E-4</v>
      </c>
      <c r="MV145" s="33">
        <v>3.7946259999999999E-4</v>
      </c>
      <c r="MW145" s="33">
        <v>3.7877149999999998E-4</v>
      </c>
      <c r="MX145" s="33">
        <v>3.780802E-4</v>
      </c>
      <c r="MY145" s="33">
        <v>3.7739259999999998E-4</v>
      </c>
      <c r="MZ145" s="33">
        <v>3.7671150000000001E-4</v>
      </c>
      <c r="NA145" s="33">
        <v>3.7603220000000001E-4</v>
      </c>
      <c r="NB145" s="33">
        <v>3.7534340000000002E-4</v>
      </c>
      <c r="NC145" s="33">
        <v>3.7464349999999998E-4</v>
      </c>
      <c r="ND145" s="33">
        <v>3.7394389999999999E-4</v>
      </c>
      <c r="NE145" s="33">
        <v>3.732551E-4</v>
      </c>
      <c r="NF145" s="33">
        <v>3.7258259999999998E-4</v>
      </c>
      <c r="NG145" s="33">
        <v>3.7192289999999999E-4</v>
      </c>
      <c r="NH145" s="33">
        <v>3.7126960000000001E-4</v>
      </c>
      <c r="NI145" s="33">
        <v>3.7062130000000001E-4</v>
      </c>
      <c r="NJ145" s="33">
        <v>3.6998769999999997E-4</v>
      </c>
      <c r="NK145" s="33">
        <v>3.6937450000000001E-4</v>
      </c>
      <c r="NL145" s="33">
        <v>3.6878289999999999E-4</v>
      </c>
      <c r="NM145" s="33">
        <v>3.6820780000000001E-4</v>
      </c>
      <c r="NN145" s="33">
        <v>3.6763619999999998E-4</v>
      </c>
      <c r="NO145" s="33">
        <v>3.6705860000000001E-4</v>
      </c>
      <c r="NP145" s="33">
        <v>3.6647619999999998E-4</v>
      </c>
      <c r="NQ145" s="33">
        <v>3.658949E-4</v>
      </c>
      <c r="NR145" s="33">
        <v>3.653188E-4</v>
      </c>
      <c r="NS145" s="33">
        <v>3.6474270000000001E-4</v>
      </c>
      <c r="NT145" s="33">
        <v>3.6415599999999997E-4</v>
      </c>
      <c r="NU145" s="33">
        <v>3.6355220000000002E-4</v>
      </c>
      <c r="NV145" s="33">
        <v>3.6293440000000001E-4</v>
      </c>
      <c r="NW145" s="33">
        <v>3.6231179999999998E-4</v>
      </c>
      <c r="NX145" s="33">
        <v>3.6169050000000002E-4</v>
      </c>
      <c r="NY145" s="33">
        <v>3.6106750000000003E-4</v>
      </c>
      <c r="NZ145" s="33">
        <v>3.604344E-4</v>
      </c>
      <c r="OA145" s="33">
        <v>3.5978589999999998E-4</v>
      </c>
      <c r="OB145" s="33">
        <v>3.591264E-4</v>
      </c>
      <c r="OC145" s="33">
        <v>3.5846789999999999E-4</v>
      </c>
      <c r="OD145" s="33">
        <v>3.5781760000000001E-4</v>
      </c>
      <c r="OE145" s="33">
        <v>3.5717479999999998E-4</v>
      </c>
      <c r="OF145" s="33">
        <v>3.5653479999999999E-4</v>
      </c>
      <c r="OG145" s="33">
        <v>3.5589360000000002E-4</v>
      </c>
      <c r="OH145" s="33">
        <v>3.552575E-4</v>
      </c>
      <c r="OI145" s="33">
        <v>3.5463770000000001E-4</v>
      </c>
      <c r="OJ145" s="33">
        <v>3.5403769999999999E-4</v>
      </c>
      <c r="OK145" s="33">
        <v>3.5345560000000001E-4</v>
      </c>
      <c r="OL145" s="33">
        <v>3.5288479999999998E-4</v>
      </c>
      <c r="OM145" s="33">
        <v>3.5231820000000002E-4</v>
      </c>
      <c r="ON145" s="33">
        <v>3.5175549999999999E-4</v>
      </c>
      <c r="OO145" s="33">
        <v>3.5119840000000002E-4</v>
      </c>
      <c r="OP145" s="33">
        <v>3.5064230000000002E-4</v>
      </c>
    </row>
    <row r="146" spans="1:406" s="34" customFormat="1" ht="15.75" thickBot="1" x14ac:dyDescent="0.3">
      <c r="A146" s="34" t="str">
        <f t="shared" si="2"/>
        <v>Helicopter-ULTRA COARSE-6-7-Any</v>
      </c>
      <c r="B146" s="34" t="s">
        <v>55</v>
      </c>
      <c r="C146" s="35" t="s">
        <v>42</v>
      </c>
      <c r="D146" s="36">
        <v>6</v>
      </c>
      <c r="E146" s="35">
        <v>7</v>
      </c>
      <c r="F146" s="37" t="s">
        <v>48</v>
      </c>
      <c r="G146" s="38">
        <v>0.31508580000000003</v>
      </c>
      <c r="H146" s="38">
        <v>0.18507799999999999</v>
      </c>
      <c r="I146" s="38">
        <v>0.1190795</v>
      </c>
      <c r="J146" s="38">
        <v>8.1280370000000005E-2</v>
      </c>
      <c r="K146" s="38">
        <v>5.8258030000000002E-2</v>
      </c>
      <c r="L146" s="38">
        <v>4.3514709999999998E-2</v>
      </c>
      <c r="M146" s="38">
        <v>3.4913930000000003E-2</v>
      </c>
      <c r="N146" s="38">
        <v>2.9219490000000001E-2</v>
      </c>
      <c r="O146" s="38">
        <v>2.5231E-2</v>
      </c>
      <c r="P146" s="38">
        <v>2.218295E-2</v>
      </c>
      <c r="Q146" s="38">
        <v>1.9785290000000001E-2</v>
      </c>
      <c r="R146" s="38">
        <v>1.7805029999999999E-2</v>
      </c>
      <c r="S146" s="38">
        <v>1.597755E-2</v>
      </c>
      <c r="T146" s="38">
        <v>1.426672E-2</v>
      </c>
      <c r="U146" s="38">
        <v>1.266777E-2</v>
      </c>
      <c r="V146" s="38">
        <v>1.1195149999999999E-2</v>
      </c>
      <c r="W146" s="38">
        <v>9.9413880000000007E-3</v>
      </c>
      <c r="X146" s="38">
        <v>8.9047329999999997E-3</v>
      </c>
      <c r="Y146" s="38">
        <v>8.0327079999999995E-3</v>
      </c>
      <c r="Z146" s="38">
        <v>7.2859739999999997E-3</v>
      </c>
      <c r="AA146" s="38">
        <v>6.6466210000000001E-3</v>
      </c>
      <c r="AB146" s="38">
        <v>6.1050399999999999E-3</v>
      </c>
      <c r="AC146" s="38">
        <v>5.5689340000000002E-3</v>
      </c>
      <c r="AD146" s="38">
        <v>5.1154670000000003E-3</v>
      </c>
      <c r="AE146" s="38">
        <v>4.7270070000000001E-3</v>
      </c>
      <c r="AF146" s="38">
        <v>4.3905009999999998E-3</v>
      </c>
      <c r="AG146" s="38">
        <v>4.0963739999999998E-3</v>
      </c>
      <c r="AH146" s="38">
        <v>3.8379099999999999E-3</v>
      </c>
      <c r="AI146" s="38">
        <v>3.6085660000000001E-3</v>
      </c>
      <c r="AJ146" s="38">
        <v>3.4042370000000001E-3</v>
      </c>
      <c r="AK146" s="38">
        <v>3.22172E-3</v>
      </c>
      <c r="AL146" s="38">
        <v>3.0583300000000002E-3</v>
      </c>
      <c r="AM146" s="38">
        <v>2.9115819999999998E-3</v>
      </c>
      <c r="AN146" s="38">
        <v>2.7793959999999999E-3</v>
      </c>
      <c r="AO146" s="38">
        <v>2.6593609999999998E-3</v>
      </c>
      <c r="AP146" s="38">
        <v>2.5500200000000001E-3</v>
      </c>
      <c r="AQ146" s="38">
        <v>2.450607E-3</v>
      </c>
      <c r="AR146" s="38">
        <v>2.3607329999999998E-3</v>
      </c>
      <c r="AS146" s="38">
        <v>2.2791030000000002E-3</v>
      </c>
      <c r="AT146" s="38">
        <v>2.2044069999999998E-3</v>
      </c>
      <c r="AU146" s="38">
        <v>2.1354360000000001E-3</v>
      </c>
      <c r="AV146" s="38">
        <v>2.0717219999999998E-3</v>
      </c>
      <c r="AW146" s="38">
        <v>2.013136E-3</v>
      </c>
      <c r="AX146" s="38">
        <v>1.959433E-3</v>
      </c>
      <c r="AY146" s="38">
        <v>1.9100059999999999E-3</v>
      </c>
      <c r="AZ146" s="38">
        <v>1.86429E-3</v>
      </c>
      <c r="BA146" s="38">
        <v>1.821533E-3</v>
      </c>
      <c r="BB146" s="38">
        <v>1.781604E-3</v>
      </c>
      <c r="BC146" s="38">
        <v>1.7444240000000001E-3</v>
      </c>
      <c r="BD146" s="38">
        <v>1.70995E-3</v>
      </c>
      <c r="BE146" s="38">
        <v>1.677918E-3</v>
      </c>
      <c r="BF146" s="38">
        <v>1.6481110000000001E-3</v>
      </c>
      <c r="BG146" s="38">
        <v>1.6200780000000001E-3</v>
      </c>
      <c r="BH146" s="38">
        <v>1.59377E-3</v>
      </c>
      <c r="BI146" s="38">
        <v>1.568956E-3</v>
      </c>
      <c r="BJ146" s="38">
        <v>1.5457559999999999E-3</v>
      </c>
      <c r="BK146" s="38">
        <v>1.523948E-3</v>
      </c>
      <c r="BL146" s="38">
        <v>1.503292E-3</v>
      </c>
      <c r="BM146" s="38">
        <v>1.483456E-3</v>
      </c>
      <c r="BN146" s="38">
        <v>1.464489E-3</v>
      </c>
      <c r="BO146" s="38">
        <v>1.446323E-3</v>
      </c>
      <c r="BP146" s="38">
        <v>1.42913E-3</v>
      </c>
      <c r="BQ146" s="38">
        <v>1.4127930000000001E-3</v>
      </c>
      <c r="BR146" s="38">
        <v>1.39708E-3</v>
      </c>
      <c r="BS146" s="38">
        <v>1.3816779999999999E-3</v>
      </c>
      <c r="BT146" s="38">
        <v>1.366719E-3</v>
      </c>
      <c r="BU146" s="38">
        <v>1.352312E-3</v>
      </c>
      <c r="BV146" s="38">
        <v>1.3386170000000001E-3</v>
      </c>
      <c r="BW146" s="38">
        <v>1.3254779999999999E-3</v>
      </c>
      <c r="BX146" s="38">
        <v>1.312644E-3</v>
      </c>
      <c r="BY146" s="38">
        <v>1.2998969999999999E-3</v>
      </c>
      <c r="BZ146" s="38">
        <v>1.2873990000000001E-3</v>
      </c>
      <c r="CA146" s="38">
        <v>1.2752499999999999E-3</v>
      </c>
      <c r="CB146" s="38">
        <v>1.2635179999999999E-3</v>
      </c>
      <c r="CC146" s="38">
        <v>1.2521100000000001E-3</v>
      </c>
      <c r="CD146" s="38">
        <v>1.240849E-3</v>
      </c>
      <c r="CE146" s="38">
        <v>1.229651E-3</v>
      </c>
      <c r="CF146" s="38">
        <v>1.218612E-3</v>
      </c>
      <c r="CG146" s="38">
        <v>1.2078169999999999E-3</v>
      </c>
      <c r="CH146" s="38">
        <v>1.197404E-3</v>
      </c>
      <c r="CI146" s="38">
        <v>1.1872650000000001E-3</v>
      </c>
      <c r="CJ146" s="38">
        <v>1.1772659999999999E-3</v>
      </c>
      <c r="CK146" s="38">
        <v>1.167317E-3</v>
      </c>
      <c r="CL146" s="38">
        <v>1.1574580000000001E-3</v>
      </c>
      <c r="CM146" s="38">
        <v>1.147726E-3</v>
      </c>
      <c r="CN146" s="38">
        <v>1.1382110000000001E-3</v>
      </c>
      <c r="CO146" s="38">
        <v>1.1288730000000001E-3</v>
      </c>
      <c r="CP146" s="38">
        <v>1.119669E-3</v>
      </c>
      <c r="CQ146" s="38">
        <v>1.110506E-3</v>
      </c>
      <c r="CR146" s="38">
        <v>1.101381E-3</v>
      </c>
      <c r="CS146" s="38">
        <v>1.0923829999999999E-3</v>
      </c>
      <c r="CT146" s="38">
        <v>1.083596E-3</v>
      </c>
      <c r="CU146" s="38">
        <v>1.074993E-3</v>
      </c>
      <c r="CV146" s="38">
        <v>1.0665609999999999E-3</v>
      </c>
      <c r="CW146" s="38">
        <v>1.0582339999999999E-3</v>
      </c>
      <c r="CX146" s="38">
        <v>1.049985E-3</v>
      </c>
      <c r="CY146" s="38">
        <v>1.041875E-3</v>
      </c>
      <c r="CZ146" s="38">
        <v>1.0339780000000001E-3</v>
      </c>
      <c r="DA146" s="38">
        <v>1.0262419999999999E-3</v>
      </c>
      <c r="DB146" s="38">
        <v>1.0185859999999999E-3</v>
      </c>
      <c r="DC146" s="38">
        <v>1.0109590000000001E-3</v>
      </c>
      <c r="DD146" s="38">
        <v>1.003419E-3</v>
      </c>
      <c r="DE146" s="38">
        <v>9.9605039999999998E-4</v>
      </c>
      <c r="DF146" s="38">
        <v>9.8887629999999996E-4</v>
      </c>
      <c r="DG146" s="38">
        <v>9.8178270000000008E-4</v>
      </c>
      <c r="DH146" s="38">
        <v>9.7475869999999996E-4</v>
      </c>
      <c r="DI146" s="38">
        <v>9.6782170000000002E-4</v>
      </c>
      <c r="DJ146" s="38">
        <v>9.610167E-4</v>
      </c>
      <c r="DK146" s="38">
        <v>9.5437579999999998E-4</v>
      </c>
      <c r="DL146" s="38">
        <v>9.4787379999999996E-4</v>
      </c>
      <c r="DM146" s="38">
        <v>9.4144910000000005E-4</v>
      </c>
      <c r="DN146" s="38">
        <v>9.3510230000000004E-4</v>
      </c>
      <c r="DO146" s="38">
        <v>9.288295E-4</v>
      </c>
      <c r="DP146" s="38">
        <v>9.2265520000000005E-4</v>
      </c>
      <c r="DQ146" s="38">
        <v>9.1656889999999997E-4</v>
      </c>
      <c r="DR146" s="38">
        <v>9.1054619999999999E-4</v>
      </c>
      <c r="DS146" s="38">
        <v>9.0457449999999996E-4</v>
      </c>
      <c r="DT146" s="38">
        <v>8.9867609999999998E-4</v>
      </c>
      <c r="DU146" s="38">
        <v>8.9285790000000003E-4</v>
      </c>
      <c r="DV146" s="38">
        <v>8.8712820000000001E-4</v>
      </c>
      <c r="DW146" s="38">
        <v>8.8147849999999995E-4</v>
      </c>
      <c r="DX146" s="38">
        <v>8.7588810000000005E-4</v>
      </c>
      <c r="DY146" s="38">
        <v>8.703459E-4</v>
      </c>
      <c r="DZ146" s="38">
        <v>8.6486549999999999E-4</v>
      </c>
      <c r="EA146" s="38">
        <v>8.5945599999999998E-4</v>
      </c>
      <c r="EB146" s="38">
        <v>8.5411370000000001E-4</v>
      </c>
      <c r="EC146" s="38">
        <v>8.4879379999999998E-4</v>
      </c>
      <c r="ED146" s="38">
        <v>8.4345690000000001E-4</v>
      </c>
      <c r="EE146" s="38">
        <v>8.3811599999999997E-4</v>
      </c>
      <c r="EF146" s="38">
        <v>8.328198E-4</v>
      </c>
      <c r="EG146" s="38">
        <v>8.2760820000000004E-4</v>
      </c>
      <c r="EH146" s="38">
        <v>8.2247679999999999E-4</v>
      </c>
      <c r="EI146" s="38">
        <v>8.1738670000000005E-4</v>
      </c>
      <c r="EJ146" s="38">
        <v>8.1231640000000002E-4</v>
      </c>
      <c r="EK146" s="38">
        <v>8.0726590000000003E-4</v>
      </c>
      <c r="EL146" s="38">
        <v>8.0227810000000005E-4</v>
      </c>
      <c r="EM146" s="38">
        <v>7.9739480000000005E-4</v>
      </c>
      <c r="EN146" s="38">
        <v>7.9262400000000002E-4</v>
      </c>
      <c r="EO146" s="38">
        <v>7.8790610000000004E-4</v>
      </c>
      <c r="EP146" s="38">
        <v>7.8318249999999995E-4</v>
      </c>
      <c r="EQ146" s="38">
        <v>7.7845010000000001E-4</v>
      </c>
      <c r="ER146" s="38">
        <v>7.7377679999999995E-4</v>
      </c>
      <c r="ES146" s="38">
        <v>7.692167E-4</v>
      </c>
      <c r="ET146" s="38">
        <v>7.6476340000000004E-4</v>
      </c>
      <c r="EU146" s="38">
        <v>7.6033540000000003E-4</v>
      </c>
      <c r="EV146" s="38">
        <v>7.5587349999999996E-4</v>
      </c>
      <c r="EW146" s="38">
        <v>7.5137510000000002E-4</v>
      </c>
      <c r="EX146" s="38">
        <v>7.469159E-4</v>
      </c>
      <c r="EY146" s="38">
        <v>7.4255999999999996E-4</v>
      </c>
      <c r="EZ146" s="38">
        <v>7.3829159999999996E-4</v>
      </c>
      <c r="FA146" s="38">
        <v>7.3403629999999997E-4</v>
      </c>
      <c r="FB146" s="38">
        <v>7.297537E-4</v>
      </c>
      <c r="FC146" s="38">
        <v>7.2546109999999998E-4</v>
      </c>
      <c r="FD146" s="38">
        <v>7.2122289999999997E-4</v>
      </c>
      <c r="FE146" s="38">
        <v>7.1709599999999997E-4</v>
      </c>
      <c r="FF146" s="38">
        <v>7.1308120000000003E-4</v>
      </c>
      <c r="FG146" s="38">
        <v>7.091148E-4</v>
      </c>
      <c r="FH146" s="38">
        <v>7.0514700000000004E-4</v>
      </c>
      <c r="FI146" s="38">
        <v>7.0118120000000001E-4</v>
      </c>
      <c r="FJ146" s="38">
        <v>6.9726399999999996E-4</v>
      </c>
      <c r="FK146" s="38">
        <v>6.9343669999999999E-4</v>
      </c>
      <c r="FL146" s="38">
        <v>6.8968299999999996E-4</v>
      </c>
      <c r="FM146" s="38">
        <v>6.8593970000000002E-4</v>
      </c>
      <c r="FN146" s="38">
        <v>6.8217630000000004E-4</v>
      </c>
      <c r="FO146" s="38">
        <v>6.7840830000000002E-4</v>
      </c>
      <c r="FP146" s="38">
        <v>6.7468719999999995E-4</v>
      </c>
      <c r="FQ146" s="38">
        <v>6.710482E-4</v>
      </c>
      <c r="FR146" s="38">
        <v>6.6747759999999997E-4</v>
      </c>
      <c r="FS146" s="38">
        <v>6.6390739999999996E-4</v>
      </c>
      <c r="FT146" s="38">
        <v>6.6029589999999996E-4</v>
      </c>
      <c r="FU146" s="38">
        <v>6.5664569999999999E-4</v>
      </c>
      <c r="FV146" s="38">
        <v>6.5299689999999996E-4</v>
      </c>
      <c r="FW146" s="38">
        <v>6.494049E-4</v>
      </c>
      <c r="FX146" s="38">
        <v>6.4588199999999997E-4</v>
      </c>
      <c r="FY146" s="38">
        <v>6.4237289999999998E-4</v>
      </c>
      <c r="FZ146" s="38">
        <v>6.3884749999999996E-4</v>
      </c>
      <c r="GA146" s="38">
        <v>6.3531449999999995E-4</v>
      </c>
      <c r="GB146" s="38">
        <v>6.3181890000000001E-4</v>
      </c>
      <c r="GC146" s="38">
        <v>6.2841480000000005E-4</v>
      </c>
      <c r="GD146" s="38">
        <v>6.2510590000000002E-4</v>
      </c>
      <c r="GE146" s="38">
        <v>6.2183059999999996E-4</v>
      </c>
      <c r="GF146" s="38">
        <v>6.1855180000000001E-4</v>
      </c>
      <c r="GG146" s="38">
        <v>6.1528289999999996E-4</v>
      </c>
      <c r="GH146" s="38">
        <v>6.1205060000000004E-4</v>
      </c>
      <c r="GI146" s="38">
        <v>6.0886839999999996E-4</v>
      </c>
      <c r="GJ146" s="38">
        <v>6.0572269999999997E-4</v>
      </c>
      <c r="GK146" s="38">
        <v>6.025564E-4</v>
      </c>
      <c r="GL146" s="38">
        <v>5.9933960000000004E-4</v>
      </c>
      <c r="GM146" s="38">
        <v>5.9610619999999996E-4</v>
      </c>
      <c r="GN146" s="38">
        <v>5.9289819999999997E-4</v>
      </c>
      <c r="GO146" s="38">
        <v>5.8973279999999999E-4</v>
      </c>
      <c r="GP146" s="38">
        <v>5.8661140000000004E-4</v>
      </c>
      <c r="GQ146" s="38">
        <v>5.8350679999999997E-4</v>
      </c>
      <c r="GR146" s="38">
        <v>5.8040629999999999E-4</v>
      </c>
      <c r="GS146" s="38">
        <v>5.7734279999999995E-4</v>
      </c>
      <c r="GT146" s="38">
        <v>5.7434459999999995E-4</v>
      </c>
      <c r="GU146" s="38">
        <v>5.7140800000000003E-4</v>
      </c>
      <c r="GV146" s="38">
        <v>5.6851500000000001E-4</v>
      </c>
      <c r="GW146" s="38">
        <v>5.6560810000000003E-4</v>
      </c>
      <c r="GX146" s="38">
        <v>5.6265839999999998E-4</v>
      </c>
      <c r="GY146" s="38">
        <v>5.5970420000000002E-4</v>
      </c>
      <c r="GZ146" s="38">
        <v>5.5678759999999998E-4</v>
      </c>
      <c r="HA146" s="38">
        <v>5.5393399999999996E-4</v>
      </c>
      <c r="HB146" s="38">
        <v>5.5114819999999996E-4</v>
      </c>
      <c r="HC146" s="38">
        <v>5.4840279999999997E-4</v>
      </c>
      <c r="HD146" s="38">
        <v>5.4566309999999998E-4</v>
      </c>
      <c r="HE146" s="38">
        <v>5.429435E-4</v>
      </c>
      <c r="HF146" s="38">
        <v>5.4025899999999996E-4</v>
      </c>
      <c r="HG146" s="38">
        <v>5.3761230000000002E-4</v>
      </c>
      <c r="HH146" s="38">
        <v>5.3500930000000002E-4</v>
      </c>
      <c r="HI146" s="38">
        <v>5.3242329999999996E-4</v>
      </c>
      <c r="HJ146" s="38">
        <v>5.2981359999999995E-4</v>
      </c>
      <c r="HK146" s="38">
        <v>5.2719050000000003E-4</v>
      </c>
      <c r="HL146" s="38">
        <v>5.2455049999999999E-4</v>
      </c>
      <c r="HM146" s="38">
        <v>5.2189909999999996E-4</v>
      </c>
      <c r="HN146" s="38">
        <v>5.1925409999999995E-4</v>
      </c>
      <c r="HO146" s="38">
        <v>5.1661619999999998E-4</v>
      </c>
      <c r="HP146" s="38">
        <v>5.1398489999999997E-4</v>
      </c>
      <c r="HQ146" s="38">
        <v>5.1138710000000001E-4</v>
      </c>
      <c r="HR146" s="38">
        <v>5.0883579999999996E-4</v>
      </c>
      <c r="HS146" s="38">
        <v>5.0633899999999996E-4</v>
      </c>
      <c r="HT146" s="38">
        <v>5.0388639999999997E-4</v>
      </c>
      <c r="HU146" s="38">
        <v>5.0145639999999998E-4</v>
      </c>
      <c r="HV146" s="38">
        <v>4.9904509999999997E-4</v>
      </c>
      <c r="HW146" s="38">
        <v>4.9666290000000002E-4</v>
      </c>
      <c r="HX146" s="38">
        <v>4.9430419999999995E-4</v>
      </c>
      <c r="HY146" s="38">
        <v>4.9196400000000001E-4</v>
      </c>
      <c r="HZ146" s="38">
        <v>4.8962850000000004E-4</v>
      </c>
      <c r="IA146" s="38">
        <v>4.8728690000000001E-4</v>
      </c>
      <c r="IB146" s="38">
        <v>4.849373E-4</v>
      </c>
      <c r="IC146" s="38">
        <v>4.825923E-4</v>
      </c>
      <c r="ID146" s="38">
        <v>4.8027109999999998E-4</v>
      </c>
      <c r="IE146" s="38">
        <v>4.7798300000000002E-4</v>
      </c>
      <c r="IF146" s="38">
        <v>4.7571700000000001E-4</v>
      </c>
      <c r="IG146" s="38">
        <v>4.734602E-4</v>
      </c>
      <c r="IH146" s="38">
        <v>4.7119700000000002E-4</v>
      </c>
      <c r="II146" s="38">
        <v>4.6893390000000003E-4</v>
      </c>
      <c r="IJ146" s="38">
        <v>4.6668950000000001E-4</v>
      </c>
      <c r="IK146" s="38">
        <v>4.6448209999999998E-4</v>
      </c>
      <c r="IL146" s="38">
        <v>4.6229650000000001E-4</v>
      </c>
      <c r="IM146" s="38">
        <v>4.6010659999999999E-4</v>
      </c>
      <c r="IN146" s="38">
        <v>4.5789030000000002E-4</v>
      </c>
      <c r="IO146" s="38">
        <v>4.5564999999999999E-4</v>
      </c>
      <c r="IP146" s="38">
        <v>4.5341640000000002E-4</v>
      </c>
      <c r="IQ146" s="38">
        <v>4.5122519999999999E-4</v>
      </c>
      <c r="IR146" s="38">
        <v>4.4908079999999998E-4</v>
      </c>
      <c r="IS146" s="38">
        <v>4.4698790000000002E-4</v>
      </c>
      <c r="IT146" s="38">
        <v>4.4493339999999998E-4</v>
      </c>
      <c r="IU146" s="38">
        <v>4.4289239999999999E-4</v>
      </c>
      <c r="IV146" s="38">
        <v>4.4087029999999999E-4</v>
      </c>
      <c r="IW146" s="38">
        <v>4.3888359999999998E-4</v>
      </c>
      <c r="IX146" s="38">
        <v>4.3692980000000002E-4</v>
      </c>
      <c r="IY146" s="38">
        <v>4.349984E-4</v>
      </c>
      <c r="IZ146" s="38">
        <v>4.3306829999999999E-4</v>
      </c>
      <c r="JA146" s="38">
        <v>4.3112720000000002E-4</v>
      </c>
      <c r="JB146" s="38">
        <v>4.2918379999999998E-4</v>
      </c>
      <c r="JC146" s="38">
        <v>4.272565E-4</v>
      </c>
      <c r="JD146" s="38">
        <v>4.2534400000000003E-4</v>
      </c>
      <c r="JE146" s="38">
        <v>4.2344440000000001E-4</v>
      </c>
      <c r="JF146" s="38">
        <v>4.215461E-4</v>
      </c>
      <c r="JG146" s="38">
        <v>4.1964310000000001E-4</v>
      </c>
      <c r="JH146" s="38">
        <v>4.1774169999999998E-4</v>
      </c>
      <c r="JI146" s="38">
        <v>4.1586960000000001E-4</v>
      </c>
      <c r="JJ146" s="38">
        <v>4.1403650000000001E-4</v>
      </c>
      <c r="JK146" s="38">
        <v>4.122458E-4</v>
      </c>
      <c r="JL146" s="38">
        <v>4.1048670000000002E-4</v>
      </c>
      <c r="JM146" s="38">
        <v>4.0874249999999998E-4</v>
      </c>
      <c r="JN146" s="38">
        <v>4.0701540000000002E-4</v>
      </c>
      <c r="JO146" s="38">
        <v>4.0532680000000002E-4</v>
      </c>
      <c r="JP146" s="38">
        <v>4.0367510000000002E-4</v>
      </c>
      <c r="JQ146" s="38">
        <v>4.0204930000000002E-4</v>
      </c>
      <c r="JR146" s="38">
        <v>4.0043350000000001E-4</v>
      </c>
      <c r="JS146" s="38">
        <v>3.9881759999999997E-4</v>
      </c>
      <c r="JT146" s="38">
        <v>3.972116E-4</v>
      </c>
      <c r="JU146" s="38">
        <v>3.9563389999999998E-4</v>
      </c>
      <c r="JV146" s="38">
        <v>3.9407930000000003E-4</v>
      </c>
      <c r="JW146" s="38">
        <v>3.9253379999999998E-4</v>
      </c>
      <c r="JX146" s="38">
        <v>3.9097680000000002E-4</v>
      </c>
      <c r="JY146" s="38">
        <v>3.893934E-4</v>
      </c>
      <c r="JZ146" s="38">
        <v>3.8779519999999998E-4</v>
      </c>
      <c r="KA146" s="38">
        <v>3.862038E-4</v>
      </c>
      <c r="KB146" s="38">
        <v>3.8464240000000001E-4</v>
      </c>
      <c r="KC146" s="38">
        <v>3.83118E-4</v>
      </c>
      <c r="KD146" s="38">
        <v>3.8162009999999998E-4</v>
      </c>
      <c r="KE146" s="38">
        <v>3.8012750000000002E-4</v>
      </c>
      <c r="KF146" s="38">
        <v>3.7864449999999998E-4</v>
      </c>
      <c r="KG146" s="38">
        <v>3.7718540000000002E-4</v>
      </c>
      <c r="KH146" s="38">
        <v>3.7576459999999999E-4</v>
      </c>
      <c r="KI146" s="38">
        <v>3.7438549999999998E-4</v>
      </c>
      <c r="KJ146" s="38">
        <v>3.7303409999999999E-4</v>
      </c>
      <c r="KK146" s="38">
        <v>3.7168850000000002E-4</v>
      </c>
      <c r="KL146" s="38">
        <v>3.7034559999999999E-4</v>
      </c>
      <c r="KM146" s="38">
        <v>3.6902009999999999E-4</v>
      </c>
      <c r="KN146" s="38">
        <v>3.6771889999999999E-4</v>
      </c>
      <c r="KO146" s="38">
        <v>3.6643450000000002E-4</v>
      </c>
      <c r="KP146" s="38">
        <v>3.6514460000000001E-4</v>
      </c>
      <c r="KQ146" s="38">
        <v>3.6382830000000001E-4</v>
      </c>
      <c r="KR146" s="38">
        <v>3.6248230000000001E-4</v>
      </c>
      <c r="KS146" s="38">
        <v>3.6112420000000001E-4</v>
      </c>
      <c r="KT146" s="38">
        <v>3.5977200000000001E-4</v>
      </c>
      <c r="KU146" s="38">
        <v>3.5842619999999997E-4</v>
      </c>
      <c r="KV146" s="38">
        <v>3.5707330000000001E-4</v>
      </c>
      <c r="KW146" s="38">
        <v>3.5569939999999998E-4</v>
      </c>
      <c r="KX146" s="38">
        <v>3.5431329999999997E-4</v>
      </c>
      <c r="KY146" s="38">
        <v>3.5294219999999998E-4</v>
      </c>
      <c r="KZ146" s="38">
        <v>3.516007E-4</v>
      </c>
      <c r="LA146" s="38">
        <v>3.5029439999999999E-4</v>
      </c>
      <c r="LB146" s="38">
        <v>3.4901529999999999E-4</v>
      </c>
      <c r="LC146" s="38">
        <v>3.4774749999999998E-4</v>
      </c>
      <c r="LD146" s="38">
        <v>3.4649399999999998E-4</v>
      </c>
      <c r="LE146" s="38">
        <v>3.4527720000000002E-4</v>
      </c>
      <c r="LF146" s="38">
        <v>3.441044E-4</v>
      </c>
      <c r="LG146" s="38">
        <v>3.4296890000000001E-4</v>
      </c>
      <c r="LH146" s="38">
        <v>3.418564E-4</v>
      </c>
      <c r="LI146" s="38">
        <v>3.4074190000000002E-4</v>
      </c>
      <c r="LJ146" s="38">
        <v>3.3961270000000001E-4</v>
      </c>
      <c r="LK146" s="38">
        <v>3.3848059999999999E-4</v>
      </c>
      <c r="LL146" s="38">
        <v>3.3735299999999998E-4</v>
      </c>
      <c r="LM146" s="38">
        <v>3.3622859999999998E-4</v>
      </c>
      <c r="LN146" s="38">
        <v>3.3509700000000002E-4</v>
      </c>
      <c r="LO146" s="38">
        <v>3.3393540000000002E-4</v>
      </c>
      <c r="LP146" s="38">
        <v>3.327402E-4</v>
      </c>
      <c r="LQ146" s="38">
        <v>3.3153099999999998E-4</v>
      </c>
      <c r="LR146" s="38">
        <v>3.3032489999999999E-4</v>
      </c>
      <c r="LS146" s="38">
        <v>3.291325E-4</v>
      </c>
      <c r="LT146" s="38">
        <v>3.2794900000000001E-4</v>
      </c>
      <c r="LU146" s="38">
        <v>3.267578E-4</v>
      </c>
      <c r="LV146" s="38">
        <v>3.2556590000000003E-4</v>
      </c>
      <c r="LW146" s="38">
        <v>3.2438790000000002E-4</v>
      </c>
      <c r="LX146" s="38">
        <v>3.2323559999999999E-4</v>
      </c>
      <c r="LY146" s="38">
        <v>3.2211320000000002E-4</v>
      </c>
      <c r="LZ146" s="38">
        <v>3.2101439999999997E-4</v>
      </c>
      <c r="MA146" s="38">
        <v>3.1991749999999997E-4</v>
      </c>
      <c r="MB146" s="38">
        <v>3.1882409999999998E-4</v>
      </c>
      <c r="MC146" s="38">
        <v>3.1774750000000001E-4</v>
      </c>
      <c r="MD146" s="38">
        <v>3.1669530000000002E-4</v>
      </c>
      <c r="ME146" s="38">
        <v>3.1566649999999999E-4</v>
      </c>
      <c r="MF146" s="38">
        <v>3.1464760000000003E-4</v>
      </c>
      <c r="MG146" s="38">
        <v>3.1362060000000001E-4</v>
      </c>
      <c r="MH146" s="38">
        <v>3.1257989999999999E-4</v>
      </c>
      <c r="MI146" s="38">
        <v>3.1153600000000001E-4</v>
      </c>
      <c r="MJ146" s="38">
        <v>3.1050039999999999E-4</v>
      </c>
      <c r="MK146" s="38">
        <v>3.0947560000000002E-4</v>
      </c>
      <c r="ML146" s="38">
        <v>3.0844910000000001E-4</v>
      </c>
      <c r="MM146" s="38">
        <v>3.0740679999999998E-4</v>
      </c>
      <c r="MN146" s="38">
        <v>3.063451E-4</v>
      </c>
      <c r="MO146" s="38">
        <v>3.05273E-4</v>
      </c>
      <c r="MP146" s="38">
        <v>3.042071E-4</v>
      </c>
      <c r="MQ146" s="38">
        <v>3.0315270000000002E-4</v>
      </c>
      <c r="MR146" s="38">
        <v>3.021012E-4</v>
      </c>
      <c r="MS146" s="38">
        <v>3.0103919999999998E-4</v>
      </c>
      <c r="MT146" s="38">
        <v>2.9996439999999998E-4</v>
      </c>
      <c r="MU146" s="38">
        <v>2.9889000000000001E-4</v>
      </c>
      <c r="MV146" s="38">
        <v>2.9782799999999998E-4</v>
      </c>
      <c r="MW146" s="38">
        <v>2.9678259999999998E-4</v>
      </c>
      <c r="MX146" s="38">
        <v>2.9574670000000002E-4</v>
      </c>
      <c r="MY146" s="38">
        <v>2.9470549999999999E-4</v>
      </c>
      <c r="MZ146" s="38">
        <v>2.9365499999999998E-4</v>
      </c>
      <c r="NA146" s="38">
        <v>2.9260689999999998E-4</v>
      </c>
      <c r="NB146" s="38">
        <v>2.9157400000000001E-4</v>
      </c>
      <c r="NC146" s="38">
        <v>2.9055770000000001E-4</v>
      </c>
      <c r="ND146" s="38">
        <v>2.8955719999999998E-4</v>
      </c>
      <c r="NE146" s="38">
        <v>2.8856059999999998E-4</v>
      </c>
      <c r="NF146" s="38">
        <v>2.8756410000000001E-4</v>
      </c>
      <c r="NG146" s="38">
        <v>2.8657239999999999E-4</v>
      </c>
      <c r="NH146" s="38">
        <v>2.8559339999999998E-4</v>
      </c>
      <c r="NI146" s="38">
        <v>2.8462680000000001E-4</v>
      </c>
      <c r="NJ146" s="38">
        <v>2.8366900000000001E-4</v>
      </c>
      <c r="NK146" s="38">
        <v>2.8271010000000002E-4</v>
      </c>
      <c r="NL146" s="38">
        <v>2.8174649999999999E-4</v>
      </c>
      <c r="NM146" s="38">
        <v>2.8078039999999998E-4</v>
      </c>
      <c r="NN146" s="38">
        <v>2.798171E-4</v>
      </c>
      <c r="NO146" s="38">
        <v>2.7886090000000001E-4</v>
      </c>
      <c r="NP146" s="38">
        <v>2.7791280000000001E-4</v>
      </c>
      <c r="NQ146" s="38">
        <v>2.7696140000000002E-4</v>
      </c>
      <c r="NR146" s="38">
        <v>2.7600569999999998E-4</v>
      </c>
      <c r="NS146" s="38">
        <v>2.7504880000000002E-4</v>
      </c>
      <c r="NT146" s="38">
        <v>2.7409549999999998E-4</v>
      </c>
      <c r="NU146" s="38">
        <v>2.7315379999999999E-4</v>
      </c>
      <c r="NV146" s="38">
        <v>2.7222519999999998E-4</v>
      </c>
      <c r="NW146" s="38">
        <v>2.7129649999999998E-4</v>
      </c>
      <c r="NX146" s="38">
        <v>2.703707E-4</v>
      </c>
      <c r="NY146" s="38">
        <v>2.6945229999999999E-4</v>
      </c>
      <c r="NZ146" s="38">
        <v>2.6854750000000001E-4</v>
      </c>
      <c r="OA146" s="38">
        <v>2.6766350000000002E-4</v>
      </c>
      <c r="OB146" s="38">
        <v>2.6679699999999999E-4</v>
      </c>
      <c r="OC146" s="38">
        <v>2.6593949999999998E-4</v>
      </c>
      <c r="OD146" s="38">
        <v>2.650932E-4</v>
      </c>
      <c r="OE146" s="38">
        <v>2.642581E-4</v>
      </c>
      <c r="OF146" s="38">
        <v>2.6343980000000003E-4</v>
      </c>
      <c r="OG146" s="38">
        <v>2.6264689999999999E-4</v>
      </c>
      <c r="OH146" s="38">
        <v>2.6187349999999999E-4</v>
      </c>
      <c r="OI146" s="38">
        <v>2.6110960000000003E-4</v>
      </c>
      <c r="OJ146" s="38">
        <v>2.6035830000000002E-4</v>
      </c>
      <c r="OK146" s="38">
        <v>2.5961650000000001E-4</v>
      </c>
      <c r="OL146" s="38">
        <v>2.5888920000000001E-4</v>
      </c>
      <c r="OM146" s="38">
        <v>2.5818009999999998E-4</v>
      </c>
      <c r="ON146" s="38">
        <v>2.574845E-4</v>
      </c>
      <c r="OO146" s="38">
        <v>2.5679510000000002E-4</v>
      </c>
      <c r="OP146" s="38">
        <v>2.5611159999999999E-4</v>
      </c>
    </row>
    <row r="147" spans="1:406" x14ac:dyDescent="0.25">
      <c r="A147" s="13" t="str">
        <f t="shared" si="2"/>
        <v>Boom-FINE-0.5-20-Any</v>
      </c>
      <c r="B147" s="13" t="s">
        <v>57</v>
      </c>
      <c r="C147" s="13" t="s">
        <v>30</v>
      </c>
      <c r="D147" s="23">
        <v>0.5</v>
      </c>
      <c r="E147" s="23">
        <v>20</v>
      </c>
      <c r="F147" s="32" t="s">
        <v>48</v>
      </c>
      <c r="G147" s="33">
        <v>0.2833851</v>
      </c>
      <c r="H147" s="33">
        <v>0.19789809999999999</v>
      </c>
      <c r="I147" s="33">
        <v>0.15043129999999999</v>
      </c>
      <c r="J147" s="33">
        <v>0.1192805</v>
      </c>
      <c r="K147" s="33">
        <v>9.7238580000000005E-2</v>
      </c>
      <c r="L147" s="33">
        <v>8.1281480000000003E-2</v>
      </c>
      <c r="M147" s="33">
        <v>6.9282319999999994E-2</v>
      </c>
      <c r="N147" s="33">
        <v>6.0332419999999998E-2</v>
      </c>
      <c r="O147" s="33">
        <v>5.28888E-2</v>
      </c>
      <c r="P147" s="33">
        <v>4.6765170000000002E-2</v>
      </c>
      <c r="Q147" s="33">
        <v>4.3121529999999998E-2</v>
      </c>
      <c r="R147" s="33">
        <v>4.008432E-2</v>
      </c>
      <c r="S147" s="33">
        <v>3.7325339999999999E-2</v>
      </c>
      <c r="T147" s="33">
        <v>3.4752819999999997E-2</v>
      </c>
      <c r="U147" s="33">
        <v>3.2087560000000001E-2</v>
      </c>
      <c r="V147" s="33">
        <v>2.970534E-2</v>
      </c>
      <c r="W147" s="33">
        <v>2.735083E-2</v>
      </c>
      <c r="X147" s="33">
        <v>2.5463449999999999E-2</v>
      </c>
      <c r="Y147" s="33">
        <v>2.3842019999999998E-2</v>
      </c>
      <c r="Z147" s="33">
        <v>2.2428279999999998E-2</v>
      </c>
      <c r="AA147" s="33">
        <v>2.105255E-2</v>
      </c>
      <c r="AB147" s="33">
        <v>1.993091E-2</v>
      </c>
      <c r="AC147" s="33">
        <v>1.890058E-2</v>
      </c>
      <c r="AD147" s="33">
        <v>1.7945269999999999E-2</v>
      </c>
      <c r="AE147" s="33">
        <v>1.709051E-2</v>
      </c>
      <c r="AF147" s="33">
        <v>1.6304019999999999E-2</v>
      </c>
      <c r="AG147" s="33">
        <v>1.548445E-2</v>
      </c>
      <c r="AH147" s="33">
        <v>1.4749979999999999E-2</v>
      </c>
      <c r="AI147" s="33">
        <v>1.4085139999999999E-2</v>
      </c>
      <c r="AJ147" s="33">
        <v>1.3476399999999999E-2</v>
      </c>
      <c r="AK147" s="33">
        <v>1.2918900000000001E-2</v>
      </c>
      <c r="AL147" s="33">
        <v>1.241541E-2</v>
      </c>
      <c r="AM147" s="33">
        <v>1.19544E-2</v>
      </c>
      <c r="AN147" s="33">
        <v>1.1531359999999999E-2</v>
      </c>
      <c r="AO147" s="33">
        <v>1.1140580000000001E-2</v>
      </c>
      <c r="AP147" s="33">
        <v>1.07826E-2</v>
      </c>
      <c r="AQ147" s="33">
        <v>1.045022E-2</v>
      </c>
      <c r="AR147" s="33">
        <v>1.014607E-2</v>
      </c>
      <c r="AS147" s="33">
        <v>9.86245E-3</v>
      </c>
      <c r="AT147" s="33">
        <v>9.5992040000000001E-3</v>
      </c>
      <c r="AU147" s="33">
        <v>9.3542590000000002E-3</v>
      </c>
      <c r="AV147" s="33">
        <v>9.1232689999999998E-3</v>
      </c>
      <c r="AW147" s="33">
        <v>8.9053329999999997E-3</v>
      </c>
      <c r="AX147" s="33">
        <v>8.7043499999999996E-3</v>
      </c>
      <c r="AY147" s="33">
        <v>8.5158709999999995E-3</v>
      </c>
      <c r="AZ147" s="33">
        <v>8.3376279999999997E-3</v>
      </c>
      <c r="BA147" s="33">
        <v>8.167657E-3</v>
      </c>
      <c r="BB147" s="33">
        <v>8.0102880000000008E-3</v>
      </c>
      <c r="BC147" s="33">
        <v>7.8600019999999996E-3</v>
      </c>
      <c r="BD147" s="33">
        <v>7.7174820000000003E-3</v>
      </c>
      <c r="BE147" s="33">
        <v>7.5816340000000003E-3</v>
      </c>
      <c r="BF147" s="33">
        <v>7.4525290000000003E-3</v>
      </c>
      <c r="BG147" s="33">
        <v>7.3296790000000004E-3</v>
      </c>
      <c r="BH147" s="33">
        <v>7.214135E-3</v>
      </c>
      <c r="BI147" s="33">
        <v>7.1006790000000004E-3</v>
      </c>
      <c r="BJ147" s="33">
        <v>6.9941250000000003E-3</v>
      </c>
      <c r="BK147" s="33">
        <v>6.8929519999999999E-3</v>
      </c>
      <c r="BL147" s="33">
        <v>6.7992010000000004E-3</v>
      </c>
      <c r="BM147" s="33">
        <v>6.7075909999999997E-3</v>
      </c>
      <c r="BN147" s="33">
        <v>6.6183860000000004E-3</v>
      </c>
      <c r="BO147" s="33">
        <v>6.5304669999999999E-3</v>
      </c>
      <c r="BP147" s="33">
        <v>6.4461329999999997E-3</v>
      </c>
      <c r="BQ147" s="33">
        <v>6.3672499999999996E-3</v>
      </c>
      <c r="BR147" s="33">
        <v>6.2919079999999997E-3</v>
      </c>
      <c r="BS147" s="33">
        <v>6.2161070000000002E-3</v>
      </c>
      <c r="BT147" s="33">
        <v>6.142504E-3</v>
      </c>
      <c r="BU147" s="33">
        <v>6.0716279999999999E-3</v>
      </c>
      <c r="BV147" s="33">
        <v>6.0053609999999999E-3</v>
      </c>
      <c r="BW147" s="33">
        <v>5.9394920000000002E-3</v>
      </c>
      <c r="BX147" s="33">
        <v>5.8742309999999997E-3</v>
      </c>
      <c r="BY147" s="33">
        <v>5.8097469999999997E-3</v>
      </c>
      <c r="BZ147" s="33">
        <v>5.7465559999999999E-3</v>
      </c>
      <c r="CA147" s="33">
        <v>5.6836090000000001E-3</v>
      </c>
      <c r="CB147" s="33">
        <v>5.6226690000000003E-3</v>
      </c>
      <c r="CC147" s="33">
        <v>5.5626269999999997E-3</v>
      </c>
      <c r="CD147" s="33">
        <v>5.5044949999999999E-3</v>
      </c>
      <c r="CE147" s="33">
        <v>5.4474440000000001E-3</v>
      </c>
      <c r="CF147" s="33">
        <v>5.3917119999999999E-3</v>
      </c>
      <c r="CG147" s="33">
        <v>5.3361299999999997E-3</v>
      </c>
      <c r="CH147" s="33">
        <v>5.2814769999999997E-3</v>
      </c>
      <c r="CI147" s="33">
        <v>5.2260989999999997E-3</v>
      </c>
      <c r="CJ147" s="33">
        <v>5.1719699999999997E-3</v>
      </c>
      <c r="CK147" s="33">
        <v>5.1190259999999996E-3</v>
      </c>
      <c r="CL147" s="33">
        <v>5.0678859999999997E-3</v>
      </c>
      <c r="CM147" s="33">
        <v>5.0176020000000003E-3</v>
      </c>
      <c r="CN147" s="33">
        <v>4.9682880000000004E-3</v>
      </c>
      <c r="CO147" s="33">
        <v>4.9191549999999997E-3</v>
      </c>
      <c r="CP147" s="33">
        <v>4.8709319999999997E-3</v>
      </c>
      <c r="CQ147" s="33">
        <v>4.822575E-3</v>
      </c>
      <c r="CR147" s="33">
        <v>4.7739749999999997E-3</v>
      </c>
      <c r="CS147" s="33">
        <v>4.7254619999999997E-3</v>
      </c>
      <c r="CT147" s="33">
        <v>4.6785639999999996E-3</v>
      </c>
      <c r="CU147" s="33">
        <v>4.6331819999999996E-3</v>
      </c>
      <c r="CV147" s="33">
        <v>4.5897150000000003E-3</v>
      </c>
      <c r="CW147" s="33">
        <v>4.546685E-3</v>
      </c>
      <c r="CX147" s="33">
        <v>4.5040490000000004E-3</v>
      </c>
      <c r="CY147" s="33">
        <v>4.4613550000000002E-3</v>
      </c>
      <c r="CZ147" s="33">
        <v>4.4194999999999998E-3</v>
      </c>
      <c r="DA147" s="33">
        <v>4.3779259999999999E-3</v>
      </c>
      <c r="DB147" s="33">
        <v>4.3360150000000004E-3</v>
      </c>
      <c r="DC147" s="33">
        <v>4.2932939999999996E-3</v>
      </c>
      <c r="DD147" s="33">
        <v>4.2509690000000003E-3</v>
      </c>
      <c r="DE147" s="33">
        <v>4.2107300000000002E-3</v>
      </c>
      <c r="DF147" s="33">
        <v>4.1721370000000002E-3</v>
      </c>
      <c r="DG147" s="33">
        <v>4.1343150000000004E-3</v>
      </c>
      <c r="DH147" s="33">
        <v>4.097687E-3</v>
      </c>
      <c r="DI147" s="33">
        <v>4.0618349999999998E-3</v>
      </c>
      <c r="DJ147" s="33">
        <v>4.027185E-3</v>
      </c>
      <c r="DK147" s="33">
        <v>3.9925469999999999E-3</v>
      </c>
      <c r="DL147" s="33">
        <v>3.9562499999999997E-3</v>
      </c>
      <c r="DM147" s="33">
        <v>3.9199339999999999E-3</v>
      </c>
      <c r="DN147" s="33">
        <v>3.885725E-3</v>
      </c>
      <c r="DO147" s="33">
        <v>3.8533059999999999E-3</v>
      </c>
      <c r="DP147" s="33">
        <v>3.821914E-3</v>
      </c>
      <c r="DQ147" s="33">
        <v>3.790439E-3</v>
      </c>
      <c r="DR147" s="33">
        <v>3.7592350000000001E-3</v>
      </c>
      <c r="DS147" s="33">
        <v>3.7285930000000001E-3</v>
      </c>
      <c r="DT147" s="33">
        <v>3.6986520000000002E-3</v>
      </c>
      <c r="DU147" s="33">
        <v>3.6687099999999999E-3</v>
      </c>
      <c r="DV147" s="33">
        <v>3.638966E-3</v>
      </c>
      <c r="DW147" s="33">
        <v>3.6107159999999999E-3</v>
      </c>
      <c r="DX147" s="33">
        <v>3.583812E-3</v>
      </c>
      <c r="DY147" s="33">
        <v>3.558257E-3</v>
      </c>
      <c r="DZ147" s="33">
        <v>3.5338240000000001E-3</v>
      </c>
      <c r="EA147" s="33">
        <v>3.5096440000000001E-3</v>
      </c>
      <c r="EB147" s="33">
        <v>3.485433E-3</v>
      </c>
      <c r="EC147" s="33">
        <v>3.4605679999999998E-3</v>
      </c>
      <c r="ED147" s="33">
        <v>3.4355330000000002E-3</v>
      </c>
      <c r="EE147" s="33">
        <v>3.4104640000000002E-3</v>
      </c>
      <c r="EF147" s="33">
        <v>3.3860750000000001E-3</v>
      </c>
      <c r="EG147" s="33">
        <v>3.362496E-3</v>
      </c>
      <c r="EH147" s="33">
        <v>3.3395690000000001E-3</v>
      </c>
      <c r="EI147" s="33">
        <v>3.3177910000000001E-3</v>
      </c>
      <c r="EJ147" s="33">
        <v>3.297262E-3</v>
      </c>
      <c r="EK147" s="33">
        <v>3.2775289999999999E-3</v>
      </c>
      <c r="EL147" s="33">
        <v>3.2578640000000001E-3</v>
      </c>
      <c r="EM147" s="33">
        <v>3.237874E-3</v>
      </c>
      <c r="EN147" s="33">
        <v>3.2178739999999999E-3</v>
      </c>
      <c r="EO147" s="33">
        <v>3.197812E-3</v>
      </c>
      <c r="EP147" s="33">
        <v>3.1775890000000002E-3</v>
      </c>
      <c r="EQ147" s="33">
        <v>3.1578399999999999E-3</v>
      </c>
      <c r="ER147" s="33">
        <v>3.1388850000000001E-3</v>
      </c>
      <c r="ES147" s="33">
        <v>3.1211339999999998E-3</v>
      </c>
      <c r="ET147" s="33">
        <v>3.103686E-3</v>
      </c>
      <c r="EU147" s="33">
        <v>3.0858050000000001E-3</v>
      </c>
      <c r="EV147" s="33">
        <v>3.0674729999999998E-3</v>
      </c>
      <c r="EW147" s="33">
        <v>3.0491699999999999E-3</v>
      </c>
      <c r="EX147" s="33">
        <v>3.03134E-3</v>
      </c>
      <c r="EY147" s="33">
        <v>3.013679E-3</v>
      </c>
      <c r="EZ147" s="33">
        <v>2.9961190000000002E-3</v>
      </c>
      <c r="FA147" s="33">
        <v>2.979036E-3</v>
      </c>
      <c r="FB147" s="33">
        <v>2.9627239999999999E-3</v>
      </c>
      <c r="FC147" s="33">
        <v>2.9474060000000001E-3</v>
      </c>
      <c r="FD147" s="33">
        <v>2.932039E-3</v>
      </c>
      <c r="FE147" s="33">
        <v>2.9161959999999998E-3</v>
      </c>
      <c r="FF147" s="33">
        <v>2.8996130000000001E-3</v>
      </c>
      <c r="FG147" s="33">
        <v>2.8826670000000002E-3</v>
      </c>
      <c r="FH147" s="33">
        <v>2.8659480000000001E-3</v>
      </c>
      <c r="FI147" s="33">
        <v>2.849627E-3</v>
      </c>
      <c r="FJ147" s="33">
        <v>2.833632E-3</v>
      </c>
      <c r="FK147" s="33">
        <v>2.8181909999999998E-3</v>
      </c>
      <c r="FL147" s="33">
        <v>2.8034940000000001E-3</v>
      </c>
      <c r="FM147" s="33">
        <v>2.7894450000000002E-3</v>
      </c>
      <c r="FN147" s="33">
        <v>2.7755079999999999E-3</v>
      </c>
      <c r="FO147" s="33">
        <v>2.7613640000000001E-3</v>
      </c>
      <c r="FP147" s="33">
        <v>2.7470849999999998E-3</v>
      </c>
      <c r="FQ147" s="33">
        <v>2.7329630000000001E-3</v>
      </c>
      <c r="FR147" s="33">
        <v>2.7191870000000001E-3</v>
      </c>
      <c r="FS147" s="33">
        <v>2.7056200000000002E-3</v>
      </c>
      <c r="FT147" s="33">
        <v>2.6922640000000002E-3</v>
      </c>
      <c r="FU147" s="33">
        <v>2.679219E-3</v>
      </c>
      <c r="FV147" s="33">
        <v>2.6662859999999999E-3</v>
      </c>
      <c r="FW147" s="33">
        <v>2.6534789999999998E-3</v>
      </c>
      <c r="FX147" s="33">
        <v>2.6402919999999998E-3</v>
      </c>
      <c r="FY147" s="33">
        <v>2.6263979999999998E-3</v>
      </c>
      <c r="FZ147" s="33">
        <v>2.611993E-3</v>
      </c>
      <c r="GA147" s="33">
        <v>2.5977040000000002E-3</v>
      </c>
      <c r="GB147" s="33">
        <v>2.5839090000000001E-3</v>
      </c>
      <c r="GC147" s="33">
        <v>2.5707299999999998E-3</v>
      </c>
      <c r="GD147" s="33">
        <v>2.558229E-3</v>
      </c>
      <c r="GE147" s="33">
        <v>2.5465990000000001E-3</v>
      </c>
      <c r="GF147" s="33">
        <v>2.535654E-3</v>
      </c>
      <c r="GG147" s="33">
        <v>2.5250350000000001E-3</v>
      </c>
      <c r="GH147" s="33">
        <v>2.5142239999999998E-3</v>
      </c>
      <c r="GI147" s="33">
        <v>2.5029850000000001E-3</v>
      </c>
      <c r="GJ147" s="33">
        <v>2.4914970000000001E-3</v>
      </c>
      <c r="GK147" s="33">
        <v>2.4801670000000001E-3</v>
      </c>
      <c r="GL147" s="33">
        <v>2.4689590000000002E-3</v>
      </c>
      <c r="GM147" s="33">
        <v>2.45772E-3</v>
      </c>
      <c r="GN147" s="33">
        <v>2.4462749999999999E-3</v>
      </c>
      <c r="GO147" s="33">
        <v>2.4348030000000001E-3</v>
      </c>
      <c r="GP147" s="33">
        <v>2.4232720000000002E-3</v>
      </c>
      <c r="GQ147" s="33">
        <v>2.411613E-3</v>
      </c>
      <c r="GR147" s="33">
        <v>2.3997160000000001E-3</v>
      </c>
      <c r="GS147" s="33">
        <v>2.3875799999999998E-3</v>
      </c>
      <c r="GT147" s="33">
        <v>2.3754459999999998E-3</v>
      </c>
      <c r="GU147" s="33">
        <v>2.3638510000000001E-3</v>
      </c>
      <c r="GV147" s="33">
        <v>2.3529279999999998E-3</v>
      </c>
      <c r="GW147" s="33">
        <v>2.3422899999999999E-3</v>
      </c>
      <c r="GX147" s="33">
        <v>2.3316360000000002E-3</v>
      </c>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33"/>
      <c r="IW147" s="33"/>
      <c r="IX147" s="33"/>
      <c r="IY147" s="33"/>
      <c r="IZ147" s="33"/>
      <c r="JA147" s="33"/>
      <c r="JB147" s="33"/>
      <c r="JC147" s="33"/>
      <c r="JD147" s="33"/>
      <c r="JE147" s="33"/>
      <c r="JF147" s="33"/>
      <c r="JG147" s="33"/>
      <c r="JH147" s="33"/>
      <c r="JI147" s="33"/>
      <c r="JJ147" s="33"/>
      <c r="JK147" s="33"/>
      <c r="JL147" s="33"/>
      <c r="JM147" s="33"/>
      <c r="JN147" s="33"/>
      <c r="JO147" s="33"/>
      <c r="JP147" s="33"/>
      <c r="JQ147" s="33"/>
      <c r="JR147" s="33"/>
      <c r="JS147" s="33"/>
      <c r="JT147" s="33"/>
      <c r="JU147" s="33"/>
      <c r="JV147" s="33"/>
      <c r="JW147" s="33"/>
      <c r="JX147" s="33"/>
      <c r="JY147" s="33"/>
      <c r="JZ147" s="33"/>
      <c r="KA147" s="33"/>
      <c r="KB147" s="33"/>
      <c r="KC147" s="33"/>
      <c r="KD147" s="33"/>
      <c r="KE147" s="33"/>
      <c r="KF147" s="33"/>
      <c r="KG147" s="33"/>
      <c r="KH147" s="33"/>
      <c r="KI147" s="33"/>
      <c r="KJ147" s="33"/>
      <c r="KK147" s="33"/>
      <c r="KL147" s="33"/>
      <c r="KM147" s="33"/>
      <c r="KN147" s="33"/>
      <c r="KO147" s="33"/>
      <c r="KP147" s="33"/>
      <c r="KQ147" s="33"/>
      <c r="KR147" s="33"/>
      <c r="KS147" s="33"/>
      <c r="KT147" s="33"/>
      <c r="KU147" s="33"/>
      <c r="KV147" s="33"/>
      <c r="KW147" s="33"/>
      <c r="KX147" s="33"/>
      <c r="KY147" s="33"/>
      <c r="KZ147" s="33"/>
      <c r="LA147" s="33"/>
      <c r="LB147" s="33"/>
      <c r="LC147" s="33"/>
      <c r="LD147" s="33"/>
      <c r="LE147" s="33"/>
      <c r="LF147" s="33"/>
      <c r="LG147" s="33"/>
      <c r="LH147" s="33"/>
      <c r="LI147" s="33"/>
      <c r="LJ147" s="33"/>
      <c r="LK147" s="33"/>
      <c r="LL147" s="33"/>
      <c r="LM147" s="33"/>
      <c r="LN147" s="33"/>
      <c r="LO147" s="33"/>
      <c r="LP147" s="33"/>
      <c r="LQ147" s="33"/>
      <c r="LR147" s="33"/>
      <c r="LS147" s="33"/>
      <c r="LT147" s="33"/>
      <c r="LU147" s="33"/>
      <c r="LV147" s="33"/>
      <c r="LW147" s="33"/>
      <c r="LX147" s="33"/>
      <c r="LY147" s="33"/>
      <c r="LZ147" s="33"/>
      <c r="MA147" s="33"/>
      <c r="MB147" s="33"/>
      <c r="MC147" s="33"/>
      <c r="MD147" s="33"/>
      <c r="ME147" s="33"/>
      <c r="MF147" s="33"/>
      <c r="MG147" s="33"/>
      <c r="MH147" s="33"/>
      <c r="MI147" s="33"/>
      <c r="MJ147" s="33"/>
      <c r="MK147" s="33"/>
      <c r="ML147" s="33"/>
      <c r="MM147" s="33"/>
      <c r="MN147" s="33"/>
      <c r="MO147" s="33"/>
      <c r="MP147" s="33"/>
      <c r="MQ147" s="33"/>
      <c r="MR147" s="33"/>
      <c r="MS147" s="33"/>
      <c r="MT147" s="33"/>
      <c r="MU147" s="33"/>
      <c r="MV147" s="33"/>
      <c r="MW147" s="33"/>
      <c r="MX147" s="33"/>
      <c r="MY147" s="33"/>
      <c r="MZ147" s="33"/>
      <c r="NA147" s="33"/>
      <c r="NB147" s="33"/>
      <c r="NC147" s="33"/>
      <c r="ND147" s="33"/>
      <c r="NE147" s="33"/>
      <c r="NF147" s="33"/>
      <c r="NG147" s="33"/>
      <c r="NH147" s="33"/>
      <c r="NI147" s="33"/>
      <c r="NJ147" s="33"/>
      <c r="NK147" s="33"/>
      <c r="NL147" s="33"/>
      <c r="NM147" s="33"/>
      <c r="NN147" s="33"/>
      <c r="NO147" s="33"/>
      <c r="NP147" s="33"/>
      <c r="NQ147" s="33"/>
      <c r="NR147" s="33"/>
      <c r="NS147" s="33"/>
      <c r="NT147" s="33"/>
      <c r="NU147" s="33"/>
      <c r="NV147" s="33"/>
      <c r="NW147" s="33"/>
      <c r="NX147" s="33"/>
      <c r="NY147" s="33"/>
      <c r="NZ147" s="33"/>
      <c r="OA147" s="33"/>
      <c r="OB147" s="33"/>
      <c r="OC147" s="33"/>
      <c r="OD147" s="33"/>
      <c r="OE147" s="33"/>
      <c r="OF147" s="33"/>
      <c r="OG147" s="33"/>
      <c r="OH147" s="33"/>
      <c r="OI147" s="33"/>
      <c r="OJ147" s="33"/>
      <c r="OK147" s="33"/>
      <c r="OL147" s="33"/>
      <c r="OM147" s="33"/>
      <c r="ON147" s="33"/>
      <c r="OO147" s="33"/>
      <c r="OP147" s="33"/>
    </row>
    <row r="148" spans="1:406" x14ac:dyDescent="0.25">
      <c r="A148" s="13" t="str">
        <f t="shared" si="2"/>
        <v>Boom-FINE-0.5-14-Any</v>
      </c>
      <c r="B148" s="13" t="s">
        <v>57</v>
      </c>
      <c r="C148" s="13" t="s">
        <v>30</v>
      </c>
      <c r="D148" s="23">
        <v>0.5</v>
      </c>
      <c r="E148" s="23">
        <v>14</v>
      </c>
      <c r="F148" s="32" t="s">
        <v>48</v>
      </c>
      <c r="G148" s="33">
        <v>0.22435050000000001</v>
      </c>
      <c r="H148" s="33">
        <v>0.1444366</v>
      </c>
      <c r="I148" s="33">
        <v>0.1041778</v>
      </c>
      <c r="J148" s="33">
        <v>7.9530980000000001E-2</v>
      </c>
      <c r="K148" s="33">
        <v>6.3453960000000004E-2</v>
      </c>
      <c r="L148" s="33">
        <v>5.2357670000000002E-2</v>
      </c>
      <c r="M148" s="33">
        <v>4.4296410000000001E-2</v>
      </c>
      <c r="N148" s="33">
        <v>4.0075380000000001E-2</v>
      </c>
      <c r="O148" s="33">
        <v>3.6922360000000001E-2</v>
      </c>
      <c r="P148" s="33">
        <v>3.4150930000000003E-2</v>
      </c>
      <c r="Q148" s="33">
        <v>3.1752799999999998E-2</v>
      </c>
      <c r="R148" s="33">
        <v>2.9817639999999999E-2</v>
      </c>
      <c r="S148" s="33">
        <v>2.7966749999999999E-2</v>
      </c>
      <c r="T148" s="33">
        <v>2.6065560000000002E-2</v>
      </c>
      <c r="U148" s="33">
        <v>2.41788E-2</v>
      </c>
      <c r="V148" s="33">
        <v>2.24145E-2</v>
      </c>
      <c r="W148" s="33">
        <v>2.0545000000000001E-2</v>
      </c>
      <c r="X148" s="33">
        <v>1.9302469999999999E-2</v>
      </c>
      <c r="Y148" s="33">
        <v>1.8200029999999999E-2</v>
      </c>
      <c r="Z148" s="33">
        <v>1.7224380000000001E-2</v>
      </c>
      <c r="AA148" s="33">
        <v>1.6384050000000001E-2</v>
      </c>
      <c r="AB148" s="33">
        <v>1.5646239999999999E-2</v>
      </c>
      <c r="AC148" s="33">
        <v>1.4976949999999999E-2</v>
      </c>
      <c r="AD148" s="33">
        <v>1.426736E-2</v>
      </c>
      <c r="AE148" s="33">
        <v>1.364192E-2</v>
      </c>
      <c r="AF148" s="33">
        <v>1.308839E-2</v>
      </c>
      <c r="AG148" s="33">
        <v>1.2595729999999999E-2</v>
      </c>
      <c r="AH148" s="33">
        <v>1.215517E-2</v>
      </c>
      <c r="AI148" s="33">
        <v>1.1759E-2</v>
      </c>
      <c r="AJ148" s="33">
        <v>1.139708E-2</v>
      </c>
      <c r="AK148" s="33">
        <v>1.106916E-2</v>
      </c>
      <c r="AL148" s="33">
        <v>1.0770719999999999E-2</v>
      </c>
      <c r="AM148" s="33">
        <v>1.0495529999999999E-2</v>
      </c>
      <c r="AN148" s="33">
        <v>1.024336E-2</v>
      </c>
      <c r="AO148" s="33">
        <v>1.00071E-2</v>
      </c>
      <c r="AP148" s="33">
        <v>9.7883599999999994E-3</v>
      </c>
      <c r="AQ148" s="33">
        <v>9.5848059999999995E-3</v>
      </c>
      <c r="AR148" s="33">
        <v>9.3949570000000007E-3</v>
      </c>
      <c r="AS148" s="33">
        <v>9.2152959999999996E-3</v>
      </c>
      <c r="AT148" s="33">
        <v>9.0460990000000002E-3</v>
      </c>
      <c r="AU148" s="33">
        <v>8.8886190000000004E-3</v>
      </c>
      <c r="AV148" s="33">
        <v>8.7372230000000006E-3</v>
      </c>
      <c r="AW148" s="33">
        <v>8.5937370000000006E-3</v>
      </c>
      <c r="AX148" s="33">
        <v>8.4584289999999999E-3</v>
      </c>
      <c r="AY148" s="33">
        <v>8.3287980000000001E-3</v>
      </c>
      <c r="AZ148" s="33">
        <v>8.2040059999999998E-3</v>
      </c>
      <c r="BA148" s="33">
        <v>8.0829620000000008E-3</v>
      </c>
      <c r="BB148" s="33">
        <v>7.9663119999999997E-3</v>
      </c>
      <c r="BC148" s="33">
        <v>7.8556019999999997E-3</v>
      </c>
      <c r="BD148" s="33">
        <v>7.7477350000000004E-3</v>
      </c>
      <c r="BE148" s="33">
        <v>7.6436890000000004E-3</v>
      </c>
      <c r="BF148" s="33">
        <v>7.5430189999999998E-3</v>
      </c>
      <c r="BG148" s="33">
        <v>7.4461249999999996E-3</v>
      </c>
      <c r="BH148" s="33">
        <v>7.3520069999999998E-3</v>
      </c>
      <c r="BI148" s="33">
        <v>7.2596750000000002E-3</v>
      </c>
      <c r="BJ148" s="33">
        <v>7.1690290000000004E-3</v>
      </c>
      <c r="BK148" s="33">
        <v>7.0810509999999997E-3</v>
      </c>
      <c r="BL148" s="33">
        <v>6.9964509999999999E-3</v>
      </c>
      <c r="BM148" s="33">
        <v>6.9135869999999997E-3</v>
      </c>
      <c r="BN148" s="33">
        <v>6.8331620000000003E-3</v>
      </c>
      <c r="BO148" s="33">
        <v>6.7562630000000002E-3</v>
      </c>
      <c r="BP148" s="33">
        <v>6.680755E-3</v>
      </c>
      <c r="BQ148" s="33">
        <v>6.6083299999999999E-3</v>
      </c>
      <c r="BR148" s="33">
        <v>6.5373439999999996E-3</v>
      </c>
      <c r="BS148" s="33">
        <v>6.4680459999999999E-3</v>
      </c>
      <c r="BT148" s="33">
        <v>6.4006760000000001E-3</v>
      </c>
      <c r="BU148" s="33">
        <v>6.3347469999999999E-3</v>
      </c>
      <c r="BV148" s="33">
        <v>6.2708520000000004E-3</v>
      </c>
      <c r="BW148" s="33">
        <v>6.208107E-3</v>
      </c>
      <c r="BX148" s="33">
        <v>6.1467370000000002E-3</v>
      </c>
      <c r="BY148" s="33">
        <v>6.0861509999999997E-3</v>
      </c>
      <c r="BZ148" s="33">
        <v>6.0276219999999998E-3</v>
      </c>
      <c r="CA148" s="33">
        <v>5.9712599999999999E-3</v>
      </c>
      <c r="CB148" s="33">
        <v>5.9158609999999997E-3</v>
      </c>
      <c r="CC148" s="33">
        <v>5.8608519999999997E-3</v>
      </c>
      <c r="CD148" s="33">
        <v>5.8077169999999996E-3</v>
      </c>
      <c r="CE148" s="33">
        <v>5.7559289999999999E-3</v>
      </c>
      <c r="CF148" s="33">
        <v>5.7048339999999998E-3</v>
      </c>
      <c r="CG148" s="33">
        <v>5.6541760000000003E-3</v>
      </c>
      <c r="CH148" s="33">
        <v>5.6045540000000003E-3</v>
      </c>
      <c r="CI148" s="33">
        <v>5.5562609999999998E-3</v>
      </c>
      <c r="CJ148" s="33">
        <v>5.508059E-3</v>
      </c>
      <c r="CK148" s="33">
        <v>5.4605139999999996E-3</v>
      </c>
      <c r="CL148" s="33">
        <v>5.4133829999999999E-3</v>
      </c>
      <c r="CM148" s="33">
        <v>5.3661589999999997E-3</v>
      </c>
      <c r="CN148" s="33">
        <v>5.3206920000000001E-3</v>
      </c>
      <c r="CO148" s="33">
        <v>5.2761680000000004E-3</v>
      </c>
      <c r="CP148" s="33">
        <v>5.232675E-3</v>
      </c>
      <c r="CQ148" s="33">
        <v>5.1898059999999999E-3</v>
      </c>
      <c r="CR148" s="33">
        <v>5.1476079999999997E-3</v>
      </c>
      <c r="CS148" s="33">
        <v>5.1060630000000001E-3</v>
      </c>
      <c r="CT148" s="33">
        <v>5.06471E-3</v>
      </c>
      <c r="CU148" s="33">
        <v>5.0233489999999999E-3</v>
      </c>
      <c r="CV148" s="33">
        <v>4.9814849999999999E-3</v>
      </c>
      <c r="CW148" s="33">
        <v>4.9401339999999997E-3</v>
      </c>
      <c r="CX148" s="33">
        <v>4.9000670000000001E-3</v>
      </c>
      <c r="CY148" s="33">
        <v>4.8608770000000004E-3</v>
      </c>
      <c r="CZ148" s="33">
        <v>4.822626E-3</v>
      </c>
      <c r="DA148" s="33">
        <v>4.7847050000000002E-3</v>
      </c>
      <c r="DB148" s="33">
        <v>4.7473799999999998E-3</v>
      </c>
      <c r="DC148" s="33">
        <v>4.7105319999999999E-3</v>
      </c>
      <c r="DD148" s="33">
        <v>4.6737519999999998E-3</v>
      </c>
      <c r="DE148" s="33">
        <v>4.6371399999999997E-3</v>
      </c>
      <c r="DF148" s="33">
        <v>4.6006149999999997E-3</v>
      </c>
      <c r="DG148" s="33">
        <v>4.5635190000000003E-3</v>
      </c>
      <c r="DH148" s="33">
        <v>4.5267249999999997E-3</v>
      </c>
      <c r="DI148" s="33">
        <v>4.4904080000000004E-3</v>
      </c>
      <c r="DJ148" s="33">
        <v>4.4551970000000002E-3</v>
      </c>
      <c r="DK148" s="33">
        <v>4.4199699999999996E-3</v>
      </c>
      <c r="DL148" s="33">
        <v>4.384967E-3</v>
      </c>
      <c r="DM148" s="33">
        <v>4.3508599999999998E-3</v>
      </c>
      <c r="DN148" s="33">
        <v>4.3176689999999997E-3</v>
      </c>
      <c r="DO148" s="33">
        <v>4.2842849999999997E-3</v>
      </c>
      <c r="DP148" s="33">
        <v>4.2505670000000002E-3</v>
      </c>
      <c r="DQ148" s="33">
        <v>4.2173840000000002E-3</v>
      </c>
      <c r="DR148" s="33">
        <v>4.1853990000000002E-3</v>
      </c>
      <c r="DS148" s="33">
        <v>4.153576E-3</v>
      </c>
      <c r="DT148" s="33">
        <v>4.1215130000000003E-3</v>
      </c>
      <c r="DU148" s="33">
        <v>4.0888720000000003E-3</v>
      </c>
      <c r="DV148" s="33">
        <v>4.0565849999999997E-3</v>
      </c>
      <c r="DW148" s="33">
        <v>4.0249409999999998E-3</v>
      </c>
      <c r="DX148" s="33">
        <v>3.993127E-3</v>
      </c>
      <c r="DY148" s="33">
        <v>3.9612420000000002E-3</v>
      </c>
      <c r="DZ148" s="33">
        <v>3.9302080000000001E-3</v>
      </c>
      <c r="EA148" s="33">
        <v>3.9001959999999999E-3</v>
      </c>
      <c r="EB148" s="33">
        <v>3.8711779999999999E-3</v>
      </c>
      <c r="EC148" s="33">
        <v>3.8425109999999998E-3</v>
      </c>
      <c r="ED148" s="33">
        <v>3.8138439999999998E-3</v>
      </c>
      <c r="EE148" s="33">
        <v>3.7852810000000001E-3</v>
      </c>
      <c r="EF148" s="33">
        <v>3.7568789999999999E-3</v>
      </c>
      <c r="EG148" s="33">
        <v>3.7283199999999998E-3</v>
      </c>
      <c r="EH148" s="33">
        <v>3.6993769999999998E-3</v>
      </c>
      <c r="EI148" s="33">
        <v>3.6703489999999998E-3</v>
      </c>
      <c r="EJ148" s="33">
        <v>3.641792E-3</v>
      </c>
      <c r="EK148" s="33">
        <v>3.6138139999999999E-3</v>
      </c>
      <c r="EL148" s="33">
        <v>3.58677E-3</v>
      </c>
      <c r="EM148" s="33">
        <v>3.5603219999999999E-3</v>
      </c>
      <c r="EN148" s="33">
        <v>3.5344399999999998E-3</v>
      </c>
      <c r="EO148" s="33">
        <v>3.509215E-3</v>
      </c>
      <c r="EP148" s="33">
        <v>3.4843930000000001E-3</v>
      </c>
      <c r="EQ148" s="33">
        <v>3.4594489999999999E-3</v>
      </c>
      <c r="ER148" s="33">
        <v>3.4342660000000001E-3</v>
      </c>
      <c r="ES148" s="33">
        <v>3.4091659999999999E-3</v>
      </c>
      <c r="ET148" s="33">
        <v>3.3839439999999998E-3</v>
      </c>
      <c r="EU148" s="33">
        <v>3.3587880000000001E-3</v>
      </c>
      <c r="EV148" s="33">
        <v>3.3340430000000001E-3</v>
      </c>
      <c r="EW148" s="33">
        <v>3.3095210000000002E-3</v>
      </c>
      <c r="EX148" s="33">
        <v>3.2850459999999998E-3</v>
      </c>
      <c r="EY148" s="33">
        <v>3.2608759999999998E-3</v>
      </c>
      <c r="EZ148" s="33">
        <v>3.2373670000000001E-3</v>
      </c>
      <c r="FA148" s="33">
        <v>3.2145009999999998E-3</v>
      </c>
      <c r="FB148" s="33">
        <v>3.1921089999999998E-3</v>
      </c>
      <c r="FC148" s="33">
        <v>3.1700410000000002E-3</v>
      </c>
      <c r="FD148" s="33">
        <v>3.1482429999999998E-3</v>
      </c>
      <c r="FE148" s="33">
        <v>3.1268899999999998E-3</v>
      </c>
      <c r="FF148" s="33">
        <v>3.1057210000000001E-3</v>
      </c>
      <c r="FG148" s="33">
        <v>3.084294E-3</v>
      </c>
      <c r="FH148" s="33">
        <v>3.0626780000000001E-3</v>
      </c>
      <c r="FI148" s="33">
        <v>3.04134E-3</v>
      </c>
      <c r="FJ148" s="33">
        <v>3.0205219999999999E-3</v>
      </c>
      <c r="FK148" s="33">
        <v>2.9998630000000002E-3</v>
      </c>
      <c r="FL148" s="33">
        <v>2.9792870000000002E-3</v>
      </c>
      <c r="FM148" s="33">
        <v>2.9590469999999998E-3</v>
      </c>
      <c r="FN148" s="33">
        <v>2.9393689999999998E-3</v>
      </c>
      <c r="FO148" s="33">
        <v>2.9201409999999998E-3</v>
      </c>
      <c r="FP148" s="33">
        <v>2.900971E-3</v>
      </c>
      <c r="FQ148" s="33">
        <v>2.8816139999999998E-3</v>
      </c>
      <c r="FR148" s="33">
        <v>2.862304E-3</v>
      </c>
      <c r="FS148" s="33">
        <v>2.84337E-3</v>
      </c>
      <c r="FT148" s="33">
        <v>2.8250049999999998E-3</v>
      </c>
      <c r="FU148" s="33">
        <v>2.8071609999999999E-3</v>
      </c>
      <c r="FV148" s="33">
        <v>2.7897880000000001E-3</v>
      </c>
      <c r="FW148" s="33">
        <v>2.7730089999999999E-3</v>
      </c>
      <c r="FX148" s="33">
        <v>2.7570580000000002E-3</v>
      </c>
      <c r="FY148" s="33">
        <v>2.7420140000000001E-3</v>
      </c>
      <c r="FZ148" s="33">
        <v>2.7274439999999999E-3</v>
      </c>
      <c r="GA148" s="33">
        <v>2.7130819999999999E-3</v>
      </c>
      <c r="GB148" s="33">
        <v>2.69856E-3</v>
      </c>
      <c r="GC148" s="33">
        <v>2.6838420000000001E-3</v>
      </c>
      <c r="GD148" s="33">
        <v>2.6688089999999999E-3</v>
      </c>
      <c r="GE148" s="33">
        <v>2.653477E-3</v>
      </c>
      <c r="GF148" s="33">
        <v>2.6380119999999999E-3</v>
      </c>
      <c r="GG148" s="33">
        <v>2.6224249999999998E-3</v>
      </c>
      <c r="GH148" s="33">
        <v>2.60685E-3</v>
      </c>
      <c r="GI148" s="33">
        <v>2.591402E-3</v>
      </c>
      <c r="GJ148" s="33">
        <v>2.5762799999999998E-3</v>
      </c>
      <c r="GK148" s="33">
        <v>2.5617600000000002E-3</v>
      </c>
      <c r="GL148" s="33">
        <v>2.5480379999999999E-3</v>
      </c>
      <c r="GM148" s="33">
        <v>2.5352159999999999E-3</v>
      </c>
      <c r="GN148" s="33">
        <v>2.5228920000000001E-3</v>
      </c>
      <c r="GO148" s="33">
        <v>2.5109080000000001E-3</v>
      </c>
      <c r="GP148" s="33">
        <v>2.4991710000000001E-3</v>
      </c>
      <c r="GQ148" s="33">
        <v>2.4875299999999999E-3</v>
      </c>
      <c r="GR148" s="33">
        <v>2.4758800000000002E-3</v>
      </c>
      <c r="GS148" s="33">
        <v>2.4640489999999998E-3</v>
      </c>
      <c r="GT148" s="33">
        <v>2.4520359999999999E-3</v>
      </c>
      <c r="GU148" s="33">
        <v>2.4398169999999999E-3</v>
      </c>
      <c r="GV148" s="33">
        <v>2.4275329999999999E-3</v>
      </c>
      <c r="GW148" s="33">
        <v>2.4153830000000001E-3</v>
      </c>
      <c r="GX148" s="33">
        <v>2.403184E-3</v>
      </c>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33"/>
      <c r="IW148" s="33"/>
      <c r="IX148" s="33"/>
      <c r="IY148" s="33"/>
      <c r="IZ148" s="33"/>
      <c r="JA148" s="33"/>
      <c r="JB148" s="33"/>
      <c r="JC148" s="33"/>
      <c r="JD148" s="33"/>
      <c r="JE148" s="33"/>
      <c r="JF148" s="33"/>
      <c r="JG148" s="33"/>
      <c r="JH148" s="33"/>
      <c r="JI148" s="33"/>
      <c r="JJ148" s="33"/>
      <c r="JK148" s="33"/>
      <c r="JL148" s="33"/>
      <c r="JM148" s="33"/>
      <c r="JN148" s="33"/>
      <c r="JO148" s="33"/>
      <c r="JP148" s="33"/>
      <c r="JQ148" s="33"/>
      <c r="JR148" s="33"/>
      <c r="JS148" s="33"/>
      <c r="JT148" s="33"/>
      <c r="JU148" s="33"/>
      <c r="JV148" s="33"/>
      <c r="JW148" s="33"/>
      <c r="JX148" s="33"/>
      <c r="JY148" s="33"/>
      <c r="JZ148" s="33"/>
      <c r="KA148" s="33"/>
      <c r="KB148" s="33"/>
      <c r="KC148" s="33"/>
      <c r="KD148" s="33"/>
      <c r="KE148" s="33"/>
      <c r="KF148" s="33"/>
      <c r="KG148" s="33"/>
      <c r="KH148" s="33"/>
      <c r="KI148" s="33"/>
      <c r="KJ148" s="33"/>
      <c r="KK148" s="33"/>
      <c r="KL148" s="33"/>
      <c r="KM148" s="33"/>
      <c r="KN148" s="33"/>
      <c r="KO148" s="33"/>
      <c r="KP148" s="33"/>
      <c r="KQ148" s="33"/>
      <c r="KR148" s="33"/>
      <c r="KS148" s="33"/>
      <c r="KT148" s="33"/>
      <c r="KU148" s="33"/>
      <c r="KV148" s="33"/>
      <c r="KW148" s="33"/>
      <c r="KX148" s="33"/>
      <c r="KY148" s="33"/>
      <c r="KZ148" s="33"/>
      <c r="LA148" s="33"/>
      <c r="LB148" s="33"/>
      <c r="LC148" s="33"/>
      <c r="LD148" s="33"/>
      <c r="LE148" s="33"/>
      <c r="LF148" s="33"/>
      <c r="LG148" s="33"/>
      <c r="LH148" s="33"/>
      <c r="LI148" s="33"/>
      <c r="LJ148" s="33"/>
      <c r="LK148" s="33"/>
      <c r="LL148" s="33"/>
      <c r="LM148" s="33"/>
      <c r="LN148" s="33"/>
      <c r="LO148" s="33"/>
      <c r="LP148" s="33"/>
      <c r="LQ148" s="33"/>
      <c r="LR148" s="33"/>
      <c r="LS148" s="33"/>
      <c r="LT148" s="33"/>
      <c r="LU148" s="33"/>
      <c r="LV148" s="33"/>
      <c r="LW148" s="33"/>
      <c r="LX148" s="33"/>
      <c r="LY148" s="33"/>
      <c r="LZ148" s="33"/>
      <c r="MA148" s="33"/>
      <c r="MB148" s="33"/>
      <c r="MC148" s="33"/>
      <c r="MD148" s="33"/>
      <c r="ME148" s="33"/>
      <c r="MF148" s="33"/>
      <c r="MG148" s="33"/>
      <c r="MH148" s="33"/>
      <c r="MI148" s="33"/>
      <c r="MJ148" s="33"/>
      <c r="MK148" s="33"/>
      <c r="ML148" s="33"/>
      <c r="MM148" s="33"/>
      <c r="MN148" s="33"/>
      <c r="MO148" s="33"/>
      <c r="MP148" s="33"/>
      <c r="MQ148" s="33"/>
      <c r="MR148" s="33"/>
      <c r="MS148" s="33"/>
      <c r="MT148" s="33"/>
      <c r="MU148" s="33"/>
      <c r="MV148" s="33"/>
      <c r="MW148" s="33"/>
      <c r="MX148" s="33"/>
      <c r="MY148" s="33"/>
      <c r="MZ148" s="33"/>
      <c r="NA148" s="33"/>
      <c r="NB148" s="33"/>
      <c r="NC148" s="33"/>
      <c r="ND148" s="33"/>
      <c r="NE148" s="33"/>
      <c r="NF148" s="33"/>
      <c r="NG148" s="33"/>
      <c r="NH148" s="33"/>
      <c r="NI148" s="33"/>
      <c r="NJ148" s="33"/>
      <c r="NK148" s="33"/>
      <c r="NL148" s="33"/>
      <c r="NM148" s="33"/>
      <c r="NN148" s="33"/>
      <c r="NO148" s="33"/>
      <c r="NP148" s="33"/>
      <c r="NQ148" s="33"/>
      <c r="NR148" s="33"/>
      <c r="NS148" s="33"/>
      <c r="NT148" s="33"/>
      <c r="NU148" s="33"/>
      <c r="NV148" s="33"/>
      <c r="NW148" s="33"/>
      <c r="NX148" s="33"/>
      <c r="NY148" s="33"/>
      <c r="NZ148" s="33"/>
      <c r="OA148" s="33"/>
      <c r="OB148" s="33"/>
      <c r="OC148" s="33"/>
      <c r="OD148" s="33"/>
      <c r="OE148" s="33"/>
      <c r="OF148" s="33"/>
      <c r="OG148" s="33"/>
      <c r="OH148" s="33"/>
      <c r="OI148" s="33"/>
      <c r="OJ148" s="33"/>
      <c r="OK148" s="33"/>
      <c r="OL148" s="33"/>
      <c r="OM148" s="33"/>
      <c r="ON148" s="33"/>
      <c r="OO148" s="33"/>
      <c r="OP148" s="33"/>
    </row>
    <row r="149" spans="1:406" x14ac:dyDescent="0.25">
      <c r="A149" s="13" t="str">
        <f t="shared" si="2"/>
        <v>Boom-FINE-0.5-7-Any</v>
      </c>
      <c r="B149" s="13" t="s">
        <v>57</v>
      </c>
      <c r="C149" s="13" t="s">
        <v>30</v>
      </c>
      <c r="D149" s="23">
        <v>0.5</v>
      </c>
      <c r="E149" s="23">
        <v>7</v>
      </c>
      <c r="F149" s="32" t="s">
        <v>48</v>
      </c>
      <c r="G149" s="33">
        <v>0.13245709999999999</v>
      </c>
      <c r="H149" s="33">
        <v>7.8592140000000005E-2</v>
      </c>
      <c r="I149" s="33">
        <v>5.5373619999999998E-2</v>
      </c>
      <c r="J149" s="33">
        <v>4.2855480000000001E-2</v>
      </c>
      <c r="K149" s="33">
        <v>3.7558920000000003E-2</v>
      </c>
      <c r="L149" s="33">
        <v>3.441077E-2</v>
      </c>
      <c r="M149" s="33">
        <v>3.2159199999999999E-2</v>
      </c>
      <c r="N149" s="33">
        <v>3.0601300000000001E-2</v>
      </c>
      <c r="O149" s="33">
        <v>2.9512940000000001E-2</v>
      </c>
      <c r="P149" s="33">
        <v>2.8323379999999999E-2</v>
      </c>
      <c r="Q149" s="33">
        <v>2.731126E-2</v>
      </c>
      <c r="R149" s="33">
        <v>2.608212E-2</v>
      </c>
      <c r="S149" s="33">
        <v>2.4809540000000001E-2</v>
      </c>
      <c r="T149" s="33">
        <v>2.3375170000000001E-2</v>
      </c>
      <c r="U149" s="33">
        <v>2.177639E-2</v>
      </c>
      <c r="V149" s="33">
        <v>2.003632E-2</v>
      </c>
      <c r="W149" s="33">
        <v>1.8200810000000001E-2</v>
      </c>
      <c r="X149" s="33">
        <v>1.7178180000000001E-2</v>
      </c>
      <c r="Y149" s="33">
        <v>1.6361799999999999E-2</v>
      </c>
      <c r="Z149" s="33">
        <v>1.567414E-2</v>
      </c>
      <c r="AA149" s="33">
        <v>1.500572E-2</v>
      </c>
      <c r="AB149" s="33">
        <v>1.444251E-2</v>
      </c>
      <c r="AC149" s="33">
        <v>1.395804E-2</v>
      </c>
      <c r="AD149" s="33">
        <v>1.3534630000000001E-2</v>
      </c>
      <c r="AE149" s="33">
        <v>1.3160160000000001E-2</v>
      </c>
      <c r="AF149" s="33">
        <v>1.282108E-2</v>
      </c>
      <c r="AG149" s="33">
        <v>1.2512840000000001E-2</v>
      </c>
      <c r="AH149" s="33">
        <v>1.222734E-2</v>
      </c>
      <c r="AI149" s="33">
        <v>1.1962850000000001E-2</v>
      </c>
      <c r="AJ149" s="33">
        <v>1.1714189999999999E-2</v>
      </c>
      <c r="AK149" s="33">
        <v>1.147867E-2</v>
      </c>
      <c r="AL149" s="33">
        <v>1.125493E-2</v>
      </c>
      <c r="AM149" s="33">
        <v>1.104252E-2</v>
      </c>
      <c r="AN149" s="33">
        <v>1.084013E-2</v>
      </c>
      <c r="AO149" s="33">
        <v>1.064795E-2</v>
      </c>
      <c r="AP149" s="33">
        <v>1.0462890000000001E-2</v>
      </c>
      <c r="AQ149" s="33">
        <v>1.0284430000000001E-2</v>
      </c>
      <c r="AR149" s="33">
        <v>1.0111190000000001E-2</v>
      </c>
      <c r="AS149" s="33">
        <v>9.9443589999999998E-3</v>
      </c>
      <c r="AT149" s="33">
        <v>9.7825110000000007E-3</v>
      </c>
      <c r="AU149" s="33">
        <v>9.6257089999999997E-3</v>
      </c>
      <c r="AV149" s="33">
        <v>9.4735180000000002E-3</v>
      </c>
      <c r="AW149" s="33">
        <v>9.3264929999999999E-3</v>
      </c>
      <c r="AX149" s="33">
        <v>9.1835330000000007E-3</v>
      </c>
      <c r="AY149" s="33">
        <v>9.0458229999999997E-3</v>
      </c>
      <c r="AZ149" s="33">
        <v>8.9099550000000007E-3</v>
      </c>
      <c r="BA149" s="33">
        <v>8.7769590000000008E-3</v>
      </c>
      <c r="BB149" s="33">
        <v>8.6465480000000004E-3</v>
      </c>
      <c r="BC149" s="33">
        <v>8.5183859999999993E-3</v>
      </c>
      <c r="BD149" s="33">
        <v>8.3925760000000005E-3</v>
      </c>
      <c r="BE149" s="33">
        <v>8.2688210000000009E-3</v>
      </c>
      <c r="BF149" s="33">
        <v>8.1489820000000008E-3</v>
      </c>
      <c r="BG149" s="33">
        <v>8.0334599999999992E-3</v>
      </c>
      <c r="BH149" s="33">
        <v>7.9209899999999993E-3</v>
      </c>
      <c r="BI149" s="33">
        <v>7.8108930000000002E-3</v>
      </c>
      <c r="BJ149" s="33">
        <v>7.7023680000000002E-3</v>
      </c>
      <c r="BK149" s="33">
        <v>7.5953039999999998E-3</v>
      </c>
      <c r="BL149" s="33">
        <v>7.4893809999999998E-3</v>
      </c>
      <c r="BM149" s="33">
        <v>7.3855099999999996E-3</v>
      </c>
      <c r="BN149" s="33">
        <v>7.2848080000000003E-3</v>
      </c>
      <c r="BO149" s="33">
        <v>7.186792E-3</v>
      </c>
      <c r="BP149" s="33">
        <v>7.0915450000000003E-3</v>
      </c>
      <c r="BQ149" s="33">
        <v>6.9982569999999999E-3</v>
      </c>
      <c r="BR149" s="33">
        <v>6.9071410000000003E-3</v>
      </c>
      <c r="BS149" s="33">
        <v>6.8177630000000001E-3</v>
      </c>
      <c r="BT149" s="33">
        <v>6.7301920000000003E-3</v>
      </c>
      <c r="BU149" s="33">
        <v>6.6443550000000002E-3</v>
      </c>
      <c r="BV149" s="33">
        <v>6.5595460000000003E-3</v>
      </c>
      <c r="BW149" s="33">
        <v>6.4766429999999998E-3</v>
      </c>
      <c r="BX149" s="33">
        <v>6.3960579999999996E-3</v>
      </c>
      <c r="BY149" s="33">
        <v>6.3175009999999997E-3</v>
      </c>
      <c r="BZ149" s="33">
        <v>6.2416720000000002E-3</v>
      </c>
      <c r="CA149" s="33">
        <v>6.16754E-3</v>
      </c>
      <c r="CB149" s="33">
        <v>6.0942499999999998E-3</v>
      </c>
      <c r="CC149" s="33">
        <v>6.0212989999999999E-3</v>
      </c>
      <c r="CD149" s="33">
        <v>5.9491869999999999E-3</v>
      </c>
      <c r="CE149" s="33">
        <v>5.8784129999999999E-3</v>
      </c>
      <c r="CF149" s="33">
        <v>5.8093750000000003E-3</v>
      </c>
      <c r="CG149" s="33">
        <v>5.7422640000000004E-3</v>
      </c>
      <c r="CH149" s="33">
        <v>5.6774089999999996E-3</v>
      </c>
      <c r="CI149" s="33">
        <v>5.6145079999999998E-3</v>
      </c>
      <c r="CJ149" s="33">
        <v>5.5540370000000004E-3</v>
      </c>
      <c r="CK149" s="33">
        <v>5.494901E-3</v>
      </c>
      <c r="CL149" s="33">
        <v>5.4370649999999996E-3</v>
      </c>
      <c r="CM149" s="33">
        <v>5.3793160000000003E-3</v>
      </c>
      <c r="CN149" s="33">
        <v>5.3215299999999997E-3</v>
      </c>
      <c r="CO149" s="33">
        <v>5.2634029999999998E-3</v>
      </c>
      <c r="CP149" s="33">
        <v>5.2061369999999996E-3</v>
      </c>
      <c r="CQ149" s="33">
        <v>5.1502689999999999E-3</v>
      </c>
      <c r="CR149" s="33">
        <v>5.096611E-3</v>
      </c>
      <c r="CS149" s="33">
        <v>5.0444260000000003E-3</v>
      </c>
      <c r="CT149" s="33">
        <v>4.9930950000000003E-3</v>
      </c>
      <c r="CU149" s="33">
        <v>4.9424530000000003E-3</v>
      </c>
      <c r="CV149" s="33">
        <v>4.8917919999999998E-3</v>
      </c>
      <c r="CW149" s="33">
        <v>4.841092E-3</v>
      </c>
      <c r="CX149" s="33">
        <v>4.7907829999999998E-3</v>
      </c>
      <c r="CY149" s="33">
        <v>4.741154E-3</v>
      </c>
      <c r="CZ149" s="33">
        <v>4.6925659999999996E-3</v>
      </c>
      <c r="DA149" s="33">
        <v>4.6446409999999997E-3</v>
      </c>
      <c r="DB149" s="33">
        <v>4.5973990000000003E-3</v>
      </c>
      <c r="DC149" s="33">
        <v>4.5509590000000003E-3</v>
      </c>
      <c r="DD149" s="33">
        <v>4.5051930000000002E-3</v>
      </c>
      <c r="DE149" s="33">
        <v>4.4592E-3</v>
      </c>
      <c r="DF149" s="33">
        <v>4.412605E-3</v>
      </c>
      <c r="DG149" s="33">
        <v>4.3649429999999996E-3</v>
      </c>
      <c r="DH149" s="33">
        <v>4.317319E-3</v>
      </c>
      <c r="DI149" s="33">
        <v>4.2707370000000001E-3</v>
      </c>
      <c r="DJ149" s="33">
        <v>4.225347E-3</v>
      </c>
      <c r="DK149" s="33">
        <v>4.1810069999999996E-3</v>
      </c>
      <c r="DL149" s="33">
        <v>4.1381250000000003E-3</v>
      </c>
      <c r="DM149" s="33">
        <v>4.0960149999999997E-3</v>
      </c>
      <c r="DN149" s="33">
        <v>4.0545049999999999E-3</v>
      </c>
      <c r="DO149" s="33">
        <v>4.0128710000000003E-3</v>
      </c>
      <c r="DP149" s="33">
        <v>3.9705690000000002E-3</v>
      </c>
      <c r="DQ149" s="33">
        <v>3.9276390000000001E-3</v>
      </c>
      <c r="DR149" s="33">
        <v>3.884963E-3</v>
      </c>
      <c r="DS149" s="33">
        <v>3.8429430000000001E-3</v>
      </c>
      <c r="DT149" s="33">
        <v>3.801507E-3</v>
      </c>
      <c r="DU149" s="33">
        <v>3.7610069999999998E-3</v>
      </c>
      <c r="DV149" s="33">
        <v>3.7219810000000001E-3</v>
      </c>
      <c r="DW149" s="33">
        <v>3.6836719999999998E-3</v>
      </c>
      <c r="DX149" s="33">
        <v>3.6452979999999999E-3</v>
      </c>
      <c r="DY149" s="33">
        <v>3.6063610000000002E-3</v>
      </c>
      <c r="DZ149" s="33">
        <v>3.5675220000000001E-3</v>
      </c>
      <c r="EA149" s="33">
        <v>3.5296260000000001E-3</v>
      </c>
      <c r="EB149" s="33">
        <v>3.4928400000000001E-3</v>
      </c>
      <c r="EC149" s="33">
        <v>3.457627E-3</v>
      </c>
      <c r="ED149" s="33">
        <v>3.4238530000000001E-3</v>
      </c>
      <c r="EE149" s="33">
        <v>3.3910279999999999E-3</v>
      </c>
      <c r="EF149" s="33">
        <v>3.358392E-3</v>
      </c>
      <c r="EG149" s="33">
        <v>3.3255260000000001E-3</v>
      </c>
      <c r="EH149" s="33">
        <v>3.2924949999999999E-3</v>
      </c>
      <c r="EI149" s="33">
        <v>3.2592300000000001E-3</v>
      </c>
      <c r="EJ149" s="33">
        <v>3.2257700000000002E-3</v>
      </c>
      <c r="EK149" s="33">
        <v>3.1920730000000001E-3</v>
      </c>
      <c r="EL149" s="33">
        <v>3.1589069999999999E-3</v>
      </c>
      <c r="EM149" s="33">
        <v>3.1268390000000002E-3</v>
      </c>
      <c r="EN149" s="33">
        <v>3.0958980000000001E-3</v>
      </c>
      <c r="EO149" s="33">
        <v>3.0662179999999999E-3</v>
      </c>
      <c r="EP149" s="33">
        <v>3.037611E-3</v>
      </c>
      <c r="EQ149" s="33">
        <v>3.0097399999999999E-3</v>
      </c>
      <c r="ER149" s="33">
        <v>2.9823950000000001E-3</v>
      </c>
      <c r="ES149" s="33">
        <v>2.9551479999999999E-3</v>
      </c>
      <c r="ET149" s="33">
        <v>2.928127E-3</v>
      </c>
      <c r="EU149" s="33">
        <v>2.9013720000000002E-3</v>
      </c>
      <c r="EV149" s="33">
        <v>2.8751810000000001E-3</v>
      </c>
      <c r="EW149" s="33">
        <v>2.8492410000000002E-3</v>
      </c>
      <c r="EX149" s="33">
        <v>2.82315E-3</v>
      </c>
      <c r="EY149" s="33">
        <v>2.7968789999999999E-3</v>
      </c>
      <c r="EZ149" s="33">
        <v>2.770486E-3</v>
      </c>
      <c r="FA149" s="33">
        <v>2.7441010000000001E-3</v>
      </c>
      <c r="FB149" s="33">
        <v>2.717611E-3</v>
      </c>
      <c r="FC149" s="33">
        <v>2.690989E-3</v>
      </c>
      <c r="FD149" s="33">
        <v>2.6647390000000002E-3</v>
      </c>
      <c r="FE149" s="33">
        <v>2.6395250000000002E-3</v>
      </c>
      <c r="FF149" s="33">
        <v>2.615755E-3</v>
      </c>
      <c r="FG149" s="33">
        <v>2.5931029999999998E-3</v>
      </c>
      <c r="FH149" s="33">
        <v>2.570934E-3</v>
      </c>
      <c r="FI149" s="33">
        <v>2.548851E-3</v>
      </c>
      <c r="FJ149" s="33">
        <v>2.5266070000000002E-3</v>
      </c>
      <c r="FK149" s="33">
        <v>2.5042699999999998E-3</v>
      </c>
      <c r="FL149" s="33">
        <v>2.4819489999999998E-3</v>
      </c>
      <c r="FM149" s="33">
        <v>2.4597719999999998E-3</v>
      </c>
      <c r="FN149" s="33">
        <v>2.4378550000000001E-3</v>
      </c>
      <c r="FO149" s="33">
        <v>2.4162900000000002E-3</v>
      </c>
      <c r="FP149" s="33">
        <v>2.3953500000000001E-3</v>
      </c>
      <c r="FQ149" s="33">
        <v>2.3748720000000001E-3</v>
      </c>
      <c r="FR149" s="33">
        <v>2.3549560000000001E-3</v>
      </c>
      <c r="FS149" s="33">
        <v>2.335569E-3</v>
      </c>
      <c r="FT149" s="33">
        <v>2.3167840000000001E-3</v>
      </c>
      <c r="FU149" s="33">
        <v>2.2985560000000002E-3</v>
      </c>
      <c r="FV149" s="33">
        <v>2.2805299999999998E-3</v>
      </c>
      <c r="FW149" s="33">
        <v>2.2625990000000001E-3</v>
      </c>
      <c r="FX149" s="33">
        <v>2.244883E-3</v>
      </c>
      <c r="FY149" s="33">
        <v>2.2275329999999999E-3</v>
      </c>
      <c r="FZ149" s="33">
        <v>2.2105610000000002E-3</v>
      </c>
      <c r="GA149" s="33">
        <v>2.193759E-3</v>
      </c>
      <c r="GB149" s="33">
        <v>2.1773370000000001E-3</v>
      </c>
      <c r="GC149" s="33">
        <v>2.1612799999999998E-3</v>
      </c>
      <c r="GD149" s="33">
        <v>2.1457709999999999E-3</v>
      </c>
      <c r="GE149" s="33">
        <v>2.1307240000000001E-3</v>
      </c>
      <c r="GF149" s="33">
        <v>2.115858E-3</v>
      </c>
      <c r="GG149" s="33">
        <v>2.1010590000000002E-3</v>
      </c>
      <c r="GH149" s="33">
        <v>2.086507E-3</v>
      </c>
      <c r="GI149" s="33">
        <v>2.072473E-3</v>
      </c>
      <c r="GJ149" s="33">
        <v>2.059108E-3</v>
      </c>
      <c r="GK149" s="33">
        <v>2.0462950000000001E-3</v>
      </c>
      <c r="GL149" s="33">
        <v>2.0338019999999999E-3</v>
      </c>
      <c r="GM149" s="33">
        <v>2.0214270000000001E-3</v>
      </c>
      <c r="GN149" s="33">
        <v>2.0091739999999999E-3</v>
      </c>
      <c r="GO149" s="33">
        <v>1.9970080000000002E-3</v>
      </c>
      <c r="GP149" s="33">
        <v>1.9848380000000001E-3</v>
      </c>
      <c r="GQ149" s="33">
        <v>1.9724590000000002E-3</v>
      </c>
      <c r="GR149" s="33">
        <v>1.959761E-3</v>
      </c>
      <c r="GS149" s="33">
        <v>1.946644E-3</v>
      </c>
      <c r="GT149" s="33">
        <v>1.933188E-3</v>
      </c>
      <c r="GU149" s="33">
        <v>1.9195460000000001E-3</v>
      </c>
      <c r="GV149" s="33">
        <v>1.905866E-3</v>
      </c>
      <c r="GW149" s="33">
        <v>1.892403E-3</v>
      </c>
      <c r="GX149" s="33">
        <v>1.8795319999999999E-3</v>
      </c>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33"/>
      <c r="IW149" s="33"/>
      <c r="IX149" s="33"/>
      <c r="IY149" s="33"/>
      <c r="IZ149" s="33"/>
      <c r="JA149" s="33"/>
      <c r="JB149" s="33"/>
      <c r="JC149" s="33"/>
      <c r="JD149" s="33"/>
      <c r="JE149" s="33"/>
      <c r="JF149" s="33"/>
      <c r="JG149" s="33"/>
      <c r="JH149" s="33"/>
      <c r="JI149" s="33"/>
      <c r="JJ149" s="33"/>
      <c r="JK149" s="33"/>
      <c r="JL149" s="33"/>
      <c r="JM149" s="33"/>
      <c r="JN149" s="33"/>
      <c r="JO149" s="33"/>
      <c r="JP149" s="33"/>
      <c r="JQ149" s="33"/>
      <c r="JR149" s="33"/>
      <c r="JS149" s="33"/>
      <c r="JT149" s="33"/>
      <c r="JU149" s="33"/>
      <c r="JV149" s="33"/>
      <c r="JW149" s="33"/>
      <c r="JX149" s="33"/>
      <c r="JY149" s="33"/>
      <c r="JZ149" s="33"/>
      <c r="KA149" s="33"/>
      <c r="KB149" s="33"/>
      <c r="KC149" s="33"/>
      <c r="KD149" s="33"/>
      <c r="KE149" s="33"/>
      <c r="KF149" s="33"/>
      <c r="KG149" s="33"/>
      <c r="KH149" s="33"/>
      <c r="KI149" s="33"/>
      <c r="KJ149" s="33"/>
      <c r="KK149" s="33"/>
      <c r="KL149" s="33"/>
      <c r="KM149" s="33"/>
      <c r="KN149" s="33"/>
      <c r="KO149" s="33"/>
      <c r="KP149" s="33"/>
      <c r="KQ149" s="33"/>
      <c r="KR149" s="33"/>
      <c r="KS149" s="33"/>
      <c r="KT149" s="33"/>
      <c r="KU149" s="33"/>
      <c r="KV149" s="33"/>
      <c r="KW149" s="33"/>
      <c r="KX149" s="33"/>
      <c r="KY149" s="33"/>
      <c r="KZ149" s="33"/>
      <c r="LA149" s="33"/>
      <c r="LB149" s="33"/>
      <c r="LC149" s="33"/>
      <c r="LD149" s="33"/>
      <c r="LE149" s="33"/>
      <c r="LF149" s="33"/>
      <c r="LG149" s="33"/>
      <c r="LH149" s="33"/>
      <c r="LI149" s="33"/>
      <c r="LJ149" s="33"/>
      <c r="LK149" s="33"/>
      <c r="LL149" s="33"/>
      <c r="LM149" s="33"/>
      <c r="LN149" s="33"/>
      <c r="LO149" s="33"/>
      <c r="LP149" s="33"/>
      <c r="LQ149" s="33"/>
      <c r="LR149" s="33"/>
      <c r="LS149" s="33"/>
      <c r="LT149" s="33"/>
      <c r="LU149" s="33"/>
      <c r="LV149" s="33"/>
      <c r="LW149" s="33"/>
      <c r="LX149" s="33"/>
      <c r="LY149" s="33"/>
      <c r="LZ149" s="33"/>
      <c r="MA149" s="33"/>
      <c r="MB149" s="33"/>
      <c r="MC149" s="33"/>
      <c r="MD149" s="33"/>
      <c r="ME149" s="33"/>
      <c r="MF149" s="33"/>
      <c r="MG149" s="33"/>
      <c r="MH149" s="33"/>
      <c r="MI149" s="33"/>
      <c r="MJ149" s="33"/>
      <c r="MK149" s="33"/>
      <c r="ML149" s="33"/>
      <c r="MM149" s="33"/>
      <c r="MN149" s="33"/>
      <c r="MO149" s="33"/>
      <c r="MP149" s="33"/>
      <c r="MQ149" s="33"/>
      <c r="MR149" s="33"/>
      <c r="MS149" s="33"/>
      <c r="MT149" s="33"/>
      <c r="MU149" s="33"/>
      <c r="MV149" s="33"/>
      <c r="MW149" s="33"/>
      <c r="MX149" s="33"/>
      <c r="MY149" s="33"/>
      <c r="MZ149" s="33"/>
      <c r="NA149" s="33"/>
      <c r="NB149" s="33"/>
      <c r="NC149" s="33"/>
      <c r="ND149" s="33"/>
      <c r="NE149" s="33"/>
      <c r="NF149" s="33"/>
      <c r="NG149" s="33"/>
      <c r="NH149" s="33"/>
      <c r="NI149" s="33"/>
      <c r="NJ149" s="33"/>
      <c r="NK149" s="33"/>
      <c r="NL149" s="33"/>
      <c r="NM149" s="33"/>
      <c r="NN149" s="33"/>
      <c r="NO149" s="33"/>
      <c r="NP149" s="33"/>
      <c r="NQ149" s="33"/>
      <c r="NR149" s="33"/>
      <c r="NS149" s="33"/>
      <c r="NT149" s="33"/>
      <c r="NU149" s="33"/>
      <c r="NV149" s="33"/>
      <c r="NW149" s="33"/>
      <c r="NX149" s="33"/>
      <c r="NY149" s="33"/>
      <c r="NZ149" s="33"/>
      <c r="OA149" s="33"/>
      <c r="OB149" s="33"/>
      <c r="OC149" s="33"/>
      <c r="OD149" s="33"/>
      <c r="OE149" s="33"/>
      <c r="OF149" s="33"/>
      <c r="OG149" s="33"/>
      <c r="OH149" s="33"/>
      <c r="OI149" s="33"/>
      <c r="OJ149" s="33"/>
      <c r="OK149" s="33"/>
      <c r="OL149" s="33"/>
      <c r="OM149" s="33"/>
      <c r="ON149" s="33"/>
      <c r="OO149" s="33"/>
      <c r="OP149" s="33"/>
    </row>
    <row r="150" spans="1:406" x14ac:dyDescent="0.25">
      <c r="A150" s="13" t="str">
        <f t="shared" si="2"/>
        <v>Boom-FINE-0.5-20-60</v>
      </c>
      <c r="B150" s="13" t="s">
        <v>57</v>
      </c>
      <c r="C150" s="13" t="s">
        <v>30</v>
      </c>
      <c r="D150" s="23">
        <v>0.5</v>
      </c>
      <c r="E150" s="23">
        <v>20</v>
      </c>
      <c r="F150" s="32">
        <v>60</v>
      </c>
      <c r="G150" s="33">
        <v>0.27464090000000002</v>
      </c>
      <c r="H150" s="33">
        <v>0.1894102</v>
      </c>
      <c r="I150" s="33">
        <v>0.1423054</v>
      </c>
      <c r="J150" s="33">
        <v>0.1115318</v>
      </c>
      <c r="K150" s="33">
        <v>8.9764220000000006E-2</v>
      </c>
      <c r="L150" s="33">
        <v>7.4012380000000003E-2</v>
      </c>
      <c r="M150" s="33">
        <v>6.2292470000000003E-2</v>
      </c>
      <c r="N150" s="33">
        <v>5.3530090000000002E-2</v>
      </c>
      <c r="O150" s="33">
        <v>4.6386280000000002E-2</v>
      </c>
      <c r="P150" s="33">
        <v>4.1718020000000001E-2</v>
      </c>
      <c r="Q150" s="33">
        <v>3.7965520000000003E-2</v>
      </c>
      <c r="R150" s="33">
        <v>3.4744709999999998E-2</v>
      </c>
      <c r="S150" s="33">
        <v>3.1869969999999997E-2</v>
      </c>
      <c r="T150" s="33">
        <v>2.9186960000000001E-2</v>
      </c>
      <c r="U150" s="33">
        <v>2.647445E-2</v>
      </c>
      <c r="V150" s="33">
        <v>2.413349E-2</v>
      </c>
      <c r="W150" s="33">
        <v>2.1858320000000001E-2</v>
      </c>
      <c r="X150" s="33">
        <v>2.0002410000000002E-2</v>
      </c>
      <c r="Y150" s="33">
        <v>1.843639E-2</v>
      </c>
      <c r="Z150" s="33">
        <v>1.708935E-2</v>
      </c>
      <c r="AA150" s="33">
        <v>1.5815349999999999E-2</v>
      </c>
      <c r="AB150" s="33">
        <v>1.4756389999999999E-2</v>
      </c>
      <c r="AC150" s="33">
        <v>1.3807410000000001E-2</v>
      </c>
      <c r="AD150" s="33">
        <v>1.2930280000000001E-2</v>
      </c>
      <c r="AE150" s="33">
        <v>1.2145919999999999E-2</v>
      </c>
      <c r="AF150" s="33">
        <v>1.135181E-2</v>
      </c>
      <c r="AG150" s="33">
        <v>1.064153E-2</v>
      </c>
      <c r="AH150" s="33">
        <v>1.0006040000000001E-2</v>
      </c>
      <c r="AI150" s="33">
        <v>9.4358359999999995E-3</v>
      </c>
      <c r="AJ150" s="33">
        <v>8.9159549999999997E-3</v>
      </c>
      <c r="AK150" s="33">
        <v>8.4420880000000004E-3</v>
      </c>
      <c r="AL150" s="33">
        <v>8.0160549999999994E-3</v>
      </c>
      <c r="AM150" s="33">
        <v>7.6271020000000002E-3</v>
      </c>
      <c r="AN150" s="33">
        <v>7.2719550000000001E-3</v>
      </c>
      <c r="AO150" s="33">
        <v>6.9468530000000002E-3</v>
      </c>
      <c r="AP150" s="33">
        <v>6.6518319999999999E-3</v>
      </c>
      <c r="AQ150" s="33">
        <v>6.3793119999999998E-3</v>
      </c>
      <c r="AR150" s="33">
        <v>6.129926E-3</v>
      </c>
      <c r="AS150" s="33">
        <v>5.8995580000000001E-3</v>
      </c>
      <c r="AT150" s="33">
        <v>5.6875379999999998E-3</v>
      </c>
      <c r="AU150" s="33">
        <v>5.4915490000000001E-3</v>
      </c>
      <c r="AV150" s="33">
        <v>5.3088739999999999E-3</v>
      </c>
      <c r="AW150" s="33">
        <v>5.1393239999999998E-3</v>
      </c>
      <c r="AX150" s="33">
        <v>4.9850459999999999E-3</v>
      </c>
      <c r="AY150" s="33">
        <v>4.841934E-3</v>
      </c>
      <c r="AZ150" s="33">
        <v>4.7069449999999997E-3</v>
      </c>
      <c r="BA150" s="33">
        <v>4.5786749999999999E-3</v>
      </c>
      <c r="BB150" s="33">
        <v>4.4619389999999998E-3</v>
      </c>
      <c r="BC150" s="33">
        <v>4.3525650000000001E-3</v>
      </c>
      <c r="BD150" s="33">
        <v>4.2498919999999999E-3</v>
      </c>
      <c r="BE150" s="33">
        <v>4.1547219999999996E-3</v>
      </c>
      <c r="BF150" s="33">
        <v>4.065188E-3</v>
      </c>
      <c r="BG150" s="33">
        <v>3.9808359999999997E-3</v>
      </c>
      <c r="BH150" s="33">
        <v>3.9026989999999999E-3</v>
      </c>
      <c r="BI150" s="33">
        <v>3.8260049999999999E-3</v>
      </c>
      <c r="BJ150" s="33">
        <v>3.7551490000000002E-3</v>
      </c>
      <c r="BK150" s="33">
        <v>3.6892650000000002E-3</v>
      </c>
      <c r="BL150" s="33">
        <v>3.629887E-3</v>
      </c>
      <c r="BM150" s="33">
        <v>3.5725470000000001E-3</v>
      </c>
      <c r="BN150" s="33">
        <v>3.5181570000000001E-3</v>
      </c>
      <c r="BO150" s="33">
        <v>3.4654569999999999E-3</v>
      </c>
      <c r="BP150" s="33">
        <v>3.4148910000000002E-3</v>
      </c>
      <c r="BQ150" s="33">
        <v>3.3687970000000002E-3</v>
      </c>
      <c r="BR150" s="33">
        <v>3.3254059999999999E-3</v>
      </c>
      <c r="BS150" s="33">
        <v>3.282054E-3</v>
      </c>
      <c r="BT150" s="33">
        <v>3.240752E-3</v>
      </c>
      <c r="BU150" s="33">
        <v>3.2018070000000001E-3</v>
      </c>
      <c r="BV150" s="33">
        <v>3.1662970000000002E-3</v>
      </c>
      <c r="BW150" s="33">
        <v>3.1305119999999998E-3</v>
      </c>
      <c r="BX150" s="33">
        <v>3.0950919999999998E-3</v>
      </c>
      <c r="BY150" s="33">
        <v>3.0612230000000001E-3</v>
      </c>
      <c r="BZ150" s="33">
        <v>3.0287259999999998E-3</v>
      </c>
      <c r="CA150" s="33">
        <v>2.9954640000000002E-3</v>
      </c>
      <c r="CB150" s="33">
        <v>2.9633480000000002E-3</v>
      </c>
      <c r="CC150" s="33">
        <v>2.93173E-3</v>
      </c>
      <c r="CD150" s="33">
        <v>2.9010400000000001E-3</v>
      </c>
      <c r="CE150" s="33">
        <v>2.870909E-3</v>
      </c>
      <c r="CF150" s="33">
        <v>2.841157E-3</v>
      </c>
      <c r="CG150" s="33">
        <v>2.8112100000000002E-3</v>
      </c>
      <c r="CH150" s="33">
        <v>2.7834439999999999E-3</v>
      </c>
      <c r="CI150" s="33">
        <v>2.7546850000000002E-3</v>
      </c>
      <c r="CJ150" s="33">
        <v>2.7252140000000001E-3</v>
      </c>
      <c r="CK150" s="33">
        <v>2.6958440000000002E-3</v>
      </c>
      <c r="CL150" s="33">
        <v>2.6673529999999999E-3</v>
      </c>
      <c r="CM150" s="33">
        <v>2.6397339999999999E-3</v>
      </c>
      <c r="CN150" s="33">
        <v>2.6125200000000001E-3</v>
      </c>
      <c r="CO150" s="33">
        <v>2.5846530000000001E-3</v>
      </c>
      <c r="CP150" s="33">
        <v>2.5573470000000002E-3</v>
      </c>
      <c r="CQ150" s="33">
        <v>2.530409E-3</v>
      </c>
      <c r="CR150" s="33">
        <v>2.5034369999999998E-3</v>
      </c>
      <c r="CS150" s="33">
        <v>2.4754780000000001E-3</v>
      </c>
      <c r="CT150" s="33">
        <v>2.4483840000000001E-3</v>
      </c>
      <c r="CU150" s="33">
        <v>2.4218690000000001E-3</v>
      </c>
      <c r="CV150" s="33">
        <v>2.3960079999999998E-3</v>
      </c>
      <c r="CW150" s="33">
        <v>2.3699189999999998E-3</v>
      </c>
      <c r="CX150" s="33">
        <v>2.3438259999999998E-3</v>
      </c>
      <c r="CY150" s="33">
        <v>2.3178579999999999E-3</v>
      </c>
      <c r="CZ150" s="33">
        <v>2.292601E-3</v>
      </c>
      <c r="DA150" s="33">
        <v>2.2677610000000001E-3</v>
      </c>
      <c r="DB150" s="33">
        <v>2.2425660000000001E-3</v>
      </c>
      <c r="DC150" s="33">
        <v>2.2164300000000001E-3</v>
      </c>
      <c r="DD150" s="33">
        <v>2.1905340000000001E-3</v>
      </c>
      <c r="DE150" s="33">
        <v>2.1659890000000001E-3</v>
      </c>
      <c r="DF150" s="33">
        <v>2.1418840000000001E-3</v>
      </c>
      <c r="DG150" s="33">
        <v>2.1174879999999998E-3</v>
      </c>
      <c r="DH150" s="33">
        <v>2.09384E-3</v>
      </c>
      <c r="DI150" s="33">
        <v>2.0711549999999999E-3</v>
      </c>
      <c r="DJ150" s="33">
        <v>2.0496960000000002E-3</v>
      </c>
      <c r="DK150" s="33">
        <v>2.028289E-3</v>
      </c>
      <c r="DL150" s="33">
        <v>2.0053110000000001E-3</v>
      </c>
      <c r="DM150" s="33">
        <v>1.982129E-3</v>
      </c>
      <c r="DN150" s="33">
        <v>1.9607069999999999E-3</v>
      </c>
      <c r="DO150" s="33">
        <v>1.940202E-3</v>
      </c>
      <c r="DP150" s="33">
        <v>1.9203340000000001E-3</v>
      </c>
      <c r="DQ150" s="33">
        <v>1.9004499999999999E-3</v>
      </c>
      <c r="DR150" s="33">
        <v>1.8810999999999999E-3</v>
      </c>
      <c r="DS150" s="33">
        <v>1.862463E-3</v>
      </c>
      <c r="DT150" s="33">
        <v>1.84436E-3</v>
      </c>
      <c r="DU150" s="33">
        <v>1.8264310000000001E-3</v>
      </c>
      <c r="DV150" s="33">
        <v>1.8087000000000001E-3</v>
      </c>
      <c r="DW150" s="33">
        <v>1.7920270000000001E-3</v>
      </c>
      <c r="DX150" s="33">
        <v>1.7758819999999999E-3</v>
      </c>
      <c r="DY150" s="33">
        <v>1.7599E-3</v>
      </c>
      <c r="DZ150" s="33">
        <v>1.7447770000000001E-3</v>
      </c>
      <c r="EA150" s="33">
        <v>1.730004E-3</v>
      </c>
      <c r="EB150" s="33">
        <v>1.715666E-3</v>
      </c>
      <c r="EC150" s="33">
        <v>1.701253E-3</v>
      </c>
      <c r="ED150" s="33">
        <v>1.68688E-3</v>
      </c>
      <c r="EE150" s="33">
        <v>1.6724050000000001E-3</v>
      </c>
      <c r="EF150" s="33">
        <v>1.6585059999999999E-3</v>
      </c>
      <c r="EG150" s="33">
        <v>1.64522E-3</v>
      </c>
      <c r="EH150" s="33">
        <v>1.6320480000000001E-3</v>
      </c>
      <c r="EI150" s="33">
        <v>1.6194580000000001E-3</v>
      </c>
      <c r="EJ150" s="33">
        <v>1.6079919999999999E-3</v>
      </c>
      <c r="EK150" s="33">
        <v>1.5975010000000001E-3</v>
      </c>
      <c r="EL150" s="33">
        <v>1.5872740000000001E-3</v>
      </c>
      <c r="EM150" s="33">
        <v>1.5766599999999999E-3</v>
      </c>
      <c r="EN150" s="33">
        <v>1.565734E-3</v>
      </c>
      <c r="EO150" s="33">
        <v>1.554445E-3</v>
      </c>
      <c r="EP150" s="33">
        <v>1.5425969999999999E-3</v>
      </c>
      <c r="EQ150" s="33">
        <v>1.5307140000000001E-3</v>
      </c>
      <c r="ER150" s="33">
        <v>1.519276E-3</v>
      </c>
      <c r="ES150" s="33">
        <v>1.5089509999999999E-3</v>
      </c>
      <c r="ET150" s="33">
        <v>1.4994229999999999E-3</v>
      </c>
      <c r="EU150" s="33">
        <v>1.490234E-3</v>
      </c>
      <c r="EV150" s="33">
        <v>1.4811900000000001E-3</v>
      </c>
      <c r="EW150" s="33">
        <v>1.472386E-3</v>
      </c>
      <c r="EX150" s="33">
        <v>1.463879E-3</v>
      </c>
      <c r="EY150" s="33">
        <v>1.4550979999999999E-3</v>
      </c>
      <c r="EZ150" s="33">
        <v>1.4458520000000001E-3</v>
      </c>
      <c r="FA150" s="33">
        <v>1.4363360000000001E-3</v>
      </c>
      <c r="FB150" s="33">
        <v>1.4269599999999999E-3</v>
      </c>
      <c r="FC150" s="33">
        <v>1.4183279999999999E-3</v>
      </c>
      <c r="FD150" s="33">
        <v>1.4097980000000001E-3</v>
      </c>
      <c r="FE150" s="33">
        <v>1.4011990000000001E-3</v>
      </c>
      <c r="FF150" s="33">
        <v>1.3923E-3</v>
      </c>
      <c r="FG150" s="33">
        <v>1.3831340000000001E-3</v>
      </c>
      <c r="FH150" s="33">
        <v>1.3743169999999999E-3</v>
      </c>
      <c r="FI150" s="33">
        <v>1.365993E-3</v>
      </c>
      <c r="FJ150" s="33">
        <v>1.3580599999999999E-3</v>
      </c>
      <c r="FK150" s="33">
        <v>1.3505520000000001E-3</v>
      </c>
      <c r="FL150" s="33">
        <v>1.3436349999999999E-3</v>
      </c>
      <c r="FM150" s="33">
        <v>1.337167E-3</v>
      </c>
      <c r="FN150" s="33">
        <v>1.330595E-3</v>
      </c>
      <c r="FO150" s="33">
        <v>1.32365E-3</v>
      </c>
      <c r="FP150" s="33">
        <v>1.316247E-3</v>
      </c>
      <c r="FQ150" s="33">
        <v>1.30835E-3</v>
      </c>
      <c r="FR150" s="33">
        <v>1.300123E-3</v>
      </c>
      <c r="FS150" s="33">
        <v>1.291946E-3</v>
      </c>
      <c r="FT150" s="33">
        <v>1.2843959999999999E-3</v>
      </c>
      <c r="FU150" s="33">
        <v>1.2775250000000001E-3</v>
      </c>
      <c r="FV150" s="33">
        <v>1.27118E-3</v>
      </c>
      <c r="FW150" s="33">
        <v>1.2652729999999999E-3</v>
      </c>
      <c r="FX150" s="33">
        <v>1.2593979999999999E-3</v>
      </c>
      <c r="FY150" s="33">
        <v>1.253248E-3</v>
      </c>
      <c r="FZ150" s="33">
        <v>1.2467400000000001E-3</v>
      </c>
      <c r="GA150" s="33">
        <v>1.240072E-3</v>
      </c>
      <c r="GB150" s="33">
        <v>1.2333680000000001E-3</v>
      </c>
      <c r="GC150" s="33">
        <v>1.2265920000000001E-3</v>
      </c>
      <c r="GD150" s="33">
        <v>1.2197180000000001E-3</v>
      </c>
      <c r="GE150" s="33">
        <v>1.2131570000000001E-3</v>
      </c>
      <c r="GF150" s="33">
        <v>1.2070819999999999E-3</v>
      </c>
      <c r="GG150" s="33">
        <v>1.201279E-3</v>
      </c>
      <c r="GH150" s="33">
        <v>1.1953619999999999E-3</v>
      </c>
      <c r="GI150" s="33">
        <v>1.1891079999999999E-3</v>
      </c>
      <c r="GJ150" s="33">
        <v>1.1826790000000001E-3</v>
      </c>
      <c r="GK150" s="33">
        <v>1.1764169999999999E-3</v>
      </c>
      <c r="GL150" s="33">
        <v>1.170431E-3</v>
      </c>
      <c r="GM150" s="33">
        <v>1.164776E-3</v>
      </c>
      <c r="GN150" s="33">
        <v>1.1592589999999999E-3</v>
      </c>
      <c r="GO150" s="33">
        <v>1.153795E-3</v>
      </c>
      <c r="GP150" s="33">
        <v>1.148292E-3</v>
      </c>
      <c r="GQ150" s="33">
        <v>1.1425859999999999E-3</v>
      </c>
      <c r="GR150" s="33">
        <v>1.136551E-3</v>
      </c>
      <c r="GS150" s="33">
        <v>1.130126E-3</v>
      </c>
      <c r="GT150" s="33">
        <v>1.1234420000000001E-3</v>
      </c>
      <c r="GU150" s="33">
        <v>1.116999E-3</v>
      </c>
      <c r="GV150" s="33">
        <v>1.1110130000000001E-3</v>
      </c>
      <c r="GW150" s="33">
        <v>1.105366E-3</v>
      </c>
      <c r="GX150" s="33">
        <v>1.099923E-3</v>
      </c>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3"/>
      <c r="KN150" s="33"/>
      <c r="KO150" s="33"/>
      <c r="KP150" s="33"/>
      <c r="KQ150" s="33"/>
      <c r="KR150" s="33"/>
      <c r="KS150" s="33"/>
      <c r="KT150" s="33"/>
      <c r="KU150" s="33"/>
      <c r="KV150" s="33"/>
      <c r="KW150" s="33"/>
      <c r="KX150" s="33"/>
      <c r="KY150" s="33"/>
      <c r="KZ150" s="33"/>
      <c r="LA150" s="33"/>
      <c r="LB150" s="33"/>
      <c r="LC150" s="33"/>
      <c r="LD150" s="33"/>
      <c r="LE150" s="33"/>
      <c r="LF150" s="33"/>
      <c r="LG150" s="33"/>
      <c r="LH150" s="33"/>
      <c r="LI150" s="33"/>
      <c r="LJ150" s="33"/>
      <c r="LK150" s="33"/>
      <c r="LL150" s="33"/>
      <c r="LM150" s="33"/>
      <c r="LN150" s="33"/>
      <c r="LO150" s="33"/>
      <c r="LP150" s="33"/>
      <c r="LQ150" s="33"/>
      <c r="LR150" s="33"/>
      <c r="LS150" s="33"/>
      <c r="LT150" s="33"/>
      <c r="LU150" s="33"/>
      <c r="LV150" s="33"/>
      <c r="LW150" s="33"/>
      <c r="LX150" s="33"/>
      <c r="LY150" s="33"/>
      <c r="LZ150" s="33"/>
      <c r="MA150" s="33"/>
      <c r="MB150" s="33"/>
      <c r="MC150" s="33"/>
      <c r="MD150" s="33"/>
      <c r="ME150" s="33"/>
      <c r="MF150" s="33"/>
      <c r="MG150" s="33"/>
      <c r="MH150" s="33"/>
      <c r="MI150" s="33"/>
      <c r="MJ150" s="33"/>
      <c r="MK150" s="33"/>
      <c r="ML150" s="33"/>
      <c r="MM150" s="33"/>
      <c r="MN150" s="33"/>
      <c r="MO150" s="33"/>
      <c r="MP150" s="33"/>
      <c r="MQ150" s="33"/>
      <c r="MR150" s="33"/>
      <c r="MS150" s="33"/>
      <c r="MT150" s="33"/>
      <c r="MU150" s="33"/>
      <c r="MV150" s="33"/>
      <c r="MW150" s="33"/>
      <c r="MX150" s="33"/>
      <c r="MY150" s="33"/>
      <c r="MZ150" s="33"/>
      <c r="NA150" s="33"/>
      <c r="NB150" s="33"/>
      <c r="NC150" s="33"/>
      <c r="ND150" s="33"/>
      <c r="NE150" s="33"/>
      <c r="NF150" s="33"/>
      <c r="NG150" s="33"/>
      <c r="NH150" s="33"/>
      <c r="NI150" s="33"/>
      <c r="NJ150" s="33"/>
      <c r="NK150" s="33"/>
      <c r="NL150" s="33"/>
      <c r="NM150" s="33"/>
      <c r="NN150" s="33"/>
      <c r="NO150" s="33"/>
      <c r="NP150" s="33"/>
      <c r="NQ150" s="33"/>
      <c r="NR150" s="33"/>
      <c r="NS150" s="33"/>
      <c r="NT150" s="33"/>
      <c r="NU150" s="33"/>
      <c r="NV150" s="33"/>
      <c r="NW150" s="33"/>
      <c r="NX150" s="33"/>
      <c r="NY150" s="33"/>
      <c r="NZ150" s="33"/>
      <c r="OA150" s="33"/>
      <c r="OB150" s="33"/>
      <c r="OC150" s="33"/>
      <c r="OD150" s="33"/>
      <c r="OE150" s="33"/>
      <c r="OF150" s="33"/>
      <c r="OG150" s="33"/>
      <c r="OH150" s="33"/>
      <c r="OI150" s="33"/>
      <c r="OJ150" s="33"/>
      <c r="OK150" s="33"/>
      <c r="OL150" s="33"/>
      <c r="OM150" s="33"/>
      <c r="ON150" s="33"/>
      <c r="OO150" s="33"/>
      <c r="OP150" s="33"/>
    </row>
    <row r="151" spans="1:406" x14ac:dyDescent="0.25">
      <c r="A151" s="13" t="str">
        <f t="shared" si="2"/>
        <v>Boom-FINE-0.5-14-60</v>
      </c>
      <c r="B151" s="13" t="s">
        <v>57</v>
      </c>
      <c r="C151" s="13" t="s">
        <v>30</v>
      </c>
      <c r="D151" s="23">
        <v>0.5</v>
      </c>
      <c r="E151" s="23">
        <v>14</v>
      </c>
      <c r="F151" s="32">
        <v>60</v>
      </c>
      <c r="G151" s="33">
        <v>0.2169864</v>
      </c>
      <c r="H151" s="33">
        <v>0.13725380000000001</v>
      </c>
      <c r="I151" s="33">
        <v>9.715551E-2</v>
      </c>
      <c r="J151" s="33">
        <v>7.2666190000000005E-2</v>
      </c>
      <c r="K151" s="33">
        <v>5.6669659999999997E-2</v>
      </c>
      <c r="L151" s="33">
        <v>4.5718700000000001E-2</v>
      </c>
      <c r="M151" s="33">
        <v>3.9370950000000002E-2</v>
      </c>
      <c r="N151" s="33">
        <v>3.4875150000000001E-2</v>
      </c>
      <c r="O151" s="33">
        <v>3.1378839999999998E-2</v>
      </c>
      <c r="P151" s="33">
        <v>2.835141E-2</v>
      </c>
      <c r="Q151" s="33">
        <v>2.577026E-2</v>
      </c>
      <c r="R151" s="33">
        <v>2.365654E-2</v>
      </c>
      <c r="S151" s="33">
        <v>2.1736149999999999E-2</v>
      </c>
      <c r="T151" s="33">
        <v>1.984532E-2</v>
      </c>
      <c r="U151" s="33">
        <v>1.7987360000000001E-2</v>
      </c>
      <c r="V151" s="33">
        <v>1.6365439999999998E-2</v>
      </c>
      <c r="W151" s="33">
        <v>1.46813E-2</v>
      </c>
      <c r="X151" s="33">
        <v>1.3574849999999999E-2</v>
      </c>
      <c r="Y151" s="33">
        <v>1.25983E-2</v>
      </c>
      <c r="Z151" s="33">
        <v>1.174772E-2</v>
      </c>
      <c r="AA151" s="33">
        <v>1.1021950000000001E-2</v>
      </c>
      <c r="AB151" s="33">
        <v>1.038468E-2</v>
      </c>
      <c r="AC151" s="33">
        <v>9.7137209999999998E-3</v>
      </c>
      <c r="AD151" s="33">
        <v>9.1321149999999997E-3</v>
      </c>
      <c r="AE151" s="33">
        <v>8.621966E-3</v>
      </c>
      <c r="AF151" s="33">
        <v>8.1735790000000003E-3</v>
      </c>
      <c r="AG151" s="33">
        <v>7.7763490000000001E-3</v>
      </c>
      <c r="AH151" s="33">
        <v>7.4226969999999998E-3</v>
      </c>
      <c r="AI151" s="33">
        <v>7.1075950000000004E-3</v>
      </c>
      <c r="AJ151" s="33">
        <v>6.821143E-3</v>
      </c>
      <c r="AK151" s="33">
        <v>6.562816E-3</v>
      </c>
      <c r="AL151" s="33">
        <v>6.3300209999999999E-3</v>
      </c>
      <c r="AM151" s="33">
        <v>6.1166679999999996E-3</v>
      </c>
      <c r="AN151" s="33">
        <v>5.9229879999999997E-3</v>
      </c>
      <c r="AO151" s="33">
        <v>5.7427420000000003E-3</v>
      </c>
      <c r="AP151" s="33">
        <v>5.5773580000000001E-3</v>
      </c>
      <c r="AQ151" s="33">
        <v>5.4253360000000002E-3</v>
      </c>
      <c r="AR151" s="33">
        <v>5.2850659999999997E-3</v>
      </c>
      <c r="AS151" s="33">
        <v>5.1529119999999999E-3</v>
      </c>
      <c r="AT151" s="33">
        <v>5.0290370000000001E-3</v>
      </c>
      <c r="AU151" s="33">
        <v>4.9160599999999999E-3</v>
      </c>
      <c r="AV151" s="33">
        <v>4.8076179999999996E-3</v>
      </c>
      <c r="AW151" s="33">
        <v>4.704326E-3</v>
      </c>
      <c r="AX151" s="33">
        <v>4.6081059999999998E-3</v>
      </c>
      <c r="AY151" s="33">
        <v>4.5182169999999997E-3</v>
      </c>
      <c r="AZ151" s="33">
        <v>4.4323349999999999E-3</v>
      </c>
      <c r="BA151" s="33">
        <v>4.3491129999999999E-3</v>
      </c>
      <c r="BB151" s="33">
        <v>4.2698179999999999E-3</v>
      </c>
      <c r="BC151" s="33">
        <v>4.195697E-3</v>
      </c>
      <c r="BD151" s="33">
        <v>4.1232370000000001E-3</v>
      </c>
      <c r="BE151" s="33">
        <v>4.0531710000000004E-3</v>
      </c>
      <c r="BF151" s="33">
        <v>3.9855999999999997E-3</v>
      </c>
      <c r="BG151" s="33">
        <v>3.9207139999999996E-3</v>
      </c>
      <c r="BH151" s="33">
        <v>3.858822E-3</v>
      </c>
      <c r="BI151" s="33">
        <v>3.799111E-3</v>
      </c>
      <c r="BJ151" s="33">
        <v>3.7404299999999999E-3</v>
      </c>
      <c r="BK151" s="33">
        <v>3.684194E-3</v>
      </c>
      <c r="BL151" s="33">
        <v>3.6305270000000001E-3</v>
      </c>
      <c r="BM151" s="33">
        <v>3.5780740000000001E-3</v>
      </c>
      <c r="BN151" s="33">
        <v>3.527124E-3</v>
      </c>
      <c r="BO151" s="33">
        <v>3.4786650000000001E-3</v>
      </c>
      <c r="BP151" s="33">
        <v>3.4310349999999998E-3</v>
      </c>
      <c r="BQ151" s="33">
        <v>3.3861170000000001E-3</v>
      </c>
      <c r="BR151" s="33">
        <v>3.34287E-3</v>
      </c>
      <c r="BS151" s="33">
        <v>3.3006609999999999E-3</v>
      </c>
      <c r="BT151" s="33">
        <v>3.259521E-3</v>
      </c>
      <c r="BU151" s="33">
        <v>3.219703E-3</v>
      </c>
      <c r="BV151" s="33">
        <v>3.181508E-3</v>
      </c>
      <c r="BW151" s="33">
        <v>3.1445190000000001E-3</v>
      </c>
      <c r="BX151" s="33">
        <v>3.108445E-3</v>
      </c>
      <c r="BY151" s="33">
        <v>3.0727419999999998E-3</v>
      </c>
      <c r="BZ151" s="33">
        <v>3.0386150000000002E-3</v>
      </c>
      <c r="CA151" s="33">
        <v>3.0065360000000002E-3</v>
      </c>
      <c r="CB151" s="33">
        <v>2.9747100000000002E-3</v>
      </c>
      <c r="CC151" s="33">
        <v>2.9429619999999999E-3</v>
      </c>
      <c r="CD151" s="33">
        <v>2.9125319999999998E-3</v>
      </c>
      <c r="CE151" s="33">
        <v>2.8827079999999999E-3</v>
      </c>
      <c r="CF151" s="33">
        <v>2.8523049999999999E-3</v>
      </c>
      <c r="CG151" s="33">
        <v>2.8228139999999999E-3</v>
      </c>
      <c r="CH151" s="33">
        <v>2.7949099999999998E-3</v>
      </c>
      <c r="CI151" s="33">
        <v>2.7680629999999999E-3</v>
      </c>
      <c r="CJ151" s="33">
        <v>2.740911E-3</v>
      </c>
      <c r="CK151" s="33">
        <v>2.7147920000000002E-3</v>
      </c>
      <c r="CL151" s="33">
        <v>2.689444E-3</v>
      </c>
      <c r="CM151" s="33">
        <v>2.6635729999999998E-3</v>
      </c>
      <c r="CN151" s="33">
        <v>2.637964E-3</v>
      </c>
      <c r="CO151" s="33">
        <v>2.6123510000000002E-3</v>
      </c>
      <c r="CP151" s="33">
        <v>2.587462E-3</v>
      </c>
      <c r="CQ151" s="33">
        <v>2.563348E-3</v>
      </c>
      <c r="CR151" s="33">
        <v>2.5400689999999998E-3</v>
      </c>
      <c r="CS151" s="33">
        <v>2.517254E-3</v>
      </c>
      <c r="CT151" s="33">
        <v>2.4952199999999998E-3</v>
      </c>
      <c r="CU151" s="33">
        <v>2.4739380000000002E-3</v>
      </c>
      <c r="CV151" s="33">
        <v>2.4520919999999999E-3</v>
      </c>
      <c r="CW151" s="33">
        <v>2.4301729999999999E-3</v>
      </c>
      <c r="CX151" s="33">
        <v>2.408646E-3</v>
      </c>
      <c r="CY151" s="33">
        <v>2.387321E-3</v>
      </c>
      <c r="CZ151" s="33">
        <v>2.3666519999999999E-3</v>
      </c>
      <c r="DA151" s="33">
        <v>2.3461390000000001E-3</v>
      </c>
      <c r="DB151" s="33">
        <v>2.326046E-3</v>
      </c>
      <c r="DC151" s="33">
        <v>2.3066300000000001E-3</v>
      </c>
      <c r="DD151" s="33">
        <v>2.287828E-3</v>
      </c>
      <c r="DE151" s="33">
        <v>2.2693510000000002E-3</v>
      </c>
      <c r="DF151" s="33">
        <v>2.2509980000000001E-3</v>
      </c>
      <c r="DG151" s="33">
        <v>2.232571E-3</v>
      </c>
      <c r="DH151" s="33">
        <v>2.2143639999999999E-3</v>
      </c>
      <c r="DI151" s="33">
        <v>2.196791E-3</v>
      </c>
      <c r="DJ151" s="33">
        <v>2.1800550000000002E-3</v>
      </c>
      <c r="DK151" s="33">
        <v>2.162696E-3</v>
      </c>
      <c r="DL151" s="33">
        <v>2.1449699999999999E-3</v>
      </c>
      <c r="DM151" s="33">
        <v>2.127809E-3</v>
      </c>
      <c r="DN151" s="33">
        <v>2.1113299999999998E-3</v>
      </c>
      <c r="DO151" s="33">
        <v>2.0944929999999998E-3</v>
      </c>
      <c r="DP151" s="33">
        <v>2.077663E-3</v>
      </c>
      <c r="DQ151" s="33">
        <v>2.061649E-3</v>
      </c>
      <c r="DR151" s="33">
        <v>2.0468299999999999E-3</v>
      </c>
      <c r="DS151" s="33">
        <v>2.0324169999999999E-3</v>
      </c>
      <c r="DT151" s="33">
        <v>2.0183079999999999E-3</v>
      </c>
      <c r="DU151" s="33">
        <v>2.003964E-3</v>
      </c>
      <c r="DV151" s="33">
        <v>1.9894550000000002E-3</v>
      </c>
      <c r="DW151" s="33">
        <v>1.9749189999999999E-3</v>
      </c>
      <c r="DX151" s="33">
        <v>1.959681E-3</v>
      </c>
      <c r="DY151" s="33">
        <v>1.94385E-3</v>
      </c>
      <c r="DZ151" s="33">
        <v>1.928581E-3</v>
      </c>
      <c r="EA151" s="33">
        <v>1.913929E-3</v>
      </c>
      <c r="EB151" s="33">
        <v>1.900185E-3</v>
      </c>
      <c r="EC151" s="33">
        <v>1.8870919999999999E-3</v>
      </c>
      <c r="ED151" s="33">
        <v>1.874253E-3</v>
      </c>
      <c r="EE151" s="33">
        <v>1.8614739999999999E-3</v>
      </c>
      <c r="EF151" s="33">
        <v>1.848597E-3</v>
      </c>
      <c r="EG151" s="33">
        <v>1.83545E-3</v>
      </c>
      <c r="EH151" s="33">
        <v>1.8217979999999999E-3</v>
      </c>
      <c r="EI151" s="33">
        <v>1.807747E-3</v>
      </c>
      <c r="EJ151" s="33">
        <v>1.793471E-3</v>
      </c>
      <c r="EK151" s="33">
        <v>1.779033E-3</v>
      </c>
      <c r="EL151" s="33">
        <v>1.765286E-3</v>
      </c>
      <c r="EM151" s="33">
        <v>1.752202E-3</v>
      </c>
      <c r="EN151" s="33">
        <v>1.73953E-3</v>
      </c>
      <c r="EO151" s="33">
        <v>1.7272399999999999E-3</v>
      </c>
      <c r="EP151" s="33">
        <v>1.7151359999999999E-3</v>
      </c>
      <c r="EQ151" s="33">
        <v>1.7029759999999999E-3</v>
      </c>
      <c r="ER151" s="33">
        <v>1.690726E-3</v>
      </c>
      <c r="ES151" s="33">
        <v>1.6783900000000001E-3</v>
      </c>
      <c r="ET151" s="33">
        <v>1.6653550000000001E-3</v>
      </c>
      <c r="EU151" s="33">
        <v>1.6515169999999999E-3</v>
      </c>
      <c r="EV151" s="33">
        <v>1.6374130000000001E-3</v>
      </c>
      <c r="EW151" s="33">
        <v>1.6230330000000001E-3</v>
      </c>
      <c r="EX151" s="33">
        <v>1.608593E-3</v>
      </c>
      <c r="EY151" s="33">
        <v>1.5944959999999999E-3</v>
      </c>
      <c r="EZ151" s="33">
        <v>1.5811740000000001E-3</v>
      </c>
      <c r="FA151" s="33">
        <v>1.568521E-3</v>
      </c>
      <c r="FB151" s="33">
        <v>1.55627E-3</v>
      </c>
      <c r="FC151" s="33">
        <v>1.544367E-3</v>
      </c>
      <c r="FD151" s="33">
        <v>1.532486E-3</v>
      </c>
      <c r="FE151" s="33">
        <v>1.520651E-3</v>
      </c>
      <c r="FF151" s="33">
        <v>1.508519E-3</v>
      </c>
      <c r="FG151" s="33">
        <v>1.49562E-3</v>
      </c>
      <c r="FH151" s="33">
        <v>1.4820549999999999E-3</v>
      </c>
      <c r="FI151" s="33">
        <v>1.4682040000000001E-3</v>
      </c>
      <c r="FJ151" s="33">
        <v>1.454833E-3</v>
      </c>
      <c r="FK151" s="33">
        <v>1.4419179999999999E-3</v>
      </c>
      <c r="FL151" s="33">
        <v>1.429427E-3</v>
      </c>
      <c r="FM151" s="33">
        <v>1.4175839999999999E-3</v>
      </c>
      <c r="FN151" s="33">
        <v>1.4065130000000001E-3</v>
      </c>
      <c r="FO151" s="33">
        <v>1.396017E-3</v>
      </c>
      <c r="FP151" s="33">
        <v>1.385519E-3</v>
      </c>
      <c r="FQ151" s="33">
        <v>1.374681E-3</v>
      </c>
      <c r="FR151" s="33">
        <v>1.363602E-3</v>
      </c>
      <c r="FS151" s="33">
        <v>1.3523770000000001E-3</v>
      </c>
      <c r="FT151" s="33">
        <v>1.3411790000000001E-3</v>
      </c>
      <c r="FU151" s="33">
        <v>1.330138E-3</v>
      </c>
      <c r="FV151" s="33">
        <v>1.319176E-3</v>
      </c>
      <c r="FW151" s="33">
        <v>1.3082770000000001E-3</v>
      </c>
      <c r="FX151" s="33">
        <v>1.2978849999999999E-3</v>
      </c>
      <c r="FY151" s="33">
        <v>1.2884769999999999E-3</v>
      </c>
      <c r="FZ151" s="33">
        <v>1.2800050000000001E-3</v>
      </c>
      <c r="GA151" s="33">
        <v>1.272263E-3</v>
      </c>
      <c r="GB151" s="33">
        <v>1.264813E-3</v>
      </c>
      <c r="GC151" s="33">
        <v>1.25746E-3</v>
      </c>
      <c r="GD151" s="33">
        <v>1.2498940000000001E-3</v>
      </c>
      <c r="GE151" s="33">
        <v>1.2418640000000001E-3</v>
      </c>
      <c r="GF151" s="33">
        <v>1.2334620000000001E-3</v>
      </c>
      <c r="GG151" s="33">
        <v>1.224894E-3</v>
      </c>
      <c r="GH151" s="33">
        <v>1.2165310000000001E-3</v>
      </c>
      <c r="GI151" s="33">
        <v>1.208509E-3</v>
      </c>
      <c r="GJ151" s="33">
        <v>1.2008349999999999E-3</v>
      </c>
      <c r="GK151" s="33">
        <v>1.1936780000000001E-3</v>
      </c>
      <c r="GL151" s="33">
        <v>1.1871589999999999E-3</v>
      </c>
      <c r="GM151" s="33">
        <v>1.181266E-3</v>
      </c>
      <c r="GN151" s="33">
        <v>1.175513E-3</v>
      </c>
      <c r="GO151" s="33">
        <v>1.1697159999999999E-3</v>
      </c>
      <c r="GP151" s="33">
        <v>1.163884E-3</v>
      </c>
      <c r="GQ151" s="33">
        <v>1.157932E-3</v>
      </c>
      <c r="GR151" s="33">
        <v>1.151907E-3</v>
      </c>
      <c r="GS151" s="33">
        <v>1.1458760000000001E-3</v>
      </c>
      <c r="GT151" s="33">
        <v>1.1399190000000001E-3</v>
      </c>
      <c r="GU151" s="33">
        <v>1.133984E-3</v>
      </c>
      <c r="GV151" s="33">
        <v>1.128153E-3</v>
      </c>
      <c r="GW151" s="33">
        <v>1.1226280000000001E-3</v>
      </c>
      <c r="GX151" s="33">
        <v>1.117362E-3</v>
      </c>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3"/>
      <c r="KN151" s="33"/>
      <c r="KO151" s="33"/>
      <c r="KP151" s="33"/>
      <c r="KQ151" s="33"/>
      <c r="KR151" s="33"/>
      <c r="KS151" s="33"/>
      <c r="KT151" s="33"/>
      <c r="KU151" s="33"/>
      <c r="KV151" s="33"/>
      <c r="KW151" s="33"/>
      <c r="KX151" s="33"/>
      <c r="KY151" s="33"/>
      <c r="KZ151" s="33"/>
      <c r="LA151" s="33"/>
      <c r="LB151" s="33"/>
      <c r="LC151" s="33"/>
      <c r="LD151" s="33"/>
      <c r="LE151" s="33"/>
      <c r="LF151" s="33"/>
      <c r="LG151" s="33"/>
      <c r="LH151" s="33"/>
      <c r="LI151" s="33"/>
      <c r="LJ151" s="33"/>
      <c r="LK151" s="33"/>
      <c r="LL151" s="33"/>
      <c r="LM151" s="33"/>
      <c r="LN151" s="33"/>
      <c r="LO151" s="33"/>
      <c r="LP151" s="33"/>
      <c r="LQ151" s="33"/>
      <c r="LR151" s="33"/>
      <c r="LS151" s="33"/>
      <c r="LT151" s="33"/>
      <c r="LU151" s="33"/>
      <c r="LV151" s="33"/>
      <c r="LW151" s="33"/>
      <c r="LX151" s="33"/>
      <c r="LY151" s="33"/>
      <c r="LZ151" s="33"/>
      <c r="MA151" s="33"/>
      <c r="MB151" s="33"/>
      <c r="MC151" s="33"/>
      <c r="MD151" s="33"/>
      <c r="ME151" s="33"/>
      <c r="MF151" s="33"/>
      <c r="MG151" s="33"/>
      <c r="MH151" s="33"/>
      <c r="MI151" s="33"/>
      <c r="MJ151" s="33"/>
      <c r="MK151" s="33"/>
      <c r="ML151" s="33"/>
      <c r="MM151" s="33"/>
      <c r="MN151" s="33"/>
      <c r="MO151" s="33"/>
      <c r="MP151" s="33"/>
      <c r="MQ151" s="33"/>
      <c r="MR151" s="33"/>
      <c r="MS151" s="33"/>
      <c r="MT151" s="33"/>
      <c r="MU151" s="33"/>
      <c r="MV151" s="33"/>
      <c r="MW151" s="33"/>
      <c r="MX151" s="33"/>
      <c r="MY151" s="33"/>
      <c r="MZ151" s="33"/>
      <c r="NA151" s="33"/>
      <c r="NB151" s="33"/>
      <c r="NC151" s="33"/>
      <c r="ND151" s="33"/>
      <c r="NE151" s="33"/>
      <c r="NF151" s="33"/>
      <c r="NG151" s="33"/>
      <c r="NH151" s="33"/>
      <c r="NI151" s="33"/>
      <c r="NJ151" s="33"/>
      <c r="NK151" s="33"/>
      <c r="NL151" s="33"/>
      <c r="NM151" s="33"/>
      <c r="NN151" s="33"/>
      <c r="NO151" s="33"/>
      <c r="NP151" s="33"/>
      <c r="NQ151" s="33"/>
      <c r="NR151" s="33"/>
      <c r="NS151" s="33"/>
      <c r="NT151" s="33"/>
      <c r="NU151" s="33"/>
      <c r="NV151" s="33"/>
      <c r="NW151" s="33"/>
      <c r="NX151" s="33"/>
      <c r="NY151" s="33"/>
      <c r="NZ151" s="33"/>
      <c r="OA151" s="33"/>
      <c r="OB151" s="33"/>
      <c r="OC151" s="33"/>
      <c r="OD151" s="33"/>
      <c r="OE151" s="33"/>
      <c r="OF151" s="33"/>
      <c r="OG151" s="33"/>
      <c r="OH151" s="33"/>
      <c r="OI151" s="33"/>
      <c r="OJ151" s="33"/>
      <c r="OK151" s="33"/>
      <c r="OL151" s="33"/>
      <c r="OM151" s="33"/>
      <c r="ON151" s="33"/>
      <c r="OO151" s="33"/>
      <c r="OP151" s="33"/>
    </row>
    <row r="152" spans="1:406" x14ac:dyDescent="0.25">
      <c r="A152" s="13" t="str">
        <f t="shared" si="2"/>
        <v>Boom-FINE-0.5-7-60</v>
      </c>
      <c r="B152" s="13" t="s">
        <v>57</v>
      </c>
      <c r="C152" s="13" t="s">
        <v>30</v>
      </c>
      <c r="D152" s="23">
        <v>0.5</v>
      </c>
      <c r="E152" s="23">
        <v>7</v>
      </c>
      <c r="F152" s="32">
        <v>60</v>
      </c>
      <c r="G152" s="33">
        <v>0.12456</v>
      </c>
      <c r="H152" s="33">
        <v>7.0844599999999994E-2</v>
      </c>
      <c r="I152" s="33">
        <v>4.7773980000000001E-2</v>
      </c>
      <c r="J152" s="33">
        <v>3.7371670000000003E-2</v>
      </c>
      <c r="K152" s="33">
        <v>3.1605670000000002E-2</v>
      </c>
      <c r="L152" s="33">
        <v>2.805245E-2</v>
      </c>
      <c r="M152" s="33">
        <v>2.5416000000000001E-2</v>
      </c>
      <c r="N152" s="33">
        <v>2.3565829999999999E-2</v>
      </c>
      <c r="O152" s="33">
        <v>2.2218470000000001E-2</v>
      </c>
      <c r="P152" s="33">
        <v>2.0886849999999998E-2</v>
      </c>
      <c r="Q152" s="33">
        <v>1.9782859999999999E-2</v>
      </c>
      <c r="R152" s="33">
        <v>1.8567630000000002E-2</v>
      </c>
      <c r="S152" s="33">
        <v>1.7398630000000002E-2</v>
      </c>
      <c r="T152" s="33">
        <v>1.61262E-2</v>
      </c>
      <c r="U152" s="33">
        <v>1.4784759999999999E-2</v>
      </c>
      <c r="V152" s="33">
        <v>1.3374850000000001E-2</v>
      </c>
      <c r="W152" s="33">
        <v>1.193497E-2</v>
      </c>
      <c r="X152" s="33">
        <v>1.1113090000000001E-2</v>
      </c>
      <c r="Y152" s="33">
        <v>1.045329E-2</v>
      </c>
      <c r="Z152" s="33">
        <v>9.8120740000000005E-3</v>
      </c>
      <c r="AA152" s="33">
        <v>9.2906369999999992E-3</v>
      </c>
      <c r="AB152" s="33">
        <v>8.8532049999999994E-3</v>
      </c>
      <c r="AC152" s="33">
        <v>8.4806180000000005E-3</v>
      </c>
      <c r="AD152" s="33">
        <v>8.1584229999999997E-3</v>
      </c>
      <c r="AE152" s="33">
        <v>7.8773179999999995E-3</v>
      </c>
      <c r="AF152" s="33">
        <v>7.626669E-3</v>
      </c>
      <c r="AG152" s="33">
        <v>7.4025820000000004E-3</v>
      </c>
      <c r="AH152" s="33">
        <v>7.1985820000000002E-3</v>
      </c>
      <c r="AI152" s="33">
        <v>7.0122190000000001E-3</v>
      </c>
      <c r="AJ152" s="33">
        <v>6.8384880000000002E-3</v>
      </c>
      <c r="AK152" s="33">
        <v>6.6756879999999999E-3</v>
      </c>
      <c r="AL152" s="33">
        <v>6.5222140000000001E-3</v>
      </c>
      <c r="AM152" s="33">
        <v>6.3777829999999997E-3</v>
      </c>
      <c r="AN152" s="33">
        <v>6.2405170000000001E-3</v>
      </c>
      <c r="AO152" s="33">
        <v>6.1111100000000003E-3</v>
      </c>
      <c r="AP152" s="33">
        <v>5.9869040000000004E-3</v>
      </c>
      <c r="AQ152" s="33">
        <v>5.8680729999999997E-3</v>
      </c>
      <c r="AR152" s="33">
        <v>5.7544600000000003E-3</v>
      </c>
      <c r="AS152" s="33">
        <v>5.6459429999999996E-3</v>
      </c>
      <c r="AT152" s="33">
        <v>5.5412159999999998E-3</v>
      </c>
      <c r="AU152" s="33">
        <v>5.4400589999999997E-3</v>
      </c>
      <c r="AV152" s="33">
        <v>5.3409410000000001E-3</v>
      </c>
      <c r="AW152" s="33">
        <v>5.2449640000000004E-3</v>
      </c>
      <c r="AX152" s="33">
        <v>5.1513100000000001E-3</v>
      </c>
      <c r="AY152" s="33">
        <v>5.0618529999999998E-3</v>
      </c>
      <c r="AZ152" s="33">
        <v>4.9735090000000001E-3</v>
      </c>
      <c r="BA152" s="33">
        <v>4.8876170000000004E-3</v>
      </c>
      <c r="BB152" s="33">
        <v>4.8036959999999997E-3</v>
      </c>
      <c r="BC152" s="33">
        <v>4.7216020000000001E-3</v>
      </c>
      <c r="BD152" s="33">
        <v>4.6416239999999996E-3</v>
      </c>
      <c r="BE152" s="33">
        <v>4.562651E-3</v>
      </c>
      <c r="BF152" s="33">
        <v>4.4853890000000002E-3</v>
      </c>
      <c r="BG152" s="33">
        <v>4.4107360000000002E-3</v>
      </c>
      <c r="BH152" s="33">
        <v>4.3376170000000002E-3</v>
      </c>
      <c r="BI152" s="33">
        <v>4.2666429999999997E-3</v>
      </c>
      <c r="BJ152" s="33">
        <v>4.1969650000000004E-3</v>
      </c>
      <c r="BK152" s="33">
        <v>4.1295400000000001E-3</v>
      </c>
      <c r="BL152" s="33">
        <v>4.0633140000000002E-3</v>
      </c>
      <c r="BM152" s="33">
        <v>3.9987240000000004E-3</v>
      </c>
      <c r="BN152" s="33">
        <v>3.9357749999999999E-3</v>
      </c>
      <c r="BO152" s="33">
        <v>3.8743029999999999E-3</v>
      </c>
      <c r="BP152" s="33">
        <v>3.8150599999999999E-3</v>
      </c>
      <c r="BQ152" s="33">
        <v>3.757135E-3</v>
      </c>
      <c r="BR152" s="33">
        <v>3.7014729999999998E-3</v>
      </c>
      <c r="BS152" s="33">
        <v>3.6476109999999998E-3</v>
      </c>
      <c r="BT152" s="33">
        <v>3.5954509999999999E-3</v>
      </c>
      <c r="BU152" s="33">
        <v>3.5448239999999998E-3</v>
      </c>
      <c r="BV152" s="33">
        <v>3.4943470000000001E-3</v>
      </c>
      <c r="BW152" s="33">
        <v>3.4453159999999999E-3</v>
      </c>
      <c r="BX152" s="33">
        <v>3.3978989999999998E-3</v>
      </c>
      <c r="BY152" s="33">
        <v>3.3514600000000001E-3</v>
      </c>
      <c r="BZ152" s="33">
        <v>3.3070539999999998E-3</v>
      </c>
      <c r="CA152" s="33">
        <v>3.2643020000000002E-3</v>
      </c>
      <c r="CB152" s="33">
        <v>3.222885E-3</v>
      </c>
      <c r="CC152" s="33">
        <v>3.1827259999999999E-3</v>
      </c>
      <c r="CD152" s="33">
        <v>3.1436139999999999E-3</v>
      </c>
      <c r="CE152" s="33">
        <v>3.1050840000000001E-3</v>
      </c>
      <c r="CF152" s="33">
        <v>3.0669569999999999E-3</v>
      </c>
      <c r="CG152" s="33">
        <v>3.029529E-3</v>
      </c>
      <c r="CH152" s="33">
        <v>2.992593E-3</v>
      </c>
      <c r="CI152" s="33">
        <v>2.9567040000000001E-3</v>
      </c>
      <c r="CJ152" s="33">
        <v>2.922558E-3</v>
      </c>
      <c r="CK152" s="33">
        <v>2.8896490000000002E-3</v>
      </c>
      <c r="CL152" s="33">
        <v>2.85863E-3</v>
      </c>
      <c r="CM152" s="33">
        <v>2.8284759999999999E-3</v>
      </c>
      <c r="CN152" s="33">
        <v>2.7983930000000001E-3</v>
      </c>
      <c r="CO152" s="33">
        <v>2.7674930000000002E-3</v>
      </c>
      <c r="CP152" s="33">
        <v>2.7367429999999998E-3</v>
      </c>
      <c r="CQ152" s="33">
        <v>2.7061799999999999E-3</v>
      </c>
      <c r="CR152" s="33">
        <v>2.6759790000000002E-3</v>
      </c>
      <c r="CS152" s="33">
        <v>2.646364E-3</v>
      </c>
      <c r="CT152" s="33">
        <v>2.617589E-3</v>
      </c>
      <c r="CU152" s="33">
        <v>2.5903340000000001E-3</v>
      </c>
      <c r="CV152" s="33">
        <v>2.5634820000000002E-3</v>
      </c>
      <c r="CW152" s="33">
        <v>2.5362480000000001E-3</v>
      </c>
      <c r="CX152" s="33">
        <v>2.5090709999999999E-3</v>
      </c>
      <c r="CY152" s="33">
        <v>2.4814479999999998E-3</v>
      </c>
      <c r="CZ152" s="33">
        <v>2.4537389999999999E-3</v>
      </c>
      <c r="DA152" s="33">
        <v>2.425881E-3</v>
      </c>
      <c r="DB152" s="33">
        <v>2.398561E-3</v>
      </c>
      <c r="DC152" s="33">
        <v>2.372332E-3</v>
      </c>
      <c r="DD152" s="33">
        <v>2.3467639999999999E-3</v>
      </c>
      <c r="DE152" s="33">
        <v>2.3211149999999999E-3</v>
      </c>
      <c r="DF152" s="33">
        <v>2.295091E-3</v>
      </c>
      <c r="DG152" s="33">
        <v>2.2684950000000001E-3</v>
      </c>
      <c r="DH152" s="33">
        <v>2.241916E-3</v>
      </c>
      <c r="DI152" s="33">
        <v>2.215912E-3</v>
      </c>
      <c r="DJ152" s="33">
        <v>2.1909210000000002E-3</v>
      </c>
      <c r="DK152" s="33">
        <v>2.1665489999999998E-3</v>
      </c>
      <c r="DL152" s="33">
        <v>2.1433009999999998E-3</v>
      </c>
      <c r="DM152" s="33">
        <v>2.1206319999999999E-3</v>
      </c>
      <c r="DN152" s="33">
        <v>2.0982259999999999E-3</v>
      </c>
      <c r="DO152" s="33">
        <v>2.075552E-3</v>
      </c>
      <c r="DP152" s="33">
        <v>2.0519449999999999E-3</v>
      </c>
      <c r="DQ152" s="33">
        <v>2.027591E-3</v>
      </c>
      <c r="DR152" s="33">
        <v>2.0033260000000002E-3</v>
      </c>
      <c r="DS152" s="33">
        <v>1.97992E-3</v>
      </c>
      <c r="DT152" s="33">
        <v>1.9576120000000001E-3</v>
      </c>
      <c r="DU152" s="33">
        <v>1.9367329999999999E-3</v>
      </c>
      <c r="DV152" s="33">
        <v>1.9177879999999999E-3</v>
      </c>
      <c r="DW152" s="33">
        <v>1.8998050000000001E-3</v>
      </c>
      <c r="DX152" s="33">
        <v>1.8820729999999999E-3</v>
      </c>
      <c r="DY152" s="33">
        <v>1.863962E-3</v>
      </c>
      <c r="DZ152" s="33">
        <v>1.845562E-3</v>
      </c>
      <c r="EA152" s="33">
        <v>1.827064E-3</v>
      </c>
      <c r="EB152" s="33">
        <v>1.8082020000000001E-3</v>
      </c>
      <c r="EC152" s="33">
        <v>1.7897410000000001E-3</v>
      </c>
      <c r="ED152" s="33">
        <v>1.772158E-3</v>
      </c>
      <c r="EE152" s="33">
        <v>1.7555170000000001E-3</v>
      </c>
      <c r="EF152" s="33">
        <v>1.7395659999999999E-3</v>
      </c>
      <c r="EG152" s="33">
        <v>1.7238659999999999E-3</v>
      </c>
      <c r="EH152" s="33">
        <v>1.708467E-3</v>
      </c>
      <c r="EI152" s="33">
        <v>1.6931520000000001E-3</v>
      </c>
      <c r="EJ152" s="33">
        <v>1.6778990000000001E-3</v>
      </c>
      <c r="EK152" s="33">
        <v>1.6626589999999999E-3</v>
      </c>
      <c r="EL152" s="33">
        <v>1.6477099999999999E-3</v>
      </c>
      <c r="EM152" s="33">
        <v>1.633317E-3</v>
      </c>
      <c r="EN152" s="33">
        <v>1.619126E-3</v>
      </c>
      <c r="EO152" s="33">
        <v>1.6051640000000001E-3</v>
      </c>
      <c r="EP152" s="33">
        <v>1.591168E-3</v>
      </c>
      <c r="EQ152" s="33">
        <v>1.576877E-3</v>
      </c>
      <c r="ER152" s="33">
        <v>1.5625369999999999E-3</v>
      </c>
      <c r="ES152" s="33">
        <v>1.547915E-3</v>
      </c>
      <c r="ET152" s="33">
        <v>1.5331889999999999E-3</v>
      </c>
      <c r="EU152" s="33">
        <v>1.518372E-3</v>
      </c>
      <c r="EV152" s="33">
        <v>1.5038549999999999E-3</v>
      </c>
      <c r="EW152" s="33">
        <v>1.4896690000000001E-3</v>
      </c>
      <c r="EX152" s="33">
        <v>1.475348E-3</v>
      </c>
      <c r="EY152" s="33">
        <v>1.460832E-3</v>
      </c>
      <c r="EZ152" s="33">
        <v>1.445972E-3</v>
      </c>
      <c r="FA152" s="33">
        <v>1.4309660000000001E-3</v>
      </c>
      <c r="FB152" s="33">
        <v>1.4158479999999999E-3</v>
      </c>
      <c r="FC152" s="33">
        <v>1.4005039999999999E-3</v>
      </c>
      <c r="FD152" s="33">
        <v>1.3850959999999999E-3</v>
      </c>
      <c r="FE152" s="33">
        <v>1.3698460000000001E-3</v>
      </c>
      <c r="FF152" s="33">
        <v>1.354952E-3</v>
      </c>
      <c r="FG152" s="33">
        <v>1.3402360000000001E-3</v>
      </c>
      <c r="FH152" s="33">
        <v>1.325381E-3</v>
      </c>
      <c r="FI152" s="33">
        <v>1.3102439999999999E-3</v>
      </c>
      <c r="FJ152" s="33">
        <v>1.294716E-3</v>
      </c>
      <c r="FK152" s="33">
        <v>1.2790130000000001E-3</v>
      </c>
      <c r="FL152" s="33">
        <v>1.263243E-3</v>
      </c>
      <c r="FM152" s="33">
        <v>1.2477510000000001E-3</v>
      </c>
      <c r="FN152" s="33">
        <v>1.2327900000000001E-3</v>
      </c>
      <c r="FO152" s="33">
        <v>1.218441E-3</v>
      </c>
      <c r="FP152" s="33">
        <v>1.2048740000000001E-3</v>
      </c>
      <c r="FQ152" s="33">
        <v>1.1917690000000001E-3</v>
      </c>
      <c r="FR152" s="33">
        <v>1.1789909999999999E-3</v>
      </c>
      <c r="FS152" s="33">
        <v>1.1663579999999999E-3</v>
      </c>
      <c r="FT152" s="33">
        <v>1.1537699999999999E-3</v>
      </c>
      <c r="FU152" s="33">
        <v>1.1412289999999999E-3</v>
      </c>
      <c r="FV152" s="33">
        <v>1.1285010000000001E-3</v>
      </c>
      <c r="FW152" s="33">
        <v>1.11568E-3</v>
      </c>
      <c r="FX152" s="33">
        <v>1.1029E-3</v>
      </c>
      <c r="FY152" s="33">
        <v>1.090368E-3</v>
      </c>
      <c r="FZ152" s="33">
        <v>1.0783240000000001E-3</v>
      </c>
      <c r="GA152" s="33">
        <v>1.0668870000000001E-3</v>
      </c>
      <c r="GB152" s="33">
        <v>1.0563580000000001E-3</v>
      </c>
      <c r="GC152" s="33">
        <v>1.046635E-3</v>
      </c>
      <c r="GD152" s="33">
        <v>1.0376509999999999E-3</v>
      </c>
      <c r="GE152" s="33">
        <v>1.029231E-3</v>
      </c>
      <c r="GF152" s="33">
        <v>1.021026E-3</v>
      </c>
      <c r="GG152" s="33">
        <v>1.0128030000000001E-3</v>
      </c>
      <c r="GH152" s="33">
        <v>1.0045709999999999E-3</v>
      </c>
      <c r="GI152" s="33">
        <v>9.964749000000001E-4</v>
      </c>
      <c r="GJ152" s="33">
        <v>9.887257E-4</v>
      </c>
      <c r="GK152" s="33">
        <v>9.8134679999999997E-4</v>
      </c>
      <c r="GL152" s="33">
        <v>9.742819E-4</v>
      </c>
      <c r="GM152" s="33">
        <v>9.6754100000000004E-4</v>
      </c>
      <c r="GN152" s="33">
        <v>9.6118869999999999E-4</v>
      </c>
      <c r="GO152" s="33">
        <v>9.5512940000000001E-4</v>
      </c>
      <c r="GP152" s="33">
        <v>9.4930820000000001E-4</v>
      </c>
      <c r="GQ152" s="33">
        <v>9.4357070000000004E-4</v>
      </c>
      <c r="GR152" s="33">
        <v>9.3784100000000002E-4</v>
      </c>
      <c r="GS152" s="33">
        <v>9.321183E-4</v>
      </c>
      <c r="GT152" s="33">
        <v>9.2635540000000004E-4</v>
      </c>
      <c r="GU152" s="33">
        <v>9.2053529999999999E-4</v>
      </c>
      <c r="GV152" s="33">
        <v>9.1463510000000005E-4</v>
      </c>
      <c r="GW152" s="33">
        <v>9.0880240000000003E-4</v>
      </c>
      <c r="GX152" s="33">
        <v>9.0328770000000004E-4</v>
      </c>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c r="MI152" s="33"/>
      <c r="MJ152" s="33"/>
      <c r="MK152" s="33"/>
      <c r="ML152" s="33"/>
      <c r="MM152" s="33"/>
      <c r="MN152" s="33"/>
      <c r="MO152" s="33"/>
      <c r="MP152" s="33"/>
      <c r="MQ152" s="33"/>
      <c r="MR152" s="33"/>
      <c r="MS152" s="33"/>
      <c r="MT152" s="33"/>
      <c r="MU152" s="33"/>
      <c r="MV152" s="33"/>
      <c r="MW152" s="33"/>
      <c r="MX152" s="33"/>
      <c r="MY152" s="33"/>
      <c r="MZ152" s="33"/>
      <c r="NA152" s="33"/>
      <c r="NB152" s="33"/>
      <c r="NC152" s="33"/>
      <c r="ND152" s="33"/>
      <c r="NE152" s="33"/>
      <c r="NF152" s="33"/>
      <c r="NG152" s="33"/>
      <c r="NH152" s="33"/>
      <c r="NI152" s="33"/>
      <c r="NJ152" s="33"/>
      <c r="NK152" s="33"/>
      <c r="NL152" s="33"/>
      <c r="NM152" s="33"/>
      <c r="NN152" s="33"/>
      <c r="NO152" s="33"/>
      <c r="NP152" s="33"/>
      <c r="NQ152" s="33"/>
      <c r="NR152" s="33"/>
      <c r="NS152" s="33"/>
      <c r="NT152" s="33"/>
      <c r="NU152" s="33"/>
      <c r="NV152" s="33"/>
      <c r="NW152" s="33"/>
      <c r="NX152" s="33"/>
      <c r="NY152" s="33"/>
      <c r="NZ152" s="33"/>
      <c r="OA152" s="33"/>
      <c r="OB152" s="33"/>
      <c r="OC152" s="33"/>
      <c r="OD152" s="33"/>
      <c r="OE152" s="33"/>
      <c r="OF152" s="33"/>
      <c r="OG152" s="33"/>
      <c r="OH152" s="33"/>
      <c r="OI152" s="33"/>
      <c r="OJ152" s="33"/>
      <c r="OK152" s="33"/>
      <c r="OL152" s="33"/>
      <c r="OM152" s="33"/>
      <c r="ON152" s="33"/>
      <c r="OO152" s="33"/>
      <c r="OP152" s="33"/>
    </row>
    <row r="153" spans="1:406" x14ac:dyDescent="0.25">
      <c r="A153" s="13" t="str">
        <f t="shared" si="2"/>
        <v>Boom-FINE-0.5-20-20</v>
      </c>
      <c r="B153" s="13" t="s">
        <v>57</v>
      </c>
      <c r="C153" s="13" t="s">
        <v>30</v>
      </c>
      <c r="D153" s="23">
        <v>0.5</v>
      </c>
      <c r="E153" s="23">
        <v>20</v>
      </c>
      <c r="F153" s="32">
        <v>20</v>
      </c>
      <c r="G153" s="33">
        <v>0.24289520000000001</v>
      </c>
      <c r="H153" s="33">
        <v>0.16134480000000001</v>
      </c>
      <c r="I153" s="33">
        <v>0.1172591</v>
      </c>
      <c r="J153" s="33">
        <v>8.897861E-2</v>
      </c>
      <c r="K153" s="33">
        <v>6.9658440000000002E-2</v>
      </c>
      <c r="L153" s="33">
        <v>5.587193E-2</v>
      </c>
      <c r="M153" s="33">
        <v>4.5791859999999997E-2</v>
      </c>
      <c r="N153" s="33">
        <v>3.9827689999999999E-2</v>
      </c>
      <c r="O153" s="33">
        <v>3.4834450000000003E-2</v>
      </c>
      <c r="P153" s="33">
        <v>3.0644870000000001E-2</v>
      </c>
      <c r="Q153" s="33">
        <v>2.7460109999999999E-2</v>
      </c>
      <c r="R153" s="33">
        <v>2.457347E-2</v>
      </c>
      <c r="S153" s="33">
        <v>2.2007860000000001E-2</v>
      </c>
      <c r="T153" s="33">
        <v>1.9814869999999998E-2</v>
      </c>
      <c r="U153" s="33">
        <v>1.753478E-2</v>
      </c>
      <c r="V153" s="33">
        <v>1.5548080000000001E-2</v>
      </c>
      <c r="W153" s="33">
        <v>1.37512E-2</v>
      </c>
      <c r="X153" s="33">
        <v>1.235938E-2</v>
      </c>
      <c r="Y153" s="33">
        <v>1.1185209999999999E-2</v>
      </c>
      <c r="Z153" s="33">
        <v>1.0190350000000001E-2</v>
      </c>
      <c r="AA153" s="33">
        <v>9.293351E-3</v>
      </c>
      <c r="AB153" s="33">
        <v>8.549259E-3</v>
      </c>
      <c r="AC153" s="33">
        <v>7.8852360000000003E-3</v>
      </c>
      <c r="AD153" s="33">
        <v>7.217879E-3</v>
      </c>
      <c r="AE153" s="33">
        <v>6.6286339999999996E-3</v>
      </c>
      <c r="AF153" s="33">
        <v>6.108072E-3</v>
      </c>
      <c r="AG153" s="33">
        <v>5.6487389999999998E-3</v>
      </c>
      <c r="AH153" s="33">
        <v>5.2427999999999997E-3</v>
      </c>
      <c r="AI153" s="33">
        <v>4.8812170000000002E-3</v>
      </c>
      <c r="AJ153" s="33">
        <v>4.5497280000000003E-3</v>
      </c>
      <c r="AK153" s="33">
        <v>4.2488129999999997E-3</v>
      </c>
      <c r="AL153" s="33">
        <v>3.984408E-3</v>
      </c>
      <c r="AM153" s="33">
        <v>3.746625E-3</v>
      </c>
      <c r="AN153" s="33">
        <v>3.5270829999999999E-3</v>
      </c>
      <c r="AO153" s="33">
        <v>3.3251639999999998E-3</v>
      </c>
      <c r="AP153" s="33">
        <v>3.1466630000000001E-3</v>
      </c>
      <c r="AQ153" s="33">
        <v>2.98423E-3</v>
      </c>
      <c r="AR153" s="33">
        <v>2.8349410000000001E-3</v>
      </c>
      <c r="AS153" s="33">
        <v>2.6986919999999999E-3</v>
      </c>
      <c r="AT153" s="33">
        <v>2.574467E-3</v>
      </c>
      <c r="AU153" s="33">
        <v>2.4605489999999998E-3</v>
      </c>
      <c r="AV153" s="33">
        <v>2.3547210000000002E-3</v>
      </c>
      <c r="AW153" s="33">
        <v>2.2557760000000001E-3</v>
      </c>
      <c r="AX153" s="33">
        <v>2.166687E-3</v>
      </c>
      <c r="AY153" s="33">
        <v>2.087289E-3</v>
      </c>
      <c r="AZ153" s="33">
        <v>2.0115039999999999E-3</v>
      </c>
      <c r="BA153" s="33">
        <v>1.9387300000000001E-3</v>
      </c>
      <c r="BB153" s="33">
        <v>1.871958E-3</v>
      </c>
      <c r="BC153" s="33">
        <v>1.8099819999999999E-3</v>
      </c>
      <c r="BD153" s="33">
        <v>1.752415E-3</v>
      </c>
      <c r="BE153" s="33">
        <v>1.6996439999999999E-3</v>
      </c>
      <c r="BF153" s="33">
        <v>1.6500219999999999E-3</v>
      </c>
      <c r="BG153" s="33">
        <v>1.602188E-3</v>
      </c>
      <c r="BH153" s="33">
        <v>1.558282E-3</v>
      </c>
      <c r="BI153" s="33">
        <v>1.5161689999999999E-3</v>
      </c>
      <c r="BJ153" s="33">
        <v>1.4781550000000001E-3</v>
      </c>
      <c r="BK153" s="33">
        <v>1.4430249999999999E-3</v>
      </c>
      <c r="BL153" s="33">
        <v>1.4108320000000001E-3</v>
      </c>
      <c r="BM153" s="33">
        <v>1.380142E-3</v>
      </c>
      <c r="BN153" s="33">
        <v>1.351706E-3</v>
      </c>
      <c r="BO153" s="33">
        <v>1.3239110000000001E-3</v>
      </c>
      <c r="BP153" s="33">
        <v>1.2980400000000001E-3</v>
      </c>
      <c r="BQ153" s="33">
        <v>1.2766500000000001E-3</v>
      </c>
      <c r="BR153" s="33">
        <v>1.257113E-3</v>
      </c>
      <c r="BS153" s="33">
        <v>1.2369830000000001E-3</v>
      </c>
      <c r="BT153" s="33">
        <v>1.2173240000000001E-3</v>
      </c>
      <c r="BU153" s="33">
        <v>1.1985839999999999E-3</v>
      </c>
      <c r="BV153" s="33">
        <v>1.1828909999999999E-3</v>
      </c>
      <c r="BW153" s="33">
        <v>1.167845E-3</v>
      </c>
      <c r="BX153" s="33">
        <v>1.1528199999999999E-3</v>
      </c>
      <c r="BY153" s="33">
        <v>1.1396710000000001E-3</v>
      </c>
      <c r="BZ153" s="33">
        <v>1.126768E-3</v>
      </c>
      <c r="CA153" s="33">
        <v>1.1130929999999999E-3</v>
      </c>
      <c r="CB153" s="33">
        <v>1.0999320000000001E-3</v>
      </c>
      <c r="CC153" s="33">
        <v>1.086795E-3</v>
      </c>
      <c r="CD153" s="33">
        <v>1.0746379999999999E-3</v>
      </c>
      <c r="CE153" s="33">
        <v>1.0635130000000001E-3</v>
      </c>
      <c r="CF153" s="33">
        <v>1.052604E-3</v>
      </c>
      <c r="CG153" s="33">
        <v>1.0413040000000001E-3</v>
      </c>
      <c r="CH153" s="33">
        <v>1.0308050000000001E-3</v>
      </c>
      <c r="CI153" s="33">
        <v>1.0194869999999999E-3</v>
      </c>
      <c r="CJ153" s="33">
        <v>1.008047E-3</v>
      </c>
      <c r="CK153" s="33">
        <v>9.9704669999999994E-4</v>
      </c>
      <c r="CL153" s="33">
        <v>9.8632329999999999E-4</v>
      </c>
      <c r="CM153" s="33">
        <v>9.7631699999999998E-4</v>
      </c>
      <c r="CN153" s="33">
        <v>9.6687219999999998E-4</v>
      </c>
      <c r="CO153" s="33">
        <v>9.5755410000000003E-4</v>
      </c>
      <c r="CP153" s="33">
        <v>9.4843490000000004E-4</v>
      </c>
      <c r="CQ153" s="33">
        <v>9.3889989999999997E-4</v>
      </c>
      <c r="CR153" s="33">
        <v>9.2890880000000005E-4</v>
      </c>
      <c r="CS153" s="33">
        <v>9.1933420000000002E-4</v>
      </c>
      <c r="CT153" s="33">
        <v>9.110279E-4</v>
      </c>
      <c r="CU153" s="33">
        <v>9.0229209999999999E-4</v>
      </c>
      <c r="CV153" s="33">
        <v>8.9392089999999996E-4</v>
      </c>
      <c r="CW153" s="33">
        <v>8.8528290000000002E-4</v>
      </c>
      <c r="CX153" s="33">
        <v>8.7601319999999999E-4</v>
      </c>
      <c r="CY153" s="33">
        <v>8.6613619999999995E-4</v>
      </c>
      <c r="CZ153" s="33">
        <v>8.5622390000000001E-4</v>
      </c>
      <c r="DA153" s="33">
        <v>8.4695099999999998E-4</v>
      </c>
      <c r="DB153" s="33">
        <v>8.3955849999999997E-4</v>
      </c>
      <c r="DC153" s="33">
        <v>8.3155030000000001E-4</v>
      </c>
      <c r="DD153" s="33">
        <v>8.2167380000000003E-4</v>
      </c>
      <c r="DE153" s="33">
        <v>8.1188289999999997E-4</v>
      </c>
      <c r="DF153" s="33">
        <v>8.0234369999999998E-4</v>
      </c>
      <c r="DG153" s="33">
        <v>7.9322959999999999E-4</v>
      </c>
      <c r="DH153" s="33">
        <v>7.8458300000000005E-4</v>
      </c>
      <c r="DI153" s="33">
        <v>7.7572419999999995E-4</v>
      </c>
      <c r="DJ153" s="33">
        <v>7.6728460000000001E-4</v>
      </c>
      <c r="DK153" s="33">
        <v>7.590184E-4</v>
      </c>
      <c r="DL153" s="33">
        <v>7.4932850000000001E-4</v>
      </c>
      <c r="DM153" s="33">
        <v>7.3883469999999998E-4</v>
      </c>
      <c r="DN153" s="33">
        <v>7.2979049999999997E-4</v>
      </c>
      <c r="DO153" s="33">
        <v>7.2166739999999997E-4</v>
      </c>
      <c r="DP153" s="33">
        <v>7.1359389999999998E-4</v>
      </c>
      <c r="DQ153" s="33">
        <v>7.0512709999999998E-4</v>
      </c>
      <c r="DR153" s="33">
        <v>6.9682909999999997E-4</v>
      </c>
      <c r="DS153" s="33">
        <v>6.8947240000000003E-4</v>
      </c>
      <c r="DT153" s="33">
        <v>6.8244099999999999E-4</v>
      </c>
      <c r="DU153" s="33">
        <v>6.7503310000000005E-4</v>
      </c>
      <c r="DV153" s="33">
        <v>6.6686619999999997E-4</v>
      </c>
      <c r="DW153" s="33">
        <v>6.591422E-4</v>
      </c>
      <c r="DX153" s="33">
        <v>6.5204779999999995E-4</v>
      </c>
      <c r="DY153" s="33">
        <v>6.4529750000000003E-4</v>
      </c>
      <c r="DZ153" s="33">
        <v>6.3868520000000002E-4</v>
      </c>
      <c r="EA153" s="33">
        <v>6.3174810000000004E-4</v>
      </c>
      <c r="EB153" s="33">
        <v>6.2493759999999998E-4</v>
      </c>
      <c r="EC153" s="33">
        <v>6.1835310000000001E-4</v>
      </c>
      <c r="ED153" s="33">
        <v>6.1224909999999997E-4</v>
      </c>
      <c r="EE153" s="33">
        <v>6.064102E-4</v>
      </c>
      <c r="EF153" s="33">
        <v>6.0115410000000005E-4</v>
      </c>
      <c r="EG153" s="33">
        <v>5.9606790000000002E-4</v>
      </c>
      <c r="EH153" s="33">
        <v>5.9068170000000004E-4</v>
      </c>
      <c r="EI153" s="33">
        <v>5.8495059999999998E-4</v>
      </c>
      <c r="EJ153" s="33">
        <v>5.7965049999999998E-4</v>
      </c>
      <c r="EK153" s="33">
        <v>5.7503980000000001E-4</v>
      </c>
      <c r="EL153" s="33">
        <v>5.706951E-4</v>
      </c>
      <c r="EM153" s="33">
        <v>5.6593059999999996E-4</v>
      </c>
      <c r="EN153" s="33">
        <v>5.6089550000000001E-4</v>
      </c>
      <c r="EO153" s="33">
        <v>5.5614800000000002E-4</v>
      </c>
      <c r="EP153" s="33">
        <v>5.5178729999999997E-4</v>
      </c>
      <c r="EQ153" s="33">
        <v>5.4786489999999999E-4</v>
      </c>
      <c r="ER153" s="33">
        <v>5.4412329999999997E-4</v>
      </c>
      <c r="ES153" s="33">
        <v>5.4057590000000004E-4</v>
      </c>
      <c r="ET153" s="33">
        <v>5.3734810000000003E-4</v>
      </c>
      <c r="EU153" s="33">
        <v>5.3408739999999996E-4</v>
      </c>
      <c r="EV153" s="33">
        <v>5.3084200000000001E-4</v>
      </c>
      <c r="EW153" s="33">
        <v>5.2773450000000003E-4</v>
      </c>
      <c r="EX153" s="33">
        <v>5.2448800000000004E-4</v>
      </c>
      <c r="EY153" s="33">
        <v>5.2056469999999997E-4</v>
      </c>
      <c r="EZ153" s="33">
        <v>5.1621489999999996E-4</v>
      </c>
      <c r="FA153" s="33">
        <v>5.1186769999999996E-4</v>
      </c>
      <c r="FB153" s="33">
        <v>5.0775120000000004E-4</v>
      </c>
      <c r="FC153" s="33">
        <v>5.0440399999999996E-4</v>
      </c>
      <c r="FD153" s="33">
        <v>5.0144499999999999E-4</v>
      </c>
      <c r="FE153" s="33">
        <v>4.9876779999999995E-4</v>
      </c>
      <c r="FF153" s="33">
        <v>4.9605809999999999E-4</v>
      </c>
      <c r="FG153" s="33">
        <v>4.9323590000000005E-4</v>
      </c>
      <c r="FH153" s="33">
        <v>4.9052290000000005E-4</v>
      </c>
      <c r="FI153" s="33">
        <v>4.8783650000000002E-4</v>
      </c>
      <c r="FJ153" s="33">
        <v>4.8462819999999998E-4</v>
      </c>
      <c r="FK153" s="33">
        <v>4.8094199999999999E-4</v>
      </c>
      <c r="FL153" s="33">
        <v>4.7728910000000002E-4</v>
      </c>
      <c r="FM153" s="33">
        <v>4.7379529999999999E-4</v>
      </c>
      <c r="FN153" s="33">
        <v>4.7038990000000002E-4</v>
      </c>
      <c r="FO153" s="33">
        <v>4.6706169999999997E-4</v>
      </c>
      <c r="FP153" s="33">
        <v>4.6389780000000001E-4</v>
      </c>
      <c r="FQ153" s="33">
        <v>4.609603E-4</v>
      </c>
      <c r="FR153" s="33">
        <v>4.583449E-4</v>
      </c>
      <c r="FS153" s="33">
        <v>4.5607470000000002E-4</v>
      </c>
      <c r="FT153" s="33">
        <v>4.5428299999999999E-4</v>
      </c>
      <c r="FU153" s="33">
        <v>4.5270480000000001E-4</v>
      </c>
      <c r="FV153" s="33">
        <v>4.510079E-4</v>
      </c>
      <c r="FW153" s="33">
        <v>4.4915089999999998E-4</v>
      </c>
      <c r="FX153" s="33">
        <v>4.4692290000000002E-4</v>
      </c>
      <c r="FY153" s="33">
        <v>4.4426250000000002E-4</v>
      </c>
      <c r="FZ153" s="33">
        <v>4.4116640000000003E-4</v>
      </c>
      <c r="GA153" s="33">
        <v>4.3767209999999999E-4</v>
      </c>
      <c r="GB153" s="33">
        <v>4.3409539999999998E-4</v>
      </c>
      <c r="GC153" s="33">
        <v>4.3065630000000001E-4</v>
      </c>
      <c r="GD153" s="33">
        <v>4.2764920000000001E-4</v>
      </c>
      <c r="GE153" s="33">
        <v>4.2532959999999999E-4</v>
      </c>
      <c r="GF153" s="33">
        <v>4.2369789999999999E-4</v>
      </c>
      <c r="GG153" s="33">
        <v>4.2252350000000001E-4</v>
      </c>
      <c r="GH153" s="33">
        <v>4.2151640000000001E-4</v>
      </c>
      <c r="GI153" s="33">
        <v>4.2047770000000001E-4</v>
      </c>
      <c r="GJ153" s="33">
        <v>4.1924179999999999E-4</v>
      </c>
      <c r="GK153" s="33">
        <v>4.1767719999999999E-4</v>
      </c>
      <c r="GL153" s="33">
        <v>4.1555949999999998E-4</v>
      </c>
      <c r="GM153" s="33">
        <v>4.1302359999999998E-4</v>
      </c>
      <c r="GN153" s="33">
        <v>4.1021280000000002E-4</v>
      </c>
      <c r="GO153" s="33">
        <v>4.0717640000000001E-4</v>
      </c>
      <c r="GP153" s="33">
        <v>4.0408559999999998E-4</v>
      </c>
      <c r="GQ153" s="33">
        <v>4.011086E-4</v>
      </c>
      <c r="GR153" s="33">
        <v>3.9836670000000001E-4</v>
      </c>
      <c r="GS153" s="33">
        <v>3.9582830000000003E-4</v>
      </c>
      <c r="GT153" s="33">
        <v>3.935616E-4</v>
      </c>
      <c r="GU153" s="33">
        <v>3.9186000000000001E-4</v>
      </c>
      <c r="GV153" s="33">
        <v>3.9078490000000001E-4</v>
      </c>
      <c r="GW153" s="33">
        <v>3.8992399999999999E-4</v>
      </c>
      <c r="GX153" s="33">
        <v>3.887982E-4</v>
      </c>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c r="MI153" s="33"/>
      <c r="MJ153" s="33"/>
      <c r="MK153" s="33"/>
      <c r="ML153" s="33"/>
      <c r="MM153" s="33"/>
      <c r="MN153" s="33"/>
      <c r="MO153" s="33"/>
      <c r="MP153" s="33"/>
      <c r="MQ153" s="33"/>
      <c r="MR153" s="33"/>
      <c r="MS153" s="33"/>
      <c r="MT153" s="33"/>
      <c r="MU153" s="33"/>
      <c r="MV153" s="33"/>
      <c r="MW153" s="33"/>
      <c r="MX153" s="33"/>
      <c r="MY153" s="33"/>
      <c r="MZ153" s="33"/>
      <c r="NA153" s="33"/>
      <c r="NB153" s="33"/>
      <c r="NC153" s="33"/>
      <c r="ND153" s="33"/>
      <c r="NE153" s="33"/>
      <c r="NF153" s="33"/>
      <c r="NG153" s="33"/>
      <c r="NH153" s="33"/>
      <c r="NI153" s="33"/>
      <c r="NJ153" s="33"/>
      <c r="NK153" s="33"/>
      <c r="NL153" s="33"/>
      <c r="NM153" s="33"/>
      <c r="NN153" s="33"/>
      <c r="NO153" s="33"/>
      <c r="NP153" s="33"/>
      <c r="NQ153" s="33"/>
      <c r="NR153" s="33"/>
      <c r="NS153" s="33"/>
      <c r="NT153" s="33"/>
      <c r="NU153" s="33"/>
      <c r="NV153" s="33"/>
      <c r="NW153" s="33"/>
      <c r="NX153" s="33"/>
      <c r="NY153" s="33"/>
      <c r="NZ153" s="33"/>
      <c r="OA153" s="33"/>
      <c r="OB153" s="33"/>
      <c r="OC153" s="33"/>
      <c r="OD153" s="33"/>
      <c r="OE153" s="33"/>
      <c r="OF153" s="33"/>
      <c r="OG153" s="33"/>
      <c r="OH153" s="33"/>
      <c r="OI153" s="33"/>
      <c r="OJ153" s="33"/>
      <c r="OK153" s="33"/>
      <c r="OL153" s="33"/>
      <c r="OM153" s="33"/>
      <c r="ON153" s="33"/>
      <c r="OO153" s="33"/>
      <c r="OP153" s="33"/>
    </row>
    <row r="154" spans="1:406" x14ac:dyDescent="0.25">
      <c r="A154" s="13" t="str">
        <f t="shared" si="2"/>
        <v>Boom-FINE-0.5-14-20</v>
      </c>
      <c r="B154" s="13" t="s">
        <v>57</v>
      </c>
      <c r="C154" s="13" t="s">
        <v>30</v>
      </c>
      <c r="D154" s="23">
        <v>0.5</v>
      </c>
      <c r="E154" s="23">
        <v>14</v>
      </c>
      <c r="F154" s="32">
        <v>20</v>
      </c>
      <c r="G154" s="33">
        <v>0.19857079999999999</v>
      </c>
      <c r="H154" s="33">
        <v>0.1209325</v>
      </c>
      <c r="I154" s="33">
        <v>8.2589200000000002E-2</v>
      </c>
      <c r="J154" s="33">
        <v>5.9683409999999999E-2</v>
      </c>
      <c r="K154" s="33">
        <v>4.5129679999999998E-2</v>
      </c>
      <c r="L154" s="33">
        <v>3.6389030000000003E-2</v>
      </c>
      <c r="M154" s="33">
        <v>3.0529069999999998E-2</v>
      </c>
      <c r="N154" s="33">
        <v>2.622555E-2</v>
      </c>
      <c r="O154" s="33">
        <v>2.3016109999999999E-2</v>
      </c>
      <c r="P154" s="33">
        <v>2.027518E-2</v>
      </c>
      <c r="Q154" s="33">
        <v>1.7904070000000001E-2</v>
      </c>
      <c r="R154" s="33">
        <v>1.595767E-2</v>
      </c>
      <c r="S154" s="33">
        <v>1.4297229999999999E-2</v>
      </c>
      <c r="T154" s="33">
        <v>1.272235E-2</v>
      </c>
      <c r="U154" s="33">
        <v>1.1153089999999999E-2</v>
      </c>
      <c r="V154" s="33">
        <v>9.8531320000000006E-3</v>
      </c>
      <c r="W154" s="33">
        <v>8.5877330000000002E-3</v>
      </c>
      <c r="X154" s="33">
        <v>7.7414110000000001E-3</v>
      </c>
      <c r="Y154" s="33">
        <v>7.0143159999999996E-3</v>
      </c>
      <c r="Z154" s="33">
        <v>6.3918610000000004E-3</v>
      </c>
      <c r="AA154" s="33">
        <v>5.8761459999999996E-3</v>
      </c>
      <c r="AB154" s="33">
        <v>5.3543480000000001E-3</v>
      </c>
      <c r="AC154" s="33">
        <v>4.9146190000000003E-3</v>
      </c>
      <c r="AD154" s="33">
        <v>4.5377100000000004E-3</v>
      </c>
      <c r="AE154" s="33">
        <v>4.2112879999999997E-3</v>
      </c>
      <c r="AF154" s="33">
        <v>3.9275660000000004E-3</v>
      </c>
      <c r="AG154" s="33">
        <v>3.6787450000000002E-3</v>
      </c>
      <c r="AH154" s="33">
        <v>3.458203E-3</v>
      </c>
      <c r="AI154" s="33">
        <v>3.265464E-3</v>
      </c>
      <c r="AJ154" s="33">
        <v>3.0923439999999999E-3</v>
      </c>
      <c r="AK154" s="33">
        <v>2.937079E-3</v>
      </c>
      <c r="AL154" s="33">
        <v>2.7992719999999998E-3</v>
      </c>
      <c r="AM154" s="33">
        <v>2.6750250000000001E-3</v>
      </c>
      <c r="AN154" s="33">
        <v>2.5631870000000002E-3</v>
      </c>
      <c r="AO154" s="33">
        <v>2.4589550000000001E-3</v>
      </c>
      <c r="AP154" s="33">
        <v>2.3651869999999999E-3</v>
      </c>
      <c r="AQ154" s="33">
        <v>2.281052E-3</v>
      </c>
      <c r="AR154" s="33">
        <v>2.205612E-3</v>
      </c>
      <c r="AS154" s="33">
        <v>2.1338749999999999E-3</v>
      </c>
      <c r="AT154" s="33">
        <v>2.0682169999999998E-3</v>
      </c>
      <c r="AU154" s="33">
        <v>2.0097719999999999E-3</v>
      </c>
      <c r="AV154" s="33">
        <v>1.9544459999999999E-3</v>
      </c>
      <c r="AW154" s="33">
        <v>1.9030970000000001E-3</v>
      </c>
      <c r="AX154" s="33">
        <v>1.855834E-3</v>
      </c>
      <c r="AY154" s="33">
        <v>1.8126629999999999E-3</v>
      </c>
      <c r="AZ154" s="33">
        <v>1.7726179999999999E-3</v>
      </c>
      <c r="BA154" s="33">
        <v>1.7337800000000001E-3</v>
      </c>
      <c r="BB154" s="33">
        <v>1.696052E-3</v>
      </c>
      <c r="BC154" s="33">
        <v>1.662158E-3</v>
      </c>
      <c r="BD154" s="33">
        <v>1.62878E-3</v>
      </c>
      <c r="BE154" s="33">
        <v>1.596253E-3</v>
      </c>
      <c r="BF154" s="33">
        <v>1.5654989999999999E-3</v>
      </c>
      <c r="BG154" s="33">
        <v>1.5350660000000001E-3</v>
      </c>
      <c r="BH154" s="33">
        <v>1.506367E-3</v>
      </c>
      <c r="BI154" s="33">
        <v>1.478294E-3</v>
      </c>
      <c r="BJ154" s="33">
        <v>1.4506949999999999E-3</v>
      </c>
      <c r="BK154" s="33">
        <v>1.424313E-3</v>
      </c>
      <c r="BL154" s="33">
        <v>1.399019E-3</v>
      </c>
      <c r="BM154" s="33">
        <v>1.3740499999999999E-3</v>
      </c>
      <c r="BN154" s="33">
        <v>1.3501609999999999E-3</v>
      </c>
      <c r="BO154" s="33">
        <v>1.328636E-3</v>
      </c>
      <c r="BP154" s="33">
        <v>1.306453E-3</v>
      </c>
      <c r="BQ154" s="33">
        <v>1.2849820000000001E-3</v>
      </c>
      <c r="BR154" s="33">
        <v>1.2645639999999999E-3</v>
      </c>
      <c r="BS154" s="33">
        <v>1.2457639999999999E-3</v>
      </c>
      <c r="BT154" s="33">
        <v>1.2272050000000001E-3</v>
      </c>
      <c r="BU154" s="33">
        <v>1.208904E-3</v>
      </c>
      <c r="BV154" s="33">
        <v>1.192427E-3</v>
      </c>
      <c r="BW154" s="33">
        <v>1.176882E-3</v>
      </c>
      <c r="BX154" s="33">
        <v>1.1614080000000001E-3</v>
      </c>
      <c r="BY154" s="33">
        <v>1.1451339999999999E-3</v>
      </c>
      <c r="BZ154" s="33">
        <v>1.1303140000000001E-3</v>
      </c>
      <c r="CA154" s="33">
        <v>1.117147E-3</v>
      </c>
      <c r="CB154" s="33">
        <v>1.1041790000000001E-3</v>
      </c>
      <c r="CC154" s="33">
        <v>1.091208E-3</v>
      </c>
      <c r="CD154" s="33">
        <v>1.0785969999999999E-3</v>
      </c>
      <c r="CE154" s="33">
        <v>1.0669760000000001E-3</v>
      </c>
      <c r="CF154" s="33">
        <v>1.054964E-3</v>
      </c>
      <c r="CG154" s="33">
        <v>1.0429549999999999E-3</v>
      </c>
      <c r="CH154" s="33">
        <v>1.0313309999999999E-3</v>
      </c>
      <c r="CI154" s="33">
        <v>1.0205909999999999E-3</v>
      </c>
      <c r="CJ154" s="33">
        <v>1.0098819999999999E-3</v>
      </c>
      <c r="CK154" s="33">
        <v>9.9953869999999992E-4</v>
      </c>
      <c r="CL154" s="33">
        <v>9.8962329999999991E-4</v>
      </c>
      <c r="CM154" s="33">
        <v>9.7913030000000003E-4</v>
      </c>
      <c r="CN154" s="33">
        <v>9.691198E-4</v>
      </c>
      <c r="CO154" s="33">
        <v>9.591472E-4</v>
      </c>
      <c r="CP154" s="33">
        <v>9.4933449999999998E-4</v>
      </c>
      <c r="CQ154" s="33">
        <v>9.3982400000000002E-4</v>
      </c>
      <c r="CR154" s="33">
        <v>9.3075540000000004E-4</v>
      </c>
      <c r="CS154" s="33">
        <v>9.2196249999999997E-4</v>
      </c>
      <c r="CT154" s="33">
        <v>9.1324539999999995E-4</v>
      </c>
      <c r="CU154" s="33">
        <v>9.0457319999999995E-4</v>
      </c>
      <c r="CV154" s="33">
        <v>8.955225E-4</v>
      </c>
      <c r="CW154" s="33">
        <v>8.8710670000000005E-4</v>
      </c>
      <c r="CX154" s="33">
        <v>8.7918060000000001E-4</v>
      </c>
      <c r="CY154" s="33">
        <v>8.7083340000000003E-4</v>
      </c>
      <c r="CZ154" s="33">
        <v>8.6213920000000001E-4</v>
      </c>
      <c r="DA154" s="33">
        <v>8.5404009999999995E-4</v>
      </c>
      <c r="DB154" s="33">
        <v>8.4669970000000004E-4</v>
      </c>
      <c r="DC154" s="33">
        <v>8.3926400000000005E-4</v>
      </c>
      <c r="DD154" s="33">
        <v>8.314164E-4</v>
      </c>
      <c r="DE154" s="33">
        <v>8.2418400000000005E-4</v>
      </c>
      <c r="DF154" s="33">
        <v>8.1768960000000001E-4</v>
      </c>
      <c r="DG154" s="33">
        <v>8.106128E-4</v>
      </c>
      <c r="DH154" s="33">
        <v>8.0281989999999995E-4</v>
      </c>
      <c r="DI154" s="33">
        <v>7.9540399999999999E-4</v>
      </c>
      <c r="DJ154" s="33">
        <v>7.8889590000000005E-4</v>
      </c>
      <c r="DK154" s="33">
        <v>7.8227590000000001E-4</v>
      </c>
      <c r="DL154" s="33">
        <v>7.7529610000000001E-4</v>
      </c>
      <c r="DM154" s="33">
        <v>7.6859200000000002E-4</v>
      </c>
      <c r="DN154" s="33">
        <v>7.6300619999999995E-4</v>
      </c>
      <c r="DO154" s="33">
        <v>7.575196E-4</v>
      </c>
      <c r="DP154" s="33">
        <v>7.5111459999999998E-4</v>
      </c>
      <c r="DQ154" s="33">
        <v>7.4458049999999996E-4</v>
      </c>
      <c r="DR154" s="33">
        <v>7.3866229999999995E-4</v>
      </c>
      <c r="DS154" s="33">
        <v>7.3298669999999995E-4</v>
      </c>
      <c r="DT154" s="33">
        <v>7.2741929999999998E-4</v>
      </c>
      <c r="DU154" s="33">
        <v>7.2152900000000005E-4</v>
      </c>
      <c r="DV154" s="33">
        <v>7.1565979999999995E-4</v>
      </c>
      <c r="DW154" s="33">
        <v>7.1029329999999996E-4</v>
      </c>
      <c r="DX154" s="33">
        <v>7.048445E-4</v>
      </c>
      <c r="DY154" s="33">
        <v>6.9899709999999996E-4</v>
      </c>
      <c r="DZ154" s="33">
        <v>6.9344990000000004E-4</v>
      </c>
      <c r="EA154" s="33">
        <v>6.8853339999999999E-4</v>
      </c>
      <c r="EB154" s="33">
        <v>6.8393830000000003E-4</v>
      </c>
      <c r="EC154" s="33">
        <v>6.7937550000000003E-4</v>
      </c>
      <c r="ED154" s="33">
        <v>6.7463370000000003E-4</v>
      </c>
      <c r="EE154" s="33">
        <v>6.6969499999999999E-4</v>
      </c>
      <c r="EF154" s="33">
        <v>6.6473870000000003E-4</v>
      </c>
      <c r="EG154" s="33">
        <v>6.5957549999999998E-4</v>
      </c>
      <c r="EH154" s="33">
        <v>6.5403800000000002E-4</v>
      </c>
      <c r="EI154" s="33">
        <v>6.484425E-4</v>
      </c>
      <c r="EJ154" s="33">
        <v>6.4347929999999996E-4</v>
      </c>
      <c r="EK154" s="33">
        <v>6.3883440000000004E-4</v>
      </c>
      <c r="EL154" s="33">
        <v>6.3444960000000002E-4</v>
      </c>
      <c r="EM154" s="33">
        <v>6.3019930000000001E-4</v>
      </c>
      <c r="EN154" s="33">
        <v>6.263172E-4</v>
      </c>
      <c r="EO154" s="33">
        <v>6.2271229999999998E-4</v>
      </c>
      <c r="EP154" s="33">
        <v>6.1893669999999997E-4</v>
      </c>
      <c r="EQ154" s="33">
        <v>6.1484549999999999E-4</v>
      </c>
      <c r="ER154" s="33">
        <v>6.1051379999999998E-4</v>
      </c>
      <c r="ES154" s="33">
        <v>6.060525E-4</v>
      </c>
      <c r="ET154" s="33">
        <v>6.0122280000000005E-4</v>
      </c>
      <c r="EU154" s="33">
        <v>5.9605300000000003E-4</v>
      </c>
      <c r="EV154" s="33">
        <v>5.9121179999999996E-4</v>
      </c>
      <c r="EW154" s="33">
        <v>5.8685829999999999E-4</v>
      </c>
      <c r="EX154" s="33">
        <v>5.8257019999999999E-4</v>
      </c>
      <c r="EY154" s="33">
        <v>5.7826600000000002E-4</v>
      </c>
      <c r="EZ154" s="33">
        <v>5.7404519999999998E-4</v>
      </c>
      <c r="FA154" s="33">
        <v>5.7007439999999998E-4</v>
      </c>
      <c r="FB154" s="33">
        <v>5.6621880000000001E-4</v>
      </c>
      <c r="FC154" s="33">
        <v>5.6216339999999999E-4</v>
      </c>
      <c r="FD154" s="33">
        <v>5.5761709999999998E-4</v>
      </c>
      <c r="FE154" s="33">
        <v>5.5291810000000004E-4</v>
      </c>
      <c r="FF154" s="33">
        <v>5.4831409999999998E-4</v>
      </c>
      <c r="FG154" s="33">
        <v>5.437571E-4</v>
      </c>
      <c r="FH154" s="33">
        <v>5.3918710000000003E-4</v>
      </c>
      <c r="FI154" s="33">
        <v>5.3475020000000003E-4</v>
      </c>
      <c r="FJ154" s="33">
        <v>5.3058580000000003E-4</v>
      </c>
      <c r="FK154" s="33">
        <v>5.2643250000000003E-4</v>
      </c>
      <c r="FL154" s="33">
        <v>5.2231800000000002E-4</v>
      </c>
      <c r="FM154" s="33">
        <v>5.1844740000000003E-4</v>
      </c>
      <c r="FN154" s="33">
        <v>5.1473549999999995E-4</v>
      </c>
      <c r="FO154" s="33">
        <v>5.1071920000000004E-4</v>
      </c>
      <c r="FP154" s="33">
        <v>5.0599049999999995E-4</v>
      </c>
      <c r="FQ154" s="33">
        <v>5.0041929999999999E-4</v>
      </c>
      <c r="FR154" s="33">
        <v>4.9474390000000005E-4</v>
      </c>
      <c r="FS154" s="33">
        <v>4.8931479999999997E-4</v>
      </c>
      <c r="FT154" s="33">
        <v>4.8432180000000002E-4</v>
      </c>
      <c r="FU154" s="33">
        <v>4.7975550000000001E-4</v>
      </c>
      <c r="FV154" s="33">
        <v>4.7544999999999998E-4</v>
      </c>
      <c r="FW154" s="33">
        <v>4.7144919999999999E-4</v>
      </c>
      <c r="FX154" s="33">
        <v>4.6777869999999999E-4</v>
      </c>
      <c r="FY154" s="33">
        <v>4.6457999999999997E-4</v>
      </c>
      <c r="FZ154" s="33">
        <v>4.6165959999999999E-4</v>
      </c>
      <c r="GA154" s="33">
        <v>4.5875499999999998E-4</v>
      </c>
      <c r="GB154" s="33">
        <v>4.5534329999999997E-4</v>
      </c>
      <c r="GC154" s="33">
        <v>4.5129760000000001E-4</v>
      </c>
      <c r="GD154" s="33">
        <v>4.4703210000000002E-4</v>
      </c>
      <c r="GE154" s="33">
        <v>4.4279289999999999E-4</v>
      </c>
      <c r="GF154" s="33">
        <v>4.3868489999999998E-4</v>
      </c>
      <c r="GG154" s="33">
        <v>4.3468469999999998E-4</v>
      </c>
      <c r="GH154" s="33">
        <v>4.3096939999999999E-4</v>
      </c>
      <c r="GI154" s="33">
        <v>4.2763030000000002E-4</v>
      </c>
      <c r="GJ154" s="33">
        <v>4.2465809999999999E-4</v>
      </c>
      <c r="GK154" s="33">
        <v>4.2212899999999998E-4</v>
      </c>
      <c r="GL154" s="33">
        <v>4.1999680000000001E-4</v>
      </c>
      <c r="GM154" s="33">
        <v>4.1813830000000002E-4</v>
      </c>
      <c r="GN154" s="33">
        <v>4.161112E-4</v>
      </c>
      <c r="GO154" s="33">
        <v>4.1380680000000002E-4</v>
      </c>
      <c r="GP154" s="33">
        <v>4.112101E-4</v>
      </c>
      <c r="GQ154" s="33">
        <v>4.0827479999999998E-4</v>
      </c>
      <c r="GR154" s="33">
        <v>4.0523289999999998E-4</v>
      </c>
      <c r="GS154" s="33">
        <v>4.023287E-4</v>
      </c>
      <c r="GT154" s="33">
        <v>3.9971610000000003E-4</v>
      </c>
      <c r="GU154" s="33">
        <v>3.9737380000000002E-4</v>
      </c>
      <c r="GV154" s="33">
        <v>3.9542359999999999E-4</v>
      </c>
      <c r="GW154" s="33">
        <v>3.9392719999999998E-4</v>
      </c>
      <c r="GX154" s="33">
        <v>3.9262869999999998E-4</v>
      </c>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33"/>
      <c r="IW154" s="33"/>
      <c r="IX154" s="33"/>
      <c r="IY154" s="33"/>
      <c r="IZ154" s="33"/>
      <c r="JA154" s="33"/>
      <c r="JB154" s="33"/>
      <c r="JC154" s="33"/>
      <c r="JD154" s="33"/>
      <c r="JE154" s="33"/>
      <c r="JF154" s="33"/>
      <c r="JG154" s="33"/>
      <c r="JH154" s="33"/>
      <c r="JI154" s="33"/>
      <c r="JJ154" s="33"/>
      <c r="JK154" s="33"/>
      <c r="JL154" s="33"/>
      <c r="JM154" s="33"/>
      <c r="JN154" s="33"/>
      <c r="JO154" s="33"/>
      <c r="JP154" s="33"/>
      <c r="JQ154" s="33"/>
      <c r="JR154" s="33"/>
      <c r="JS154" s="33"/>
      <c r="JT154" s="33"/>
      <c r="JU154" s="33"/>
      <c r="JV154" s="33"/>
      <c r="JW154" s="33"/>
      <c r="JX154" s="33"/>
      <c r="JY154" s="33"/>
      <c r="JZ154" s="33"/>
      <c r="KA154" s="33"/>
      <c r="KB154" s="33"/>
      <c r="KC154" s="33"/>
      <c r="KD154" s="33"/>
      <c r="KE154" s="33"/>
      <c r="KF154" s="33"/>
      <c r="KG154" s="33"/>
      <c r="KH154" s="33"/>
      <c r="KI154" s="33"/>
      <c r="KJ154" s="33"/>
      <c r="KK154" s="33"/>
      <c r="KL154" s="33"/>
      <c r="KM154" s="33"/>
      <c r="KN154" s="33"/>
      <c r="KO154" s="33"/>
      <c r="KP154" s="33"/>
      <c r="KQ154" s="33"/>
      <c r="KR154" s="33"/>
      <c r="KS154" s="33"/>
      <c r="KT154" s="33"/>
      <c r="KU154" s="33"/>
      <c r="KV154" s="33"/>
      <c r="KW154" s="33"/>
      <c r="KX154" s="33"/>
      <c r="KY154" s="33"/>
      <c r="KZ154" s="33"/>
      <c r="LA154" s="33"/>
      <c r="LB154" s="33"/>
      <c r="LC154" s="33"/>
      <c r="LD154" s="33"/>
      <c r="LE154" s="33"/>
      <c r="LF154" s="33"/>
      <c r="LG154" s="33"/>
      <c r="LH154" s="33"/>
      <c r="LI154" s="33"/>
      <c r="LJ154" s="33"/>
      <c r="LK154" s="33"/>
      <c r="LL154" s="33"/>
      <c r="LM154" s="33"/>
      <c r="LN154" s="33"/>
      <c r="LO154" s="33"/>
      <c r="LP154" s="33"/>
      <c r="LQ154" s="33"/>
      <c r="LR154" s="33"/>
      <c r="LS154" s="33"/>
      <c r="LT154" s="33"/>
      <c r="LU154" s="33"/>
      <c r="LV154" s="33"/>
      <c r="LW154" s="33"/>
      <c r="LX154" s="33"/>
      <c r="LY154" s="33"/>
      <c r="LZ154" s="33"/>
      <c r="MA154" s="33"/>
      <c r="MB154" s="33"/>
      <c r="MC154" s="33"/>
      <c r="MD154" s="33"/>
      <c r="ME154" s="33"/>
      <c r="MF154" s="33"/>
      <c r="MG154" s="33"/>
      <c r="MH154" s="33"/>
      <c r="MI154" s="33"/>
      <c r="MJ154" s="33"/>
      <c r="MK154" s="33"/>
      <c r="ML154" s="33"/>
      <c r="MM154" s="33"/>
      <c r="MN154" s="33"/>
      <c r="MO154" s="33"/>
      <c r="MP154" s="33"/>
      <c r="MQ154" s="33"/>
      <c r="MR154" s="33"/>
      <c r="MS154" s="33"/>
      <c r="MT154" s="33"/>
      <c r="MU154" s="33"/>
      <c r="MV154" s="33"/>
      <c r="MW154" s="33"/>
      <c r="MX154" s="33"/>
      <c r="MY154" s="33"/>
      <c r="MZ154" s="33"/>
      <c r="NA154" s="33"/>
      <c r="NB154" s="33"/>
      <c r="NC154" s="33"/>
      <c r="ND154" s="33"/>
      <c r="NE154" s="33"/>
      <c r="NF154" s="33"/>
      <c r="NG154" s="33"/>
      <c r="NH154" s="33"/>
      <c r="NI154" s="33"/>
      <c r="NJ154" s="33"/>
      <c r="NK154" s="33"/>
      <c r="NL154" s="33"/>
      <c r="NM154" s="33"/>
      <c r="NN154" s="33"/>
      <c r="NO154" s="33"/>
      <c r="NP154" s="33"/>
      <c r="NQ154" s="33"/>
      <c r="NR154" s="33"/>
      <c r="NS154" s="33"/>
      <c r="NT154" s="33"/>
      <c r="NU154" s="33"/>
      <c r="NV154" s="33"/>
      <c r="NW154" s="33"/>
      <c r="NX154" s="33"/>
      <c r="NY154" s="33"/>
      <c r="NZ154" s="33"/>
      <c r="OA154" s="33"/>
      <c r="OB154" s="33"/>
      <c r="OC154" s="33"/>
      <c r="OD154" s="33"/>
      <c r="OE154" s="33"/>
      <c r="OF154" s="33"/>
      <c r="OG154" s="33"/>
      <c r="OH154" s="33"/>
      <c r="OI154" s="33"/>
      <c r="OJ154" s="33"/>
      <c r="OK154" s="33"/>
      <c r="OL154" s="33"/>
      <c r="OM154" s="33"/>
      <c r="ON154" s="33"/>
      <c r="OO154" s="33"/>
      <c r="OP154" s="33"/>
    </row>
    <row r="155" spans="1:406" x14ac:dyDescent="0.25">
      <c r="A155" s="13" t="str">
        <f t="shared" si="2"/>
        <v>Boom-FINE-0.5-7-20</v>
      </c>
      <c r="B155" s="13" t="s">
        <v>57</v>
      </c>
      <c r="C155" s="13" t="s">
        <v>30</v>
      </c>
      <c r="D155" s="23">
        <v>0.5</v>
      </c>
      <c r="E155" s="23">
        <v>7</v>
      </c>
      <c r="F155" s="32">
        <v>20</v>
      </c>
      <c r="G155" s="33">
        <v>0.1142267</v>
      </c>
      <c r="H155" s="33">
        <v>6.1397E-2</v>
      </c>
      <c r="I155" s="33">
        <v>3.8926889999999999E-2</v>
      </c>
      <c r="J155" s="33">
        <v>2.6772520000000001E-2</v>
      </c>
      <c r="K155" s="33">
        <v>2.1240720000000001E-2</v>
      </c>
      <c r="L155" s="33">
        <v>1.8847269999999999E-2</v>
      </c>
      <c r="M155" s="33">
        <v>1.6318760000000002E-2</v>
      </c>
      <c r="N155" s="33">
        <v>1.447553E-2</v>
      </c>
      <c r="O155" s="33">
        <v>1.318894E-2</v>
      </c>
      <c r="P155" s="33">
        <v>1.1986999999999999E-2</v>
      </c>
      <c r="Q155" s="33">
        <v>1.107007E-2</v>
      </c>
      <c r="R155" s="33">
        <v>1.015342E-2</v>
      </c>
      <c r="S155" s="33">
        <v>9.3358109999999994E-3</v>
      </c>
      <c r="T155" s="33">
        <v>8.5084700000000006E-3</v>
      </c>
      <c r="U155" s="33">
        <v>7.6412839999999999E-3</v>
      </c>
      <c r="V155" s="33">
        <v>6.7851860000000003E-3</v>
      </c>
      <c r="W155" s="33">
        <v>5.9332200000000003E-3</v>
      </c>
      <c r="X155" s="33">
        <v>5.4253460000000002E-3</v>
      </c>
      <c r="Y155" s="33">
        <v>5.0120260000000002E-3</v>
      </c>
      <c r="Z155" s="33">
        <v>4.602353E-3</v>
      </c>
      <c r="AA155" s="33">
        <v>4.2711199999999998E-3</v>
      </c>
      <c r="AB155" s="33">
        <v>3.9962679999999999E-3</v>
      </c>
      <c r="AC155" s="33">
        <v>3.7659310000000001E-3</v>
      </c>
      <c r="AD155" s="33">
        <v>3.5705759999999998E-3</v>
      </c>
      <c r="AE155" s="33">
        <v>3.4030100000000001E-3</v>
      </c>
      <c r="AF155" s="33">
        <v>3.256798E-3</v>
      </c>
      <c r="AG155" s="33">
        <v>3.1289429999999999E-3</v>
      </c>
      <c r="AH155" s="33">
        <v>3.0152780000000001E-3</v>
      </c>
      <c r="AI155" s="33">
        <v>2.9135670000000002E-3</v>
      </c>
      <c r="AJ155" s="33">
        <v>2.8209279999999999E-3</v>
      </c>
      <c r="AK155" s="33">
        <v>2.7359099999999998E-3</v>
      </c>
      <c r="AL155" s="33">
        <v>2.6574319999999999E-3</v>
      </c>
      <c r="AM155" s="33">
        <v>2.5849010000000001E-3</v>
      </c>
      <c r="AN155" s="33">
        <v>2.5181639999999998E-3</v>
      </c>
      <c r="AO155" s="33">
        <v>2.4559479999999999E-3</v>
      </c>
      <c r="AP155" s="33">
        <v>2.3983049999999999E-3</v>
      </c>
      <c r="AQ155" s="33">
        <v>2.3441019999999998E-3</v>
      </c>
      <c r="AR155" s="33">
        <v>2.2925910000000001E-3</v>
      </c>
      <c r="AS155" s="33">
        <v>2.2448630000000002E-3</v>
      </c>
      <c r="AT155" s="33">
        <v>2.1994940000000002E-3</v>
      </c>
      <c r="AU155" s="33">
        <v>2.1570309999999998E-3</v>
      </c>
      <c r="AV155" s="33">
        <v>2.1157049999999998E-3</v>
      </c>
      <c r="AW155" s="33">
        <v>2.0756799999999999E-3</v>
      </c>
      <c r="AX155" s="33">
        <v>2.036272E-3</v>
      </c>
      <c r="AY155" s="33">
        <v>1.9990910000000001E-3</v>
      </c>
      <c r="AZ155" s="33">
        <v>1.9624109999999998E-3</v>
      </c>
      <c r="BA155" s="33">
        <v>1.927219E-3</v>
      </c>
      <c r="BB155" s="33">
        <v>1.893353E-3</v>
      </c>
      <c r="BC155" s="33">
        <v>1.859919E-3</v>
      </c>
      <c r="BD155" s="33">
        <v>1.8268469999999999E-3</v>
      </c>
      <c r="BE155" s="33">
        <v>1.7937000000000001E-3</v>
      </c>
      <c r="BF155" s="33">
        <v>1.7614390000000001E-3</v>
      </c>
      <c r="BG155" s="33">
        <v>1.7306419999999999E-3</v>
      </c>
      <c r="BH155" s="33">
        <v>1.7002289999999999E-3</v>
      </c>
      <c r="BI155" s="33">
        <v>1.670777E-3</v>
      </c>
      <c r="BJ155" s="33">
        <v>1.641156E-3</v>
      </c>
      <c r="BK155" s="33">
        <v>1.611882E-3</v>
      </c>
      <c r="BL155" s="33">
        <v>1.583716E-3</v>
      </c>
      <c r="BM155" s="33">
        <v>1.556322E-3</v>
      </c>
      <c r="BN155" s="33">
        <v>1.529957E-3</v>
      </c>
      <c r="BO155" s="33">
        <v>1.504256E-3</v>
      </c>
      <c r="BP155" s="33">
        <v>1.4785779999999999E-3</v>
      </c>
      <c r="BQ155" s="33">
        <v>1.4532729999999999E-3</v>
      </c>
      <c r="BR155" s="33">
        <v>1.4292529999999999E-3</v>
      </c>
      <c r="BS155" s="33">
        <v>1.4062460000000001E-3</v>
      </c>
      <c r="BT155" s="33">
        <v>1.383996E-3</v>
      </c>
      <c r="BU155" s="33">
        <v>1.362345E-3</v>
      </c>
      <c r="BV155" s="33">
        <v>1.3402609999999999E-3</v>
      </c>
      <c r="BW155" s="33">
        <v>1.318793E-3</v>
      </c>
      <c r="BX155" s="33">
        <v>1.2980540000000001E-3</v>
      </c>
      <c r="BY155" s="33">
        <v>1.2777019999999999E-3</v>
      </c>
      <c r="BZ155" s="33">
        <v>1.2581459999999999E-3</v>
      </c>
      <c r="CA155" s="33">
        <v>1.239352E-3</v>
      </c>
      <c r="CB155" s="33">
        <v>1.2204469999999999E-3</v>
      </c>
      <c r="CC155" s="33">
        <v>1.2017289999999999E-3</v>
      </c>
      <c r="CD155" s="33">
        <v>1.1836939999999999E-3</v>
      </c>
      <c r="CE155" s="33">
        <v>1.166949E-3</v>
      </c>
      <c r="CF155" s="33">
        <v>1.150718E-3</v>
      </c>
      <c r="CG155" s="33">
        <v>1.1347729999999999E-3</v>
      </c>
      <c r="CH155" s="33">
        <v>1.1187479999999999E-3</v>
      </c>
      <c r="CI155" s="33">
        <v>1.103143E-3</v>
      </c>
      <c r="CJ155" s="33">
        <v>1.088903E-3</v>
      </c>
      <c r="CK155" s="33">
        <v>1.074864E-3</v>
      </c>
      <c r="CL155" s="33">
        <v>1.0619959999999999E-3</v>
      </c>
      <c r="CM155" s="33">
        <v>1.049697E-3</v>
      </c>
      <c r="CN155" s="33">
        <v>1.037669E-3</v>
      </c>
      <c r="CO155" s="33">
        <v>1.0253250000000001E-3</v>
      </c>
      <c r="CP155" s="33">
        <v>1.013038E-3</v>
      </c>
      <c r="CQ155" s="33">
        <v>1.0013330000000001E-3</v>
      </c>
      <c r="CR155" s="33">
        <v>9.9061370000000002E-4</v>
      </c>
      <c r="CS155" s="33">
        <v>9.800465E-4</v>
      </c>
      <c r="CT155" s="33">
        <v>9.6937960000000002E-4</v>
      </c>
      <c r="CU155" s="33">
        <v>9.5940279999999999E-4</v>
      </c>
      <c r="CV155" s="33">
        <v>9.4970350000000005E-4</v>
      </c>
      <c r="CW155" s="33">
        <v>9.4052670000000004E-4</v>
      </c>
      <c r="CX155" s="33">
        <v>9.3146229999999997E-4</v>
      </c>
      <c r="CY155" s="33">
        <v>9.219737E-4</v>
      </c>
      <c r="CZ155" s="33">
        <v>9.1234279999999996E-4</v>
      </c>
      <c r="DA155" s="33">
        <v>9.0253709999999995E-4</v>
      </c>
      <c r="DB155" s="33">
        <v>8.9231040000000003E-4</v>
      </c>
      <c r="DC155" s="33">
        <v>8.8258580000000002E-4</v>
      </c>
      <c r="DD155" s="33">
        <v>8.7332559999999998E-4</v>
      </c>
      <c r="DE155" s="33">
        <v>8.6438339999999995E-4</v>
      </c>
      <c r="DF155" s="33">
        <v>8.5586549999999999E-4</v>
      </c>
      <c r="DG155" s="33">
        <v>8.471304E-4</v>
      </c>
      <c r="DH155" s="33">
        <v>8.3808839999999999E-4</v>
      </c>
      <c r="DI155" s="33">
        <v>8.2895289999999997E-4</v>
      </c>
      <c r="DJ155" s="33">
        <v>8.2005770000000003E-4</v>
      </c>
      <c r="DK155" s="33">
        <v>8.1092849999999999E-4</v>
      </c>
      <c r="DL155" s="33">
        <v>8.0158620000000003E-4</v>
      </c>
      <c r="DM155" s="33">
        <v>7.9218140000000001E-4</v>
      </c>
      <c r="DN155" s="33">
        <v>7.8325789999999997E-4</v>
      </c>
      <c r="DO155" s="33">
        <v>7.748427E-4</v>
      </c>
      <c r="DP155" s="33">
        <v>7.6611970000000002E-4</v>
      </c>
      <c r="DQ155" s="33">
        <v>7.566939E-4</v>
      </c>
      <c r="DR155" s="33">
        <v>7.4752870000000004E-4</v>
      </c>
      <c r="DS155" s="33">
        <v>7.3843870000000003E-4</v>
      </c>
      <c r="DT155" s="33">
        <v>7.2918630000000004E-4</v>
      </c>
      <c r="DU155" s="33">
        <v>7.202005E-4</v>
      </c>
      <c r="DV155" s="33">
        <v>7.1237640000000005E-4</v>
      </c>
      <c r="DW155" s="33">
        <v>7.0519750000000003E-4</v>
      </c>
      <c r="DX155" s="33">
        <v>6.9774780000000003E-4</v>
      </c>
      <c r="DY155" s="33">
        <v>6.8939290000000002E-4</v>
      </c>
      <c r="DZ155" s="33">
        <v>6.8053389999999997E-4</v>
      </c>
      <c r="EA155" s="33">
        <v>6.7201589999999996E-4</v>
      </c>
      <c r="EB155" s="33">
        <v>6.6357839999999998E-4</v>
      </c>
      <c r="EC155" s="33">
        <v>6.557418E-4</v>
      </c>
      <c r="ED155" s="33">
        <v>6.4881940000000005E-4</v>
      </c>
      <c r="EE155" s="33">
        <v>6.4245999999999997E-4</v>
      </c>
      <c r="EF155" s="33">
        <v>6.3627140000000002E-4</v>
      </c>
      <c r="EG155" s="33">
        <v>6.3009139999999997E-4</v>
      </c>
      <c r="EH155" s="33">
        <v>6.2397769999999997E-4</v>
      </c>
      <c r="EI155" s="33">
        <v>6.1800060000000005E-4</v>
      </c>
      <c r="EJ155" s="33">
        <v>6.1190430000000002E-4</v>
      </c>
      <c r="EK155" s="33">
        <v>6.0542349999999996E-4</v>
      </c>
      <c r="EL155" s="33">
        <v>5.98702E-4</v>
      </c>
      <c r="EM155" s="33">
        <v>5.9215739999999998E-4</v>
      </c>
      <c r="EN155" s="33">
        <v>5.8593230000000005E-4</v>
      </c>
      <c r="EO155" s="33">
        <v>5.802995E-4</v>
      </c>
      <c r="EP155" s="33">
        <v>5.7529469999999998E-4</v>
      </c>
      <c r="EQ155" s="33">
        <v>5.7060810000000004E-4</v>
      </c>
      <c r="ER155" s="33">
        <v>5.6636360000000005E-4</v>
      </c>
      <c r="ES155" s="33">
        <v>5.6247429999999998E-4</v>
      </c>
      <c r="ET155" s="33">
        <v>5.5887039999999997E-4</v>
      </c>
      <c r="EU155" s="33">
        <v>5.5522120000000002E-4</v>
      </c>
      <c r="EV155" s="33">
        <v>5.5141960000000003E-4</v>
      </c>
      <c r="EW155" s="33">
        <v>5.4732049999999997E-4</v>
      </c>
      <c r="EX155" s="33">
        <v>5.4289349999999998E-4</v>
      </c>
      <c r="EY155" s="33">
        <v>5.3823360000000004E-4</v>
      </c>
      <c r="EZ155" s="33">
        <v>5.3344519999999997E-4</v>
      </c>
      <c r="FA155" s="33">
        <v>5.2856680000000001E-4</v>
      </c>
      <c r="FB155" s="33">
        <v>5.2345660000000004E-4</v>
      </c>
      <c r="FC155" s="33">
        <v>5.1790630000000005E-4</v>
      </c>
      <c r="FD155" s="33">
        <v>5.1223499999999999E-4</v>
      </c>
      <c r="FE155" s="33">
        <v>5.0701559999999997E-4</v>
      </c>
      <c r="FF155" s="33">
        <v>5.0252420000000003E-4</v>
      </c>
      <c r="FG155" s="33">
        <v>4.9877899999999998E-4</v>
      </c>
      <c r="FH155" s="33">
        <v>4.9526119999999995E-4</v>
      </c>
      <c r="FI155" s="33">
        <v>4.9158619999999998E-4</v>
      </c>
      <c r="FJ155" s="33">
        <v>4.8733940000000002E-4</v>
      </c>
      <c r="FK155" s="33">
        <v>4.8255679999999998E-4</v>
      </c>
      <c r="FL155" s="33">
        <v>4.7750089999999999E-4</v>
      </c>
      <c r="FM155" s="33">
        <v>4.7222179999999999E-4</v>
      </c>
      <c r="FN155" s="33">
        <v>4.6663219999999999E-4</v>
      </c>
      <c r="FO155" s="33">
        <v>4.6050140000000002E-4</v>
      </c>
      <c r="FP155" s="33">
        <v>4.5407279999999997E-4</v>
      </c>
      <c r="FQ155" s="33">
        <v>4.47539E-4</v>
      </c>
      <c r="FR155" s="33">
        <v>4.409773E-4</v>
      </c>
      <c r="FS155" s="33">
        <v>4.3464300000000002E-4</v>
      </c>
      <c r="FT155" s="33">
        <v>4.2873750000000001E-4</v>
      </c>
      <c r="FU155" s="33">
        <v>4.233714E-4</v>
      </c>
      <c r="FV155" s="33">
        <v>4.1842239999999997E-4</v>
      </c>
      <c r="FW155" s="33">
        <v>4.1389330000000002E-4</v>
      </c>
      <c r="FX155" s="33">
        <v>4.0969919999999998E-4</v>
      </c>
      <c r="FY155" s="33">
        <v>4.0570709999999998E-4</v>
      </c>
      <c r="FZ155" s="33">
        <v>4.0162569999999999E-4</v>
      </c>
      <c r="GA155" s="33">
        <v>3.9711340000000002E-4</v>
      </c>
      <c r="GB155" s="33">
        <v>3.9226449999999998E-4</v>
      </c>
      <c r="GC155" s="33">
        <v>3.8708599999999997E-4</v>
      </c>
      <c r="GD155" s="33">
        <v>3.8167840000000001E-4</v>
      </c>
      <c r="GE155" s="33">
        <v>3.7607310000000002E-4</v>
      </c>
      <c r="GF155" s="33">
        <v>3.7020940000000001E-4</v>
      </c>
      <c r="GG155" s="33">
        <v>3.644066E-4</v>
      </c>
      <c r="GH155" s="33">
        <v>3.5913150000000001E-4</v>
      </c>
      <c r="GI155" s="33">
        <v>3.5480370000000002E-4</v>
      </c>
      <c r="GJ155" s="33">
        <v>3.5158980000000003E-4</v>
      </c>
      <c r="GK155" s="33">
        <v>3.4928159999999999E-4</v>
      </c>
      <c r="GL155" s="33">
        <v>3.4756160000000002E-4</v>
      </c>
      <c r="GM155" s="33">
        <v>3.4605239999999999E-4</v>
      </c>
      <c r="GN155" s="33">
        <v>3.444187E-4</v>
      </c>
      <c r="GO155" s="33">
        <v>3.4252490000000001E-4</v>
      </c>
      <c r="GP155" s="33">
        <v>3.4031760000000002E-4</v>
      </c>
      <c r="GQ155" s="33">
        <v>3.3762990000000002E-4</v>
      </c>
      <c r="GR155" s="33">
        <v>3.3423179999999999E-4</v>
      </c>
      <c r="GS155" s="33">
        <v>3.2998050000000002E-4</v>
      </c>
      <c r="GT155" s="33">
        <v>3.2513429999999997E-4</v>
      </c>
      <c r="GU155" s="33">
        <v>3.203379E-4</v>
      </c>
      <c r="GV155" s="33">
        <v>3.161781E-4</v>
      </c>
      <c r="GW155" s="33">
        <v>3.1299529999999999E-4</v>
      </c>
      <c r="GX155" s="33">
        <v>3.1094549999999998E-4</v>
      </c>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33"/>
      <c r="IW155" s="33"/>
      <c r="IX155" s="33"/>
      <c r="IY155" s="33"/>
      <c r="IZ155" s="33"/>
      <c r="JA155" s="33"/>
      <c r="JB155" s="33"/>
      <c r="JC155" s="33"/>
      <c r="JD155" s="33"/>
      <c r="JE155" s="33"/>
      <c r="JF155" s="33"/>
      <c r="JG155" s="33"/>
      <c r="JH155" s="33"/>
      <c r="JI155" s="33"/>
      <c r="JJ155" s="33"/>
      <c r="JK155" s="33"/>
      <c r="JL155" s="33"/>
      <c r="JM155" s="33"/>
      <c r="JN155" s="33"/>
      <c r="JO155" s="33"/>
      <c r="JP155" s="33"/>
      <c r="JQ155" s="33"/>
      <c r="JR155" s="33"/>
      <c r="JS155" s="33"/>
      <c r="JT155" s="33"/>
      <c r="JU155" s="33"/>
      <c r="JV155" s="33"/>
      <c r="JW155" s="33"/>
      <c r="JX155" s="33"/>
      <c r="JY155" s="33"/>
      <c r="JZ155" s="33"/>
      <c r="KA155" s="33"/>
      <c r="KB155" s="33"/>
      <c r="KC155" s="33"/>
      <c r="KD155" s="33"/>
      <c r="KE155" s="33"/>
      <c r="KF155" s="33"/>
      <c r="KG155" s="33"/>
      <c r="KH155" s="33"/>
      <c r="KI155" s="33"/>
      <c r="KJ155" s="33"/>
      <c r="KK155" s="33"/>
      <c r="KL155" s="33"/>
      <c r="KM155" s="33"/>
      <c r="KN155" s="33"/>
      <c r="KO155" s="33"/>
      <c r="KP155" s="33"/>
      <c r="KQ155" s="33"/>
      <c r="KR155" s="33"/>
      <c r="KS155" s="33"/>
      <c r="KT155" s="33"/>
      <c r="KU155" s="33"/>
      <c r="KV155" s="33"/>
      <c r="KW155" s="33"/>
      <c r="KX155" s="33"/>
      <c r="KY155" s="33"/>
      <c r="KZ155" s="33"/>
      <c r="LA155" s="33"/>
      <c r="LB155" s="33"/>
      <c r="LC155" s="33"/>
      <c r="LD155" s="33"/>
      <c r="LE155" s="33"/>
      <c r="LF155" s="33"/>
      <c r="LG155" s="33"/>
      <c r="LH155" s="33"/>
      <c r="LI155" s="33"/>
      <c r="LJ155" s="33"/>
      <c r="LK155" s="33"/>
      <c r="LL155" s="33"/>
      <c r="LM155" s="33"/>
      <c r="LN155" s="33"/>
      <c r="LO155" s="33"/>
      <c r="LP155" s="33"/>
      <c r="LQ155" s="33"/>
      <c r="LR155" s="33"/>
      <c r="LS155" s="33"/>
      <c r="LT155" s="33"/>
      <c r="LU155" s="33"/>
      <c r="LV155" s="33"/>
      <c r="LW155" s="33"/>
      <c r="LX155" s="33"/>
      <c r="LY155" s="33"/>
      <c r="LZ155" s="33"/>
      <c r="MA155" s="33"/>
      <c r="MB155" s="33"/>
      <c r="MC155" s="33"/>
      <c r="MD155" s="33"/>
      <c r="ME155" s="33"/>
      <c r="MF155" s="33"/>
      <c r="MG155" s="33"/>
      <c r="MH155" s="33"/>
      <c r="MI155" s="33"/>
      <c r="MJ155" s="33"/>
      <c r="MK155" s="33"/>
      <c r="ML155" s="33"/>
      <c r="MM155" s="33"/>
      <c r="MN155" s="33"/>
      <c r="MO155" s="33"/>
      <c r="MP155" s="33"/>
      <c r="MQ155" s="33"/>
      <c r="MR155" s="33"/>
      <c r="MS155" s="33"/>
      <c r="MT155" s="33"/>
      <c r="MU155" s="33"/>
      <c r="MV155" s="33"/>
      <c r="MW155" s="33"/>
      <c r="MX155" s="33"/>
      <c r="MY155" s="33"/>
      <c r="MZ155" s="33"/>
      <c r="NA155" s="33"/>
      <c r="NB155" s="33"/>
      <c r="NC155" s="33"/>
      <c r="ND155" s="33"/>
      <c r="NE155" s="33"/>
      <c r="NF155" s="33"/>
      <c r="NG155" s="33"/>
      <c r="NH155" s="33"/>
      <c r="NI155" s="33"/>
      <c r="NJ155" s="33"/>
      <c r="NK155" s="33"/>
      <c r="NL155" s="33"/>
      <c r="NM155" s="33"/>
      <c r="NN155" s="33"/>
      <c r="NO155" s="33"/>
      <c r="NP155" s="33"/>
      <c r="NQ155" s="33"/>
      <c r="NR155" s="33"/>
      <c r="NS155" s="33"/>
      <c r="NT155" s="33"/>
      <c r="NU155" s="33"/>
      <c r="NV155" s="33"/>
      <c r="NW155" s="33"/>
      <c r="NX155" s="33"/>
      <c r="NY155" s="33"/>
      <c r="NZ155" s="33"/>
      <c r="OA155" s="33"/>
      <c r="OB155" s="33"/>
      <c r="OC155" s="33"/>
      <c r="OD155" s="33"/>
      <c r="OE155" s="33"/>
      <c r="OF155" s="33"/>
      <c r="OG155" s="33"/>
      <c r="OH155" s="33"/>
      <c r="OI155" s="33"/>
      <c r="OJ155" s="33"/>
      <c r="OK155" s="33"/>
      <c r="OL155" s="33"/>
      <c r="OM155" s="33"/>
      <c r="ON155" s="33"/>
      <c r="OO155" s="33"/>
      <c r="OP155" s="33"/>
    </row>
    <row r="156" spans="1:406" x14ac:dyDescent="0.25">
      <c r="A156" s="13" t="str">
        <f t="shared" si="2"/>
        <v>Boom-FINE-0.5-20-3</v>
      </c>
      <c r="B156" s="13" t="s">
        <v>57</v>
      </c>
      <c r="C156" s="13" t="s">
        <v>30</v>
      </c>
      <c r="D156" s="23">
        <v>0.5</v>
      </c>
      <c r="E156" s="23">
        <v>20</v>
      </c>
      <c r="F156" s="32">
        <v>3</v>
      </c>
      <c r="G156" s="33">
        <v>0.1101776</v>
      </c>
      <c r="H156" s="33">
        <v>6.164211E-2</v>
      </c>
      <c r="I156" s="33">
        <v>4.2712819999999999E-2</v>
      </c>
      <c r="J156" s="33">
        <v>3.2164159999999997E-2</v>
      </c>
      <c r="K156" s="33">
        <v>2.488576E-2</v>
      </c>
      <c r="L156" s="33">
        <v>1.974803E-2</v>
      </c>
      <c r="M156" s="33">
        <v>1.5962580000000001E-2</v>
      </c>
      <c r="N156" s="33">
        <v>1.362678E-2</v>
      </c>
      <c r="O156" s="33">
        <v>1.1465120000000001E-2</v>
      </c>
      <c r="P156" s="33">
        <v>9.5292390000000001E-3</v>
      </c>
      <c r="Q156" s="33">
        <v>8.0761470000000005E-3</v>
      </c>
      <c r="R156" s="33">
        <v>6.9433589999999996E-3</v>
      </c>
      <c r="S156" s="33">
        <v>6.1927659999999997E-3</v>
      </c>
      <c r="T156" s="33">
        <v>5.5035550000000003E-3</v>
      </c>
      <c r="U156" s="33">
        <v>4.7729809999999999E-3</v>
      </c>
      <c r="V156" s="33">
        <v>4.1343309999999998E-3</v>
      </c>
      <c r="W156" s="33">
        <v>3.566357E-3</v>
      </c>
      <c r="X156" s="33">
        <v>3.1112689999999998E-3</v>
      </c>
      <c r="Y156" s="33">
        <v>2.7522169999999999E-3</v>
      </c>
      <c r="Z156" s="33">
        <v>2.4033169999999999E-3</v>
      </c>
      <c r="AA156" s="33">
        <v>2.1247499999999999E-3</v>
      </c>
      <c r="AB156" s="33">
        <v>1.8946200000000001E-3</v>
      </c>
      <c r="AC156" s="33">
        <v>1.701908E-3</v>
      </c>
      <c r="AD156" s="33">
        <v>1.535305E-3</v>
      </c>
      <c r="AE156" s="33">
        <v>1.3886580000000001E-3</v>
      </c>
      <c r="AF156" s="33">
        <v>1.2616529999999999E-3</v>
      </c>
      <c r="AG156" s="33">
        <v>1.1493810000000001E-3</v>
      </c>
      <c r="AH156" s="33">
        <v>1.0576209999999999E-3</v>
      </c>
      <c r="AI156" s="33">
        <v>9.8179119999999994E-4</v>
      </c>
      <c r="AJ156" s="33">
        <v>9.0624909999999996E-4</v>
      </c>
      <c r="AK156" s="33">
        <v>8.3380399999999995E-4</v>
      </c>
      <c r="AL156" s="33">
        <v>7.7501939999999997E-4</v>
      </c>
      <c r="AM156" s="33">
        <v>7.2472580000000001E-4</v>
      </c>
      <c r="AN156" s="33">
        <v>6.7566879999999998E-4</v>
      </c>
      <c r="AO156" s="33">
        <v>6.3004990000000002E-4</v>
      </c>
      <c r="AP156" s="33">
        <v>5.9160889999999996E-4</v>
      </c>
      <c r="AQ156" s="33">
        <v>5.5722439999999996E-4</v>
      </c>
      <c r="AR156" s="33">
        <v>5.2454149999999996E-4</v>
      </c>
      <c r="AS156" s="33">
        <v>4.9458919999999999E-4</v>
      </c>
      <c r="AT156" s="33">
        <v>4.6891190000000001E-4</v>
      </c>
      <c r="AU156" s="33">
        <v>4.4656079999999998E-4</v>
      </c>
      <c r="AV156" s="33">
        <v>4.2367840000000001E-4</v>
      </c>
      <c r="AW156" s="33">
        <v>4.0144520000000002E-4</v>
      </c>
      <c r="AX156" s="33">
        <v>3.8220700000000002E-4</v>
      </c>
      <c r="AY156" s="33">
        <v>3.673123E-4</v>
      </c>
      <c r="AZ156" s="33">
        <v>3.5158139999999998E-4</v>
      </c>
      <c r="BA156" s="33">
        <v>3.3743599999999999E-4</v>
      </c>
      <c r="BB156" s="33">
        <v>3.247573E-4</v>
      </c>
      <c r="BC156" s="33">
        <v>3.1208450000000002E-4</v>
      </c>
      <c r="BD156" s="33">
        <v>3.0041170000000002E-4</v>
      </c>
      <c r="BE156" s="33">
        <v>2.896067E-4</v>
      </c>
      <c r="BF156" s="33">
        <v>2.7887529999999998E-4</v>
      </c>
      <c r="BG156" s="33">
        <v>2.7170249999999998E-4</v>
      </c>
      <c r="BH156" s="33">
        <v>2.6358669999999997E-4</v>
      </c>
      <c r="BI156" s="33">
        <v>2.5415339999999999E-4</v>
      </c>
      <c r="BJ156" s="33">
        <v>2.4472550000000001E-4</v>
      </c>
      <c r="BK156" s="33">
        <v>2.3799469999999999E-4</v>
      </c>
      <c r="BL156" s="33">
        <v>2.327505E-4</v>
      </c>
      <c r="BM156" s="33">
        <v>2.2708790000000001E-4</v>
      </c>
      <c r="BN156" s="33">
        <v>2.2154950000000001E-4</v>
      </c>
      <c r="BO156" s="33">
        <v>2.1517119999999999E-4</v>
      </c>
      <c r="BP156" s="33">
        <v>2.085941E-4</v>
      </c>
      <c r="BQ156" s="33">
        <v>2.0527039999999999E-4</v>
      </c>
      <c r="BR156" s="33">
        <v>2.0264640000000001E-4</v>
      </c>
      <c r="BS156" s="33">
        <v>1.985612E-4</v>
      </c>
      <c r="BT156" s="33">
        <v>1.9398770000000001E-4</v>
      </c>
      <c r="BU156" s="33">
        <v>1.9031340000000001E-4</v>
      </c>
      <c r="BV156" s="33">
        <v>1.882873E-4</v>
      </c>
      <c r="BW156" s="33">
        <v>1.853895E-4</v>
      </c>
      <c r="BX156" s="33">
        <v>1.815745E-4</v>
      </c>
      <c r="BY156" s="33">
        <v>1.795876E-4</v>
      </c>
      <c r="BZ156" s="33">
        <v>1.7799600000000001E-4</v>
      </c>
      <c r="CA156" s="33">
        <v>1.759648E-4</v>
      </c>
      <c r="CB156" s="33">
        <v>1.7350760000000001E-4</v>
      </c>
      <c r="CC156" s="33">
        <v>1.7029069999999999E-4</v>
      </c>
      <c r="CD156" s="33">
        <v>1.676259E-4</v>
      </c>
      <c r="CE156" s="33">
        <v>1.6684760000000001E-4</v>
      </c>
      <c r="CF156" s="33">
        <v>1.6535559999999999E-4</v>
      </c>
      <c r="CG156" s="33">
        <v>1.6387770000000001E-4</v>
      </c>
      <c r="CH156" s="33">
        <v>1.618801E-4</v>
      </c>
      <c r="CI156" s="33">
        <v>1.5941920000000001E-4</v>
      </c>
      <c r="CJ156" s="33">
        <v>1.5762339999999999E-4</v>
      </c>
      <c r="CK156" s="33">
        <v>1.5590569999999999E-4</v>
      </c>
      <c r="CL156" s="33">
        <v>1.540503E-4</v>
      </c>
      <c r="CM156" s="33">
        <v>1.5264719999999999E-4</v>
      </c>
      <c r="CN156" s="33">
        <v>1.5108419999999999E-4</v>
      </c>
      <c r="CO156" s="33">
        <v>1.500049E-4</v>
      </c>
      <c r="CP156" s="33">
        <v>1.4914050000000001E-4</v>
      </c>
      <c r="CQ156" s="33">
        <v>1.4791850000000001E-4</v>
      </c>
      <c r="CR156" s="33">
        <v>1.4539220000000001E-4</v>
      </c>
      <c r="CS156" s="33">
        <v>1.4289399999999999E-4</v>
      </c>
      <c r="CT156" s="33">
        <v>1.4136340000000001E-4</v>
      </c>
      <c r="CU156" s="33">
        <v>1.4044789999999999E-4</v>
      </c>
      <c r="CV156" s="33">
        <v>1.3952290000000001E-4</v>
      </c>
      <c r="CW156" s="33">
        <v>1.3862339999999999E-4</v>
      </c>
      <c r="CX156" s="33">
        <v>1.3734559999999999E-4</v>
      </c>
      <c r="CY156" s="33">
        <v>1.3617389999999999E-4</v>
      </c>
      <c r="CZ156" s="33">
        <v>1.347954E-4</v>
      </c>
      <c r="DA156" s="33">
        <v>1.332064E-4</v>
      </c>
      <c r="DB156" s="33">
        <v>1.32087E-4</v>
      </c>
      <c r="DC156" s="33">
        <v>1.303613E-4</v>
      </c>
      <c r="DD156" s="33">
        <v>1.2853159999999999E-4</v>
      </c>
      <c r="DE156" s="33">
        <v>1.2770890000000001E-4</v>
      </c>
      <c r="DF156" s="33">
        <v>1.2638109999999999E-4</v>
      </c>
      <c r="DG156" s="33">
        <v>1.245881E-4</v>
      </c>
      <c r="DH156" s="33">
        <v>1.2276809999999999E-4</v>
      </c>
      <c r="DI156" s="33">
        <v>1.215675E-4</v>
      </c>
      <c r="DJ156" s="33">
        <v>1.218395E-4</v>
      </c>
      <c r="DK156" s="33">
        <v>1.220161E-4</v>
      </c>
      <c r="DL156" s="33">
        <v>1.1960329999999999E-4</v>
      </c>
      <c r="DM156" s="33">
        <v>1.1621240000000001E-4</v>
      </c>
      <c r="DN156" s="33">
        <v>1.140712E-4</v>
      </c>
      <c r="DO156" s="33">
        <v>1.1341240000000001E-4</v>
      </c>
      <c r="DP156" s="33">
        <v>1.1303850000000001E-4</v>
      </c>
      <c r="DQ156" s="33">
        <v>1.115844E-4</v>
      </c>
      <c r="DR156" s="33">
        <v>1.097826E-4</v>
      </c>
      <c r="DS156" s="33">
        <v>1.0881440000000001E-4</v>
      </c>
      <c r="DT156" s="33">
        <v>1.083532E-4</v>
      </c>
      <c r="DU156" s="33">
        <v>1.069311E-4</v>
      </c>
      <c r="DV156" s="33">
        <v>1.049368E-4</v>
      </c>
      <c r="DW156" s="33">
        <v>1.032538E-4</v>
      </c>
      <c r="DX156" s="33">
        <v>1.019128E-4</v>
      </c>
      <c r="DY156" s="33">
        <v>1.010566E-4</v>
      </c>
      <c r="DZ156" s="33">
        <v>1.003983E-4</v>
      </c>
      <c r="EA156" s="33">
        <v>9.9746570000000003E-5</v>
      </c>
      <c r="EB156" s="33">
        <v>9.8967129999999999E-5</v>
      </c>
      <c r="EC156" s="33">
        <v>9.8102780000000004E-5</v>
      </c>
      <c r="ED156" s="33">
        <v>9.6953069999999996E-5</v>
      </c>
      <c r="EE156" s="33">
        <v>9.5280150000000006E-5</v>
      </c>
      <c r="EF156" s="33">
        <v>9.3791830000000001E-5</v>
      </c>
      <c r="EG156" s="33">
        <v>9.2831619999999995E-5</v>
      </c>
      <c r="EH156" s="33">
        <v>9.1976859999999994E-5</v>
      </c>
      <c r="EI156" s="33">
        <v>9.0985320000000006E-5</v>
      </c>
      <c r="EJ156" s="33">
        <v>9.0030590000000004E-5</v>
      </c>
      <c r="EK156" s="33">
        <v>8.9553810000000004E-5</v>
      </c>
      <c r="EL156" s="33">
        <v>8.9183380000000003E-5</v>
      </c>
      <c r="EM156" s="33">
        <v>8.887667E-5</v>
      </c>
      <c r="EN156" s="33">
        <v>8.841927E-5</v>
      </c>
      <c r="EO156" s="33">
        <v>8.7496180000000003E-5</v>
      </c>
      <c r="EP156" s="33">
        <v>8.5923700000000005E-5</v>
      </c>
      <c r="EQ156" s="33">
        <v>8.4394010000000006E-5</v>
      </c>
      <c r="ER156" s="33">
        <v>8.3383909999999994E-5</v>
      </c>
      <c r="ES156" s="33">
        <v>8.3103890000000002E-5</v>
      </c>
      <c r="ET156" s="33">
        <v>8.3113899999999997E-5</v>
      </c>
      <c r="EU156" s="33">
        <v>8.2765529999999994E-5</v>
      </c>
      <c r="EV156" s="33">
        <v>8.196376E-5</v>
      </c>
      <c r="EW156" s="33">
        <v>8.1451249999999994E-5</v>
      </c>
      <c r="EX156" s="33">
        <v>8.1447609999999997E-5</v>
      </c>
      <c r="EY156" s="33">
        <v>8.1284940000000001E-5</v>
      </c>
      <c r="EZ156" s="33">
        <v>8.0483429999999998E-5</v>
      </c>
      <c r="FA156" s="33">
        <v>7.9163040000000004E-5</v>
      </c>
      <c r="FB156" s="33">
        <v>7.8358050000000001E-5</v>
      </c>
      <c r="FC156" s="33">
        <v>7.8172019999999998E-5</v>
      </c>
      <c r="FD156" s="33">
        <v>7.8133089999999998E-5</v>
      </c>
      <c r="FE156" s="33">
        <v>7.7956579999999997E-5</v>
      </c>
      <c r="FF156" s="33">
        <v>7.7308240000000002E-5</v>
      </c>
      <c r="FG156" s="33">
        <v>7.6217530000000002E-5</v>
      </c>
      <c r="FH156" s="33">
        <v>7.5318759999999998E-5</v>
      </c>
      <c r="FI156" s="33">
        <v>7.476083E-5</v>
      </c>
      <c r="FJ156" s="33">
        <v>7.4132640000000005E-5</v>
      </c>
      <c r="FK156" s="33">
        <v>7.3434620000000005E-5</v>
      </c>
      <c r="FL156" s="33">
        <v>7.3327599999999999E-5</v>
      </c>
      <c r="FM156" s="33">
        <v>7.3621089999999998E-5</v>
      </c>
      <c r="FN156" s="33">
        <v>7.3819000000000006E-5</v>
      </c>
      <c r="FO156" s="33">
        <v>7.3649749999999997E-5</v>
      </c>
      <c r="FP156" s="33">
        <v>7.3049339999999995E-5</v>
      </c>
      <c r="FQ156" s="33">
        <v>7.2129549999999998E-5</v>
      </c>
      <c r="FR156" s="33">
        <v>7.0847979999999995E-5</v>
      </c>
      <c r="FS156" s="33">
        <v>6.9489389999999998E-5</v>
      </c>
      <c r="FT156" s="33">
        <v>6.8423350000000003E-5</v>
      </c>
      <c r="FU156" s="33">
        <v>6.7722569999999999E-5</v>
      </c>
      <c r="FV156" s="33">
        <v>6.7605159999999998E-5</v>
      </c>
      <c r="FW156" s="33">
        <v>6.8098209999999999E-5</v>
      </c>
      <c r="FX156" s="33">
        <v>6.8544480000000006E-5</v>
      </c>
      <c r="FY156" s="33">
        <v>6.8667480000000005E-5</v>
      </c>
      <c r="FZ156" s="33">
        <v>6.8519929999999996E-5</v>
      </c>
      <c r="GA156" s="33">
        <v>6.8232880000000001E-5</v>
      </c>
      <c r="GB156" s="33">
        <v>6.7741810000000003E-5</v>
      </c>
      <c r="GC156" s="33">
        <v>6.6974729999999996E-5</v>
      </c>
      <c r="GD156" s="33">
        <v>6.6014389999999995E-5</v>
      </c>
      <c r="GE156" s="33">
        <v>6.5077749999999999E-5</v>
      </c>
      <c r="GF156" s="33">
        <v>6.4461520000000001E-5</v>
      </c>
      <c r="GG156" s="33">
        <v>6.4268689999999996E-5</v>
      </c>
      <c r="GH156" s="33">
        <v>6.4193679999999994E-5</v>
      </c>
      <c r="GI156" s="33">
        <v>6.3807160000000005E-5</v>
      </c>
      <c r="GJ156" s="33">
        <v>6.3319229999999997E-5</v>
      </c>
      <c r="GK156" s="33">
        <v>6.29473E-5</v>
      </c>
      <c r="GL156" s="33">
        <v>6.2782389999999996E-5</v>
      </c>
      <c r="GM156" s="33">
        <v>6.2832110000000005E-5</v>
      </c>
      <c r="GN156" s="33">
        <v>6.2950060000000003E-5</v>
      </c>
      <c r="GO156" s="33">
        <v>6.2916180000000004E-5</v>
      </c>
      <c r="GP156" s="33">
        <v>6.2798180000000003E-5</v>
      </c>
      <c r="GQ156" s="33">
        <v>6.2736639999999994E-5</v>
      </c>
      <c r="GR156" s="33">
        <v>6.2600479999999997E-5</v>
      </c>
      <c r="GS156" s="33">
        <v>6.198408E-5</v>
      </c>
      <c r="GT156" s="33">
        <v>6.0909560000000001E-5</v>
      </c>
      <c r="GU156" s="33">
        <v>5.9731359999999999E-5</v>
      </c>
      <c r="GV156" s="33">
        <v>5.8869280000000001E-5</v>
      </c>
      <c r="GW156" s="33">
        <v>5.8417179999999999E-5</v>
      </c>
      <c r="GX156" s="33">
        <v>5.8270329999999999E-5</v>
      </c>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33"/>
      <c r="IW156" s="33"/>
      <c r="IX156" s="33"/>
      <c r="IY156" s="33"/>
      <c r="IZ156" s="33"/>
      <c r="JA156" s="33"/>
      <c r="JB156" s="33"/>
      <c r="JC156" s="33"/>
      <c r="JD156" s="33"/>
      <c r="JE156" s="33"/>
      <c r="JF156" s="33"/>
      <c r="JG156" s="33"/>
      <c r="JH156" s="33"/>
      <c r="JI156" s="33"/>
      <c r="JJ156" s="33"/>
      <c r="JK156" s="33"/>
      <c r="JL156" s="33"/>
      <c r="JM156" s="33"/>
      <c r="JN156" s="33"/>
      <c r="JO156" s="33"/>
      <c r="JP156" s="33"/>
      <c r="JQ156" s="33"/>
      <c r="JR156" s="33"/>
      <c r="JS156" s="33"/>
      <c r="JT156" s="33"/>
      <c r="JU156" s="33"/>
      <c r="JV156" s="33"/>
      <c r="JW156" s="33"/>
      <c r="JX156" s="33"/>
      <c r="JY156" s="33"/>
      <c r="JZ156" s="33"/>
      <c r="KA156" s="33"/>
      <c r="KB156" s="33"/>
      <c r="KC156" s="33"/>
      <c r="KD156" s="33"/>
      <c r="KE156" s="33"/>
      <c r="KF156" s="33"/>
      <c r="KG156" s="33"/>
      <c r="KH156" s="33"/>
      <c r="KI156" s="33"/>
      <c r="KJ156" s="33"/>
      <c r="KK156" s="33"/>
      <c r="KL156" s="33"/>
      <c r="KM156" s="33"/>
      <c r="KN156" s="33"/>
      <c r="KO156" s="33"/>
      <c r="KP156" s="33"/>
      <c r="KQ156" s="33"/>
      <c r="KR156" s="33"/>
      <c r="KS156" s="33"/>
      <c r="KT156" s="33"/>
      <c r="KU156" s="33"/>
      <c r="KV156" s="33"/>
      <c r="KW156" s="33"/>
      <c r="KX156" s="33"/>
      <c r="KY156" s="33"/>
      <c r="KZ156" s="33"/>
      <c r="LA156" s="33"/>
      <c r="LB156" s="33"/>
      <c r="LC156" s="33"/>
      <c r="LD156" s="33"/>
      <c r="LE156" s="33"/>
      <c r="LF156" s="33"/>
      <c r="LG156" s="33"/>
      <c r="LH156" s="33"/>
      <c r="LI156" s="33"/>
      <c r="LJ156" s="33"/>
      <c r="LK156" s="33"/>
      <c r="LL156" s="33"/>
      <c r="LM156" s="33"/>
      <c r="LN156" s="33"/>
      <c r="LO156" s="33"/>
      <c r="LP156" s="33"/>
      <c r="LQ156" s="33"/>
      <c r="LR156" s="33"/>
      <c r="LS156" s="33"/>
      <c r="LT156" s="33"/>
      <c r="LU156" s="33"/>
      <c r="LV156" s="33"/>
      <c r="LW156" s="33"/>
      <c r="LX156" s="33"/>
      <c r="LY156" s="33"/>
      <c r="LZ156" s="33"/>
      <c r="MA156" s="33"/>
      <c r="MB156" s="33"/>
      <c r="MC156" s="33"/>
      <c r="MD156" s="33"/>
      <c r="ME156" s="33"/>
      <c r="MF156" s="33"/>
      <c r="MG156" s="33"/>
      <c r="MH156" s="33"/>
      <c r="MI156" s="33"/>
      <c r="MJ156" s="33"/>
      <c r="MK156" s="33"/>
      <c r="ML156" s="33"/>
      <c r="MM156" s="33"/>
      <c r="MN156" s="33"/>
      <c r="MO156" s="33"/>
      <c r="MP156" s="33"/>
      <c r="MQ156" s="33"/>
      <c r="MR156" s="33"/>
      <c r="MS156" s="33"/>
      <c r="MT156" s="33"/>
      <c r="MU156" s="33"/>
      <c r="MV156" s="33"/>
      <c r="MW156" s="33"/>
      <c r="MX156" s="33"/>
      <c r="MY156" s="33"/>
      <c r="MZ156" s="33"/>
      <c r="NA156" s="33"/>
      <c r="NB156" s="33"/>
      <c r="NC156" s="33"/>
      <c r="ND156" s="33"/>
      <c r="NE156" s="33"/>
      <c r="NF156" s="33"/>
      <c r="NG156" s="33"/>
      <c r="NH156" s="33"/>
      <c r="NI156" s="33"/>
      <c r="NJ156" s="33"/>
      <c r="NK156" s="33"/>
      <c r="NL156" s="33"/>
      <c r="NM156" s="33"/>
      <c r="NN156" s="33"/>
      <c r="NO156" s="33"/>
      <c r="NP156" s="33"/>
      <c r="NQ156" s="33"/>
      <c r="NR156" s="33"/>
      <c r="NS156" s="33"/>
      <c r="NT156" s="33"/>
      <c r="NU156" s="33"/>
      <c r="NV156" s="33"/>
      <c r="NW156" s="33"/>
      <c r="NX156" s="33"/>
      <c r="NY156" s="33"/>
      <c r="NZ156" s="33"/>
      <c r="OA156" s="33"/>
      <c r="OB156" s="33"/>
      <c r="OC156" s="33"/>
      <c r="OD156" s="33"/>
      <c r="OE156" s="33"/>
      <c r="OF156" s="33"/>
      <c r="OG156" s="33"/>
      <c r="OH156" s="33"/>
      <c r="OI156" s="33"/>
      <c r="OJ156" s="33"/>
      <c r="OK156" s="33"/>
      <c r="OL156" s="33"/>
      <c r="OM156" s="33"/>
      <c r="ON156" s="33"/>
      <c r="OO156" s="33"/>
      <c r="OP156" s="33"/>
    </row>
    <row r="157" spans="1:406" x14ac:dyDescent="0.25">
      <c r="A157" s="13" t="str">
        <f t="shared" si="2"/>
        <v>Boom-FINE-0.5-14-3</v>
      </c>
      <c r="B157" s="13" t="s">
        <v>57</v>
      </c>
      <c r="C157" s="13" t="s">
        <v>30</v>
      </c>
      <c r="D157" s="23">
        <v>0.5</v>
      </c>
      <c r="E157" s="23">
        <v>14</v>
      </c>
      <c r="F157" s="32">
        <v>3</v>
      </c>
      <c r="G157" s="33">
        <v>9.5008789999999996E-2</v>
      </c>
      <c r="H157" s="33">
        <v>4.7194859999999998E-2</v>
      </c>
      <c r="I157" s="33">
        <v>3.0387190000000001E-2</v>
      </c>
      <c r="J157" s="33">
        <v>2.1667100000000002E-2</v>
      </c>
      <c r="K157" s="33">
        <v>1.633513E-2</v>
      </c>
      <c r="L157" s="33">
        <v>1.277935E-2</v>
      </c>
      <c r="M157" s="33">
        <v>1.0307490000000001E-2</v>
      </c>
      <c r="N157" s="33">
        <v>8.6991099999999995E-3</v>
      </c>
      <c r="O157" s="33">
        <v>7.4347359999999999E-3</v>
      </c>
      <c r="P157" s="33">
        <v>6.2210049999999999E-3</v>
      </c>
      <c r="Q157" s="33">
        <v>5.2724269999999997E-3</v>
      </c>
      <c r="R157" s="33">
        <v>4.4638960000000002E-3</v>
      </c>
      <c r="S157" s="33">
        <v>4.0296009999999998E-3</v>
      </c>
      <c r="T157" s="33">
        <v>3.4860960000000002E-3</v>
      </c>
      <c r="U157" s="33">
        <v>3.0329020000000001E-3</v>
      </c>
      <c r="V157" s="33">
        <v>2.5591530000000002E-3</v>
      </c>
      <c r="W157" s="33">
        <v>2.1657740000000001E-3</v>
      </c>
      <c r="X157" s="33">
        <v>1.884939E-3</v>
      </c>
      <c r="Y157" s="33">
        <v>1.6305009999999999E-3</v>
      </c>
      <c r="Z157" s="33">
        <v>1.4298080000000001E-3</v>
      </c>
      <c r="AA157" s="33">
        <v>1.263618E-3</v>
      </c>
      <c r="AB157" s="33">
        <v>1.126922E-3</v>
      </c>
      <c r="AC157" s="33">
        <v>1.01581E-3</v>
      </c>
      <c r="AD157" s="33">
        <v>9.23572E-4</v>
      </c>
      <c r="AE157" s="33">
        <v>8.4274879999999999E-4</v>
      </c>
      <c r="AF157" s="33">
        <v>7.7523730000000001E-4</v>
      </c>
      <c r="AG157" s="33">
        <v>7.1405649999999998E-4</v>
      </c>
      <c r="AH157" s="33">
        <v>6.6337950000000003E-4</v>
      </c>
      <c r="AI157" s="33">
        <v>6.2001389999999997E-4</v>
      </c>
      <c r="AJ157" s="33">
        <v>5.8068140000000002E-4</v>
      </c>
      <c r="AK157" s="33">
        <v>5.4553869999999995E-4</v>
      </c>
      <c r="AL157" s="33">
        <v>5.1436609999999997E-4</v>
      </c>
      <c r="AM157" s="33">
        <v>4.8691499999999998E-4</v>
      </c>
      <c r="AN157" s="33">
        <v>4.6320219999999997E-4</v>
      </c>
      <c r="AO157" s="33">
        <v>4.4126190000000001E-4</v>
      </c>
      <c r="AP157" s="33">
        <v>4.1997390000000001E-4</v>
      </c>
      <c r="AQ157" s="33">
        <v>4.010404E-4</v>
      </c>
      <c r="AR157" s="33">
        <v>3.862933E-4</v>
      </c>
      <c r="AS157" s="33">
        <v>3.7108099999999999E-4</v>
      </c>
      <c r="AT157" s="33">
        <v>3.5715840000000003E-4</v>
      </c>
      <c r="AU157" s="33">
        <v>3.4561269999999999E-4</v>
      </c>
      <c r="AV157" s="33">
        <v>3.3457119999999999E-4</v>
      </c>
      <c r="AW157" s="33">
        <v>3.2281649999999997E-4</v>
      </c>
      <c r="AX157" s="33">
        <v>3.122175E-4</v>
      </c>
      <c r="AY157" s="33">
        <v>3.0473479999999997E-4</v>
      </c>
      <c r="AZ157" s="33">
        <v>2.9783849999999998E-4</v>
      </c>
      <c r="BA157" s="33">
        <v>2.8983090000000002E-4</v>
      </c>
      <c r="BB157" s="33">
        <v>2.818451E-4</v>
      </c>
      <c r="BC157" s="33">
        <v>2.7662139999999998E-4</v>
      </c>
      <c r="BD157" s="33">
        <v>2.7139740000000002E-4</v>
      </c>
      <c r="BE157" s="33">
        <v>2.6541709999999998E-4</v>
      </c>
      <c r="BF157" s="33">
        <v>2.597489E-4</v>
      </c>
      <c r="BG157" s="33">
        <v>2.541256E-4</v>
      </c>
      <c r="BH157" s="33">
        <v>2.4940360000000003E-4</v>
      </c>
      <c r="BI157" s="33">
        <v>2.450536E-4</v>
      </c>
      <c r="BJ157" s="33">
        <v>2.4035309999999999E-4</v>
      </c>
      <c r="BK157" s="33">
        <v>2.3515569999999999E-4</v>
      </c>
      <c r="BL157" s="33">
        <v>2.3111369999999999E-4</v>
      </c>
      <c r="BM157" s="33">
        <v>2.263124E-4</v>
      </c>
      <c r="BN157" s="33">
        <v>2.22816E-4</v>
      </c>
      <c r="BO157" s="33">
        <v>2.188115E-4</v>
      </c>
      <c r="BP157" s="33">
        <v>2.1463090000000001E-4</v>
      </c>
      <c r="BQ157" s="33">
        <v>2.10831E-4</v>
      </c>
      <c r="BR157" s="33">
        <v>2.0693E-4</v>
      </c>
      <c r="BS157" s="33">
        <v>2.0368170000000001E-4</v>
      </c>
      <c r="BT157" s="33">
        <v>2.007357E-4</v>
      </c>
      <c r="BU157" s="33">
        <v>1.969529E-4</v>
      </c>
      <c r="BV157" s="33">
        <v>1.934533E-4</v>
      </c>
      <c r="BW157" s="33">
        <v>1.9139959999999999E-4</v>
      </c>
      <c r="BX157" s="33">
        <v>1.8950409999999999E-4</v>
      </c>
      <c r="BY157" s="33">
        <v>1.8564300000000001E-4</v>
      </c>
      <c r="BZ157" s="33">
        <v>1.8238299999999999E-4</v>
      </c>
      <c r="CA157" s="33">
        <v>1.805337E-4</v>
      </c>
      <c r="CB157" s="33">
        <v>1.7846609999999999E-4</v>
      </c>
      <c r="CC157" s="33">
        <v>1.7548609999999999E-4</v>
      </c>
      <c r="CD157" s="33">
        <v>1.736835E-4</v>
      </c>
      <c r="CE157" s="33">
        <v>1.7238130000000001E-4</v>
      </c>
      <c r="CF157" s="33">
        <v>1.7007839999999999E-4</v>
      </c>
      <c r="CG157" s="33">
        <v>1.6726459999999999E-4</v>
      </c>
      <c r="CH157" s="33">
        <v>1.653344E-4</v>
      </c>
      <c r="CI157" s="33">
        <v>1.639624E-4</v>
      </c>
      <c r="CJ157" s="33">
        <v>1.6213180000000001E-4</v>
      </c>
      <c r="CK157" s="33">
        <v>1.6054679999999999E-4</v>
      </c>
      <c r="CL157" s="33">
        <v>1.586662E-4</v>
      </c>
      <c r="CM157" s="33">
        <v>1.5667750000000001E-4</v>
      </c>
      <c r="CN157" s="33">
        <v>1.552301E-4</v>
      </c>
      <c r="CO157" s="33">
        <v>1.53669E-4</v>
      </c>
      <c r="CP157" s="33">
        <v>1.5166069999999999E-4</v>
      </c>
      <c r="CQ157" s="33">
        <v>1.496921E-4</v>
      </c>
      <c r="CR157" s="33">
        <v>1.485111E-4</v>
      </c>
      <c r="CS157" s="33">
        <v>1.4733690000000001E-4</v>
      </c>
      <c r="CT157" s="33">
        <v>1.4616370000000001E-4</v>
      </c>
      <c r="CU157" s="33">
        <v>1.4470189999999999E-4</v>
      </c>
      <c r="CV157" s="33">
        <v>1.4267279999999999E-4</v>
      </c>
      <c r="CW157" s="33">
        <v>1.4105420000000001E-4</v>
      </c>
      <c r="CX157" s="33">
        <v>1.3967379999999999E-4</v>
      </c>
      <c r="CY157" s="33">
        <v>1.3861360000000001E-4</v>
      </c>
      <c r="CZ157" s="33">
        <v>1.372809E-4</v>
      </c>
      <c r="DA157" s="33">
        <v>1.35835E-4</v>
      </c>
      <c r="DB157" s="33">
        <v>1.3490090000000001E-4</v>
      </c>
      <c r="DC157" s="33">
        <v>1.3395019999999999E-4</v>
      </c>
      <c r="DD157" s="33">
        <v>1.3256490000000001E-4</v>
      </c>
      <c r="DE157" s="33">
        <v>1.3114640000000001E-4</v>
      </c>
      <c r="DF157" s="33">
        <v>1.3012209999999999E-4</v>
      </c>
      <c r="DG157" s="33">
        <v>1.288126E-4</v>
      </c>
      <c r="DH157" s="33">
        <v>1.2683080000000001E-4</v>
      </c>
      <c r="DI157" s="33">
        <v>1.2552430000000001E-4</v>
      </c>
      <c r="DJ157" s="33">
        <v>1.251851E-4</v>
      </c>
      <c r="DK157" s="33">
        <v>1.2454299999999999E-4</v>
      </c>
      <c r="DL157" s="33">
        <v>1.232684E-4</v>
      </c>
      <c r="DM157" s="33">
        <v>1.2213609999999999E-4</v>
      </c>
      <c r="DN157" s="33">
        <v>1.218359E-4</v>
      </c>
      <c r="DO157" s="33">
        <v>1.210205E-4</v>
      </c>
      <c r="DP157" s="33">
        <v>1.190338E-4</v>
      </c>
      <c r="DQ157" s="33">
        <v>1.1721439999999999E-4</v>
      </c>
      <c r="DR157" s="33">
        <v>1.1602390000000001E-4</v>
      </c>
      <c r="DS157" s="33">
        <v>1.153591E-4</v>
      </c>
      <c r="DT157" s="33">
        <v>1.147306E-4</v>
      </c>
      <c r="DU157" s="33">
        <v>1.139151E-4</v>
      </c>
      <c r="DV157" s="33">
        <v>1.1343740000000001E-4</v>
      </c>
      <c r="DW157" s="33">
        <v>1.1341379999999999E-4</v>
      </c>
      <c r="DX157" s="33">
        <v>1.127807E-4</v>
      </c>
      <c r="DY157" s="33">
        <v>1.111612E-4</v>
      </c>
      <c r="DZ157" s="33">
        <v>1.09407E-4</v>
      </c>
      <c r="EA157" s="33">
        <v>1.081944E-4</v>
      </c>
      <c r="EB157" s="33">
        <v>1.0726359999999999E-4</v>
      </c>
      <c r="EC157" s="33">
        <v>1.0643750000000001E-4</v>
      </c>
      <c r="ED157" s="33">
        <v>1.05546E-4</v>
      </c>
      <c r="EE157" s="33">
        <v>1.0495410000000001E-4</v>
      </c>
      <c r="EF157" s="33">
        <v>1.047827E-4</v>
      </c>
      <c r="EG157" s="33">
        <v>1.045177E-4</v>
      </c>
      <c r="EH157" s="33">
        <v>1.03799E-4</v>
      </c>
      <c r="EI157" s="33">
        <v>1.02951E-4</v>
      </c>
      <c r="EJ157" s="33">
        <v>1.0201230000000001E-4</v>
      </c>
      <c r="EK157" s="33">
        <v>1.0107270000000001E-4</v>
      </c>
      <c r="EL157" s="33">
        <v>1.001347E-4</v>
      </c>
      <c r="EM157" s="33">
        <v>9.8976589999999996E-5</v>
      </c>
      <c r="EN157" s="33">
        <v>9.7812309999999999E-5</v>
      </c>
      <c r="EO157" s="33">
        <v>9.7002239999999994E-5</v>
      </c>
      <c r="EP157" s="33">
        <v>9.6461389999999997E-5</v>
      </c>
      <c r="EQ157" s="33">
        <v>9.5841289999999999E-5</v>
      </c>
      <c r="ER157" s="33">
        <v>9.5363060000000006E-5</v>
      </c>
      <c r="ES157" s="33">
        <v>9.5155009999999993E-5</v>
      </c>
      <c r="ET157" s="33">
        <v>9.4769440000000004E-5</v>
      </c>
      <c r="EU157" s="33">
        <v>9.4122720000000001E-5</v>
      </c>
      <c r="EV157" s="33">
        <v>9.3542249999999997E-5</v>
      </c>
      <c r="EW157" s="33">
        <v>9.3031219999999999E-5</v>
      </c>
      <c r="EX157" s="33">
        <v>9.2128979999999997E-5</v>
      </c>
      <c r="EY157" s="33">
        <v>9.0951439999999994E-5</v>
      </c>
      <c r="EZ157" s="33">
        <v>8.9916579999999998E-5</v>
      </c>
      <c r="FA157" s="33">
        <v>8.9023479999999998E-5</v>
      </c>
      <c r="FB157" s="33">
        <v>8.8222110000000004E-5</v>
      </c>
      <c r="FC157" s="33">
        <v>8.7514289999999996E-5</v>
      </c>
      <c r="FD157" s="33">
        <v>8.6959160000000003E-5</v>
      </c>
      <c r="FE157" s="33">
        <v>8.6814379999999999E-5</v>
      </c>
      <c r="FF157" s="33">
        <v>8.6777420000000002E-5</v>
      </c>
      <c r="FG157" s="33">
        <v>8.6450159999999998E-5</v>
      </c>
      <c r="FH157" s="33">
        <v>8.5657569999999996E-5</v>
      </c>
      <c r="FI157" s="33">
        <v>8.4729870000000001E-5</v>
      </c>
      <c r="FJ157" s="33">
        <v>8.3973970000000004E-5</v>
      </c>
      <c r="FK157" s="33">
        <v>8.3099369999999997E-5</v>
      </c>
      <c r="FL157" s="33">
        <v>8.1860390000000006E-5</v>
      </c>
      <c r="FM157" s="33">
        <v>8.0602559999999997E-5</v>
      </c>
      <c r="FN157" s="33">
        <v>7.9853880000000003E-5</v>
      </c>
      <c r="FO157" s="33">
        <v>7.9698130000000004E-5</v>
      </c>
      <c r="FP157" s="33">
        <v>7.963279E-5</v>
      </c>
      <c r="FQ157" s="33">
        <v>7.9362210000000005E-5</v>
      </c>
      <c r="FR157" s="33">
        <v>7.89371E-5</v>
      </c>
      <c r="FS157" s="33">
        <v>7.8302520000000006E-5</v>
      </c>
      <c r="FT157" s="33">
        <v>7.7567240000000001E-5</v>
      </c>
      <c r="FU157" s="33">
        <v>7.6915730000000002E-5</v>
      </c>
      <c r="FV157" s="33">
        <v>7.6051100000000001E-5</v>
      </c>
      <c r="FW157" s="33">
        <v>7.4739259999999995E-5</v>
      </c>
      <c r="FX157" s="33">
        <v>7.3250239999999995E-5</v>
      </c>
      <c r="FY157" s="33">
        <v>7.2010080000000002E-5</v>
      </c>
      <c r="FZ157" s="33">
        <v>7.1179239999999994E-5</v>
      </c>
      <c r="GA157" s="33">
        <v>7.0765590000000005E-5</v>
      </c>
      <c r="GB157" s="33">
        <v>7.0631229999999998E-5</v>
      </c>
      <c r="GC157" s="33">
        <v>7.0575829999999998E-5</v>
      </c>
      <c r="GD157" s="33">
        <v>7.0417879999999994E-5</v>
      </c>
      <c r="GE157" s="33">
        <v>7.0244929999999998E-5</v>
      </c>
      <c r="GF157" s="33">
        <v>7.0023020000000005E-5</v>
      </c>
      <c r="GG157" s="33">
        <v>6.9460709999999998E-5</v>
      </c>
      <c r="GH157" s="33">
        <v>6.8647209999999996E-5</v>
      </c>
      <c r="GI157" s="33">
        <v>6.7650150000000001E-5</v>
      </c>
      <c r="GJ157" s="33">
        <v>6.6496730000000005E-5</v>
      </c>
      <c r="GK157" s="33">
        <v>6.5279910000000006E-5</v>
      </c>
      <c r="GL157" s="33">
        <v>6.445144E-5</v>
      </c>
      <c r="GM157" s="33">
        <v>6.4159880000000001E-5</v>
      </c>
      <c r="GN157" s="33">
        <v>6.4045699999999996E-5</v>
      </c>
      <c r="GO157" s="33">
        <v>6.3977200000000001E-5</v>
      </c>
      <c r="GP157" s="33">
        <v>6.3974750000000006E-5</v>
      </c>
      <c r="GQ157" s="33">
        <v>6.3974819999999997E-5</v>
      </c>
      <c r="GR157" s="33">
        <v>6.380863E-5</v>
      </c>
      <c r="GS157" s="33">
        <v>6.3505779999999996E-5</v>
      </c>
      <c r="GT157" s="33">
        <v>6.3052400000000006E-5</v>
      </c>
      <c r="GU157" s="33">
        <v>6.2392559999999993E-5</v>
      </c>
      <c r="GV157" s="33">
        <v>6.1680019999999994E-5</v>
      </c>
      <c r="GW157" s="33">
        <v>6.108672E-5</v>
      </c>
      <c r="GX157" s="33">
        <v>6.0594360000000001E-5</v>
      </c>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33"/>
      <c r="IW157" s="33"/>
      <c r="IX157" s="33"/>
      <c r="IY157" s="33"/>
      <c r="IZ157" s="33"/>
      <c r="JA157" s="33"/>
      <c r="JB157" s="33"/>
      <c r="JC157" s="33"/>
      <c r="JD157" s="33"/>
      <c r="JE157" s="33"/>
      <c r="JF157" s="33"/>
      <c r="JG157" s="33"/>
      <c r="JH157" s="33"/>
      <c r="JI157" s="33"/>
      <c r="JJ157" s="33"/>
      <c r="JK157" s="33"/>
      <c r="JL157" s="33"/>
      <c r="JM157" s="33"/>
      <c r="JN157" s="33"/>
      <c r="JO157" s="33"/>
      <c r="JP157" s="33"/>
      <c r="JQ157" s="33"/>
      <c r="JR157" s="33"/>
      <c r="JS157" s="33"/>
      <c r="JT157" s="33"/>
      <c r="JU157" s="33"/>
      <c r="JV157" s="33"/>
      <c r="JW157" s="33"/>
      <c r="JX157" s="33"/>
      <c r="JY157" s="33"/>
      <c r="JZ157" s="33"/>
      <c r="KA157" s="33"/>
      <c r="KB157" s="33"/>
      <c r="KC157" s="33"/>
      <c r="KD157" s="33"/>
      <c r="KE157" s="33"/>
      <c r="KF157" s="33"/>
      <c r="KG157" s="33"/>
      <c r="KH157" s="33"/>
      <c r="KI157" s="33"/>
      <c r="KJ157" s="33"/>
      <c r="KK157" s="33"/>
      <c r="KL157" s="33"/>
      <c r="KM157" s="33"/>
      <c r="KN157" s="33"/>
      <c r="KO157" s="33"/>
      <c r="KP157" s="33"/>
      <c r="KQ157" s="33"/>
      <c r="KR157" s="33"/>
      <c r="KS157" s="33"/>
      <c r="KT157" s="33"/>
      <c r="KU157" s="33"/>
      <c r="KV157" s="33"/>
      <c r="KW157" s="33"/>
      <c r="KX157" s="33"/>
      <c r="KY157" s="33"/>
      <c r="KZ157" s="33"/>
      <c r="LA157" s="33"/>
      <c r="LB157" s="33"/>
      <c r="LC157" s="33"/>
      <c r="LD157" s="33"/>
      <c r="LE157" s="33"/>
      <c r="LF157" s="33"/>
      <c r="LG157" s="33"/>
      <c r="LH157" s="33"/>
      <c r="LI157" s="33"/>
      <c r="LJ157" s="33"/>
      <c r="LK157" s="33"/>
      <c r="LL157" s="33"/>
      <c r="LM157" s="33"/>
      <c r="LN157" s="33"/>
      <c r="LO157" s="33"/>
      <c r="LP157" s="33"/>
      <c r="LQ157" s="33"/>
      <c r="LR157" s="33"/>
      <c r="LS157" s="33"/>
      <c r="LT157" s="33"/>
      <c r="LU157" s="33"/>
      <c r="LV157" s="33"/>
      <c r="LW157" s="33"/>
      <c r="LX157" s="33"/>
      <c r="LY157" s="33"/>
      <c r="LZ157" s="33"/>
      <c r="MA157" s="33"/>
      <c r="MB157" s="33"/>
      <c r="MC157" s="33"/>
      <c r="MD157" s="33"/>
      <c r="ME157" s="33"/>
      <c r="MF157" s="33"/>
      <c r="MG157" s="33"/>
      <c r="MH157" s="33"/>
      <c r="MI157" s="33"/>
      <c r="MJ157" s="33"/>
      <c r="MK157" s="33"/>
      <c r="ML157" s="33"/>
      <c r="MM157" s="33"/>
      <c r="MN157" s="33"/>
      <c r="MO157" s="33"/>
      <c r="MP157" s="33"/>
      <c r="MQ157" s="33"/>
      <c r="MR157" s="33"/>
      <c r="MS157" s="33"/>
      <c r="MT157" s="33"/>
      <c r="MU157" s="33"/>
      <c r="MV157" s="33"/>
      <c r="MW157" s="33"/>
      <c r="MX157" s="33"/>
      <c r="MY157" s="33"/>
      <c r="MZ157" s="33"/>
      <c r="NA157" s="33"/>
      <c r="NB157" s="33"/>
      <c r="NC157" s="33"/>
      <c r="ND157" s="33"/>
      <c r="NE157" s="33"/>
      <c r="NF157" s="33"/>
      <c r="NG157" s="33"/>
      <c r="NH157" s="33"/>
      <c r="NI157" s="33"/>
      <c r="NJ157" s="33"/>
      <c r="NK157" s="33"/>
      <c r="NL157" s="33"/>
      <c r="NM157" s="33"/>
      <c r="NN157" s="33"/>
      <c r="NO157" s="33"/>
      <c r="NP157" s="33"/>
      <c r="NQ157" s="33"/>
      <c r="NR157" s="33"/>
      <c r="NS157" s="33"/>
      <c r="NT157" s="33"/>
      <c r="NU157" s="33"/>
      <c r="NV157" s="33"/>
      <c r="NW157" s="33"/>
      <c r="NX157" s="33"/>
      <c r="NY157" s="33"/>
      <c r="NZ157" s="33"/>
      <c r="OA157" s="33"/>
      <c r="OB157" s="33"/>
      <c r="OC157" s="33"/>
      <c r="OD157" s="33"/>
      <c r="OE157" s="33"/>
      <c r="OF157" s="33"/>
      <c r="OG157" s="33"/>
      <c r="OH157" s="33"/>
      <c r="OI157" s="33"/>
      <c r="OJ157" s="33"/>
      <c r="OK157" s="33"/>
      <c r="OL157" s="33"/>
      <c r="OM157" s="33"/>
      <c r="ON157" s="33"/>
      <c r="OO157" s="33"/>
      <c r="OP157" s="33"/>
    </row>
    <row r="158" spans="1:406" x14ac:dyDescent="0.25">
      <c r="A158" s="13" t="str">
        <f t="shared" si="2"/>
        <v>Boom-FINE-0.5-7-3</v>
      </c>
      <c r="B158" s="13" t="s">
        <v>57</v>
      </c>
      <c r="C158" s="13" t="s">
        <v>30</v>
      </c>
      <c r="D158" s="23">
        <v>0.5</v>
      </c>
      <c r="E158" s="23">
        <v>7</v>
      </c>
      <c r="F158" s="32">
        <v>3</v>
      </c>
      <c r="G158" s="33">
        <v>7.0300180000000004E-2</v>
      </c>
      <c r="H158" s="33">
        <v>2.8540920000000001E-2</v>
      </c>
      <c r="I158" s="33">
        <v>1.6460140000000002E-2</v>
      </c>
      <c r="J158" s="33">
        <v>1.109564E-2</v>
      </c>
      <c r="K158" s="33">
        <v>8.1160160000000002E-3</v>
      </c>
      <c r="L158" s="33">
        <v>6.5556659999999999E-3</v>
      </c>
      <c r="M158" s="33">
        <v>5.2812570000000001E-3</v>
      </c>
      <c r="N158" s="33">
        <v>4.4814260000000002E-3</v>
      </c>
      <c r="O158" s="33">
        <v>3.8755650000000001E-3</v>
      </c>
      <c r="P158" s="33">
        <v>3.2890699999999998E-3</v>
      </c>
      <c r="Q158" s="33">
        <v>2.86725E-3</v>
      </c>
      <c r="R158" s="33">
        <v>2.4678090000000001E-3</v>
      </c>
      <c r="S158" s="33">
        <v>2.2213659999999998E-3</v>
      </c>
      <c r="T158" s="33">
        <v>1.9974010000000002E-3</v>
      </c>
      <c r="U158" s="33">
        <v>1.7885640000000001E-3</v>
      </c>
      <c r="V158" s="33">
        <v>1.538691E-3</v>
      </c>
      <c r="W158" s="33">
        <v>1.340873E-3</v>
      </c>
      <c r="X158" s="33">
        <v>1.181662E-3</v>
      </c>
      <c r="Y158" s="33">
        <v>1.037891E-3</v>
      </c>
      <c r="Z158" s="33">
        <v>9.2645800000000001E-4</v>
      </c>
      <c r="AA158" s="33">
        <v>8.3899379999999996E-4</v>
      </c>
      <c r="AB158" s="33">
        <v>7.6858180000000001E-4</v>
      </c>
      <c r="AC158" s="33">
        <v>7.0906919999999996E-4</v>
      </c>
      <c r="AD158" s="33">
        <v>6.6011559999999995E-4</v>
      </c>
      <c r="AE158" s="33">
        <v>6.1896949999999998E-4</v>
      </c>
      <c r="AF158" s="33">
        <v>5.8372960000000005E-4</v>
      </c>
      <c r="AG158" s="33">
        <v>5.5339280000000005E-4</v>
      </c>
      <c r="AH158" s="33">
        <v>5.2811999999999998E-4</v>
      </c>
      <c r="AI158" s="33">
        <v>5.0593489999999997E-4</v>
      </c>
      <c r="AJ158" s="33">
        <v>4.8732259999999998E-4</v>
      </c>
      <c r="AK158" s="33">
        <v>4.6980200000000001E-4</v>
      </c>
      <c r="AL158" s="33">
        <v>4.541417E-4</v>
      </c>
      <c r="AM158" s="33">
        <v>4.397065E-4</v>
      </c>
      <c r="AN158" s="33">
        <v>4.2567089999999999E-4</v>
      </c>
      <c r="AO158" s="33">
        <v>4.1332169999999999E-4</v>
      </c>
      <c r="AP158" s="33">
        <v>4.0198570000000002E-4</v>
      </c>
      <c r="AQ158" s="33">
        <v>3.9102620000000001E-4</v>
      </c>
      <c r="AR158" s="33">
        <v>3.8091420000000001E-4</v>
      </c>
      <c r="AS158" s="33">
        <v>3.7144599999999999E-4</v>
      </c>
      <c r="AT158" s="33">
        <v>3.627239E-4</v>
      </c>
      <c r="AU158" s="33">
        <v>3.548817E-4</v>
      </c>
      <c r="AV158" s="33">
        <v>3.4798279999999999E-4</v>
      </c>
      <c r="AW158" s="33">
        <v>3.408358E-4</v>
      </c>
      <c r="AX158" s="33">
        <v>3.339552E-4</v>
      </c>
      <c r="AY158" s="33">
        <v>3.2728830000000001E-4</v>
      </c>
      <c r="AZ158" s="33">
        <v>3.208264E-4</v>
      </c>
      <c r="BA158" s="33">
        <v>3.146701E-4</v>
      </c>
      <c r="BB158" s="33">
        <v>3.0904199999999999E-4</v>
      </c>
      <c r="BC158" s="33">
        <v>3.03641E-4</v>
      </c>
      <c r="BD158" s="33">
        <v>2.9885509999999998E-4</v>
      </c>
      <c r="BE158" s="33">
        <v>2.9322400000000002E-4</v>
      </c>
      <c r="BF158" s="33">
        <v>2.8758210000000002E-4</v>
      </c>
      <c r="BG158" s="33">
        <v>2.82401E-4</v>
      </c>
      <c r="BH158" s="33">
        <v>2.7751670000000003E-4</v>
      </c>
      <c r="BI158" s="33">
        <v>2.729036E-4</v>
      </c>
      <c r="BJ158" s="33">
        <v>2.6862080000000002E-4</v>
      </c>
      <c r="BK158" s="33">
        <v>2.6390879999999998E-4</v>
      </c>
      <c r="BL158" s="33">
        <v>2.5906140000000002E-4</v>
      </c>
      <c r="BM158" s="33">
        <v>2.5425250000000001E-4</v>
      </c>
      <c r="BN158" s="33">
        <v>2.49783E-4</v>
      </c>
      <c r="BO158" s="33">
        <v>2.4582679999999999E-4</v>
      </c>
      <c r="BP158" s="33">
        <v>2.417497E-4</v>
      </c>
      <c r="BQ158" s="33">
        <v>2.3707789999999999E-4</v>
      </c>
      <c r="BR158" s="33">
        <v>2.331287E-4</v>
      </c>
      <c r="BS158" s="33">
        <v>2.286279E-4</v>
      </c>
      <c r="BT158" s="33">
        <v>2.2511060000000001E-4</v>
      </c>
      <c r="BU158" s="33">
        <v>2.2180720000000001E-4</v>
      </c>
      <c r="BV158" s="33">
        <v>2.1817280000000001E-4</v>
      </c>
      <c r="BW158" s="33">
        <v>2.146672E-4</v>
      </c>
      <c r="BX158" s="33">
        <v>2.107942E-4</v>
      </c>
      <c r="BY158" s="33">
        <v>2.068668E-4</v>
      </c>
      <c r="BZ158" s="33">
        <v>2.0366629999999999E-4</v>
      </c>
      <c r="CA158" s="33">
        <v>2.0089270000000001E-4</v>
      </c>
      <c r="CB158" s="33">
        <v>1.979947E-4</v>
      </c>
      <c r="CC158" s="33">
        <v>1.948885E-4</v>
      </c>
      <c r="CD158" s="33">
        <v>1.9154139999999999E-4</v>
      </c>
      <c r="CE158" s="33">
        <v>1.8835670000000001E-4</v>
      </c>
      <c r="CF158" s="33">
        <v>1.8552719999999999E-4</v>
      </c>
      <c r="CG158" s="33">
        <v>1.830833E-4</v>
      </c>
      <c r="CH158" s="33">
        <v>1.801603E-4</v>
      </c>
      <c r="CI158" s="33">
        <v>1.774752E-4</v>
      </c>
      <c r="CJ158" s="33">
        <v>1.7498209999999999E-4</v>
      </c>
      <c r="CK158" s="33">
        <v>1.722677E-4</v>
      </c>
      <c r="CL158" s="33">
        <v>1.698836E-4</v>
      </c>
      <c r="CM158" s="33">
        <v>1.6809940000000001E-4</v>
      </c>
      <c r="CN158" s="33">
        <v>1.6631609999999999E-4</v>
      </c>
      <c r="CO158" s="33">
        <v>1.639647E-4</v>
      </c>
      <c r="CP158" s="33">
        <v>1.6127430000000001E-4</v>
      </c>
      <c r="CQ158" s="33">
        <v>1.5881930000000001E-4</v>
      </c>
      <c r="CR158" s="33">
        <v>1.5720799999999999E-4</v>
      </c>
      <c r="CS158" s="33">
        <v>1.557223E-4</v>
      </c>
      <c r="CT158" s="33">
        <v>1.541054E-4</v>
      </c>
      <c r="CU158" s="33">
        <v>1.528605E-4</v>
      </c>
      <c r="CV158" s="33">
        <v>1.511328E-4</v>
      </c>
      <c r="CW158" s="33">
        <v>1.4944620000000001E-4</v>
      </c>
      <c r="CX158" s="33">
        <v>1.475844E-4</v>
      </c>
      <c r="CY158" s="33">
        <v>1.455215E-4</v>
      </c>
      <c r="CZ158" s="33">
        <v>1.4396339999999999E-4</v>
      </c>
      <c r="DA158" s="33">
        <v>1.4249900000000001E-4</v>
      </c>
      <c r="DB158" s="33">
        <v>1.4091350000000001E-4</v>
      </c>
      <c r="DC158" s="33">
        <v>1.3973729999999999E-4</v>
      </c>
      <c r="DD158" s="33">
        <v>1.3878419999999999E-4</v>
      </c>
      <c r="DE158" s="33">
        <v>1.38095E-4</v>
      </c>
      <c r="DF158" s="33">
        <v>1.372105E-4</v>
      </c>
      <c r="DG158" s="33">
        <v>1.354769E-4</v>
      </c>
      <c r="DH158" s="33">
        <v>1.332274E-4</v>
      </c>
      <c r="DI158" s="33">
        <v>1.30901E-4</v>
      </c>
      <c r="DJ158" s="33">
        <v>1.2867130000000001E-4</v>
      </c>
      <c r="DK158" s="33">
        <v>1.2702429999999999E-4</v>
      </c>
      <c r="DL158" s="33">
        <v>1.2603810000000001E-4</v>
      </c>
      <c r="DM158" s="33">
        <v>1.2529840000000001E-4</v>
      </c>
      <c r="DN158" s="33">
        <v>1.248391E-4</v>
      </c>
      <c r="DO158" s="33">
        <v>1.244435E-4</v>
      </c>
      <c r="DP158" s="33">
        <v>1.234137E-4</v>
      </c>
      <c r="DQ158" s="33">
        <v>1.214543E-4</v>
      </c>
      <c r="DR158" s="33">
        <v>1.191826E-4</v>
      </c>
      <c r="DS158" s="33">
        <v>1.168613E-4</v>
      </c>
      <c r="DT158" s="33">
        <v>1.1422510000000001E-4</v>
      </c>
      <c r="DU158" s="33">
        <v>1.1211269999999999E-4</v>
      </c>
      <c r="DV158" s="33">
        <v>1.111168E-4</v>
      </c>
      <c r="DW158" s="33">
        <v>1.109918E-4</v>
      </c>
      <c r="DX158" s="33">
        <v>1.1091290000000001E-4</v>
      </c>
      <c r="DY158" s="33">
        <v>1.100366E-4</v>
      </c>
      <c r="DZ158" s="33">
        <v>1.086806E-4</v>
      </c>
      <c r="EA158" s="33">
        <v>1.070783E-4</v>
      </c>
      <c r="EB158" s="33">
        <v>1.048943E-4</v>
      </c>
      <c r="EC158" s="33">
        <v>1.026226E-4</v>
      </c>
      <c r="ED158" s="33">
        <v>1.0092800000000001E-4</v>
      </c>
      <c r="EE158" s="33">
        <v>1.001493E-4</v>
      </c>
      <c r="EF158" s="33">
        <v>9.9607450000000001E-5</v>
      </c>
      <c r="EG158" s="33">
        <v>9.8851799999999994E-5</v>
      </c>
      <c r="EH158" s="33">
        <v>9.7838769999999994E-5</v>
      </c>
      <c r="EI158" s="33">
        <v>9.6811669999999998E-5</v>
      </c>
      <c r="EJ158" s="33">
        <v>9.5744260000000001E-5</v>
      </c>
      <c r="EK158" s="33">
        <v>9.4606130000000004E-5</v>
      </c>
      <c r="EL158" s="33">
        <v>9.359789E-5</v>
      </c>
      <c r="EM158" s="33">
        <v>9.2619659999999994E-5</v>
      </c>
      <c r="EN158" s="33">
        <v>9.1574309999999996E-5</v>
      </c>
      <c r="EO158" s="33">
        <v>9.0866979999999994E-5</v>
      </c>
      <c r="EP158" s="33">
        <v>9.0427170000000005E-5</v>
      </c>
      <c r="EQ158" s="33">
        <v>8.9935300000000006E-5</v>
      </c>
      <c r="ER158" s="33">
        <v>8.909965E-5</v>
      </c>
      <c r="ES158" s="33">
        <v>8.7787819999999995E-5</v>
      </c>
      <c r="ET158" s="33">
        <v>8.6310720000000002E-5</v>
      </c>
      <c r="EU158" s="33">
        <v>8.5015759999999997E-5</v>
      </c>
      <c r="EV158" s="33">
        <v>8.4184180000000005E-5</v>
      </c>
      <c r="EW158" s="33">
        <v>8.369397E-5</v>
      </c>
      <c r="EX158" s="33">
        <v>8.3532569999999998E-5</v>
      </c>
      <c r="EY158" s="33">
        <v>8.3589010000000003E-5</v>
      </c>
      <c r="EZ158" s="33">
        <v>8.3789880000000001E-5</v>
      </c>
      <c r="FA158" s="33">
        <v>8.4061009999999994E-5</v>
      </c>
      <c r="FB158" s="33">
        <v>8.3962510000000002E-5</v>
      </c>
      <c r="FC158" s="33">
        <v>8.3099650000000003E-5</v>
      </c>
      <c r="FD158" s="33">
        <v>8.1576110000000001E-5</v>
      </c>
      <c r="FE158" s="33">
        <v>7.9850750000000001E-5</v>
      </c>
      <c r="FF158" s="33">
        <v>7.836462E-5</v>
      </c>
      <c r="FG158" s="33">
        <v>7.7364329999999996E-5</v>
      </c>
      <c r="FH158" s="33">
        <v>7.6852529999999999E-5</v>
      </c>
      <c r="FI158" s="33">
        <v>7.6708660000000004E-5</v>
      </c>
      <c r="FJ158" s="33">
        <v>7.6682510000000004E-5</v>
      </c>
      <c r="FK158" s="33">
        <v>7.6438899999999998E-5</v>
      </c>
      <c r="FL158" s="33">
        <v>7.5844559999999999E-5</v>
      </c>
      <c r="FM158" s="33">
        <v>7.5149219999999997E-5</v>
      </c>
      <c r="FN158" s="33">
        <v>7.4399069999999995E-5</v>
      </c>
      <c r="FO158" s="33">
        <v>7.3673959999999997E-5</v>
      </c>
      <c r="FP158" s="33">
        <v>7.2999959999999996E-5</v>
      </c>
      <c r="FQ158" s="33">
        <v>7.2209280000000005E-5</v>
      </c>
      <c r="FR158" s="33">
        <v>7.1268379999999995E-5</v>
      </c>
      <c r="FS158" s="33">
        <v>7.0222890000000001E-5</v>
      </c>
      <c r="FT158" s="33">
        <v>6.9392060000000007E-5</v>
      </c>
      <c r="FU158" s="33">
        <v>6.8724929999999999E-5</v>
      </c>
      <c r="FV158" s="33">
        <v>6.7806130000000003E-5</v>
      </c>
      <c r="FW158" s="33">
        <v>6.6451229999999994E-5</v>
      </c>
      <c r="FX158" s="33">
        <v>6.4852969999999995E-5</v>
      </c>
      <c r="FY158" s="33">
        <v>6.3647290000000002E-5</v>
      </c>
      <c r="FZ158" s="33">
        <v>6.2828370000000001E-5</v>
      </c>
      <c r="GA158" s="33">
        <v>6.2137910000000001E-5</v>
      </c>
      <c r="GB158" s="33">
        <v>6.1562930000000002E-5</v>
      </c>
      <c r="GC158" s="33">
        <v>6.1075999999999996E-5</v>
      </c>
      <c r="GD158" s="33">
        <v>6.0755750000000002E-5</v>
      </c>
      <c r="GE158" s="33">
        <v>6.0588470000000002E-5</v>
      </c>
      <c r="GF158" s="33">
        <v>6.0343210000000003E-5</v>
      </c>
      <c r="GG158" s="33">
        <v>5.9739559999999997E-5</v>
      </c>
      <c r="GH158" s="33">
        <v>5.8592370000000003E-5</v>
      </c>
      <c r="GI158" s="33">
        <v>5.6945959999999997E-5</v>
      </c>
      <c r="GJ158" s="33">
        <v>5.5191559999999999E-5</v>
      </c>
      <c r="GK158" s="33">
        <v>5.367756E-5</v>
      </c>
      <c r="GL158" s="33">
        <v>5.2465069999999998E-5</v>
      </c>
      <c r="GM158" s="33">
        <v>5.1658389999999999E-5</v>
      </c>
      <c r="GN158" s="33">
        <v>5.1120940000000003E-5</v>
      </c>
      <c r="GO158" s="33">
        <v>5.0843770000000001E-5</v>
      </c>
      <c r="GP158" s="33">
        <v>5.0819010000000003E-5</v>
      </c>
      <c r="GQ158" s="33">
        <v>5.0943070000000001E-5</v>
      </c>
      <c r="GR158" s="33">
        <v>5.1122680000000003E-5</v>
      </c>
      <c r="GS158" s="33">
        <v>5.1197070000000003E-5</v>
      </c>
      <c r="GT158" s="33">
        <v>5.1075400000000002E-5</v>
      </c>
      <c r="GU158" s="33">
        <v>5.0703579999999999E-5</v>
      </c>
      <c r="GV158" s="33">
        <v>4.9917770000000003E-5</v>
      </c>
      <c r="GW158" s="33">
        <v>4.8820260000000001E-5</v>
      </c>
      <c r="GX158" s="33">
        <v>4.768846E-5</v>
      </c>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33"/>
      <c r="IW158" s="33"/>
      <c r="IX158" s="33"/>
      <c r="IY158" s="33"/>
      <c r="IZ158" s="33"/>
      <c r="JA158" s="33"/>
      <c r="JB158" s="33"/>
      <c r="JC158" s="33"/>
      <c r="JD158" s="33"/>
      <c r="JE158" s="33"/>
      <c r="JF158" s="33"/>
      <c r="JG158" s="33"/>
      <c r="JH158" s="33"/>
      <c r="JI158" s="33"/>
      <c r="JJ158" s="33"/>
      <c r="JK158" s="33"/>
      <c r="JL158" s="33"/>
      <c r="JM158" s="33"/>
      <c r="JN158" s="33"/>
      <c r="JO158" s="33"/>
      <c r="JP158" s="33"/>
      <c r="JQ158" s="33"/>
      <c r="JR158" s="33"/>
      <c r="JS158" s="33"/>
      <c r="JT158" s="33"/>
      <c r="JU158" s="33"/>
      <c r="JV158" s="33"/>
      <c r="JW158" s="33"/>
      <c r="JX158" s="33"/>
      <c r="JY158" s="33"/>
      <c r="JZ158" s="33"/>
      <c r="KA158" s="33"/>
      <c r="KB158" s="33"/>
      <c r="KC158" s="33"/>
      <c r="KD158" s="33"/>
      <c r="KE158" s="33"/>
      <c r="KF158" s="33"/>
      <c r="KG158" s="33"/>
      <c r="KH158" s="33"/>
      <c r="KI158" s="33"/>
      <c r="KJ158" s="33"/>
      <c r="KK158" s="33"/>
      <c r="KL158" s="33"/>
      <c r="KM158" s="33"/>
      <c r="KN158" s="33"/>
      <c r="KO158" s="33"/>
      <c r="KP158" s="33"/>
      <c r="KQ158" s="33"/>
      <c r="KR158" s="33"/>
      <c r="KS158" s="33"/>
      <c r="KT158" s="33"/>
      <c r="KU158" s="33"/>
      <c r="KV158" s="33"/>
      <c r="KW158" s="33"/>
      <c r="KX158" s="33"/>
      <c r="KY158" s="33"/>
      <c r="KZ158" s="33"/>
      <c r="LA158" s="33"/>
      <c r="LB158" s="33"/>
      <c r="LC158" s="33"/>
      <c r="LD158" s="33"/>
      <c r="LE158" s="33"/>
      <c r="LF158" s="33"/>
      <c r="LG158" s="33"/>
      <c r="LH158" s="33"/>
      <c r="LI158" s="33"/>
      <c r="LJ158" s="33"/>
      <c r="LK158" s="33"/>
      <c r="LL158" s="33"/>
      <c r="LM158" s="33"/>
      <c r="LN158" s="33"/>
      <c r="LO158" s="33"/>
      <c r="LP158" s="33"/>
      <c r="LQ158" s="33"/>
      <c r="LR158" s="33"/>
      <c r="LS158" s="33"/>
      <c r="LT158" s="33"/>
      <c r="LU158" s="33"/>
      <c r="LV158" s="33"/>
      <c r="LW158" s="33"/>
      <c r="LX158" s="33"/>
      <c r="LY158" s="33"/>
      <c r="LZ158" s="33"/>
      <c r="MA158" s="33"/>
      <c r="MB158" s="33"/>
      <c r="MC158" s="33"/>
      <c r="MD158" s="33"/>
      <c r="ME158" s="33"/>
      <c r="MF158" s="33"/>
      <c r="MG158" s="33"/>
      <c r="MH158" s="33"/>
      <c r="MI158" s="33"/>
      <c r="MJ158" s="33"/>
      <c r="MK158" s="33"/>
      <c r="ML158" s="33"/>
      <c r="MM158" s="33"/>
      <c r="MN158" s="33"/>
      <c r="MO158" s="33"/>
      <c r="MP158" s="33"/>
      <c r="MQ158" s="33"/>
      <c r="MR158" s="33"/>
      <c r="MS158" s="33"/>
      <c r="MT158" s="33"/>
      <c r="MU158" s="33"/>
      <c r="MV158" s="33"/>
      <c r="MW158" s="33"/>
      <c r="MX158" s="33"/>
      <c r="MY158" s="33"/>
      <c r="MZ158" s="33"/>
      <c r="NA158" s="33"/>
      <c r="NB158" s="33"/>
      <c r="NC158" s="33"/>
      <c r="ND158" s="33"/>
      <c r="NE158" s="33"/>
      <c r="NF158" s="33"/>
      <c r="NG158" s="33"/>
      <c r="NH158" s="33"/>
      <c r="NI158" s="33"/>
      <c r="NJ158" s="33"/>
      <c r="NK158" s="33"/>
      <c r="NL158" s="33"/>
      <c r="NM158" s="33"/>
      <c r="NN158" s="33"/>
      <c r="NO158" s="33"/>
      <c r="NP158" s="33"/>
      <c r="NQ158" s="33"/>
      <c r="NR158" s="33"/>
      <c r="NS158" s="33"/>
      <c r="NT158" s="33"/>
      <c r="NU158" s="33"/>
      <c r="NV158" s="33"/>
      <c r="NW158" s="33"/>
      <c r="NX158" s="33"/>
      <c r="NY158" s="33"/>
      <c r="NZ158" s="33"/>
      <c r="OA158" s="33"/>
      <c r="OB158" s="33"/>
      <c r="OC158" s="33"/>
      <c r="OD158" s="33"/>
      <c r="OE158" s="33"/>
      <c r="OF158" s="33"/>
      <c r="OG158" s="33"/>
      <c r="OH158" s="33"/>
      <c r="OI158" s="33"/>
      <c r="OJ158" s="33"/>
      <c r="OK158" s="33"/>
      <c r="OL158" s="33"/>
      <c r="OM158" s="33"/>
      <c r="ON158" s="33"/>
      <c r="OO158" s="33"/>
      <c r="OP158" s="33"/>
    </row>
    <row r="159" spans="1:406" x14ac:dyDescent="0.25">
      <c r="A159" s="13" t="str">
        <f t="shared" si="2"/>
        <v>Boom-MEDIUM-0.5-20-Any</v>
      </c>
      <c r="B159" s="13" t="s">
        <v>57</v>
      </c>
      <c r="C159" s="13" t="s">
        <v>31</v>
      </c>
      <c r="D159" s="23">
        <v>0.5</v>
      </c>
      <c r="E159" s="23">
        <v>20</v>
      </c>
      <c r="F159" s="32" t="s">
        <v>48</v>
      </c>
      <c r="G159" s="33">
        <v>7.4387785600000006E-2</v>
      </c>
      <c r="H159" s="33">
        <v>4.9998193199999999E-2</v>
      </c>
      <c r="I159" s="33">
        <v>3.8237426800000002E-2</v>
      </c>
      <c r="J159" s="33">
        <v>3.0994355400000003E-2</v>
      </c>
      <c r="K159" s="33">
        <v>2.6567562200000002E-2</v>
      </c>
      <c r="L159" s="33">
        <v>2.3430812000000002E-2</v>
      </c>
      <c r="M159" s="33">
        <v>2.1064233799999998E-2</v>
      </c>
      <c r="N159" s="33">
        <v>1.9310246600000001E-2</v>
      </c>
      <c r="O159" s="33">
        <v>1.76713618E-2</v>
      </c>
      <c r="P159" s="33">
        <v>1.6239868800000001E-2</v>
      </c>
      <c r="Q159" s="33">
        <v>1.49257608E-2</v>
      </c>
      <c r="R159" s="33">
        <v>1.36247604E-2</v>
      </c>
      <c r="S159" s="33">
        <v>1.238646036E-2</v>
      </c>
      <c r="T159" s="33">
        <v>1.1168860079999999E-2</v>
      </c>
      <c r="U159" s="33">
        <v>9.9524974800000009E-3</v>
      </c>
      <c r="V159" s="33">
        <v>8.7975881799999996E-3</v>
      </c>
      <c r="W159" s="33">
        <v>7.68913298E-3</v>
      </c>
      <c r="X159" s="33">
        <v>7.1090154799999996E-3</v>
      </c>
      <c r="Y159" s="33">
        <v>6.5695245599999997E-3</v>
      </c>
      <c r="Z159" s="33">
        <v>6.1128652800000001E-3</v>
      </c>
      <c r="AA159" s="33">
        <v>5.7022370600000004E-3</v>
      </c>
      <c r="AB159" s="33">
        <v>5.3487395000000005E-3</v>
      </c>
      <c r="AC159" s="33">
        <v>5.0397807399999994E-3</v>
      </c>
      <c r="AD159" s="33">
        <v>4.7678297200000001E-3</v>
      </c>
      <c r="AE159" s="33">
        <v>4.5242114400000002E-3</v>
      </c>
      <c r="AF159" s="33">
        <v>4.3081895999999998E-3</v>
      </c>
      <c r="AG159" s="33">
        <v>4.1143992200000003E-3</v>
      </c>
      <c r="AH159" s="33">
        <v>3.9390002199999998E-3</v>
      </c>
      <c r="AI159" s="33">
        <v>3.7809769199999999E-3</v>
      </c>
      <c r="AJ159" s="33">
        <v>3.6359236200000002E-3</v>
      </c>
      <c r="AK159" s="33">
        <v>3.5035606E-3</v>
      </c>
      <c r="AL159" s="33">
        <v>3.3826820600000003E-3</v>
      </c>
      <c r="AM159" s="33">
        <v>3.2709776200000006E-3</v>
      </c>
      <c r="AN159" s="33">
        <v>3.1675300600000002E-3</v>
      </c>
      <c r="AO159" s="33">
        <v>3.0707537000000001E-3</v>
      </c>
      <c r="AP159" s="33">
        <v>2.9816176199999999E-3</v>
      </c>
      <c r="AQ159" s="33">
        <v>2.8991315399999997E-3</v>
      </c>
      <c r="AR159" s="33">
        <v>2.82186734E-3</v>
      </c>
      <c r="AS159" s="33">
        <v>2.7497256200000003E-3</v>
      </c>
      <c r="AT159" s="33">
        <v>2.68184576E-3</v>
      </c>
      <c r="AU159" s="33">
        <v>2.6182967800000003E-3</v>
      </c>
      <c r="AV159" s="33">
        <v>2.5579615199999997E-3</v>
      </c>
      <c r="AW159" s="33">
        <v>2.5008676800000003E-3</v>
      </c>
      <c r="AX159" s="33">
        <v>2.4473410800000001E-3</v>
      </c>
      <c r="AY159" s="33">
        <v>2.3964599800000001E-3</v>
      </c>
      <c r="AZ159" s="33">
        <v>2.3492935999999999E-3</v>
      </c>
      <c r="BA159" s="33">
        <v>2.3040547000000001E-3</v>
      </c>
      <c r="BB159" s="33">
        <v>2.2611075799999999E-3</v>
      </c>
      <c r="BC159" s="33">
        <v>2.22030762E-3</v>
      </c>
      <c r="BD159" s="33">
        <v>2.1814125400000002E-3</v>
      </c>
      <c r="BE159" s="33">
        <v>2.14458046E-3</v>
      </c>
      <c r="BF159" s="33">
        <v>2.1088817000000002E-3</v>
      </c>
      <c r="BG159" s="33">
        <v>2.0748078640000001E-3</v>
      </c>
      <c r="BH159" s="33">
        <v>2.0415973080000001E-3</v>
      </c>
      <c r="BI159" s="33">
        <v>2.009183742E-3</v>
      </c>
      <c r="BJ159" s="33">
        <v>1.9785647879999998E-3</v>
      </c>
      <c r="BK159" s="33">
        <v>1.9494641699999999E-3</v>
      </c>
      <c r="BL159" s="33">
        <v>1.92174053E-3</v>
      </c>
      <c r="BM159" s="33">
        <v>1.8944706879999999E-3</v>
      </c>
      <c r="BN159" s="33">
        <v>1.8672935399999999E-3</v>
      </c>
      <c r="BO159" s="33">
        <v>1.8408174700000001E-3</v>
      </c>
      <c r="BP159" s="33">
        <v>1.81465894E-3</v>
      </c>
      <c r="BQ159" s="33">
        <v>1.79010657E-3</v>
      </c>
      <c r="BR159" s="33">
        <v>1.765958214E-3</v>
      </c>
      <c r="BS159" s="33">
        <v>1.742960646E-3</v>
      </c>
      <c r="BT159" s="33">
        <v>1.720697604E-3</v>
      </c>
      <c r="BU159" s="33">
        <v>1.6992133240000002E-3</v>
      </c>
      <c r="BV159" s="33">
        <v>1.6789041360000001E-3</v>
      </c>
      <c r="BW159" s="33">
        <v>1.6595740880000001E-3</v>
      </c>
      <c r="BX159" s="33">
        <v>1.6395279500000001E-3</v>
      </c>
      <c r="BY159" s="33">
        <v>1.6210845420000001E-3</v>
      </c>
      <c r="BZ159" s="33">
        <v>1.6030610340000001E-3</v>
      </c>
      <c r="CA159" s="33">
        <v>1.5860917699999999E-3</v>
      </c>
      <c r="CB159" s="33">
        <v>1.5698325180000001E-3</v>
      </c>
      <c r="CC159" s="33">
        <v>1.5542206419999999E-3</v>
      </c>
      <c r="CD159" s="33">
        <v>1.5393622320000002E-3</v>
      </c>
      <c r="CE159" s="33">
        <v>1.524519374E-3</v>
      </c>
      <c r="CF159" s="33">
        <v>1.5100411120000001E-3</v>
      </c>
      <c r="CG159" s="33">
        <v>1.495580934E-3</v>
      </c>
      <c r="CH159" s="33">
        <v>1.481176514E-3</v>
      </c>
      <c r="CI159" s="33">
        <v>1.467831868E-3</v>
      </c>
      <c r="CJ159" s="33">
        <v>1.4545514799999999E-3</v>
      </c>
      <c r="CK159" s="33">
        <v>1.441859046E-3</v>
      </c>
      <c r="CL159" s="33">
        <v>1.4294371199999999E-3</v>
      </c>
      <c r="CM159" s="33">
        <v>1.4178343339999999E-3</v>
      </c>
      <c r="CN159" s="33">
        <v>1.4069067000000001E-3</v>
      </c>
      <c r="CO159" s="33">
        <v>1.3963155220000001E-3</v>
      </c>
      <c r="CP159" s="33">
        <v>1.386466826E-3</v>
      </c>
      <c r="CQ159" s="33">
        <v>1.3767978759999999E-3</v>
      </c>
      <c r="CR159" s="33">
        <v>1.3663522259999999E-3</v>
      </c>
      <c r="CS159" s="33">
        <v>1.356386752E-3</v>
      </c>
      <c r="CT159" s="33">
        <v>1.3461724899999999E-3</v>
      </c>
      <c r="CU159" s="33">
        <v>1.3366457260000002E-3</v>
      </c>
      <c r="CV159" s="33">
        <v>1.3275870059999998E-3</v>
      </c>
      <c r="CW159" s="33">
        <v>1.3190154739999998E-3</v>
      </c>
      <c r="CX159" s="33">
        <v>1.3108261360000001E-3</v>
      </c>
      <c r="CY159" s="33">
        <v>1.3027538479999999E-3</v>
      </c>
      <c r="CZ159" s="33">
        <v>1.294421702E-3</v>
      </c>
      <c r="DA159" s="33">
        <v>1.286939482E-3</v>
      </c>
      <c r="DB159" s="33">
        <v>1.278882078E-3</v>
      </c>
      <c r="DC159" s="33">
        <v>1.271397612E-3</v>
      </c>
      <c r="DD159" s="33">
        <v>1.2638004119999999E-3</v>
      </c>
      <c r="DE159" s="33">
        <v>1.2572842479999999E-3</v>
      </c>
      <c r="DF159" s="33">
        <v>1.250288758E-3</v>
      </c>
      <c r="DG159" s="33">
        <v>1.2435139860000001E-3</v>
      </c>
      <c r="DH159" s="33">
        <v>1.236429384E-3</v>
      </c>
      <c r="DI159" s="33">
        <v>1.2285446960000001E-3</v>
      </c>
      <c r="DJ159" s="33">
        <v>1.2207397840000001E-3</v>
      </c>
      <c r="DK159" s="33">
        <v>1.212854534E-3</v>
      </c>
      <c r="DL159" s="33">
        <v>1.204673174E-3</v>
      </c>
      <c r="DM159" s="33">
        <v>1.1973976920000001E-3</v>
      </c>
      <c r="DN159" s="33">
        <v>1.1906325340000001E-3</v>
      </c>
      <c r="DO159" s="33">
        <v>1.184632464E-3</v>
      </c>
      <c r="DP159" s="33">
        <v>1.178637304E-3</v>
      </c>
      <c r="DQ159" s="33">
        <v>1.17328408E-3</v>
      </c>
      <c r="DR159" s="33">
        <v>1.1678266920000001E-3</v>
      </c>
      <c r="DS159" s="33">
        <v>1.1622509099999999E-3</v>
      </c>
      <c r="DT159" s="33">
        <v>1.1564992060000001E-3</v>
      </c>
      <c r="DU159" s="33">
        <v>1.1502330800000002E-3</v>
      </c>
      <c r="DV159" s="33">
        <v>1.1437500320000001E-3</v>
      </c>
      <c r="DW159" s="33">
        <v>1.1374761200000001E-3</v>
      </c>
      <c r="DX159" s="33">
        <v>1.130932886E-3</v>
      </c>
      <c r="DY159" s="33">
        <v>1.1249023820000001E-3</v>
      </c>
      <c r="DZ159" s="33">
        <v>1.1190694740000002E-3</v>
      </c>
      <c r="EA159" s="33">
        <v>1.11354459E-3</v>
      </c>
      <c r="EB159" s="33">
        <v>1.1079169119999998E-3</v>
      </c>
      <c r="EC159" s="33">
        <v>1.1019369940000001E-3</v>
      </c>
      <c r="ED159" s="33">
        <v>1.0959362980000002E-3</v>
      </c>
      <c r="EE159" s="33">
        <v>1.089576084E-3</v>
      </c>
      <c r="EF159" s="33">
        <v>1.08333308E-3</v>
      </c>
      <c r="EG159" s="33">
        <v>1.077733326E-3</v>
      </c>
      <c r="EH159" s="33">
        <v>1.0718062060000001E-3</v>
      </c>
      <c r="EI159" s="33">
        <v>1.066351776E-3</v>
      </c>
      <c r="EJ159" s="33">
        <v>1.0606133360000001E-3</v>
      </c>
      <c r="EK159" s="33">
        <v>1.0545167620000001E-3</v>
      </c>
      <c r="EL159" s="33">
        <v>1.0481295879999999E-3</v>
      </c>
      <c r="EM159" s="33">
        <v>1.041650512E-3</v>
      </c>
      <c r="EN159" s="33">
        <v>1.0351832740000001E-3</v>
      </c>
      <c r="EO159" s="33">
        <v>1.0288402580000001E-3</v>
      </c>
      <c r="EP159" s="33">
        <v>1.0228780859999999E-3</v>
      </c>
      <c r="EQ159" s="33">
        <v>1.016995528E-3</v>
      </c>
      <c r="ER159" s="33">
        <v>1.011308558E-3</v>
      </c>
      <c r="ES159" s="33">
        <v>1.0058604299999999E-3</v>
      </c>
      <c r="ET159" s="33">
        <v>9.9972331399999993E-4</v>
      </c>
      <c r="EU159" s="33">
        <v>9.9325748400000001E-4</v>
      </c>
      <c r="EV159" s="33">
        <v>9.8657227000000002E-4</v>
      </c>
      <c r="EW159" s="33">
        <v>9.7971421400000003E-4</v>
      </c>
      <c r="EX159" s="33">
        <v>9.7280599200000014E-4</v>
      </c>
      <c r="EY159" s="33">
        <v>9.66399122E-4</v>
      </c>
      <c r="EZ159" s="33">
        <v>9.6021032199999998E-4</v>
      </c>
      <c r="FA159" s="33">
        <v>9.5442241799999997E-4</v>
      </c>
      <c r="FB159" s="33">
        <v>9.4873884000000008E-4</v>
      </c>
      <c r="FC159" s="33">
        <v>9.4310879399999998E-4</v>
      </c>
      <c r="FD159" s="33">
        <v>9.3704278000000005E-4</v>
      </c>
      <c r="FE159" s="33">
        <v>9.3070066399999997E-4</v>
      </c>
      <c r="FF159" s="33">
        <v>9.2413232400000004E-4</v>
      </c>
      <c r="FG159" s="33">
        <v>9.1731483999999992E-4</v>
      </c>
      <c r="FH159" s="33">
        <v>9.1063125200000004E-4</v>
      </c>
      <c r="FI159" s="33">
        <v>9.0420517200000012E-4</v>
      </c>
      <c r="FJ159" s="33">
        <v>8.9794691599999997E-4</v>
      </c>
      <c r="FK159" s="33">
        <v>8.9190443999999998E-4</v>
      </c>
      <c r="FL159" s="33">
        <v>8.8623389400000006E-4</v>
      </c>
      <c r="FM159" s="33">
        <v>8.8065616199999996E-4</v>
      </c>
      <c r="FN159" s="33">
        <v>8.748340320000001E-4</v>
      </c>
      <c r="FO159" s="33">
        <v>8.6894481799999995E-4</v>
      </c>
      <c r="FP159" s="33">
        <v>8.6328147599999997E-4</v>
      </c>
      <c r="FQ159" s="33">
        <v>8.57690742E-4</v>
      </c>
      <c r="FR159" s="33">
        <v>8.5211978800000003E-4</v>
      </c>
      <c r="FS159" s="33">
        <v>8.4645067000000004E-4</v>
      </c>
      <c r="FT159" s="33">
        <v>8.4090570400000009E-4</v>
      </c>
      <c r="FU159" s="33">
        <v>8.3531249199999993E-4</v>
      </c>
      <c r="FV159" s="33">
        <v>8.2961733000000003E-4</v>
      </c>
      <c r="FW159" s="33">
        <v>8.2383978400000005E-4</v>
      </c>
      <c r="FX159" s="33">
        <v>8.1815331200000012E-4</v>
      </c>
      <c r="FY159" s="33">
        <v>8.1242355000000002E-4</v>
      </c>
      <c r="FZ159" s="33">
        <v>8.0718846999999999E-4</v>
      </c>
      <c r="GA159" s="33">
        <v>8.021954940000001E-4</v>
      </c>
      <c r="GB159" s="33">
        <v>7.97308934E-4</v>
      </c>
      <c r="GC159" s="33">
        <v>7.9304825200000005E-4</v>
      </c>
      <c r="GD159" s="33">
        <v>7.8884586000000007E-4</v>
      </c>
      <c r="GE159" s="33">
        <v>7.8442448399999995E-4</v>
      </c>
      <c r="GF159" s="33">
        <v>7.7950893400000011E-4</v>
      </c>
      <c r="GG159" s="33">
        <v>7.7415111200000004E-4</v>
      </c>
      <c r="GH159" s="33">
        <v>7.679452780000001E-4</v>
      </c>
      <c r="GI159" s="33">
        <v>7.61492082E-4</v>
      </c>
      <c r="GJ159" s="33">
        <v>7.5509370600000008E-4</v>
      </c>
      <c r="GK159" s="33">
        <v>7.4873722599999993E-4</v>
      </c>
      <c r="GL159" s="33">
        <v>7.4316900599999999E-4</v>
      </c>
      <c r="GM159" s="33">
        <v>7.3826513200000001E-4</v>
      </c>
      <c r="GN159" s="33">
        <v>7.3346989999999992E-4</v>
      </c>
      <c r="GO159" s="33">
        <v>7.2915781000000004E-4</v>
      </c>
      <c r="GP159" s="33">
        <v>7.2509432199999993E-4</v>
      </c>
      <c r="GQ159" s="33">
        <v>7.2095936400000003E-4</v>
      </c>
      <c r="GR159" s="33">
        <v>7.1665512400000001E-4</v>
      </c>
      <c r="GS159" s="33">
        <v>7.1245766200000006E-4</v>
      </c>
      <c r="GT159" s="33">
        <v>7.0843176000000003E-4</v>
      </c>
      <c r="GU159" s="33">
        <v>7.0438553200000001E-4</v>
      </c>
      <c r="GV159" s="33">
        <v>7.0041979399999995E-4</v>
      </c>
      <c r="GW159" s="33">
        <v>6.9645959999999995E-4</v>
      </c>
      <c r="GX159" s="33">
        <v>6.9215263E-4</v>
      </c>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33"/>
      <c r="IW159" s="33"/>
      <c r="IX159" s="33"/>
      <c r="IY159" s="33"/>
      <c r="IZ159" s="33"/>
      <c r="JA159" s="33"/>
      <c r="JB159" s="33"/>
      <c r="JC159" s="33"/>
      <c r="JD159" s="33"/>
      <c r="JE159" s="33"/>
      <c r="JF159" s="33"/>
      <c r="JG159" s="33"/>
      <c r="JH159" s="33"/>
      <c r="JI159" s="33"/>
      <c r="JJ159" s="33"/>
      <c r="JK159" s="33"/>
      <c r="JL159" s="33"/>
      <c r="JM159" s="33"/>
      <c r="JN159" s="33"/>
      <c r="JO159" s="33"/>
      <c r="JP159" s="33"/>
      <c r="JQ159" s="33"/>
      <c r="JR159" s="33"/>
      <c r="JS159" s="33"/>
      <c r="JT159" s="33"/>
      <c r="JU159" s="33"/>
      <c r="JV159" s="33"/>
      <c r="JW159" s="33"/>
      <c r="JX159" s="33"/>
      <c r="JY159" s="33"/>
      <c r="JZ159" s="33"/>
      <c r="KA159" s="33"/>
      <c r="KB159" s="33"/>
      <c r="KC159" s="33"/>
      <c r="KD159" s="33"/>
      <c r="KE159" s="33"/>
      <c r="KF159" s="33"/>
      <c r="KG159" s="33"/>
      <c r="KH159" s="33"/>
      <c r="KI159" s="33"/>
      <c r="KJ159" s="33"/>
      <c r="KK159" s="33"/>
      <c r="KL159" s="33"/>
      <c r="KM159" s="33"/>
      <c r="KN159" s="33"/>
      <c r="KO159" s="33"/>
      <c r="KP159" s="33"/>
      <c r="KQ159" s="33"/>
      <c r="KR159" s="33"/>
      <c r="KS159" s="33"/>
      <c r="KT159" s="33"/>
      <c r="KU159" s="33"/>
      <c r="KV159" s="33"/>
      <c r="KW159" s="33"/>
      <c r="KX159" s="33"/>
      <c r="KY159" s="33"/>
      <c r="KZ159" s="33"/>
      <c r="LA159" s="33"/>
      <c r="LB159" s="33"/>
      <c r="LC159" s="33"/>
      <c r="LD159" s="33"/>
      <c r="LE159" s="33"/>
      <c r="LF159" s="33"/>
      <c r="LG159" s="33"/>
      <c r="LH159" s="33"/>
      <c r="LI159" s="33"/>
      <c r="LJ159" s="33"/>
      <c r="LK159" s="33"/>
      <c r="LL159" s="33"/>
      <c r="LM159" s="33"/>
      <c r="LN159" s="33"/>
      <c r="LO159" s="33"/>
      <c r="LP159" s="33"/>
      <c r="LQ159" s="33"/>
      <c r="LR159" s="33"/>
      <c r="LS159" s="33"/>
      <c r="LT159" s="33"/>
      <c r="LU159" s="33"/>
      <c r="LV159" s="33"/>
      <c r="LW159" s="33"/>
      <c r="LX159" s="33"/>
      <c r="LY159" s="33"/>
      <c r="LZ159" s="33"/>
      <c r="MA159" s="33"/>
      <c r="MB159" s="33"/>
      <c r="MC159" s="33"/>
      <c r="MD159" s="33"/>
      <c r="ME159" s="33"/>
      <c r="MF159" s="33"/>
      <c r="MG159" s="33"/>
      <c r="MH159" s="33"/>
      <c r="MI159" s="33"/>
      <c r="MJ159" s="33"/>
      <c r="MK159" s="33"/>
      <c r="ML159" s="33"/>
      <c r="MM159" s="33"/>
      <c r="MN159" s="33"/>
      <c r="MO159" s="33"/>
      <c r="MP159" s="33"/>
      <c r="MQ159" s="33"/>
      <c r="MR159" s="33"/>
      <c r="MS159" s="33"/>
      <c r="MT159" s="33"/>
      <c r="MU159" s="33"/>
      <c r="MV159" s="33"/>
      <c r="MW159" s="33"/>
      <c r="MX159" s="33"/>
      <c r="MY159" s="33"/>
      <c r="MZ159" s="33"/>
      <c r="NA159" s="33"/>
      <c r="NB159" s="33"/>
      <c r="NC159" s="33"/>
      <c r="ND159" s="33"/>
      <c r="NE159" s="33"/>
      <c r="NF159" s="33"/>
      <c r="NG159" s="33"/>
      <c r="NH159" s="33"/>
      <c r="NI159" s="33"/>
      <c r="NJ159" s="33"/>
      <c r="NK159" s="33"/>
      <c r="NL159" s="33"/>
      <c r="NM159" s="33"/>
      <c r="NN159" s="33"/>
      <c r="NO159" s="33"/>
      <c r="NP159" s="33"/>
      <c r="NQ159" s="33"/>
      <c r="NR159" s="33"/>
      <c r="NS159" s="33"/>
      <c r="NT159" s="33"/>
      <c r="NU159" s="33"/>
      <c r="NV159" s="33"/>
      <c r="NW159" s="33"/>
      <c r="NX159" s="33"/>
      <c r="NY159" s="33"/>
      <c r="NZ159" s="33"/>
      <c r="OA159" s="33"/>
      <c r="OB159" s="33"/>
      <c r="OC159" s="33"/>
      <c r="OD159" s="33"/>
      <c r="OE159" s="33"/>
      <c r="OF159" s="33"/>
      <c r="OG159" s="33"/>
      <c r="OH159" s="33"/>
      <c r="OI159" s="33"/>
      <c r="OJ159" s="33"/>
      <c r="OK159" s="33"/>
      <c r="OL159" s="33"/>
      <c r="OM159" s="33"/>
      <c r="ON159" s="33"/>
      <c r="OO159" s="33"/>
      <c r="OP159" s="33"/>
    </row>
    <row r="160" spans="1:406" x14ac:dyDescent="0.25">
      <c r="A160" s="13" t="str">
        <f t="shared" si="2"/>
        <v>Boom-MEDIUM-0.5-14-Any</v>
      </c>
      <c r="B160" s="13" t="s">
        <v>57</v>
      </c>
      <c r="C160" s="13" t="s">
        <v>31</v>
      </c>
      <c r="D160" s="23">
        <v>0.5</v>
      </c>
      <c r="E160" s="23">
        <v>14</v>
      </c>
      <c r="F160" s="32" t="s">
        <v>48</v>
      </c>
      <c r="G160" s="33">
        <v>5.3959222399999993E-2</v>
      </c>
      <c r="H160" s="33">
        <v>3.4556827400000004E-2</v>
      </c>
      <c r="I160" s="33">
        <v>2.5384997399999998E-2</v>
      </c>
      <c r="J160" s="33">
        <v>2.0688954400000001E-2</v>
      </c>
      <c r="K160" s="33">
        <v>1.7974326199999998E-2</v>
      </c>
      <c r="L160" s="33">
        <v>1.61195768E-2</v>
      </c>
      <c r="M160" s="33">
        <v>1.4657699600000001E-2</v>
      </c>
      <c r="N160" s="33">
        <v>1.3606747020000001E-2</v>
      </c>
      <c r="O160" s="33">
        <v>1.2621971060000001E-2</v>
      </c>
      <c r="P160" s="33">
        <v>1.17312363E-2</v>
      </c>
      <c r="Q160" s="33">
        <v>1.0836174840000001E-2</v>
      </c>
      <c r="R160" s="33">
        <v>9.9624453800000005E-3</v>
      </c>
      <c r="S160" s="33">
        <v>9.0924593800000009E-3</v>
      </c>
      <c r="T160" s="33">
        <v>8.2014720400000012E-3</v>
      </c>
      <c r="U160" s="33">
        <v>7.3145888400000005E-3</v>
      </c>
      <c r="V160" s="33">
        <v>6.4453225599999994E-3</v>
      </c>
      <c r="W160" s="33">
        <v>5.6001975400000008E-3</v>
      </c>
      <c r="X160" s="33">
        <v>5.1666007799999998E-3</v>
      </c>
      <c r="Y160" s="33">
        <v>4.82295984E-3</v>
      </c>
      <c r="Z160" s="33">
        <v>4.5200795000000004E-3</v>
      </c>
      <c r="AA160" s="33">
        <v>4.2674359399999997E-3</v>
      </c>
      <c r="AB160" s="33">
        <v>4.0523594600000001E-3</v>
      </c>
      <c r="AC160" s="33">
        <v>3.8669598399999998E-3</v>
      </c>
      <c r="AD160" s="33">
        <v>3.7052022000000004E-3</v>
      </c>
      <c r="AE160" s="33">
        <v>3.56176906E-3</v>
      </c>
      <c r="AF160" s="33">
        <v>3.43451684E-3</v>
      </c>
      <c r="AG160" s="33">
        <v>3.3209714199999999E-3</v>
      </c>
      <c r="AH160" s="33">
        <v>3.2187739200000001E-3</v>
      </c>
      <c r="AI160" s="33">
        <v>3.1270207800000002E-3</v>
      </c>
      <c r="AJ160" s="33">
        <v>3.0425999999999999E-3</v>
      </c>
      <c r="AK160" s="33">
        <v>2.9655271400000002E-3</v>
      </c>
      <c r="AL160" s="33">
        <v>2.8948615800000002E-3</v>
      </c>
      <c r="AM160" s="33">
        <v>2.8300946400000001E-3</v>
      </c>
      <c r="AN160" s="33">
        <v>2.7703403000000001E-3</v>
      </c>
      <c r="AO160" s="33">
        <v>2.7148799800000003E-3</v>
      </c>
      <c r="AP160" s="33">
        <v>2.6632262400000002E-3</v>
      </c>
      <c r="AQ160" s="33">
        <v>2.61520224E-3</v>
      </c>
      <c r="AR160" s="33">
        <v>2.57035258E-3</v>
      </c>
      <c r="AS160" s="33">
        <v>2.5284259199999997E-3</v>
      </c>
      <c r="AT160" s="33">
        <v>2.4883733600000002E-3</v>
      </c>
      <c r="AU160" s="33">
        <v>2.45041024E-3</v>
      </c>
      <c r="AV160" s="33">
        <v>2.4138290799999998E-3</v>
      </c>
      <c r="AW160" s="33">
        <v>2.3796215399999997E-3</v>
      </c>
      <c r="AX160" s="33">
        <v>2.3464908199999999E-3</v>
      </c>
      <c r="AY160" s="33">
        <v>2.3152710200000002E-3</v>
      </c>
      <c r="AZ160" s="33">
        <v>2.2851660600000001E-3</v>
      </c>
      <c r="BA160" s="33">
        <v>2.25609512E-3</v>
      </c>
      <c r="BB160" s="33">
        <v>2.2283575E-3</v>
      </c>
      <c r="BC160" s="33">
        <v>2.2017950199999998E-3</v>
      </c>
      <c r="BD160" s="33">
        <v>2.1752445200000003E-3</v>
      </c>
      <c r="BE160" s="33">
        <v>2.1489609799999997E-3</v>
      </c>
      <c r="BF160" s="33">
        <v>2.1226086600000002E-3</v>
      </c>
      <c r="BG160" s="33">
        <v>2.0972669000000003E-3</v>
      </c>
      <c r="BH160" s="33">
        <v>2.0722785799999997E-3</v>
      </c>
      <c r="BI160" s="33">
        <v>2.04805924E-3</v>
      </c>
      <c r="BJ160" s="33">
        <v>2.0245725200000002E-3</v>
      </c>
      <c r="BK160" s="33">
        <v>2.002060852E-3</v>
      </c>
      <c r="BL160" s="33">
        <v>1.9795529200000001E-3</v>
      </c>
      <c r="BM160" s="33">
        <v>1.9577003180000002E-3</v>
      </c>
      <c r="BN160" s="33">
        <v>1.935579862E-3</v>
      </c>
      <c r="BO160" s="33">
        <v>1.913701408E-3</v>
      </c>
      <c r="BP160" s="33">
        <v>1.8922458140000001E-3</v>
      </c>
      <c r="BQ160" s="33">
        <v>1.87160753E-3</v>
      </c>
      <c r="BR160" s="33">
        <v>1.850750316E-3</v>
      </c>
      <c r="BS160" s="33">
        <v>1.831069444E-3</v>
      </c>
      <c r="BT160" s="33">
        <v>1.8108330179999999E-3</v>
      </c>
      <c r="BU160" s="33">
        <v>1.7919487920000001E-3</v>
      </c>
      <c r="BV160" s="33">
        <v>1.773463064E-3</v>
      </c>
      <c r="BW160" s="33">
        <v>1.7555869980000003E-3</v>
      </c>
      <c r="BX160" s="33">
        <v>1.7372198780000001E-3</v>
      </c>
      <c r="BY160" s="33">
        <v>1.7186254939999999E-3</v>
      </c>
      <c r="BZ160" s="33">
        <v>1.700178796E-3</v>
      </c>
      <c r="CA160" s="33">
        <v>1.682059566E-3</v>
      </c>
      <c r="CB160" s="33">
        <v>1.6636678459999998E-3</v>
      </c>
      <c r="CC160" s="33">
        <v>1.64626783E-3</v>
      </c>
      <c r="CD160" s="33">
        <v>1.628788306E-3</v>
      </c>
      <c r="CE160" s="33">
        <v>1.6128386560000001E-3</v>
      </c>
      <c r="CF160" s="33">
        <v>1.596818722E-3</v>
      </c>
      <c r="CG160" s="33">
        <v>1.5808817560000001E-3</v>
      </c>
      <c r="CH160" s="33">
        <v>1.565050258E-3</v>
      </c>
      <c r="CI160" s="33">
        <v>1.5488761520000001E-3</v>
      </c>
      <c r="CJ160" s="33">
        <v>1.5325910440000001E-3</v>
      </c>
      <c r="CK160" s="33">
        <v>1.51665581E-3</v>
      </c>
      <c r="CL160" s="33">
        <v>1.500910276E-3</v>
      </c>
      <c r="CM160" s="33">
        <v>1.4860755860000002E-3</v>
      </c>
      <c r="CN160" s="33">
        <v>1.4712297039999999E-3</v>
      </c>
      <c r="CO160" s="33">
        <v>1.4566596559999999E-3</v>
      </c>
      <c r="CP160" s="33">
        <v>1.4417601420000001E-3</v>
      </c>
      <c r="CQ160" s="33">
        <v>1.4262707999999999E-3</v>
      </c>
      <c r="CR160" s="33">
        <v>1.4104191920000001E-3</v>
      </c>
      <c r="CS160" s="33">
        <v>1.395472756E-3</v>
      </c>
      <c r="CT160" s="33">
        <v>1.3809546340000003E-3</v>
      </c>
      <c r="CU160" s="33">
        <v>1.3672599480000001E-3</v>
      </c>
      <c r="CV160" s="33">
        <v>1.3540208460000001E-3</v>
      </c>
      <c r="CW160" s="33">
        <v>1.3409977819999999E-3</v>
      </c>
      <c r="CX160" s="33">
        <v>1.327877306E-3</v>
      </c>
      <c r="CY160" s="33">
        <v>1.3154882160000001E-3</v>
      </c>
      <c r="CZ160" s="33">
        <v>1.3026614979999998E-3</v>
      </c>
      <c r="DA160" s="33">
        <v>1.2901154380000001E-3</v>
      </c>
      <c r="DB160" s="33">
        <v>1.2773170420000001E-3</v>
      </c>
      <c r="DC160" s="33">
        <v>1.2647136720000001E-3</v>
      </c>
      <c r="DD160" s="33">
        <v>1.2522709040000001E-3</v>
      </c>
      <c r="DE160" s="33">
        <v>1.2403699740000001E-3</v>
      </c>
      <c r="DF160" s="33">
        <v>1.229053842E-3</v>
      </c>
      <c r="DG160" s="33">
        <v>1.2182556140000001E-3</v>
      </c>
      <c r="DH160" s="33">
        <v>1.207339104E-3</v>
      </c>
      <c r="DI160" s="33">
        <v>1.1971055600000001E-3</v>
      </c>
      <c r="DJ160" s="33">
        <v>1.186235614E-3</v>
      </c>
      <c r="DK160" s="33">
        <v>1.17551234E-3</v>
      </c>
      <c r="DL160" s="33">
        <v>1.1643663559999999E-3</v>
      </c>
      <c r="DM160" s="33">
        <v>1.153317936E-3</v>
      </c>
      <c r="DN160" s="33">
        <v>1.1424252560000001E-3</v>
      </c>
      <c r="DO160" s="33">
        <v>1.1317757219999999E-3</v>
      </c>
      <c r="DP160" s="33">
        <v>1.1217720760000002E-3</v>
      </c>
      <c r="DQ160" s="33">
        <v>1.1122440000000001E-3</v>
      </c>
      <c r="DR160" s="33">
        <v>1.102571298E-3</v>
      </c>
      <c r="DS160" s="33">
        <v>1.0934373039999999E-3</v>
      </c>
      <c r="DT160" s="33">
        <v>1.0837892139999999E-3</v>
      </c>
      <c r="DU160" s="33">
        <v>1.074166342E-3</v>
      </c>
      <c r="DV160" s="33">
        <v>1.0650495220000001E-3</v>
      </c>
      <c r="DW160" s="33">
        <v>1.056178126E-3</v>
      </c>
      <c r="DX160" s="33">
        <v>1.0477820120000001E-3</v>
      </c>
      <c r="DY160" s="33">
        <v>1.0398107640000002E-3</v>
      </c>
      <c r="DZ160" s="33">
        <v>1.0315708220000001E-3</v>
      </c>
      <c r="EA160" s="33">
        <v>1.023277158E-3</v>
      </c>
      <c r="EB160" s="33">
        <v>1.0142906660000001E-3</v>
      </c>
      <c r="EC160" s="33">
        <v>1.0054141659999998E-3</v>
      </c>
      <c r="ED160" s="33">
        <v>9.9644476199999997E-4</v>
      </c>
      <c r="EE160" s="33">
        <v>9.876497179999999E-4</v>
      </c>
      <c r="EF160" s="33">
        <v>9.790001520000001E-4</v>
      </c>
      <c r="EG160" s="33">
        <v>9.70663726E-4</v>
      </c>
      <c r="EH160" s="33">
        <v>9.6265163E-4</v>
      </c>
      <c r="EI160" s="33">
        <v>9.5485918400000009E-4</v>
      </c>
      <c r="EJ160" s="33">
        <v>9.4710917599999996E-4</v>
      </c>
      <c r="EK160" s="33">
        <v>9.39152804E-4</v>
      </c>
      <c r="EL160" s="33">
        <v>9.3106158999999998E-4</v>
      </c>
      <c r="EM160" s="33">
        <v>9.228703E-4</v>
      </c>
      <c r="EN160" s="33">
        <v>9.1403001600000007E-4</v>
      </c>
      <c r="EO160" s="33">
        <v>9.0548926600000001E-4</v>
      </c>
      <c r="EP160" s="33">
        <v>8.9741760200000005E-4</v>
      </c>
      <c r="EQ160" s="33">
        <v>8.8991763400000001E-4</v>
      </c>
      <c r="ER160" s="33">
        <v>8.8242361600000005E-4</v>
      </c>
      <c r="ES160" s="33">
        <v>8.7541502600000016E-4</v>
      </c>
      <c r="ET160" s="33">
        <v>8.6871474399999999E-4</v>
      </c>
      <c r="EU160" s="33">
        <v>8.6206818200000005E-4</v>
      </c>
      <c r="EV160" s="33">
        <v>8.5513584200000003E-4</v>
      </c>
      <c r="EW160" s="33">
        <v>8.4781259600000009E-4</v>
      </c>
      <c r="EX160" s="33">
        <v>8.4013388200000001E-4</v>
      </c>
      <c r="EY160" s="33">
        <v>8.3254177599999995E-4</v>
      </c>
      <c r="EZ160" s="33">
        <v>8.2499782999999999E-4</v>
      </c>
      <c r="FA160" s="33">
        <v>8.1763526999999994E-4</v>
      </c>
      <c r="FB160" s="33">
        <v>8.1046594800000002E-4</v>
      </c>
      <c r="FC160" s="33">
        <v>8.0381324199999991E-4</v>
      </c>
      <c r="FD160" s="33">
        <v>7.9731788000000003E-4</v>
      </c>
      <c r="FE160" s="33">
        <v>7.9105804800000011E-4</v>
      </c>
      <c r="FF160" s="33">
        <v>7.8471462800000003E-4</v>
      </c>
      <c r="FG160" s="33">
        <v>7.7862734399999998E-4</v>
      </c>
      <c r="FH160" s="33">
        <v>7.7262056000000005E-4</v>
      </c>
      <c r="FI160" s="33">
        <v>7.6707367199999998E-4</v>
      </c>
      <c r="FJ160" s="33">
        <v>7.6166896600000011E-4</v>
      </c>
      <c r="FK160" s="33">
        <v>7.5593865200000005E-4</v>
      </c>
      <c r="FL160" s="33">
        <v>7.5022677800000003E-4</v>
      </c>
      <c r="FM160" s="33">
        <v>7.4444230799999996E-4</v>
      </c>
      <c r="FN160" s="33">
        <v>7.3826403400000006E-4</v>
      </c>
      <c r="FO160" s="33">
        <v>7.3195918400000004E-4</v>
      </c>
      <c r="FP160" s="33">
        <v>7.2548515399999992E-4</v>
      </c>
      <c r="FQ160" s="33">
        <v>7.1913612399999993E-4</v>
      </c>
      <c r="FR160" s="33">
        <v>7.13125136E-4</v>
      </c>
      <c r="FS160" s="33">
        <v>7.0766287999999991E-4</v>
      </c>
      <c r="FT160" s="33">
        <v>7.0259250399999998E-4</v>
      </c>
      <c r="FU160" s="33">
        <v>6.9771985400000013E-4</v>
      </c>
      <c r="FV160" s="33">
        <v>6.9325336200000008E-4</v>
      </c>
      <c r="FW160" s="33">
        <v>6.8874073599999995E-4</v>
      </c>
      <c r="FX160" s="33">
        <v>6.8383906000000008E-4</v>
      </c>
      <c r="FY160" s="33">
        <v>6.7917738999999995E-4</v>
      </c>
      <c r="FZ160" s="33">
        <v>6.7440099800000004E-4</v>
      </c>
      <c r="GA160" s="33">
        <v>6.6963766999999998E-4</v>
      </c>
      <c r="GB160" s="33">
        <v>6.6522795E-4</v>
      </c>
      <c r="GC160" s="33">
        <v>6.6108988800000004E-4</v>
      </c>
      <c r="GD160" s="33">
        <v>6.5730238799999998E-4</v>
      </c>
      <c r="GE160" s="33">
        <v>6.5385192799999998E-4</v>
      </c>
      <c r="GF160" s="33">
        <v>6.5070557000000001E-4</v>
      </c>
      <c r="GG160" s="33">
        <v>6.4740106000000001E-4</v>
      </c>
      <c r="GH160" s="33">
        <v>6.4400762000000006E-4</v>
      </c>
      <c r="GI160" s="33">
        <v>6.4064350199999993E-4</v>
      </c>
      <c r="GJ160" s="33">
        <v>6.3683248199999996E-4</v>
      </c>
      <c r="GK160" s="33">
        <v>6.3297036600000001E-4</v>
      </c>
      <c r="GL160" s="33">
        <v>6.2902312199999998E-4</v>
      </c>
      <c r="GM160" s="33">
        <v>6.2504588200000002E-4</v>
      </c>
      <c r="GN160" s="33">
        <v>6.2106534599999999E-4</v>
      </c>
      <c r="GO160" s="33">
        <v>6.1718438E-4</v>
      </c>
      <c r="GP160" s="33">
        <v>6.13412062E-4</v>
      </c>
      <c r="GQ160" s="33">
        <v>6.0955824399999995E-4</v>
      </c>
      <c r="GR160" s="33">
        <v>6.0613901799999993E-4</v>
      </c>
      <c r="GS160" s="33">
        <v>6.0297529200000009E-4</v>
      </c>
      <c r="GT160" s="33">
        <v>5.9984986999999995E-4</v>
      </c>
      <c r="GU160" s="33">
        <v>5.9701397999999996E-4</v>
      </c>
      <c r="GV160" s="33">
        <v>5.9443986799999999E-4</v>
      </c>
      <c r="GW160" s="33">
        <v>5.9204029399999997E-4</v>
      </c>
      <c r="GX160" s="33">
        <v>5.8957965200000001E-4</v>
      </c>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33"/>
      <c r="IW160" s="33"/>
      <c r="IX160" s="33"/>
      <c r="IY160" s="33"/>
      <c r="IZ160" s="33"/>
      <c r="JA160" s="33"/>
      <c r="JB160" s="33"/>
      <c r="JC160" s="33"/>
      <c r="JD160" s="33"/>
      <c r="JE160" s="33"/>
      <c r="JF160" s="33"/>
      <c r="JG160" s="33"/>
      <c r="JH160" s="33"/>
      <c r="JI160" s="33"/>
      <c r="JJ160" s="33"/>
      <c r="JK160" s="33"/>
      <c r="JL160" s="33"/>
      <c r="JM160" s="33"/>
      <c r="JN160" s="33"/>
      <c r="JO160" s="33"/>
      <c r="JP160" s="33"/>
      <c r="JQ160" s="33"/>
      <c r="JR160" s="33"/>
      <c r="JS160" s="33"/>
      <c r="JT160" s="33"/>
      <c r="JU160" s="33"/>
      <c r="JV160" s="33"/>
      <c r="JW160" s="33"/>
      <c r="JX160" s="33"/>
      <c r="JY160" s="33"/>
      <c r="JZ160" s="33"/>
      <c r="KA160" s="33"/>
      <c r="KB160" s="33"/>
      <c r="KC160" s="33"/>
      <c r="KD160" s="33"/>
      <c r="KE160" s="33"/>
      <c r="KF160" s="33"/>
      <c r="KG160" s="33"/>
      <c r="KH160" s="33"/>
      <c r="KI160" s="33"/>
      <c r="KJ160" s="33"/>
      <c r="KK160" s="33"/>
      <c r="KL160" s="33"/>
      <c r="KM160" s="33"/>
      <c r="KN160" s="33"/>
      <c r="KO160" s="33"/>
      <c r="KP160" s="33"/>
      <c r="KQ160" s="33"/>
      <c r="KR160" s="33"/>
      <c r="KS160" s="33"/>
      <c r="KT160" s="33"/>
      <c r="KU160" s="33"/>
      <c r="KV160" s="33"/>
      <c r="KW160" s="33"/>
      <c r="KX160" s="33"/>
      <c r="KY160" s="33"/>
      <c r="KZ160" s="33"/>
      <c r="LA160" s="33"/>
      <c r="LB160" s="33"/>
      <c r="LC160" s="33"/>
      <c r="LD160" s="33"/>
      <c r="LE160" s="33"/>
      <c r="LF160" s="33"/>
      <c r="LG160" s="33"/>
      <c r="LH160" s="33"/>
      <c r="LI160" s="33"/>
      <c r="LJ160" s="33"/>
      <c r="LK160" s="33"/>
      <c r="LL160" s="33"/>
      <c r="LM160" s="33"/>
      <c r="LN160" s="33"/>
      <c r="LO160" s="33"/>
      <c r="LP160" s="33"/>
      <c r="LQ160" s="33"/>
      <c r="LR160" s="33"/>
      <c r="LS160" s="33"/>
      <c r="LT160" s="33"/>
      <c r="LU160" s="33"/>
      <c r="LV160" s="33"/>
      <c r="LW160" s="33"/>
      <c r="LX160" s="33"/>
      <c r="LY160" s="33"/>
      <c r="LZ160" s="33"/>
      <c r="MA160" s="33"/>
      <c r="MB160" s="33"/>
      <c r="MC160" s="33"/>
      <c r="MD160" s="33"/>
      <c r="ME160" s="33"/>
      <c r="MF160" s="33"/>
      <c r="MG160" s="33"/>
      <c r="MH160" s="33"/>
      <c r="MI160" s="33"/>
      <c r="MJ160" s="33"/>
      <c r="MK160" s="33"/>
      <c r="ML160" s="33"/>
      <c r="MM160" s="33"/>
      <c r="MN160" s="33"/>
      <c r="MO160" s="33"/>
      <c r="MP160" s="33"/>
      <c r="MQ160" s="33"/>
      <c r="MR160" s="33"/>
      <c r="MS160" s="33"/>
      <c r="MT160" s="33"/>
      <c r="MU160" s="33"/>
      <c r="MV160" s="33"/>
      <c r="MW160" s="33"/>
      <c r="MX160" s="33"/>
      <c r="MY160" s="33"/>
      <c r="MZ160" s="33"/>
      <c r="NA160" s="33"/>
      <c r="NB160" s="33"/>
      <c r="NC160" s="33"/>
      <c r="ND160" s="33"/>
      <c r="NE160" s="33"/>
      <c r="NF160" s="33"/>
      <c r="NG160" s="33"/>
      <c r="NH160" s="33"/>
      <c r="NI160" s="33"/>
      <c r="NJ160" s="33"/>
      <c r="NK160" s="33"/>
      <c r="NL160" s="33"/>
      <c r="NM160" s="33"/>
      <c r="NN160" s="33"/>
      <c r="NO160" s="33"/>
      <c r="NP160" s="33"/>
      <c r="NQ160" s="33"/>
      <c r="NR160" s="33"/>
      <c r="NS160" s="33"/>
      <c r="NT160" s="33"/>
      <c r="NU160" s="33"/>
      <c r="NV160" s="33"/>
      <c r="NW160" s="33"/>
      <c r="NX160" s="33"/>
      <c r="NY160" s="33"/>
      <c r="NZ160" s="33"/>
      <c r="OA160" s="33"/>
      <c r="OB160" s="33"/>
      <c r="OC160" s="33"/>
      <c r="OD160" s="33"/>
      <c r="OE160" s="33"/>
      <c r="OF160" s="33"/>
      <c r="OG160" s="33"/>
      <c r="OH160" s="33"/>
      <c r="OI160" s="33"/>
      <c r="OJ160" s="33"/>
      <c r="OK160" s="33"/>
      <c r="OL160" s="33"/>
      <c r="OM160" s="33"/>
      <c r="ON160" s="33"/>
      <c r="OO160" s="33"/>
      <c r="OP160" s="33"/>
    </row>
    <row r="161" spans="1:406" x14ac:dyDescent="0.25">
      <c r="A161" s="13" t="str">
        <f t="shared" si="2"/>
        <v>Boom-MEDIUM-0.5-7-Any</v>
      </c>
      <c r="B161" s="13" t="s">
        <v>57</v>
      </c>
      <c r="C161" s="13" t="s">
        <v>31</v>
      </c>
      <c r="D161" s="23">
        <v>0.5</v>
      </c>
      <c r="E161" s="23">
        <v>7</v>
      </c>
      <c r="F161" s="32" t="s">
        <v>48</v>
      </c>
      <c r="G161" s="33">
        <v>2.9004801E-2</v>
      </c>
      <c r="H161" s="33">
        <v>1.8315583999999999E-2</v>
      </c>
      <c r="I161" s="33">
        <v>1.4526945800000001E-2</v>
      </c>
      <c r="J161" s="33">
        <v>1.286705736E-2</v>
      </c>
      <c r="K161" s="33">
        <v>1.2051333799999999E-2</v>
      </c>
      <c r="L161" s="33">
        <v>1.144719982E-2</v>
      </c>
      <c r="M161" s="33">
        <v>1.102219544E-2</v>
      </c>
      <c r="N161" s="33">
        <v>1.0598350919999999E-2</v>
      </c>
      <c r="O161" s="33">
        <v>1.02371778E-2</v>
      </c>
      <c r="P161" s="33">
        <v>9.744682519999999E-3</v>
      </c>
      <c r="Q161" s="33">
        <v>9.2224541600000008E-3</v>
      </c>
      <c r="R161" s="33">
        <v>8.602021960000001E-3</v>
      </c>
      <c r="S161" s="33">
        <v>7.9296292399999996E-3</v>
      </c>
      <c r="T161" s="33">
        <v>7.1897322199999999E-3</v>
      </c>
      <c r="U161" s="33">
        <v>6.4123199600000002E-3</v>
      </c>
      <c r="V161" s="33">
        <v>5.6214488800000002E-3</v>
      </c>
      <c r="W161" s="33">
        <v>4.8481715600000004E-3</v>
      </c>
      <c r="X161" s="33">
        <v>4.5285165800000001E-3</v>
      </c>
      <c r="Y161" s="33">
        <v>4.2912329199999997E-3</v>
      </c>
      <c r="Z161" s="33">
        <v>4.1017231000000003E-3</v>
      </c>
      <c r="AA161" s="33">
        <v>3.9430990000000003E-3</v>
      </c>
      <c r="AB161" s="33">
        <v>3.8044663399999998E-3</v>
      </c>
      <c r="AC161" s="33">
        <v>3.68316218E-3</v>
      </c>
      <c r="AD161" s="33">
        <v>3.5732014800000001E-3</v>
      </c>
      <c r="AE161" s="33">
        <v>3.4739707599999998E-3</v>
      </c>
      <c r="AF161" s="33">
        <v>3.3818822799999999E-3</v>
      </c>
      <c r="AG161" s="33">
        <v>3.2970658999999999E-3</v>
      </c>
      <c r="AH161" s="33">
        <v>3.2175030800000006E-3</v>
      </c>
      <c r="AI161" s="33">
        <v>3.1423690800000004E-3</v>
      </c>
      <c r="AJ161" s="33">
        <v>3.0715272200000001E-3</v>
      </c>
      <c r="AK161" s="33">
        <v>3.0030979600000002E-3</v>
      </c>
      <c r="AL161" s="33">
        <v>2.9378158800000003E-3</v>
      </c>
      <c r="AM161" s="33">
        <v>2.8762430200000005E-3</v>
      </c>
      <c r="AN161" s="33">
        <v>2.8166396999999999E-3</v>
      </c>
      <c r="AO161" s="33">
        <v>2.7590779400000001E-3</v>
      </c>
      <c r="AP161" s="33">
        <v>2.7030424200000002E-3</v>
      </c>
      <c r="AQ161" s="33">
        <v>2.6501481200000001E-3</v>
      </c>
      <c r="AR161" s="33">
        <v>2.5984486199999999E-3</v>
      </c>
      <c r="AS161" s="33">
        <v>2.5483029800000001E-3</v>
      </c>
      <c r="AT161" s="33">
        <v>2.5002875999999997E-3</v>
      </c>
      <c r="AU161" s="33">
        <v>2.4534468600000002E-3</v>
      </c>
      <c r="AV161" s="33">
        <v>2.4084180400000001E-3</v>
      </c>
      <c r="AW161" s="33">
        <v>2.36468566E-3</v>
      </c>
      <c r="AX161" s="33">
        <v>2.3214574399999998E-3</v>
      </c>
      <c r="AY161" s="33">
        <v>2.2803947000000001E-3</v>
      </c>
      <c r="AZ161" s="33">
        <v>2.2405412599999998E-3</v>
      </c>
      <c r="BA161" s="33">
        <v>2.2020318800000001E-3</v>
      </c>
      <c r="BB161" s="33">
        <v>2.16447998E-3</v>
      </c>
      <c r="BC161" s="33">
        <v>2.1276400599999998E-3</v>
      </c>
      <c r="BD161" s="33">
        <v>2.09213548E-3</v>
      </c>
      <c r="BE161" s="33">
        <v>2.0564668799999998E-3</v>
      </c>
      <c r="BF161" s="33">
        <v>2.0227947999999999E-3</v>
      </c>
      <c r="BG161" s="33">
        <v>1.99067063E-3</v>
      </c>
      <c r="BH161" s="33">
        <v>1.958653628E-3</v>
      </c>
      <c r="BI161" s="33">
        <v>1.9277026020000001E-3</v>
      </c>
      <c r="BJ161" s="33">
        <v>1.8977029980000002E-3</v>
      </c>
      <c r="BK161" s="33">
        <v>1.86853542E-3</v>
      </c>
      <c r="BL161" s="33">
        <v>1.839652056E-3</v>
      </c>
      <c r="BM161" s="33">
        <v>1.8108769340000001E-3</v>
      </c>
      <c r="BN161" s="33">
        <v>1.78282326E-3</v>
      </c>
      <c r="BO161" s="33">
        <v>1.754718686E-3</v>
      </c>
      <c r="BP161" s="33">
        <v>1.727396914E-3</v>
      </c>
      <c r="BQ161" s="33">
        <v>1.700691064E-3</v>
      </c>
      <c r="BR161" s="33">
        <v>1.6752704920000002E-3</v>
      </c>
      <c r="BS161" s="33">
        <v>1.6509075160000002E-3</v>
      </c>
      <c r="BT161" s="33">
        <v>1.627206102E-3</v>
      </c>
      <c r="BU161" s="33">
        <v>1.6043493920000001E-3</v>
      </c>
      <c r="BV161" s="33">
        <v>1.5817780799999999E-3</v>
      </c>
      <c r="BW161" s="33">
        <v>1.559381566E-3</v>
      </c>
      <c r="BX161" s="33">
        <v>1.5372909379999999E-3</v>
      </c>
      <c r="BY161" s="33">
        <v>1.5156453279999999E-3</v>
      </c>
      <c r="BZ161" s="33">
        <v>1.49529452E-3</v>
      </c>
      <c r="CA161" s="33">
        <v>1.4750154E-3</v>
      </c>
      <c r="CB161" s="33">
        <v>1.45524266E-3</v>
      </c>
      <c r="CC161" s="33">
        <v>1.4356456420000002E-3</v>
      </c>
      <c r="CD161" s="33">
        <v>1.417078444E-3</v>
      </c>
      <c r="CE161" s="33">
        <v>1.3997158139999999E-3</v>
      </c>
      <c r="CF161" s="33">
        <v>1.382534428E-3</v>
      </c>
      <c r="CG161" s="33">
        <v>1.365610212E-3</v>
      </c>
      <c r="CH161" s="33">
        <v>1.3490035220000002E-3</v>
      </c>
      <c r="CI161" s="33">
        <v>1.332300214E-3</v>
      </c>
      <c r="CJ161" s="33">
        <v>1.316395626E-3</v>
      </c>
      <c r="CK161" s="33">
        <v>1.3010139360000001E-3</v>
      </c>
      <c r="CL161" s="33">
        <v>1.286562646E-3</v>
      </c>
      <c r="CM161" s="33">
        <v>1.2723413860000002E-3</v>
      </c>
      <c r="CN161" s="33">
        <v>1.2581218999999999E-3</v>
      </c>
      <c r="CO161" s="33">
        <v>1.2441935680000001E-3</v>
      </c>
      <c r="CP161" s="33">
        <v>1.2300460259999999E-3</v>
      </c>
      <c r="CQ161" s="33">
        <v>1.2157698419999999E-3</v>
      </c>
      <c r="CR161" s="33">
        <v>1.2016303419999999E-3</v>
      </c>
      <c r="CS161" s="33">
        <v>1.1882457420000002E-3</v>
      </c>
      <c r="CT161" s="33">
        <v>1.175601238E-3</v>
      </c>
      <c r="CU161" s="33">
        <v>1.1633240520000001E-3</v>
      </c>
      <c r="CV161" s="33">
        <v>1.1514268600000001E-3</v>
      </c>
      <c r="CW161" s="33">
        <v>1.13974017E-3</v>
      </c>
      <c r="CX161" s="33">
        <v>1.128010656E-3</v>
      </c>
      <c r="CY161" s="33">
        <v>1.1162823820000001E-3</v>
      </c>
      <c r="CZ161" s="33">
        <v>1.104210112E-3</v>
      </c>
      <c r="DA161" s="33">
        <v>1.091785072E-3</v>
      </c>
      <c r="DB161" s="33">
        <v>1.0792592420000001E-3</v>
      </c>
      <c r="DC161" s="33">
        <v>1.0675380340000001E-3</v>
      </c>
      <c r="DD161" s="33">
        <v>1.0560421040000001E-3</v>
      </c>
      <c r="DE161" s="33">
        <v>1.0446819000000001E-3</v>
      </c>
      <c r="DF161" s="33">
        <v>1.0335405339999999E-3</v>
      </c>
      <c r="DG161" s="33">
        <v>1.0224871120000001E-3</v>
      </c>
      <c r="DH161" s="33">
        <v>1.011650386E-3</v>
      </c>
      <c r="DI161" s="33">
        <v>1.0004992280000001E-3</v>
      </c>
      <c r="DJ161" s="33">
        <v>9.892522580000002E-4</v>
      </c>
      <c r="DK161" s="33">
        <v>9.7772512199999998E-4</v>
      </c>
      <c r="DL161" s="33">
        <v>9.661822139999999E-4</v>
      </c>
      <c r="DM161" s="33">
        <v>9.5502379400000002E-4</v>
      </c>
      <c r="DN161" s="33">
        <v>9.4415728399999989E-4</v>
      </c>
      <c r="DO161" s="33">
        <v>9.3348006599999994E-4</v>
      </c>
      <c r="DP161" s="33">
        <v>9.2330737999999995E-4</v>
      </c>
      <c r="DQ161" s="33">
        <v>9.1310227800000003E-4</v>
      </c>
      <c r="DR161" s="33">
        <v>9.0272846400000009E-4</v>
      </c>
      <c r="DS161" s="33">
        <v>8.9178351399999995E-4</v>
      </c>
      <c r="DT161" s="33">
        <v>8.8104480199999993E-4</v>
      </c>
      <c r="DU161" s="33">
        <v>8.7054539800000006E-4</v>
      </c>
      <c r="DV161" s="33">
        <v>8.6061134E-4</v>
      </c>
      <c r="DW161" s="33">
        <v>8.5132389599999996E-4</v>
      </c>
      <c r="DX161" s="33">
        <v>8.42351536E-4</v>
      </c>
      <c r="DY161" s="33">
        <v>8.3341012599999996E-4</v>
      </c>
      <c r="DZ161" s="33">
        <v>8.2445191199999996E-4</v>
      </c>
      <c r="EA161" s="33">
        <v>8.1540027799999995E-4</v>
      </c>
      <c r="EB161" s="33">
        <v>8.0650060199999991E-4</v>
      </c>
      <c r="EC161" s="33">
        <v>7.9768653000000008E-4</v>
      </c>
      <c r="ED161" s="33">
        <v>7.8920066399999994E-4</v>
      </c>
      <c r="EE161" s="33">
        <v>7.8079157599999995E-4</v>
      </c>
      <c r="EF161" s="33">
        <v>7.7249126399999996E-4</v>
      </c>
      <c r="EG161" s="33">
        <v>7.6454228000000007E-4</v>
      </c>
      <c r="EH161" s="33">
        <v>7.5666558399999995E-4</v>
      </c>
      <c r="EI161" s="33">
        <v>7.4902309799999996E-4</v>
      </c>
      <c r="EJ161" s="33">
        <v>7.4105116400000005E-4</v>
      </c>
      <c r="EK161" s="33">
        <v>7.3319038800000007E-4</v>
      </c>
      <c r="EL161" s="33">
        <v>7.25242018E-4</v>
      </c>
      <c r="EM161" s="33">
        <v>7.1723917200000001E-4</v>
      </c>
      <c r="EN161" s="33">
        <v>7.0944906199999999E-4</v>
      </c>
      <c r="EO161" s="33">
        <v>7.0190672200000012E-4</v>
      </c>
      <c r="EP161" s="33">
        <v>6.9517635600000003E-4</v>
      </c>
      <c r="EQ161" s="33">
        <v>6.8905181199999999E-4</v>
      </c>
      <c r="ER161" s="33">
        <v>6.8324666800000002E-4</v>
      </c>
      <c r="ES161" s="33">
        <v>6.77546572E-4</v>
      </c>
      <c r="ET161" s="33">
        <v>6.7137536400000005E-4</v>
      </c>
      <c r="EU161" s="33">
        <v>6.6514548200000004E-4</v>
      </c>
      <c r="EV161" s="33">
        <v>6.5873872799999999E-4</v>
      </c>
      <c r="EW161" s="33">
        <v>6.5208510199999997E-4</v>
      </c>
      <c r="EX161" s="33">
        <v>6.4546811199999994E-4</v>
      </c>
      <c r="EY161" s="33">
        <v>6.3886539800000011E-4</v>
      </c>
      <c r="EZ161" s="33">
        <v>6.32698572E-4</v>
      </c>
      <c r="FA161" s="33">
        <v>6.2665415199999997E-4</v>
      </c>
      <c r="FB161" s="33">
        <v>6.2055116999999997E-4</v>
      </c>
      <c r="FC161" s="33">
        <v>6.1453070599999996E-4</v>
      </c>
      <c r="FD161" s="33">
        <v>6.0822282600000001E-4</v>
      </c>
      <c r="FE161" s="33">
        <v>6.0214133400000001E-4</v>
      </c>
      <c r="FF161" s="33">
        <v>5.9611229200000001E-4</v>
      </c>
      <c r="FG161" s="33">
        <v>5.9032101800000002E-4</v>
      </c>
      <c r="FH161" s="33">
        <v>5.84938736E-4</v>
      </c>
      <c r="FI161" s="33">
        <v>5.7946460599999998E-4</v>
      </c>
      <c r="FJ161" s="33">
        <v>5.7436099400000004E-4</v>
      </c>
      <c r="FK161" s="33">
        <v>5.6916696600000001E-4</v>
      </c>
      <c r="FL161" s="33">
        <v>5.6395549399999997E-4</v>
      </c>
      <c r="FM161" s="33">
        <v>5.5890160600000007E-4</v>
      </c>
      <c r="FN161" s="33">
        <v>5.5369590199999996E-4</v>
      </c>
      <c r="FO161" s="33">
        <v>5.4868572400000007E-4</v>
      </c>
      <c r="FP161" s="33">
        <v>5.4351222800000007E-4</v>
      </c>
      <c r="FQ161" s="33">
        <v>5.38518648E-4</v>
      </c>
      <c r="FR161" s="33">
        <v>5.3365677400000003E-4</v>
      </c>
      <c r="FS161" s="33">
        <v>5.2898780400000001E-4</v>
      </c>
      <c r="FT161" s="33">
        <v>5.2477245199999999E-4</v>
      </c>
      <c r="FU161" s="33">
        <v>5.2059706599999998E-4</v>
      </c>
      <c r="FV161" s="33">
        <v>5.1639098000000002E-4</v>
      </c>
      <c r="FW161" s="33">
        <v>5.1196795599999997E-4</v>
      </c>
      <c r="FX161" s="33">
        <v>5.0734472399999999E-4</v>
      </c>
      <c r="FY161" s="33">
        <v>5.0272444199999993E-4</v>
      </c>
      <c r="FZ161" s="33">
        <v>4.9802814600000004E-4</v>
      </c>
      <c r="GA161" s="33">
        <v>4.9377746000000004E-4</v>
      </c>
      <c r="GB161" s="33">
        <v>4.89788328E-4</v>
      </c>
      <c r="GC161" s="33">
        <v>4.8588549400000001E-4</v>
      </c>
      <c r="GD161" s="33">
        <v>4.8252134000000002E-4</v>
      </c>
      <c r="GE161" s="33">
        <v>4.7908095800000002E-4</v>
      </c>
      <c r="GF161" s="33">
        <v>4.7565550799999999E-4</v>
      </c>
      <c r="GG161" s="33">
        <v>4.7227072600000003E-4</v>
      </c>
      <c r="GH161" s="33">
        <v>4.68735316E-4</v>
      </c>
      <c r="GI161" s="33">
        <v>4.6533812199999998E-4</v>
      </c>
      <c r="GJ161" s="33">
        <v>4.6186454800000001E-4</v>
      </c>
      <c r="GK161" s="33">
        <v>4.5880791599999996E-4</v>
      </c>
      <c r="GL161" s="33">
        <v>4.5571151400000003E-4</v>
      </c>
      <c r="GM161" s="33">
        <v>4.5275344000000005E-4</v>
      </c>
      <c r="GN161" s="33">
        <v>4.4990212200000002E-4</v>
      </c>
      <c r="GO161" s="33">
        <v>4.4674196799999999E-4</v>
      </c>
      <c r="GP161" s="33">
        <v>4.4361955599999997E-4</v>
      </c>
      <c r="GQ161" s="33">
        <v>4.4037827600000004E-4</v>
      </c>
      <c r="GR161" s="33">
        <v>4.3699063199999997E-4</v>
      </c>
      <c r="GS161" s="33">
        <v>4.3367981199999997E-4</v>
      </c>
      <c r="GT161" s="33">
        <v>4.3008591799999999E-4</v>
      </c>
      <c r="GU161" s="33">
        <v>4.2664641000000002E-4</v>
      </c>
      <c r="GV161" s="33">
        <v>4.2321984200000007E-4</v>
      </c>
      <c r="GW161" s="33">
        <v>4.2021857800000006E-4</v>
      </c>
      <c r="GX161" s="33">
        <v>4.1749145799999999E-4</v>
      </c>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33"/>
      <c r="IW161" s="33"/>
      <c r="IX161" s="33"/>
      <c r="IY161" s="33"/>
      <c r="IZ161" s="33"/>
      <c r="JA161" s="33"/>
      <c r="JB161" s="33"/>
      <c r="JC161" s="33"/>
      <c r="JD161" s="33"/>
      <c r="JE161" s="33"/>
      <c r="JF161" s="33"/>
      <c r="JG161" s="33"/>
      <c r="JH161" s="33"/>
      <c r="JI161" s="33"/>
      <c r="JJ161" s="33"/>
      <c r="JK161" s="33"/>
      <c r="JL161" s="33"/>
      <c r="JM161" s="33"/>
      <c r="JN161" s="33"/>
      <c r="JO161" s="33"/>
      <c r="JP161" s="33"/>
      <c r="JQ161" s="33"/>
      <c r="JR161" s="33"/>
      <c r="JS161" s="33"/>
      <c r="JT161" s="33"/>
      <c r="JU161" s="33"/>
      <c r="JV161" s="33"/>
      <c r="JW161" s="33"/>
      <c r="JX161" s="33"/>
      <c r="JY161" s="33"/>
      <c r="JZ161" s="33"/>
      <c r="KA161" s="33"/>
      <c r="KB161" s="33"/>
      <c r="KC161" s="33"/>
      <c r="KD161" s="33"/>
      <c r="KE161" s="33"/>
      <c r="KF161" s="33"/>
      <c r="KG161" s="33"/>
      <c r="KH161" s="33"/>
      <c r="KI161" s="33"/>
      <c r="KJ161" s="33"/>
      <c r="KK161" s="33"/>
      <c r="KL161" s="33"/>
      <c r="KM161" s="33"/>
      <c r="KN161" s="33"/>
      <c r="KO161" s="33"/>
      <c r="KP161" s="33"/>
      <c r="KQ161" s="33"/>
      <c r="KR161" s="33"/>
      <c r="KS161" s="33"/>
      <c r="KT161" s="33"/>
      <c r="KU161" s="33"/>
      <c r="KV161" s="33"/>
      <c r="KW161" s="33"/>
      <c r="KX161" s="33"/>
      <c r="KY161" s="33"/>
      <c r="KZ161" s="33"/>
      <c r="LA161" s="33"/>
      <c r="LB161" s="33"/>
      <c r="LC161" s="33"/>
      <c r="LD161" s="33"/>
      <c r="LE161" s="33"/>
      <c r="LF161" s="33"/>
      <c r="LG161" s="33"/>
      <c r="LH161" s="33"/>
      <c r="LI161" s="33"/>
      <c r="LJ161" s="33"/>
      <c r="LK161" s="33"/>
      <c r="LL161" s="33"/>
      <c r="LM161" s="33"/>
      <c r="LN161" s="33"/>
      <c r="LO161" s="33"/>
      <c r="LP161" s="33"/>
      <c r="LQ161" s="33"/>
      <c r="LR161" s="33"/>
      <c r="LS161" s="33"/>
      <c r="LT161" s="33"/>
      <c r="LU161" s="33"/>
      <c r="LV161" s="33"/>
      <c r="LW161" s="33"/>
      <c r="LX161" s="33"/>
      <c r="LY161" s="33"/>
      <c r="LZ161" s="33"/>
      <c r="MA161" s="33"/>
      <c r="MB161" s="33"/>
      <c r="MC161" s="33"/>
      <c r="MD161" s="33"/>
      <c r="ME161" s="33"/>
      <c r="MF161" s="33"/>
      <c r="MG161" s="33"/>
      <c r="MH161" s="33"/>
      <c r="MI161" s="33"/>
      <c r="MJ161" s="33"/>
      <c r="MK161" s="33"/>
      <c r="ML161" s="33"/>
      <c r="MM161" s="33"/>
      <c r="MN161" s="33"/>
      <c r="MO161" s="33"/>
      <c r="MP161" s="33"/>
      <c r="MQ161" s="33"/>
      <c r="MR161" s="33"/>
      <c r="MS161" s="33"/>
      <c r="MT161" s="33"/>
      <c r="MU161" s="33"/>
      <c r="MV161" s="33"/>
      <c r="MW161" s="33"/>
      <c r="MX161" s="33"/>
      <c r="MY161" s="33"/>
      <c r="MZ161" s="33"/>
      <c r="NA161" s="33"/>
      <c r="NB161" s="33"/>
      <c r="NC161" s="33"/>
      <c r="ND161" s="33"/>
      <c r="NE161" s="33"/>
      <c r="NF161" s="33"/>
      <c r="NG161" s="33"/>
      <c r="NH161" s="33"/>
      <c r="NI161" s="33"/>
      <c r="NJ161" s="33"/>
      <c r="NK161" s="33"/>
      <c r="NL161" s="33"/>
      <c r="NM161" s="33"/>
      <c r="NN161" s="33"/>
      <c r="NO161" s="33"/>
      <c r="NP161" s="33"/>
      <c r="NQ161" s="33"/>
      <c r="NR161" s="33"/>
      <c r="NS161" s="33"/>
      <c r="NT161" s="33"/>
      <c r="NU161" s="33"/>
      <c r="NV161" s="33"/>
      <c r="NW161" s="33"/>
      <c r="NX161" s="33"/>
      <c r="NY161" s="33"/>
      <c r="NZ161" s="33"/>
      <c r="OA161" s="33"/>
      <c r="OB161" s="33"/>
      <c r="OC161" s="33"/>
      <c r="OD161" s="33"/>
      <c r="OE161" s="33"/>
      <c r="OF161" s="33"/>
      <c r="OG161" s="33"/>
      <c r="OH161" s="33"/>
      <c r="OI161" s="33"/>
      <c r="OJ161" s="33"/>
      <c r="OK161" s="33"/>
      <c r="OL161" s="33"/>
      <c r="OM161" s="33"/>
      <c r="ON161" s="33"/>
      <c r="OO161" s="33"/>
      <c r="OP161" s="33"/>
    </row>
    <row r="162" spans="1:406" x14ac:dyDescent="0.25">
      <c r="A162" s="13" t="str">
        <f t="shared" si="2"/>
        <v>Boom-MEDIUM-0.5-20-60</v>
      </c>
      <c r="B162" s="13" t="s">
        <v>57</v>
      </c>
      <c r="C162" s="13" t="s">
        <v>31</v>
      </c>
      <c r="D162" s="23">
        <v>0.5</v>
      </c>
      <c r="E162" s="23">
        <v>20</v>
      </c>
      <c r="F162" s="32">
        <v>60</v>
      </c>
      <c r="G162" s="33">
        <v>7.1993961800000006E-2</v>
      </c>
      <c r="H162" s="33">
        <v>4.7675594600000003E-2</v>
      </c>
      <c r="I162" s="33">
        <v>3.5908933399999995E-2</v>
      </c>
      <c r="J162" s="33">
        <v>2.8649555200000003E-2</v>
      </c>
      <c r="K162" s="33">
        <v>2.4128263800000001E-2</v>
      </c>
      <c r="L162" s="33">
        <v>2.0921620599999999E-2</v>
      </c>
      <c r="M162" s="33">
        <v>1.8496923200000001E-2</v>
      </c>
      <c r="N162" s="33">
        <v>1.6707854000000001E-2</v>
      </c>
      <c r="O162" s="33">
        <v>1.5072032000000001E-2</v>
      </c>
      <c r="P162" s="33">
        <v>1.3639085400000001E-2</v>
      </c>
      <c r="Q162" s="33">
        <v>1.23714797E-2</v>
      </c>
      <c r="R162" s="33">
        <v>1.11076126E-2</v>
      </c>
      <c r="S162" s="33">
        <v>9.9595395600000011E-3</v>
      </c>
      <c r="T162" s="33">
        <v>8.8616241399999997E-3</v>
      </c>
      <c r="U162" s="33">
        <v>7.7758216800000004E-3</v>
      </c>
      <c r="V162" s="33">
        <v>6.7795871600000003E-3</v>
      </c>
      <c r="W162" s="33">
        <v>5.8387331799999997E-3</v>
      </c>
      <c r="X162" s="33">
        <v>5.3276735400000002E-3</v>
      </c>
      <c r="Y162" s="33">
        <v>4.8575132599999998E-3</v>
      </c>
      <c r="Z162" s="33">
        <v>4.4606246600000007E-3</v>
      </c>
      <c r="AA162" s="33">
        <v>4.1060331199999998E-3</v>
      </c>
      <c r="AB162" s="33">
        <v>3.8025035200000001E-3</v>
      </c>
      <c r="AC162" s="33">
        <v>3.5382601200000001E-3</v>
      </c>
      <c r="AD162" s="33">
        <v>3.3072463200000003E-3</v>
      </c>
      <c r="AE162" s="33">
        <v>3.1023603400000001E-3</v>
      </c>
      <c r="AF162" s="33">
        <v>2.9221938999999999E-3</v>
      </c>
      <c r="AG162" s="33">
        <v>2.7610021800000004E-3</v>
      </c>
      <c r="AH162" s="33">
        <v>2.6154526999999997E-3</v>
      </c>
      <c r="AI162" s="33">
        <v>2.4863071399999995E-3</v>
      </c>
      <c r="AJ162" s="33">
        <v>2.3685259800000002E-3</v>
      </c>
      <c r="AK162" s="33">
        <v>2.2620550599999996E-3</v>
      </c>
      <c r="AL162" s="33">
        <v>2.1659906799999999E-3</v>
      </c>
      <c r="AM162" s="33">
        <v>2.0776746399999999E-3</v>
      </c>
      <c r="AN162" s="33">
        <v>1.9965583399999998E-3</v>
      </c>
      <c r="AO162" s="33">
        <v>1.9208650600000001E-3</v>
      </c>
      <c r="AP162" s="33">
        <v>1.85192145E-3</v>
      </c>
      <c r="AQ162" s="33">
        <v>1.7879699460000001E-3</v>
      </c>
      <c r="AR162" s="33">
        <v>1.7278706519999998E-3</v>
      </c>
      <c r="AS162" s="33">
        <v>1.6718446240000001E-3</v>
      </c>
      <c r="AT162" s="33">
        <v>1.6202393459999998E-3</v>
      </c>
      <c r="AU162" s="33">
        <v>1.5720027120000001E-3</v>
      </c>
      <c r="AV162" s="33">
        <v>1.52670026E-3</v>
      </c>
      <c r="AW162" s="33">
        <v>1.4837382719999999E-3</v>
      </c>
      <c r="AX162" s="33">
        <v>1.4435603060000001E-3</v>
      </c>
      <c r="AY162" s="33">
        <v>1.405794806E-3</v>
      </c>
      <c r="AZ162" s="33">
        <v>1.3706899019999999E-3</v>
      </c>
      <c r="BA162" s="33">
        <v>1.3372563360000002E-3</v>
      </c>
      <c r="BB162" s="33">
        <v>1.30585116E-3</v>
      </c>
      <c r="BC162" s="33">
        <v>1.275926752E-3</v>
      </c>
      <c r="BD162" s="33">
        <v>1.247638148E-3</v>
      </c>
      <c r="BE162" s="33">
        <v>1.2206154700000001E-3</v>
      </c>
      <c r="BF162" s="33">
        <v>1.1946544359999998E-3</v>
      </c>
      <c r="BG162" s="33">
        <v>1.1699205160000002E-3</v>
      </c>
      <c r="BH162" s="33">
        <v>1.1464082000000001E-3</v>
      </c>
      <c r="BI162" s="33">
        <v>1.123360414E-3</v>
      </c>
      <c r="BJ162" s="33">
        <v>1.1013051140000001E-3</v>
      </c>
      <c r="BK162" s="33">
        <v>1.080228352E-3</v>
      </c>
      <c r="BL162" s="33">
        <v>1.059780522E-3</v>
      </c>
      <c r="BM162" s="33">
        <v>1.039125294E-3</v>
      </c>
      <c r="BN162" s="33">
        <v>1.0189197080000001E-3</v>
      </c>
      <c r="BO162" s="33">
        <v>9.9959513399999994E-4</v>
      </c>
      <c r="BP162" s="33">
        <v>9.8045992800000013E-4</v>
      </c>
      <c r="BQ162" s="33">
        <v>9.6248449599999997E-4</v>
      </c>
      <c r="BR162" s="33">
        <v>9.4464031000000013E-4</v>
      </c>
      <c r="BS162" s="33">
        <v>9.2724195400000007E-4</v>
      </c>
      <c r="BT162" s="33">
        <v>9.1007623200000005E-4</v>
      </c>
      <c r="BU162" s="33">
        <v>8.9392040000000001E-4</v>
      </c>
      <c r="BV162" s="33">
        <v>8.7935160599999997E-4</v>
      </c>
      <c r="BW162" s="33">
        <v>8.6529457799999993E-4</v>
      </c>
      <c r="BX162" s="33">
        <v>8.5158128200000008E-4</v>
      </c>
      <c r="BY162" s="33">
        <v>8.3892397599999999E-4</v>
      </c>
      <c r="BZ162" s="33">
        <v>8.2651876600000002E-4</v>
      </c>
      <c r="CA162" s="33">
        <v>8.14298808E-4</v>
      </c>
      <c r="CB162" s="33">
        <v>8.0259562200000003E-4</v>
      </c>
      <c r="CC162" s="33">
        <v>7.9121676800000004E-4</v>
      </c>
      <c r="CD162" s="33">
        <v>7.80633646E-4</v>
      </c>
      <c r="CE162" s="33">
        <v>7.7071366199999998E-4</v>
      </c>
      <c r="CF162" s="33">
        <v>7.6117409999999991E-4</v>
      </c>
      <c r="CG162" s="33">
        <v>7.5199258399999999E-4</v>
      </c>
      <c r="CH162" s="33">
        <v>7.4311927599999997E-4</v>
      </c>
      <c r="CI162" s="33">
        <v>7.346614500000001E-4</v>
      </c>
      <c r="CJ162" s="33">
        <v>7.2603755800000006E-4</v>
      </c>
      <c r="CK162" s="33">
        <v>7.1771257799999998E-4</v>
      </c>
      <c r="CL162" s="33">
        <v>7.0965634400000006E-4</v>
      </c>
      <c r="CM162" s="33">
        <v>7.0172512799999997E-4</v>
      </c>
      <c r="CN162" s="33">
        <v>6.9470284600000004E-4</v>
      </c>
      <c r="CO162" s="33">
        <v>6.8788051999999996E-4</v>
      </c>
      <c r="CP162" s="33">
        <v>6.8151093799999991E-4</v>
      </c>
      <c r="CQ162" s="33">
        <v>6.7567839400000003E-4</v>
      </c>
      <c r="CR162" s="33">
        <v>6.6952596800000006E-4</v>
      </c>
      <c r="CS162" s="33">
        <v>6.6351912599999993E-4</v>
      </c>
      <c r="CT162" s="33">
        <v>6.5778817600000003E-4</v>
      </c>
      <c r="CU162" s="33">
        <v>6.5254176800000005E-4</v>
      </c>
      <c r="CV162" s="33">
        <v>6.4736577599999994E-4</v>
      </c>
      <c r="CW162" s="33">
        <v>6.4251981200000004E-4</v>
      </c>
      <c r="CX162" s="33">
        <v>6.3798301200000001E-4</v>
      </c>
      <c r="CY162" s="33">
        <v>6.3366847199999995E-4</v>
      </c>
      <c r="CZ162" s="33">
        <v>6.2914449399999997E-4</v>
      </c>
      <c r="DA162" s="33">
        <v>6.2534724800000004E-4</v>
      </c>
      <c r="DB162" s="33">
        <v>6.2094957200000008E-4</v>
      </c>
      <c r="DC162" s="33">
        <v>6.1633603399999996E-4</v>
      </c>
      <c r="DD162" s="33">
        <v>6.1175084399999998E-4</v>
      </c>
      <c r="DE162" s="33">
        <v>6.0776039999999997E-4</v>
      </c>
      <c r="DF162" s="33">
        <v>6.0365087400000004E-4</v>
      </c>
      <c r="DG162" s="33">
        <v>5.9998658000000001E-4</v>
      </c>
      <c r="DH162" s="33">
        <v>5.9645153400000005E-4</v>
      </c>
      <c r="DI162" s="33">
        <v>5.9236759600000001E-4</v>
      </c>
      <c r="DJ162" s="33">
        <v>5.8832405999999996E-4</v>
      </c>
      <c r="DK162" s="33">
        <v>5.8450559399999993E-4</v>
      </c>
      <c r="DL162" s="33">
        <v>5.8013183600000003E-4</v>
      </c>
      <c r="DM162" s="33">
        <v>5.7638901000000003E-4</v>
      </c>
      <c r="DN162" s="33">
        <v>5.7284810600000005E-4</v>
      </c>
      <c r="DO162" s="33">
        <v>5.6963275800000004E-4</v>
      </c>
      <c r="DP162" s="33">
        <v>5.6639583400000006E-4</v>
      </c>
      <c r="DQ162" s="33">
        <v>5.6361992000000002E-4</v>
      </c>
      <c r="DR162" s="33">
        <v>5.6055909400000003E-4</v>
      </c>
      <c r="DS162" s="33">
        <v>5.5740932400000004E-4</v>
      </c>
      <c r="DT162" s="33">
        <v>5.5436021600000006E-4</v>
      </c>
      <c r="DU162" s="33">
        <v>5.5064998000000005E-4</v>
      </c>
      <c r="DV162" s="33">
        <v>5.4669453599999994E-4</v>
      </c>
      <c r="DW162" s="33">
        <v>5.4310352800000003E-4</v>
      </c>
      <c r="DX162" s="33">
        <v>5.3948446000000002E-4</v>
      </c>
      <c r="DY162" s="33">
        <v>5.3611510799999999E-4</v>
      </c>
      <c r="DZ162" s="33">
        <v>5.3335375000000001E-4</v>
      </c>
      <c r="EA162" s="33">
        <v>5.3109967800000005E-4</v>
      </c>
      <c r="EB162" s="33">
        <v>5.2882378799999998E-4</v>
      </c>
      <c r="EC162" s="33">
        <v>5.26363968E-4</v>
      </c>
      <c r="ED162" s="33">
        <v>5.2385290600000006E-4</v>
      </c>
      <c r="EE162" s="33">
        <v>5.2087650400000002E-4</v>
      </c>
      <c r="EF162" s="33">
        <v>5.1752644399999999E-4</v>
      </c>
      <c r="EG162" s="33">
        <v>5.1484155399999999E-4</v>
      </c>
      <c r="EH162" s="33">
        <v>5.11638386E-4</v>
      </c>
      <c r="EI162" s="33">
        <v>5.08680154E-4</v>
      </c>
      <c r="EJ162" s="33">
        <v>5.0585768600000004E-4</v>
      </c>
      <c r="EK162" s="33">
        <v>5.0282299600000002E-4</v>
      </c>
      <c r="EL162" s="33">
        <v>4.9974056800000004E-4</v>
      </c>
      <c r="EM162" s="33">
        <v>4.9690810600000002E-4</v>
      </c>
      <c r="EN162" s="33">
        <v>4.9419506399999997E-4</v>
      </c>
      <c r="EO162" s="33">
        <v>4.9180453000000003E-4</v>
      </c>
      <c r="EP162" s="33">
        <v>4.8987712400000005E-4</v>
      </c>
      <c r="EQ162" s="33">
        <v>4.8806110400000005E-4</v>
      </c>
      <c r="ER162" s="33">
        <v>4.8607047199999997E-4</v>
      </c>
      <c r="ES162" s="33">
        <v>4.84282108E-4</v>
      </c>
      <c r="ET162" s="33">
        <v>4.8177858800000002E-4</v>
      </c>
      <c r="EU162" s="33">
        <v>4.7914233799999995E-4</v>
      </c>
      <c r="EV162" s="33">
        <v>4.7627433200000003E-4</v>
      </c>
      <c r="EW162" s="33">
        <v>4.7322859199999998E-4</v>
      </c>
      <c r="EX162" s="33">
        <v>4.7026521799999998E-4</v>
      </c>
      <c r="EY162" s="33">
        <v>4.6754362800000004E-4</v>
      </c>
      <c r="EZ162" s="33">
        <v>4.6479282399999996E-4</v>
      </c>
      <c r="FA162" s="33">
        <v>4.6230952999999999E-4</v>
      </c>
      <c r="FB162" s="33">
        <v>4.6020037200000005E-4</v>
      </c>
      <c r="FC162" s="33">
        <v>4.5854432000000004E-4</v>
      </c>
      <c r="FD162" s="33">
        <v>4.5690066000000007E-4</v>
      </c>
      <c r="FE162" s="33">
        <v>4.5520580399999996E-4</v>
      </c>
      <c r="FF162" s="33">
        <v>4.5362680400000004E-4</v>
      </c>
      <c r="FG162" s="33">
        <v>4.5176780999999996E-4</v>
      </c>
      <c r="FH162" s="33">
        <v>4.4946322399999996E-4</v>
      </c>
      <c r="FI162" s="33">
        <v>4.4702279800000005E-4</v>
      </c>
      <c r="FJ162" s="33">
        <v>4.4481661000000006E-4</v>
      </c>
      <c r="FK162" s="33">
        <v>4.4250514600000001E-4</v>
      </c>
      <c r="FL162" s="33">
        <v>4.4046585400000002E-4</v>
      </c>
      <c r="FM162" s="33">
        <v>4.3874379600000008E-4</v>
      </c>
      <c r="FN162" s="33">
        <v>4.3681727000000005E-4</v>
      </c>
      <c r="FO162" s="33">
        <v>4.3503537199999999E-4</v>
      </c>
      <c r="FP162" s="33">
        <v>4.3307924199999996E-4</v>
      </c>
      <c r="FQ162" s="33">
        <v>4.3088348799999996E-4</v>
      </c>
      <c r="FR162" s="33">
        <v>4.2872415400000005E-4</v>
      </c>
      <c r="FS162" s="33">
        <v>4.2605395200000001E-4</v>
      </c>
      <c r="FT162" s="33">
        <v>4.2348729399999997E-4</v>
      </c>
      <c r="FU162" s="33">
        <v>4.2076556600000004E-4</v>
      </c>
      <c r="FV162" s="33">
        <v>4.1785642600000001E-4</v>
      </c>
      <c r="FW162" s="33">
        <v>4.1492098200000002E-4</v>
      </c>
      <c r="FX162" s="33">
        <v>4.12064248E-4</v>
      </c>
      <c r="FY162" s="33">
        <v>4.0906932199999998E-4</v>
      </c>
      <c r="FZ162" s="33">
        <v>4.0623682399999999E-4</v>
      </c>
      <c r="GA162" s="33">
        <v>4.0356159599999998E-4</v>
      </c>
      <c r="GB162" s="33">
        <v>4.0086129799999997E-4</v>
      </c>
      <c r="GC162" s="33">
        <v>3.9860102800000005E-4</v>
      </c>
      <c r="GD162" s="33">
        <v>3.9646817400000004E-4</v>
      </c>
      <c r="GE162" s="33">
        <v>3.9414173800000007E-4</v>
      </c>
      <c r="GF162" s="33">
        <v>3.9169193399999996E-4</v>
      </c>
      <c r="GG162" s="33">
        <v>3.8901985400000005E-4</v>
      </c>
      <c r="GH162" s="33">
        <v>3.8556302400000002E-4</v>
      </c>
      <c r="GI162" s="33">
        <v>3.8150553200000002E-4</v>
      </c>
      <c r="GJ162" s="33">
        <v>3.7700571800000003E-4</v>
      </c>
      <c r="GK162" s="33">
        <v>3.7239291399999996E-4</v>
      </c>
      <c r="GL162" s="33">
        <v>3.68042246E-4</v>
      </c>
      <c r="GM162" s="33">
        <v>3.64162654E-4</v>
      </c>
      <c r="GN162" s="33">
        <v>3.6053322399999998E-4</v>
      </c>
      <c r="GO162" s="33">
        <v>3.5746756400000001E-4</v>
      </c>
      <c r="GP162" s="33">
        <v>3.54758542E-4</v>
      </c>
      <c r="GQ162" s="33">
        <v>3.5184667199999998E-4</v>
      </c>
      <c r="GR162" s="33">
        <v>3.48919014E-4</v>
      </c>
      <c r="GS162" s="33">
        <v>3.4596683999999996E-4</v>
      </c>
      <c r="GT162" s="33">
        <v>3.4286330399999998E-4</v>
      </c>
      <c r="GU162" s="33">
        <v>3.3965477399999999E-4</v>
      </c>
      <c r="GV162" s="33">
        <v>3.3655717600000003E-4</v>
      </c>
      <c r="GW162" s="33">
        <v>3.3356921800000003E-4</v>
      </c>
      <c r="GX162" s="33">
        <v>3.3021984600000001E-4</v>
      </c>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33"/>
      <c r="IW162" s="33"/>
      <c r="IX162" s="33"/>
      <c r="IY162" s="33"/>
      <c r="IZ162" s="33"/>
      <c r="JA162" s="33"/>
      <c r="JB162" s="33"/>
      <c r="JC162" s="33"/>
      <c r="JD162" s="33"/>
      <c r="JE162" s="33"/>
      <c r="JF162" s="33"/>
      <c r="JG162" s="33"/>
      <c r="JH162" s="33"/>
      <c r="JI162" s="33"/>
      <c r="JJ162" s="33"/>
      <c r="JK162" s="33"/>
      <c r="JL162" s="33"/>
      <c r="JM162" s="33"/>
      <c r="JN162" s="33"/>
      <c r="JO162" s="33"/>
      <c r="JP162" s="33"/>
      <c r="JQ162" s="33"/>
      <c r="JR162" s="33"/>
      <c r="JS162" s="33"/>
      <c r="JT162" s="33"/>
      <c r="JU162" s="33"/>
      <c r="JV162" s="33"/>
      <c r="JW162" s="33"/>
      <c r="JX162" s="33"/>
      <c r="JY162" s="33"/>
      <c r="JZ162" s="33"/>
      <c r="KA162" s="33"/>
      <c r="KB162" s="33"/>
      <c r="KC162" s="33"/>
      <c r="KD162" s="33"/>
      <c r="KE162" s="33"/>
      <c r="KF162" s="33"/>
      <c r="KG162" s="33"/>
      <c r="KH162" s="33"/>
      <c r="KI162" s="33"/>
      <c r="KJ162" s="33"/>
      <c r="KK162" s="33"/>
      <c r="KL162" s="33"/>
      <c r="KM162" s="33"/>
      <c r="KN162" s="33"/>
      <c r="KO162" s="33"/>
      <c r="KP162" s="33"/>
      <c r="KQ162" s="33"/>
      <c r="KR162" s="33"/>
      <c r="KS162" s="33"/>
      <c r="KT162" s="33"/>
      <c r="KU162" s="33"/>
      <c r="KV162" s="33"/>
      <c r="KW162" s="33"/>
      <c r="KX162" s="33"/>
      <c r="KY162" s="33"/>
      <c r="KZ162" s="33"/>
      <c r="LA162" s="33"/>
      <c r="LB162" s="33"/>
      <c r="LC162" s="33"/>
      <c r="LD162" s="33"/>
      <c r="LE162" s="33"/>
      <c r="LF162" s="33"/>
      <c r="LG162" s="33"/>
      <c r="LH162" s="33"/>
      <c r="LI162" s="33"/>
      <c r="LJ162" s="33"/>
      <c r="LK162" s="33"/>
      <c r="LL162" s="33"/>
      <c r="LM162" s="33"/>
      <c r="LN162" s="33"/>
      <c r="LO162" s="33"/>
      <c r="LP162" s="33"/>
      <c r="LQ162" s="33"/>
      <c r="LR162" s="33"/>
      <c r="LS162" s="33"/>
      <c r="LT162" s="33"/>
      <c r="LU162" s="33"/>
      <c r="LV162" s="33"/>
      <c r="LW162" s="33"/>
      <c r="LX162" s="33"/>
      <c r="LY162" s="33"/>
      <c r="LZ162" s="33"/>
      <c r="MA162" s="33"/>
      <c r="MB162" s="33"/>
      <c r="MC162" s="33"/>
      <c r="MD162" s="33"/>
      <c r="ME162" s="33"/>
      <c r="MF162" s="33"/>
      <c r="MG162" s="33"/>
      <c r="MH162" s="33"/>
      <c r="MI162" s="33"/>
      <c r="MJ162" s="33"/>
      <c r="MK162" s="33"/>
      <c r="ML162" s="33"/>
      <c r="MM162" s="33"/>
      <c r="MN162" s="33"/>
      <c r="MO162" s="33"/>
      <c r="MP162" s="33"/>
      <c r="MQ162" s="33"/>
      <c r="MR162" s="33"/>
      <c r="MS162" s="33"/>
      <c r="MT162" s="33"/>
      <c r="MU162" s="33"/>
      <c r="MV162" s="33"/>
      <c r="MW162" s="33"/>
      <c r="MX162" s="33"/>
      <c r="MY162" s="33"/>
      <c r="MZ162" s="33"/>
      <c r="NA162" s="33"/>
      <c r="NB162" s="33"/>
      <c r="NC162" s="33"/>
      <c r="ND162" s="33"/>
      <c r="NE162" s="33"/>
      <c r="NF162" s="33"/>
      <c r="NG162" s="33"/>
      <c r="NH162" s="33"/>
      <c r="NI162" s="33"/>
      <c r="NJ162" s="33"/>
      <c r="NK162" s="33"/>
      <c r="NL162" s="33"/>
      <c r="NM162" s="33"/>
      <c r="NN162" s="33"/>
      <c r="NO162" s="33"/>
      <c r="NP162" s="33"/>
      <c r="NQ162" s="33"/>
      <c r="NR162" s="33"/>
      <c r="NS162" s="33"/>
      <c r="NT162" s="33"/>
      <c r="NU162" s="33"/>
      <c r="NV162" s="33"/>
      <c r="NW162" s="33"/>
      <c r="NX162" s="33"/>
      <c r="NY162" s="33"/>
      <c r="NZ162" s="33"/>
      <c r="OA162" s="33"/>
      <c r="OB162" s="33"/>
      <c r="OC162" s="33"/>
      <c r="OD162" s="33"/>
      <c r="OE162" s="33"/>
      <c r="OF162" s="33"/>
      <c r="OG162" s="33"/>
      <c r="OH162" s="33"/>
      <c r="OI162" s="33"/>
      <c r="OJ162" s="33"/>
      <c r="OK162" s="33"/>
      <c r="OL162" s="33"/>
      <c r="OM162" s="33"/>
      <c r="ON162" s="33"/>
      <c r="OO162" s="33"/>
      <c r="OP162" s="33"/>
    </row>
    <row r="163" spans="1:406" x14ac:dyDescent="0.25">
      <c r="A163" s="13" t="str">
        <f t="shared" si="2"/>
        <v>Boom-MEDIUM-0.5-14-60</v>
      </c>
      <c r="B163" s="13" t="s">
        <v>57</v>
      </c>
      <c r="C163" s="13" t="s">
        <v>31</v>
      </c>
      <c r="D163" s="23">
        <v>0.5</v>
      </c>
      <c r="E163" s="23">
        <v>14</v>
      </c>
      <c r="F163" s="32">
        <v>60</v>
      </c>
      <c r="G163" s="33">
        <v>5.2099860999999997E-2</v>
      </c>
      <c r="H163" s="33">
        <v>3.2602573199999998E-2</v>
      </c>
      <c r="I163" s="33">
        <v>2.3815833200000001E-2</v>
      </c>
      <c r="J163" s="33">
        <v>1.8946032799999998E-2</v>
      </c>
      <c r="K163" s="33">
        <v>1.60724166E-2</v>
      </c>
      <c r="L163" s="33">
        <v>1.4079589199999999E-2</v>
      </c>
      <c r="M163" s="33">
        <v>1.250988494E-2</v>
      </c>
      <c r="N163" s="33">
        <v>1.1360391679999998E-2</v>
      </c>
      <c r="O163" s="33">
        <v>1.029887646E-2</v>
      </c>
      <c r="P163" s="33">
        <v>9.3600123199999996E-3</v>
      </c>
      <c r="Q163" s="33">
        <v>8.4619373199999997E-3</v>
      </c>
      <c r="R163" s="33">
        <v>7.6138327000000007E-3</v>
      </c>
      <c r="S163" s="33">
        <v>6.8058330800000004E-3</v>
      </c>
      <c r="T163" s="33">
        <v>6.0130140600000003E-3</v>
      </c>
      <c r="U163" s="33">
        <v>5.2505908399999995E-3</v>
      </c>
      <c r="V163" s="33">
        <v>4.5348286200000004E-3</v>
      </c>
      <c r="W163" s="33">
        <v>3.8572652200000003E-3</v>
      </c>
      <c r="X163" s="33">
        <v>3.4941820600000004E-3</v>
      </c>
      <c r="Y163" s="33">
        <v>3.1865171200000002E-3</v>
      </c>
      <c r="Z163" s="33">
        <v>2.9356647399999998E-3</v>
      </c>
      <c r="AA163" s="33">
        <v>2.7265374000000004E-3</v>
      </c>
      <c r="AB163" s="33">
        <v>2.5492923400000003E-3</v>
      </c>
      <c r="AC163" s="33">
        <v>2.3969877E-3</v>
      </c>
      <c r="AD163" s="33">
        <v>2.2650925800000001E-3</v>
      </c>
      <c r="AE163" s="33">
        <v>2.1485106400000002E-3</v>
      </c>
      <c r="AF163" s="33">
        <v>2.0455107599999999E-3</v>
      </c>
      <c r="AG163" s="33">
        <v>1.9540966600000002E-3</v>
      </c>
      <c r="AH163" s="33">
        <v>1.87282956E-3</v>
      </c>
      <c r="AI163" s="33">
        <v>1.8006286500000001E-3</v>
      </c>
      <c r="AJ163" s="33">
        <v>1.7350494599999999E-3</v>
      </c>
      <c r="AK163" s="33">
        <v>1.6758054320000001E-3</v>
      </c>
      <c r="AL163" s="33">
        <v>1.6219262080000001E-3</v>
      </c>
      <c r="AM163" s="33">
        <v>1.5729433940000002E-3</v>
      </c>
      <c r="AN163" s="33">
        <v>1.5287907000000002E-3</v>
      </c>
      <c r="AO163" s="33">
        <v>1.4883826800000002E-3</v>
      </c>
      <c r="AP163" s="33">
        <v>1.4517779540000001E-3</v>
      </c>
      <c r="AQ163" s="33">
        <v>1.418023388E-3</v>
      </c>
      <c r="AR163" s="33">
        <v>1.387021064E-3</v>
      </c>
      <c r="AS163" s="33">
        <v>1.3582252540000001E-3</v>
      </c>
      <c r="AT163" s="33">
        <v>1.3311991700000001E-3</v>
      </c>
      <c r="AU163" s="33">
        <v>1.3064149880000001E-3</v>
      </c>
      <c r="AV163" s="33">
        <v>1.28308419E-3</v>
      </c>
      <c r="AW163" s="33">
        <v>1.261576688E-3</v>
      </c>
      <c r="AX163" s="33">
        <v>1.2418138080000001E-3</v>
      </c>
      <c r="AY163" s="33">
        <v>1.2234130779999999E-3</v>
      </c>
      <c r="AZ163" s="33">
        <v>1.2059349080000001E-3</v>
      </c>
      <c r="BA163" s="33">
        <v>1.1887415180000002E-3</v>
      </c>
      <c r="BB163" s="33">
        <v>1.1726106519999999E-3</v>
      </c>
      <c r="BC163" s="33">
        <v>1.1575262020000001E-3</v>
      </c>
      <c r="BD163" s="33">
        <v>1.142925804E-3</v>
      </c>
      <c r="BE163" s="33">
        <v>1.128969714E-3</v>
      </c>
      <c r="BF163" s="33">
        <v>1.1154193620000002E-3</v>
      </c>
      <c r="BG163" s="33">
        <v>1.1026096460000001E-3</v>
      </c>
      <c r="BH163" s="33">
        <v>1.0899596720000001E-3</v>
      </c>
      <c r="BI163" s="33">
        <v>1.0770714440000002E-3</v>
      </c>
      <c r="BJ163" s="33">
        <v>1.064517506E-3</v>
      </c>
      <c r="BK163" s="33">
        <v>1.0527904340000001E-3</v>
      </c>
      <c r="BL163" s="33">
        <v>1.0412984100000001E-3</v>
      </c>
      <c r="BM163" s="33">
        <v>1.0309217200000001E-3</v>
      </c>
      <c r="BN163" s="33">
        <v>1.02062203E-3</v>
      </c>
      <c r="BO163" s="33">
        <v>1.0101711920000001E-3</v>
      </c>
      <c r="BP163" s="33">
        <v>9.9975723399999992E-4</v>
      </c>
      <c r="BQ163" s="33">
        <v>9.8963656200000004E-4</v>
      </c>
      <c r="BR163" s="33">
        <v>9.7927345200000005E-4</v>
      </c>
      <c r="BS163" s="33">
        <v>9.6946091800000002E-4</v>
      </c>
      <c r="BT163" s="33">
        <v>9.5917455600000008E-4</v>
      </c>
      <c r="BU163" s="33">
        <v>9.4940239200000007E-4</v>
      </c>
      <c r="BV163" s="33">
        <v>9.3960196200000004E-4</v>
      </c>
      <c r="BW163" s="33">
        <v>9.3016696799999999E-4</v>
      </c>
      <c r="BX163" s="33">
        <v>9.2049429000000014E-4</v>
      </c>
      <c r="BY163" s="33">
        <v>9.1062710600000002E-4</v>
      </c>
      <c r="BZ163" s="33">
        <v>9.0078752599999997E-4</v>
      </c>
      <c r="CA163" s="33">
        <v>8.9131288800000004E-4</v>
      </c>
      <c r="CB163" s="33">
        <v>8.8125490000000003E-4</v>
      </c>
      <c r="CC163" s="33">
        <v>8.7155047400000007E-4</v>
      </c>
      <c r="CD163" s="33">
        <v>8.61876794E-4</v>
      </c>
      <c r="CE163" s="33">
        <v>8.5267385000000005E-4</v>
      </c>
      <c r="CF163" s="33">
        <v>8.4350429000000005E-4</v>
      </c>
      <c r="CG163" s="33">
        <v>8.3411850599999994E-4</v>
      </c>
      <c r="CH163" s="33">
        <v>8.2489786000000003E-4</v>
      </c>
      <c r="CI163" s="33">
        <v>8.1530373200000008E-4</v>
      </c>
      <c r="CJ163" s="33">
        <v>8.0538309600000006E-4</v>
      </c>
      <c r="CK163" s="33">
        <v>7.9584495600000006E-4</v>
      </c>
      <c r="CL163" s="33">
        <v>7.8605980600000001E-4</v>
      </c>
      <c r="CM163" s="33">
        <v>7.7690137000000002E-4</v>
      </c>
      <c r="CN163" s="33">
        <v>7.67936812E-4</v>
      </c>
      <c r="CO163" s="33">
        <v>7.5882645400000002E-4</v>
      </c>
      <c r="CP163" s="33">
        <v>7.4989810799999993E-4</v>
      </c>
      <c r="CQ163" s="33">
        <v>7.405567520000001E-4</v>
      </c>
      <c r="CR163" s="33">
        <v>7.3047702799999999E-4</v>
      </c>
      <c r="CS163" s="33">
        <v>7.2073922600000004E-4</v>
      </c>
      <c r="CT163" s="33">
        <v>7.1089502199999993E-4</v>
      </c>
      <c r="CU163" s="33">
        <v>7.0153710800000002E-4</v>
      </c>
      <c r="CV163" s="33">
        <v>6.9234008399999994E-4</v>
      </c>
      <c r="CW163" s="33">
        <v>6.8338545400000003E-4</v>
      </c>
      <c r="CX163" s="33">
        <v>6.7483801000000005E-4</v>
      </c>
      <c r="CY163" s="33">
        <v>6.6683806800000005E-4</v>
      </c>
      <c r="CZ163" s="33">
        <v>6.5888593600000006E-4</v>
      </c>
      <c r="DA163" s="33">
        <v>6.5135224599999989E-4</v>
      </c>
      <c r="DB163" s="33">
        <v>6.4373873400000003E-4</v>
      </c>
      <c r="DC163" s="33">
        <v>6.3612129600000003E-4</v>
      </c>
      <c r="DD163" s="33">
        <v>6.2866840000000001E-4</v>
      </c>
      <c r="DE163" s="33">
        <v>6.2134409000000009E-4</v>
      </c>
      <c r="DF163" s="33">
        <v>6.1417564600000003E-4</v>
      </c>
      <c r="DG163" s="33">
        <v>6.0797263799999997E-4</v>
      </c>
      <c r="DH163" s="33">
        <v>6.0163176000000004E-4</v>
      </c>
      <c r="DI163" s="33">
        <v>5.9605722600000006E-4</v>
      </c>
      <c r="DJ163" s="33">
        <v>5.9067587000000003E-4</v>
      </c>
      <c r="DK163" s="33">
        <v>5.8530963400000007E-4</v>
      </c>
      <c r="DL163" s="33">
        <v>5.7952567800000001E-4</v>
      </c>
      <c r="DM163" s="33">
        <v>5.7373764199999998E-4</v>
      </c>
      <c r="DN163" s="33">
        <v>5.6826903999999999E-4</v>
      </c>
      <c r="DO163" s="33">
        <v>5.6265750399999998E-4</v>
      </c>
      <c r="DP163" s="33">
        <v>5.5752349600000006E-4</v>
      </c>
      <c r="DQ163" s="33">
        <v>5.5284608400000006E-4</v>
      </c>
      <c r="DR163" s="33">
        <v>5.4794035400000001E-4</v>
      </c>
      <c r="DS163" s="33">
        <v>5.4380366799999997E-4</v>
      </c>
      <c r="DT163" s="33">
        <v>5.3935209400000005E-4</v>
      </c>
      <c r="DU163" s="33">
        <v>5.3486467000000005E-4</v>
      </c>
      <c r="DV163" s="33">
        <v>5.3092757000000005E-4</v>
      </c>
      <c r="DW163" s="33">
        <v>5.2704717000000008E-4</v>
      </c>
      <c r="DX163" s="33">
        <v>5.2357047600000005E-4</v>
      </c>
      <c r="DY163" s="33">
        <v>5.2023219999999999E-4</v>
      </c>
      <c r="DZ163" s="33">
        <v>5.1687309799999998E-4</v>
      </c>
      <c r="EA163" s="33">
        <v>5.1344936199999999E-4</v>
      </c>
      <c r="EB163" s="33">
        <v>5.09611728E-4</v>
      </c>
      <c r="EC163" s="33">
        <v>5.0590952999999997E-4</v>
      </c>
      <c r="ED163" s="33">
        <v>5.0209339400000006E-4</v>
      </c>
      <c r="EE163" s="33">
        <v>4.9816148400000002E-4</v>
      </c>
      <c r="EF163" s="33">
        <v>4.9420869600000003E-4</v>
      </c>
      <c r="EG163" s="33">
        <v>4.9069013600000001E-4</v>
      </c>
      <c r="EH163" s="33">
        <v>4.8719079400000006E-4</v>
      </c>
      <c r="EI163" s="33">
        <v>4.8393881199999995E-4</v>
      </c>
      <c r="EJ163" s="33">
        <v>4.8110321800000003E-4</v>
      </c>
      <c r="EK163" s="33">
        <v>4.7792253999999999E-4</v>
      </c>
      <c r="EL163" s="33">
        <v>4.7477470400000002E-4</v>
      </c>
      <c r="EM163" s="33">
        <v>4.7158453199999998E-4</v>
      </c>
      <c r="EN163" s="33">
        <v>4.67481422E-4</v>
      </c>
      <c r="EO163" s="33">
        <v>4.6344002E-4</v>
      </c>
      <c r="EP163" s="33">
        <v>4.5938703400000004E-4</v>
      </c>
      <c r="EQ163" s="33">
        <v>4.5551863399999999E-4</v>
      </c>
      <c r="ER163" s="33">
        <v>4.5169967199999998E-4</v>
      </c>
      <c r="ES163" s="33">
        <v>4.4842914000000006E-4</v>
      </c>
      <c r="ET163" s="33">
        <v>4.4541945799999997E-4</v>
      </c>
      <c r="EU163" s="33">
        <v>4.4234315800000001E-4</v>
      </c>
      <c r="EV163" s="33">
        <v>4.3928504000000004E-4</v>
      </c>
      <c r="EW163" s="33">
        <v>4.3587439999999997E-4</v>
      </c>
      <c r="EX163" s="33">
        <v>4.3195297599999999E-4</v>
      </c>
      <c r="EY163" s="33">
        <v>4.2790315400000002E-4</v>
      </c>
      <c r="EZ163" s="33">
        <v>4.2346320799999994E-4</v>
      </c>
      <c r="FA163" s="33">
        <v>4.1912770599999993E-4</v>
      </c>
      <c r="FB163" s="33">
        <v>4.1472152400000002E-4</v>
      </c>
      <c r="FC163" s="33">
        <v>4.1055923400000005E-4</v>
      </c>
      <c r="FD163" s="33">
        <v>4.0659474199999999E-4</v>
      </c>
      <c r="FE163" s="33">
        <v>4.0276477200000001E-4</v>
      </c>
      <c r="FF163" s="33">
        <v>3.9898314600000007E-4</v>
      </c>
      <c r="FG163" s="33">
        <v>3.9537222800000002E-4</v>
      </c>
      <c r="FH163" s="33">
        <v>3.9178281600000002E-4</v>
      </c>
      <c r="FI163" s="33">
        <v>3.8846413400000005E-4</v>
      </c>
      <c r="FJ163" s="33">
        <v>3.8529031400000004E-4</v>
      </c>
      <c r="FK163" s="33">
        <v>3.8177144800000004E-4</v>
      </c>
      <c r="FL163" s="33">
        <v>3.7807008799999996E-4</v>
      </c>
      <c r="FM163" s="33">
        <v>3.7436597999999997E-4</v>
      </c>
      <c r="FN163" s="33">
        <v>3.7006621199999997E-4</v>
      </c>
      <c r="FO163" s="33">
        <v>3.6572910599999998E-4</v>
      </c>
      <c r="FP163" s="33">
        <v>3.61216184E-4</v>
      </c>
      <c r="FQ163" s="33">
        <v>3.5668581599999997E-4</v>
      </c>
      <c r="FR163" s="33">
        <v>3.52545844E-4</v>
      </c>
      <c r="FS163" s="33">
        <v>3.4872110800000003E-4</v>
      </c>
      <c r="FT163" s="33">
        <v>3.4518571399999999E-4</v>
      </c>
      <c r="FU163" s="33">
        <v>3.4178636600000001E-4</v>
      </c>
      <c r="FV163" s="33">
        <v>3.3869680800000001E-4</v>
      </c>
      <c r="FW163" s="33">
        <v>3.3543199799999999E-4</v>
      </c>
      <c r="FX163" s="33">
        <v>3.3180715999999995E-4</v>
      </c>
      <c r="FY163" s="33">
        <v>3.2839547599999998E-4</v>
      </c>
      <c r="FZ163" s="33">
        <v>3.2487961199999997E-4</v>
      </c>
      <c r="GA163" s="33">
        <v>3.2138685800000004E-4</v>
      </c>
      <c r="GB163" s="33">
        <v>3.1807456199999998E-4</v>
      </c>
      <c r="GC163" s="33">
        <v>3.1492067400000002E-4</v>
      </c>
      <c r="GD163" s="33">
        <v>3.1218545200000002E-4</v>
      </c>
      <c r="GE163" s="33">
        <v>3.0990089799999999E-4</v>
      </c>
      <c r="GF163" s="33">
        <v>3.0780596000000004E-4</v>
      </c>
      <c r="GG163" s="33">
        <v>3.0581589600000002E-4</v>
      </c>
      <c r="GH163" s="33">
        <v>3.0397625400000003E-4</v>
      </c>
      <c r="GI163" s="33">
        <v>3.0217651600000003E-4</v>
      </c>
      <c r="GJ163" s="33">
        <v>3.0000145399999996E-4</v>
      </c>
      <c r="GK163" s="33">
        <v>2.9768685199999998E-4</v>
      </c>
      <c r="GL163" s="33">
        <v>2.9521764799999997E-4</v>
      </c>
      <c r="GM163" s="33">
        <v>2.9277728199999999E-4</v>
      </c>
      <c r="GN163" s="33">
        <v>2.9047403999999999E-4</v>
      </c>
      <c r="GO163" s="33">
        <v>2.8816622800000003E-4</v>
      </c>
      <c r="GP163" s="33">
        <v>2.8598859799999998E-4</v>
      </c>
      <c r="GQ163" s="33">
        <v>2.8400513000000001E-4</v>
      </c>
      <c r="GR163" s="33">
        <v>2.8237717800000004E-4</v>
      </c>
      <c r="GS163" s="33">
        <v>2.80964144E-4</v>
      </c>
      <c r="GT163" s="33">
        <v>2.7972638199999999E-4</v>
      </c>
      <c r="GU163" s="33">
        <v>2.7878398199999998E-4</v>
      </c>
      <c r="GV163" s="33">
        <v>2.7792091000000002E-4</v>
      </c>
      <c r="GW163" s="33">
        <v>2.7722726400000004E-4</v>
      </c>
      <c r="GX163" s="33">
        <v>2.7652136200000002E-4</v>
      </c>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33"/>
      <c r="IW163" s="33"/>
      <c r="IX163" s="33"/>
      <c r="IY163" s="33"/>
      <c r="IZ163" s="33"/>
      <c r="JA163" s="33"/>
      <c r="JB163" s="33"/>
      <c r="JC163" s="33"/>
      <c r="JD163" s="33"/>
      <c r="JE163" s="33"/>
      <c r="JF163" s="33"/>
      <c r="JG163" s="33"/>
      <c r="JH163" s="33"/>
      <c r="JI163" s="33"/>
      <c r="JJ163" s="33"/>
      <c r="JK163" s="33"/>
      <c r="JL163" s="33"/>
      <c r="JM163" s="33"/>
      <c r="JN163" s="33"/>
      <c r="JO163" s="33"/>
      <c r="JP163" s="33"/>
      <c r="JQ163" s="33"/>
      <c r="JR163" s="33"/>
      <c r="JS163" s="33"/>
      <c r="JT163" s="33"/>
      <c r="JU163" s="33"/>
      <c r="JV163" s="33"/>
      <c r="JW163" s="33"/>
      <c r="JX163" s="33"/>
      <c r="JY163" s="33"/>
      <c r="JZ163" s="33"/>
      <c r="KA163" s="33"/>
      <c r="KB163" s="33"/>
      <c r="KC163" s="33"/>
      <c r="KD163" s="33"/>
      <c r="KE163" s="33"/>
      <c r="KF163" s="33"/>
      <c r="KG163" s="33"/>
      <c r="KH163" s="33"/>
      <c r="KI163" s="33"/>
      <c r="KJ163" s="33"/>
      <c r="KK163" s="33"/>
      <c r="KL163" s="33"/>
      <c r="KM163" s="33"/>
      <c r="KN163" s="33"/>
      <c r="KO163" s="33"/>
      <c r="KP163" s="33"/>
      <c r="KQ163" s="33"/>
      <c r="KR163" s="33"/>
      <c r="KS163" s="33"/>
      <c r="KT163" s="33"/>
      <c r="KU163" s="33"/>
      <c r="KV163" s="33"/>
      <c r="KW163" s="33"/>
      <c r="KX163" s="33"/>
      <c r="KY163" s="33"/>
      <c r="KZ163" s="33"/>
      <c r="LA163" s="33"/>
      <c r="LB163" s="33"/>
      <c r="LC163" s="33"/>
      <c r="LD163" s="33"/>
      <c r="LE163" s="33"/>
      <c r="LF163" s="33"/>
      <c r="LG163" s="33"/>
      <c r="LH163" s="33"/>
      <c r="LI163" s="33"/>
      <c r="LJ163" s="33"/>
      <c r="LK163" s="33"/>
      <c r="LL163" s="33"/>
      <c r="LM163" s="33"/>
      <c r="LN163" s="33"/>
      <c r="LO163" s="33"/>
      <c r="LP163" s="33"/>
      <c r="LQ163" s="33"/>
      <c r="LR163" s="33"/>
      <c r="LS163" s="33"/>
      <c r="LT163" s="33"/>
      <c r="LU163" s="33"/>
      <c r="LV163" s="33"/>
      <c r="LW163" s="33"/>
      <c r="LX163" s="33"/>
      <c r="LY163" s="33"/>
      <c r="LZ163" s="33"/>
      <c r="MA163" s="33"/>
      <c r="MB163" s="33"/>
      <c r="MC163" s="33"/>
      <c r="MD163" s="33"/>
      <c r="ME163" s="33"/>
      <c r="MF163" s="33"/>
      <c r="MG163" s="33"/>
      <c r="MH163" s="33"/>
      <c r="MI163" s="33"/>
      <c r="MJ163" s="33"/>
      <c r="MK163" s="33"/>
      <c r="ML163" s="33"/>
      <c r="MM163" s="33"/>
      <c r="MN163" s="33"/>
      <c r="MO163" s="33"/>
      <c r="MP163" s="33"/>
      <c r="MQ163" s="33"/>
      <c r="MR163" s="33"/>
      <c r="MS163" s="33"/>
      <c r="MT163" s="33"/>
      <c r="MU163" s="33"/>
      <c r="MV163" s="33"/>
      <c r="MW163" s="33"/>
      <c r="MX163" s="33"/>
      <c r="MY163" s="33"/>
      <c r="MZ163" s="33"/>
      <c r="NA163" s="33"/>
      <c r="NB163" s="33"/>
      <c r="NC163" s="33"/>
      <c r="ND163" s="33"/>
      <c r="NE163" s="33"/>
      <c r="NF163" s="33"/>
      <c r="NG163" s="33"/>
      <c r="NH163" s="33"/>
      <c r="NI163" s="33"/>
      <c r="NJ163" s="33"/>
      <c r="NK163" s="33"/>
      <c r="NL163" s="33"/>
      <c r="NM163" s="33"/>
      <c r="NN163" s="33"/>
      <c r="NO163" s="33"/>
      <c r="NP163" s="33"/>
      <c r="NQ163" s="33"/>
      <c r="NR163" s="33"/>
      <c r="NS163" s="33"/>
      <c r="NT163" s="33"/>
      <c r="NU163" s="33"/>
      <c r="NV163" s="33"/>
      <c r="NW163" s="33"/>
      <c r="NX163" s="33"/>
      <c r="NY163" s="33"/>
      <c r="NZ163" s="33"/>
      <c r="OA163" s="33"/>
      <c r="OB163" s="33"/>
      <c r="OC163" s="33"/>
      <c r="OD163" s="33"/>
      <c r="OE163" s="33"/>
      <c r="OF163" s="33"/>
      <c r="OG163" s="33"/>
      <c r="OH163" s="33"/>
      <c r="OI163" s="33"/>
      <c r="OJ163" s="33"/>
      <c r="OK163" s="33"/>
      <c r="OL163" s="33"/>
      <c r="OM163" s="33"/>
      <c r="ON163" s="33"/>
      <c r="OO163" s="33"/>
      <c r="OP163" s="33"/>
    </row>
    <row r="164" spans="1:406" x14ac:dyDescent="0.25">
      <c r="A164" s="13" t="str">
        <f t="shared" si="2"/>
        <v>Boom-MEDIUM-0.5-7-60</v>
      </c>
      <c r="B164" s="13" t="s">
        <v>57</v>
      </c>
      <c r="C164" s="13" t="s">
        <v>31</v>
      </c>
      <c r="D164" s="23">
        <v>0.5</v>
      </c>
      <c r="E164" s="23">
        <v>7</v>
      </c>
      <c r="F164" s="32">
        <v>60</v>
      </c>
      <c r="G164" s="33">
        <v>2.68499928E-2</v>
      </c>
      <c r="H164" s="33">
        <v>1.6008973000000003E-2</v>
      </c>
      <c r="I164" s="33">
        <v>1.2085390120000001E-2</v>
      </c>
      <c r="J164" s="33">
        <v>1.0266905400000002E-2</v>
      </c>
      <c r="K164" s="33">
        <v>9.352893880000001E-3</v>
      </c>
      <c r="L164" s="33">
        <v>8.6605682399999995E-3</v>
      </c>
      <c r="M164" s="33">
        <v>8.1633527600000009E-3</v>
      </c>
      <c r="N164" s="33">
        <v>7.7122905599999996E-3</v>
      </c>
      <c r="O164" s="33">
        <v>7.3619115600000009E-3</v>
      </c>
      <c r="P164" s="33">
        <v>6.9213199200000002E-3</v>
      </c>
      <c r="Q164" s="33">
        <v>6.4915990000000007E-3</v>
      </c>
      <c r="R164" s="33">
        <v>5.9974560599999997E-3</v>
      </c>
      <c r="S164" s="33">
        <v>5.4793236600000003E-3</v>
      </c>
      <c r="T164" s="33">
        <v>4.9182077799999994E-3</v>
      </c>
      <c r="U164" s="33">
        <v>4.3450124199999997E-3</v>
      </c>
      <c r="V164" s="33">
        <v>3.7652058E-3</v>
      </c>
      <c r="W164" s="33">
        <v>3.2085891600000002E-3</v>
      </c>
      <c r="X164" s="33">
        <v>2.9582936000000001E-3</v>
      </c>
      <c r="Y164" s="33">
        <v>2.7714651600000001E-3</v>
      </c>
      <c r="Z164" s="33">
        <v>2.6220321400000001E-3</v>
      </c>
      <c r="AA164" s="33">
        <v>2.4992733400000001E-3</v>
      </c>
      <c r="AB164" s="33">
        <v>2.3923126199999999E-3</v>
      </c>
      <c r="AC164" s="33">
        <v>2.2999443399999999E-3</v>
      </c>
      <c r="AD164" s="33">
        <v>2.2179582399999998E-3</v>
      </c>
      <c r="AE164" s="33">
        <v>2.1452436199999999E-3</v>
      </c>
      <c r="AF164" s="33">
        <v>2.07819296E-3</v>
      </c>
      <c r="AG164" s="33">
        <v>2.0172737400000001E-3</v>
      </c>
      <c r="AH164" s="33">
        <v>1.9607599659999999E-3</v>
      </c>
      <c r="AI164" s="33">
        <v>1.90795919E-3</v>
      </c>
      <c r="AJ164" s="33">
        <v>1.8587083480000001E-3</v>
      </c>
      <c r="AK164" s="33">
        <v>1.8121406619999998E-3</v>
      </c>
      <c r="AL164" s="33">
        <v>1.767912588E-3</v>
      </c>
      <c r="AM164" s="33">
        <v>1.7265141679999999E-3</v>
      </c>
      <c r="AN164" s="33">
        <v>1.686167578E-3</v>
      </c>
      <c r="AO164" s="33">
        <v>1.6470823320000002E-3</v>
      </c>
      <c r="AP164" s="33">
        <v>1.6091475720000001E-3</v>
      </c>
      <c r="AQ164" s="33">
        <v>1.573550356E-3</v>
      </c>
      <c r="AR164" s="33">
        <v>1.538895156E-3</v>
      </c>
      <c r="AS164" s="33">
        <v>1.505072338E-3</v>
      </c>
      <c r="AT164" s="33">
        <v>1.4727434820000001E-3</v>
      </c>
      <c r="AU164" s="33">
        <v>1.4409420300000001E-3</v>
      </c>
      <c r="AV164" s="33">
        <v>1.4096827820000001E-3</v>
      </c>
      <c r="AW164" s="33">
        <v>1.379684756E-3</v>
      </c>
      <c r="AX164" s="33">
        <v>1.3505353820000001E-3</v>
      </c>
      <c r="AY164" s="33">
        <v>1.3234542700000002E-3</v>
      </c>
      <c r="AZ164" s="33">
        <v>1.2965956219999999E-3</v>
      </c>
      <c r="BA164" s="33">
        <v>1.2698666240000002E-3</v>
      </c>
      <c r="BB164" s="33">
        <v>1.2439825900000001E-3</v>
      </c>
      <c r="BC164" s="33">
        <v>1.2188783260000001E-3</v>
      </c>
      <c r="BD164" s="33">
        <v>1.1950127899999999E-3</v>
      </c>
      <c r="BE164" s="33">
        <v>1.1714185300000001E-3</v>
      </c>
      <c r="BF164" s="33">
        <v>1.1493199920000001E-3</v>
      </c>
      <c r="BG164" s="33">
        <v>1.1281110340000001E-3</v>
      </c>
      <c r="BH164" s="33">
        <v>1.1062051500000001E-3</v>
      </c>
      <c r="BI164" s="33">
        <v>1.0848357180000001E-3</v>
      </c>
      <c r="BJ164" s="33">
        <v>1.0642902480000002E-3</v>
      </c>
      <c r="BK164" s="33">
        <v>1.0442623000000001E-3</v>
      </c>
      <c r="BL164" s="33">
        <v>1.0247920740000002E-3</v>
      </c>
      <c r="BM164" s="33">
        <v>1.005780534E-3</v>
      </c>
      <c r="BN164" s="33">
        <v>9.8741323200000008E-4</v>
      </c>
      <c r="BO164" s="33">
        <v>9.6879392399999991E-4</v>
      </c>
      <c r="BP164" s="33">
        <v>9.5045077999999996E-4</v>
      </c>
      <c r="BQ164" s="33">
        <v>9.3249548999999998E-4</v>
      </c>
      <c r="BR164" s="33">
        <v>9.1532884600000006E-4</v>
      </c>
      <c r="BS164" s="33">
        <v>8.9885951999999999E-4</v>
      </c>
      <c r="BT164" s="33">
        <v>8.8306796400000002E-4</v>
      </c>
      <c r="BU164" s="33">
        <v>8.6775532400000001E-4</v>
      </c>
      <c r="BV164" s="33">
        <v>8.5285413999999999E-4</v>
      </c>
      <c r="BW164" s="33">
        <v>8.3852271800000013E-4</v>
      </c>
      <c r="BX164" s="33">
        <v>8.2483002000000006E-4</v>
      </c>
      <c r="BY164" s="33">
        <v>8.1130414600000006E-4</v>
      </c>
      <c r="BZ164" s="33">
        <v>7.9916988599999989E-4</v>
      </c>
      <c r="CA164" s="33">
        <v>7.8709994999999998E-4</v>
      </c>
      <c r="CB164" s="33">
        <v>7.751085259999999E-4</v>
      </c>
      <c r="CC164" s="33">
        <v>7.6305313800000007E-4</v>
      </c>
      <c r="CD164" s="33">
        <v>7.5170792999999997E-4</v>
      </c>
      <c r="CE164" s="33">
        <v>7.4142070999999999E-4</v>
      </c>
      <c r="CF164" s="33">
        <v>7.3137983200000003E-4</v>
      </c>
      <c r="CG164" s="33">
        <v>7.2186274400000004E-4</v>
      </c>
      <c r="CH164" s="33">
        <v>7.1271834600000012E-4</v>
      </c>
      <c r="CI164" s="33">
        <v>7.0333679200000002E-4</v>
      </c>
      <c r="CJ164" s="33">
        <v>6.9443917999999997E-4</v>
      </c>
      <c r="CK164" s="33">
        <v>6.8593372400000004E-4</v>
      </c>
      <c r="CL164" s="33">
        <v>6.7769810600000003E-4</v>
      </c>
      <c r="CM164" s="33">
        <v>6.6979551000000007E-4</v>
      </c>
      <c r="CN164" s="33">
        <v>6.62082878E-4</v>
      </c>
      <c r="CO164" s="33">
        <v>6.5506094999999995E-4</v>
      </c>
      <c r="CP164" s="33">
        <v>6.4794969800000002E-4</v>
      </c>
      <c r="CQ164" s="33">
        <v>6.4044069399999998E-4</v>
      </c>
      <c r="CR164" s="33">
        <v>6.3275488600000006E-4</v>
      </c>
      <c r="CS164" s="33">
        <v>6.2531314400000003E-4</v>
      </c>
      <c r="CT164" s="33">
        <v>6.1824899000000001E-4</v>
      </c>
      <c r="CU164" s="33">
        <v>6.1169460400000005E-4</v>
      </c>
      <c r="CV164" s="33">
        <v>6.0545935000000004E-4</v>
      </c>
      <c r="CW164" s="33">
        <v>5.9963519599999992E-4</v>
      </c>
      <c r="CX164" s="33">
        <v>5.9375661200000002E-4</v>
      </c>
      <c r="CY164" s="33">
        <v>5.8792139600000008E-4</v>
      </c>
      <c r="CZ164" s="33">
        <v>5.8168028799999993E-4</v>
      </c>
      <c r="DA164" s="33">
        <v>5.7498219400000002E-4</v>
      </c>
      <c r="DB164" s="33">
        <v>5.6836530200000002E-4</v>
      </c>
      <c r="DC164" s="33">
        <v>5.6208262800000008E-4</v>
      </c>
      <c r="DD164" s="33">
        <v>5.55774076E-4</v>
      </c>
      <c r="DE164" s="33">
        <v>5.4928446800000001E-4</v>
      </c>
      <c r="DF164" s="33">
        <v>5.431731080000001E-4</v>
      </c>
      <c r="DG164" s="33">
        <v>5.3730322400000002E-4</v>
      </c>
      <c r="DH164" s="33">
        <v>5.31762644E-4</v>
      </c>
      <c r="DI164" s="33">
        <v>5.2631984400000002E-4</v>
      </c>
      <c r="DJ164" s="33">
        <v>5.2092416800000006E-4</v>
      </c>
      <c r="DK164" s="33">
        <v>5.1500350200000004E-4</v>
      </c>
      <c r="DL164" s="33">
        <v>5.0871817599999996E-4</v>
      </c>
      <c r="DM164" s="33">
        <v>5.0216410400000006E-4</v>
      </c>
      <c r="DN164" s="33">
        <v>4.9564335600000003E-4</v>
      </c>
      <c r="DO164" s="33">
        <v>4.8925046799999997E-4</v>
      </c>
      <c r="DP164" s="33">
        <v>4.8371780799999996E-4</v>
      </c>
      <c r="DQ164" s="33">
        <v>4.7823857599999995E-4</v>
      </c>
      <c r="DR164" s="33">
        <v>4.7276238200000004E-4</v>
      </c>
      <c r="DS164" s="33">
        <v>4.6729658600000001E-4</v>
      </c>
      <c r="DT164" s="33">
        <v>4.61902932E-4</v>
      </c>
      <c r="DU164" s="33">
        <v>4.5681635199999997E-4</v>
      </c>
      <c r="DV164" s="33">
        <v>4.5188279000000001E-4</v>
      </c>
      <c r="DW164" s="33">
        <v>4.47262808E-4</v>
      </c>
      <c r="DX164" s="33">
        <v>4.4293451600000002E-4</v>
      </c>
      <c r="DY164" s="33">
        <v>4.3852722200000001E-4</v>
      </c>
      <c r="DZ164" s="33">
        <v>4.34230088E-4</v>
      </c>
      <c r="EA164" s="33">
        <v>4.2970628600000002E-4</v>
      </c>
      <c r="EB164" s="33">
        <v>4.24997146E-4</v>
      </c>
      <c r="EC164" s="33">
        <v>4.2022184400000002E-4</v>
      </c>
      <c r="ED164" s="33">
        <v>4.1544743599999999E-4</v>
      </c>
      <c r="EE164" s="33">
        <v>4.1089702000000005E-4</v>
      </c>
      <c r="EF164" s="33">
        <v>4.0639566000000001E-4</v>
      </c>
      <c r="EG164" s="33">
        <v>4.0244100799999999E-4</v>
      </c>
      <c r="EH164" s="33">
        <v>3.9874639999999998E-4</v>
      </c>
      <c r="EI164" s="33">
        <v>3.9517598000000004E-4</v>
      </c>
      <c r="EJ164" s="33">
        <v>3.9144687400000002E-4</v>
      </c>
      <c r="EK164" s="33">
        <v>3.8754994600000007E-4</v>
      </c>
      <c r="EL164" s="33">
        <v>3.8362939400000002E-4</v>
      </c>
      <c r="EM164" s="33">
        <v>3.7937362400000002E-4</v>
      </c>
      <c r="EN164" s="33">
        <v>3.7493697E-4</v>
      </c>
      <c r="EO164" s="33">
        <v>3.7053269200000002E-4</v>
      </c>
      <c r="EP164" s="33">
        <v>3.6632639199999999E-4</v>
      </c>
      <c r="EQ164" s="33">
        <v>3.62625758E-4</v>
      </c>
      <c r="ER164" s="33">
        <v>3.5928966200000001E-4</v>
      </c>
      <c r="ES164" s="33">
        <v>3.5608072800000001E-4</v>
      </c>
      <c r="ET164" s="33">
        <v>3.5268451600000003E-4</v>
      </c>
      <c r="EU164" s="33">
        <v>3.4919309399999998E-4</v>
      </c>
      <c r="EV164" s="33">
        <v>3.4560582399999998E-4</v>
      </c>
      <c r="EW164" s="33">
        <v>3.41483302E-4</v>
      </c>
      <c r="EX164" s="33">
        <v>3.3731535200000004E-4</v>
      </c>
      <c r="EY164" s="33">
        <v>3.3318223799999998E-4</v>
      </c>
      <c r="EZ164" s="33">
        <v>3.2911009199999998E-4</v>
      </c>
      <c r="FA164" s="33">
        <v>3.2526816399999997E-4</v>
      </c>
      <c r="FB164" s="33">
        <v>3.2140357400000004E-4</v>
      </c>
      <c r="FC164" s="33">
        <v>3.1759694199999999E-4</v>
      </c>
      <c r="FD164" s="33">
        <v>3.13631348E-4</v>
      </c>
      <c r="FE164" s="33">
        <v>3.0973901799999999E-4</v>
      </c>
      <c r="FF164" s="33">
        <v>3.0587022400000005E-4</v>
      </c>
      <c r="FG164" s="33">
        <v>3.0186053399999997E-4</v>
      </c>
      <c r="FH164" s="33">
        <v>2.9815652000000003E-4</v>
      </c>
      <c r="FI164" s="33">
        <v>2.9441645600000006E-4</v>
      </c>
      <c r="FJ164" s="33">
        <v>2.9092606200000002E-4</v>
      </c>
      <c r="FK164" s="33">
        <v>2.8756934200000004E-4</v>
      </c>
      <c r="FL164" s="33">
        <v>2.8416895399999999E-4</v>
      </c>
      <c r="FM164" s="33">
        <v>2.8094251600000001E-4</v>
      </c>
      <c r="FN164" s="33">
        <v>2.7764472999999997E-4</v>
      </c>
      <c r="FO164" s="33">
        <v>2.7444655399999998E-4</v>
      </c>
      <c r="FP164" s="33">
        <v>2.7138831799999999E-4</v>
      </c>
      <c r="FQ164" s="33">
        <v>2.6846186199999997E-4</v>
      </c>
      <c r="FR164" s="33">
        <v>2.6579897599999998E-4</v>
      </c>
      <c r="FS164" s="33">
        <v>2.6311661000000004E-4</v>
      </c>
      <c r="FT164" s="33">
        <v>2.6072865000000001E-4</v>
      </c>
      <c r="FU164" s="33">
        <v>2.5823060599999999E-4</v>
      </c>
      <c r="FV164" s="33">
        <v>2.55562022E-4</v>
      </c>
      <c r="FW164" s="33">
        <v>2.5282183599999999E-4</v>
      </c>
      <c r="FX164" s="33">
        <v>2.49899676E-4</v>
      </c>
      <c r="FY164" s="33">
        <v>2.4722033000000002E-4</v>
      </c>
      <c r="FZ164" s="33">
        <v>2.4457506399999998E-4</v>
      </c>
      <c r="GA164" s="33">
        <v>2.4227006200000002E-4</v>
      </c>
      <c r="GB164" s="33">
        <v>2.4028912600000001E-4</v>
      </c>
      <c r="GC164" s="33">
        <v>2.3837520199999999E-4</v>
      </c>
      <c r="GD164" s="33">
        <v>2.3695005599999998E-4</v>
      </c>
      <c r="GE164" s="33">
        <v>2.355174E-4</v>
      </c>
      <c r="GF164" s="33">
        <v>2.3410278199999999E-4</v>
      </c>
      <c r="GG164" s="33">
        <v>2.3274408999999997E-4</v>
      </c>
      <c r="GH164" s="33">
        <v>2.3119624800000001E-4</v>
      </c>
      <c r="GI164" s="33">
        <v>2.29667548E-4</v>
      </c>
      <c r="GJ164" s="33">
        <v>2.2811119999999999E-4</v>
      </c>
      <c r="GK164" s="33">
        <v>2.26889904E-4</v>
      </c>
      <c r="GL164" s="33">
        <v>2.25587744E-4</v>
      </c>
      <c r="GM164" s="33">
        <v>2.2441336800000001E-4</v>
      </c>
      <c r="GN164" s="33">
        <v>2.23250822E-4</v>
      </c>
      <c r="GO164" s="33">
        <v>2.2189498199999999E-4</v>
      </c>
      <c r="GP164" s="33">
        <v>2.2046460000000001E-4</v>
      </c>
      <c r="GQ164" s="33">
        <v>2.1900833000000001E-4</v>
      </c>
      <c r="GR164" s="33">
        <v>2.1738013800000003E-4</v>
      </c>
      <c r="GS164" s="33">
        <v>2.1585432199999998E-4</v>
      </c>
      <c r="GT164" s="33">
        <v>2.1402391600000001E-4</v>
      </c>
      <c r="GU164" s="33">
        <v>2.1228880600000002E-4</v>
      </c>
      <c r="GV164" s="33">
        <v>2.10635882E-4</v>
      </c>
      <c r="GW164" s="33">
        <v>2.0902699800000001E-4</v>
      </c>
      <c r="GX164" s="33">
        <v>2.0771273000000002E-4</v>
      </c>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33"/>
      <c r="IW164" s="33"/>
      <c r="IX164" s="33"/>
      <c r="IY164" s="33"/>
      <c r="IZ164" s="33"/>
      <c r="JA164" s="33"/>
      <c r="JB164" s="33"/>
      <c r="JC164" s="33"/>
      <c r="JD164" s="33"/>
      <c r="JE164" s="33"/>
      <c r="JF164" s="33"/>
      <c r="JG164" s="33"/>
      <c r="JH164" s="33"/>
      <c r="JI164" s="33"/>
      <c r="JJ164" s="33"/>
      <c r="JK164" s="33"/>
      <c r="JL164" s="33"/>
      <c r="JM164" s="33"/>
      <c r="JN164" s="33"/>
      <c r="JO164" s="33"/>
      <c r="JP164" s="33"/>
      <c r="JQ164" s="33"/>
      <c r="JR164" s="33"/>
      <c r="JS164" s="33"/>
      <c r="JT164" s="33"/>
      <c r="JU164" s="33"/>
      <c r="JV164" s="33"/>
      <c r="JW164" s="33"/>
      <c r="JX164" s="33"/>
      <c r="JY164" s="33"/>
      <c r="JZ164" s="33"/>
      <c r="KA164" s="33"/>
      <c r="KB164" s="33"/>
      <c r="KC164" s="33"/>
      <c r="KD164" s="33"/>
      <c r="KE164" s="33"/>
      <c r="KF164" s="33"/>
      <c r="KG164" s="33"/>
      <c r="KH164" s="33"/>
      <c r="KI164" s="33"/>
      <c r="KJ164" s="33"/>
      <c r="KK164" s="33"/>
      <c r="KL164" s="33"/>
      <c r="KM164" s="33"/>
      <c r="KN164" s="33"/>
      <c r="KO164" s="33"/>
      <c r="KP164" s="33"/>
      <c r="KQ164" s="33"/>
      <c r="KR164" s="33"/>
      <c r="KS164" s="33"/>
      <c r="KT164" s="33"/>
      <c r="KU164" s="33"/>
      <c r="KV164" s="33"/>
      <c r="KW164" s="33"/>
      <c r="KX164" s="33"/>
      <c r="KY164" s="33"/>
      <c r="KZ164" s="33"/>
      <c r="LA164" s="33"/>
      <c r="LB164" s="33"/>
      <c r="LC164" s="33"/>
      <c r="LD164" s="33"/>
      <c r="LE164" s="33"/>
      <c r="LF164" s="33"/>
      <c r="LG164" s="33"/>
      <c r="LH164" s="33"/>
      <c r="LI164" s="33"/>
      <c r="LJ164" s="33"/>
      <c r="LK164" s="33"/>
      <c r="LL164" s="33"/>
      <c r="LM164" s="33"/>
      <c r="LN164" s="33"/>
      <c r="LO164" s="33"/>
      <c r="LP164" s="33"/>
      <c r="LQ164" s="33"/>
      <c r="LR164" s="33"/>
      <c r="LS164" s="33"/>
      <c r="LT164" s="33"/>
      <c r="LU164" s="33"/>
      <c r="LV164" s="33"/>
      <c r="LW164" s="33"/>
      <c r="LX164" s="33"/>
      <c r="LY164" s="33"/>
      <c r="LZ164" s="33"/>
      <c r="MA164" s="33"/>
      <c r="MB164" s="33"/>
      <c r="MC164" s="33"/>
      <c r="MD164" s="33"/>
      <c r="ME164" s="33"/>
      <c r="MF164" s="33"/>
      <c r="MG164" s="33"/>
      <c r="MH164" s="33"/>
      <c r="MI164" s="33"/>
      <c r="MJ164" s="33"/>
      <c r="MK164" s="33"/>
      <c r="ML164" s="33"/>
      <c r="MM164" s="33"/>
      <c r="MN164" s="33"/>
      <c r="MO164" s="33"/>
      <c r="MP164" s="33"/>
      <c r="MQ164" s="33"/>
      <c r="MR164" s="33"/>
      <c r="MS164" s="33"/>
      <c r="MT164" s="33"/>
      <c r="MU164" s="33"/>
      <c r="MV164" s="33"/>
      <c r="MW164" s="33"/>
      <c r="MX164" s="33"/>
      <c r="MY164" s="33"/>
      <c r="MZ164" s="33"/>
      <c r="NA164" s="33"/>
      <c r="NB164" s="33"/>
      <c r="NC164" s="33"/>
      <c r="ND164" s="33"/>
      <c r="NE164" s="33"/>
      <c r="NF164" s="33"/>
      <c r="NG164" s="33"/>
      <c r="NH164" s="33"/>
      <c r="NI164" s="33"/>
      <c r="NJ164" s="33"/>
      <c r="NK164" s="33"/>
      <c r="NL164" s="33"/>
      <c r="NM164" s="33"/>
      <c r="NN164" s="33"/>
      <c r="NO164" s="33"/>
      <c r="NP164" s="33"/>
      <c r="NQ164" s="33"/>
      <c r="NR164" s="33"/>
      <c r="NS164" s="33"/>
      <c r="NT164" s="33"/>
      <c r="NU164" s="33"/>
      <c r="NV164" s="33"/>
      <c r="NW164" s="33"/>
      <c r="NX164" s="33"/>
      <c r="NY164" s="33"/>
      <c r="NZ164" s="33"/>
      <c r="OA164" s="33"/>
      <c r="OB164" s="33"/>
      <c r="OC164" s="33"/>
      <c r="OD164" s="33"/>
      <c r="OE164" s="33"/>
      <c r="OF164" s="33"/>
      <c r="OG164" s="33"/>
      <c r="OH164" s="33"/>
      <c r="OI164" s="33"/>
      <c r="OJ164" s="33"/>
      <c r="OK164" s="33"/>
      <c r="OL164" s="33"/>
      <c r="OM164" s="33"/>
      <c r="ON164" s="33"/>
      <c r="OO164" s="33"/>
      <c r="OP164" s="33"/>
    </row>
    <row r="165" spans="1:406" x14ac:dyDescent="0.25">
      <c r="A165" s="13" t="str">
        <f t="shared" si="2"/>
        <v>Boom-MEDIUM-0.5-20-20</v>
      </c>
      <c r="B165" s="13" t="s">
        <v>57</v>
      </c>
      <c r="C165" s="13" t="s">
        <v>31</v>
      </c>
      <c r="D165" s="23">
        <v>0.5</v>
      </c>
      <c r="E165" s="23">
        <v>20</v>
      </c>
      <c r="F165" s="32">
        <v>20</v>
      </c>
      <c r="G165" s="33">
        <v>6.4545062E-2</v>
      </c>
      <c r="H165" s="33">
        <v>4.1111315600000004E-2</v>
      </c>
      <c r="I165" s="33">
        <v>2.7928657600000004E-2</v>
      </c>
      <c r="J165" s="33">
        <v>2.1075878400000001E-2</v>
      </c>
      <c r="K165" s="33">
        <v>1.7574943199999998E-2</v>
      </c>
      <c r="L165" s="33">
        <v>1.5946567000000002E-2</v>
      </c>
      <c r="M165" s="33">
        <v>1.3788413200000002E-2</v>
      </c>
      <c r="N165" s="33">
        <v>1.2197346560000001E-2</v>
      </c>
      <c r="O165" s="33">
        <v>1.0755840799999999E-2</v>
      </c>
      <c r="P165" s="33">
        <v>9.5289734999999993E-3</v>
      </c>
      <c r="Q165" s="33">
        <v>8.4830526200000006E-3</v>
      </c>
      <c r="R165" s="33">
        <v>7.4619495800000001E-3</v>
      </c>
      <c r="S165" s="33">
        <v>6.5638175600000008E-3</v>
      </c>
      <c r="T165" s="33">
        <v>5.7129271800000006E-3</v>
      </c>
      <c r="U165" s="33">
        <v>4.9042999000000007E-3</v>
      </c>
      <c r="V165" s="33">
        <v>4.1790022200000002E-3</v>
      </c>
      <c r="W165" s="33">
        <v>3.5102594599999998E-3</v>
      </c>
      <c r="X165" s="33">
        <v>3.1379994E-3</v>
      </c>
      <c r="Y165" s="33">
        <v>2.7993849999999997E-3</v>
      </c>
      <c r="Z165" s="33">
        <v>2.5088247200000004E-3</v>
      </c>
      <c r="AA165" s="33">
        <v>2.2655927999999997E-3</v>
      </c>
      <c r="AB165" s="33">
        <v>2.0591245600000002E-3</v>
      </c>
      <c r="AC165" s="33">
        <v>1.8808868399999999E-3</v>
      </c>
      <c r="AD165" s="33">
        <v>1.7276029000000003E-3</v>
      </c>
      <c r="AE165" s="33">
        <v>1.5939687999999999E-3</v>
      </c>
      <c r="AF165" s="33">
        <v>1.478330406E-3</v>
      </c>
      <c r="AG165" s="33">
        <v>1.3762569760000002E-3</v>
      </c>
      <c r="AH165" s="33">
        <v>1.2857434620000001E-3</v>
      </c>
      <c r="AI165" s="33">
        <v>1.206402348E-3</v>
      </c>
      <c r="AJ165" s="33">
        <v>1.1339838200000001E-3</v>
      </c>
      <c r="AK165" s="33">
        <v>1.0689133159999999E-3</v>
      </c>
      <c r="AL165" s="33">
        <v>1.0111850540000002E-3</v>
      </c>
      <c r="AM165" s="33">
        <v>9.5956933399999993E-4</v>
      </c>
      <c r="AN165" s="33">
        <v>9.1206947799999999E-4</v>
      </c>
      <c r="AO165" s="33">
        <v>8.6793925200000005E-4</v>
      </c>
      <c r="AP165" s="33">
        <v>8.2769140600000009E-4</v>
      </c>
      <c r="AQ165" s="33">
        <v>7.9129451999999999E-4</v>
      </c>
      <c r="AR165" s="33">
        <v>7.5714060599999997E-4</v>
      </c>
      <c r="AS165" s="33">
        <v>7.2591827600000007E-4</v>
      </c>
      <c r="AT165" s="33">
        <v>6.9689460799999994E-4</v>
      </c>
      <c r="AU165" s="33">
        <v>6.7022009400000008E-4</v>
      </c>
      <c r="AV165" s="33">
        <v>6.4557370599999998E-4</v>
      </c>
      <c r="AW165" s="33">
        <v>6.2231345200000003E-4</v>
      </c>
      <c r="AX165" s="33">
        <v>6.0105612800000002E-4</v>
      </c>
      <c r="AY165" s="33">
        <v>5.8177070400000001E-4</v>
      </c>
      <c r="AZ165" s="33">
        <v>5.6410213800000002E-4</v>
      </c>
      <c r="BA165" s="33">
        <v>5.46951422E-4</v>
      </c>
      <c r="BB165" s="33">
        <v>5.3103734199999998E-4</v>
      </c>
      <c r="BC165" s="33">
        <v>5.16822082E-4</v>
      </c>
      <c r="BD165" s="33">
        <v>5.0428214200000008E-4</v>
      </c>
      <c r="BE165" s="33">
        <v>4.9274682800000001E-4</v>
      </c>
      <c r="BF165" s="33">
        <v>4.8187532000000001E-4</v>
      </c>
      <c r="BG165" s="33">
        <v>4.7110513999999997E-4</v>
      </c>
      <c r="BH165" s="33">
        <v>4.6107733400000002E-4</v>
      </c>
      <c r="BI165" s="33">
        <v>4.5095134400000003E-4</v>
      </c>
      <c r="BJ165" s="33">
        <v>4.4194462999999997E-4</v>
      </c>
      <c r="BK165" s="33">
        <v>4.3332356400000002E-4</v>
      </c>
      <c r="BL165" s="33">
        <v>4.2474580199999997E-4</v>
      </c>
      <c r="BM165" s="33">
        <v>4.1538247999999998E-4</v>
      </c>
      <c r="BN165" s="33">
        <v>4.0643524400000002E-4</v>
      </c>
      <c r="BO165" s="33">
        <v>3.9724399600000001E-4</v>
      </c>
      <c r="BP165" s="33">
        <v>3.8809559E-4</v>
      </c>
      <c r="BQ165" s="33">
        <v>3.7967343199999998E-4</v>
      </c>
      <c r="BR165" s="33">
        <v>3.7123117399999998E-4</v>
      </c>
      <c r="BS165" s="33">
        <v>3.63325532E-4</v>
      </c>
      <c r="BT165" s="33">
        <v>3.5521220400000004E-4</v>
      </c>
      <c r="BU165" s="33">
        <v>3.4783096199999999E-4</v>
      </c>
      <c r="BV165" s="33">
        <v>3.4118108399999996E-4</v>
      </c>
      <c r="BW165" s="33">
        <v>3.34986978E-4</v>
      </c>
      <c r="BX165" s="33">
        <v>3.2826261799999998E-4</v>
      </c>
      <c r="BY165" s="33">
        <v>3.2193067600000001E-4</v>
      </c>
      <c r="BZ165" s="33">
        <v>3.1599108800000003E-4</v>
      </c>
      <c r="CA165" s="33">
        <v>3.10487576E-4</v>
      </c>
      <c r="CB165" s="33">
        <v>3.0550546400000001E-4</v>
      </c>
      <c r="CC165" s="33">
        <v>3.0064990400000002E-4</v>
      </c>
      <c r="CD165" s="33">
        <v>2.9585862800000001E-4</v>
      </c>
      <c r="CE165" s="33">
        <v>2.9102261199999999E-4</v>
      </c>
      <c r="CF165" s="33">
        <v>2.8598186000000002E-4</v>
      </c>
      <c r="CG165" s="33">
        <v>2.8110912199999998E-4</v>
      </c>
      <c r="CH165" s="33">
        <v>2.7683245600000004E-4</v>
      </c>
      <c r="CI165" s="33">
        <v>2.7312134799999999E-4</v>
      </c>
      <c r="CJ165" s="33">
        <v>2.6922121400000006E-4</v>
      </c>
      <c r="CK165" s="33">
        <v>2.6527111799999999E-4</v>
      </c>
      <c r="CL165" s="33">
        <v>2.6098959000000002E-4</v>
      </c>
      <c r="CM165" s="33">
        <v>2.56609212E-4</v>
      </c>
      <c r="CN165" s="33">
        <v>2.52541952E-4</v>
      </c>
      <c r="CO165" s="33">
        <v>2.48782304E-4</v>
      </c>
      <c r="CP165" s="33">
        <v>2.4598741599999999E-4</v>
      </c>
      <c r="CQ165" s="33">
        <v>2.4315814400000001E-4</v>
      </c>
      <c r="CR165" s="33">
        <v>2.4048776800000002E-4</v>
      </c>
      <c r="CS165" s="33">
        <v>2.3784241999999999E-4</v>
      </c>
      <c r="CT165" s="33">
        <v>2.3535185600000001E-4</v>
      </c>
      <c r="CU165" s="33">
        <v>2.3270833599999999E-4</v>
      </c>
      <c r="CV165" s="33">
        <v>2.3051192400000002E-4</v>
      </c>
      <c r="CW165" s="33">
        <v>2.2856023999999998E-4</v>
      </c>
      <c r="CX165" s="33">
        <v>2.2693155599999999E-4</v>
      </c>
      <c r="CY165" s="33">
        <v>2.25688132E-4</v>
      </c>
      <c r="CZ165" s="33">
        <v>2.2403341400000003E-4</v>
      </c>
      <c r="DA165" s="33">
        <v>2.22673136E-4</v>
      </c>
      <c r="DB165" s="33">
        <v>2.20820364E-4</v>
      </c>
      <c r="DC165" s="33">
        <v>2.18825574E-4</v>
      </c>
      <c r="DD165" s="33">
        <v>2.1668771600000001E-4</v>
      </c>
      <c r="DE165" s="33">
        <v>2.1513027799999998E-4</v>
      </c>
      <c r="DF165" s="33">
        <v>2.1381807E-4</v>
      </c>
      <c r="DG165" s="33">
        <v>2.1239608399999999E-4</v>
      </c>
      <c r="DH165" s="33">
        <v>2.11175508E-4</v>
      </c>
      <c r="DI165" s="33">
        <v>2.0944026600000002E-4</v>
      </c>
      <c r="DJ165" s="33">
        <v>2.07605468E-4</v>
      </c>
      <c r="DK165" s="33">
        <v>2.0609309600000002E-4</v>
      </c>
      <c r="DL165" s="33">
        <v>2.045614826E-4</v>
      </c>
      <c r="DM165" s="33">
        <v>2.0330502479999998E-4</v>
      </c>
      <c r="DN165" s="33">
        <v>2.0223064160000001E-4</v>
      </c>
      <c r="DO165" s="33">
        <v>2.0121244280000002E-4</v>
      </c>
      <c r="DP165" s="33">
        <v>1.995803474E-4</v>
      </c>
      <c r="DQ165" s="33">
        <v>1.9813163560000003E-4</v>
      </c>
      <c r="DR165" s="33">
        <v>1.9647233199999997E-4</v>
      </c>
      <c r="DS165" s="33">
        <v>1.9516237460000003E-4</v>
      </c>
      <c r="DT165" s="33">
        <v>1.9417447360000001E-4</v>
      </c>
      <c r="DU165" s="33">
        <v>1.9328648880000002E-4</v>
      </c>
      <c r="DV165" s="33">
        <v>1.9231599420000003E-4</v>
      </c>
      <c r="DW165" s="33">
        <v>1.909874552E-4</v>
      </c>
      <c r="DX165" s="33">
        <v>1.8963323920000001E-4</v>
      </c>
      <c r="DY165" s="33">
        <v>1.8825677399999998E-4</v>
      </c>
      <c r="DZ165" s="33">
        <v>1.8713199159999999E-4</v>
      </c>
      <c r="EA165" s="33">
        <v>1.8637138040000003E-4</v>
      </c>
      <c r="EB165" s="33">
        <v>1.8574655880000001E-4</v>
      </c>
      <c r="EC165" s="33">
        <v>1.8475596960000002E-4</v>
      </c>
      <c r="ED165" s="33">
        <v>1.835897858E-4</v>
      </c>
      <c r="EE165" s="33">
        <v>1.8221089199999999E-4</v>
      </c>
      <c r="EF165" s="33">
        <v>1.803773582E-4</v>
      </c>
      <c r="EG165" s="33">
        <v>1.7925192899999998E-4</v>
      </c>
      <c r="EH165" s="33">
        <v>1.7816841159999999E-4</v>
      </c>
      <c r="EI165" s="33">
        <v>1.7739296180000001E-4</v>
      </c>
      <c r="EJ165" s="33">
        <v>1.769460376E-4</v>
      </c>
      <c r="EK165" s="33">
        <v>1.7642139339999998E-4</v>
      </c>
      <c r="EL165" s="33">
        <v>1.7567027000000001E-4</v>
      </c>
      <c r="EM165" s="33">
        <v>1.7485099620000001E-4</v>
      </c>
      <c r="EN165" s="33">
        <v>1.7398190240000002E-4</v>
      </c>
      <c r="EO165" s="33">
        <v>1.7258219160000001E-4</v>
      </c>
      <c r="EP165" s="33">
        <v>1.714644864E-4</v>
      </c>
      <c r="EQ165" s="33">
        <v>1.7034443160000002E-4</v>
      </c>
      <c r="ER165" s="33">
        <v>1.691861428E-4</v>
      </c>
      <c r="ES165" s="33">
        <v>1.679941656E-4</v>
      </c>
      <c r="ET165" s="33">
        <v>1.6682037360000001E-4</v>
      </c>
      <c r="EU165" s="33">
        <v>1.6588230459999999E-4</v>
      </c>
      <c r="EV165" s="33">
        <v>1.6501040159999999E-4</v>
      </c>
      <c r="EW165" s="33">
        <v>1.643805054E-4</v>
      </c>
      <c r="EX165" s="33">
        <v>1.639064704E-4</v>
      </c>
      <c r="EY165" s="33">
        <v>1.6369933319999999E-4</v>
      </c>
      <c r="EZ165" s="33">
        <v>1.6327447399999999E-4</v>
      </c>
      <c r="FA165" s="33">
        <v>1.6284063020000002E-4</v>
      </c>
      <c r="FB165" s="33">
        <v>1.6189797540000001E-4</v>
      </c>
      <c r="FC165" s="33">
        <v>1.60913E-4</v>
      </c>
      <c r="FD165" s="33">
        <v>1.5969849159999999E-4</v>
      </c>
      <c r="FE165" s="33">
        <v>1.5807219439999999E-4</v>
      </c>
      <c r="FF165" s="33">
        <v>1.56592223E-4</v>
      </c>
      <c r="FG165" s="33">
        <v>1.5520466280000001E-4</v>
      </c>
      <c r="FH165" s="33">
        <v>1.538200488E-4</v>
      </c>
      <c r="FI165" s="33">
        <v>1.5302994600000002E-4</v>
      </c>
      <c r="FJ165" s="33">
        <v>1.5264223779999999E-4</v>
      </c>
      <c r="FK165" s="33">
        <v>1.5236676639999999E-4</v>
      </c>
      <c r="FL165" s="33">
        <v>1.5242252520000001E-4</v>
      </c>
      <c r="FM165" s="33">
        <v>1.527723208E-4</v>
      </c>
      <c r="FN165" s="33">
        <v>1.5261017099999999E-4</v>
      </c>
      <c r="FO165" s="33">
        <v>1.5241932420000001E-4</v>
      </c>
      <c r="FP165" s="33">
        <v>1.5186777219999999E-4</v>
      </c>
      <c r="FQ165" s="33">
        <v>1.5084205980000001E-4</v>
      </c>
      <c r="FR165" s="33">
        <v>1.4971328379999999E-4</v>
      </c>
      <c r="FS165" s="33">
        <v>1.47876818E-4</v>
      </c>
      <c r="FT165" s="33">
        <v>1.4576201400000002E-4</v>
      </c>
      <c r="FU165" s="33">
        <v>1.43857598E-4</v>
      </c>
      <c r="FV165" s="33">
        <v>1.425049586E-4</v>
      </c>
      <c r="FW165" s="33">
        <v>1.4142864220000002E-4</v>
      </c>
      <c r="FX165" s="33">
        <v>1.4113081420000001E-4</v>
      </c>
      <c r="FY165" s="33">
        <v>1.411169194E-4</v>
      </c>
      <c r="FZ165" s="33">
        <v>1.41483196E-4</v>
      </c>
      <c r="GA165" s="33">
        <v>1.419516494E-4</v>
      </c>
      <c r="GB165" s="33">
        <v>1.4206120540000001E-4</v>
      </c>
      <c r="GC165" s="33">
        <v>1.420585652E-4</v>
      </c>
      <c r="GD165" s="33">
        <v>1.4207805700000001E-4</v>
      </c>
      <c r="GE165" s="33">
        <v>1.4174966839999999E-4</v>
      </c>
      <c r="GF165" s="33">
        <v>1.4089350160000001E-4</v>
      </c>
      <c r="GG165" s="33">
        <v>1.3986726400000001E-4</v>
      </c>
      <c r="GH165" s="33">
        <v>1.3835426080000001E-4</v>
      </c>
      <c r="GI165" s="33">
        <v>1.3651031660000002E-4</v>
      </c>
      <c r="GJ165" s="33">
        <v>1.3433548959999999E-4</v>
      </c>
      <c r="GK165" s="33">
        <v>1.3221146019999999E-4</v>
      </c>
      <c r="GL165" s="33">
        <v>1.306967742E-4</v>
      </c>
      <c r="GM165" s="33">
        <v>1.2959589079999999E-4</v>
      </c>
      <c r="GN165" s="33">
        <v>1.2883903700000002E-4</v>
      </c>
      <c r="GO165" s="33">
        <v>1.281573406E-4</v>
      </c>
      <c r="GP165" s="33">
        <v>1.2743128240000001E-4</v>
      </c>
      <c r="GQ165" s="33">
        <v>1.266213736E-4</v>
      </c>
      <c r="GR165" s="33">
        <v>1.256125038E-4</v>
      </c>
      <c r="GS165" s="33">
        <v>1.243882922E-4</v>
      </c>
      <c r="GT165" s="33">
        <v>1.2310077900000001E-4</v>
      </c>
      <c r="GU165" s="33">
        <v>1.21689785E-4</v>
      </c>
      <c r="GV165" s="33">
        <v>1.2016333300000001E-4</v>
      </c>
      <c r="GW165" s="33">
        <v>1.1886189380000002E-4</v>
      </c>
      <c r="GX165" s="33">
        <v>1.1729901060000001E-4</v>
      </c>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33"/>
      <c r="IW165" s="33"/>
      <c r="IX165" s="33"/>
      <c r="IY165" s="33"/>
      <c r="IZ165" s="33"/>
      <c r="JA165" s="33"/>
      <c r="JB165" s="33"/>
      <c r="JC165" s="33"/>
      <c r="JD165" s="33"/>
      <c r="JE165" s="33"/>
      <c r="JF165" s="33"/>
      <c r="JG165" s="33"/>
      <c r="JH165" s="33"/>
      <c r="JI165" s="33"/>
      <c r="JJ165" s="33"/>
      <c r="JK165" s="33"/>
      <c r="JL165" s="33"/>
      <c r="JM165" s="33"/>
      <c r="JN165" s="33"/>
      <c r="JO165" s="33"/>
      <c r="JP165" s="33"/>
      <c r="JQ165" s="33"/>
      <c r="JR165" s="33"/>
      <c r="JS165" s="33"/>
      <c r="JT165" s="33"/>
      <c r="JU165" s="33"/>
      <c r="JV165" s="33"/>
      <c r="JW165" s="33"/>
      <c r="JX165" s="33"/>
      <c r="JY165" s="33"/>
      <c r="JZ165" s="33"/>
      <c r="KA165" s="33"/>
      <c r="KB165" s="33"/>
      <c r="KC165" s="33"/>
      <c r="KD165" s="33"/>
      <c r="KE165" s="33"/>
      <c r="KF165" s="33"/>
      <c r="KG165" s="33"/>
      <c r="KH165" s="33"/>
      <c r="KI165" s="33"/>
      <c r="KJ165" s="33"/>
      <c r="KK165" s="33"/>
      <c r="KL165" s="33"/>
      <c r="KM165" s="33"/>
      <c r="KN165" s="33"/>
      <c r="KO165" s="33"/>
      <c r="KP165" s="33"/>
      <c r="KQ165" s="33"/>
      <c r="KR165" s="33"/>
      <c r="KS165" s="33"/>
      <c r="KT165" s="33"/>
      <c r="KU165" s="33"/>
      <c r="KV165" s="33"/>
      <c r="KW165" s="33"/>
      <c r="KX165" s="33"/>
      <c r="KY165" s="33"/>
      <c r="KZ165" s="33"/>
      <c r="LA165" s="33"/>
      <c r="LB165" s="33"/>
      <c r="LC165" s="33"/>
      <c r="LD165" s="33"/>
      <c r="LE165" s="33"/>
      <c r="LF165" s="33"/>
      <c r="LG165" s="33"/>
      <c r="LH165" s="33"/>
      <c r="LI165" s="33"/>
      <c r="LJ165" s="33"/>
      <c r="LK165" s="33"/>
      <c r="LL165" s="33"/>
      <c r="LM165" s="33"/>
      <c r="LN165" s="33"/>
      <c r="LO165" s="33"/>
      <c r="LP165" s="33"/>
      <c r="LQ165" s="33"/>
      <c r="LR165" s="33"/>
      <c r="LS165" s="33"/>
      <c r="LT165" s="33"/>
      <c r="LU165" s="33"/>
      <c r="LV165" s="33"/>
      <c r="LW165" s="33"/>
      <c r="LX165" s="33"/>
      <c r="LY165" s="33"/>
      <c r="LZ165" s="33"/>
      <c r="MA165" s="33"/>
      <c r="MB165" s="33"/>
      <c r="MC165" s="33"/>
      <c r="MD165" s="33"/>
      <c r="ME165" s="33"/>
      <c r="MF165" s="33"/>
      <c r="MG165" s="33"/>
      <c r="MH165" s="33"/>
      <c r="MI165" s="33"/>
      <c r="MJ165" s="33"/>
      <c r="MK165" s="33"/>
      <c r="ML165" s="33"/>
      <c r="MM165" s="33"/>
      <c r="MN165" s="33"/>
      <c r="MO165" s="33"/>
      <c r="MP165" s="33"/>
      <c r="MQ165" s="33"/>
      <c r="MR165" s="33"/>
      <c r="MS165" s="33"/>
      <c r="MT165" s="33"/>
      <c r="MU165" s="33"/>
      <c r="MV165" s="33"/>
      <c r="MW165" s="33"/>
      <c r="MX165" s="33"/>
      <c r="MY165" s="33"/>
      <c r="MZ165" s="33"/>
      <c r="NA165" s="33"/>
      <c r="NB165" s="33"/>
      <c r="NC165" s="33"/>
      <c r="ND165" s="33"/>
      <c r="NE165" s="33"/>
      <c r="NF165" s="33"/>
      <c r="NG165" s="33"/>
      <c r="NH165" s="33"/>
      <c r="NI165" s="33"/>
      <c r="NJ165" s="33"/>
      <c r="NK165" s="33"/>
      <c r="NL165" s="33"/>
      <c r="NM165" s="33"/>
      <c r="NN165" s="33"/>
      <c r="NO165" s="33"/>
      <c r="NP165" s="33"/>
      <c r="NQ165" s="33"/>
      <c r="NR165" s="33"/>
      <c r="NS165" s="33"/>
      <c r="NT165" s="33"/>
      <c r="NU165" s="33"/>
      <c r="NV165" s="33"/>
      <c r="NW165" s="33"/>
      <c r="NX165" s="33"/>
      <c r="NY165" s="33"/>
      <c r="NZ165" s="33"/>
      <c r="OA165" s="33"/>
      <c r="OB165" s="33"/>
      <c r="OC165" s="33"/>
      <c r="OD165" s="33"/>
      <c r="OE165" s="33"/>
      <c r="OF165" s="33"/>
      <c r="OG165" s="33"/>
      <c r="OH165" s="33"/>
      <c r="OI165" s="33"/>
      <c r="OJ165" s="33"/>
      <c r="OK165" s="33"/>
      <c r="OL165" s="33"/>
      <c r="OM165" s="33"/>
      <c r="ON165" s="33"/>
      <c r="OO165" s="33"/>
      <c r="OP165" s="33"/>
    </row>
    <row r="166" spans="1:406" x14ac:dyDescent="0.25">
      <c r="A166" s="13" t="str">
        <f t="shared" si="2"/>
        <v>Boom-MEDIUM-0.5-14-20</v>
      </c>
      <c r="B166" s="13" t="s">
        <v>57</v>
      </c>
      <c r="C166" s="13" t="s">
        <v>31</v>
      </c>
      <c r="D166" s="23">
        <v>0.5</v>
      </c>
      <c r="E166" s="23">
        <v>14</v>
      </c>
      <c r="F166" s="32">
        <v>20</v>
      </c>
      <c r="G166" s="33">
        <v>4.7749340600000002E-2</v>
      </c>
      <c r="H166" s="33">
        <v>2.66911024E-2</v>
      </c>
      <c r="I166" s="33">
        <v>1.6928836799999999E-2</v>
      </c>
      <c r="J166" s="33">
        <v>1.2857388599999998E-2</v>
      </c>
      <c r="K166" s="33">
        <v>1.10701902E-2</v>
      </c>
      <c r="L166" s="33">
        <v>1.0435541740000002E-2</v>
      </c>
      <c r="M166" s="33">
        <v>9.0816876200000007E-3</v>
      </c>
      <c r="N166" s="33">
        <v>8.0587594400000004E-3</v>
      </c>
      <c r="O166" s="33">
        <v>7.1374884200000009E-3</v>
      </c>
      <c r="P166" s="33">
        <v>6.3291424000000004E-3</v>
      </c>
      <c r="Q166" s="33">
        <v>5.5943096599999995E-3</v>
      </c>
      <c r="R166" s="33">
        <v>4.9121094799999994E-3</v>
      </c>
      <c r="S166" s="33">
        <v>4.2916509199999999E-3</v>
      </c>
      <c r="T166" s="33">
        <v>3.6987117800000003E-3</v>
      </c>
      <c r="U166" s="33">
        <v>3.1493519200000001E-3</v>
      </c>
      <c r="V166" s="33">
        <v>2.6544856799999997E-3</v>
      </c>
      <c r="W166" s="33">
        <v>2.1989384400000001E-3</v>
      </c>
      <c r="X166" s="33">
        <v>1.9396208799999999E-3</v>
      </c>
      <c r="Y166" s="33">
        <v>1.7256996400000001E-3</v>
      </c>
      <c r="Z166" s="33">
        <v>1.5537102060000001E-3</v>
      </c>
      <c r="AA166" s="33">
        <v>1.4113952440000001E-3</v>
      </c>
      <c r="AB166" s="33">
        <v>1.2923560000000001E-3</v>
      </c>
      <c r="AC166" s="33">
        <v>1.1909532540000001E-3</v>
      </c>
      <c r="AD166" s="33">
        <v>1.1041697740000001E-3</v>
      </c>
      <c r="AE166" s="33">
        <v>1.0280605040000001E-3</v>
      </c>
      <c r="AF166" s="33">
        <v>9.6188755599999998E-4</v>
      </c>
      <c r="AG166" s="33">
        <v>9.0346751399999993E-4</v>
      </c>
      <c r="AH166" s="33">
        <v>8.5189831199999997E-4</v>
      </c>
      <c r="AI166" s="33">
        <v>8.0651267400000002E-4</v>
      </c>
      <c r="AJ166" s="33">
        <v>7.6572152199999989E-4</v>
      </c>
      <c r="AK166" s="33">
        <v>7.2904734799999994E-4</v>
      </c>
      <c r="AL166" s="33">
        <v>6.9625585400000006E-4</v>
      </c>
      <c r="AM166" s="33">
        <v>6.6676968200000009E-4</v>
      </c>
      <c r="AN166" s="33">
        <v>6.4037046999999999E-4</v>
      </c>
      <c r="AO166" s="33">
        <v>6.1605576000000001E-4</v>
      </c>
      <c r="AP166" s="33">
        <v>5.9394596400000007E-4</v>
      </c>
      <c r="AQ166" s="33">
        <v>5.7433211200000008E-4</v>
      </c>
      <c r="AR166" s="33">
        <v>5.5641305199999997E-4</v>
      </c>
      <c r="AS166" s="33">
        <v>5.4029728000000009E-4</v>
      </c>
      <c r="AT166" s="33">
        <v>5.25107874E-4</v>
      </c>
      <c r="AU166" s="33">
        <v>5.1147610799999997E-4</v>
      </c>
      <c r="AV166" s="33">
        <v>4.9894787599999999E-4</v>
      </c>
      <c r="AW166" s="33">
        <v>4.8754859399999999E-4</v>
      </c>
      <c r="AX166" s="33">
        <v>4.7720534200000001E-4</v>
      </c>
      <c r="AY166" s="33">
        <v>4.6829802800000002E-4</v>
      </c>
      <c r="AZ166" s="33">
        <v>4.5985433199999997E-4</v>
      </c>
      <c r="BA166" s="33">
        <v>4.5165035199999995E-4</v>
      </c>
      <c r="BB166" s="33">
        <v>4.44325142E-4</v>
      </c>
      <c r="BC166" s="33">
        <v>4.3734759000000001E-4</v>
      </c>
      <c r="BD166" s="33">
        <v>4.3099920600000004E-4</v>
      </c>
      <c r="BE166" s="33">
        <v>4.24756456E-4</v>
      </c>
      <c r="BF166" s="33">
        <v>4.1853609200000002E-4</v>
      </c>
      <c r="BG166" s="33">
        <v>4.1259570200000004E-4</v>
      </c>
      <c r="BH166" s="33">
        <v>4.0710832200000001E-4</v>
      </c>
      <c r="BI166" s="33">
        <v>4.01615224E-4</v>
      </c>
      <c r="BJ166" s="33">
        <v>3.9691640999999997E-4</v>
      </c>
      <c r="BK166" s="33">
        <v>3.9212576599999998E-4</v>
      </c>
      <c r="BL166" s="33">
        <v>3.8734664199999998E-4</v>
      </c>
      <c r="BM166" s="33">
        <v>3.8242861600000001E-4</v>
      </c>
      <c r="BN166" s="33">
        <v>3.7757783400000001E-4</v>
      </c>
      <c r="BO166" s="33">
        <v>3.7316418800000006E-4</v>
      </c>
      <c r="BP166" s="33">
        <v>3.6898317599999998E-4</v>
      </c>
      <c r="BQ166" s="33">
        <v>3.6511264600000003E-4</v>
      </c>
      <c r="BR166" s="33">
        <v>3.6142088400000004E-4</v>
      </c>
      <c r="BS166" s="33">
        <v>3.5759856799999999E-4</v>
      </c>
      <c r="BT166" s="33">
        <v>3.5332723200000001E-4</v>
      </c>
      <c r="BU166" s="33">
        <v>3.4916254399999997E-4</v>
      </c>
      <c r="BV166" s="33">
        <v>3.45171724E-4</v>
      </c>
      <c r="BW166" s="33">
        <v>3.4197871999999999E-4</v>
      </c>
      <c r="BX166" s="33">
        <v>3.3854120599999997E-4</v>
      </c>
      <c r="BY166" s="33">
        <v>3.3521883799999999E-4</v>
      </c>
      <c r="BZ166" s="33">
        <v>3.3199599000000002E-4</v>
      </c>
      <c r="CA166" s="33">
        <v>3.2895243599999997E-4</v>
      </c>
      <c r="CB166" s="33">
        <v>3.25423036E-4</v>
      </c>
      <c r="CC166" s="33">
        <v>3.2181561800000001E-4</v>
      </c>
      <c r="CD166" s="33">
        <v>3.1817170600000001E-4</v>
      </c>
      <c r="CE166" s="33">
        <v>3.1535216800000001E-4</v>
      </c>
      <c r="CF166" s="33">
        <v>3.1256744000000001E-4</v>
      </c>
      <c r="CG166" s="33">
        <v>3.1023205600000001E-4</v>
      </c>
      <c r="CH166" s="33">
        <v>3.0813727199999999E-4</v>
      </c>
      <c r="CI166" s="33">
        <v>3.0538785200000002E-4</v>
      </c>
      <c r="CJ166" s="33">
        <v>3.0232145400000001E-4</v>
      </c>
      <c r="CK166" s="33">
        <v>2.9906646200000001E-4</v>
      </c>
      <c r="CL166" s="33">
        <v>2.95876078E-4</v>
      </c>
      <c r="CM166" s="33">
        <v>2.9345958599999997E-4</v>
      </c>
      <c r="CN166" s="33">
        <v>2.9104587000000002E-4</v>
      </c>
      <c r="CO166" s="33">
        <v>2.8822127400000001E-4</v>
      </c>
      <c r="CP166" s="33">
        <v>2.8513337000000001E-4</v>
      </c>
      <c r="CQ166" s="33">
        <v>2.8103625600000003E-4</v>
      </c>
      <c r="CR166" s="33">
        <v>2.76591656E-4</v>
      </c>
      <c r="CS166" s="33">
        <v>2.72616188E-4</v>
      </c>
      <c r="CT166" s="33">
        <v>2.68919828E-4</v>
      </c>
      <c r="CU166" s="33">
        <v>2.6568000000000002E-4</v>
      </c>
      <c r="CV166" s="33">
        <v>2.6231933600000002E-4</v>
      </c>
      <c r="CW166" s="33">
        <v>2.5857599199999998E-4</v>
      </c>
      <c r="CX166" s="33">
        <v>2.54914928E-4</v>
      </c>
      <c r="CY166" s="33">
        <v>2.5130626799999998E-4</v>
      </c>
      <c r="CZ166" s="33">
        <v>2.4793228600000002E-4</v>
      </c>
      <c r="DA166" s="33">
        <v>2.4477373599999998E-4</v>
      </c>
      <c r="DB166" s="33">
        <v>2.4182325600000001E-4</v>
      </c>
      <c r="DC166" s="33">
        <v>2.3884495199999998E-4</v>
      </c>
      <c r="DD166" s="33">
        <v>2.3567359999999998E-4</v>
      </c>
      <c r="DE166" s="33">
        <v>2.32648676E-4</v>
      </c>
      <c r="DF166" s="33">
        <v>2.29436168E-4</v>
      </c>
      <c r="DG166" s="33">
        <v>2.26435614E-4</v>
      </c>
      <c r="DH166" s="33">
        <v>2.2352611200000003E-4</v>
      </c>
      <c r="DI166" s="33">
        <v>2.2085747599999997E-4</v>
      </c>
      <c r="DJ166" s="33">
        <v>2.1839776199999999E-4</v>
      </c>
      <c r="DK166" s="33">
        <v>2.1625632400000002E-4</v>
      </c>
      <c r="DL166" s="33">
        <v>2.13512762E-4</v>
      </c>
      <c r="DM166" s="33">
        <v>2.1072683600000002E-4</v>
      </c>
      <c r="DN166" s="33">
        <v>2.0780425400000003E-4</v>
      </c>
      <c r="DO166" s="33">
        <v>2.04810694E-4</v>
      </c>
      <c r="DP166" s="33">
        <v>2.0221002599999998E-4</v>
      </c>
      <c r="DQ166" s="33">
        <v>1.9997205199999998E-4</v>
      </c>
      <c r="DR166" s="33">
        <v>1.9795293200000001E-4</v>
      </c>
      <c r="DS166" s="33">
        <v>1.96165098E-4</v>
      </c>
      <c r="DT166" s="33">
        <v>1.9402223800000002E-4</v>
      </c>
      <c r="DU166" s="33">
        <v>1.9177644000000001E-4</v>
      </c>
      <c r="DV166" s="33">
        <v>1.8984260799999997E-4</v>
      </c>
      <c r="DW166" s="33">
        <v>1.87994224E-4</v>
      </c>
      <c r="DX166" s="33">
        <v>1.8669664199999999E-4</v>
      </c>
      <c r="DY166" s="33">
        <v>1.8554724020000002E-4</v>
      </c>
      <c r="DZ166" s="33">
        <v>1.842630844E-4</v>
      </c>
      <c r="EA166" s="33">
        <v>1.833463616E-4</v>
      </c>
      <c r="EB166" s="33">
        <v>1.8195091260000002E-4</v>
      </c>
      <c r="EC166" s="33">
        <v>1.808118272E-4</v>
      </c>
      <c r="ED166" s="33">
        <v>1.8006091240000002E-4</v>
      </c>
      <c r="EE166" s="33">
        <v>1.7913684040000001E-4</v>
      </c>
      <c r="EF166" s="33">
        <v>1.78068483E-4</v>
      </c>
      <c r="EG166" s="33">
        <v>1.7695952140000002E-4</v>
      </c>
      <c r="EH166" s="33">
        <v>1.7581949320000001E-4</v>
      </c>
      <c r="EI166" s="33">
        <v>1.745080734E-4</v>
      </c>
      <c r="EJ166" s="33">
        <v>1.7333845920000001E-4</v>
      </c>
      <c r="EK166" s="33">
        <v>1.7183627559999999E-4</v>
      </c>
      <c r="EL166" s="33">
        <v>1.703562434E-4</v>
      </c>
      <c r="EM166" s="33">
        <v>1.6917119999999998E-4</v>
      </c>
      <c r="EN166" s="33">
        <v>1.676618612E-4</v>
      </c>
      <c r="EO166" s="33">
        <v>1.6642068279999999E-4</v>
      </c>
      <c r="EP166" s="33">
        <v>1.6553002359999999E-4</v>
      </c>
      <c r="EQ166" s="33">
        <v>1.64615945E-4</v>
      </c>
      <c r="ER166" s="33">
        <v>1.6355315600000001E-4</v>
      </c>
      <c r="ES166" s="33">
        <v>1.626325314E-4</v>
      </c>
      <c r="ET166" s="33">
        <v>1.6167425620000001E-4</v>
      </c>
      <c r="EU166" s="33">
        <v>1.6062413139999998E-4</v>
      </c>
      <c r="EV166" s="33">
        <v>1.5963208E-4</v>
      </c>
      <c r="EW166" s="33">
        <v>1.582347256E-4</v>
      </c>
      <c r="EX166" s="33">
        <v>1.566251484E-4</v>
      </c>
      <c r="EY166" s="33">
        <v>1.5480539220000001E-4</v>
      </c>
      <c r="EZ166" s="33">
        <v>1.527417494E-4</v>
      </c>
      <c r="FA166" s="33">
        <v>1.51223419E-4</v>
      </c>
      <c r="FB166" s="33">
        <v>1.4991273160000002E-4</v>
      </c>
      <c r="FC166" s="33">
        <v>1.4887389740000001E-4</v>
      </c>
      <c r="FD166" s="33">
        <v>1.4813730820000001E-4</v>
      </c>
      <c r="FE166" s="33">
        <v>1.474426598E-4</v>
      </c>
      <c r="FF166" s="33">
        <v>1.467407202E-4</v>
      </c>
      <c r="FG166" s="33">
        <v>1.4609811420000001E-4</v>
      </c>
      <c r="FH166" s="33">
        <v>1.45082784E-4</v>
      </c>
      <c r="FI166" s="33">
        <v>1.4409563800000001E-4</v>
      </c>
      <c r="FJ166" s="33">
        <v>1.4293986839999999E-4</v>
      </c>
      <c r="FK166" s="33">
        <v>1.4148187419999998E-4</v>
      </c>
      <c r="FL166" s="33">
        <v>1.400000402E-4</v>
      </c>
      <c r="FM166" s="33">
        <v>1.3863973000000001E-4</v>
      </c>
      <c r="FN166" s="33">
        <v>1.3725840960000001E-4</v>
      </c>
      <c r="FO166" s="33">
        <v>1.358442216E-4</v>
      </c>
      <c r="FP166" s="33">
        <v>1.3442687480000001E-4</v>
      </c>
      <c r="FQ166" s="33">
        <v>1.3300872400000001E-4</v>
      </c>
      <c r="FR166" s="33">
        <v>1.3164906820000002E-4</v>
      </c>
      <c r="FS166" s="33">
        <v>1.3039106259999999E-4</v>
      </c>
      <c r="FT166" s="33">
        <v>1.2913886200000002E-4</v>
      </c>
      <c r="FU166" s="33">
        <v>1.2774025140000001E-4</v>
      </c>
      <c r="FV166" s="33">
        <v>1.26049363E-4</v>
      </c>
      <c r="FW166" s="33">
        <v>1.2418555819999999E-4</v>
      </c>
      <c r="FX166" s="33">
        <v>1.2218669379999999E-4</v>
      </c>
      <c r="FY166" s="33">
        <v>1.2032069319999999E-4</v>
      </c>
      <c r="FZ166" s="33">
        <v>1.186169794E-4</v>
      </c>
      <c r="GA166" s="33">
        <v>1.1706965500000001E-4</v>
      </c>
      <c r="GB166" s="33">
        <v>1.1584740179999999E-4</v>
      </c>
      <c r="GC166" s="33">
        <v>1.1480382940000001E-4</v>
      </c>
      <c r="GD166" s="33">
        <v>1.140211036E-4</v>
      </c>
      <c r="GE166" s="33">
        <v>1.133265098E-4</v>
      </c>
      <c r="GF166" s="33">
        <v>1.1275119759999999E-4</v>
      </c>
      <c r="GG166" s="33">
        <v>1.1226052519999999E-4</v>
      </c>
      <c r="GH166" s="33">
        <v>1.1131889599999999E-4</v>
      </c>
      <c r="GI166" s="33">
        <v>1.102640728E-4</v>
      </c>
      <c r="GJ166" s="33">
        <v>1.0889947300000001E-4</v>
      </c>
      <c r="GK166" s="33">
        <v>1.0738608060000001E-4</v>
      </c>
      <c r="GL166" s="33">
        <v>1.0592309459999999E-4</v>
      </c>
      <c r="GM166" s="33">
        <v>1.044431042E-4</v>
      </c>
      <c r="GN166" s="33">
        <v>1.02989563E-4</v>
      </c>
      <c r="GO166" s="33">
        <v>1.01719449E-4</v>
      </c>
      <c r="GP166" s="33">
        <v>1.008436608E-4</v>
      </c>
      <c r="GQ166" s="33">
        <v>9.9910119599999999E-5</v>
      </c>
      <c r="GR166" s="33">
        <v>9.9126875999999995E-5</v>
      </c>
      <c r="GS166" s="33">
        <v>9.8534413200000015E-5</v>
      </c>
      <c r="GT166" s="33">
        <v>9.8013082400000002E-5</v>
      </c>
      <c r="GU166" s="33">
        <v>9.7545306400000006E-5</v>
      </c>
      <c r="GV166" s="33">
        <v>9.6953285399999998E-5</v>
      </c>
      <c r="GW166" s="33">
        <v>9.6320694400000011E-5</v>
      </c>
      <c r="GX166" s="33">
        <v>9.5844861800000001E-5</v>
      </c>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33"/>
      <c r="IW166" s="33"/>
      <c r="IX166" s="33"/>
      <c r="IY166" s="33"/>
      <c r="IZ166" s="33"/>
      <c r="JA166" s="33"/>
      <c r="JB166" s="33"/>
      <c r="JC166" s="33"/>
      <c r="JD166" s="33"/>
      <c r="JE166" s="33"/>
      <c r="JF166" s="33"/>
      <c r="JG166" s="33"/>
      <c r="JH166" s="33"/>
      <c r="JI166" s="33"/>
      <c r="JJ166" s="33"/>
      <c r="JK166" s="33"/>
      <c r="JL166" s="33"/>
      <c r="JM166" s="33"/>
      <c r="JN166" s="33"/>
      <c r="JO166" s="33"/>
      <c r="JP166" s="33"/>
      <c r="JQ166" s="33"/>
      <c r="JR166" s="33"/>
      <c r="JS166" s="33"/>
      <c r="JT166" s="33"/>
      <c r="JU166" s="33"/>
      <c r="JV166" s="33"/>
      <c r="JW166" s="33"/>
      <c r="JX166" s="33"/>
      <c r="JY166" s="33"/>
      <c r="JZ166" s="33"/>
      <c r="KA166" s="33"/>
      <c r="KB166" s="33"/>
      <c r="KC166" s="33"/>
      <c r="KD166" s="33"/>
      <c r="KE166" s="33"/>
      <c r="KF166" s="33"/>
      <c r="KG166" s="33"/>
      <c r="KH166" s="33"/>
      <c r="KI166" s="33"/>
      <c r="KJ166" s="33"/>
      <c r="KK166" s="33"/>
      <c r="KL166" s="33"/>
      <c r="KM166" s="33"/>
      <c r="KN166" s="33"/>
      <c r="KO166" s="33"/>
      <c r="KP166" s="33"/>
      <c r="KQ166" s="33"/>
      <c r="KR166" s="33"/>
      <c r="KS166" s="33"/>
      <c r="KT166" s="33"/>
      <c r="KU166" s="33"/>
      <c r="KV166" s="33"/>
      <c r="KW166" s="33"/>
      <c r="KX166" s="33"/>
      <c r="KY166" s="33"/>
      <c r="KZ166" s="33"/>
      <c r="LA166" s="33"/>
      <c r="LB166" s="33"/>
      <c r="LC166" s="33"/>
      <c r="LD166" s="33"/>
      <c r="LE166" s="33"/>
      <c r="LF166" s="33"/>
      <c r="LG166" s="33"/>
      <c r="LH166" s="33"/>
      <c r="LI166" s="33"/>
      <c r="LJ166" s="33"/>
      <c r="LK166" s="33"/>
      <c r="LL166" s="33"/>
      <c r="LM166" s="33"/>
      <c r="LN166" s="33"/>
      <c r="LO166" s="33"/>
      <c r="LP166" s="33"/>
      <c r="LQ166" s="33"/>
      <c r="LR166" s="33"/>
      <c r="LS166" s="33"/>
      <c r="LT166" s="33"/>
      <c r="LU166" s="33"/>
      <c r="LV166" s="33"/>
      <c r="LW166" s="33"/>
      <c r="LX166" s="33"/>
      <c r="LY166" s="33"/>
      <c r="LZ166" s="33"/>
      <c r="MA166" s="33"/>
      <c r="MB166" s="33"/>
      <c r="MC166" s="33"/>
      <c r="MD166" s="33"/>
      <c r="ME166" s="33"/>
      <c r="MF166" s="33"/>
      <c r="MG166" s="33"/>
      <c r="MH166" s="33"/>
      <c r="MI166" s="33"/>
      <c r="MJ166" s="33"/>
      <c r="MK166" s="33"/>
      <c r="ML166" s="33"/>
      <c r="MM166" s="33"/>
      <c r="MN166" s="33"/>
      <c r="MO166" s="33"/>
      <c r="MP166" s="33"/>
      <c r="MQ166" s="33"/>
      <c r="MR166" s="33"/>
      <c r="MS166" s="33"/>
      <c r="MT166" s="33"/>
      <c r="MU166" s="33"/>
      <c r="MV166" s="33"/>
      <c r="MW166" s="33"/>
      <c r="MX166" s="33"/>
      <c r="MY166" s="33"/>
      <c r="MZ166" s="33"/>
      <c r="NA166" s="33"/>
      <c r="NB166" s="33"/>
      <c r="NC166" s="33"/>
      <c r="ND166" s="33"/>
      <c r="NE166" s="33"/>
      <c r="NF166" s="33"/>
      <c r="NG166" s="33"/>
      <c r="NH166" s="33"/>
      <c r="NI166" s="33"/>
      <c r="NJ166" s="33"/>
      <c r="NK166" s="33"/>
      <c r="NL166" s="33"/>
      <c r="NM166" s="33"/>
      <c r="NN166" s="33"/>
      <c r="NO166" s="33"/>
      <c r="NP166" s="33"/>
      <c r="NQ166" s="33"/>
      <c r="NR166" s="33"/>
      <c r="NS166" s="33"/>
      <c r="NT166" s="33"/>
      <c r="NU166" s="33"/>
      <c r="NV166" s="33"/>
      <c r="NW166" s="33"/>
      <c r="NX166" s="33"/>
      <c r="NY166" s="33"/>
      <c r="NZ166" s="33"/>
      <c r="OA166" s="33"/>
      <c r="OB166" s="33"/>
      <c r="OC166" s="33"/>
      <c r="OD166" s="33"/>
      <c r="OE166" s="33"/>
      <c r="OF166" s="33"/>
      <c r="OG166" s="33"/>
      <c r="OH166" s="33"/>
      <c r="OI166" s="33"/>
      <c r="OJ166" s="33"/>
      <c r="OK166" s="33"/>
      <c r="OL166" s="33"/>
      <c r="OM166" s="33"/>
      <c r="ON166" s="33"/>
      <c r="OO166" s="33"/>
      <c r="OP166" s="33"/>
    </row>
    <row r="167" spans="1:406" x14ac:dyDescent="0.25">
      <c r="A167" s="13" t="str">
        <f t="shared" si="2"/>
        <v>Boom-MEDIUM-0.5-7-20</v>
      </c>
      <c r="B167" s="13" t="s">
        <v>57</v>
      </c>
      <c r="C167" s="13" t="s">
        <v>31</v>
      </c>
      <c r="D167" s="23">
        <v>0.5</v>
      </c>
      <c r="E167" s="23">
        <v>7</v>
      </c>
      <c r="F167" s="32">
        <v>20</v>
      </c>
      <c r="G167" s="33">
        <v>2.4163161000000002E-2</v>
      </c>
      <c r="H167" s="33">
        <v>1.194282642E-2</v>
      </c>
      <c r="I167" s="33">
        <v>7.4921706200000004E-3</v>
      </c>
      <c r="J167" s="33">
        <v>5.9717342200000002E-3</v>
      </c>
      <c r="K167" s="33">
        <v>5.4494667600000005E-3</v>
      </c>
      <c r="L167" s="33">
        <v>5.4110109800000004E-3</v>
      </c>
      <c r="M167" s="33">
        <v>4.9501901800000003E-3</v>
      </c>
      <c r="N167" s="33">
        <v>4.4994042199999994E-3</v>
      </c>
      <c r="O167" s="33">
        <v>4.1758679199999996E-3</v>
      </c>
      <c r="P167" s="33">
        <v>3.83500636E-3</v>
      </c>
      <c r="Q167" s="33">
        <v>3.5305794E-3</v>
      </c>
      <c r="R167" s="33">
        <v>3.2137547600000001E-3</v>
      </c>
      <c r="S167" s="33">
        <v>2.89210074E-3</v>
      </c>
      <c r="T167" s="33">
        <v>2.5543681399999999E-3</v>
      </c>
      <c r="U167" s="33">
        <v>2.2219448999999999E-3</v>
      </c>
      <c r="V167" s="33">
        <v>1.8930893799999999E-3</v>
      </c>
      <c r="W167" s="33">
        <v>1.581385402E-3</v>
      </c>
      <c r="X167" s="33">
        <v>1.4242316079999999E-3</v>
      </c>
      <c r="Y167" s="33">
        <v>1.306360792E-3</v>
      </c>
      <c r="Z167" s="33">
        <v>1.2120195479999999E-3</v>
      </c>
      <c r="AA167" s="33">
        <v>1.13623364E-3</v>
      </c>
      <c r="AB167" s="33">
        <v>1.071738774E-3</v>
      </c>
      <c r="AC167" s="33">
        <v>1.0171321380000001E-3</v>
      </c>
      <c r="AD167" s="33">
        <v>9.6977625200000007E-4</v>
      </c>
      <c r="AE167" s="33">
        <v>9.2937128199999997E-4</v>
      </c>
      <c r="AF167" s="33">
        <v>8.9311902200000007E-4</v>
      </c>
      <c r="AG167" s="33">
        <v>8.6043723199999997E-4</v>
      </c>
      <c r="AH167" s="33">
        <v>8.3132027399999996E-4</v>
      </c>
      <c r="AI167" s="33">
        <v>8.0494429800000004E-4</v>
      </c>
      <c r="AJ167" s="33">
        <v>7.8042445799999995E-4</v>
      </c>
      <c r="AK167" s="33">
        <v>7.5742161000000004E-4</v>
      </c>
      <c r="AL167" s="33">
        <v>7.3549462800000004E-4</v>
      </c>
      <c r="AM167" s="33">
        <v>7.1598716999999993E-4</v>
      </c>
      <c r="AN167" s="33">
        <v>6.9753591200000004E-4</v>
      </c>
      <c r="AO167" s="33">
        <v>6.7904685600000004E-4</v>
      </c>
      <c r="AP167" s="33">
        <v>6.6124593400000004E-4</v>
      </c>
      <c r="AQ167" s="33">
        <v>6.4538396800000006E-4</v>
      </c>
      <c r="AR167" s="33">
        <v>6.2952920000000005E-4</v>
      </c>
      <c r="AS167" s="33">
        <v>6.1391212800000002E-4</v>
      </c>
      <c r="AT167" s="33">
        <v>5.98985572E-4</v>
      </c>
      <c r="AU167" s="33">
        <v>5.8522668399999997E-4</v>
      </c>
      <c r="AV167" s="33">
        <v>5.7139266199999995E-4</v>
      </c>
      <c r="AW167" s="33">
        <v>5.5750534400000006E-4</v>
      </c>
      <c r="AX167" s="33">
        <v>5.4444130200000009E-4</v>
      </c>
      <c r="AY167" s="33">
        <v>5.3259015200000004E-4</v>
      </c>
      <c r="AZ167" s="33">
        <v>5.2094815600000005E-4</v>
      </c>
      <c r="BA167" s="33">
        <v>5.0942376400000004E-4</v>
      </c>
      <c r="BB167" s="33">
        <v>4.9848691400000006E-4</v>
      </c>
      <c r="BC167" s="33">
        <v>4.8813303000000001E-4</v>
      </c>
      <c r="BD167" s="33">
        <v>4.7862433000000001E-4</v>
      </c>
      <c r="BE167" s="33">
        <v>4.6892330200000004E-4</v>
      </c>
      <c r="BF167" s="33">
        <v>4.6050079800000004E-4</v>
      </c>
      <c r="BG167" s="33">
        <v>4.5277660400000003E-4</v>
      </c>
      <c r="BH167" s="33">
        <v>4.4412151200000003E-4</v>
      </c>
      <c r="BI167" s="33">
        <v>4.35458504E-4</v>
      </c>
      <c r="BJ167" s="33">
        <v>4.2714105600000002E-4</v>
      </c>
      <c r="BK167" s="33">
        <v>4.1912110400000007E-4</v>
      </c>
      <c r="BL167" s="33">
        <v>4.11377716E-4</v>
      </c>
      <c r="BM167" s="33">
        <v>4.0364100800000002E-4</v>
      </c>
      <c r="BN167" s="33">
        <v>3.9592422599999999E-4</v>
      </c>
      <c r="BO167" s="33">
        <v>3.8763060000000002E-4</v>
      </c>
      <c r="BP167" s="33">
        <v>3.7854566399999999E-4</v>
      </c>
      <c r="BQ167" s="33">
        <v>3.7031056000000004E-4</v>
      </c>
      <c r="BR167" s="33">
        <v>3.6301353399999996E-4</v>
      </c>
      <c r="BS167" s="33">
        <v>3.5657859199999999E-4</v>
      </c>
      <c r="BT167" s="33">
        <v>3.4976998600000006E-4</v>
      </c>
      <c r="BU167" s="33">
        <v>3.4264437800000003E-4</v>
      </c>
      <c r="BV167" s="33">
        <v>3.3541724199999997E-4</v>
      </c>
      <c r="BW167" s="33">
        <v>3.2833371400000001E-4</v>
      </c>
      <c r="BX167" s="33">
        <v>3.2164838000000001E-4</v>
      </c>
      <c r="BY167" s="33">
        <v>3.1594309200000002E-4</v>
      </c>
      <c r="BZ167" s="33">
        <v>3.1101782199999999E-4</v>
      </c>
      <c r="CA167" s="33">
        <v>3.0564412400000004E-4</v>
      </c>
      <c r="CB167" s="33">
        <v>2.9967087600000001E-4</v>
      </c>
      <c r="CC167" s="33">
        <v>2.9338003199999997E-4</v>
      </c>
      <c r="CD167" s="33">
        <v>2.8795685800000001E-4</v>
      </c>
      <c r="CE167" s="33">
        <v>2.8306953199999998E-4</v>
      </c>
      <c r="CF167" s="33">
        <v>2.7847404999999998E-4</v>
      </c>
      <c r="CG167" s="33">
        <v>2.74182904E-4</v>
      </c>
      <c r="CH167" s="33">
        <v>2.7019571999999998E-4</v>
      </c>
      <c r="CI167" s="33">
        <v>2.6555335399999996E-4</v>
      </c>
      <c r="CJ167" s="33">
        <v>2.6104727199999998E-4</v>
      </c>
      <c r="CK167" s="33">
        <v>2.5667196200000004E-4</v>
      </c>
      <c r="CL167" s="33">
        <v>2.5280786199999999E-4</v>
      </c>
      <c r="CM167" s="33">
        <v>2.4905912800000002E-4</v>
      </c>
      <c r="CN167" s="33">
        <v>2.4550465200000001E-4</v>
      </c>
      <c r="CO167" s="33">
        <v>2.4220540400000001E-4</v>
      </c>
      <c r="CP167" s="33">
        <v>2.3906544800000003E-4</v>
      </c>
      <c r="CQ167" s="33">
        <v>2.3602210400000003E-4</v>
      </c>
      <c r="CR167" s="33">
        <v>2.3299332600000002E-4</v>
      </c>
      <c r="CS167" s="33">
        <v>2.2984599999999999E-4</v>
      </c>
      <c r="CT167" s="33">
        <v>2.2715673000000002E-4</v>
      </c>
      <c r="CU167" s="33">
        <v>2.2487707400000004E-4</v>
      </c>
      <c r="CV167" s="33">
        <v>2.22785726E-4</v>
      </c>
      <c r="CW167" s="33">
        <v>2.2089052599999999E-4</v>
      </c>
      <c r="CX167" s="33">
        <v>2.1860435200000001E-4</v>
      </c>
      <c r="CY167" s="33">
        <v>2.1653091600000001E-4</v>
      </c>
      <c r="CZ167" s="33">
        <v>2.1426889600000001E-4</v>
      </c>
      <c r="DA167" s="33">
        <v>2.1211764199999998E-4</v>
      </c>
      <c r="DB167" s="33">
        <v>2.1003693E-4</v>
      </c>
      <c r="DC167" s="33">
        <v>2.0855384799999999E-4</v>
      </c>
      <c r="DD167" s="33">
        <v>2.0693783599999999E-4</v>
      </c>
      <c r="DE167" s="33">
        <v>2.0513959600000002E-4</v>
      </c>
      <c r="DF167" s="33">
        <v>2.0291772399999998E-4</v>
      </c>
      <c r="DG167" s="33">
        <v>2.0081942600000001E-4</v>
      </c>
      <c r="DH167" s="33">
        <v>1.9902186E-4</v>
      </c>
      <c r="DI167" s="33">
        <v>1.9742153600000001E-4</v>
      </c>
      <c r="DJ167" s="33">
        <v>1.9576443080000002E-4</v>
      </c>
      <c r="DK167" s="33">
        <v>1.934131106E-4</v>
      </c>
      <c r="DL167" s="33">
        <v>1.9080574779999998E-4</v>
      </c>
      <c r="DM167" s="33">
        <v>1.8803954260000001E-4</v>
      </c>
      <c r="DN167" s="33">
        <v>1.8529661300000001E-4</v>
      </c>
      <c r="DO167" s="33">
        <v>1.8278949659999999E-4</v>
      </c>
      <c r="DP167" s="33">
        <v>1.8085715139999999E-4</v>
      </c>
      <c r="DQ167" s="33">
        <v>1.7906124900000001E-4</v>
      </c>
      <c r="DR167" s="33">
        <v>1.772486958E-4</v>
      </c>
      <c r="DS167" s="33">
        <v>1.7506002300000001E-4</v>
      </c>
      <c r="DT167" s="33">
        <v>1.7276881400000001E-4</v>
      </c>
      <c r="DU167" s="33">
        <v>1.705199964E-4</v>
      </c>
      <c r="DV167" s="33">
        <v>1.6854396379999999E-4</v>
      </c>
      <c r="DW167" s="33">
        <v>1.66498069E-4</v>
      </c>
      <c r="DX167" s="33">
        <v>1.6457903840000001E-4</v>
      </c>
      <c r="DY167" s="33">
        <v>1.6237868140000001E-4</v>
      </c>
      <c r="DZ167" s="33">
        <v>1.6042466120000002E-4</v>
      </c>
      <c r="EA167" s="33">
        <v>1.58460373E-4</v>
      </c>
      <c r="EB167" s="33">
        <v>1.5652949880000001E-4</v>
      </c>
      <c r="EC167" s="33">
        <v>1.548625528E-4</v>
      </c>
      <c r="ED167" s="33">
        <v>1.534518036E-4</v>
      </c>
      <c r="EE167" s="33">
        <v>1.5211868880000002E-4</v>
      </c>
      <c r="EF167" s="33">
        <v>1.5040661819999999E-4</v>
      </c>
      <c r="EG167" s="33">
        <v>1.486599892E-4</v>
      </c>
      <c r="EH167" s="33">
        <v>1.46805084E-4</v>
      </c>
      <c r="EI167" s="33">
        <v>1.4511691520000002E-4</v>
      </c>
      <c r="EJ167" s="33">
        <v>1.4348383179999999E-4</v>
      </c>
      <c r="EK167" s="33">
        <v>1.4178937500000001E-4</v>
      </c>
      <c r="EL167" s="33">
        <v>1.4007604080000001E-4</v>
      </c>
      <c r="EM167" s="33">
        <v>1.3844950440000003E-4</v>
      </c>
      <c r="EN167" s="33">
        <v>1.367610724E-4</v>
      </c>
      <c r="EO167" s="33">
        <v>1.3525488840000001E-4</v>
      </c>
      <c r="EP167" s="33">
        <v>1.339893202E-4</v>
      </c>
      <c r="EQ167" s="33">
        <v>1.3311173660000001E-4</v>
      </c>
      <c r="ER167" s="33">
        <v>1.325521872E-4</v>
      </c>
      <c r="ES167" s="33">
        <v>1.3200760040000002E-4</v>
      </c>
      <c r="ET167" s="33">
        <v>1.3130196700000002E-4</v>
      </c>
      <c r="EU167" s="33">
        <v>1.304610958E-4</v>
      </c>
      <c r="EV167" s="33">
        <v>1.2942166020000001E-4</v>
      </c>
      <c r="EW167" s="33">
        <v>1.2791776499999999E-4</v>
      </c>
      <c r="EX167" s="33">
        <v>1.2621782619999999E-4</v>
      </c>
      <c r="EY167" s="33">
        <v>1.2447520739999998E-4</v>
      </c>
      <c r="EZ167" s="33">
        <v>1.2290823680000001E-4</v>
      </c>
      <c r="FA167" s="33">
        <v>1.215546238E-4</v>
      </c>
      <c r="FB167" s="33">
        <v>1.2027702200000001E-4</v>
      </c>
      <c r="FC167" s="33">
        <v>1.189353128E-4</v>
      </c>
      <c r="FD167" s="33">
        <v>1.17547693E-4</v>
      </c>
      <c r="FE167" s="33">
        <v>1.161938558E-4</v>
      </c>
      <c r="FF167" s="33">
        <v>1.1505131460000002E-4</v>
      </c>
      <c r="FG167" s="33">
        <v>1.139163712E-4</v>
      </c>
      <c r="FH167" s="33">
        <v>1.1284461140000001E-4</v>
      </c>
      <c r="FI167" s="33">
        <v>1.116515286E-4</v>
      </c>
      <c r="FJ167" s="33">
        <v>1.102333628E-4</v>
      </c>
      <c r="FK167" s="33">
        <v>1.087145376E-4</v>
      </c>
      <c r="FL167" s="33">
        <v>1.07176741E-4</v>
      </c>
      <c r="FM167" s="33">
        <v>1.05836934E-4</v>
      </c>
      <c r="FN167" s="33">
        <v>1.0450682920000001E-4</v>
      </c>
      <c r="FO167" s="33">
        <v>1.031922902E-4</v>
      </c>
      <c r="FP167" s="33">
        <v>1.017679862E-4</v>
      </c>
      <c r="FQ167" s="33">
        <v>1.002566944E-4</v>
      </c>
      <c r="FR167" s="33">
        <v>9.8812431800000014E-5</v>
      </c>
      <c r="FS167" s="33">
        <v>9.7560650400000006E-5</v>
      </c>
      <c r="FT167" s="33">
        <v>9.6436745600000004E-5</v>
      </c>
      <c r="FU167" s="33">
        <v>9.5430729E-5</v>
      </c>
      <c r="FV167" s="33">
        <v>9.4364511600000001E-5</v>
      </c>
      <c r="FW167" s="33">
        <v>9.324595200000001E-5</v>
      </c>
      <c r="FX167" s="33">
        <v>9.2021984600000007E-5</v>
      </c>
      <c r="FY167" s="33">
        <v>9.0814329199999998E-5</v>
      </c>
      <c r="FZ167" s="33">
        <v>8.9541644800000003E-5</v>
      </c>
      <c r="GA167" s="33">
        <v>8.8188361200000007E-5</v>
      </c>
      <c r="GB167" s="33">
        <v>8.6997068799999993E-5</v>
      </c>
      <c r="GC167" s="33">
        <v>8.5687294799999998E-5</v>
      </c>
      <c r="GD167" s="33">
        <v>8.4741255000000005E-5</v>
      </c>
      <c r="GE167" s="33">
        <v>8.38946414E-5</v>
      </c>
      <c r="GF167" s="33">
        <v>8.3086522799999998E-5</v>
      </c>
      <c r="GG167" s="33">
        <v>8.2334389600000009E-5</v>
      </c>
      <c r="GH167" s="33">
        <v>8.1589087199999995E-5</v>
      </c>
      <c r="GI167" s="33">
        <v>8.0912129199999997E-5</v>
      </c>
      <c r="GJ167" s="33">
        <v>8.0499737600000002E-5</v>
      </c>
      <c r="GK167" s="33">
        <v>8.0368383000000001E-5</v>
      </c>
      <c r="GL167" s="33">
        <v>8.0249407799999996E-5</v>
      </c>
      <c r="GM167" s="33">
        <v>8.0056058200000002E-5</v>
      </c>
      <c r="GN167" s="33">
        <v>7.9696961400000006E-5</v>
      </c>
      <c r="GO167" s="33">
        <v>7.9020952600000006E-5</v>
      </c>
      <c r="GP167" s="33">
        <v>7.8192533200000007E-5</v>
      </c>
      <c r="GQ167" s="33">
        <v>7.7298899999999999E-5</v>
      </c>
      <c r="GR167" s="33">
        <v>7.6307097600000008E-5</v>
      </c>
      <c r="GS167" s="33">
        <v>7.55423276E-5</v>
      </c>
      <c r="GT167" s="33">
        <v>7.4548112200000001E-5</v>
      </c>
      <c r="GU167" s="33">
        <v>7.3687729800000001E-5</v>
      </c>
      <c r="GV167" s="33">
        <v>7.2974599999999998E-5</v>
      </c>
      <c r="GW167" s="33">
        <v>7.2521837800000008E-5</v>
      </c>
      <c r="GX167" s="33">
        <v>7.2368784200000004E-5</v>
      </c>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33"/>
      <c r="IW167" s="33"/>
      <c r="IX167" s="33"/>
      <c r="IY167" s="33"/>
      <c r="IZ167" s="33"/>
      <c r="JA167" s="33"/>
      <c r="JB167" s="33"/>
      <c r="JC167" s="33"/>
      <c r="JD167" s="33"/>
      <c r="JE167" s="33"/>
      <c r="JF167" s="33"/>
      <c r="JG167" s="33"/>
      <c r="JH167" s="33"/>
      <c r="JI167" s="33"/>
      <c r="JJ167" s="33"/>
      <c r="JK167" s="33"/>
      <c r="JL167" s="33"/>
      <c r="JM167" s="33"/>
      <c r="JN167" s="33"/>
      <c r="JO167" s="33"/>
      <c r="JP167" s="33"/>
      <c r="JQ167" s="33"/>
      <c r="JR167" s="33"/>
      <c r="JS167" s="33"/>
      <c r="JT167" s="33"/>
      <c r="JU167" s="33"/>
      <c r="JV167" s="33"/>
      <c r="JW167" s="33"/>
      <c r="JX167" s="33"/>
      <c r="JY167" s="33"/>
      <c r="JZ167" s="33"/>
      <c r="KA167" s="33"/>
      <c r="KB167" s="33"/>
      <c r="KC167" s="33"/>
      <c r="KD167" s="33"/>
      <c r="KE167" s="33"/>
      <c r="KF167" s="33"/>
      <c r="KG167" s="33"/>
      <c r="KH167" s="33"/>
      <c r="KI167" s="33"/>
      <c r="KJ167" s="33"/>
      <c r="KK167" s="33"/>
      <c r="KL167" s="33"/>
      <c r="KM167" s="33"/>
      <c r="KN167" s="33"/>
      <c r="KO167" s="33"/>
      <c r="KP167" s="33"/>
      <c r="KQ167" s="33"/>
      <c r="KR167" s="33"/>
      <c r="KS167" s="33"/>
      <c r="KT167" s="33"/>
      <c r="KU167" s="33"/>
      <c r="KV167" s="33"/>
      <c r="KW167" s="33"/>
      <c r="KX167" s="33"/>
      <c r="KY167" s="33"/>
      <c r="KZ167" s="33"/>
      <c r="LA167" s="33"/>
      <c r="LB167" s="33"/>
      <c r="LC167" s="33"/>
      <c r="LD167" s="33"/>
      <c r="LE167" s="33"/>
      <c r="LF167" s="33"/>
      <c r="LG167" s="33"/>
      <c r="LH167" s="33"/>
      <c r="LI167" s="33"/>
      <c r="LJ167" s="33"/>
      <c r="LK167" s="33"/>
      <c r="LL167" s="33"/>
      <c r="LM167" s="33"/>
      <c r="LN167" s="33"/>
      <c r="LO167" s="33"/>
      <c r="LP167" s="33"/>
      <c r="LQ167" s="33"/>
      <c r="LR167" s="33"/>
      <c r="LS167" s="33"/>
      <c r="LT167" s="33"/>
      <c r="LU167" s="33"/>
      <c r="LV167" s="33"/>
      <c r="LW167" s="33"/>
      <c r="LX167" s="33"/>
      <c r="LY167" s="33"/>
      <c r="LZ167" s="33"/>
      <c r="MA167" s="33"/>
      <c r="MB167" s="33"/>
      <c r="MC167" s="33"/>
      <c r="MD167" s="33"/>
      <c r="ME167" s="33"/>
      <c r="MF167" s="33"/>
      <c r="MG167" s="33"/>
      <c r="MH167" s="33"/>
      <c r="MI167" s="33"/>
      <c r="MJ167" s="33"/>
      <c r="MK167" s="33"/>
      <c r="ML167" s="33"/>
      <c r="MM167" s="33"/>
      <c r="MN167" s="33"/>
      <c r="MO167" s="33"/>
      <c r="MP167" s="33"/>
      <c r="MQ167" s="33"/>
      <c r="MR167" s="33"/>
      <c r="MS167" s="33"/>
      <c r="MT167" s="33"/>
      <c r="MU167" s="33"/>
      <c r="MV167" s="33"/>
      <c r="MW167" s="33"/>
      <c r="MX167" s="33"/>
      <c r="MY167" s="33"/>
      <c r="MZ167" s="33"/>
      <c r="NA167" s="33"/>
      <c r="NB167" s="33"/>
      <c r="NC167" s="33"/>
      <c r="ND167" s="33"/>
      <c r="NE167" s="33"/>
      <c r="NF167" s="33"/>
      <c r="NG167" s="33"/>
      <c r="NH167" s="33"/>
      <c r="NI167" s="33"/>
      <c r="NJ167" s="33"/>
      <c r="NK167" s="33"/>
      <c r="NL167" s="33"/>
      <c r="NM167" s="33"/>
      <c r="NN167" s="33"/>
      <c r="NO167" s="33"/>
      <c r="NP167" s="33"/>
      <c r="NQ167" s="33"/>
      <c r="NR167" s="33"/>
      <c r="NS167" s="33"/>
      <c r="NT167" s="33"/>
      <c r="NU167" s="33"/>
      <c r="NV167" s="33"/>
      <c r="NW167" s="33"/>
      <c r="NX167" s="33"/>
      <c r="NY167" s="33"/>
      <c r="NZ167" s="33"/>
      <c r="OA167" s="33"/>
      <c r="OB167" s="33"/>
      <c r="OC167" s="33"/>
      <c r="OD167" s="33"/>
      <c r="OE167" s="33"/>
      <c r="OF167" s="33"/>
      <c r="OG167" s="33"/>
      <c r="OH167" s="33"/>
      <c r="OI167" s="33"/>
      <c r="OJ167" s="33"/>
      <c r="OK167" s="33"/>
      <c r="OL167" s="33"/>
      <c r="OM167" s="33"/>
      <c r="ON167" s="33"/>
      <c r="OO167" s="33"/>
      <c r="OP167" s="33"/>
    </row>
    <row r="168" spans="1:406" x14ac:dyDescent="0.25">
      <c r="A168" s="13" t="str">
        <f t="shared" si="2"/>
        <v>Boom-MEDIUM-0.5-20-3</v>
      </c>
      <c r="B168" s="13" t="s">
        <v>57</v>
      </c>
      <c r="C168" s="13" t="s">
        <v>31</v>
      </c>
      <c r="D168" s="23">
        <v>0.5</v>
      </c>
      <c r="E168" s="23">
        <v>20</v>
      </c>
      <c r="F168" s="32">
        <v>3</v>
      </c>
      <c r="G168" s="33">
        <v>3.0295431800000001E-2</v>
      </c>
      <c r="H168" s="33">
        <v>1.6907939599999998E-2</v>
      </c>
      <c r="I168" s="33">
        <v>1.19749008E-2</v>
      </c>
      <c r="J168" s="33">
        <v>9.1957867799999995E-3</v>
      </c>
      <c r="K168" s="33">
        <v>7.1897761999999994E-3</v>
      </c>
      <c r="L168" s="33">
        <v>5.7292213200000001E-3</v>
      </c>
      <c r="M168" s="33">
        <v>4.7126600600000002E-3</v>
      </c>
      <c r="N168" s="33">
        <v>4.0154923400000002E-3</v>
      </c>
      <c r="O168" s="33">
        <v>3.33020396E-3</v>
      </c>
      <c r="P168" s="33">
        <v>2.8421656600000006E-3</v>
      </c>
      <c r="Q168" s="33">
        <v>2.4109085000000004E-3</v>
      </c>
      <c r="R168" s="33">
        <v>2.0294846400000003E-3</v>
      </c>
      <c r="S168" s="33">
        <v>1.7687381600000002E-3</v>
      </c>
      <c r="T168" s="33">
        <v>1.4910587E-3</v>
      </c>
      <c r="U168" s="33">
        <v>1.2373089260000001E-3</v>
      </c>
      <c r="V168" s="33">
        <v>1.0285121020000001E-3</v>
      </c>
      <c r="W168" s="33">
        <v>8.6922412399999998E-4</v>
      </c>
      <c r="X168" s="33">
        <v>7.4202051400000003E-4</v>
      </c>
      <c r="Y168" s="33">
        <v>6.4297559000000008E-4</v>
      </c>
      <c r="Z168" s="33">
        <v>5.6347756399999997E-4</v>
      </c>
      <c r="AA168" s="33">
        <v>4.9964992200000002E-4</v>
      </c>
      <c r="AB168" s="33">
        <v>4.4624274800000001E-4</v>
      </c>
      <c r="AC168" s="33">
        <v>4.0122301600000002E-4</v>
      </c>
      <c r="AD168" s="33">
        <v>3.6158294399999996E-4</v>
      </c>
      <c r="AE168" s="33">
        <v>3.27669962E-4</v>
      </c>
      <c r="AF168" s="33">
        <v>2.99516948E-4</v>
      </c>
      <c r="AG168" s="33">
        <v>2.7495304200000003E-4</v>
      </c>
      <c r="AH168" s="33">
        <v>2.53634604E-4</v>
      </c>
      <c r="AI168" s="33">
        <v>2.3542862600000003E-4</v>
      </c>
      <c r="AJ168" s="33">
        <v>2.1855371999999999E-4</v>
      </c>
      <c r="AK168" s="33">
        <v>2.02903216E-4</v>
      </c>
      <c r="AL168" s="33">
        <v>1.9015584200000001E-4</v>
      </c>
      <c r="AM168" s="33">
        <v>1.7945599E-4</v>
      </c>
      <c r="AN168" s="33">
        <v>1.6938323399999999E-4</v>
      </c>
      <c r="AO168" s="33">
        <v>1.5965317680000001E-4</v>
      </c>
      <c r="AP168" s="33">
        <v>1.5153278060000002E-4</v>
      </c>
      <c r="AQ168" s="33">
        <v>1.441762324E-4</v>
      </c>
      <c r="AR168" s="33">
        <v>1.3722502680000001E-4</v>
      </c>
      <c r="AS168" s="33">
        <v>1.3013513480000002E-4</v>
      </c>
      <c r="AT168" s="33">
        <v>1.240877192E-4</v>
      </c>
      <c r="AU168" s="33">
        <v>1.19146733E-4</v>
      </c>
      <c r="AV168" s="33">
        <v>1.1439642280000001E-4</v>
      </c>
      <c r="AW168" s="33">
        <v>1.0952893180000001E-4</v>
      </c>
      <c r="AX168" s="33">
        <v>1.044869128E-4</v>
      </c>
      <c r="AY168" s="33">
        <v>1.005521416E-4</v>
      </c>
      <c r="AZ168" s="33">
        <v>9.7121530800000003E-5</v>
      </c>
      <c r="BA168" s="33">
        <v>9.385013E-5</v>
      </c>
      <c r="BB168" s="33">
        <v>9.0687346200000004E-5</v>
      </c>
      <c r="BC168" s="33">
        <v>8.7307608800000006E-5</v>
      </c>
      <c r="BD168" s="33">
        <v>8.4391804399999991E-5</v>
      </c>
      <c r="BE168" s="33">
        <v>8.2211966800000005E-5</v>
      </c>
      <c r="BF168" s="33">
        <v>7.989145299999999E-5</v>
      </c>
      <c r="BG168" s="33">
        <v>7.82344122E-5</v>
      </c>
      <c r="BH168" s="33">
        <v>7.6186247599999997E-5</v>
      </c>
      <c r="BI168" s="33">
        <v>7.3939793999999997E-5</v>
      </c>
      <c r="BJ168" s="33">
        <v>7.1604423200000001E-5</v>
      </c>
      <c r="BK168" s="33">
        <v>7.0568139000000006E-5</v>
      </c>
      <c r="BL168" s="33">
        <v>6.9623817799999995E-5</v>
      </c>
      <c r="BM168" s="33">
        <v>6.8623585800000003E-5</v>
      </c>
      <c r="BN168" s="33">
        <v>6.7262591000000004E-5</v>
      </c>
      <c r="BO168" s="33">
        <v>6.5452135399999992E-5</v>
      </c>
      <c r="BP168" s="33">
        <v>6.3727071799999995E-5</v>
      </c>
      <c r="BQ168" s="33">
        <v>6.2342198800000002E-5</v>
      </c>
      <c r="BR168" s="33">
        <v>6.1326521200000004E-5</v>
      </c>
      <c r="BS168" s="33">
        <v>5.9983282799999996E-5</v>
      </c>
      <c r="BT168" s="33">
        <v>5.8227562600000004E-5</v>
      </c>
      <c r="BU168" s="33">
        <v>5.6369793999999994E-5</v>
      </c>
      <c r="BV168" s="33">
        <v>5.5536947000000002E-5</v>
      </c>
      <c r="BW168" s="33">
        <v>5.44185858E-5</v>
      </c>
      <c r="BX168" s="33">
        <v>5.3290769399999996E-5</v>
      </c>
      <c r="BY168" s="33">
        <v>5.2017423000000004E-5</v>
      </c>
      <c r="BZ168" s="33">
        <v>5.0810219399999995E-5</v>
      </c>
      <c r="CA168" s="33">
        <v>4.9911635800000007E-5</v>
      </c>
      <c r="CB168" s="33">
        <v>4.9027651000000004E-5</v>
      </c>
      <c r="CC168" s="33">
        <v>4.8031484800000005E-5</v>
      </c>
      <c r="CD168" s="33">
        <v>4.7208782399999998E-5</v>
      </c>
      <c r="CE168" s="33">
        <v>4.6571575599999994E-5</v>
      </c>
      <c r="CF168" s="33">
        <v>4.5876586000000002E-5</v>
      </c>
      <c r="CG168" s="33">
        <v>4.4756099000000001E-5</v>
      </c>
      <c r="CH168" s="33">
        <v>4.3930283400000002E-5</v>
      </c>
      <c r="CI168" s="33">
        <v>4.3332759600000004E-5</v>
      </c>
      <c r="CJ168" s="33">
        <v>4.2849677800000001E-5</v>
      </c>
      <c r="CK168" s="33">
        <v>4.2558767200000003E-5</v>
      </c>
      <c r="CL168" s="33">
        <v>4.1840724799999999E-5</v>
      </c>
      <c r="CM168" s="33">
        <v>4.1022608200000001E-5</v>
      </c>
      <c r="CN168" s="33">
        <v>4.0029740000000003E-5</v>
      </c>
      <c r="CO168" s="33">
        <v>3.9244140800000002E-5</v>
      </c>
      <c r="CP168" s="33">
        <v>3.8983714599999999E-5</v>
      </c>
      <c r="CQ168" s="33">
        <v>3.8796743399999998E-5</v>
      </c>
      <c r="CR168" s="33">
        <v>3.8315754400000004E-5</v>
      </c>
      <c r="CS168" s="33">
        <v>3.7657706E-5</v>
      </c>
      <c r="CT168" s="33">
        <v>3.6929060800000002E-5</v>
      </c>
      <c r="CU168" s="33">
        <v>3.6185673800000001E-5</v>
      </c>
      <c r="CV168" s="33">
        <v>3.5578008799999999E-5</v>
      </c>
      <c r="CW168" s="33">
        <v>3.5084513800000001E-5</v>
      </c>
      <c r="CX168" s="33">
        <v>3.4963556400000005E-5</v>
      </c>
      <c r="CY168" s="33">
        <v>3.4799321400000001E-5</v>
      </c>
      <c r="CZ168" s="33">
        <v>3.4674835200000001E-5</v>
      </c>
      <c r="DA168" s="33">
        <v>3.4625267200000002E-5</v>
      </c>
      <c r="DB168" s="33">
        <v>3.4461946599999998E-5</v>
      </c>
      <c r="DC168" s="33">
        <v>3.3722327999999997E-5</v>
      </c>
      <c r="DD168" s="33">
        <v>3.30077822E-5</v>
      </c>
      <c r="DE168" s="33">
        <v>3.2599310600000002E-5</v>
      </c>
      <c r="DF168" s="33">
        <v>3.2495527800000001E-5</v>
      </c>
      <c r="DG168" s="33">
        <v>3.2612300600000002E-5</v>
      </c>
      <c r="DH168" s="33">
        <v>3.2524169799999997E-5</v>
      </c>
      <c r="DI168" s="33">
        <v>3.23034166E-5</v>
      </c>
      <c r="DJ168" s="33">
        <v>3.2121829599999997E-5</v>
      </c>
      <c r="DK168" s="33">
        <v>3.1697132200000003E-5</v>
      </c>
      <c r="DL168" s="33">
        <v>3.1117249999999998E-5</v>
      </c>
      <c r="DM168" s="33">
        <v>3.0563638799999997E-5</v>
      </c>
      <c r="DN168" s="33">
        <v>3.0538216800000002E-5</v>
      </c>
      <c r="DO168" s="33">
        <v>3.0384286000000002E-5</v>
      </c>
      <c r="DP168" s="33">
        <v>3.02383522E-5</v>
      </c>
      <c r="DQ168" s="33">
        <v>3.01780362E-5</v>
      </c>
      <c r="DR168" s="33">
        <v>2.9673886800000002E-5</v>
      </c>
      <c r="DS168" s="33">
        <v>2.94453068E-5</v>
      </c>
      <c r="DT168" s="33">
        <v>2.9531578E-5</v>
      </c>
      <c r="DU168" s="33">
        <v>2.9253918799999997E-5</v>
      </c>
      <c r="DV168" s="33">
        <v>2.9076387400000003E-5</v>
      </c>
      <c r="DW168" s="33">
        <v>2.8847018199999999E-5</v>
      </c>
      <c r="DX168" s="33">
        <v>2.8513635600000003E-5</v>
      </c>
      <c r="DY168" s="33">
        <v>2.8009090400000002E-5</v>
      </c>
      <c r="DZ168" s="33">
        <v>2.7765504000000001E-5</v>
      </c>
      <c r="EA168" s="33">
        <v>2.7716989399999999E-5</v>
      </c>
      <c r="EB168" s="33">
        <v>2.7796915200000002E-5</v>
      </c>
      <c r="EC168" s="33">
        <v>2.7908859199999997E-5</v>
      </c>
      <c r="ED168" s="33">
        <v>2.81205106E-5</v>
      </c>
      <c r="EE168" s="33">
        <v>2.77512666E-5</v>
      </c>
      <c r="EF168" s="33">
        <v>2.7194962799999999E-5</v>
      </c>
      <c r="EG168" s="33">
        <v>2.6930843600000004E-5</v>
      </c>
      <c r="EH168" s="33">
        <v>2.6719688800000001E-5</v>
      </c>
      <c r="EI168" s="33">
        <v>2.66513058E-5</v>
      </c>
      <c r="EJ168" s="33">
        <v>2.6763703200000001E-5</v>
      </c>
      <c r="EK168" s="33">
        <v>2.6798628199999998E-5</v>
      </c>
      <c r="EL168" s="33">
        <v>2.65112696E-5</v>
      </c>
      <c r="EM168" s="33">
        <v>2.6275480199999998E-5</v>
      </c>
      <c r="EN168" s="33">
        <v>2.6037179200000001E-5</v>
      </c>
      <c r="EO168" s="33">
        <v>2.5790759400000001E-5</v>
      </c>
      <c r="EP168" s="33">
        <v>2.5773941399999999E-5</v>
      </c>
      <c r="EQ168" s="33">
        <v>2.5728988600000001E-5</v>
      </c>
      <c r="ER168" s="33">
        <v>2.5921959800000001E-5</v>
      </c>
      <c r="ES168" s="33">
        <v>2.6240972399999998E-5</v>
      </c>
      <c r="ET168" s="33">
        <v>2.6271999800000005E-5</v>
      </c>
      <c r="EU168" s="33">
        <v>2.5973267600000004E-5</v>
      </c>
      <c r="EV168" s="33">
        <v>2.5619616600000001E-5</v>
      </c>
      <c r="EW168" s="33">
        <v>2.49260466E-5</v>
      </c>
      <c r="EX168" s="33">
        <v>2.4305197400000004E-5</v>
      </c>
      <c r="EY168" s="33">
        <v>2.4186043600000002E-5</v>
      </c>
      <c r="EZ168" s="33">
        <v>2.41410688E-5</v>
      </c>
      <c r="FA168" s="33">
        <v>2.4035527400000001E-5</v>
      </c>
      <c r="FB168" s="33">
        <v>2.4178047799999999E-5</v>
      </c>
      <c r="FC168" s="33">
        <v>2.44678222E-5</v>
      </c>
      <c r="FD168" s="33">
        <v>2.4619154799999997E-5</v>
      </c>
      <c r="FE168" s="33">
        <v>2.4609894600000003E-5</v>
      </c>
      <c r="FF168" s="33">
        <v>2.45678486E-5</v>
      </c>
      <c r="FG168" s="33">
        <v>2.4422562999999998E-5</v>
      </c>
      <c r="FH168" s="33">
        <v>2.3904143800000001E-5</v>
      </c>
      <c r="FI168" s="33">
        <v>2.34572656E-5</v>
      </c>
      <c r="FJ168" s="33">
        <v>2.3153147000000002E-5</v>
      </c>
      <c r="FK168" s="33">
        <v>2.2488167999999998E-5</v>
      </c>
      <c r="FL168" s="33">
        <v>2.2339723600000002E-5</v>
      </c>
      <c r="FM168" s="33">
        <v>2.23278604E-5</v>
      </c>
      <c r="FN168" s="33">
        <v>2.2259391000000001E-5</v>
      </c>
      <c r="FO168" s="33">
        <v>2.2327256000000002E-5</v>
      </c>
      <c r="FP168" s="33">
        <v>2.2273843999999997E-5</v>
      </c>
      <c r="FQ168" s="33">
        <v>2.23896284E-5</v>
      </c>
      <c r="FR168" s="33">
        <v>2.2627957800000003E-5</v>
      </c>
      <c r="FS168" s="33">
        <v>2.2675670000000002E-5</v>
      </c>
      <c r="FT168" s="33">
        <v>2.2711194399999997E-5</v>
      </c>
      <c r="FU168" s="33">
        <v>2.2689860200000002E-5</v>
      </c>
      <c r="FV168" s="33">
        <v>2.2367047599999999E-5</v>
      </c>
      <c r="FW168" s="33">
        <v>2.20019973E-5</v>
      </c>
      <c r="FX168" s="33">
        <v>2.1674058919999999E-5</v>
      </c>
      <c r="FY168" s="33">
        <v>2.1091287560000001E-5</v>
      </c>
      <c r="FZ168" s="33">
        <v>2.0463418860000002E-5</v>
      </c>
      <c r="GA168" s="33">
        <v>1.995200628E-5</v>
      </c>
      <c r="GB168" s="33">
        <v>1.943612308E-5</v>
      </c>
      <c r="GC168" s="33">
        <v>1.9211418640000002E-5</v>
      </c>
      <c r="GD168" s="33">
        <v>1.9595427039999999E-5</v>
      </c>
      <c r="GE168" s="33">
        <v>2.007549312E-5</v>
      </c>
      <c r="GF168" s="33">
        <v>2.0373686979999999E-5</v>
      </c>
      <c r="GG168" s="33">
        <v>2.0605445900000002E-5</v>
      </c>
      <c r="GH168" s="33">
        <v>2.073938882E-5</v>
      </c>
      <c r="GI168" s="33">
        <v>2.0745412100000001E-5</v>
      </c>
      <c r="GJ168" s="33">
        <v>2.032426704E-5</v>
      </c>
      <c r="GK168" s="33">
        <v>1.9515676159999998E-5</v>
      </c>
      <c r="GL168" s="33">
        <v>1.8949507580000001E-5</v>
      </c>
      <c r="GM168" s="33">
        <v>1.8512673120000001E-5</v>
      </c>
      <c r="GN168" s="33">
        <v>1.800420576E-5</v>
      </c>
      <c r="GO168" s="33">
        <v>1.7899082259999999E-5</v>
      </c>
      <c r="GP168" s="33">
        <v>1.7909801159999999E-5</v>
      </c>
      <c r="GQ168" s="33">
        <v>1.778494226E-5</v>
      </c>
      <c r="GR168" s="33">
        <v>1.780117386E-5</v>
      </c>
      <c r="GS168" s="33">
        <v>1.7727264679999999E-5</v>
      </c>
      <c r="GT168" s="33">
        <v>1.772124978E-5</v>
      </c>
      <c r="GU168" s="33">
        <v>1.7558152059999998E-5</v>
      </c>
      <c r="GV168" s="33">
        <v>1.7466984760000004E-5</v>
      </c>
      <c r="GW168" s="33">
        <v>1.7453478020000001E-5</v>
      </c>
      <c r="GX168" s="33">
        <v>1.7191220680000002E-5</v>
      </c>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33"/>
      <c r="IW168" s="33"/>
      <c r="IX168" s="33"/>
      <c r="IY168" s="33"/>
      <c r="IZ168" s="33"/>
      <c r="JA168" s="33"/>
      <c r="JB168" s="33"/>
      <c r="JC168" s="33"/>
      <c r="JD168" s="33"/>
      <c r="JE168" s="33"/>
      <c r="JF168" s="33"/>
      <c r="JG168" s="33"/>
      <c r="JH168" s="33"/>
      <c r="JI168" s="33"/>
      <c r="JJ168" s="33"/>
      <c r="JK168" s="33"/>
      <c r="JL168" s="33"/>
      <c r="JM168" s="33"/>
      <c r="JN168" s="33"/>
      <c r="JO168" s="33"/>
      <c r="JP168" s="33"/>
      <c r="JQ168" s="33"/>
      <c r="JR168" s="33"/>
      <c r="JS168" s="33"/>
      <c r="JT168" s="33"/>
      <c r="JU168" s="33"/>
      <c r="JV168" s="33"/>
      <c r="JW168" s="33"/>
      <c r="JX168" s="33"/>
      <c r="JY168" s="33"/>
      <c r="JZ168" s="33"/>
      <c r="KA168" s="33"/>
      <c r="KB168" s="33"/>
      <c r="KC168" s="33"/>
      <c r="KD168" s="33"/>
      <c r="KE168" s="33"/>
      <c r="KF168" s="33"/>
      <c r="KG168" s="33"/>
      <c r="KH168" s="33"/>
      <c r="KI168" s="33"/>
      <c r="KJ168" s="33"/>
      <c r="KK168" s="33"/>
      <c r="KL168" s="33"/>
      <c r="KM168" s="33"/>
      <c r="KN168" s="33"/>
      <c r="KO168" s="33"/>
      <c r="KP168" s="33"/>
      <c r="KQ168" s="33"/>
      <c r="KR168" s="33"/>
      <c r="KS168" s="33"/>
      <c r="KT168" s="33"/>
      <c r="KU168" s="33"/>
      <c r="KV168" s="33"/>
      <c r="KW168" s="33"/>
      <c r="KX168" s="33"/>
      <c r="KY168" s="33"/>
      <c r="KZ168" s="33"/>
      <c r="LA168" s="33"/>
      <c r="LB168" s="33"/>
      <c r="LC168" s="33"/>
      <c r="LD168" s="33"/>
      <c r="LE168" s="33"/>
      <c r="LF168" s="33"/>
      <c r="LG168" s="33"/>
      <c r="LH168" s="33"/>
      <c r="LI168" s="33"/>
      <c r="LJ168" s="33"/>
      <c r="LK168" s="33"/>
      <c r="LL168" s="33"/>
      <c r="LM168" s="33"/>
      <c r="LN168" s="33"/>
      <c r="LO168" s="33"/>
      <c r="LP168" s="33"/>
      <c r="LQ168" s="33"/>
      <c r="LR168" s="33"/>
      <c r="LS168" s="33"/>
      <c r="LT168" s="33"/>
      <c r="LU168" s="33"/>
      <c r="LV168" s="33"/>
      <c r="LW168" s="33"/>
      <c r="LX168" s="33"/>
      <c r="LY168" s="33"/>
      <c r="LZ168" s="33"/>
      <c r="MA168" s="33"/>
      <c r="MB168" s="33"/>
      <c r="MC168" s="33"/>
      <c r="MD168" s="33"/>
      <c r="ME168" s="33"/>
      <c r="MF168" s="33"/>
      <c r="MG168" s="33"/>
      <c r="MH168" s="33"/>
      <c r="MI168" s="33"/>
      <c r="MJ168" s="33"/>
      <c r="MK168" s="33"/>
      <c r="ML168" s="33"/>
      <c r="MM168" s="33"/>
      <c r="MN168" s="33"/>
      <c r="MO168" s="33"/>
      <c r="MP168" s="33"/>
      <c r="MQ168" s="33"/>
      <c r="MR168" s="33"/>
      <c r="MS168" s="33"/>
      <c r="MT168" s="33"/>
      <c r="MU168" s="33"/>
      <c r="MV168" s="33"/>
      <c r="MW168" s="33"/>
      <c r="MX168" s="33"/>
      <c r="MY168" s="33"/>
      <c r="MZ168" s="33"/>
      <c r="NA168" s="33"/>
      <c r="NB168" s="33"/>
      <c r="NC168" s="33"/>
      <c r="ND168" s="33"/>
      <c r="NE168" s="33"/>
      <c r="NF168" s="33"/>
      <c r="NG168" s="33"/>
      <c r="NH168" s="33"/>
      <c r="NI168" s="33"/>
      <c r="NJ168" s="33"/>
      <c r="NK168" s="33"/>
      <c r="NL168" s="33"/>
      <c r="NM168" s="33"/>
      <c r="NN168" s="33"/>
      <c r="NO168" s="33"/>
      <c r="NP168" s="33"/>
      <c r="NQ168" s="33"/>
      <c r="NR168" s="33"/>
      <c r="NS168" s="33"/>
      <c r="NT168" s="33"/>
      <c r="NU168" s="33"/>
      <c r="NV168" s="33"/>
      <c r="NW168" s="33"/>
      <c r="NX168" s="33"/>
      <c r="NY168" s="33"/>
      <c r="NZ168" s="33"/>
      <c r="OA168" s="33"/>
      <c r="OB168" s="33"/>
      <c r="OC168" s="33"/>
      <c r="OD168" s="33"/>
      <c r="OE168" s="33"/>
      <c r="OF168" s="33"/>
      <c r="OG168" s="33"/>
      <c r="OH168" s="33"/>
      <c r="OI168" s="33"/>
      <c r="OJ168" s="33"/>
      <c r="OK168" s="33"/>
      <c r="OL168" s="33"/>
      <c r="OM168" s="33"/>
      <c r="ON168" s="33"/>
      <c r="OO168" s="33"/>
      <c r="OP168" s="33"/>
    </row>
    <row r="169" spans="1:406" x14ac:dyDescent="0.25">
      <c r="A169" s="13" t="str">
        <f t="shared" si="2"/>
        <v>Boom-MEDIUM-0.5-14-3</v>
      </c>
      <c r="B169" s="13" t="s">
        <v>57</v>
      </c>
      <c r="C169" s="13" t="s">
        <v>31</v>
      </c>
      <c r="D169" s="23">
        <v>0.5</v>
      </c>
      <c r="E169" s="23">
        <v>14</v>
      </c>
      <c r="F169" s="32">
        <v>3</v>
      </c>
      <c r="G169" s="33">
        <v>2.4167348200000001E-2</v>
      </c>
      <c r="H169" s="33">
        <v>1.2146652000000001E-2</v>
      </c>
      <c r="I169" s="33">
        <v>7.7647610000000002E-3</v>
      </c>
      <c r="J169" s="33">
        <v>5.5195950800000001E-3</v>
      </c>
      <c r="K169" s="33">
        <v>4.3213928400000004E-3</v>
      </c>
      <c r="L169" s="33">
        <v>3.4195083000000005E-3</v>
      </c>
      <c r="M169" s="33">
        <v>2.8384047000000003E-3</v>
      </c>
      <c r="N169" s="33">
        <v>2.4046784600000003E-3</v>
      </c>
      <c r="O169" s="33">
        <v>2.05940778E-3</v>
      </c>
      <c r="P169" s="33">
        <v>1.7493520400000003E-3</v>
      </c>
      <c r="Q169" s="33">
        <v>1.4875109200000003E-3</v>
      </c>
      <c r="R169" s="33">
        <v>1.2702583520000001E-3</v>
      </c>
      <c r="S169" s="33">
        <v>1.109107284E-3</v>
      </c>
      <c r="T169" s="33">
        <v>9.2091649199999991E-4</v>
      </c>
      <c r="U169" s="33">
        <v>7.6529511600000001E-4</v>
      </c>
      <c r="V169" s="33">
        <v>6.2980812400000009E-4</v>
      </c>
      <c r="W169" s="33">
        <v>5.2624963599999996E-4</v>
      </c>
      <c r="X169" s="33">
        <v>4.4713547399999998E-4</v>
      </c>
      <c r="Y169" s="33">
        <v>3.8731646200000001E-4</v>
      </c>
      <c r="Z169" s="33">
        <v>3.4048677200000004E-4</v>
      </c>
      <c r="AA169" s="33">
        <v>3.0221396000000003E-4</v>
      </c>
      <c r="AB169" s="33">
        <v>2.7064982600000004E-4</v>
      </c>
      <c r="AC169" s="33">
        <v>2.4491143000000002E-4</v>
      </c>
      <c r="AD169" s="33">
        <v>2.23240716E-4</v>
      </c>
      <c r="AE169" s="33">
        <v>2.0465525800000001E-4</v>
      </c>
      <c r="AF169" s="33">
        <v>1.8895298400000001E-4</v>
      </c>
      <c r="AG169" s="33">
        <v>1.7498577000000002E-4</v>
      </c>
      <c r="AH169" s="33">
        <v>1.629179172E-4</v>
      </c>
      <c r="AI169" s="33">
        <v>1.5235888760000002E-4</v>
      </c>
      <c r="AJ169" s="33">
        <v>1.4289365079999999E-4</v>
      </c>
      <c r="AK169" s="33">
        <v>1.3459214220000001E-4</v>
      </c>
      <c r="AL169" s="33">
        <v>1.2709449600000001E-4</v>
      </c>
      <c r="AM169" s="33">
        <v>1.205382118E-4</v>
      </c>
      <c r="AN169" s="33">
        <v>1.1466160919999999E-4</v>
      </c>
      <c r="AO169" s="33">
        <v>1.0941705140000001E-4</v>
      </c>
      <c r="AP169" s="33">
        <v>1.0471956600000001E-4</v>
      </c>
      <c r="AQ169" s="33">
        <v>1.005672958E-4</v>
      </c>
      <c r="AR169" s="33">
        <v>9.7060477399999994E-5</v>
      </c>
      <c r="AS169" s="33">
        <v>9.3388945600000002E-5</v>
      </c>
      <c r="AT169" s="33">
        <v>8.992398640000001E-5</v>
      </c>
      <c r="AU169" s="33">
        <v>8.7051674799999994E-5</v>
      </c>
      <c r="AV169" s="33">
        <v>8.4355784799999999E-5</v>
      </c>
      <c r="AW169" s="33">
        <v>8.1639602000000002E-5</v>
      </c>
      <c r="AX169" s="33">
        <v>7.8976649399999999E-5</v>
      </c>
      <c r="AY169" s="33">
        <v>7.7185066400000014E-5</v>
      </c>
      <c r="AZ169" s="33">
        <v>7.5685274599999997E-5</v>
      </c>
      <c r="BA169" s="33">
        <v>7.4115173000000004E-5</v>
      </c>
      <c r="BB169" s="33">
        <v>7.2623152999999998E-5</v>
      </c>
      <c r="BC169" s="33">
        <v>7.1071165800000002E-5</v>
      </c>
      <c r="BD169" s="33">
        <v>6.9902057000000012E-5</v>
      </c>
      <c r="BE169" s="33">
        <v>6.8732881599999998E-5</v>
      </c>
      <c r="BF169" s="33">
        <v>6.7846765599999996E-5</v>
      </c>
      <c r="BG169" s="33">
        <v>6.6921561999999996E-5</v>
      </c>
      <c r="BH169" s="33">
        <v>6.5806829400000001E-5</v>
      </c>
      <c r="BI169" s="33">
        <v>6.4504082999999998E-5</v>
      </c>
      <c r="BJ169" s="33">
        <v>6.3773017600000004E-5</v>
      </c>
      <c r="BK169" s="33">
        <v>6.3013711000000006E-5</v>
      </c>
      <c r="BL169" s="33">
        <v>6.245148259999999E-5</v>
      </c>
      <c r="BM169" s="33">
        <v>6.1654574600000003E-5</v>
      </c>
      <c r="BN169" s="33">
        <v>6.0419986000000009E-5</v>
      </c>
      <c r="BO169" s="33">
        <v>5.9481194799999992E-5</v>
      </c>
      <c r="BP169" s="33">
        <v>5.87834674E-5</v>
      </c>
      <c r="BQ169" s="33">
        <v>5.8307369400000005E-5</v>
      </c>
      <c r="BR169" s="33">
        <v>5.7779643600000006E-5</v>
      </c>
      <c r="BS169" s="33">
        <v>5.7239180799999997E-5</v>
      </c>
      <c r="BT169" s="33">
        <v>5.64914664E-5</v>
      </c>
      <c r="BU169" s="33">
        <v>5.5597497800000002E-5</v>
      </c>
      <c r="BV169" s="33">
        <v>5.4772231599999998E-5</v>
      </c>
      <c r="BW169" s="33">
        <v>5.4349167599999997E-5</v>
      </c>
      <c r="BX169" s="33">
        <v>5.3908267800000003E-5</v>
      </c>
      <c r="BY169" s="33">
        <v>5.32120026E-5</v>
      </c>
      <c r="BZ169" s="33">
        <v>5.3010606600000003E-5</v>
      </c>
      <c r="CA169" s="33">
        <v>5.2606095000000004E-5</v>
      </c>
      <c r="CB169" s="33">
        <v>5.1790147400000006E-5</v>
      </c>
      <c r="CC169" s="33">
        <v>5.0936225999999993E-5</v>
      </c>
      <c r="CD169" s="33">
        <v>5.0111505999999999E-5</v>
      </c>
      <c r="CE169" s="33">
        <v>4.9926791400000006E-5</v>
      </c>
      <c r="CF169" s="33">
        <v>4.95436852E-5</v>
      </c>
      <c r="CG169" s="33">
        <v>4.9115280200000002E-5</v>
      </c>
      <c r="CH169" s="33">
        <v>4.8788523399999998E-5</v>
      </c>
      <c r="CI169" s="33">
        <v>4.8350151199999999E-5</v>
      </c>
      <c r="CJ169" s="33">
        <v>4.7972512000000008E-5</v>
      </c>
      <c r="CK169" s="33">
        <v>4.7091572600000008E-5</v>
      </c>
      <c r="CL169" s="33">
        <v>4.6030101599999997E-5</v>
      </c>
      <c r="CM169" s="33">
        <v>4.5480022400000005E-5</v>
      </c>
      <c r="CN169" s="33">
        <v>4.5338008599999997E-5</v>
      </c>
      <c r="CO169" s="33">
        <v>4.5310830000000002E-5</v>
      </c>
      <c r="CP169" s="33">
        <v>4.5647496800000002E-5</v>
      </c>
      <c r="CQ169" s="33">
        <v>4.5090989000000002E-5</v>
      </c>
      <c r="CR169" s="33">
        <v>4.39643364E-5</v>
      </c>
      <c r="CS169" s="33">
        <v>4.28898682E-5</v>
      </c>
      <c r="CT169" s="33">
        <v>4.2164925000000002E-5</v>
      </c>
      <c r="CU169" s="33">
        <v>4.2049604399999995E-5</v>
      </c>
      <c r="CV169" s="33">
        <v>4.1827086999999996E-5</v>
      </c>
      <c r="CW169" s="33">
        <v>4.1198485799999994E-5</v>
      </c>
      <c r="CX169" s="33">
        <v>4.0520188599999995E-5</v>
      </c>
      <c r="CY169" s="33">
        <v>3.9842185999999998E-5</v>
      </c>
      <c r="CZ169" s="33">
        <v>3.9087893599999999E-5</v>
      </c>
      <c r="DA169" s="33">
        <v>3.8653966799999999E-5</v>
      </c>
      <c r="DB169" s="33">
        <v>3.8106167400000001E-5</v>
      </c>
      <c r="DC169" s="33">
        <v>3.7669534599999998E-5</v>
      </c>
      <c r="DD169" s="33">
        <v>3.7243077799999999E-5</v>
      </c>
      <c r="DE169" s="33">
        <v>3.6681770400000003E-5</v>
      </c>
      <c r="DF169" s="33">
        <v>3.6217351400000002E-5</v>
      </c>
      <c r="DG169" s="33">
        <v>3.5639046400000001E-5</v>
      </c>
      <c r="DH169" s="33">
        <v>3.5188886E-5</v>
      </c>
      <c r="DI169" s="33">
        <v>3.4769949000000001E-5</v>
      </c>
      <c r="DJ169" s="33">
        <v>3.4376669400000001E-5</v>
      </c>
      <c r="DK169" s="33">
        <v>3.4180473400000002E-5</v>
      </c>
      <c r="DL169" s="33">
        <v>3.3525388800000003E-5</v>
      </c>
      <c r="DM169" s="33">
        <v>3.3027492600000003E-5</v>
      </c>
      <c r="DN169" s="33">
        <v>3.25982982E-5</v>
      </c>
      <c r="DO169" s="33">
        <v>3.2063665E-5</v>
      </c>
      <c r="DP169" s="33">
        <v>3.1716279400000002E-5</v>
      </c>
      <c r="DQ169" s="33">
        <v>3.14081252E-5</v>
      </c>
      <c r="DR169" s="33">
        <v>3.1235968799999996E-5</v>
      </c>
      <c r="DS169" s="33">
        <v>3.1402172799999999E-5</v>
      </c>
      <c r="DT169" s="33">
        <v>3.0992722600000002E-5</v>
      </c>
      <c r="DU169" s="33">
        <v>3.0299998600000002E-5</v>
      </c>
      <c r="DV169" s="33">
        <v>2.9602820000000002E-5</v>
      </c>
      <c r="DW169" s="33">
        <v>2.8821942200000001E-5</v>
      </c>
      <c r="DX169" s="33">
        <v>2.8539072800000002E-5</v>
      </c>
      <c r="DY169" s="33">
        <v>2.85285108E-5</v>
      </c>
      <c r="DZ169" s="33">
        <v>2.8660305400000001E-5</v>
      </c>
      <c r="EA169" s="33">
        <v>2.87131854E-5</v>
      </c>
      <c r="EB169" s="33">
        <v>2.85237828E-5</v>
      </c>
      <c r="EC169" s="33">
        <v>2.8171794800000003E-5</v>
      </c>
      <c r="ED169" s="33">
        <v>2.7937537199999999E-5</v>
      </c>
      <c r="EE169" s="33">
        <v>2.7468977200000001E-5</v>
      </c>
      <c r="EF169" s="33">
        <v>2.7009517400000002E-5</v>
      </c>
      <c r="EG169" s="33">
        <v>2.6722190200000002E-5</v>
      </c>
      <c r="EH169" s="33">
        <v>2.6274293000000001E-5</v>
      </c>
      <c r="EI169" s="33">
        <v>2.6333353399999999E-5</v>
      </c>
      <c r="EJ169" s="33">
        <v>2.6428684000000003E-5</v>
      </c>
      <c r="EK169" s="33">
        <v>2.62811468E-5</v>
      </c>
      <c r="EL169" s="33">
        <v>2.6391991999999999E-5</v>
      </c>
      <c r="EM169" s="33">
        <v>2.6328155599999996E-5</v>
      </c>
      <c r="EN169" s="33">
        <v>2.5879888799999999E-5</v>
      </c>
      <c r="EO169" s="33">
        <v>2.5219188799999997E-5</v>
      </c>
      <c r="EP169" s="33">
        <v>2.4683300800000001E-5</v>
      </c>
      <c r="EQ169" s="33">
        <v>2.4117815800000002E-5</v>
      </c>
      <c r="ER169" s="33">
        <v>2.3547086799999998E-5</v>
      </c>
      <c r="ES169" s="33">
        <v>2.3431226799999997E-5</v>
      </c>
      <c r="ET169" s="33">
        <v>2.3383665599999998E-5</v>
      </c>
      <c r="EU169" s="33">
        <v>2.3346019400000002E-5</v>
      </c>
      <c r="EV169" s="33">
        <v>2.3462364199999999E-5</v>
      </c>
      <c r="EW169" s="33">
        <v>2.3401050799999998E-5</v>
      </c>
      <c r="EX169" s="33">
        <v>2.33466246E-5</v>
      </c>
      <c r="EY169" s="33">
        <v>2.32108128E-5</v>
      </c>
      <c r="EZ169" s="33">
        <v>2.2716645000000002E-5</v>
      </c>
      <c r="FA169" s="33">
        <v>2.2262733999999999E-5</v>
      </c>
      <c r="FB169" s="33">
        <v>2.1852346E-5</v>
      </c>
      <c r="FC169" s="33">
        <v>2.15299862E-5</v>
      </c>
      <c r="FD169" s="33">
        <v>2.1494109600000002E-5</v>
      </c>
      <c r="FE169" s="33">
        <v>2.1317758799999999E-5</v>
      </c>
      <c r="FF169" s="33">
        <v>2.1128639E-5</v>
      </c>
      <c r="FG169" s="33">
        <v>2.0929603800000001E-5</v>
      </c>
      <c r="FH169" s="33">
        <v>2.05995968E-5</v>
      </c>
      <c r="FI169" s="33">
        <v>2.0493127999999999E-5</v>
      </c>
      <c r="FJ169" s="33">
        <v>2.0512209800000001E-5</v>
      </c>
      <c r="FK169" s="33">
        <v>2.04303836E-5</v>
      </c>
      <c r="FL169" s="33">
        <v>2.05605068E-5</v>
      </c>
      <c r="FM169" s="33">
        <v>2.0719489600000003E-5</v>
      </c>
      <c r="FN169" s="33">
        <v>2.0772434140000002E-5</v>
      </c>
      <c r="FO169" s="33">
        <v>2.0653811399999999E-5</v>
      </c>
      <c r="FP169" s="33">
        <v>2.025970648E-5</v>
      </c>
      <c r="FQ169" s="33">
        <v>1.9766596859999999E-5</v>
      </c>
      <c r="FR169" s="33">
        <v>1.92327137E-5</v>
      </c>
      <c r="FS169" s="33">
        <v>1.8905803240000002E-5</v>
      </c>
      <c r="FT169" s="33">
        <v>1.8739940080000001E-5</v>
      </c>
      <c r="FU169" s="33">
        <v>1.87041971E-5</v>
      </c>
      <c r="FV169" s="33">
        <v>1.8945090339999999E-5</v>
      </c>
      <c r="FW169" s="33">
        <v>1.9152316419999999E-5</v>
      </c>
      <c r="FX169" s="33">
        <v>1.9275130520000001E-5</v>
      </c>
      <c r="FY169" s="33">
        <v>1.9293596279999999E-5</v>
      </c>
      <c r="FZ169" s="33">
        <v>1.8862491599999999E-5</v>
      </c>
      <c r="GA169" s="33">
        <v>1.8301361720000002E-5</v>
      </c>
      <c r="GB169" s="33">
        <v>1.7902404520000002E-5</v>
      </c>
      <c r="GC169" s="33">
        <v>1.7515907779999998E-5</v>
      </c>
      <c r="GD169" s="33">
        <v>1.7146949379999998E-5</v>
      </c>
      <c r="GE169" s="33">
        <v>1.6762091820000001E-5</v>
      </c>
      <c r="GF169" s="33">
        <v>1.6584224579999998E-5</v>
      </c>
      <c r="GG169" s="33">
        <v>1.6600463639999999E-5</v>
      </c>
      <c r="GH169" s="33">
        <v>1.6709502559999999E-5</v>
      </c>
      <c r="GI169" s="33">
        <v>1.6844689360000002E-5</v>
      </c>
      <c r="GJ169" s="33">
        <v>1.6944654320000003E-5</v>
      </c>
      <c r="GK169" s="33">
        <v>1.6919815360000002E-5</v>
      </c>
      <c r="GL169" s="33">
        <v>1.6848278799999999E-5</v>
      </c>
      <c r="GM169" s="33">
        <v>1.6687887520000002E-5</v>
      </c>
      <c r="GN169" s="33">
        <v>1.6346051380000002E-5</v>
      </c>
      <c r="GO169" s="33">
        <v>1.6051944400000001E-5</v>
      </c>
      <c r="GP169" s="33">
        <v>1.5655047259999999E-5</v>
      </c>
      <c r="GQ169" s="33">
        <v>1.5288496500000002E-5</v>
      </c>
      <c r="GR169" s="33">
        <v>1.50769352E-5</v>
      </c>
      <c r="GS169" s="33">
        <v>1.4785942820000001E-5</v>
      </c>
      <c r="GT169" s="33">
        <v>1.4615531560000001E-5</v>
      </c>
      <c r="GU169" s="33">
        <v>1.4536791240000001E-5</v>
      </c>
      <c r="GV169" s="33">
        <v>1.4534399359999999E-5</v>
      </c>
      <c r="GW169" s="33">
        <v>1.449737234E-5</v>
      </c>
      <c r="GX169" s="33">
        <v>1.458524868E-5</v>
      </c>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33"/>
      <c r="IW169" s="33"/>
      <c r="IX169" s="33"/>
      <c r="IY169" s="33"/>
      <c r="IZ169" s="33"/>
      <c r="JA169" s="33"/>
      <c r="JB169" s="33"/>
      <c r="JC169" s="33"/>
      <c r="JD169" s="33"/>
      <c r="JE169" s="33"/>
      <c r="JF169" s="33"/>
      <c r="JG169" s="33"/>
      <c r="JH169" s="33"/>
      <c r="JI169" s="33"/>
      <c r="JJ169" s="33"/>
      <c r="JK169" s="33"/>
      <c r="JL169" s="33"/>
      <c r="JM169" s="33"/>
      <c r="JN169" s="33"/>
      <c r="JO169" s="33"/>
      <c r="JP169" s="33"/>
      <c r="JQ169" s="33"/>
      <c r="JR169" s="33"/>
      <c r="JS169" s="33"/>
      <c r="JT169" s="33"/>
      <c r="JU169" s="33"/>
      <c r="JV169" s="33"/>
      <c r="JW169" s="33"/>
      <c r="JX169" s="33"/>
      <c r="JY169" s="33"/>
      <c r="JZ169" s="33"/>
      <c r="KA169" s="33"/>
      <c r="KB169" s="33"/>
      <c r="KC169" s="33"/>
      <c r="KD169" s="33"/>
      <c r="KE169" s="33"/>
      <c r="KF169" s="33"/>
      <c r="KG169" s="33"/>
      <c r="KH169" s="33"/>
      <c r="KI169" s="33"/>
      <c r="KJ169" s="33"/>
      <c r="KK169" s="33"/>
      <c r="KL169" s="33"/>
      <c r="KM169" s="33"/>
      <c r="KN169" s="33"/>
      <c r="KO169" s="33"/>
      <c r="KP169" s="33"/>
      <c r="KQ169" s="33"/>
      <c r="KR169" s="33"/>
      <c r="KS169" s="33"/>
      <c r="KT169" s="33"/>
      <c r="KU169" s="33"/>
      <c r="KV169" s="33"/>
      <c r="KW169" s="33"/>
      <c r="KX169" s="33"/>
      <c r="KY169" s="33"/>
      <c r="KZ169" s="33"/>
      <c r="LA169" s="33"/>
      <c r="LB169" s="33"/>
      <c r="LC169" s="33"/>
      <c r="LD169" s="33"/>
      <c r="LE169" s="33"/>
      <c r="LF169" s="33"/>
      <c r="LG169" s="33"/>
      <c r="LH169" s="33"/>
      <c r="LI169" s="33"/>
      <c r="LJ169" s="33"/>
      <c r="LK169" s="33"/>
      <c r="LL169" s="33"/>
      <c r="LM169" s="33"/>
      <c r="LN169" s="33"/>
      <c r="LO169" s="33"/>
      <c r="LP169" s="33"/>
      <c r="LQ169" s="33"/>
      <c r="LR169" s="33"/>
      <c r="LS169" s="33"/>
      <c r="LT169" s="33"/>
      <c r="LU169" s="33"/>
      <c r="LV169" s="33"/>
      <c r="LW169" s="33"/>
      <c r="LX169" s="33"/>
      <c r="LY169" s="33"/>
      <c r="LZ169" s="33"/>
      <c r="MA169" s="33"/>
      <c r="MB169" s="33"/>
      <c r="MC169" s="33"/>
      <c r="MD169" s="33"/>
      <c r="ME169" s="33"/>
      <c r="MF169" s="33"/>
      <c r="MG169" s="33"/>
      <c r="MH169" s="33"/>
      <c r="MI169" s="33"/>
      <c r="MJ169" s="33"/>
      <c r="MK169" s="33"/>
      <c r="ML169" s="33"/>
      <c r="MM169" s="33"/>
      <c r="MN169" s="33"/>
      <c r="MO169" s="33"/>
      <c r="MP169" s="33"/>
      <c r="MQ169" s="33"/>
      <c r="MR169" s="33"/>
      <c r="MS169" s="33"/>
      <c r="MT169" s="33"/>
      <c r="MU169" s="33"/>
      <c r="MV169" s="33"/>
      <c r="MW169" s="33"/>
      <c r="MX169" s="33"/>
      <c r="MY169" s="33"/>
      <c r="MZ169" s="33"/>
      <c r="NA169" s="33"/>
      <c r="NB169" s="33"/>
      <c r="NC169" s="33"/>
      <c r="ND169" s="33"/>
      <c r="NE169" s="33"/>
      <c r="NF169" s="33"/>
      <c r="NG169" s="33"/>
      <c r="NH169" s="33"/>
      <c r="NI169" s="33"/>
      <c r="NJ169" s="33"/>
      <c r="NK169" s="33"/>
      <c r="NL169" s="33"/>
      <c r="NM169" s="33"/>
      <c r="NN169" s="33"/>
      <c r="NO169" s="33"/>
      <c r="NP169" s="33"/>
      <c r="NQ169" s="33"/>
      <c r="NR169" s="33"/>
      <c r="NS169" s="33"/>
      <c r="NT169" s="33"/>
      <c r="NU169" s="33"/>
      <c r="NV169" s="33"/>
      <c r="NW169" s="33"/>
      <c r="NX169" s="33"/>
      <c r="NY169" s="33"/>
      <c r="NZ169" s="33"/>
      <c r="OA169" s="33"/>
      <c r="OB169" s="33"/>
      <c r="OC169" s="33"/>
      <c r="OD169" s="33"/>
      <c r="OE169" s="33"/>
      <c r="OF169" s="33"/>
      <c r="OG169" s="33"/>
      <c r="OH169" s="33"/>
      <c r="OI169" s="33"/>
      <c r="OJ169" s="33"/>
      <c r="OK169" s="33"/>
      <c r="OL169" s="33"/>
      <c r="OM169" s="33"/>
      <c r="ON169" s="33"/>
      <c r="OO169" s="33"/>
      <c r="OP169" s="33"/>
    </row>
    <row r="170" spans="1:406" x14ac:dyDescent="0.25">
      <c r="A170" s="13" t="str">
        <f t="shared" si="2"/>
        <v>Boom-MEDIUM-0.5-7-3</v>
      </c>
      <c r="B170" s="13" t="s">
        <v>57</v>
      </c>
      <c r="C170" s="13" t="s">
        <v>31</v>
      </c>
      <c r="D170" s="23">
        <v>0.5</v>
      </c>
      <c r="E170" s="23">
        <v>7</v>
      </c>
      <c r="F170" s="32">
        <v>3</v>
      </c>
      <c r="G170" s="33">
        <v>1.5430694400000002E-2</v>
      </c>
      <c r="H170" s="33">
        <v>6.2407200600000006E-3</v>
      </c>
      <c r="I170" s="33">
        <v>3.7305313000000001E-3</v>
      </c>
      <c r="J170" s="33">
        <v>2.6487959400000004E-3</v>
      </c>
      <c r="K170" s="33">
        <v>2.06777998E-3</v>
      </c>
      <c r="L170" s="33">
        <v>1.7271939400000003E-3</v>
      </c>
      <c r="M170" s="33">
        <v>1.4861953000000002E-3</v>
      </c>
      <c r="N170" s="33">
        <v>1.26844363E-3</v>
      </c>
      <c r="O170" s="33">
        <v>1.0970217740000001E-3</v>
      </c>
      <c r="P170" s="33">
        <v>9.5328101600000009E-4</v>
      </c>
      <c r="Q170" s="33">
        <v>8.4033302400000009E-4</v>
      </c>
      <c r="R170" s="33">
        <v>7.3533647400000001E-4</v>
      </c>
      <c r="S170" s="33">
        <v>6.5890216200000006E-4</v>
      </c>
      <c r="T170" s="33">
        <v>5.7043526800000001E-4</v>
      </c>
      <c r="U170" s="33">
        <v>4.8591680999999999E-4</v>
      </c>
      <c r="V170" s="33">
        <v>4.1027733E-4</v>
      </c>
      <c r="W170" s="33">
        <v>3.5029765200000001E-4</v>
      </c>
      <c r="X170" s="33">
        <v>3.050161E-4</v>
      </c>
      <c r="Y170" s="33">
        <v>2.71570476E-4</v>
      </c>
      <c r="Z170" s="33">
        <v>2.45449532E-4</v>
      </c>
      <c r="AA170" s="33">
        <v>2.2465465800000002E-4</v>
      </c>
      <c r="AB170" s="33">
        <v>2.0713660600000001E-4</v>
      </c>
      <c r="AC170" s="33">
        <v>1.9306511800000001E-4</v>
      </c>
      <c r="AD170" s="33">
        <v>1.8096017200000002E-4</v>
      </c>
      <c r="AE170" s="33">
        <v>1.7064725339999999E-4</v>
      </c>
      <c r="AF170" s="33">
        <v>1.6222933219999999E-4</v>
      </c>
      <c r="AG170" s="33">
        <v>1.5516412520000001E-4</v>
      </c>
      <c r="AH170" s="33">
        <v>1.4828004059999999E-4</v>
      </c>
      <c r="AI170" s="33">
        <v>1.4216520099999999E-4</v>
      </c>
      <c r="AJ170" s="33">
        <v>1.3735208499999999E-4</v>
      </c>
      <c r="AK170" s="33">
        <v>1.3236057879999999E-4</v>
      </c>
      <c r="AL170" s="33">
        <v>1.2754101960000001E-4</v>
      </c>
      <c r="AM170" s="33">
        <v>1.23766151E-4</v>
      </c>
      <c r="AN170" s="33">
        <v>1.203652992E-4</v>
      </c>
      <c r="AO170" s="33">
        <v>1.1608591520000001E-4</v>
      </c>
      <c r="AP170" s="33">
        <v>1.127587624E-4</v>
      </c>
      <c r="AQ170" s="33">
        <v>1.1024773279999999E-4</v>
      </c>
      <c r="AR170" s="33">
        <v>1.07465873E-4</v>
      </c>
      <c r="AS170" s="33">
        <v>1.040620454E-4</v>
      </c>
      <c r="AT170" s="33">
        <v>1.0100231299999999E-4</v>
      </c>
      <c r="AU170" s="33">
        <v>9.8613434199999996E-5</v>
      </c>
      <c r="AV170" s="33">
        <v>9.6565666000000003E-5</v>
      </c>
      <c r="AW170" s="33">
        <v>9.3536824799999994E-5</v>
      </c>
      <c r="AX170" s="33">
        <v>9.076683380000001E-5</v>
      </c>
      <c r="AY170" s="33">
        <v>8.8469690399999997E-5</v>
      </c>
      <c r="AZ170" s="33">
        <v>8.6552113999999999E-5</v>
      </c>
      <c r="BA170" s="33">
        <v>8.4483936800000011E-5</v>
      </c>
      <c r="BB170" s="33">
        <v>8.2197699999999994E-5</v>
      </c>
      <c r="BC170" s="33">
        <v>8.0334980400000001E-5</v>
      </c>
      <c r="BD170" s="33">
        <v>7.8422364799999998E-5</v>
      </c>
      <c r="BE170" s="33">
        <v>7.6060061400000007E-5</v>
      </c>
      <c r="BF170" s="33">
        <v>7.46089338E-5</v>
      </c>
      <c r="BG170" s="33">
        <v>7.3554274200000007E-5</v>
      </c>
      <c r="BH170" s="33">
        <v>7.2167861599999994E-5</v>
      </c>
      <c r="BI170" s="33">
        <v>7.0726826399999999E-5</v>
      </c>
      <c r="BJ170" s="33">
        <v>6.9110193400000002E-5</v>
      </c>
      <c r="BK170" s="33">
        <v>6.7989195599999999E-5</v>
      </c>
      <c r="BL170" s="33">
        <v>6.6946931999999995E-5</v>
      </c>
      <c r="BM170" s="33">
        <v>6.5927821599999996E-5</v>
      </c>
      <c r="BN170" s="33">
        <v>6.4834867600000004E-5</v>
      </c>
      <c r="BO170" s="33">
        <v>6.3980339800000008E-5</v>
      </c>
      <c r="BP170" s="33">
        <v>6.2615182999999997E-5</v>
      </c>
      <c r="BQ170" s="33">
        <v>6.07462798E-5</v>
      </c>
      <c r="BR170" s="33">
        <v>5.9237554400000004E-5</v>
      </c>
      <c r="BS170" s="33">
        <v>5.8183610199999994E-5</v>
      </c>
      <c r="BT170" s="33">
        <v>5.7152195599999994E-5</v>
      </c>
      <c r="BU170" s="33">
        <v>5.6218971800000005E-5</v>
      </c>
      <c r="BV170" s="33">
        <v>5.5479054800000003E-5</v>
      </c>
      <c r="BW170" s="33">
        <v>5.4096574199999998E-5</v>
      </c>
      <c r="BX170" s="33">
        <v>5.2089068599999998E-5</v>
      </c>
      <c r="BY170" s="33">
        <v>5.0637374600000003E-5</v>
      </c>
      <c r="BZ170" s="33">
        <v>5.0185992199999998E-5</v>
      </c>
      <c r="CA170" s="33">
        <v>4.9938545799999999E-5</v>
      </c>
      <c r="CB170" s="33">
        <v>4.9058002599999999E-5</v>
      </c>
      <c r="CC170" s="33">
        <v>4.7491908400000007E-5</v>
      </c>
      <c r="CD170" s="33">
        <v>4.5842637600000005E-5</v>
      </c>
      <c r="CE170" s="33">
        <v>4.4754146799999998E-5</v>
      </c>
      <c r="CF170" s="33">
        <v>4.4090907999999997E-5</v>
      </c>
      <c r="CG170" s="33">
        <v>4.3719137000000001E-5</v>
      </c>
      <c r="CH170" s="33">
        <v>4.3208840800000001E-5</v>
      </c>
      <c r="CI170" s="33">
        <v>4.2480305600000004E-5</v>
      </c>
      <c r="CJ170" s="33">
        <v>4.1327604200000001E-5</v>
      </c>
      <c r="CK170" s="33">
        <v>4.0339661199999999E-5</v>
      </c>
      <c r="CL170" s="33">
        <v>3.9740187599999997E-5</v>
      </c>
      <c r="CM170" s="33">
        <v>3.9134871799999997E-5</v>
      </c>
      <c r="CN170" s="33">
        <v>3.8418517800000004E-5</v>
      </c>
      <c r="CO170" s="33">
        <v>3.8035347200000003E-5</v>
      </c>
      <c r="CP170" s="33">
        <v>3.7698209800000002E-5</v>
      </c>
      <c r="CQ170" s="33">
        <v>3.7366033200000001E-5</v>
      </c>
      <c r="CR170" s="33">
        <v>3.6661078200000003E-5</v>
      </c>
      <c r="CS170" s="33">
        <v>3.58411574E-5</v>
      </c>
      <c r="CT170" s="33">
        <v>3.5179946400000004E-5</v>
      </c>
      <c r="CU170" s="33">
        <v>3.4715029800000001E-5</v>
      </c>
      <c r="CV170" s="33">
        <v>3.4347584600000002E-5</v>
      </c>
      <c r="CW170" s="33">
        <v>3.4013358200000004E-5</v>
      </c>
      <c r="CX170" s="33">
        <v>3.3790353600000002E-5</v>
      </c>
      <c r="CY170" s="33">
        <v>3.3667314200000004E-5</v>
      </c>
      <c r="CZ170" s="33">
        <v>3.3497059199999999E-5</v>
      </c>
      <c r="DA170" s="33">
        <v>3.3014259199999998E-5</v>
      </c>
      <c r="DB170" s="33">
        <v>3.2457259999999996E-5</v>
      </c>
      <c r="DC170" s="33">
        <v>3.2197677800000002E-5</v>
      </c>
      <c r="DD170" s="33">
        <v>3.2065675600000002E-5</v>
      </c>
      <c r="DE170" s="33">
        <v>3.1858762800000003E-5</v>
      </c>
      <c r="DF170" s="33">
        <v>3.1359752799999999E-5</v>
      </c>
      <c r="DG170" s="33">
        <v>3.0902073400000003E-5</v>
      </c>
      <c r="DH170" s="33">
        <v>3.0554086400000001E-5</v>
      </c>
      <c r="DI170" s="33">
        <v>3.0301290600000003E-5</v>
      </c>
      <c r="DJ170" s="33">
        <v>3.0282350599999999E-5</v>
      </c>
      <c r="DK170" s="33">
        <v>3.0368967999999999E-5</v>
      </c>
      <c r="DL170" s="33">
        <v>3.0340139600000001E-5</v>
      </c>
      <c r="DM170" s="33">
        <v>2.99910686E-5</v>
      </c>
      <c r="DN170" s="33">
        <v>2.9430107E-5</v>
      </c>
      <c r="DO170" s="33">
        <v>2.8911830599999998E-5</v>
      </c>
      <c r="DP170" s="33">
        <v>2.8671373000000001E-5</v>
      </c>
      <c r="DQ170" s="33">
        <v>2.8656518400000002E-5</v>
      </c>
      <c r="DR170" s="33">
        <v>2.8498697000000004E-5</v>
      </c>
      <c r="DS170" s="33">
        <v>2.78734494E-5</v>
      </c>
      <c r="DT170" s="33">
        <v>2.6969609800000004E-5</v>
      </c>
      <c r="DU170" s="33">
        <v>2.6383322800000002E-5</v>
      </c>
      <c r="DV170" s="33">
        <v>2.6019658199999999E-5</v>
      </c>
      <c r="DW170" s="33">
        <v>2.5817033400000004E-5</v>
      </c>
      <c r="DX170" s="33">
        <v>2.5730452999999998E-5</v>
      </c>
      <c r="DY170" s="33">
        <v>2.5680422799999999E-5</v>
      </c>
      <c r="DZ170" s="33">
        <v>2.5635885400000002E-5</v>
      </c>
      <c r="EA170" s="33">
        <v>2.5407827200000001E-5</v>
      </c>
      <c r="EB170" s="33">
        <v>2.4875413600000001E-5</v>
      </c>
      <c r="EC170" s="33">
        <v>2.4185461599999997E-5</v>
      </c>
      <c r="ED170" s="33">
        <v>2.3579015800000003E-5</v>
      </c>
      <c r="EE170" s="33">
        <v>2.30342124E-5</v>
      </c>
      <c r="EF170" s="33">
        <v>2.2582666800000003E-5</v>
      </c>
      <c r="EG170" s="33">
        <v>2.2363283999999999E-5</v>
      </c>
      <c r="EH170" s="33">
        <v>2.2195047400000002E-5</v>
      </c>
      <c r="EI170" s="33">
        <v>2.2213965799999998E-5</v>
      </c>
      <c r="EJ170" s="33">
        <v>2.2163700199999999E-5</v>
      </c>
      <c r="EK170" s="33">
        <v>2.2085146599999998E-5</v>
      </c>
      <c r="EL170" s="33">
        <v>2.2115303999999999E-5</v>
      </c>
      <c r="EM170" s="33">
        <v>2.18272884E-5</v>
      </c>
      <c r="EN170" s="33">
        <v>2.0949374400000002E-5</v>
      </c>
      <c r="EO170" s="33">
        <v>1.9922287400000002E-5</v>
      </c>
      <c r="EP170" s="33">
        <v>1.9296493400000001E-5</v>
      </c>
      <c r="EQ170" s="33">
        <v>1.9029862400000001E-5</v>
      </c>
      <c r="ER170" s="33">
        <v>1.9047038999999999E-5</v>
      </c>
      <c r="ES170" s="33">
        <v>1.9041121200000004E-5</v>
      </c>
      <c r="ET170" s="33">
        <v>1.8911315399999997E-5</v>
      </c>
      <c r="EU170" s="33">
        <v>1.8856583200000002E-5</v>
      </c>
      <c r="EV170" s="33">
        <v>1.8810653399999997E-5</v>
      </c>
      <c r="EW170" s="33">
        <v>1.86690834E-5</v>
      </c>
      <c r="EX170" s="33">
        <v>1.8390640800000002E-5</v>
      </c>
      <c r="EY170" s="33">
        <v>1.8045373800000001E-5</v>
      </c>
      <c r="EZ170" s="33">
        <v>1.7889379000000001E-5</v>
      </c>
      <c r="FA170" s="33">
        <v>1.7904857600000004E-5</v>
      </c>
      <c r="FB170" s="33">
        <v>1.7968913399999999E-5</v>
      </c>
      <c r="FC170" s="33">
        <v>1.7810995800000002E-5</v>
      </c>
      <c r="FD170" s="33">
        <v>1.7598074799999998E-5</v>
      </c>
      <c r="FE170" s="33">
        <v>1.7196131600000001E-5</v>
      </c>
      <c r="FF170" s="33">
        <v>1.6688526200000002E-5</v>
      </c>
      <c r="FG170" s="33">
        <v>1.6297219200000002E-5</v>
      </c>
      <c r="FH170" s="33">
        <v>1.6079288400000001E-5</v>
      </c>
      <c r="FI170" s="33">
        <v>1.5977957600000001E-5</v>
      </c>
      <c r="FJ170" s="33">
        <v>1.60504964E-5</v>
      </c>
      <c r="FK170" s="33">
        <v>1.61150352E-5</v>
      </c>
      <c r="FL170" s="33">
        <v>1.6122113800000001E-5</v>
      </c>
      <c r="FM170" s="33">
        <v>1.6087042800000001E-5</v>
      </c>
      <c r="FN170" s="33">
        <v>1.5927492020000001E-5</v>
      </c>
      <c r="FO170" s="33">
        <v>1.5760676380000001E-5</v>
      </c>
      <c r="FP170" s="33">
        <v>1.5446341239999999E-5</v>
      </c>
      <c r="FQ170" s="33">
        <v>1.5061419E-5</v>
      </c>
      <c r="FR170" s="33">
        <v>1.4593029300000002E-5</v>
      </c>
      <c r="FS170" s="33">
        <v>1.4130207960000002E-5</v>
      </c>
      <c r="FT170" s="33">
        <v>1.4058610659999999E-5</v>
      </c>
      <c r="FU170" s="33">
        <v>1.426097206E-5</v>
      </c>
      <c r="FV170" s="33">
        <v>1.4586627479999999E-5</v>
      </c>
      <c r="FW170" s="33">
        <v>1.4615293660000002E-5</v>
      </c>
      <c r="FX170" s="33">
        <v>1.443207674E-5</v>
      </c>
      <c r="FY170" s="33">
        <v>1.41454028E-5</v>
      </c>
      <c r="FZ170" s="33">
        <v>1.375852332E-5</v>
      </c>
      <c r="GA170" s="33">
        <v>1.3543941260000002E-5</v>
      </c>
      <c r="GB170" s="33">
        <v>1.33350145E-5</v>
      </c>
      <c r="GC170" s="33">
        <v>1.3132511439999999E-5</v>
      </c>
      <c r="GD170" s="33">
        <v>1.3034636180000001E-5</v>
      </c>
      <c r="GE170" s="33">
        <v>1.2989113599999999E-5</v>
      </c>
      <c r="GF170" s="33">
        <v>1.303634844E-5</v>
      </c>
      <c r="GG170" s="33">
        <v>1.304771654E-5</v>
      </c>
      <c r="GH170" s="33">
        <v>1.2905868519999998E-5</v>
      </c>
      <c r="GI170" s="33">
        <v>1.2474925280000002E-5</v>
      </c>
      <c r="GJ170" s="33">
        <v>1.2036419100000001E-5</v>
      </c>
      <c r="GK170" s="33">
        <v>1.175333134E-5</v>
      </c>
      <c r="GL170" s="33">
        <v>1.1579638540000001E-5</v>
      </c>
      <c r="GM170" s="33">
        <v>1.1650656799999999E-5</v>
      </c>
      <c r="GN170" s="33">
        <v>1.1724914640000001E-5</v>
      </c>
      <c r="GO170" s="33">
        <v>1.172423874E-5</v>
      </c>
      <c r="GP170" s="33">
        <v>1.1781526840000001E-5</v>
      </c>
      <c r="GQ170" s="33">
        <v>1.175839146E-5</v>
      </c>
      <c r="GR170" s="33">
        <v>1.1814320560000001E-5</v>
      </c>
      <c r="GS170" s="33">
        <v>1.1864052840000001E-5</v>
      </c>
      <c r="GT170" s="33">
        <v>1.176788386E-5</v>
      </c>
      <c r="GU170" s="33">
        <v>1.151160234E-5</v>
      </c>
      <c r="GV170" s="33">
        <v>1.111856112E-5</v>
      </c>
      <c r="GW170" s="33">
        <v>1.069485326E-5</v>
      </c>
      <c r="GX170" s="33">
        <v>1.027968662E-5</v>
      </c>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33"/>
      <c r="IW170" s="33"/>
      <c r="IX170" s="33"/>
      <c r="IY170" s="33"/>
      <c r="IZ170" s="33"/>
      <c r="JA170" s="33"/>
      <c r="JB170" s="33"/>
      <c r="JC170" s="33"/>
      <c r="JD170" s="33"/>
      <c r="JE170" s="33"/>
      <c r="JF170" s="33"/>
      <c r="JG170" s="33"/>
      <c r="JH170" s="33"/>
      <c r="JI170" s="33"/>
      <c r="JJ170" s="33"/>
      <c r="JK170" s="33"/>
      <c r="JL170" s="33"/>
      <c r="JM170" s="33"/>
      <c r="JN170" s="33"/>
      <c r="JO170" s="33"/>
      <c r="JP170" s="33"/>
      <c r="JQ170" s="33"/>
      <c r="JR170" s="33"/>
      <c r="JS170" s="33"/>
      <c r="JT170" s="33"/>
      <c r="JU170" s="33"/>
      <c r="JV170" s="33"/>
      <c r="JW170" s="33"/>
      <c r="JX170" s="33"/>
      <c r="JY170" s="33"/>
      <c r="JZ170" s="33"/>
      <c r="KA170" s="33"/>
      <c r="KB170" s="33"/>
      <c r="KC170" s="33"/>
      <c r="KD170" s="33"/>
      <c r="KE170" s="33"/>
      <c r="KF170" s="33"/>
      <c r="KG170" s="33"/>
      <c r="KH170" s="33"/>
      <c r="KI170" s="33"/>
      <c r="KJ170" s="33"/>
      <c r="KK170" s="33"/>
      <c r="KL170" s="33"/>
      <c r="KM170" s="33"/>
      <c r="KN170" s="33"/>
      <c r="KO170" s="33"/>
      <c r="KP170" s="33"/>
      <c r="KQ170" s="33"/>
      <c r="KR170" s="33"/>
      <c r="KS170" s="33"/>
      <c r="KT170" s="33"/>
      <c r="KU170" s="33"/>
      <c r="KV170" s="33"/>
      <c r="KW170" s="33"/>
      <c r="KX170" s="33"/>
      <c r="KY170" s="33"/>
      <c r="KZ170" s="33"/>
      <c r="LA170" s="33"/>
      <c r="LB170" s="33"/>
      <c r="LC170" s="33"/>
      <c r="LD170" s="33"/>
      <c r="LE170" s="33"/>
      <c r="LF170" s="33"/>
      <c r="LG170" s="33"/>
      <c r="LH170" s="33"/>
      <c r="LI170" s="33"/>
      <c r="LJ170" s="33"/>
      <c r="LK170" s="33"/>
      <c r="LL170" s="33"/>
      <c r="LM170" s="33"/>
      <c r="LN170" s="33"/>
      <c r="LO170" s="33"/>
      <c r="LP170" s="33"/>
      <c r="LQ170" s="33"/>
      <c r="LR170" s="33"/>
      <c r="LS170" s="33"/>
      <c r="LT170" s="33"/>
      <c r="LU170" s="33"/>
      <c r="LV170" s="33"/>
      <c r="LW170" s="33"/>
      <c r="LX170" s="33"/>
      <c r="LY170" s="33"/>
      <c r="LZ170" s="33"/>
      <c r="MA170" s="33"/>
      <c r="MB170" s="33"/>
      <c r="MC170" s="33"/>
      <c r="MD170" s="33"/>
      <c r="ME170" s="33"/>
      <c r="MF170" s="33"/>
      <c r="MG170" s="33"/>
      <c r="MH170" s="33"/>
      <c r="MI170" s="33"/>
      <c r="MJ170" s="33"/>
      <c r="MK170" s="33"/>
      <c r="ML170" s="33"/>
      <c r="MM170" s="33"/>
      <c r="MN170" s="33"/>
      <c r="MO170" s="33"/>
      <c r="MP170" s="33"/>
      <c r="MQ170" s="33"/>
      <c r="MR170" s="33"/>
      <c r="MS170" s="33"/>
      <c r="MT170" s="33"/>
      <c r="MU170" s="33"/>
      <c r="MV170" s="33"/>
      <c r="MW170" s="33"/>
      <c r="MX170" s="33"/>
      <c r="MY170" s="33"/>
      <c r="MZ170" s="33"/>
      <c r="NA170" s="33"/>
      <c r="NB170" s="33"/>
      <c r="NC170" s="33"/>
      <c r="ND170" s="33"/>
      <c r="NE170" s="33"/>
      <c r="NF170" s="33"/>
      <c r="NG170" s="33"/>
      <c r="NH170" s="33"/>
      <c r="NI170" s="33"/>
      <c r="NJ170" s="33"/>
      <c r="NK170" s="33"/>
      <c r="NL170" s="33"/>
      <c r="NM170" s="33"/>
      <c r="NN170" s="33"/>
      <c r="NO170" s="33"/>
      <c r="NP170" s="33"/>
      <c r="NQ170" s="33"/>
      <c r="NR170" s="33"/>
      <c r="NS170" s="33"/>
      <c r="NT170" s="33"/>
      <c r="NU170" s="33"/>
      <c r="NV170" s="33"/>
      <c r="NW170" s="33"/>
      <c r="NX170" s="33"/>
      <c r="NY170" s="33"/>
      <c r="NZ170" s="33"/>
      <c r="OA170" s="33"/>
      <c r="OB170" s="33"/>
      <c r="OC170" s="33"/>
      <c r="OD170" s="33"/>
      <c r="OE170" s="33"/>
      <c r="OF170" s="33"/>
      <c r="OG170" s="33"/>
      <c r="OH170" s="33"/>
      <c r="OI170" s="33"/>
      <c r="OJ170" s="33"/>
      <c r="OK170" s="33"/>
      <c r="OL170" s="33"/>
      <c r="OM170" s="33"/>
      <c r="ON170" s="33"/>
      <c r="OO170" s="33"/>
      <c r="OP170" s="33"/>
    </row>
    <row r="171" spans="1:406" x14ac:dyDescent="0.25">
      <c r="A171" s="13" t="str">
        <f t="shared" si="2"/>
        <v>Boom-COARSE-0.5-20-Any</v>
      </c>
      <c r="B171" s="13" t="s">
        <v>57</v>
      </c>
      <c r="C171" s="13" t="s">
        <v>29</v>
      </c>
      <c r="D171" s="23">
        <v>0.5</v>
      </c>
      <c r="E171" s="23">
        <v>20</v>
      </c>
      <c r="F171" s="32" t="s">
        <v>48</v>
      </c>
      <c r="G171" s="33">
        <v>3.1614609299999999E-2</v>
      </c>
      <c r="H171" s="33">
        <v>2.3219467799999997E-2</v>
      </c>
      <c r="I171" s="33">
        <v>1.8844514600000001E-2</v>
      </c>
      <c r="J171" s="33">
        <v>1.6297578799999997E-2</v>
      </c>
      <c r="K171" s="33">
        <v>1.4652351899999999E-2</v>
      </c>
      <c r="L171" s="33">
        <v>1.3315866629999999E-2</v>
      </c>
      <c r="M171" s="33">
        <v>1.2226598129999999E-2</v>
      </c>
      <c r="N171" s="33">
        <v>1.135805396E-2</v>
      </c>
      <c r="O171" s="33">
        <v>1.046283227E-2</v>
      </c>
      <c r="P171" s="33">
        <v>9.6517831099999993E-3</v>
      </c>
      <c r="Q171" s="33">
        <v>8.8375020699999994E-3</v>
      </c>
      <c r="R171" s="33">
        <v>7.9988396699999988E-3</v>
      </c>
      <c r="S171" s="33">
        <v>7.1754698600000003E-3</v>
      </c>
      <c r="T171" s="33">
        <v>6.3630919399999993E-3</v>
      </c>
      <c r="U171" s="33">
        <v>5.5610613199999995E-3</v>
      </c>
      <c r="V171" s="33">
        <v>4.7986360699999999E-3</v>
      </c>
      <c r="W171" s="33">
        <v>4.0760437099999994E-3</v>
      </c>
      <c r="X171" s="33">
        <v>3.7407210199999997E-3</v>
      </c>
      <c r="Y171" s="33">
        <v>3.4681786799999996E-3</v>
      </c>
      <c r="Z171" s="33">
        <v>3.2404598900000001E-3</v>
      </c>
      <c r="AA171" s="33">
        <v>3.0467376399999999E-3</v>
      </c>
      <c r="AB171" s="33">
        <v>2.8788792599999998E-3</v>
      </c>
      <c r="AC171" s="33">
        <v>2.7322960800000001E-3</v>
      </c>
      <c r="AD171" s="33">
        <v>2.6025500199999998E-3</v>
      </c>
      <c r="AE171" s="33">
        <v>2.4857015099999996E-3</v>
      </c>
      <c r="AF171" s="33">
        <v>2.3820319799999997E-3</v>
      </c>
      <c r="AG171" s="33">
        <v>2.2885239900000002E-3</v>
      </c>
      <c r="AH171" s="33">
        <v>2.2035454389999999E-3</v>
      </c>
      <c r="AI171" s="33">
        <v>2.1271593599999999E-3</v>
      </c>
      <c r="AJ171" s="33">
        <v>2.057094799E-3</v>
      </c>
      <c r="AK171" s="33">
        <v>1.9931857569999998E-3</v>
      </c>
      <c r="AL171" s="33">
        <v>1.9345103929999997E-3</v>
      </c>
      <c r="AM171" s="33">
        <v>1.879826449E-3</v>
      </c>
      <c r="AN171" s="33">
        <v>1.8290559419999997E-3</v>
      </c>
      <c r="AO171" s="33">
        <v>1.78142856E-3</v>
      </c>
      <c r="AP171" s="33">
        <v>1.7373772679999998E-3</v>
      </c>
      <c r="AQ171" s="33">
        <v>1.6967440249999999E-3</v>
      </c>
      <c r="AR171" s="33">
        <v>1.6590977759999999E-3</v>
      </c>
      <c r="AS171" s="33">
        <v>1.6239158680000001E-3</v>
      </c>
      <c r="AT171" s="33">
        <v>1.5902375180000001E-3</v>
      </c>
      <c r="AU171" s="33">
        <v>1.5584412059999999E-3</v>
      </c>
      <c r="AV171" s="33">
        <v>1.527927516E-3</v>
      </c>
      <c r="AW171" s="33">
        <v>1.4988583030000001E-3</v>
      </c>
      <c r="AX171" s="33">
        <v>1.471469266E-3</v>
      </c>
      <c r="AY171" s="33">
        <v>1.4452505269999998E-3</v>
      </c>
      <c r="AZ171" s="33">
        <v>1.420960534E-3</v>
      </c>
      <c r="BA171" s="33">
        <v>1.3976102929999998E-3</v>
      </c>
      <c r="BB171" s="33">
        <v>1.375214126E-3</v>
      </c>
      <c r="BC171" s="33">
        <v>1.3535542499999997E-3</v>
      </c>
      <c r="BD171" s="33">
        <v>1.33238771E-3</v>
      </c>
      <c r="BE171" s="33">
        <v>1.3122008849999998E-3</v>
      </c>
      <c r="BF171" s="33">
        <v>1.2922041979999998E-3</v>
      </c>
      <c r="BG171" s="33">
        <v>1.2728413170000001E-3</v>
      </c>
      <c r="BH171" s="33">
        <v>1.2536635509999999E-3</v>
      </c>
      <c r="BI171" s="33">
        <v>1.2347590219999999E-3</v>
      </c>
      <c r="BJ171" s="33">
        <v>1.2166503959999998E-3</v>
      </c>
      <c r="BK171" s="33">
        <v>1.1994474189999998E-3</v>
      </c>
      <c r="BL171" s="33">
        <v>1.182986219E-3</v>
      </c>
      <c r="BM171" s="33">
        <v>1.1667783619999999E-3</v>
      </c>
      <c r="BN171" s="33">
        <v>1.1504530139999998E-3</v>
      </c>
      <c r="BO171" s="33">
        <v>1.1344919129999999E-3</v>
      </c>
      <c r="BP171" s="33">
        <v>1.1185642879999998E-3</v>
      </c>
      <c r="BQ171" s="33">
        <v>1.1035488490000001E-3</v>
      </c>
      <c r="BR171" s="33">
        <v>1.0886769570000001E-3</v>
      </c>
      <c r="BS171" s="33">
        <v>1.0746541299999999E-3</v>
      </c>
      <c r="BT171" s="33">
        <v>1.0610837859999999E-3</v>
      </c>
      <c r="BU171" s="33">
        <v>1.04797359E-3</v>
      </c>
      <c r="BV171" s="33">
        <v>1.035529077E-3</v>
      </c>
      <c r="BW171" s="33">
        <v>1.0237368749999999E-3</v>
      </c>
      <c r="BX171" s="33">
        <v>1.011263189E-3</v>
      </c>
      <c r="BY171" s="33">
        <v>9.9981665899999991E-4</v>
      </c>
      <c r="BZ171" s="33">
        <v>9.8853960099999985E-4</v>
      </c>
      <c r="CA171" s="33">
        <v>9.7796447699999983E-4</v>
      </c>
      <c r="CB171" s="33">
        <v>9.6784778599999987E-4</v>
      </c>
      <c r="CC171" s="33">
        <v>9.581767129999999E-4</v>
      </c>
      <c r="CD171" s="33">
        <v>9.4900453399999985E-4</v>
      </c>
      <c r="CE171" s="33">
        <v>9.3981134599999995E-4</v>
      </c>
      <c r="CF171" s="33">
        <v>9.3082923099999993E-4</v>
      </c>
      <c r="CG171" s="33">
        <v>9.2182465699999999E-4</v>
      </c>
      <c r="CH171" s="33">
        <v>9.1276819499999987E-4</v>
      </c>
      <c r="CI171" s="33">
        <v>9.04533626E-4</v>
      </c>
      <c r="CJ171" s="33">
        <v>8.962827529999999E-4</v>
      </c>
      <c r="CK171" s="33">
        <v>8.8844757099999999E-4</v>
      </c>
      <c r="CL171" s="33">
        <v>8.8080943399999987E-4</v>
      </c>
      <c r="CM171" s="33">
        <v>8.73773136E-4</v>
      </c>
      <c r="CN171" s="33">
        <v>8.6721417799999999E-4</v>
      </c>
      <c r="CO171" s="33">
        <v>8.6089202299999995E-4</v>
      </c>
      <c r="CP171" s="33">
        <v>8.5504453199999994E-4</v>
      </c>
      <c r="CQ171" s="33">
        <v>8.4929821199999998E-4</v>
      </c>
      <c r="CR171" s="33">
        <v>8.4296868200000002E-4</v>
      </c>
      <c r="CS171" s="33">
        <v>8.3700814299999995E-4</v>
      </c>
      <c r="CT171" s="33">
        <v>8.3082117599999998E-4</v>
      </c>
      <c r="CU171" s="33">
        <v>8.2515426399999996E-4</v>
      </c>
      <c r="CV171" s="33">
        <v>8.1983585399999994E-4</v>
      </c>
      <c r="CW171" s="33">
        <v>8.1488329299999999E-4</v>
      </c>
      <c r="CX171" s="33">
        <v>8.1021535899999996E-4</v>
      </c>
      <c r="CY171" s="33">
        <v>8.0562824599999996E-4</v>
      </c>
      <c r="CZ171" s="33">
        <v>8.0076600099999984E-4</v>
      </c>
      <c r="DA171" s="33">
        <v>7.964679289999999E-4</v>
      </c>
      <c r="DB171" s="33">
        <v>7.91674765E-4</v>
      </c>
      <c r="DC171" s="33">
        <v>7.8729450800000004E-4</v>
      </c>
      <c r="DD171" s="33">
        <v>7.8281541599999993E-4</v>
      </c>
      <c r="DE171" s="33">
        <v>7.7912660699999995E-4</v>
      </c>
      <c r="DF171" s="33">
        <v>7.7511672499999999E-4</v>
      </c>
      <c r="DG171" s="33">
        <v>7.7133497100000006E-4</v>
      </c>
      <c r="DH171" s="33">
        <v>7.6734922399999993E-4</v>
      </c>
      <c r="DI171" s="33">
        <v>7.6274455199999995E-4</v>
      </c>
      <c r="DJ171" s="33">
        <v>7.5811529700000008E-4</v>
      </c>
      <c r="DK171" s="33">
        <v>7.5336289799999992E-4</v>
      </c>
      <c r="DL171" s="33">
        <v>7.483906319999999E-4</v>
      </c>
      <c r="DM171" s="33">
        <v>7.4407527099999997E-4</v>
      </c>
      <c r="DN171" s="33">
        <v>7.4008526099999996E-4</v>
      </c>
      <c r="DO171" s="33">
        <v>7.3664410299999986E-4</v>
      </c>
      <c r="DP171" s="33">
        <v>7.3318280799999989E-4</v>
      </c>
      <c r="DQ171" s="33">
        <v>7.3020803200000007E-4</v>
      </c>
      <c r="DR171" s="33">
        <v>7.2714793599999998E-4</v>
      </c>
      <c r="DS171" s="33">
        <v>7.2396507599999994E-4</v>
      </c>
      <c r="DT171" s="33">
        <v>7.2061477999999987E-4</v>
      </c>
      <c r="DU171" s="33">
        <v>7.1690141699999989E-4</v>
      </c>
      <c r="DV171" s="33">
        <v>7.1306783099999999E-4</v>
      </c>
      <c r="DW171" s="33">
        <v>7.0940383099999988E-4</v>
      </c>
      <c r="DX171" s="33">
        <v>7.0555001199999994E-4</v>
      </c>
      <c r="DY171" s="33">
        <v>7.0206742900000003E-4</v>
      </c>
      <c r="DZ171" s="33">
        <v>6.9868116299999993E-4</v>
      </c>
      <c r="EA171" s="33">
        <v>6.9548443500000001E-4</v>
      </c>
      <c r="EB171" s="33">
        <v>6.92168368E-4</v>
      </c>
      <c r="EC171" s="33">
        <v>6.8856015299999988E-4</v>
      </c>
      <c r="ED171" s="33">
        <v>6.8490099299999994E-4</v>
      </c>
      <c r="EE171" s="33">
        <v>6.80949278E-4</v>
      </c>
      <c r="EF171" s="33">
        <v>6.7706655000000001E-4</v>
      </c>
      <c r="EG171" s="33">
        <v>6.7369229699999994E-4</v>
      </c>
      <c r="EH171" s="33">
        <v>6.7011682200000008E-4</v>
      </c>
      <c r="EI171" s="33">
        <v>6.6692760099999998E-4</v>
      </c>
      <c r="EJ171" s="33">
        <v>6.6353383700000002E-4</v>
      </c>
      <c r="EK171" s="33">
        <v>6.5985496700000001E-4</v>
      </c>
      <c r="EL171" s="33">
        <v>6.5592145399999999E-4</v>
      </c>
      <c r="EM171" s="33">
        <v>6.5187217199999992E-4</v>
      </c>
      <c r="EN171" s="33">
        <v>6.4776770799999993E-4</v>
      </c>
      <c r="EO171" s="33">
        <v>6.4373865399999992E-4</v>
      </c>
      <c r="EP171" s="33">
        <v>6.40007855E-4</v>
      </c>
      <c r="EQ171" s="33">
        <v>6.3634902299999994E-4</v>
      </c>
      <c r="ER171" s="33">
        <v>6.3286432099999993E-4</v>
      </c>
      <c r="ES171" s="33">
        <v>6.2957916199999991E-4</v>
      </c>
      <c r="ET171" s="33">
        <v>6.257855699999999E-4</v>
      </c>
      <c r="EU171" s="33">
        <v>6.2174171799999993E-4</v>
      </c>
      <c r="EV171" s="33">
        <v>6.1752495299999992E-4</v>
      </c>
      <c r="EW171" s="33">
        <v>6.1314960499999987E-4</v>
      </c>
      <c r="EX171" s="33">
        <v>6.0869553199999996E-4</v>
      </c>
      <c r="EY171" s="33">
        <v>6.0459703199999999E-4</v>
      </c>
      <c r="EZ171" s="33">
        <v>6.0062269099999993E-4</v>
      </c>
      <c r="FA171" s="33">
        <v>5.9693562099999995E-4</v>
      </c>
      <c r="FB171" s="33">
        <v>5.93314828E-4</v>
      </c>
      <c r="FC171" s="33">
        <v>5.897035709999999E-4</v>
      </c>
      <c r="FD171" s="33">
        <v>5.85762592E-4</v>
      </c>
      <c r="FE171" s="33">
        <v>5.8162124599999993E-4</v>
      </c>
      <c r="FF171" s="33">
        <v>5.7734231099999995E-4</v>
      </c>
      <c r="FG171" s="33">
        <v>5.7291129199999987E-4</v>
      </c>
      <c r="FH171" s="33">
        <v>5.68597435E-4</v>
      </c>
      <c r="FI171" s="33">
        <v>5.6448265199999994E-4</v>
      </c>
      <c r="FJ171" s="33">
        <v>5.6049245299999992E-4</v>
      </c>
      <c r="FK171" s="33">
        <v>5.5666430199999989E-4</v>
      </c>
      <c r="FL171" s="33">
        <v>5.5309353599999997E-4</v>
      </c>
      <c r="FM171" s="33">
        <v>5.4954654299999993E-4</v>
      </c>
      <c r="FN171" s="33">
        <v>5.4577110700000002E-4</v>
      </c>
      <c r="FO171" s="33">
        <v>5.4192160999999995E-4</v>
      </c>
      <c r="FP171" s="33">
        <v>5.3823625299999995E-4</v>
      </c>
      <c r="FQ171" s="33">
        <v>5.3459082100000002E-4</v>
      </c>
      <c r="FR171" s="33">
        <v>5.3094650299999996E-4</v>
      </c>
      <c r="FS171" s="33">
        <v>5.27232376E-4</v>
      </c>
      <c r="FT171" s="33">
        <v>5.236121379999999E-4</v>
      </c>
      <c r="FU171" s="33">
        <v>5.1997174100000001E-4</v>
      </c>
      <c r="FV171" s="33">
        <v>5.1625854899999999E-4</v>
      </c>
      <c r="FW171" s="33">
        <v>5.1246428599999996E-4</v>
      </c>
      <c r="FX171" s="33">
        <v>5.0873630199999996E-4</v>
      </c>
      <c r="FY171" s="33">
        <v>5.0496616499999991E-4</v>
      </c>
      <c r="FZ171" s="33">
        <v>5.0156123700000001E-4</v>
      </c>
      <c r="GA171" s="33">
        <v>4.9831377499999995E-4</v>
      </c>
      <c r="GB171" s="33">
        <v>4.9513324399999992E-4</v>
      </c>
      <c r="GC171" s="33">
        <v>4.9242587699999997E-4</v>
      </c>
      <c r="GD171" s="33">
        <v>4.8977684500000002E-4</v>
      </c>
      <c r="GE171" s="33">
        <v>4.8698048399999994E-4</v>
      </c>
      <c r="GF171" s="33">
        <v>4.8382651099999999E-4</v>
      </c>
      <c r="GG171" s="33">
        <v>4.8037506799999995E-4</v>
      </c>
      <c r="GH171" s="33">
        <v>4.7631443900000001E-4</v>
      </c>
      <c r="GI171" s="33">
        <v>4.7208048799999994E-4</v>
      </c>
      <c r="GJ171" s="33">
        <v>4.6788305100000001E-4</v>
      </c>
      <c r="GK171" s="33">
        <v>4.6365808199999998E-4</v>
      </c>
      <c r="GL171" s="33">
        <v>4.5997269799999993E-4</v>
      </c>
      <c r="GM171" s="33">
        <v>4.5672855599999994E-4</v>
      </c>
      <c r="GN171" s="33">
        <v>4.5350577900000002E-4</v>
      </c>
      <c r="GO171" s="33">
        <v>4.5060593099999999E-4</v>
      </c>
      <c r="GP171" s="33">
        <v>4.4787439499999995E-4</v>
      </c>
      <c r="GQ171" s="33">
        <v>4.4509469699999997E-4</v>
      </c>
      <c r="GR171" s="33">
        <v>4.4222649999999994E-4</v>
      </c>
      <c r="GS171" s="33">
        <v>4.39494493E-4</v>
      </c>
      <c r="GT171" s="33">
        <v>4.3694354999999994E-4</v>
      </c>
      <c r="GU171" s="33">
        <v>4.3440019900000001E-4</v>
      </c>
      <c r="GV171" s="33">
        <v>4.3192759599999998E-4</v>
      </c>
      <c r="GW171" s="33">
        <v>4.2946237799999998E-4</v>
      </c>
      <c r="GX171" s="33">
        <v>4.2674392199999994E-4</v>
      </c>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33"/>
      <c r="IW171" s="33"/>
      <c r="IX171" s="33"/>
      <c r="IY171" s="33"/>
      <c r="IZ171" s="33"/>
      <c r="JA171" s="33"/>
      <c r="JB171" s="33"/>
      <c r="JC171" s="33"/>
      <c r="JD171" s="33"/>
      <c r="JE171" s="33"/>
      <c r="JF171" s="33"/>
      <c r="JG171" s="33"/>
      <c r="JH171" s="33"/>
      <c r="JI171" s="33"/>
      <c r="JJ171" s="33"/>
      <c r="JK171" s="33"/>
      <c r="JL171" s="33"/>
      <c r="JM171" s="33"/>
      <c r="JN171" s="33"/>
      <c r="JO171" s="33"/>
      <c r="JP171" s="33"/>
      <c r="JQ171" s="33"/>
      <c r="JR171" s="33"/>
      <c r="JS171" s="33"/>
      <c r="JT171" s="33"/>
      <c r="JU171" s="33"/>
      <c r="JV171" s="33"/>
      <c r="JW171" s="33"/>
      <c r="JX171" s="33"/>
      <c r="JY171" s="33"/>
      <c r="JZ171" s="33"/>
      <c r="KA171" s="33"/>
      <c r="KB171" s="33"/>
      <c r="KC171" s="33"/>
      <c r="KD171" s="33"/>
      <c r="KE171" s="33"/>
      <c r="KF171" s="33"/>
      <c r="KG171" s="33"/>
      <c r="KH171" s="33"/>
      <c r="KI171" s="33"/>
      <c r="KJ171" s="33"/>
      <c r="KK171" s="33"/>
      <c r="KL171" s="33"/>
      <c r="KM171" s="33"/>
      <c r="KN171" s="33"/>
      <c r="KO171" s="33"/>
      <c r="KP171" s="33"/>
      <c r="KQ171" s="33"/>
      <c r="KR171" s="33"/>
      <c r="KS171" s="33"/>
      <c r="KT171" s="33"/>
      <c r="KU171" s="33"/>
      <c r="KV171" s="33"/>
      <c r="KW171" s="33"/>
      <c r="KX171" s="33"/>
      <c r="KY171" s="33"/>
      <c r="KZ171" s="33"/>
      <c r="LA171" s="33"/>
      <c r="LB171" s="33"/>
      <c r="LC171" s="33"/>
      <c r="LD171" s="33"/>
      <c r="LE171" s="33"/>
      <c r="LF171" s="33"/>
      <c r="LG171" s="33"/>
      <c r="LH171" s="33"/>
      <c r="LI171" s="33"/>
      <c r="LJ171" s="33"/>
      <c r="LK171" s="33"/>
      <c r="LL171" s="33"/>
      <c r="LM171" s="33"/>
      <c r="LN171" s="33"/>
      <c r="LO171" s="33"/>
      <c r="LP171" s="33"/>
      <c r="LQ171" s="33"/>
      <c r="LR171" s="33"/>
      <c r="LS171" s="33"/>
      <c r="LT171" s="33"/>
      <c r="LU171" s="33"/>
      <c r="LV171" s="33"/>
      <c r="LW171" s="33"/>
      <c r="LX171" s="33"/>
      <c r="LY171" s="33"/>
      <c r="LZ171" s="33"/>
      <c r="MA171" s="33"/>
      <c r="MB171" s="33"/>
      <c r="MC171" s="33"/>
      <c r="MD171" s="33"/>
      <c r="ME171" s="33"/>
      <c r="MF171" s="33"/>
      <c r="MG171" s="33"/>
      <c r="MH171" s="33"/>
      <c r="MI171" s="33"/>
      <c r="MJ171" s="33"/>
      <c r="MK171" s="33"/>
      <c r="ML171" s="33"/>
      <c r="MM171" s="33"/>
      <c r="MN171" s="33"/>
      <c r="MO171" s="33"/>
      <c r="MP171" s="33"/>
      <c r="MQ171" s="33"/>
      <c r="MR171" s="33"/>
      <c r="MS171" s="33"/>
      <c r="MT171" s="33"/>
      <c r="MU171" s="33"/>
      <c r="MV171" s="33"/>
      <c r="MW171" s="33"/>
      <c r="MX171" s="33"/>
      <c r="MY171" s="33"/>
      <c r="MZ171" s="33"/>
      <c r="NA171" s="33"/>
      <c r="NB171" s="33"/>
      <c r="NC171" s="33"/>
      <c r="ND171" s="33"/>
      <c r="NE171" s="33"/>
      <c r="NF171" s="33"/>
      <c r="NG171" s="33"/>
      <c r="NH171" s="33"/>
      <c r="NI171" s="33"/>
      <c r="NJ171" s="33"/>
      <c r="NK171" s="33"/>
      <c r="NL171" s="33"/>
      <c r="NM171" s="33"/>
      <c r="NN171" s="33"/>
      <c r="NO171" s="33"/>
      <c r="NP171" s="33"/>
      <c r="NQ171" s="33"/>
      <c r="NR171" s="33"/>
      <c r="NS171" s="33"/>
      <c r="NT171" s="33"/>
      <c r="NU171" s="33"/>
      <c r="NV171" s="33"/>
      <c r="NW171" s="33"/>
      <c r="NX171" s="33"/>
      <c r="NY171" s="33"/>
      <c r="NZ171" s="33"/>
      <c r="OA171" s="33"/>
      <c r="OB171" s="33"/>
      <c r="OC171" s="33"/>
      <c r="OD171" s="33"/>
      <c r="OE171" s="33"/>
      <c r="OF171" s="33"/>
      <c r="OG171" s="33"/>
      <c r="OH171" s="33"/>
      <c r="OI171" s="33"/>
      <c r="OJ171" s="33"/>
      <c r="OK171" s="33"/>
      <c r="OL171" s="33"/>
      <c r="OM171" s="33"/>
      <c r="ON171" s="33"/>
      <c r="OO171" s="33"/>
      <c r="OP171" s="33"/>
    </row>
    <row r="172" spans="1:406" x14ac:dyDescent="0.25">
      <c r="A172" s="13" t="str">
        <f t="shared" si="2"/>
        <v>Boom-COARSE-0.5-14-Any</v>
      </c>
      <c r="B172" s="13" t="s">
        <v>57</v>
      </c>
      <c r="C172" s="13" t="s">
        <v>29</v>
      </c>
      <c r="D172" s="23">
        <v>0.5</v>
      </c>
      <c r="E172" s="23">
        <v>14</v>
      </c>
      <c r="F172" s="32" t="s">
        <v>48</v>
      </c>
      <c r="G172" s="33">
        <v>2.30900169E-2</v>
      </c>
      <c r="H172" s="33">
        <v>1.5886829000000002E-2</v>
      </c>
      <c r="I172" s="33">
        <v>1.273912323E-2</v>
      </c>
      <c r="J172" s="33">
        <v>1.099779775E-2</v>
      </c>
      <c r="K172" s="33">
        <v>1.0045456549999998E-2</v>
      </c>
      <c r="L172" s="33">
        <v>9.3125939399999989E-3</v>
      </c>
      <c r="M172" s="33">
        <v>8.5752023599999991E-3</v>
      </c>
      <c r="N172" s="33">
        <v>8.0965386100000005E-3</v>
      </c>
      <c r="O172" s="33">
        <v>7.5919326400000001E-3</v>
      </c>
      <c r="P172" s="33">
        <v>7.1155139799999991E-3</v>
      </c>
      <c r="Q172" s="33">
        <v>6.5699340999999991E-3</v>
      </c>
      <c r="R172" s="33">
        <v>6.0093685399999998E-3</v>
      </c>
      <c r="S172" s="33">
        <v>5.4433380399999997E-3</v>
      </c>
      <c r="T172" s="33">
        <v>4.8584132199999998E-3</v>
      </c>
      <c r="U172" s="33">
        <v>4.2677183399999997E-3</v>
      </c>
      <c r="V172" s="33">
        <v>3.6881023799999997E-3</v>
      </c>
      <c r="W172" s="33">
        <v>3.1337981499999995E-3</v>
      </c>
      <c r="X172" s="33">
        <v>2.8986537499999998E-3</v>
      </c>
      <c r="Y172" s="33">
        <v>2.71542479E-3</v>
      </c>
      <c r="Z172" s="33">
        <v>2.5659499199999995E-3</v>
      </c>
      <c r="AA172" s="33">
        <v>2.4405496299999998E-3</v>
      </c>
      <c r="AB172" s="33">
        <v>2.3323886439999995E-3</v>
      </c>
      <c r="AC172" s="33">
        <v>2.2384318030000002E-3</v>
      </c>
      <c r="AD172" s="33">
        <v>2.1570554449999997E-3</v>
      </c>
      <c r="AE172" s="33">
        <v>2.0844485130000001E-3</v>
      </c>
      <c r="AF172" s="33">
        <v>2.019604843E-3</v>
      </c>
      <c r="AG172" s="33">
        <v>1.9611231099999999E-3</v>
      </c>
      <c r="AH172" s="33">
        <v>1.9083631869999998E-3</v>
      </c>
      <c r="AI172" s="33">
        <v>1.8610376429999999E-3</v>
      </c>
      <c r="AJ172" s="33">
        <v>1.8170664829999998E-3</v>
      </c>
      <c r="AK172" s="33">
        <v>1.7763678509999997E-3</v>
      </c>
      <c r="AL172" s="33">
        <v>1.7386624309999998E-3</v>
      </c>
      <c r="AM172" s="33">
        <v>1.7040906149999998E-3</v>
      </c>
      <c r="AN172" s="33">
        <v>1.6718778839999997E-3</v>
      </c>
      <c r="AO172" s="33">
        <v>1.6414595189999997E-3</v>
      </c>
      <c r="AP172" s="33">
        <v>1.6125160729999997E-3</v>
      </c>
      <c r="AQ172" s="33">
        <v>1.5853517339999999E-3</v>
      </c>
      <c r="AR172" s="33">
        <v>1.5597813810000001E-3</v>
      </c>
      <c r="AS172" s="33">
        <v>1.5356740499999999E-3</v>
      </c>
      <c r="AT172" s="33">
        <v>1.512504991E-3</v>
      </c>
      <c r="AU172" s="33">
        <v>1.4904499079999999E-3</v>
      </c>
      <c r="AV172" s="33">
        <v>1.4691675879999998E-3</v>
      </c>
      <c r="AW172" s="33">
        <v>1.4493237189999999E-3</v>
      </c>
      <c r="AX172" s="33">
        <v>1.429940007E-3</v>
      </c>
      <c r="AY172" s="33">
        <v>1.411734531E-3</v>
      </c>
      <c r="AZ172" s="33">
        <v>1.3941163669999998E-3</v>
      </c>
      <c r="BA172" s="33">
        <v>1.377039174E-3</v>
      </c>
      <c r="BB172" s="33">
        <v>1.3606860829999999E-3</v>
      </c>
      <c r="BC172" s="33">
        <v>1.3449312889999999E-3</v>
      </c>
      <c r="BD172" s="33">
        <v>1.3290006719999998E-3</v>
      </c>
      <c r="BE172" s="33">
        <v>1.3131032829999999E-3</v>
      </c>
      <c r="BF172" s="33">
        <v>1.2969727159999999E-3</v>
      </c>
      <c r="BG172" s="33">
        <v>1.2814482479999998E-3</v>
      </c>
      <c r="BH172" s="33">
        <v>1.2660883329999998E-3</v>
      </c>
      <c r="BI172" s="33">
        <v>1.2512843759999999E-3</v>
      </c>
      <c r="BJ172" s="33">
        <v>1.2370019449999999E-3</v>
      </c>
      <c r="BK172" s="33">
        <v>1.2233552269999999E-3</v>
      </c>
      <c r="BL172" s="33">
        <v>1.2095828979999999E-3</v>
      </c>
      <c r="BM172" s="33">
        <v>1.1962466749999999E-3</v>
      </c>
      <c r="BN172" s="33">
        <v>1.1826128839999999E-3</v>
      </c>
      <c r="BO172" s="33">
        <v>1.1690500429999999E-3</v>
      </c>
      <c r="BP172" s="33">
        <v>1.1557912379999999E-3</v>
      </c>
      <c r="BQ172" s="33">
        <v>1.1430661089999999E-3</v>
      </c>
      <c r="BR172" s="33">
        <v>1.1301539780000001E-3</v>
      </c>
      <c r="BS172" s="33">
        <v>1.1180959999999998E-3</v>
      </c>
      <c r="BT172" s="33">
        <v>1.105557612E-3</v>
      </c>
      <c r="BU172" s="33">
        <v>1.0939891159999998E-3</v>
      </c>
      <c r="BV172" s="33">
        <v>1.0826343629999999E-3</v>
      </c>
      <c r="BW172" s="33">
        <v>1.0717277189999999E-3</v>
      </c>
      <c r="BX172" s="33">
        <v>1.0604171129999999E-3</v>
      </c>
      <c r="BY172" s="33">
        <v>1.0489385050000001E-3</v>
      </c>
      <c r="BZ172" s="33">
        <v>1.0375342029999997E-3</v>
      </c>
      <c r="CA172" s="33">
        <v>1.0263103479999998E-3</v>
      </c>
      <c r="CB172" s="33">
        <v>1.014853988E-3</v>
      </c>
      <c r="CC172" s="33">
        <v>1.0041401319999998E-3</v>
      </c>
      <c r="CD172" s="33">
        <v>9.9329675299999988E-4</v>
      </c>
      <c r="CE172" s="33">
        <v>9.8354734899999989E-4</v>
      </c>
      <c r="CF172" s="33">
        <v>9.7369590699999996E-4</v>
      </c>
      <c r="CG172" s="33">
        <v>9.6390407299999994E-4</v>
      </c>
      <c r="CH172" s="33">
        <v>9.5414417499999993E-4</v>
      </c>
      <c r="CI172" s="33">
        <v>9.4411172400000001E-4</v>
      </c>
      <c r="CJ172" s="33">
        <v>9.34018924E-4</v>
      </c>
      <c r="CK172" s="33">
        <v>9.2422033799999985E-4</v>
      </c>
      <c r="CL172" s="33">
        <v>9.1455678399999997E-4</v>
      </c>
      <c r="CM172" s="33">
        <v>9.0558851100000005E-4</v>
      </c>
      <c r="CN172" s="33">
        <v>8.965386499999999E-4</v>
      </c>
      <c r="CO172" s="33">
        <v>8.8765585899999993E-4</v>
      </c>
      <c r="CP172" s="33">
        <v>8.7846876999999994E-4</v>
      </c>
      <c r="CQ172" s="33">
        <v>8.6882014999999991E-4</v>
      </c>
      <c r="CR172" s="33">
        <v>8.5888239599999998E-4</v>
      </c>
      <c r="CS172" s="33">
        <v>8.4964860199999992E-4</v>
      </c>
      <c r="CT172" s="33">
        <v>8.4077336000000003E-4</v>
      </c>
      <c r="CU172" s="33">
        <v>8.32533974E-4</v>
      </c>
      <c r="CV172" s="33">
        <v>8.2465418999999997E-4</v>
      </c>
      <c r="CW172" s="33">
        <v>8.1691775599999992E-4</v>
      </c>
      <c r="CX172" s="33">
        <v>8.09040249E-4</v>
      </c>
      <c r="CY172" s="33">
        <v>8.0167210600000003E-4</v>
      </c>
      <c r="CZ172" s="33">
        <v>7.9393340999999991E-4</v>
      </c>
      <c r="DA172" s="33">
        <v>7.8642265499999993E-4</v>
      </c>
      <c r="DB172" s="33">
        <v>7.7872380299999998E-4</v>
      </c>
      <c r="DC172" s="33">
        <v>7.7118467399999986E-4</v>
      </c>
      <c r="DD172" s="33">
        <v>7.6375737300000003E-4</v>
      </c>
      <c r="DE172" s="33">
        <v>7.5672043000000002E-4</v>
      </c>
      <c r="DF172" s="33">
        <v>7.5010950599999993E-4</v>
      </c>
      <c r="DG172" s="33">
        <v>7.4389537099999988E-4</v>
      </c>
      <c r="DH172" s="33">
        <v>7.3756672499999997E-4</v>
      </c>
      <c r="DI172" s="33">
        <v>7.3172414199999998E-4</v>
      </c>
      <c r="DJ172" s="33">
        <v>7.2535072499999996E-4</v>
      </c>
      <c r="DK172" s="33">
        <v>7.1910404099999998E-4</v>
      </c>
      <c r="DL172" s="33">
        <v>7.1253968899999995E-4</v>
      </c>
      <c r="DM172" s="33">
        <v>7.0603934900000001E-4</v>
      </c>
      <c r="DN172" s="33">
        <v>6.9962271399999997E-4</v>
      </c>
      <c r="DO172" s="33">
        <v>6.9339737199999993E-4</v>
      </c>
      <c r="DP172" s="33">
        <v>6.8766359099999995E-4</v>
      </c>
      <c r="DQ172" s="33">
        <v>6.822541269999999E-4</v>
      </c>
      <c r="DR172" s="33">
        <v>6.766632929999999E-4</v>
      </c>
      <c r="DS172" s="33">
        <v>6.7145958399999995E-4</v>
      </c>
      <c r="DT172" s="33">
        <v>6.6588089799999987E-4</v>
      </c>
      <c r="DU172" s="33">
        <v>6.6035280399999994E-4</v>
      </c>
      <c r="DV172" s="33">
        <v>6.5520841999999995E-4</v>
      </c>
      <c r="DW172" s="33">
        <v>6.5022655500000001E-4</v>
      </c>
      <c r="DX172" s="33">
        <v>6.4559123899999996E-4</v>
      </c>
      <c r="DY172" s="33">
        <v>6.4125429099999999E-4</v>
      </c>
      <c r="DZ172" s="33">
        <v>6.3664590299999989E-4</v>
      </c>
      <c r="EA172" s="33">
        <v>6.3192978799999993E-4</v>
      </c>
      <c r="EB172" s="33">
        <v>6.2665317999999995E-4</v>
      </c>
      <c r="EC172" s="33">
        <v>6.2145286200000001E-4</v>
      </c>
      <c r="ED172" s="33">
        <v>6.1619563799999999E-4</v>
      </c>
      <c r="EE172" s="33">
        <v>6.1109754499999989E-4</v>
      </c>
      <c r="EF172" s="33">
        <v>6.061257039999999E-4</v>
      </c>
      <c r="EG172" s="33">
        <v>6.0141715499999996E-4</v>
      </c>
      <c r="EH172" s="33">
        <v>5.9696483499999998E-4</v>
      </c>
      <c r="EI172" s="33">
        <v>5.9265816800000001E-4</v>
      </c>
      <c r="EJ172" s="33">
        <v>5.8833545999999995E-4</v>
      </c>
      <c r="EK172" s="33">
        <v>5.8381720899999996E-4</v>
      </c>
      <c r="EL172" s="33">
        <v>5.7914961E-4</v>
      </c>
      <c r="EM172" s="33">
        <v>5.7436784199999999E-4</v>
      </c>
      <c r="EN172" s="33">
        <v>5.6906523199999994E-4</v>
      </c>
      <c r="EO172" s="33">
        <v>5.6394515799999996E-4</v>
      </c>
      <c r="EP172" s="33">
        <v>5.5915728099999997E-4</v>
      </c>
      <c r="EQ172" s="33">
        <v>5.5480280099999991E-4</v>
      </c>
      <c r="ER172" s="33">
        <v>5.5044157299999992E-4</v>
      </c>
      <c r="ES172" s="33">
        <v>5.4643531599999999E-4</v>
      </c>
      <c r="ET172" s="33">
        <v>5.4265689899999996E-4</v>
      </c>
      <c r="EU172" s="33">
        <v>5.3891008199999997E-4</v>
      </c>
      <c r="EV172" s="33">
        <v>5.3492393299999993E-4</v>
      </c>
      <c r="EW172" s="33">
        <v>5.3062156300000003E-4</v>
      </c>
      <c r="EX172" s="33">
        <v>5.2604883500000001E-4</v>
      </c>
      <c r="EY172" s="33">
        <v>5.215185949999999E-4</v>
      </c>
      <c r="EZ172" s="33">
        <v>5.1699766499999989E-4</v>
      </c>
      <c r="FA172" s="33">
        <v>5.1256429799999997E-4</v>
      </c>
      <c r="FB172" s="33">
        <v>5.082253389999999E-4</v>
      </c>
      <c r="FC172" s="33">
        <v>5.0423435399999999E-4</v>
      </c>
      <c r="FD172" s="33">
        <v>5.0032586099999995E-4</v>
      </c>
      <c r="FE172" s="33">
        <v>4.9656999300000003E-4</v>
      </c>
      <c r="FF172" s="33">
        <v>4.9273060400000001E-4</v>
      </c>
      <c r="FG172" s="33">
        <v>4.8907408400000003E-4</v>
      </c>
      <c r="FH172" s="33">
        <v>4.8547244899999997E-4</v>
      </c>
      <c r="FI172" s="33">
        <v>4.8219027199999996E-4</v>
      </c>
      <c r="FJ172" s="33">
        <v>4.78988412E-4</v>
      </c>
      <c r="FK172" s="33">
        <v>4.7551527199999997E-4</v>
      </c>
      <c r="FL172" s="33">
        <v>4.7203276399999998E-4</v>
      </c>
      <c r="FM172" s="33">
        <v>4.6846768999999998E-4</v>
      </c>
      <c r="FN172" s="33">
        <v>4.6456102599999995E-4</v>
      </c>
      <c r="FO172" s="33">
        <v>4.6052381099999997E-4</v>
      </c>
      <c r="FP172" s="33">
        <v>4.5634744799999996E-4</v>
      </c>
      <c r="FQ172" s="33">
        <v>4.5227325499999995E-4</v>
      </c>
      <c r="FR172" s="33">
        <v>4.4844927200000001E-4</v>
      </c>
      <c r="FS172" s="33">
        <v>4.4502820399999993E-4</v>
      </c>
      <c r="FT172" s="33">
        <v>4.4188472199999996E-4</v>
      </c>
      <c r="FU172" s="33">
        <v>4.3885964400000002E-4</v>
      </c>
      <c r="FV172" s="33">
        <v>4.3613678299999996E-4</v>
      </c>
      <c r="FW172" s="33">
        <v>4.3335437099999998E-4</v>
      </c>
      <c r="FX172" s="33">
        <v>4.3021824999999998E-4</v>
      </c>
      <c r="FY172" s="33">
        <v>4.2721943699999999E-4</v>
      </c>
      <c r="FZ172" s="33">
        <v>4.2410612799999997E-4</v>
      </c>
      <c r="GA172" s="33">
        <v>4.2098207299999995E-4</v>
      </c>
      <c r="GB172" s="33">
        <v>4.1813083599999998E-4</v>
      </c>
      <c r="GC172" s="33">
        <v>4.1549277799999998E-4</v>
      </c>
      <c r="GD172" s="33">
        <v>4.1312944999999997E-4</v>
      </c>
      <c r="GE172" s="33">
        <v>4.11019268E-4</v>
      </c>
      <c r="GF172" s="33">
        <v>4.0914759000000003E-4</v>
      </c>
      <c r="GG172" s="33">
        <v>4.0714987899999994E-4</v>
      </c>
      <c r="GH172" s="33">
        <v>4.0507384299999998E-4</v>
      </c>
      <c r="GI172" s="33">
        <v>4.0302292999999997E-4</v>
      </c>
      <c r="GJ172" s="33">
        <v>4.0062891799999995E-4</v>
      </c>
      <c r="GK172" s="33">
        <v>3.98179359E-4</v>
      </c>
      <c r="GL172" s="33">
        <v>3.9563378599999995E-4</v>
      </c>
      <c r="GM172" s="33">
        <v>3.9303343299999994E-4</v>
      </c>
      <c r="GN172" s="33">
        <v>3.9042480099999994E-4</v>
      </c>
      <c r="GO172" s="33">
        <v>3.8788582899999997E-4</v>
      </c>
      <c r="GP172" s="33">
        <v>3.8543080999999999E-4</v>
      </c>
      <c r="GQ172" s="33">
        <v>3.8290405999999997E-4</v>
      </c>
      <c r="GR172" s="33">
        <v>3.8070279800000002E-4</v>
      </c>
      <c r="GS172" s="33">
        <v>3.7870212400000001E-4</v>
      </c>
      <c r="GT172" s="33">
        <v>3.7671647199999999E-4</v>
      </c>
      <c r="GU172" s="33">
        <v>3.7493784399999998E-4</v>
      </c>
      <c r="GV172" s="33">
        <v>3.7334881200000003E-4</v>
      </c>
      <c r="GW172" s="33">
        <v>3.7187772599999998E-4</v>
      </c>
      <c r="GX172" s="33">
        <v>3.7035301399999997E-4</v>
      </c>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33"/>
      <c r="IW172" s="33"/>
      <c r="IX172" s="33"/>
      <c r="IY172" s="33"/>
      <c r="IZ172" s="33"/>
      <c r="JA172" s="33"/>
      <c r="JB172" s="33"/>
      <c r="JC172" s="33"/>
      <c r="JD172" s="33"/>
      <c r="JE172" s="33"/>
      <c r="JF172" s="33"/>
      <c r="JG172" s="33"/>
      <c r="JH172" s="33"/>
      <c r="JI172" s="33"/>
      <c r="JJ172" s="33"/>
      <c r="JK172" s="33"/>
      <c r="JL172" s="33"/>
      <c r="JM172" s="33"/>
      <c r="JN172" s="33"/>
      <c r="JO172" s="33"/>
      <c r="JP172" s="33"/>
      <c r="JQ172" s="33"/>
      <c r="JR172" s="33"/>
      <c r="JS172" s="33"/>
      <c r="JT172" s="33"/>
      <c r="JU172" s="33"/>
      <c r="JV172" s="33"/>
      <c r="JW172" s="33"/>
      <c r="JX172" s="33"/>
      <c r="JY172" s="33"/>
      <c r="JZ172" s="33"/>
      <c r="KA172" s="33"/>
      <c r="KB172" s="33"/>
      <c r="KC172" s="33"/>
      <c r="KD172" s="33"/>
      <c r="KE172" s="33"/>
      <c r="KF172" s="33"/>
      <c r="KG172" s="33"/>
      <c r="KH172" s="33"/>
      <c r="KI172" s="33"/>
      <c r="KJ172" s="33"/>
      <c r="KK172" s="33"/>
      <c r="KL172" s="33"/>
      <c r="KM172" s="33"/>
      <c r="KN172" s="33"/>
      <c r="KO172" s="33"/>
      <c r="KP172" s="33"/>
      <c r="KQ172" s="33"/>
      <c r="KR172" s="33"/>
      <c r="KS172" s="33"/>
      <c r="KT172" s="33"/>
      <c r="KU172" s="33"/>
      <c r="KV172" s="33"/>
      <c r="KW172" s="33"/>
      <c r="KX172" s="33"/>
      <c r="KY172" s="33"/>
      <c r="KZ172" s="33"/>
      <c r="LA172" s="33"/>
      <c r="LB172" s="33"/>
      <c r="LC172" s="33"/>
      <c r="LD172" s="33"/>
      <c r="LE172" s="33"/>
      <c r="LF172" s="33"/>
      <c r="LG172" s="33"/>
      <c r="LH172" s="33"/>
      <c r="LI172" s="33"/>
      <c r="LJ172" s="33"/>
      <c r="LK172" s="33"/>
      <c r="LL172" s="33"/>
      <c r="LM172" s="33"/>
      <c r="LN172" s="33"/>
      <c r="LO172" s="33"/>
      <c r="LP172" s="33"/>
      <c r="LQ172" s="33"/>
      <c r="LR172" s="33"/>
      <c r="LS172" s="33"/>
      <c r="LT172" s="33"/>
      <c r="LU172" s="33"/>
      <c r="LV172" s="33"/>
      <c r="LW172" s="33"/>
      <c r="LX172" s="33"/>
      <c r="LY172" s="33"/>
      <c r="LZ172" s="33"/>
      <c r="MA172" s="33"/>
      <c r="MB172" s="33"/>
      <c r="MC172" s="33"/>
      <c r="MD172" s="33"/>
      <c r="ME172" s="33"/>
      <c r="MF172" s="33"/>
      <c r="MG172" s="33"/>
      <c r="MH172" s="33"/>
      <c r="MI172" s="33"/>
      <c r="MJ172" s="33"/>
      <c r="MK172" s="33"/>
      <c r="ML172" s="33"/>
      <c r="MM172" s="33"/>
      <c r="MN172" s="33"/>
      <c r="MO172" s="33"/>
      <c r="MP172" s="33"/>
      <c r="MQ172" s="33"/>
      <c r="MR172" s="33"/>
      <c r="MS172" s="33"/>
      <c r="MT172" s="33"/>
      <c r="MU172" s="33"/>
      <c r="MV172" s="33"/>
      <c r="MW172" s="33"/>
      <c r="MX172" s="33"/>
      <c r="MY172" s="33"/>
      <c r="MZ172" s="33"/>
      <c r="NA172" s="33"/>
      <c r="NB172" s="33"/>
      <c r="NC172" s="33"/>
      <c r="ND172" s="33"/>
      <c r="NE172" s="33"/>
      <c r="NF172" s="33"/>
      <c r="NG172" s="33"/>
      <c r="NH172" s="33"/>
      <c r="NI172" s="33"/>
      <c r="NJ172" s="33"/>
      <c r="NK172" s="33"/>
      <c r="NL172" s="33"/>
      <c r="NM172" s="33"/>
      <c r="NN172" s="33"/>
      <c r="NO172" s="33"/>
      <c r="NP172" s="33"/>
      <c r="NQ172" s="33"/>
      <c r="NR172" s="33"/>
      <c r="NS172" s="33"/>
      <c r="NT172" s="33"/>
      <c r="NU172" s="33"/>
      <c r="NV172" s="33"/>
      <c r="NW172" s="33"/>
      <c r="NX172" s="33"/>
      <c r="NY172" s="33"/>
      <c r="NZ172" s="33"/>
      <c r="OA172" s="33"/>
      <c r="OB172" s="33"/>
      <c r="OC172" s="33"/>
      <c r="OD172" s="33"/>
      <c r="OE172" s="33"/>
      <c r="OF172" s="33"/>
      <c r="OG172" s="33"/>
      <c r="OH172" s="33"/>
      <c r="OI172" s="33"/>
      <c r="OJ172" s="33"/>
      <c r="OK172" s="33"/>
      <c r="OL172" s="33"/>
      <c r="OM172" s="33"/>
      <c r="ON172" s="33"/>
      <c r="OO172" s="33"/>
      <c r="OP172" s="33"/>
    </row>
    <row r="173" spans="1:406" x14ac:dyDescent="0.25">
      <c r="A173" s="13" t="str">
        <f t="shared" si="2"/>
        <v>Boom-COARSE-0.5-7-Any</v>
      </c>
      <c r="B173" s="13" t="s">
        <v>57</v>
      </c>
      <c r="C173" s="13" t="s">
        <v>29</v>
      </c>
      <c r="D173" s="23">
        <v>0.5</v>
      </c>
      <c r="E173" s="23">
        <v>7</v>
      </c>
      <c r="F173" s="32" t="s">
        <v>48</v>
      </c>
      <c r="G173" s="33">
        <v>1.3515244039999997E-2</v>
      </c>
      <c r="H173" s="33">
        <v>9.2431069599999988E-3</v>
      </c>
      <c r="I173" s="33">
        <v>7.8492449999999995E-3</v>
      </c>
      <c r="J173" s="33">
        <v>7.3037533699999999E-3</v>
      </c>
      <c r="K173" s="33">
        <v>7.0872697999999996E-3</v>
      </c>
      <c r="L173" s="33">
        <v>6.9128375899999992E-3</v>
      </c>
      <c r="M173" s="33">
        <v>6.7910425999999999E-3</v>
      </c>
      <c r="N173" s="33">
        <v>6.6133599499999989E-3</v>
      </c>
      <c r="O173" s="33">
        <v>6.4526921899999996E-3</v>
      </c>
      <c r="P173" s="33">
        <v>6.1626603799999988E-3</v>
      </c>
      <c r="Q173" s="33">
        <v>5.8273807200000007E-3</v>
      </c>
      <c r="R173" s="33">
        <v>5.4139876699999994E-3</v>
      </c>
      <c r="S173" s="33">
        <v>4.95642836E-3</v>
      </c>
      <c r="T173" s="33">
        <v>4.4514881500000002E-3</v>
      </c>
      <c r="U173" s="33">
        <v>3.9209929100000006E-3</v>
      </c>
      <c r="V173" s="33">
        <v>3.3858166699999998E-3</v>
      </c>
      <c r="W173" s="33">
        <v>2.86972002E-3</v>
      </c>
      <c r="X173" s="33">
        <v>2.7008795800000001E-3</v>
      </c>
      <c r="Y173" s="33">
        <v>2.5752549499999996E-3</v>
      </c>
      <c r="Z173" s="33">
        <v>2.4735627209999996E-3</v>
      </c>
      <c r="AA173" s="33">
        <v>2.3871801629999998E-3</v>
      </c>
      <c r="AB173" s="33">
        <v>2.3105377689999996E-3</v>
      </c>
      <c r="AC173" s="33">
        <v>2.2426253019999999E-3</v>
      </c>
      <c r="AD173" s="33">
        <v>2.1801417250000002E-3</v>
      </c>
      <c r="AE173" s="33">
        <v>2.1231425060000003E-3</v>
      </c>
      <c r="AF173" s="33">
        <v>2.0694071529999999E-3</v>
      </c>
      <c r="AG173" s="33">
        <v>2.0194658010000001E-3</v>
      </c>
      <c r="AH173" s="33">
        <v>1.972353667E-3</v>
      </c>
      <c r="AI173" s="33">
        <v>1.9276145929999998E-3</v>
      </c>
      <c r="AJ173" s="33">
        <v>1.885397723E-3</v>
      </c>
      <c r="AK173" s="33">
        <v>1.8442940719999999E-3</v>
      </c>
      <c r="AL173" s="33">
        <v>1.8050058340000001E-3</v>
      </c>
      <c r="AM173" s="33">
        <v>1.767987199E-3</v>
      </c>
      <c r="AN173" s="33">
        <v>1.7319582669999998E-3</v>
      </c>
      <c r="AO173" s="33">
        <v>1.697035425E-3</v>
      </c>
      <c r="AP173" s="33">
        <v>1.6630157229999998E-3</v>
      </c>
      <c r="AQ173" s="33">
        <v>1.6311120979999999E-3</v>
      </c>
      <c r="AR173" s="33">
        <v>1.5999220569999999E-3</v>
      </c>
      <c r="AS173" s="33">
        <v>1.5696603059999999E-3</v>
      </c>
      <c r="AT173" s="33">
        <v>1.5408664999999998E-3</v>
      </c>
      <c r="AU173" s="33">
        <v>1.512760355E-3</v>
      </c>
      <c r="AV173" s="33">
        <v>1.4858158439999998E-3</v>
      </c>
      <c r="AW173" s="33">
        <v>1.4596086999999996E-3</v>
      </c>
      <c r="AX173" s="33">
        <v>1.4335799689999997E-3</v>
      </c>
      <c r="AY173" s="33">
        <v>1.408939254E-3</v>
      </c>
      <c r="AZ173" s="33">
        <v>1.385056704E-3</v>
      </c>
      <c r="BA173" s="33">
        <v>1.3619936039999999E-3</v>
      </c>
      <c r="BB173" s="33">
        <v>1.3395154949999999E-3</v>
      </c>
      <c r="BC173" s="33">
        <v>1.3174575530000001E-3</v>
      </c>
      <c r="BD173" s="33">
        <v>1.296290572E-3</v>
      </c>
      <c r="BE173" s="33">
        <v>1.2748513569999999E-3</v>
      </c>
      <c r="BF173" s="33">
        <v>1.2547022699999999E-3</v>
      </c>
      <c r="BG173" s="33">
        <v>1.2354670379999999E-3</v>
      </c>
      <c r="BH173" s="33">
        <v>1.2161342119999998E-3</v>
      </c>
      <c r="BI173" s="33">
        <v>1.1974430999999999E-3</v>
      </c>
      <c r="BJ173" s="33">
        <v>1.179328955E-3</v>
      </c>
      <c r="BK173" s="33">
        <v>1.161710508E-3</v>
      </c>
      <c r="BL173" s="33">
        <v>1.1442075569999999E-3</v>
      </c>
      <c r="BM173" s="33">
        <v>1.1266669749999999E-3</v>
      </c>
      <c r="BN173" s="33">
        <v>1.1095618299999999E-3</v>
      </c>
      <c r="BO173" s="33">
        <v>1.0922510769999999E-3</v>
      </c>
      <c r="BP173" s="33">
        <v>1.0753522709999999E-3</v>
      </c>
      <c r="BQ173" s="33">
        <v>1.0587609819999999E-3</v>
      </c>
      <c r="BR173" s="33">
        <v>1.043004912E-3</v>
      </c>
      <c r="BS173" s="33">
        <v>1.027932183E-3</v>
      </c>
      <c r="BT173" s="33">
        <v>1.0132584969999999E-3</v>
      </c>
      <c r="BU173" s="33">
        <v>9.9913380699999995E-4</v>
      </c>
      <c r="BV173" s="33">
        <v>9.8514287900000001E-4</v>
      </c>
      <c r="BW173" s="33">
        <v>9.711575809999999E-4</v>
      </c>
      <c r="BX173" s="33">
        <v>9.5728653399999994E-4</v>
      </c>
      <c r="BY173" s="33">
        <v>9.4363279999999986E-4</v>
      </c>
      <c r="BZ173" s="33">
        <v>9.3082352099999998E-4</v>
      </c>
      <c r="CA173" s="33">
        <v>9.1796612600000002E-4</v>
      </c>
      <c r="CB173" s="33">
        <v>9.0542088599999992E-4</v>
      </c>
      <c r="CC173" s="33">
        <v>8.9296613699999992E-4</v>
      </c>
      <c r="CD173" s="33">
        <v>8.8120834499999989E-4</v>
      </c>
      <c r="CE173" s="33">
        <v>8.7029085099999998E-4</v>
      </c>
      <c r="CF173" s="33">
        <v>8.5943889599999991E-4</v>
      </c>
      <c r="CG173" s="33">
        <v>8.4870266799999994E-4</v>
      </c>
      <c r="CH173" s="33">
        <v>8.3814305099999997E-4</v>
      </c>
      <c r="CI173" s="33">
        <v>8.2740813699999996E-4</v>
      </c>
      <c r="CJ173" s="33">
        <v>8.1715679699999994E-4</v>
      </c>
      <c r="CK173" s="33">
        <v>8.0722876399999988E-4</v>
      </c>
      <c r="CL173" s="33">
        <v>7.9794450300000003E-4</v>
      </c>
      <c r="CM173" s="33">
        <v>7.8884875000000002E-4</v>
      </c>
      <c r="CN173" s="33">
        <v>7.7976997199999995E-4</v>
      </c>
      <c r="CO173" s="33">
        <v>7.7095710899999985E-4</v>
      </c>
      <c r="CP173" s="33">
        <v>7.6196618300000002E-4</v>
      </c>
      <c r="CQ173" s="33">
        <v>7.5282763399999993E-4</v>
      </c>
      <c r="CR173" s="33">
        <v>7.4372193999999996E-4</v>
      </c>
      <c r="CS173" s="33">
        <v>7.351277359999999E-4</v>
      </c>
      <c r="CT173" s="33">
        <v>7.2703666999999984E-4</v>
      </c>
      <c r="CU173" s="33">
        <v>7.1918099299999997E-4</v>
      </c>
      <c r="CV173" s="33">
        <v>7.1162499900000002E-4</v>
      </c>
      <c r="CW173" s="33">
        <v>7.0427134799999993E-4</v>
      </c>
      <c r="CX173" s="33">
        <v>6.9689367099999989E-4</v>
      </c>
      <c r="CY173" s="33">
        <v>6.8950500799999995E-4</v>
      </c>
      <c r="CZ173" s="33">
        <v>6.8180825299999997E-4</v>
      </c>
      <c r="DA173" s="33">
        <v>6.7380136099999999E-4</v>
      </c>
      <c r="DB173" s="33">
        <v>6.6567539900000004E-4</v>
      </c>
      <c r="DC173" s="33">
        <v>6.5813314599999994E-4</v>
      </c>
      <c r="DD173" s="33">
        <v>6.5074801499999987E-4</v>
      </c>
      <c r="DE173" s="33">
        <v>6.4348079499999995E-4</v>
      </c>
      <c r="DF173" s="33">
        <v>6.3642731100000001E-4</v>
      </c>
      <c r="DG173" s="33">
        <v>6.2951137699999993E-4</v>
      </c>
      <c r="DH173" s="33">
        <v>6.22753265E-4</v>
      </c>
      <c r="DI173" s="33">
        <v>6.1572135299999995E-4</v>
      </c>
      <c r="DJ173" s="33">
        <v>6.0857296299999988E-4</v>
      </c>
      <c r="DK173" s="33">
        <v>6.01181163E-4</v>
      </c>
      <c r="DL173" s="33">
        <v>5.9372072799999996E-4</v>
      </c>
      <c r="DM173" s="33">
        <v>5.86521653E-4</v>
      </c>
      <c r="DN173" s="33">
        <v>5.7953100299999998E-4</v>
      </c>
      <c r="DO173" s="33">
        <v>5.7270662099999999E-4</v>
      </c>
      <c r="DP173" s="33">
        <v>5.6631272599999994E-4</v>
      </c>
      <c r="DQ173" s="33">
        <v>5.5995857499999992E-4</v>
      </c>
      <c r="DR173" s="33">
        <v>5.5347287399999993E-4</v>
      </c>
      <c r="DS173" s="33">
        <v>5.465420559999999E-4</v>
      </c>
      <c r="DT173" s="33">
        <v>5.3974767199999995E-4</v>
      </c>
      <c r="DU173" s="33">
        <v>5.3309449100000001E-4</v>
      </c>
      <c r="DV173" s="33">
        <v>5.2681144000000005E-4</v>
      </c>
      <c r="DW173" s="33">
        <v>5.2100325199999999E-4</v>
      </c>
      <c r="DX173" s="33">
        <v>5.1545171599999995E-4</v>
      </c>
      <c r="DY173" s="33">
        <v>5.0998546999999998E-4</v>
      </c>
      <c r="DZ173" s="33">
        <v>5.0452014599999991E-4</v>
      </c>
      <c r="EA173" s="33">
        <v>4.98984612E-4</v>
      </c>
      <c r="EB173" s="33">
        <v>4.9353036799999988E-4</v>
      </c>
      <c r="EC173" s="33">
        <v>4.88090299E-4</v>
      </c>
      <c r="ED173" s="33">
        <v>4.8283839199999998E-4</v>
      </c>
      <c r="EE173" s="33">
        <v>4.7759511500000001E-4</v>
      </c>
      <c r="EF173" s="33">
        <v>4.7242246999999998E-4</v>
      </c>
      <c r="EG173" s="33">
        <v>4.6754420500000002E-4</v>
      </c>
      <c r="EH173" s="33">
        <v>4.6273860999999998E-4</v>
      </c>
      <c r="EI173" s="33">
        <v>4.5816236799999996E-4</v>
      </c>
      <c r="EJ173" s="33">
        <v>4.5335776700000001E-4</v>
      </c>
      <c r="EK173" s="33">
        <v>4.4867546799999997E-4</v>
      </c>
      <c r="EL173" s="33">
        <v>4.4390550400000002E-4</v>
      </c>
      <c r="EM173" s="33">
        <v>4.3904396599999995E-4</v>
      </c>
      <c r="EN173" s="33">
        <v>4.3428582999999996E-4</v>
      </c>
      <c r="EO173" s="33">
        <v>4.2967169899999999E-4</v>
      </c>
      <c r="EP173" s="33">
        <v>4.2565190999999998E-4</v>
      </c>
      <c r="EQ173" s="33">
        <v>4.2208603399999993E-4</v>
      </c>
      <c r="ER173" s="33">
        <v>4.18754155E-4</v>
      </c>
      <c r="ES173" s="33">
        <v>4.1550893399999993E-4</v>
      </c>
      <c r="ET173" s="33">
        <v>4.1188559699999996E-4</v>
      </c>
      <c r="EU173" s="33">
        <v>4.0821063499999995E-4</v>
      </c>
      <c r="EV173" s="33">
        <v>4.0436753600000001E-4</v>
      </c>
      <c r="EW173" s="33">
        <v>4.0033644299999996E-4</v>
      </c>
      <c r="EX173" s="33">
        <v>3.9632682899999995E-4</v>
      </c>
      <c r="EY173" s="33">
        <v>3.9235306599999997E-4</v>
      </c>
      <c r="EZ173" s="33">
        <v>3.8872628499999999E-4</v>
      </c>
      <c r="FA173" s="33">
        <v>3.8520261099999996E-4</v>
      </c>
      <c r="FB173" s="33">
        <v>3.8163870499999996E-4</v>
      </c>
      <c r="FC173" s="33">
        <v>3.78147436E-4</v>
      </c>
      <c r="FD173" s="33">
        <v>3.7440210599999998E-4</v>
      </c>
      <c r="FE173" s="33">
        <v>3.7079748499999998E-4</v>
      </c>
      <c r="FF173" s="33">
        <v>3.6715096099999996E-4</v>
      </c>
      <c r="FG173" s="33">
        <v>3.6363428699999999E-4</v>
      </c>
      <c r="FH173" s="33">
        <v>3.6040871399999996E-4</v>
      </c>
      <c r="FI173" s="33">
        <v>3.5710212900000001E-4</v>
      </c>
      <c r="FJ173" s="33">
        <v>3.54095167E-4</v>
      </c>
      <c r="FK173" s="33">
        <v>3.5102668400000003E-4</v>
      </c>
      <c r="FL173" s="33">
        <v>3.4794762199999993E-4</v>
      </c>
      <c r="FM173" s="33">
        <v>3.44999169E-4</v>
      </c>
      <c r="FN173" s="33">
        <v>3.4191051199999997E-4</v>
      </c>
      <c r="FO173" s="33">
        <v>3.3896497199999999E-4</v>
      </c>
      <c r="FP173" s="33">
        <v>3.3584662699999993E-4</v>
      </c>
      <c r="FQ173" s="33">
        <v>3.3284884499999999E-4</v>
      </c>
      <c r="FR173" s="33">
        <v>3.2991929900000002E-4</v>
      </c>
      <c r="FS173" s="33">
        <v>3.2711292399999995E-4</v>
      </c>
      <c r="FT173" s="33">
        <v>3.2463367699999996E-4</v>
      </c>
      <c r="FU173" s="33">
        <v>3.2216118299999993E-4</v>
      </c>
      <c r="FV173" s="33">
        <v>3.1964493199999997E-4</v>
      </c>
      <c r="FW173" s="33">
        <v>3.16954241E-4</v>
      </c>
      <c r="FX173" s="33">
        <v>3.1407910099999996E-4</v>
      </c>
      <c r="FY173" s="33">
        <v>3.11194431E-4</v>
      </c>
      <c r="FZ173" s="33">
        <v>3.0823720699999998E-4</v>
      </c>
      <c r="GA173" s="33">
        <v>3.0563004500000002E-4</v>
      </c>
      <c r="GB173" s="33">
        <v>3.0321319499999996E-4</v>
      </c>
      <c r="GC173" s="33">
        <v>3.0084413999999996E-4</v>
      </c>
      <c r="GD173" s="33">
        <v>2.9886387899999997E-4</v>
      </c>
      <c r="GE173" s="33">
        <v>2.9680364900000001E-4</v>
      </c>
      <c r="GF173" s="33">
        <v>2.9473514299999993E-4</v>
      </c>
      <c r="GG173" s="33">
        <v>2.9270466800000001E-4</v>
      </c>
      <c r="GH173" s="33">
        <v>2.9052842099999997E-4</v>
      </c>
      <c r="GI173" s="33">
        <v>2.8843876300000001E-4</v>
      </c>
      <c r="GJ173" s="33">
        <v>2.8625029499999995E-4</v>
      </c>
      <c r="GK173" s="33">
        <v>2.84363717E-4</v>
      </c>
      <c r="GL173" s="33">
        <v>2.8242494799999998E-4</v>
      </c>
      <c r="GM173" s="33">
        <v>2.80592401E-4</v>
      </c>
      <c r="GN173" s="33">
        <v>2.7885245399999998E-4</v>
      </c>
      <c r="GO173" s="33">
        <v>2.7686265599999999E-4</v>
      </c>
      <c r="GP173" s="33">
        <v>2.7490955000000002E-4</v>
      </c>
      <c r="GQ173" s="33">
        <v>2.7287508599999999E-4</v>
      </c>
      <c r="GR173" s="33">
        <v>2.7072246600000002E-4</v>
      </c>
      <c r="GS173" s="33">
        <v>2.6865338799999996E-4</v>
      </c>
      <c r="GT173" s="33">
        <v>2.66367676E-4</v>
      </c>
      <c r="GU173" s="33">
        <v>2.64210371E-4</v>
      </c>
      <c r="GV173" s="33">
        <v>2.62062455E-4</v>
      </c>
      <c r="GW173" s="33">
        <v>2.6024868999999999E-4</v>
      </c>
      <c r="GX173" s="33">
        <v>2.5862340999999997E-4</v>
      </c>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33"/>
      <c r="IW173" s="33"/>
      <c r="IX173" s="33"/>
      <c r="IY173" s="33"/>
      <c r="IZ173" s="33"/>
      <c r="JA173" s="33"/>
      <c r="JB173" s="33"/>
      <c r="JC173" s="33"/>
      <c r="JD173" s="33"/>
      <c r="JE173" s="33"/>
      <c r="JF173" s="33"/>
      <c r="JG173" s="33"/>
      <c r="JH173" s="33"/>
      <c r="JI173" s="33"/>
      <c r="JJ173" s="33"/>
      <c r="JK173" s="33"/>
      <c r="JL173" s="33"/>
      <c r="JM173" s="33"/>
      <c r="JN173" s="33"/>
      <c r="JO173" s="33"/>
      <c r="JP173" s="33"/>
      <c r="JQ173" s="33"/>
      <c r="JR173" s="33"/>
      <c r="JS173" s="33"/>
      <c r="JT173" s="33"/>
      <c r="JU173" s="33"/>
      <c r="JV173" s="33"/>
      <c r="JW173" s="33"/>
      <c r="JX173" s="33"/>
      <c r="JY173" s="33"/>
      <c r="JZ173" s="33"/>
      <c r="KA173" s="33"/>
      <c r="KB173" s="33"/>
      <c r="KC173" s="33"/>
      <c r="KD173" s="33"/>
      <c r="KE173" s="33"/>
      <c r="KF173" s="33"/>
      <c r="KG173" s="33"/>
      <c r="KH173" s="33"/>
      <c r="KI173" s="33"/>
      <c r="KJ173" s="33"/>
      <c r="KK173" s="33"/>
      <c r="KL173" s="33"/>
      <c r="KM173" s="33"/>
      <c r="KN173" s="33"/>
      <c r="KO173" s="33"/>
      <c r="KP173" s="33"/>
      <c r="KQ173" s="33"/>
      <c r="KR173" s="33"/>
      <c r="KS173" s="33"/>
      <c r="KT173" s="33"/>
      <c r="KU173" s="33"/>
      <c r="KV173" s="33"/>
      <c r="KW173" s="33"/>
      <c r="KX173" s="33"/>
      <c r="KY173" s="33"/>
      <c r="KZ173" s="33"/>
      <c r="LA173" s="33"/>
      <c r="LB173" s="33"/>
      <c r="LC173" s="33"/>
      <c r="LD173" s="33"/>
      <c r="LE173" s="33"/>
      <c r="LF173" s="33"/>
      <c r="LG173" s="33"/>
      <c r="LH173" s="33"/>
      <c r="LI173" s="33"/>
      <c r="LJ173" s="33"/>
      <c r="LK173" s="33"/>
      <c r="LL173" s="33"/>
      <c r="LM173" s="33"/>
      <c r="LN173" s="33"/>
      <c r="LO173" s="33"/>
      <c r="LP173" s="33"/>
      <c r="LQ173" s="33"/>
      <c r="LR173" s="33"/>
      <c r="LS173" s="33"/>
      <c r="LT173" s="33"/>
      <c r="LU173" s="33"/>
      <c r="LV173" s="33"/>
      <c r="LW173" s="33"/>
      <c r="LX173" s="33"/>
      <c r="LY173" s="33"/>
      <c r="LZ173" s="33"/>
      <c r="MA173" s="33"/>
      <c r="MB173" s="33"/>
      <c r="MC173" s="33"/>
      <c r="MD173" s="33"/>
      <c r="ME173" s="33"/>
      <c r="MF173" s="33"/>
      <c r="MG173" s="33"/>
      <c r="MH173" s="33"/>
      <c r="MI173" s="33"/>
      <c r="MJ173" s="33"/>
      <c r="MK173" s="33"/>
      <c r="ML173" s="33"/>
      <c r="MM173" s="33"/>
      <c r="MN173" s="33"/>
      <c r="MO173" s="33"/>
      <c r="MP173" s="33"/>
      <c r="MQ173" s="33"/>
      <c r="MR173" s="33"/>
      <c r="MS173" s="33"/>
      <c r="MT173" s="33"/>
      <c r="MU173" s="33"/>
      <c r="MV173" s="33"/>
      <c r="MW173" s="33"/>
      <c r="MX173" s="33"/>
      <c r="MY173" s="33"/>
      <c r="MZ173" s="33"/>
      <c r="NA173" s="33"/>
      <c r="NB173" s="33"/>
      <c r="NC173" s="33"/>
      <c r="ND173" s="33"/>
      <c r="NE173" s="33"/>
      <c r="NF173" s="33"/>
      <c r="NG173" s="33"/>
      <c r="NH173" s="33"/>
      <c r="NI173" s="33"/>
      <c r="NJ173" s="33"/>
      <c r="NK173" s="33"/>
      <c r="NL173" s="33"/>
      <c r="NM173" s="33"/>
      <c r="NN173" s="33"/>
      <c r="NO173" s="33"/>
      <c r="NP173" s="33"/>
      <c r="NQ173" s="33"/>
      <c r="NR173" s="33"/>
      <c r="NS173" s="33"/>
      <c r="NT173" s="33"/>
      <c r="NU173" s="33"/>
      <c r="NV173" s="33"/>
      <c r="NW173" s="33"/>
      <c r="NX173" s="33"/>
      <c r="NY173" s="33"/>
      <c r="NZ173" s="33"/>
      <c r="OA173" s="33"/>
      <c r="OB173" s="33"/>
      <c r="OC173" s="33"/>
      <c r="OD173" s="33"/>
      <c r="OE173" s="33"/>
      <c r="OF173" s="33"/>
      <c r="OG173" s="33"/>
      <c r="OH173" s="33"/>
      <c r="OI173" s="33"/>
      <c r="OJ173" s="33"/>
      <c r="OK173" s="33"/>
      <c r="OL173" s="33"/>
      <c r="OM173" s="33"/>
      <c r="ON173" s="33"/>
      <c r="OO173" s="33"/>
      <c r="OP173" s="33"/>
    </row>
    <row r="174" spans="1:406" x14ac:dyDescent="0.25">
      <c r="A174" s="13" t="str">
        <f t="shared" si="2"/>
        <v>Boom-COARSE-0.5-20-60</v>
      </c>
      <c r="B174" s="13" t="s">
        <v>57</v>
      </c>
      <c r="C174" s="13" t="s">
        <v>29</v>
      </c>
      <c r="D174" s="23">
        <v>0.5</v>
      </c>
      <c r="E174" s="23">
        <v>20</v>
      </c>
      <c r="F174" s="32">
        <v>60</v>
      </c>
      <c r="G174" s="33">
        <v>3.0298970199999997E-2</v>
      </c>
      <c r="H174" s="33">
        <v>2.1772389399999998E-2</v>
      </c>
      <c r="I174" s="33">
        <v>1.73012281E-2</v>
      </c>
      <c r="J174" s="33">
        <v>1.4661125899999999E-2</v>
      </c>
      <c r="K174" s="33">
        <v>1.2919408719999999E-2</v>
      </c>
      <c r="L174" s="33">
        <v>1.1511742599999999E-2</v>
      </c>
      <c r="M174" s="33">
        <v>1.0374200369999999E-2</v>
      </c>
      <c r="N174" s="33">
        <v>9.4754678999999994E-3</v>
      </c>
      <c r="O174" s="33">
        <v>8.5802655999999995E-3</v>
      </c>
      <c r="P174" s="33">
        <v>7.7874102199999989E-3</v>
      </c>
      <c r="Q174" s="33">
        <v>7.0285359600000003E-3</v>
      </c>
      <c r="R174" s="33">
        <v>6.2485494499999999E-3</v>
      </c>
      <c r="S174" s="33">
        <v>5.5217009899999996E-3</v>
      </c>
      <c r="T174" s="33">
        <v>4.82685254E-3</v>
      </c>
      <c r="U174" s="33">
        <v>4.1520499499999993E-3</v>
      </c>
      <c r="V174" s="33">
        <v>3.5306760899999996E-3</v>
      </c>
      <c r="W174" s="33">
        <v>2.9538976799999999E-3</v>
      </c>
      <c r="X174" s="33">
        <v>2.6704518000000002E-3</v>
      </c>
      <c r="Y174" s="33">
        <v>2.4405796999999998E-3</v>
      </c>
      <c r="Z174" s="33">
        <v>2.2488426400000001E-3</v>
      </c>
      <c r="AA174" s="33">
        <v>2.0859964899999999E-3</v>
      </c>
      <c r="AB174" s="33">
        <v>1.9459851799999996E-3</v>
      </c>
      <c r="AC174" s="33">
        <v>1.8245475799999998E-3</v>
      </c>
      <c r="AD174" s="33">
        <v>1.718016309E-3</v>
      </c>
      <c r="AE174" s="33">
        <v>1.6232227309999998E-3</v>
      </c>
      <c r="AF174" s="33">
        <v>1.5400513479999999E-3</v>
      </c>
      <c r="AG174" s="33">
        <v>1.4653218999999998E-3</v>
      </c>
      <c r="AH174" s="33">
        <v>1.397551748E-3</v>
      </c>
      <c r="AI174" s="33">
        <v>1.3378477999999999E-3</v>
      </c>
      <c r="AJ174" s="33">
        <v>1.2835605009999999E-3</v>
      </c>
      <c r="AK174" s="33">
        <v>1.2346216029999997E-3</v>
      </c>
      <c r="AL174" s="33">
        <v>1.1904315879999999E-3</v>
      </c>
      <c r="AM174" s="33">
        <v>1.1495412349999999E-3</v>
      </c>
      <c r="AN174" s="33">
        <v>1.112069875E-3</v>
      </c>
      <c r="AO174" s="33">
        <v>1.077021328E-3</v>
      </c>
      <c r="AP174" s="33">
        <v>1.0450900889999999E-3</v>
      </c>
      <c r="AQ174" s="33">
        <v>1.0155307879999998E-3</v>
      </c>
      <c r="AR174" s="33">
        <v>9.8813086499999984E-4</v>
      </c>
      <c r="AS174" s="33">
        <v>9.6254070199999992E-4</v>
      </c>
      <c r="AT174" s="33">
        <v>9.3873989499999985E-4</v>
      </c>
      <c r="AU174" s="33">
        <v>9.1627916899999996E-4</v>
      </c>
      <c r="AV174" s="33">
        <v>8.9504889599999996E-4</v>
      </c>
      <c r="AW174" s="33">
        <v>8.7472922600000005E-4</v>
      </c>
      <c r="AX174" s="33">
        <v>8.5558673399999997E-4</v>
      </c>
      <c r="AY174" s="33">
        <v>8.3752017299999998E-4</v>
      </c>
      <c r="AZ174" s="33">
        <v>8.2067160799999999E-4</v>
      </c>
      <c r="BA174" s="33">
        <v>8.0462485699999992E-4</v>
      </c>
      <c r="BB174" s="33">
        <v>7.8935033600000004E-4</v>
      </c>
      <c r="BC174" s="33">
        <v>7.7432625999999992E-4</v>
      </c>
      <c r="BD174" s="33">
        <v>7.5971265999999992E-4</v>
      </c>
      <c r="BE174" s="33">
        <v>7.4549379600000003E-4</v>
      </c>
      <c r="BF174" s="33">
        <v>7.31510053E-4</v>
      </c>
      <c r="BG174" s="33">
        <v>7.1790445800000002E-4</v>
      </c>
      <c r="BH174" s="33">
        <v>7.0473485699999998E-4</v>
      </c>
      <c r="BI174" s="33">
        <v>6.9159919700000007E-4</v>
      </c>
      <c r="BJ174" s="33">
        <v>6.7869655099999998E-4</v>
      </c>
      <c r="BK174" s="33">
        <v>6.6629018999999994E-4</v>
      </c>
      <c r="BL174" s="33">
        <v>6.5411144999999991E-4</v>
      </c>
      <c r="BM174" s="33">
        <v>6.4170693399999998E-4</v>
      </c>
      <c r="BN174" s="33">
        <v>6.2945113799999994E-4</v>
      </c>
      <c r="BO174" s="33">
        <v>6.1772200000000002E-4</v>
      </c>
      <c r="BP174" s="33">
        <v>6.0601704999999994E-4</v>
      </c>
      <c r="BQ174" s="33">
        <v>5.9495308099999995E-4</v>
      </c>
      <c r="BR174" s="33">
        <v>5.8386462600000001E-4</v>
      </c>
      <c r="BS174" s="33">
        <v>5.7308325000000003E-4</v>
      </c>
      <c r="BT174" s="33">
        <v>5.6233526799999997E-4</v>
      </c>
      <c r="BU174" s="33">
        <v>5.5217599199999996E-4</v>
      </c>
      <c r="BV174" s="33">
        <v>5.43014429E-4</v>
      </c>
      <c r="BW174" s="33">
        <v>5.3418303699999999E-4</v>
      </c>
      <c r="BX174" s="33">
        <v>5.2554241399999991E-4</v>
      </c>
      <c r="BY174" s="33">
        <v>5.1755922599999997E-4</v>
      </c>
      <c r="BZ174" s="33">
        <v>5.0966794200000003E-4</v>
      </c>
      <c r="CA174" s="33">
        <v>5.0187998599999996E-4</v>
      </c>
      <c r="CB174" s="33">
        <v>4.9438707599999991E-4</v>
      </c>
      <c r="CC174" s="33">
        <v>4.8704301499999993E-4</v>
      </c>
      <c r="CD174" s="33">
        <v>4.8020851399999993E-4</v>
      </c>
      <c r="CE174" s="33">
        <v>4.7385148399999998E-4</v>
      </c>
      <c r="CF174" s="33">
        <v>4.6777811999999992E-4</v>
      </c>
      <c r="CG174" s="33">
        <v>4.6199165799999995E-4</v>
      </c>
      <c r="CH174" s="33">
        <v>4.5631901499999995E-4</v>
      </c>
      <c r="CI174" s="33">
        <v>4.5099275600000001E-4</v>
      </c>
      <c r="CJ174" s="33">
        <v>4.4551754099999994E-4</v>
      </c>
      <c r="CK174" s="33">
        <v>4.4022035199999996E-4</v>
      </c>
      <c r="CL174" s="33">
        <v>4.3510791599999998E-4</v>
      </c>
      <c r="CM174" s="33">
        <v>4.3006242700000002E-4</v>
      </c>
      <c r="CN174" s="33">
        <v>4.2569968699999994E-4</v>
      </c>
      <c r="CO174" s="33">
        <v>4.2155341699999998E-4</v>
      </c>
      <c r="CP174" s="33">
        <v>4.1771700199999995E-4</v>
      </c>
      <c r="CQ174" s="33">
        <v>4.14249121E-4</v>
      </c>
      <c r="CR174" s="33">
        <v>4.1052042099999999E-4</v>
      </c>
      <c r="CS174" s="33">
        <v>4.0689893200000001E-4</v>
      </c>
      <c r="CT174" s="33">
        <v>4.0341588299999995E-4</v>
      </c>
      <c r="CU174" s="33">
        <v>4.0026943800000001E-4</v>
      </c>
      <c r="CV174" s="33">
        <v>3.9716482799999998E-4</v>
      </c>
      <c r="CW174" s="33">
        <v>3.9431333099999996E-4</v>
      </c>
      <c r="CX174" s="33">
        <v>3.91715001E-4</v>
      </c>
      <c r="CY174" s="33">
        <v>3.89309003E-4</v>
      </c>
      <c r="CZ174" s="33">
        <v>3.8672532299999999E-4</v>
      </c>
      <c r="DA174" s="33">
        <v>3.8467224999999994E-4</v>
      </c>
      <c r="DB174" s="33">
        <v>3.8213734799999997E-4</v>
      </c>
      <c r="DC174" s="33">
        <v>3.79408874E-4</v>
      </c>
      <c r="DD174" s="33">
        <v>3.7664755700000002E-4</v>
      </c>
      <c r="DE174" s="33">
        <v>3.7426827300000002E-4</v>
      </c>
      <c r="DF174" s="33">
        <v>3.7182165199999999E-4</v>
      </c>
      <c r="DG174" s="33">
        <v>3.6976110400000004E-4</v>
      </c>
      <c r="DH174" s="33">
        <v>3.6783441399999996E-4</v>
      </c>
      <c r="DI174" s="33">
        <v>3.6548833799999992E-4</v>
      </c>
      <c r="DJ174" s="33">
        <v>3.6312442900000001E-4</v>
      </c>
      <c r="DK174" s="33">
        <v>3.6089415499999998E-4</v>
      </c>
      <c r="DL174" s="33">
        <v>3.5825994499999995E-4</v>
      </c>
      <c r="DM174" s="33">
        <v>3.5607430899999996E-4</v>
      </c>
      <c r="DN174" s="33">
        <v>3.5397388199999999E-4</v>
      </c>
      <c r="DO174" s="33">
        <v>3.5210783599999996E-4</v>
      </c>
      <c r="DP174" s="33">
        <v>3.5022847399999996E-4</v>
      </c>
      <c r="DQ174" s="33">
        <v>3.4873725199999997E-4</v>
      </c>
      <c r="DR174" s="33">
        <v>3.4704371300000003E-4</v>
      </c>
      <c r="DS174" s="33">
        <v>3.4524648199999998E-4</v>
      </c>
      <c r="DT174" s="33">
        <v>3.43485442E-4</v>
      </c>
      <c r="DU174" s="33">
        <v>3.4121790500000001E-4</v>
      </c>
      <c r="DV174" s="33">
        <v>3.3877975899999999E-4</v>
      </c>
      <c r="DW174" s="33">
        <v>3.3661035399999999E-4</v>
      </c>
      <c r="DX174" s="33">
        <v>3.3443035499999997E-4</v>
      </c>
      <c r="DY174" s="33">
        <v>3.3244885599999999E-4</v>
      </c>
      <c r="DZ174" s="33">
        <v>3.3090533599999995E-4</v>
      </c>
      <c r="EA174" s="33">
        <v>3.2973214299999998E-4</v>
      </c>
      <c r="EB174" s="33">
        <v>3.2851565700000001E-4</v>
      </c>
      <c r="EC174" s="33">
        <v>3.2713482299999999E-4</v>
      </c>
      <c r="ED174" s="33">
        <v>3.2569216599999997E-4</v>
      </c>
      <c r="EE174" s="33">
        <v>3.2388201599999999E-4</v>
      </c>
      <c r="EF174" s="33">
        <v>3.2176544099999993E-4</v>
      </c>
      <c r="EG174" s="33">
        <v>3.2017407500000003E-4</v>
      </c>
      <c r="EH174" s="33">
        <v>3.18245309E-4</v>
      </c>
      <c r="EI174" s="33">
        <v>3.1656121899999997E-4</v>
      </c>
      <c r="EJ174" s="33">
        <v>3.1501082500000002E-4</v>
      </c>
      <c r="EK174" s="33">
        <v>3.1328773999999995E-4</v>
      </c>
      <c r="EL174" s="33">
        <v>3.1147765299999999E-4</v>
      </c>
      <c r="EM174" s="33">
        <v>3.0979854699999995E-4</v>
      </c>
      <c r="EN174" s="33">
        <v>3.08147581E-4</v>
      </c>
      <c r="EO174" s="33">
        <v>3.0669215599999998E-4</v>
      </c>
      <c r="EP174" s="33">
        <v>3.0559035300000001E-4</v>
      </c>
      <c r="EQ174" s="33">
        <v>3.0458736899999998E-4</v>
      </c>
      <c r="ER174" s="33">
        <v>3.03485552E-4</v>
      </c>
      <c r="ES174" s="33">
        <v>3.0257063579999999E-4</v>
      </c>
      <c r="ET174" s="33">
        <v>3.0113762579999997E-4</v>
      </c>
      <c r="EU174" s="33">
        <v>2.9960910279999996E-4</v>
      </c>
      <c r="EV174" s="33">
        <v>2.9791248619999997E-4</v>
      </c>
      <c r="EW174" s="33">
        <v>2.9607757710000001E-4</v>
      </c>
      <c r="EX174" s="33">
        <v>2.942802605E-4</v>
      </c>
      <c r="EY174" s="33">
        <v>2.9265356109999999E-4</v>
      </c>
      <c r="EZ174" s="33">
        <v>2.909845449E-4</v>
      </c>
      <c r="FA174" s="33">
        <v>2.895045717E-4</v>
      </c>
      <c r="FB174" s="33">
        <v>2.8828878419999996E-4</v>
      </c>
      <c r="FC174" s="33">
        <v>2.873657825E-4</v>
      </c>
      <c r="FD174" s="33">
        <v>2.8641724849999995E-4</v>
      </c>
      <c r="FE174" s="33">
        <v>2.8541676459999999E-4</v>
      </c>
      <c r="FF174" s="33">
        <v>2.8452645929999995E-4</v>
      </c>
      <c r="FG174" s="33">
        <v>2.8347427480000001E-4</v>
      </c>
      <c r="FH174" s="33">
        <v>2.8210374380000002E-4</v>
      </c>
      <c r="FI174" s="33">
        <v>2.8065223839999999E-4</v>
      </c>
      <c r="FJ174" s="33">
        <v>2.7940206779999998E-4</v>
      </c>
      <c r="FK174" s="33">
        <v>2.7807668409999994E-4</v>
      </c>
      <c r="FL174" s="33">
        <v>2.7693978610000001E-4</v>
      </c>
      <c r="FM174" s="33">
        <v>2.7599759289999998E-4</v>
      </c>
      <c r="FN174" s="33">
        <v>2.7484100339999996E-4</v>
      </c>
      <c r="FO174" s="33">
        <v>2.737537146E-4</v>
      </c>
      <c r="FP174" s="33">
        <v>2.7251378879999998E-4</v>
      </c>
      <c r="FQ174" s="33">
        <v>2.710973468E-4</v>
      </c>
      <c r="FR174" s="33">
        <v>2.6973267869999997E-4</v>
      </c>
      <c r="FS174" s="33">
        <v>2.680240668E-4</v>
      </c>
      <c r="FT174" s="33">
        <v>2.6640849180000002E-4</v>
      </c>
      <c r="FU174" s="33">
        <v>2.6469072089999995E-4</v>
      </c>
      <c r="FV174" s="33">
        <v>2.6283689849999995E-4</v>
      </c>
      <c r="FW174" s="33">
        <v>2.6095009950000001E-4</v>
      </c>
      <c r="FX174" s="33">
        <v>2.5911396100000001E-4</v>
      </c>
      <c r="FY174" s="33">
        <v>2.5714641969999999E-4</v>
      </c>
      <c r="FZ174" s="33">
        <v>2.5527138699999997E-4</v>
      </c>
      <c r="GA174" s="33">
        <v>2.5347874059999996E-4</v>
      </c>
      <c r="GB174" s="33">
        <v>2.516414013E-4</v>
      </c>
      <c r="GC174" s="33">
        <v>2.5014408959999994E-4</v>
      </c>
      <c r="GD174" s="33">
        <v>2.487652262E-4</v>
      </c>
      <c r="GE174" s="33">
        <v>2.4724931049999996E-4</v>
      </c>
      <c r="GF174" s="33">
        <v>2.4565933829999995E-4</v>
      </c>
      <c r="GG174" s="33">
        <v>2.4393985909999997E-4</v>
      </c>
      <c r="GH174" s="33">
        <v>2.4166991699999999E-4</v>
      </c>
      <c r="GI174" s="33">
        <v>2.3898764279999999E-4</v>
      </c>
      <c r="GJ174" s="33">
        <v>2.3598459439999999E-4</v>
      </c>
      <c r="GK174" s="33">
        <v>2.3286119059999998E-4</v>
      </c>
      <c r="GL174" s="33">
        <v>2.2989016969999999E-4</v>
      </c>
      <c r="GM174" s="33">
        <v>2.2721620899999998E-4</v>
      </c>
      <c r="GN174" s="33">
        <v>2.2465780389999999E-4</v>
      </c>
      <c r="GO174" s="33">
        <v>2.2249349289999999E-4</v>
      </c>
      <c r="GP174" s="33">
        <v>2.2058219809999998E-4</v>
      </c>
      <c r="GQ174" s="33">
        <v>2.1851208770000001E-4</v>
      </c>
      <c r="GR174" s="33">
        <v>2.1646094540000001E-4</v>
      </c>
      <c r="GS174" s="33">
        <v>2.1442981539999999E-4</v>
      </c>
      <c r="GT174" s="33">
        <v>2.1233259929999998E-4</v>
      </c>
      <c r="GU174" s="33">
        <v>2.1019184929999999E-4</v>
      </c>
      <c r="GV174" s="33">
        <v>2.0816216909999997E-4</v>
      </c>
      <c r="GW174" s="33">
        <v>2.0622671169999999E-4</v>
      </c>
      <c r="GX174" s="33">
        <v>2.04012887E-4</v>
      </c>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33"/>
      <c r="IW174" s="33"/>
      <c r="IX174" s="33"/>
      <c r="IY174" s="33"/>
      <c r="IZ174" s="33"/>
      <c r="JA174" s="33"/>
      <c r="JB174" s="33"/>
      <c r="JC174" s="33"/>
      <c r="JD174" s="33"/>
      <c r="JE174" s="33"/>
      <c r="JF174" s="33"/>
      <c r="JG174" s="33"/>
      <c r="JH174" s="33"/>
      <c r="JI174" s="33"/>
      <c r="JJ174" s="33"/>
      <c r="JK174" s="33"/>
      <c r="JL174" s="33"/>
      <c r="JM174" s="33"/>
      <c r="JN174" s="33"/>
      <c r="JO174" s="33"/>
      <c r="JP174" s="33"/>
      <c r="JQ174" s="33"/>
      <c r="JR174" s="33"/>
      <c r="JS174" s="33"/>
      <c r="JT174" s="33"/>
      <c r="JU174" s="33"/>
      <c r="JV174" s="33"/>
      <c r="JW174" s="33"/>
      <c r="JX174" s="33"/>
      <c r="JY174" s="33"/>
      <c r="JZ174" s="33"/>
      <c r="KA174" s="33"/>
      <c r="KB174" s="33"/>
      <c r="KC174" s="33"/>
      <c r="KD174" s="33"/>
      <c r="KE174" s="33"/>
      <c r="KF174" s="33"/>
      <c r="KG174" s="33"/>
      <c r="KH174" s="33"/>
      <c r="KI174" s="33"/>
      <c r="KJ174" s="33"/>
      <c r="KK174" s="33"/>
      <c r="KL174" s="33"/>
      <c r="KM174" s="33"/>
      <c r="KN174" s="33"/>
      <c r="KO174" s="33"/>
      <c r="KP174" s="33"/>
      <c r="KQ174" s="33"/>
      <c r="KR174" s="33"/>
      <c r="KS174" s="33"/>
      <c r="KT174" s="33"/>
      <c r="KU174" s="33"/>
      <c r="KV174" s="33"/>
      <c r="KW174" s="33"/>
      <c r="KX174" s="33"/>
      <c r="KY174" s="33"/>
      <c r="KZ174" s="33"/>
      <c r="LA174" s="33"/>
      <c r="LB174" s="33"/>
      <c r="LC174" s="33"/>
      <c r="LD174" s="33"/>
      <c r="LE174" s="33"/>
      <c r="LF174" s="33"/>
      <c r="LG174" s="33"/>
      <c r="LH174" s="33"/>
      <c r="LI174" s="33"/>
      <c r="LJ174" s="33"/>
      <c r="LK174" s="33"/>
      <c r="LL174" s="33"/>
      <c r="LM174" s="33"/>
      <c r="LN174" s="33"/>
      <c r="LO174" s="33"/>
      <c r="LP174" s="33"/>
      <c r="LQ174" s="33"/>
      <c r="LR174" s="33"/>
      <c r="LS174" s="33"/>
      <c r="LT174" s="33"/>
      <c r="LU174" s="33"/>
      <c r="LV174" s="33"/>
      <c r="LW174" s="33"/>
      <c r="LX174" s="33"/>
      <c r="LY174" s="33"/>
      <c r="LZ174" s="33"/>
      <c r="MA174" s="33"/>
      <c r="MB174" s="33"/>
      <c r="MC174" s="33"/>
      <c r="MD174" s="33"/>
      <c r="ME174" s="33"/>
      <c r="MF174" s="33"/>
      <c r="MG174" s="33"/>
      <c r="MH174" s="33"/>
      <c r="MI174" s="33"/>
      <c r="MJ174" s="33"/>
      <c r="MK174" s="33"/>
      <c r="ML174" s="33"/>
      <c r="MM174" s="33"/>
      <c r="MN174" s="33"/>
      <c r="MO174" s="33"/>
      <c r="MP174" s="33"/>
      <c r="MQ174" s="33"/>
      <c r="MR174" s="33"/>
      <c r="MS174" s="33"/>
      <c r="MT174" s="33"/>
      <c r="MU174" s="33"/>
      <c r="MV174" s="33"/>
      <c r="MW174" s="33"/>
      <c r="MX174" s="33"/>
      <c r="MY174" s="33"/>
      <c r="MZ174" s="33"/>
      <c r="NA174" s="33"/>
      <c r="NB174" s="33"/>
      <c r="NC174" s="33"/>
      <c r="ND174" s="33"/>
      <c r="NE174" s="33"/>
      <c r="NF174" s="33"/>
      <c r="NG174" s="33"/>
      <c r="NH174" s="33"/>
      <c r="NI174" s="33"/>
      <c r="NJ174" s="33"/>
      <c r="NK174" s="33"/>
      <c r="NL174" s="33"/>
      <c r="NM174" s="33"/>
      <c r="NN174" s="33"/>
      <c r="NO174" s="33"/>
      <c r="NP174" s="33"/>
      <c r="NQ174" s="33"/>
      <c r="NR174" s="33"/>
      <c r="NS174" s="33"/>
      <c r="NT174" s="33"/>
      <c r="NU174" s="33"/>
      <c r="NV174" s="33"/>
      <c r="NW174" s="33"/>
      <c r="NX174" s="33"/>
      <c r="NY174" s="33"/>
      <c r="NZ174" s="33"/>
      <c r="OA174" s="33"/>
      <c r="OB174" s="33"/>
      <c r="OC174" s="33"/>
      <c r="OD174" s="33"/>
      <c r="OE174" s="33"/>
      <c r="OF174" s="33"/>
      <c r="OG174" s="33"/>
      <c r="OH174" s="33"/>
      <c r="OI174" s="33"/>
      <c r="OJ174" s="33"/>
      <c r="OK174" s="33"/>
      <c r="OL174" s="33"/>
      <c r="OM174" s="33"/>
      <c r="ON174" s="33"/>
      <c r="OO174" s="33"/>
      <c r="OP174" s="33"/>
    </row>
    <row r="175" spans="1:406" x14ac:dyDescent="0.25">
      <c r="A175" s="13" t="str">
        <f t="shared" si="2"/>
        <v>Boom-COARSE-0.5-14-60</v>
      </c>
      <c r="B175" s="13" t="s">
        <v>57</v>
      </c>
      <c r="C175" s="13" t="s">
        <v>29</v>
      </c>
      <c r="D175" s="23">
        <v>0.5</v>
      </c>
      <c r="E175" s="23">
        <v>14</v>
      </c>
      <c r="F175" s="32">
        <v>60</v>
      </c>
      <c r="G175" s="33">
        <v>2.1978523E-2</v>
      </c>
      <c r="H175" s="33">
        <v>1.46489671E-2</v>
      </c>
      <c r="I175" s="33">
        <v>1.139003261E-2</v>
      </c>
      <c r="J175" s="33">
        <v>9.5365891100000003E-3</v>
      </c>
      <c r="K175" s="33">
        <v>8.4852045799999991E-3</v>
      </c>
      <c r="L175" s="33">
        <v>7.6704698299999994E-3</v>
      </c>
      <c r="M175" s="33">
        <v>6.8863560199999996E-3</v>
      </c>
      <c r="N175" s="33">
        <v>6.3663151800000001E-3</v>
      </c>
      <c r="O175" s="33">
        <v>5.8402939199999997E-3</v>
      </c>
      <c r="P175" s="33">
        <v>5.3665630499999993E-3</v>
      </c>
      <c r="Q175" s="33">
        <v>4.85895714E-3</v>
      </c>
      <c r="R175" s="33">
        <v>4.3582912399999993E-3</v>
      </c>
      <c r="S175" s="33">
        <v>3.8786804499999997E-3</v>
      </c>
      <c r="T175" s="33">
        <v>3.4037450999999997E-3</v>
      </c>
      <c r="U175" s="33">
        <v>2.9382345899999999E-3</v>
      </c>
      <c r="V175" s="33">
        <v>2.4971558999999999E-3</v>
      </c>
      <c r="W175" s="33">
        <v>2.0848359899999997E-3</v>
      </c>
      <c r="X175" s="33">
        <v>1.8940119759999997E-3</v>
      </c>
      <c r="Y175" s="33">
        <v>1.7438488609999997E-3</v>
      </c>
      <c r="Z175" s="33">
        <v>1.620663338E-3</v>
      </c>
      <c r="AA175" s="33">
        <v>1.5174303109999998E-3</v>
      </c>
      <c r="AB175" s="33">
        <v>1.4290291489999999E-3</v>
      </c>
      <c r="AC175" s="33">
        <v>1.352483271E-3</v>
      </c>
      <c r="AD175" s="33">
        <v>1.286812822E-3</v>
      </c>
      <c r="AE175" s="33">
        <v>1.228367694E-3</v>
      </c>
      <c r="AF175" s="33">
        <v>1.1763429519999998E-3</v>
      </c>
      <c r="AG175" s="33">
        <v>1.1297204269999999E-3</v>
      </c>
      <c r="AH175" s="33">
        <v>1.088342805E-3</v>
      </c>
      <c r="AI175" s="33">
        <v>1.0517072079999999E-3</v>
      </c>
      <c r="AJ175" s="33">
        <v>1.018251056E-3</v>
      </c>
      <c r="AK175" s="33">
        <v>9.8766828399999987E-4</v>
      </c>
      <c r="AL175" s="33">
        <v>9.5953737800000001E-4</v>
      </c>
      <c r="AM175" s="33">
        <v>9.33962052E-4</v>
      </c>
      <c r="AN175" s="33">
        <v>9.1080754500000001E-4</v>
      </c>
      <c r="AO175" s="33">
        <v>8.89219653E-4</v>
      </c>
      <c r="AP175" s="33">
        <v>8.6929535199999986E-4</v>
      </c>
      <c r="AQ175" s="33">
        <v>8.5067468599999991E-4</v>
      </c>
      <c r="AR175" s="33">
        <v>8.334509239999999E-4</v>
      </c>
      <c r="AS175" s="33">
        <v>8.1727467300000002E-4</v>
      </c>
      <c r="AT175" s="33">
        <v>8.0205896599999996E-4</v>
      </c>
      <c r="AU175" s="33">
        <v>7.8810088199999997E-4</v>
      </c>
      <c r="AV175" s="33">
        <v>7.7500749699999994E-4</v>
      </c>
      <c r="AW175" s="33">
        <v>7.6303058899999997E-4</v>
      </c>
      <c r="AX175" s="33">
        <v>7.5205741199999986E-4</v>
      </c>
      <c r="AY175" s="33">
        <v>7.4181440800000003E-4</v>
      </c>
      <c r="AZ175" s="33">
        <v>7.3203470400000001E-4</v>
      </c>
      <c r="BA175" s="33">
        <v>7.2229034399999992E-4</v>
      </c>
      <c r="BB175" s="33">
        <v>7.1312447700000003E-4</v>
      </c>
      <c r="BC175" s="33">
        <v>7.0451264399999994E-4</v>
      </c>
      <c r="BD175" s="33">
        <v>6.96173845E-4</v>
      </c>
      <c r="BE175" s="33">
        <v>6.8820875099999998E-4</v>
      </c>
      <c r="BF175" s="33">
        <v>6.8040274899999992E-4</v>
      </c>
      <c r="BG175" s="33">
        <v>6.7300166399999984E-4</v>
      </c>
      <c r="BH175" s="33">
        <v>6.6559318899999992E-4</v>
      </c>
      <c r="BI175" s="33">
        <v>6.5793661699999994E-4</v>
      </c>
      <c r="BJ175" s="33">
        <v>6.5054129099999984E-4</v>
      </c>
      <c r="BK175" s="33">
        <v>6.4369965399999995E-4</v>
      </c>
      <c r="BL175" s="33">
        <v>6.3696712399999994E-4</v>
      </c>
      <c r="BM175" s="33">
        <v>6.3107349499999998E-4</v>
      </c>
      <c r="BN175" s="33">
        <v>6.2518860400000002E-4</v>
      </c>
      <c r="BO175" s="33">
        <v>6.1909765099999999E-4</v>
      </c>
      <c r="BP175" s="33">
        <v>6.1301581199999997E-4</v>
      </c>
      <c r="BQ175" s="33">
        <v>6.0707131500000009E-4</v>
      </c>
      <c r="BR175" s="33">
        <v>6.0091268899999995E-4</v>
      </c>
      <c r="BS175" s="33">
        <v>5.9516416100000003E-4</v>
      </c>
      <c r="BT175" s="33">
        <v>5.8905425999999993E-4</v>
      </c>
      <c r="BU175" s="33">
        <v>5.8329925999999995E-4</v>
      </c>
      <c r="BV175" s="33">
        <v>5.7746594400000001E-4</v>
      </c>
      <c r="BW175" s="33">
        <v>5.7185801199999991E-4</v>
      </c>
      <c r="BX175" s="33">
        <v>5.66017173E-4</v>
      </c>
      <c r="BY175" s="33">
        <v>5.60020554E-4</v>
      </c>
      <c r="BZ175" s="33">
        <v>5.5400150999999995E-4</v>
      </c>
      <c r="CA175" s="33">
        <v>5.4819531799999994E-4</v>
      </c>
      <c r="CB175" s="33">
        <v>5.4195697100000004E-4</v>
      </c>
      <c r="CC175" s="33">
        <v>5.360070299999999E-4</v>
      </c>
      <c r="CD175" s="33">
        <v>5.30041401E-4</v>
      </c>
      <c r="CE175" s="33">
        <v>5.2439317400000001E-4</v>
      </c>
      <c r="CF175" s="33">
        <v>5.1876458099999996E-4</v>
      </c>
      <c r="CG175" s="33">
        <v>5.1291953899999993E-4</v>
      </c>
      <c r="CH175" s="33">
        <v>5.0711654699999993E-4</v>
      </c>
      <c r="CI175" s="33">
        <v>5.0099282099999999E-4</v>
      </c>
      <c r="CJ175" s="33">
        <v>4.9463969999999986E-4</v>
      </c>
      <c r="CK175" s="33">
        <v>4.8856759E-4</v>
      </c>
      <c r="CL175" s="33">
        <v>4.8228512E-4</v>
      </c>
      <c r="CM175" s="33">
        <v>4.7650667899999996E-4</v>
      </c>
      <c r="CN175" s="33">
        <v>4.7086431199999993E-4</v>
      </c>
      <c r="CO175" s="33">
        <v>4.6509924399999996E-4</v>
      </c>
      <c r="CP175" s="33">
        <v>4.5941045899999995E-4</v>
      </c>
      <c r="CQ175" s="33">
        <v>4.5335266499999996E-4</v>
      </c>
      <c r="CR175" s="33">
        <v>4.4668260099999999E-4</v>
      </c>
      <c r="CS175" s="33">
        <v>4.4027135100000001E-4</v>
      </c>
      <c r="CT175" s="33">
        <v>4.3377170999999999E-4</v>
      </c>
      <c r="CU175" s="33">
        <v>4.2762313799999996E-4</v>
      </c>
      <c r="CV175" s="33">
        <v>4.2162877400000001E-4</v>
      </c>
      <c r="CW175" s="33">
        <v>4.1582956099999997E-4</v>
      </c>
      <c r="CX175" s="33">
        <v>4.1029927199999998E-4</v>
      </c>
      <c r="CY175" s="33">
        <v>4.0516485299999997E-4</v>
      </c>
      <c r="CZ175" s="33">
        <v>4.0002550800000001E-4</v>
      </c>
      <c r="DA175" s="33">
        <v>3.9519098899999997E-4</v>
      </c>
      <c r="DB175" s="33">
        <v>3.90279678E-4</v>
      </c>
      <c r="DC175" s="33">
        <v>3.8533920999999998E-4</v>
      </c>
      <c r="DD175" s="33">
        <v>3.8050537799999996E-4</v>
      </c>
      <c r="DE175" s="33">
        <v>3.7576290999999997E-4</v>
      </c>
      <c r="DF175" s="33">
        <v>3.7113106999999996E-4</v>
      </c>
      <c r="DG175" s="33">
        <v>3.6722224399999995E-4</v>
      </c>
      <c r="DH175" s="33">
        <v>3.6318838099999996E-4</v>
      </c>
      <c r="DI175" s="33">
        <v>3.59709746E-4</v>
      </c>
      <c r="DJ175" s="33">
        <v>3.5634268099999999E-4</v>
      </c>
      <c r="DK175" s="33">
        <v>3.5304323099999999E-4</v>
      </c>
      <c r="DL175" s="33">
        <v>3.4946749199999999E-4</v>
      </c>
      <c r="DM175" s="33">
        <v>3.4589712899999998E-4</v>
      </c>
      <c r="DN175" s="33">
        <v>3.4255584899999994E-4</v>
      </c>
      <c r="DO175" s="33">
        <v>3.3912327699999996E-4</v>
      </c>
      <c r="DP175" s="33">
        <v>3.3604723599999994E-4</v>
      </c>
      <c r="DQ175" s="33">
        <v>3.3327329899999992E-4</v>
      </c>
      <c r="DR175" s="33">
        <v>3.3026506999999999E-4</v>
      </c>
      <c r="DS175" s="33">
        <v>3.2782206900000002E-4</v>
      </c>
      <c r="DT175" s="33">
        <v>3.2513754699999996E-4</v>
      </c>
      <c r="DU175" s="33">
        <v>3.2246989899999996E-4</v>
      </c>
      <c r="DV175" s="33">
        <v>3.2026333899999994E-4</v>
      </c>
      <c r="DW175" s="33">
        <v>3.1813754699999995E-4</v>
      </c>
      <c r="DX175" s="33">
        <v>3.1637066500000001E-4</v>
      </c>
      <c r="DY175" s="33">
        <v>3.1474318699999999E-4</v>
      </c>
      <c r="DZ175" s="33">
        <v>3.1306456299999997E-4</v>
      </c>
      <c r="EA175" s="33">
        <v>3.1129719600000001E-4</v>
      </c>
      <c r="EB175" s="33">
        <v>3.0918839300000001E-4</v>
      </c>
      <c r="EC175" s="33">
        <v>3.0716893800000002E-4</v>
      </c>
      <c r="ED175" s="33">
        <v>3.0506795799999998E-4</v>
      </c>
      <c r="EE175" s="33">
        <v>3.0292054699999996E-4</v>
      </c>
      <c r="EF175" s="33">
        <v>3.00787694E-4</v>
      </c>
      <c r="EG175" s="33">
        <v>2.9902566099999992E-4</v>
      </c>
      <c r="EH175" s="33">
        <v>2.9731448E-4</v>
      </c>
      <c r="EI175" s="33">
        <v>2.9580613699999996E-4</v>
      </c>
      <c r="EJ175" s="33">
        <v>2.9461779700000002E-4</v>
      </c>
      <c r="EK175" s="33">
        <v>2.9317652399999999E-4</v>
      </c>
      <c r="EL175" s="33">
        <v>2.9174526799999995E-4</v>
      </c>
      <c r="EM175" s="33">
        <v>2.9025601799999995E-4</v>
      </c>
      <c r="EN175" s="33">
        <v>2.8806889599999999E-4</v>
      </c>
      <c r="EO175" s="33">
        <v>2.8590386000000004E-4</v>
      </c>
      <c r="EP175" s="33">
        <v>2.8370966499999999E-4</v>
      </c>
      <c r="EQ175" s="33">
        <v>2.81656373E-4</v>
      </c>
      <c r="ER175" s="33">
        <v>2.7962294999999999E-4</v>
      </c>
      <c r="ES175" s="33">
        <v>2.7799400299999998E-4</v>
      </c>
      <c r="ET175" s="33">
        <v>2.7658267159999999E-4</v>
      </c>
      <c r="EU175" s="33">
        <v>2.7515465889999999E-4</v>
      </c>
      <c r="EV175" s="33">
        <v>2.7374503009999996E-4</v>
      </c>
      <c r="EW175" s="33">
        <v>2.7206069029999996E-4</v>
      </c>
      <c r="EX175" s="33">
        <v>2.6997779919999998E-4</v>
      </c>
      <c r="EY175" s="33">
        <v>2.6776180889999997E-4</v>
      </c>
      <c r="EZ175" s="33">
        <v>2.6521656329999999E-4</v>
      </c>
      <c r="FA175" s="33">
        <v>2.6271448080000001E-4</v>
      </c>
      <c r="FB175" s="33">
        <v>2.6012275709999999E-4</v>
      </c>
      <c r="FC175" s="33">
        <v>2.5768406049999997E-4</v>
      </c>
      <c r="FD175" s="33">
        <v>2.5538588389999997E-4</v>
      </c>
      <c r="FE175" s="33">
        <v>2.5317850239999997E-4</v>
      </c>
      <c r="FF175" s="33">
        <v>2.5099895599999997E-4</v>
      </c>
      <c r="FG175" s="33">
        <v>2.4895524600000002E-4</v>
      </c>
      <c r="FH175" s="33">
        <v>2.4693539769999999E-4</v>
      </c>
      <c r="FI175" s="33">
        <v>2.451050433E-4</v>
      </c>
      <c r="FJ175" s="33">
        <v>2.4334542749999998E-4</v>
      </c>
      <c r="FK175" s="33">
        <v>2.4128600229999999E-4</v>
      </c>
      <c r="FL175" s="33">
        <v>2.390397201E-4</v>
      </c>
      <c r="FM175" s="33">
        <v>2.3674538219999999E-4</v>
      </c>
      <c r="FN175" s="33">
        <v>2.3395365789999998E-4</v>
      </c>
      <c r="FO175" s="33">
        <v>2.3109423999999998E-4</v>
      </c>
      <c r="FP175" s="33">
        <v>2.280919985E-4</v>
      </c>
      <c r="FQ175" s="33">
        <v>2.250913013E-4</v>
      </c>
      <c r="FR175" s="33">
        <v>2.2239683869999997E-4</v>
      </c>
      <c r="FS175" s="33">
        <v>2.1994058509999998E-4</v>
      </c>
      <c r="FT175" s="33">
        <v>2.1770236820000001E-4</v>
      </c>
      <c r="FU175" s="33">
        <v>2.1555523859999998E-4</v>
      </c>
      <c r="FV175" s="33">
        <v>2.1364561219999997E-4</v>
      </c>
      <c r="FW175" s="33">
        <v>2.1159634429999998E-4</v>
      </c>
      <c r="FX175" s="33">
        <v>2.092352376E-4</v>
      </c>
      <c r="FY175" s="33">
        <v>2.0698323659999997E-4</v>
      </c>
      <c r="FZ175" s="33">
        <v>2.0460661729999999E-4</v>
      </c>
      <c r="GA175" s="33">
        <v>2.0221209119999998E-4</v>
      </c>
      <c r="GB175" s="33">
        <v>1.9993978389999998E-4</v>
      </c>
      <c r="GC175" s="33">
        <v>1.9778202519999996E-4</v>
      </c>
      <c r="GD175" s="33">
        <v>1.959586561E-4</v>
      </c>
      <c r="GE175" s="33">
        <v>1.944972512E-4</v>
      </c>
      <c r="GF175" s="33">
        <v>1.9319033389999997E-4</v>
      </c>
      <c r="GG175" s="33">
        <v>1.9196307950000003E-4</v>
      </c>
      <c r="GH175" s="33">
        <v>1.908358829E-4</v>
      </c>
      <c r="GI175" s="33">
        <v>1.8972071119999998E-4</v>
      </c>
      <c r="GJ175" s="33">
        <v>1.8830916259999998E-4</v>
      </c>
      <c r="GK175" s="33">
        <v>1.867740014E-4</v>
      </c>
      <c r="GL175" s="33">
        <v>1.851025068E-4</v>
      </c>
      <c r="GM175" s="33">
        <v>1.834408276E-4</v>
      </c>
      <c r="GN175" s="33">
        <v>1.818956822E-4</v>
      </c>
      <c r="GO175" s="33">
        <v>1.8035622939999998E-4</v>
      </c>
      <c r="GP175" s="33">
        <v>1.7892868580000001E-4</v>
      </c>
      <c r="GQ175" s="33">
        <v>1.776638476E-4</v>
      </c>
      <c r="GR175" s="33">
        <v>1.7666933899999999E-4</v>
      </c>
      <c r="GS175" s="33">
        <v>1.758419126E-4</v>
      </c>
      <c r="GT175" s="33">
        <v>1.7513761749999999E-4</v>
      </c>
      <c r="GU175" s="33">
        <v>1.7464085929999999E-4</v>
      </c>
      <c r="GV175" s="33">
        <v>1.7418874939999999E-4</v>
      </c>
      <c r="GW175" s="33">
        <v>1.7384608519999998E-4</v>
      </c>
      <c r="GX175" s="33">
        <v>1.7347732319999997E-4</v>
      </c>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33"/>
      <c r="IW175" s="33"/>
      <c r="IX175" s="33"/>
      <c r="IY175" s="33"/>
      <c r="IZ175" s="33"/>
      <c r="JA175" s="33"/>
      <c r="JB175" s="33"/>
      <c r="JC175" s="33"/>
      <c r="JD175" s="33"/>
      <c r="JE175" s="33"/>
      <c r="JF175" s="33"/>
      <c r="JG175" s="33"/>
      <c r="JH175" s="33"/>
      <c r="JI175" s="33"/>
      <c r="JJ175" s="33"/>
      <c r="JK175" s="33"/>
      <c r="JL175" s="33"/>
      <c r="JM175" s="33"/>
      <c r="JN175" s="33"/>
      <c r="JO175" s="33"/>
      <c r="JP175" s="33"/>
      <c r="JQ175" s="33"/>
      <c r="JR175" s="33"/>
      <c r="JS175" s="33"/>
      <c r="JT175" s="33"/>
      <c r="JU175" s="33"/>
      <c r="JV175" s="33"/>
      <c r="JW175" s="33"/>
      <c r="JX175" s="33"/>
      <c r="JY175" s="33"/>
      <c r="JZ175" s="33"/>
      <c r="KA175" s="33"/>
      <c r="KB175" s="33"/>
      <c r="KC175" s="33"/>
      <c r="KD175" s="33"/>
      <c r="KE175" s="33"/>
      <c r="KF175" s="33"/>
      <c r="KG175" s="33"/>
      <c r="KH175" s="33"/>
      <c r="KI175" s="33"/>
      <c r="KJ175" s="33"/>
      <c r="KK175" s="33"/>
      <c r="KL175" s="33"/>
      <c r="KM175" s="33"/>
      <c r="KN175" s="33"/>
      <c r="KO175" s="33"/>
      <c r="KP175" s="33"/>
      <c r="KQ175" s="33"/>
      <c r="KR175" s="33"/>
      <c r="KS175" s="33"/>
      <c r="KT175" s="33"/>
      <c r="KU175" s="33"/>
      <c r="KV175" s="33"/>
      <c r="KW175" s="33"/>
      <c r="KX175" s="33"/>
      <c r="KY175" s="33"/>
      <c r="KZ175" s="33"/>
      <c r="LA175" s="33"/>
      <c r="LB175" s="33"/>
      <c r="LC175" s="33"/>
      <c r="LD175" s="33"/>
      <c r="LE175" s="33"/>
      <c r="LF175" s="33"/>
      <c r="LG175" s="33"/>
      <c r="LH175" s="33"/>
      <c r="LI175" s="33"/>
      <c r="LJ175" s="33"/>
      <c r="LK175" s="33"/>
      <c r="LL175" s="33"/>
      <c r="LM175" s="33"/>
      <c r="LN175" s="33"/>
      <c r="LO175" s="33"/>
      <c r="LP175" s="33"/>
      <c r="LQ175" s="33"/>
      <c r="LR175" s="33"/>
      <c r="LS175" s="33"/>
      <c r="LT175" s="33"/>
      <c r="LU175" s="33"/>
      <c r="LV175" s="33"/>
      <c r="LW175" s="33"/>
      <c r="LX175" s="33"/>
      <c r="LY175" s="33"/>
      <c r="LZ175" s="33"/>
      <c r="MA175" s="33"/>
      <c r="MB175" s="33"/>
      <c r="MC175" s="33"/>
      <c r="MD175" s="33"/>
      <c r="ME175" s="33"/>
      <c r="MF175" s="33"/>
      <c r="MG175" s="33"/>
      <c r="MH175" s="33"/>
      <c r="MI175" s="33"/>
      <c r="MJ175" s="33"/>
      <c r="MK175" s="33"/>
      <c r="ML175" s="33"/>
      <c r="MM175" s="33"/>
      <c r="MN175" s="33"/>
      <c r="MO175" s="33"/>
      <c r="MP175" s="33"/>
      <c r="MQ175" s="33"/>
      <c r="MR175" s="33"/>
      <c r="MS175" s="33"/>
      <c r="MT175" s="33"/>
      <c r="MU175" s="33"/>
      <c r="MV175" s="33"/>
      <c r="MW175" s="33"/>
      <c r="MX175" s="33"/>
      <c r="MY175" s="33"/>
      <c r="MZ175" s="33"/>
      <c r="NA175" s="33"/>
      <c r="NB175" s="33"/>
      <c r="NC175" s="33"/>
      <c r="ND175" s="33"/>
      <c r="NE175" s="33"/>
      <c r="NF175" s="33"/>
      <c r="NG175" s="33"/>
      <c r="NH175" s="33"/>
      <c r="NI175" s="33"/>
      <c r="NJ175" s="33"/>
      <c r="NK175" s="33"/>
      <c r="NL175" s="33"/>
      <c r="NM175" s="33"/>
      <c r="NN175" s="33"/>
      <c r="NO175" s="33"/>
      <c r="NP175" s="33"/>
      <c r="NQ175" s="33"/>
      <c r="NR175" s="33"/>
      <c r="NS175" s="33"/>
      <c r="NT175" s="33"/>
      <c r="NU175" s="33"/>
      <c r="NV175" s="33"/>
      <c r="NW175" s="33"/>
      <c r="NX175" s="33"/>
      <c r="NY175" s="33"/>
      <c r="NZ175" s="33"/>
      <c r="OA175" s="33"/>
      <c r="OB175" s="33"/>
      <c r="OC175" s="33"/>
      <c r="OD175" s="33"/>
      <c r="OE175" s="33"/>
      <c r="OF175" s="33"/>
      <c r="OG175" s="33"/>
      <c r="OH175" s="33"/>
      <c r="OI175" s="33"/>
      <c r="OJ175" s="33"/>
      <c r="OK175" s="33"/>
      <c r="OL175" s="33"/>
      <c r="OM175" s="33"/>
      <c r="ON175" s="33"/>
      <c r="OO175" s="33"/>
      <c r="OP175" s="33"/>
    </row>
    <row r="176" spans="1:406" x14ac:dyDescent="0.25">
      <c r="A176" s="13" t="str">
        <f t="shared" si="2"/>
        <v>Boom-COARSE-0.5-7-60</v>
      </c>
      <c r="B176" s="13" t="s">
        <v>57</v>
      </c>
      <c r="C176" s="13" t="s">
        <v>29</v>
      </c>
      <c r="D176" s="23">
        <v>0.5</v>
      </c>
      <c r="E176" s="23">
        <v>7</v>
      </c>
      <c r="F176" s="32">
        <v>60</v>
      </c>
      <c r="G176" s="33">
        <v>1.220060593E-2</v>
      </c>
      <c r="H176" s="33">
        <v>7.8206874399999998E-3</v>
      </c>
      <c r="I176" s="33">
        <v>6.3191758099999992E-3</v>
      </c>
      <c r="J176" s="33">
        <v>5.6479564599999999E-3</v>
      </c>
      <c r="K176" s="33">
        <v>5.3559752599999996E-3</v>
      </c>
      <c r="L176" s="33">
        <v>5.1119922000000002E-3</v>
      </c>
      <c r="M176" s="33">
        <v>4.9310014899999997E-3</v>
      </c>
      <c r="N176" s="33">
        <v>4.7307521800000005E-3</v>
      </c>
      <c r="O176" s="33">
        <v>4.5780166999999997E-3</v>
      </c>
      <c r="P176" s="33">
        <v>4.3252048399999993E-3</v>
      </c>
      <c r="Q176" s="33">
        <v>4.0574831199999993E-3</v>
      </c>
      <c r="R176" s="33">
        <v>3.7352549899999999E-3</v>
      </c>
      <c r="S176" s="33">
        <v>3.3886842800000001E-3</v>
      </c>
      <c r="T176" s="33">
        <v>3.0118845799999997E-3</v>
      </c>
      <c r="U176" s="33">
        <v>2.62655587E-3</v>
      </c>
      <c r="V176" s="33">
        <v>2.239795588E-3</v>
      </c>
      <c r="W176" s="33">
        <v>1.8742703839999999E-3</v>
      </c>
      <c r="X176" s="33">
        <v>1.7418674409999998E-3</v>
      </c>
      <c r="Y176" s="33">
        <v>1.642933891E-3</v>
      </c>
      <c r="Z176" s="33">
        <v>1.5627963619999998E-3</v>
      </c>
      <c r="AA176" s="33">
        <v>1.4963823890000001E-3</v>
      </c>
      <c r="AB176" s="33">
        <v>1.4375767459999999E-3</v>
      </c>
      <c r="AC176" s="33">
        <v>1.3861798889999999E-3</v>
      </c>
      <c r="AD176" s="33">
        <v>1.3400288399999999E-3</v>
      </c>
      <c r="AE176" s="33">
        <v>1.2987139969999999E-3</v>
      </c>
      <c r="AF176" s="33">
        <v>1.2598848579999998E-3</v>
      </c>
      <c r="AG176" s="33">
        <v>1.2242617129999999E-3</v>
      </c>
      <c r="AH176" s="33">
        <v>1.19099099E-3</v>
      </c>
      <c r="AI176" s="33">
        <v>1.1597089389999999E-3</v>
      </c>
      <c r="AJ176" s="33">
        <v>1.1304977459999999E-3</v>
      </c>
      <c r="AK176" s="33">
        <v>1.102730346E-3</v>
      </c>
      <c r="AL176" s="33">
        <v>1.0763180240000001E-3</v>
      </c>
      <c r="AM176" s="33">
        <v>1.051643451E-3</v>
      </c>
      <c r="AN176" s="33">
        <v>1.0274251969999999E-3</v>
      </c>
      <c r="AO176" s="33">
        <v>1.003867393E-3</v>
      </c>
      <c r="AP176" s="33">
        <v>9.8103598499999986E-4</v>
      </c>
      <c r="AQ176" s="33">
        <v>9.5979213899999988E-4</v>
      </c>
      <c r="AR176" s="33">
        <v>9.3912384699999991E-4</v>
      </c>
      <c r="AS176" s="33">
        <v>9.1893363199999989E-4</v>
      </c>
      <c r="AT176" s="33">
        <v>8.9978131899999991E-4</v>
      </c>
      <c r="AU176" s="33">
        <v>8.8089587400000001E-4</v>
      </c>
      <c r="AV176" s="33">
        <v>8.6233446500000007E-4</v>
      </c>
      <c r="AW176" s="33">
        <v>8.4460473299999988E-4</v>
      </c>
      <c r="AX176" s="33">
        <v>8.2743551499999996E-4</v>
      </c>
      <c r="AY176" s="33">
        <v>8.1167132299999993E-4</v>
      </c>
      <c r="AZ176" s="33">
        <v>7.9600156499999998E-4</v>
      </c>
      <c r="BA176" s="33">
        <v>7.80269867E-4</v>
      </c>
      <c r="BB176" s="33">
        <v>7.6506846799999991E-4</v>
      </c>
      <c r="BC176" s="33">
        <v>7.5034479E-4</v>
      </c>
      <c r="BD176" s="33">
        <v>7.3641341600000007E-4</v>
      </c>
      <c r="BE176" s="33">
        <v>7.2259957500000007E-4</v>
      </c>
      <c r="BF176" s="33">
        <v>7.0981612499999998E-4</v>
      </c>
      <c r="BG176" s="33">
        <v>6.9756177000000004E-4</v>
      </c>
      <c r="BH176" s="33">
        <v>6.8469031100000001E-4</v>
      </c>
      <c r="BI176" s="33">
        <v>6.7208608199999991E-4</v>
      </c>
      <c r="BJ176" s="33">
        <v>6.5997186399999999E-4</v>
      </c>
      <c r="BK176" s="33">
        <v>6.4806425800000001E-4</v>
      </c>
      <c r="BL176" s="33">
        <v>6.3644776100000005E-4</v>
      </c>
      <c r="BM176" s="33">
        <v>6.2506428399999999E-4</v>
      </c>
      <c r="BN176" s="33">
        <v>6.1408958899999999E-4</v>
      </c>
      <c r="BO176" s="33">
        <v>6.0282839700000006E-4</v>
      </c>
      <c r="BP176" s="33">
        <v>5.9165806600000007E-4</v>
      </c>
      <c r="BQ176" s="33">
        <v>5.8069634100000006E-4</v>
      </c>
      <c r="BR176" s="33">
        <v>5.7020336699999997E-4</v>
      </c>
      <c r="BS176" s="33">
        <v>5.6010147199999998E-4</v>
      </c>
      <c r="BT176" s="33">
        <v>5.5039810199999993E-4</v>
      </c>
      <c r="BU176" s="33">
        <v>5.4095591999999998E-4</v>
      </c>
      <c r="BV176" s="33">
        <v>5.3177043499999998E-4</v>
      </c>
      <c r="BW176" s="33">
        <v>5.2292939899999992E-4</v>
      </c>
      <c r="BX176" s="33">
        <v>5.14507838E-4</v>
      </c>
      <c r="BY176" s="33">
        <v>5.0615992199999995E-4</v>
      </c>
      <c r="BZ176" s="33">
        <v>4.9877216499999997E-4</v>
      </c>
      <c r="CA176" s="33">
        <v>4.9134008699999992E-4</v>
      </c>
      <c r="CB176" s="33">
        <v>4.8386665599999999E-4</v>
      </c>
      <c r="CC176" s="33">
        <v>4.7624315499999998E-4</v>
      </c>
      <c r="CD176" s="33">
        <v>4.69061108E-4</v>
      </c>
      <c r="CE176" s="33">
        <v>4.6262718599999992E-4</v>
      </c>
      <c r="CF176" s="33">
        <v>4.56351183E-4</v>
      </c>
      <c r="CG176" s="33">
        <v>4.5044924299999996E-4</v>
      </c>
      <c r="CH176" s="33">
        <v>4.4484885599999996E-4</v>
      </c>
      <c r="CI176" s="33">
        <v>4.3902069599999996E-4</v>
      </c>
      <c r="CJ176" s="33">
        <v>4.3346173799999993E-4</v>
      </c>
      <c r="CK176" s="33">
        <v>4.2811891299999999E-4</v>
      </c>
      <c r="CL176" s="33">
        <v>4.2287376600000002E-4</v>
      </c>
      <c r="CM176" s="33">
        <v>4.17835305E-4</v>
      </c>
      <c r="CN176" s="33">
        <v>4.1293325499999994E-4</v>
      </c>
      <c r="CO176" s="33">
        <v>4.0859612499999999E-4</v>
      </c>
      <c r="CP176" s="33">
        <v>4.0420314199999998E-4</v>
      </c>
      <c r="CQ176" s="33">
        <v>3.9950807399999995E-4</v>
      </c>
      <c r="CR176" s="33">
        <v>3.9468239599999998E-4</v>
      </c>
      <c r="CS176" s="33">
        <v>3.9000991400000001E-4</v>
      </c>
      <c r="CT176" s="33">
        <v>3.8555326899999997E-4</v>
      </c>
      <c r="CU176" s="33">
        <v>3.8138364199999999E-4</v>
      </c>
      <c r="CV176" s="33">
        <v>3.7742885800000001E-4</v>
      </c>
      <c r="CW176" s="33">
        <v>3.7380558899999993E-4</v>
      </c>
      <c r="CX176" s="33">
        <v>3.7014518899999995E-4</v>
      </c>
      <c r="CY176" s="33">
        <v>3.6654144499999997E-4</v>
      </c>
      <c r="CZ176" s="33">
        <v>3.6263524199999994E-4</v>
      </c>
      <c r="DA176" s="33">
        <v>3.5837935499999997E-4</v>
      </c>
      <c r="DB176" s="33">
        <v>3.5416133899999997E-4</v>
      </c>
      <c r="DC176" s="33">
        <v>3.50130539E-4</v>
      </c>
      <c r="DD176" s="33">
        <v>3.4603802599999996E-4</v>
      </c>
      <c r="DE176" s="33">
        <v>3.41774892E-4</v>
      </c>
      <c r="DF176" s="33">
        <v>3.3780337499999993E-4</v>
      </c>
      <c r="DG176" s="33">
        <v>3.3404287299999998E-4</v>
      </c>
      <c r="DH176" s="33">
        <v>3.3053413999999999E-4</v>
      </c>
      <c r="DI176" s="33">
        <v>3.2709314599999994E-4</v>
      </c>
      <c r="DJ176" s="33">
        <v>3.23667333E-4</v>
      </c>
      <c r="DK176" s="33">
        <v>3.1981970299999995E-4</v>
      </c>
      <c r="DL176" s="33">
        <v>3.1563767900000001E-4</v>
      </c>
      <c r="DM176" s="33">
        <v>3.11201745E-4</v>
      </c>
      <c r="DN176" s="33">
        <v>3.06772237E-4</v>
      </c>
      <c r="DO176" s="33">
        <v>3.0245345900000001E-4</v>
      </c>
      <c r="DP176" s="33">
        <v>2.9883558899999999E-4</v>
      </c>
      <c r="DQ176" s="33">
        <v>2.9531241600000001E-4</v>
      </c>
      <c r="DR176" s="33">
        <v>2.9180095299999998E-4</v>
      </c>
      <c r="DS176" s="33">
        <v>2.8828035400000002E-4</v>
      </c>
      <c r="DT176" s="33">
        <v>2.8478091800000001E-4</v>
      </c>
      <c r="DU176" s="33">
        <v>2.8145096499999998E-4</v>
      </c>
      <c r="DV176" s="33">
        <v>2.7815366099999997E-4</v>
      </c>
      <c r="DW176" s="33">
        <v>2.7505037500000001E-4</v>
      </c>
      <c r="DX176" s="33">
        <v>2.7216745599999999E-4</v>
      </c>
      <c r="DY176" s="33">
        <v>2.6926548999999997E-4</v>
      </c>
      <c r="DZ176" s="33">
        <v>2.6647942199999996E-4</v>
      </c>
      <c r="EA176" s="33">
        <v>2.6356192399999999E-4</v>
      </c>
      <c r="EB176" s="33">
        <v>2.6054000299999996E-4</v>
      </c>
      <c r="EC176" s="33">
        <v>2.5747188699999998E-4</v>
      </c>
      <c r="ED176" s="33">
        <v>2.5436410599999999E-4</v>
      </c>
      <c r="EE176" s="33">
        <v>2.5137913899999997E-4</v>
      </c>
      <c r="EF176" s="33">
        <v>2.4838896699999998E-4</v>
      </c>
      <c r="EG176" s="33">
        <v>2.45821833E-4</v>
      </c>
      <c r="EH176" s="33">
        <v>2.4345496E-4</v>
      </c>
      <c r="EI176" s="33">
        <v>2.41212212E-4</v>
      </c>
      <c r="EJ176" s="33">
        <v>2.3887542599999997E-4</v>
      </c>
      <c r="EK176" s="33">
        <v>2.36436909E-4</v>
      </c>
      <c r="EL176" s="33">
        <v>2.3397724299999999E-4</v>
      </c>
      <c r="EM176" s="33">
        <v>2.3123433699999998E-4</v>
      </c>
      <c r="EN176" s="33">
        <v>2.2833005899999999E-4</v>
      </c>
      <c r="EO176" s="33">
        <v>2.2544453800000001E-4</v>
      </c>
      <c r="EP176" s="33">
        <v>2.2271982099999999E-4</v>
      </c>
      <c r="EQ176" s="33">
        <v>2.2041939179999999E-4</v>
      </c>
      <c r="ER176" s="33">
        <v>2.1842393229999998E-4</v>
      </c>
      <c r="ES176" s="33">
        <v>2.1654973299999999E-4</v>
      </c>
      <c r="ET176" s="33">
        <v>2.145522501E-4</v>
      </c>
      <c r="EU176" s="33">
        <v>2.1249178949999997E-4</v>
      </c>
      <c r="EV176" s="33">
        <v>2.1033560189999997E-4</v>
      </c>
      <c r="EW176" s="33">
        <v>2.077578711E-4</v>
      </c>
      <c r="EX176" s="33">
        <v>2.0514491770000002E-4</v>
      </c>
      <c r="EY176" s="33">
        <v>2.0258308039999997E-4</v>
      </c>
      <c r="EZ176" s="33">
        <v>2.0009244259999997E-4</v>
      </c>
      <c r="FA176" s="33">
        <v>1.9779699969999998E-4</v>
      </c>
      <c r="FB176" s="33">
        <v>1.954961339E-4</v>
      </c>
      <c r="FC176" s="33">
        <v>1.9325213159999998E-4</v>
      </c>
      <c r="FD176" s="33">
        <v>1.9089019959999998E-4</v>
      </c>
      <c r="FE176" s="33">
        <v>1.8858729719999998E-4</v>
      </c>
      <c r="FF176" s="33">
        <v>1.8627720869999998E-4</v>
      </c>
      <c r="FG176" s="33">
        <v>1.8384332779999998E-4</v>
      </c>
      <c r="FH176" s="33">
        <v>1.8164570899999999E-4</v>
      </c>
      <c r="FI176" s="33">
        <v>1.7943003619999998E-4</v>
      </c>
      <c r="FJ176" s="33">
        <v>1.7742101200000001E-4</v>
      </c>
      <c r="FK176" s="33">
        <v>1.755275689E-4</v>
      </c>
      <c r="FL176" s="33">
        <v>1.7360489099999996E-4</v>
      </c>
      <c r="FM176" s="33">
        <v>1.7181676709999999E-4</v>
      </c>
      <c r="FN176" s="33">
        <v>1.6994690609999999E-4</v>
      </c>
      <c r="FO176" s="33">
        <v>1.6812985160000001E-4</v>
      </c>
      <c r="FP176" s="33">
        <v>1.663799748E-4</v>
      </c>
      <c r="FQ176" s="33">
        <v>1.6471440099999997E-4</v>
      </c>
      <c r="FR176" s="33">
        <v>1.632395543E-4</v>
      </c>
      <c r="FS176" s="33">
        <v>1.6174069039999998E-4</v>
      </c>
      <c r="FT176" s="33">
        <v>1.6047237949999999E-4</v>
      </c>
      <c r="FU176" s="33">
        <v>1.5911037680000001E-4</v>
      </c>
      <c r="FV176" s="33">
        <v>1.5760779780000001E-4</v>
      </c>
      <c r="FW176" s="33">
        <v>1.5605491559999999E-4</v>
      </c>
      <c r="FX176" s="33">
        <v>1.543413016E-4</v>
      </c>
      <c r="FY176" s="33">
        <v>1.5280628769999999E-4</v>
      </c>
      <c r="FZ176" s="33">
        <v>1.5128376629999998E-4</v>
      </c>
      <c r="GA176" s="33">
        <v>1.4999727759999997E-4</v>
      </c>
      <c r="GB176" s="33">
        <v>1.4892297479999998E-4</v>
      </c>
      <c r="GC176" s="33">
        <v>1.4786400080000001E-4</v>
      </c>
      <c r="GD176" s="33">
        <v>1.4715415279999998E-4</v>
      </c>
      <c r="GE176" s="33">
        <v>1.4641470239999999E-4</v>
      </c>
      <c r="GF176" s="33">
        <v>1.4567434019999999E-4</v>
      </c>
      <c r="GG176" s="33">
        <v>1.4497606779999999E-4</v>
      </c>
      <c r="GH176" s="33">
        <v>1.441171787E-4</v>
      </c>
      <c r="GI176" s="33">
        <v>1.4325656989999999E-4</v>
      </c>
      <c r="GJ176" s="33">
        <v>1.4235386199999998E-4</v>
      </c>
      <c r="GK176" s="33">
        <v>1.4169951210000001E-4</v>
      </c>
      <c r="GL176" s="33">
        <v>1.4096178039999999E-4</v>
      </c>
      <c r="GM176" s="33">
        <v>1.4031869690000001E-4</v>
      </c>
      <c r="GN176" s="33">
        <v>1.3967426699999999E-4</v>
      </c>
      <c r="GO176" s="33">
        <v>1.388655678E-4</v>
      </c>
      <c r="GP176" s="33">
        <v>1.3798783029999998E-4</v>
      </c>
      <c r="GQ176" s="33">
        <v>1.3708124059999999E-4</v>
      </c>
      <c r="GR176" s="33">
        <v>1.3602715800000001E-4</v>
      </c>
      <c r="GS176" s="33">
        <v>1.3505847589999998E-4</v>
      </c>
      <c r="GT176" s="33">
        <v>1.3384638109999999E-4</v>
      </c>
      <c r="GU176" s="33">
        <v>1.3271029E-4</v>
      </c>
      <c r="GV176" s="33">
        <v>1.316394665E-4</v>
      </c>
      <c r="GW176" s="33">
        <v>1.3059371809999998E-4</v>
      </c>
      <c r="GX176" s="33">
        <v>1.2976205940000001E-4</v>
      </c>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33"/>
      <c r="IW176" s="33"/>
      <c r="IX176" s="33"/>
      <c r="IY176" s="33"/>
      <c r="IZ176" s="33"/>
      <c r="JA176" s="33"/>
      <c r="JB176" s="33"/>
      <c r="JC176" s="33"/>
      <c r="JD176" s="33"/>
      <c r="JE176" s="33"/>
      <c r="JF176" s="33"/>
      <c r="JG176" s="33"/>
      <c r="JH176" s="33"/>
      <c r="JI176" s="33"/>
      <c r="JJ176" s="33"/>
      <c r="JK176" s="33"/>
      <c r="JL176" s="33"/>
      <c r="JM176" s="33"/>
      <c r="JN176" s="33"/>
      <c r="JO176" s="33"/>
      <c r="JP176" s="33"/>
      <c r="JQ176" s="33"/>
      <c r="JR176" s="33"/>
      <c r="JS176" s="33"/>
      <c r="JT176" s="33"/>
      <c r="JU176" s="33"/>
      <c r="JV176" s="33"/>
      <c r="JW176" s="33"/>
      <c r="JX176" s="33"/>
      <c r="JY176" s="33"/>
      <c r="JZ176" s="33"/>
      <c r="KA176" s="33"/>
      <c r="KB176" s="33"/>
      <c r="KC176" s="33"/>
      <c r="KD176" s="33"/>
      <c r="KE176" s="33"/>
      <c r="KF176" s="33"/>
      <c r="KG176" s="33"/>
      <c r="KH176" s="33"/>
      <c r="KI176" s="33"/>
      <c r="KJ176" s="33"/>
      <c r="KK176" s="33"/>
      <c r="KL176" s="33"/>
      <c r="KM176" s="33"/>
      <c r="KN176" s="33"/>
      <c r="KO176" s="33"/>
      <c r="KP176" s="33"/>
      <c r="KQ176" s="33"/>
      <c r="KR176" s="33"/>
      <c r="KS176" s="33"/>
      <c r="KT176" s="33"/>
      <c r="KU176" s="33"/>
      <c r="KV176" s="33"/>
      <c r="KW176" s="33"/>
      <c r="KX176" s="33"/>
      <c r="KY176" s="33"/>
      <c r="KZ176" s="33"/>
      <c r="LA176" s="33"/>
      <c r="LB176" s="33"/>
      <c r="LC176" s="33"/>
      <c r="LD176" s="33"/>
      <c r="LE176" s="33"/>
      <c r="LF176" s="33"/>
      <c r="LG176" s="33"/>
      <c r="LH176" s="33"/>
      <c r="LI176" s="33"/>
      <c r="LJ176" s="33"/>
      <c r="LK176" s="33"/>
      <c r="LL176" s="33"/>
      <c r="LM176" s="33"/>
      <c r="LN176" s="33"/>
      <c r="LO176" s="33"/>
      <c r="LP176" s="33"/>
      <c r="LQ176" s="33"/>
      <c r="LR176" s="33"/>
      <c r="LS176" s="33"/>
      <c r="LT176" s="33"/>
      <c r="LU176" s="33"/>
      <c r="LV176" s="33"/>
      <c r="LW176" s="33"/>
      <c r="LX176" s="33"/>
      <c r="LY176" s="33"/>
      <c r="LZ176" s="33"/>
      <c r="MA176" s="33"/>
      <c r="MB176" s="33"/>
      <c r="MC176" s="33"/>
      <c r="MD176" s="33"/>
      <c r="ME176" s="33"/>
      <c r="MF176" s="33"/>
      <c r="MG176" s="33"/>
      <c r="MH176" s="33"/>
      <c r="MI176" s="33"/>
      <c r="MJ176" s="33"/>
      <c r="MK176" s="33"/>
      <c r="ML176" s="33"/>
      <c r="MM176" s="33"/>
      <c r="MN176" s="33"/>
      <c r="MO176" s="33"/>
      <c r="MP176" s="33"/>
      <c r="MQ176" s="33"/>
      <c r="MR176" s="33"/>
      <c r="MS176" s="33"/>
      <c r="MT176" s="33"/>
      <c r="MU176" s="33"/>
      <c r="MV176" s="33"/>
      <c r="MW176" s="33"/>
      <c r="MX176" s="33"/>
      <c r="MY176" s="33"/>
      <c r="MZ176" s="33"/>
      <c r="NA176" s="33"/>
      <c r="NB176" s="33"/>
      <c r="NC176" s="33"/>
      <c r="ND176" s="33"/>
      <c r="NE176" s="33"/>
      <c r="NF176" s="33"/>
      <c r="NG176" s="33"/>
      <c r="NH176" s="33"/>
      <c r="NI176" s="33"/>
      <c r="NJ176" s="33"/>
      <c r="NK176" s="33"/>
      <c r="NL176" s="33"/>
      <c r="NM176" s="33"/>
      <c r="NN176" s="33"/>
      <c r="NO176" s="33"/>
      <c r="NP176" s="33"/>
      <c r="NQ176" s="33"/>
      <c r="NR176" s="33"/>
      <c r="NS176" s="33"/>
      <c r="NT176" s="33"/>
      <c r="NU176" s="33"/>
      <c r="NV176" s="33"/>
      <c r="NW176" s="33"/>
      <c r="NX176" s="33"/>
      <c r="NY176" s="33"/>
      <c r="NZ176" s="33"/>
      <c r="OA176" s="33"/>
      <c r="OB176" s="33"/>
      <c r="OC176" s="33"/>
      <c r="OD176" s="33"/>
      <c r="OE176" s="33"/>
      <c r="OF176" s="33"/>
      <c r="OG176" s="33"/>
      <c r="OH176" s="33"/>
      <c r="OI176" s="33"/>
      <c r="OJ176" s="33"/>
      <c r="OK176" s="33"/>
      <c r="OL176" s="33"/>
      <c r="OM176" s="33"/>
      <c r="ON176" s="33"/>
      <c r="OO176" s="33"/>
      <c r="OP176" s="33"/>
    </row>
    <row r="177" spans="1:406" x14ac:dyDescent="0.25">
      <c r="A177" s="13" t="str">
        <f t="shared" si="2"/>
        <v>Boom-COARSE-0.5-20-20</v>
      </c>
      <c r="B177" s="13" t="s">
        <v>57</v>
      </c>
      <c r="C177" s="13" t="s">
        <v>29</v>
      </c>
      <c r="D177" s="23">
        <v>0.5</v>
      </c>
      <c r="E177" s="23">
        <v>20</v>
      </c>
      <c r="F177" s="32">
        <v>20</v>
      </c>
      <c r="G177" s="33">
        <v>2.6720645299999998E-2</v>
      </c>
      <c r="H177" s="33">
        <v>1.66462634E-2</v>
      </c>
      <c r="I177" s="33">
        <v>1.1501119019999999E-2</v>
      </c>
      <c r="J177" s="33">
        <v>9.4801041099999983E-3</v>
      </c>
      <c r="K177" s="33">
        <v>8.6572498499999997E-3</v>
      </c>
      <c r="L177" s="33">
        <v>8.4523976599999995E-3</v>
      </c>
      <c r="M177" s="33">
        <v>7.4829798100000001E-3</v>
      </c>
      <c r="N177" s="33">
        <v>6.7079758799999997E-3</v>
      </c>
      <c r="O177" s="33">
        <v>5.93251028E-3</v>
      </c>
      <c r="P177" s="33">
        <v>5.2762123599999992E-3</v>
      </c>
      <c r="Q177" s="33">
        <v>4.6882628899999994E-3</v>
      </c>
      <c r="R177" s="33">
        <v>4.0755710499999999E-3</v>
      </c>
      <c r="S177" s="33">
        <v>3.5169927999999999E-3</v>
      </c>
      <c r="T177" s="33">
        <v>2.9979954499999998E-3</v>
      </c>
      <c r="U177" s="33">
        <v>2.5164618900000001E-3</v>
      </c>
      <c r="V177" s="33">
        <v>2.0871499400000001E-3</v>
      </c>
      <c r="W177" s="33">
        <v>1.69956024E-3</v>
      </c>
      <c r="X177" s="33">
        <v>1.500820795E-3</v>
      </c>
      <c r="Y177" s="33">
        <v>1.3403615519999999E-3</v>
      </c>
      <c r="Z177" s="33">
        <v>1.2092282299999999E-3</v>
      </c>
      <c r="AA177" s="33">
        <v>1.098982413E-3</v>
      </c>
      <c r="AB177" s="33">
        <v>1.0051347939999998E-3</v>
      </c>
      <c r="AC177" s="33">
        <v>9.2460125899999999E-4</v>
      </c>
      <c r="AD177" s="33">
        <v>8.5483036299999985E-4</v>
      </c>
      <c r="AE177" s="33">
        <v>7.93699008E-4</v>
      </c>
      <c r="AF177" s="33">
        <v>7.40876735E-4</v>
      </c>
      <c r="AG177" s="33">
        <v>6.9380704699999998E-4</v>
      </c>
      <c r="AH177" s="33">
        <v>6.5156691499999994E-4</v>
      </c>
      <c r="AI177" s="33">
        <v>6.1473502799999993E-4</v>
      </c>
      <c r="AJ177" s="33">
        <v>5.8132322199999989E-4</v>
      </c>
      <c r="AK177" s="33">
        <v>5.5139166399999998E-4</v>
      </c>
      <c r="AL177" s="33">
        <v>5.2474021799999999E-4</v>
      </c>
      <c r="AM177" s="33">
        <v>5.0084295099999993E-4</v>
      </c>
      <c r="AN177" s="33">
        <v>4.78911285E-4</v>
      </c>
      <c r="AO177" s="33">
        <v>4.5856115599999994E-4</v>
      </c>
      <c r="AP177" s="33">
        <v>4.3987592299999994E-4</v>
      </c>
      <c r="AQ177" s="33">
        <v>4.2310817200000002E-4</v>
      </c>
      <c r="AR177" s="33">
        <v>4.0781137999999995E-4</v>
      </c>
      <c r="AS177" s="33">
        <v>3.9410590199999993E-4</v>
      </c>
      <c r="AT177" s="33">
        <v>3.8128068399999993E-4</v>
      </c>
      <c r="AU177" s="33">
        <v>3.6947530499999994E-4</v>
      </c>
      <c r="AV177" s="33">
        <v>3.5871430400000003E-4</v>
      </c>
      <c r="AW177" s="33">
        <v>3.4868529399999996E-4</v>
      </c>
      <c r="AX177" s="33">
        <v>3.3965380699999996E-4</v>
      </c>
      <c r="AY177" s="33">
        <v>3.3163474600000003E-4</v>
      </c>
      <c r="AZ177" s="33">
        <v>3.2454698400000002E-4</v>
      </c>
      <c r="BA177" s="33">
        <v>3.1763302500000001E-4</v>
      </c>
      <c r="BB177" s="33">
        <v>3.1113245399999996E-4</v>
      </c>
      <c r="BC177" s="33">
        <v>3.0521331500000002E-4</v>
      </c>
      <c r="BD177" s="33">
        <v>2.99900292E-4</v>
      </c>
      <c r="BE177" s="33">
        <v>2.9492251899999997E-4</v>
      </c>
      <c r="BF177" s="33">
        <v>2.9003077299999999E-4</v>
      </c>
      <c r="BG177" s="33">
        <v>2.8486986799999999E-4</v>
      </c>
      <c r="BH177" s="33">
        <v>2.7993811400000001E-4</v>
      </c>
      <c r="BI177" s="33">
        <v>2.7465529259999995E-4</v>
      </c>
      <c r="BJ177" s="33">
        <v>2.6980533349999994E-4</v>
      </c>
      <c r="BK177" s="33">
        <v>2.6512968799999998E-4</v>
      </c>
      <c r="BL177" s="33">
        <v>2.6040291069999997E-4</v>
      </c>
      <c r="BM177" s="33">
        <v>2.550686908E-4</v>
      </c>
      <c r="BN177" s="33">
        <v>2.4994397739999999E-4</v>
      </c>
      <c r="BO177" s="33">
        <v>2.4463652040000001E-4</v>
      </c>
      <c r="BP177" s="33">
        <v>2.3930950980000001E-4</v>
      </c>
      <c r="BQ177" s="33">
        <v>2.3435211839999999E-4</v>
      </c>
      <c r="BR177" s="33">
        <v>2.2928942809999998E-4</v>
      </c>
      <c r="BS177" s="33">
        <v>2.2463162389999998E-4</v>
      </c>
      <c r="BT177" s="33">
        <v>2.197654719E-4</v>
      </c>
      <c r="BU177" s="33">
        <v>2.1538341540000002E-4</v>
      </c>
      <c r="BV177" s="33">
        <v>2.1139635389999997E-4</v>
      </c>
      <c r="BW177" s="33">
        <v>2.0767859809999999E-4</v>
      </c>
      <c r="BX177" s="33">
        <v>2.035424772E-4</v>
      </c>
      <c r="BY177" s="33">
        <v>1.9953961519999998E-4</v>
      </c>
      <c r="BZ177" s="33">
        <v>1.9577865749999997E-4</v>
      </c>
      <c r="CA177" s="33">
        <v>1.9231253489999998E-4</v>
      </c>
      <c r="CB177" s="33">
        <v>1.8917828269999999E-4</v>
      </c>
      <c r="CC177" s="33">
        <v>1.8609187129999999E-4</v>
      </c>
      <c r="CD177" s="33">
        <v>1.8298325549999999E-4</v>
      </c>
      <c r="CE177" s="33">
        <v>1.7977735929999999E-4</v>
      </c>
      <c r="CF177" s="33">
        <v>1.7642339229999998E-4</v>
      </c>
      <c r="CG177" s="33">
        <v>1.7320731949999998E-4</v>
      </c>
      <c r="CH177" s="33">
        <v>1.7035064439999999E-4</v>
      </c>
      <c r="CI177" s="33">
        <v>1.679487382E-4</v>
      </c>
      <c r="CJ177" s="33">
        <v>1.6539703949999997E-4</v>
      </c>
      <c r="CK177" s="33">
        <v>1.62796935E-4</v>
      </c>
      <c r="CL177" s="33">
        <v>1.5997203679999998E-4</v>
      </c>
      <c r="CM177" s="33">
        <v>1.5706852589999999E-4</v>
      </c>
      <c r="CN177" s="33">
        <v>1.5437733989999999E-4</v>
      </c>
      <c r="CO177" s="33">
        <v>1.5190118459999999E-4</v>
      </c>
      <c r="CP177" s="33">
        <v>1.5011244209999999E-4</v>
      </c>
      <c r="CQ177" s="33">
        <v>1.4829495609999999E-4</v>
      </c>
      <c r="CR177" s="33">
        <v>1.466523041E-4</v>
      </c>
      <c r="CS177" s="33">
        <v>1.4504154609999999E-4</v>
      </c>
      <c r="CT177" s="33">
        <v>1.4351186239999999E-4</v>
      </c>
      <c r="CU177" s="33">
        <v>1.4187562229999999E-4</v>
      </c>
      <c r="CV177" s="33">
        <v>1.4051728909999999E-4</v>
      </c>
      <c r="CW177" s="33">
        <v>1.39305141E-4</v>
      </c>
      <c r="CX177" s="33">
        <v>1.3834791189999999E-4</v>
      </c>
      <c r="CY177" s="33">
        <v>1.377374242E-4</v>
      </c>
      <c r="CZ177" s="33">
        <v>1.3684802769999997E-4</v>
      </c>
      <c r="DA177" s="33">
        <v>1.3618815899999999E-4</v>
      </c>
      <c r="DB177" s="33">
        <v>1.3507385709999998E-4</v>
      </c>
      <c r="DC177" s="33">
        <v>1.3384494129999998E-4</v>
      </c>
      <c r="DD177" s="33">
        <v>1.3252731459999998E-4</v>
      </c>
      <c r="DE177" s="33">
        <v>1.3159892569999999E-4</v>
      </c>
      <c r="DF177" s="33">
        <v>1.3087234559999998E-4</v>
      </c>
      <c r="DG177" s="33">
        <v>1.300789631E-4</v>
      </c>
      <c r="DH177" s="33">
        <v>1.2944803420000001E-4</v>
      </c>
      <c r="DI177" s="33">
        <v>1.2845455279999999E-4</v>
      </c>
      <c r="DJ177" s="33">
        <v>1.2736499859999998E-4</v>
      </c>
      <c r="DK177" s="33">
        <v>1.264752299E-4</v>
      </c>
      <c r="DL177" s="33">
        <v>1.2558033399999999E-4</v>
      </c>
      <c r="DM177" s="33">
        <v>1.248861274E-4</v>
      </c>
      <c r="DN177" s="33">
        <v>1.2427706699999998E-4</v>
      </c>
      <c r="DO177" s="33">
        <v>1.2372102779999999E-4</v>
      </c>
      <c r="DP177" s="33">
        <v>1.2273247019999999E-4</v>
      </c>
      <c r="DQ177" s="33">
        <v>1.2190910069999999E-4</v>
      </c>
      <c r="DR177" s="33">
        <v>1.2092472540000001E-4</v>
      </c>
      <c r="DS177" s="33">
        <v>1.2014626239999999E-4</v>
      </c>
      <c r="DT177" s="33">
        <v>1.1958073589999999E-4</v>
      </c>
      <c r="DU177" s="33">
        <v>1.1911001029999999E-4</v>
      </c>
      <c r="DV177" s="33">
        <v>1.1862012509999999E-4</v>
      </c>
      <c r="DW177" s="33">
        <v>1.1784412069999999E-4</v>
      </c>
      <c r="DX177" s="33">
        <v>1.1702685399999999E-4</v>
      </c>
      <c r="DY177" s="33">
        <v>1.161638222E-4</v>
      </c>
      <c r="DZ177" s="33">
        <v>1.1546586229999999E-4</v>
      </c>
      <c r="EA177" s="33">
        <v>1.1505007089999999E-4</v>
      </c>
      <c r="EB177" s="33">
        <v>1.1476465299999999E-4</v>
      </c>
      <c r="EC177" s="33">
        <v>1.142295131E-4</v>
      </c>
      <c r="ED177" s="33">
        <v>1.135648086E-4</v>
      </c>
      <c r="EE177" s="33">
        <v>1.1272736889999999E-4</v>
      </c>
      <c r="EF177" s="33">
        <v>1.1150856779999999E-4</v>
      </c>
      <c r="EG177" s="33">
        <v>1.1081887310000001E-4</v>
      </c>
      <c r="EH177" s="33">
        <v>1.101680765E-4</v>
      </c>
      <c r="EI177" s="33">
        <v>1.0975756989999999E-4</v>
      </c>
      <c r="EJ177" s="33">
        <v>1.0959165820000001E-4</v>
      </c>
      <c r="EK177" s="33">
        <v>1.093740361E-4</v>
      </c>
      <c r="EL177" s="33">
        <v>1.089728089E-4</v>
      </c>
      <c r="EM177" s="33">
        <v>1.0851420869999999E-4</v>
      </c>
      <c r="EN177" s="33">
        <v>1.08004666E-4</v>
      </c>
      <c r="EO177" s="33">
        <v>1.070799136E-4</v>
      </c>
      <c r="EP177" s="33">
        <v>1.0637640519999998E-4</v>
      </c>
      <c r="EQ177" s="33">
        <v>1.0568642639999999E-4</v>
      </c>
      <c r="ER177" s="33">
        <v>1.04993835E-4</v>
      </c>
      <c r="ES177" s="33">
        <v>1.043088894E-4</v>
      </c>
      <c r="ET177" s="33">
        <v>1.036453733E-4</v>
      </c>
      <c r="EU177" s="33">
        <v>1.0313096979999999E-4</v>
      </c>
      <c r="EV177" s="33">
        <v>1.02624718E-4</v>
      </c>
      <c r="EW177" s="33">
        <v>1.0225571089999999E-4</v>
      </c>
      <c r="EX177" s="33">
        <v>1.0199059969999999E-4</v>
      </c>
      <c r="EY177" s="33">
        <v>1.0193770469999998E-4</v>
      </c>
      <c r="EZ177" s="33">
        <v>1.0172742849999999E-4</v>
      </c>
      <c r="FA177" s="33">
        <v>1.015234743E-4</v>
      </c>
      <c r="FB177" s="33">
        <v>1.0095451599999999E-4</v>
      </c>
      <c r="FC177" s="33">
        <v>1.003735407E-4</v>
      </c>
      <c r="FD177" s="33">
        <v>9.9647640500000005E-5</v>
      </c>
      <c r="FE177" s="33">
        <v>9.8620612499999993E-5</v>
      </c>
      <c r="FF177" s="33">
        <v>9.7707645800000002E-5</v>
      </c>
      <c r="FG177" s="33">
        <v>9.6858151799999992E-5</v>
      </c>
      <c r="FH177" s="33">
        <v>9.5974568799999993E-5</v>
      </c>
      <c r="FI177" s="33">
        <v>9.5494465699999997E-5</v>
      </c>
      <c r="FJ177" s="33">
        <v>9.5307809099999999E-5</v>
      </c>
      <c r="FK177" s="33">
        <v>9.5193354799999989E-5</v>
      </c>
      <c r="FL177" s="33">
        <v>9.5318893799999993E-5</v>
      </c>
      <c r="FM177" s="33">
        <v>9.5650612999999998E-5</v>
      </c>
      <c r="FN177" s="33">
        <v>9.5581275299999992E-5</v>
      </c>
      <c r="FO177" s="33">
        <v>9.551102919999999E-5</v>
      </c>
      <c r="FP177" s="33">
        <v>9.5211475399999986E-5</v>
      </c>
      <c r="FQ177" s="33">
        <v>9.4602050800000003E-5</v>
      </c>
      <c r="FR177" s="33">
        <v>9.3941065399999991E-5</v>
      </c>
      <c r="FS177" s="33">
        <v>9.2771893499999991E-5</v>
      </c>
      <c r="FT177" s="33">
        <v>9.1377340799999985E-5</v>
      </c>
      <c r="FU177" s="33">
        <v>9.0127393800000001E-5</v>
      </c>
      <c r="FV177" s="33">
        <v>8.9264567999999998E-5</v>
      </c>
      <c r="FW177" s="33">
        <v>8.855615889999998E-5</v>
      </c>
      <c r="FX177" s="33">
        <v>8.8387970599999996E-5</v>
      </c>
      <c r="FY177" s="33">
        <v>8.8393156399999999E-5</v>
      </c>
      <c r="FZ177" s="33">
        <v>8.8659831299999994E-5</v>
      </c>
      <c r="GA177" s="33">
        <v>8.9009642099999989E-5</v>
      </c>
      <c r="GB177" s="33">
        <v>8.9118777599999998E-5</v>
      </c>
      <c r="GC177" s="33">
        <v>8.9187269399999987E-5</v>
      </c>
      <c r="GD177" s="33">
        <v>8.932046579999999E-5</v>
      </c>
      <c r="GE177" s="33">
        <v>8.9221319199999987E-5</v>
      </c>
      <c r="GF177" s="33">
        <v>8.8744811300000003E-5</v>
      </c>
      <c r="GG177" s="33">
        <v>8.8164131199999993E-5</v>
      </c>
      <c r="GH177" s="33">
        <v>8.7219681500000007E-5</v>
      </c>
      <c r="GI177" s="33">
        <v>8.6011155000000004E-5</v>
      </c>
      <c r="GJ177" s="33">
        <v>8.4519516099999998E-5</v>
      </c>
      <c r="GK177" s="33">
        <v>8.3016608499999987E-5</v>
      </c>
      <c r="GL177" s="33">
        <v>8.19403432E-5</v>
      </c>
      <c r="GM177" s="33">
        <v>8.1143250999999992E-5</v>
      </c>
      <c r="GN177" s="33">
        <v>8.0584970999999996E-5</v>
      </c>
      <c r="GO177" s="33">
        <v>8.0082654100000004E-5</v>
      </c>
      <c r="GP177" s="33">
        <v>7.9557570199999993E-5</v>
      </c>
      <c r="GQ177" s="33">
        <v>7.8983952399999996E-5</v>
      </c>
      <c r="GR177" s="33">
        <v>7.8293916699999998E-5</v>
      </c>
      <c r="GS177" s="33">
        <v>7.747319529999999E-5</v>
      </c>
      <c r="GT177" s="33">
        <v>7.6637357800000001E-5</v>
      </c>
      <c r="GU177" s="33">
        <v>7.5715242199999994E-5</v>
      </c>
      <c r="GV177" s="33">
        <v>7.4681803199999998E-5</v>
      </c>
      <c r="GW177" s="33">
        <v>7.3810285499999997E-5</v>
      </c>
      <c r="GX177" s="33">
        <v>7.2735210900000006E-5</v>
      </c>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33"/>
      <c r="IW177" s="33"/>
      <c r="IX177" s="33"/>
      <c r="IY177" s="33"/>
      <c r="IZ177" s="33"/>
      <c r="JA177" s="33"/>
      <c r="JB177" s="33"/>
      <c r="JC177" s="33"/>
      <c r="JD177" s="33"/>
      <c r="JE177" s="33"/>
      <c r="JF177" s="33"/>
      <c r="JG177" s="33"/>
      <c r="JH177" s="33"/>
      <c r="JI177" s="33"/>
      <c r="JJ177" s="33"/>
      <c r="JK177" s="33"/>
      <c r="JL177" s="33"/>
      <c r="JM177" s="33"/>
      <c r="JN177" s="33"/>
      <c r="JO177" s="33"/>
      <c r="JP177" s="33"/>
      <c r="JQ177" s="33"/>
      <c r="JR177" s="33"/>
      <c r="JS177" s="33"/>
      <c r="JT177" s="33"/>
      <c r="JU177" s="33"/>
      <c r="JV177" s="33"/>
      <c r="JW177" s="33"/>
      <c r="JX177" s="33"/>
      <c r="JY177" s="33"/>
      <c r="JZ177" s="33"/>
      <c r="KA177" s="33"/>
      <c r="KB177" s="33"/>
      <c r="KC177" s="33"/>
      <c r="KD177" s="33"/>
      <c r="KE177" s="33"/>
      <c r="KF177" s="33"/>
      <c r="KG177" s="33"/>
      <c r="KH177" s="33"/>
      <c r="KI177" s="33"/>
      <c r="KJ177" s="33"/>
      <c r="KK177" s="33"/>
      <c r="KL177" s="33"/>
      <c r="KM177" s="33"/>
      <c r="KN177" s="33"/>
      <c r="KO177" s="33"/>
      <c r="KP177" s="33"/>
      <c r="KQ177" s="33"/>
      <c r="KR177" s="33"/>
      <c r="KS177" s="33"/>
      <c r="KT177" s="33"/>
      <c r="KU177" s="33"/>
      <c r="KV177" s="33"/>
      <c r="KW177" s="33"/>
      <c r="KX177" s="33"/>
      <c r="KY177" s="33"/>
      <c r="KZ177" s="33"/>
      <c r="LA177" s="33"/>
      <c r="LB177" s="33"/>
      <c r="LC177" s="33"/>
      <c r="LD177" s="33"/>
      <c r="LE177" s="33"/>
      <c r="LF177" s="33"/>
      <c r="LG177" s="33"/>
      <c r="LH177" s="33"/>
      <c r="LI177" s="33"/>
      <c r="LJ177" s="33"/>
      <c r="LK177" s="33"/>
      <c r="LL177" s="33"/>
      <c r="LM177" s="33"/>
      <c r="LN177" s="33"/>
      <c r="LO177" s="33"/>
      <c r="LP177" s="33"/>
      <c r="LQ177" s="33"/>
      <c r="LR177" s="33"/>
      <c r="LS177" s="33"/>
      <c r="LT177" s="33"/>
      <c r="LU177" s="33"/>
      <c r="LV177" s="33"/>
      <c r="LW177" s="33"/>
      <c r="LX177" s="33"/>
      <c r="LY177" s="33"/>
      <c r="LZ177" s="33"/>
      <c r="MA177" s="33"/>
      <c r="MB177" s="33"/>
      <c r="MC177" s="33"/>
      <c r="MD177" s="33"/>
      <c r="ME177" s="33"/>
      <c r="MF177" s="33"/>
      <c r="MG177" s="33"/>
      <c r="MH177" s="33"/>
      <c r="MI177" s="33"/>
      <c r="MJ177" s="33"/>
      <c r="MK177" s="33"/>
      <c r="ML177" s="33"/>
      <c r="MM177" s="33"/>
      <c r="MN177" s="33"/>
      <c r="MO177" s="33"/>
      <c r="MP177" s="33"/>
      <c r="MQ177" s="33"/>
      <c r="MR177" s="33"/>
      <c r="MS177" s="33"/>
      <c r="MT177" s="33"/>
      <c r="MU177" s="33"/>
      <c r="MV177" s="33"/>
      <c r="MW177" s="33"/>
      <c r="MX177" s="33"/>
      <c r="MY177" s="33"/>
      <c r="MZ177" s="33"/>
      <c r="NA177" s="33"/>
      <c r="NB177" s="33"/>
      <c r="NC177" s="33"/>
      <c r="ND177" s="33"/>
      <c r="NE177" s="33"/>
      <c r="NF177" s="33"/>
      <c r="NG177" s="33"/>
      <c r="NH177" s="33"/>
      <c r="NI177" s="33"/>
      <c r="NJ177" s="33"/>
      <c r="NK177" s="33"/>
      <c r="NL177" s="33"/>
      <c r="NM177" s="33"/>
      <c r="NN177" s="33"/>
      <c r="NO177" s="33"/>
      <c r="NP177" s="33"/>
      <c r="NQ177" s="33"/>
      <c r="NR177" s="33"/>
      <c r="NS177" s="33"/>
      <c r="NT177" s="33"/>
      <c r="NU177" s="33"/>
      <c r="NV177" s="33"/>
      <c r="NW177" s="33"/>
      <c r="NX177" s="33"/>
      <c r="NY177" s="33"/>
      <c r="NZ177" s="33"/>
      <c r="OA177" s="33"/>
      <c r="OB177" s="33"/>
      <c r="OC177" s="33"/>
      <c r="OD177" s="33"/>
      <c r="OE177" s="33"/>
      <c r="OF177" s="33"/>
      <c r="OG177" s="33"/>
      <c r="OH177" s="33"/>
      <c r="OI177" s="33"/>
      <c r="OJ177" s="33"/>
      <c r="OK177" s="33"/>
      <c r="OL177" s="33"/>
      <c r="OM177" s="33"/>
      <c r="ON177" s="33"/>
      <c r="OO177" s="33"/>
      <c r="OP177" s="33"/>
    </row>
    <row r="178" spans="1:406" x14ac:dyDescent="0.25">
      <c r="A178" s="13" t="str">
        <f t="shared" si="2"/>
        <v>Boom-COARSE-0.5-14-20</v>
      </c>
      <c r="B178" s="13" t="s">
        <v>57</v>
      </c>
      <c r="C178" s="13" t="s">
        <v>29</v>
      </c>
      <c r="D178" s="23">
        <v>0.5</v>
      </c>
      <c r="E178" s="23">
        <v>14</v>
      </c>
      <c r="F178" s="32">
        <v>20</v>
      </c>
      <c r="G178" s="33">
        <v>1.9783304600000003E-2</v>
      </c>
      <c r="H178" s="33">
        <v>1.128323614E-2</v>
      </c>
      <c r="I178" s="33">
        <v>7.5362307399999984E-3</v>
      </c>
      <c r="J178" s="33">
        <v>6.0731786199999995E-3</v>
      </c>
      <c r="K178" s="33">
        <v>5.5693357699999994E-3</v>
      </c>
      <c r="L178" s="33">
        <v>5.5254607700000007E-3</v>
      </c>
      <c r="M178" s="33">
        <v>4.8343896599999997E-3</v>
      </c>
      <c r="N178" s="33">
        <v>4.3531837599999996E-3</v>
      </c>
      <c r="O178" s="33">
        <v>3.8847451599999996E-3</v>
      </c>
      <c r="P178" s="33">
        <v>3.4825951199999997E-3</v>
      </c>
      <c r="Q178" s="33">
        <v>3.0808672000000002E-3</v>
      </c>
      <c r="R178" s="33">
        <v>2.6896611199999998E-3</v>
      </c>
      <c r="S178" s="33">
        <v>2.34334634E-3</v>
      </c>
      <c r="T178" s="33">
        <v>2.01046184E-3</v>
      </c>
      <c r="U178" s="33">
        <v>1.6949572819999999E-3</v>
      </c>
      <c r="V178" s="33">
        <v>1.4064117279999999E-3</v>
      </c>
      <c r="W178" s="33">
        <v>1.1436803429999999E-3</v>
      </c>
      <c r="X178" s="33">
        <v>1.0129461129999998E-3</v>
      </c>
      <c r="Y178" s="33">
        <v>9.1015016999999995E-4</v>
      </c>
      <c r="Z178" s="33">
        <v>8.2707446799999999E-4</v>
      </c>
      <c r="AA178" s="33">
        <v>7.5798817699999996E-4</v>
      </c>
      <c r="AB178" s="33">
        <v>6.9963201599999988E-4</v>
      </c>
      <c r="AC178" s="33">
        <v>6.4940325599999996E-4</v>
      </c>
      <c r="AD178" s="33">
        <v>6.0686369099999997E-4</v>
      </c>
      <c r="AE178" s="33">
        <v>5.6937007799999994E-4</v>
      </c>
      <c r="AF178" s="33">
        <v>5.3676026299999998E-4</v>
      </c>
      <c r="AG178" s="33">
        <v>5.0767624999999996E-4</v>
      </c>
      <c r="AH178" s="33">
        <v>4.8211254900000001E-4</v>
      </c>
      <c r="AI178" s="33">
        <v>4.5976515099999999E-4</v>
      </c>
      <c r="AJ178" s="33">
        <v>4.3954233399999993E-4</v>
      </c>
      <c r="AK178" s="33">
        <v>4.2107326299999998E-4</v>
      </c>
      <c r="AL178" s="33">
        <v>4.0437308599999995E-4</v>
      </c>
      <c r="AM178" s="33">
        <v>3.8931930299999993E-4</v>
      </c>
      <c r="AN178" s="33">
        <v>3.757429419999999E-4</v>
      </c>
      <c r="AO178" s="33">
        <v>3.6287377699999998E-4</v>
      </c>
      <c r="AP178" s="33">
        <v>3.5081583999999999E-4</v>
      </c>
      <c r="AQ178" s="33">
        <v>3.4005896400000001E-4</v>
      </c>
      <c r="AR178" s="33">
        <v>3.3012298100000001E-4</v>
      </c>
      <c r="AS178" s="33">
        <v>3.2118345599999997E-4</v>
      </c>
      <c r="AT178" s="33">
        <v>3.1269375099999994E-4</v>
      </c>
      <c r="AU178" s="33">
        <v>3.0510436099999997E-4</v>
      </c>
      <c r="AV178" s="33">
        <v>2.9822250599999993E-4</v>
      </c>
      <c r="AW178" s="33">
        <v>2.9201295699999999E-4</v>
      </c>
      <c r="AX178" s="33">
        <v>2.8642802399999999E-4</v>
      </c>
      <c r="AY178" s="33">
        <v>2.8172247399999999E-4</v>
      </c>
      <c r="AZ178" s="33">
        <v>2.7716015399999996E-4</v>
      </c>
      <c r="BA178" s="33">
        <v>2.7265464400000002E-4</v>
      </c>
      <c r="BB178" s="33">
        <v>2.6867966099999998E-4</v>
      </c>
      <c r="BC178" s="33">
        <v>2.6476698099999998E-4</v>
      </c>
      <c r="BD178" s="33">
        <v>2.6125702100000001E-4</v>
      </c>
      <c r="BE178" s="33">
        <v>2.577554393E-4</v>
      </c>
      <c r="BF178" s="33">
        <v>2.5412218399999999E-4</v>
      </c>
      <c r="BG178" s="33">
        <v>2.5064482160000001E-4</v>
      </c>
      <c r="BH178" s="33">
        <v>2.4740774709999997E-4</v>
      </c>
      <c r="BI178" s="33">
        <v>2.4413936769999999E-4</v>
      </c>
      <c r="BJ178" s="33">
        <v>2.4147799079999997E-4</v>
      </c>
      <c r="BK178" s="33">
        <v>2.3869844769999998E-4</v>
      </c>
      <c r="BL178" s="33">
        <v>2.3589562189999999E-4</v>
      </c>
      <c r="BM178" s="33">
        <v>2.3299003539999999E-4</v>
      </c>
      <c r="BN178" s="33">
        <v>2.3010807139999998E-4</v>
      </c>
      <c r="BO178" s="33">
        <v>2.2748018399999998E-4</v>
      </c>
      <c r="BP178" s="33">
        <v>2.2507428639999998E-4</v>
      </c>
      <c r="BQ178" s="33">
        <v>2.2288790919999999E-4</v>
      </c>
      <c r="BR178" s="33">
        <v>2.2081435000000001E-4</v>
      </c>
      <c r="BS178" s="33">
        <v>2.1859131569999999E-4</v>
      </c>
      <c r="BT178" s="33">
        <v>2.1603008399999999E-4</v>
      </c>
      <c r="BU178" s="33">
        <v>2.1355790569999999E-4</v>
      </c>
      <c r="BV178" s="33">
        <v>2.1116570359999999E-4</v>
      </c>
      <c r="BW178" s="33">
        <v>2.0935724609999999E-4</v>
      </c>
      <c r="BX178" s="33">
        <v>2.0737689199999999E-4</v>
      </c>
      <c r="BY178" s="33">
        <v>2.0552070749999999E-4</v>
      </c>
      <c r="BZ178" s="33">
        <v>2.0370168209999997E-4</v>
      </c>
      <c r="CA178" s="33">
        <v>2.019364E-4</v>
      </c>
      <c r="CB178" s="33">
        <v>1.998035657E-4</v>
      </c>
      <c r="CC178" s="33">
        <v>1.9762011979999997E-4</v>
      </c>
      <c r="CD178" s="33">
        <v>1.9541098899999998E-4</v>
      </c>
      <c r="CE178" s="33">
        <v>1.9379202939999999E-4</v>
      </c>
      <c r="CF178" s="33">
        <v>1.9221453159999998E-4</v>
      </c>
      <c r="CG178" s="33">
        <v>1.9098900539999997E-4</v>
      </c>
      <c r="CH178" s="33">
        <v>1.8991040770000001E-4</v>
      </c>
      <c r="CI178" s="33">
        <v>1.882844212E-4</v>
      </c>
      <c r="CJ178" s="33">
        <v>1.8639401459999999E-4</v>
      </c>
      <c r="CK178" s="33">
        <v>1.8437222300000001E-4</v>
      </c>
      <c r="CL178" s="33">
        <v>1.8239025469999999E-4</v>
      </c>
      <c r="CM178" s="33">
        <v>1.810281923E-4</v>
      </c>
      <c r="CN178" s="33">
        <v>1.7966073900000003E-4</v>
      </c>
      <c r="CO178" s="33">
        <v>1.7797413929999999E-4</v>
      </c>
      <c r="CP178" s="33">
        <v>1.7606832589999998E-4</v>
      </c>
      <c r="CQ178" s="33">
        <v>1.733581116E-4</v>
      </c>
      <c r="CR178" s="33">
        <v>1.7035939599999999E-4</v>
      </c>
      <c r="CS178" s="33">
        <v>1.6771996429999997E-4</v>
      </c>
      <c r="CT178" s="33">
        <v>1.6530984649999999E-4</v>
      </c>
      <c r="CU178" s="33">
        <v>1.6324874249999999E-4</v>
      </c>
      <c r="CV178" s="33">
        <v>1.6111160270000001E-4</v>
      </c>
      <c r="CW178" s="33">
        <v>1.5866533029999997E-4</v>
      </c>
      <c r="CX178" s="33">
        <v>1.562445583E-4</v>
      </c>
      <c r="CY178" s="33">
        <v>1.5386866179999999E-4</v>
      </c>
      <c r="CZ178" s="33">
        <v>1.516714534E-4</v>
      </c>
      <c r="DA178" s="33">
        <v>1.4961659449999999E-4</v>
      </c>
      <c r="DB178" s="33">
        <v>1.4769962629999998E-4</v>
      </c>
      <c r="DC178" s="33">
        <v>1.457658072E-4</v>
      </c>
      <c r="DD178" s="33">
        <v>1.437074783E-4</v>
      </c>
      <c r="DE178" s="33">
        <v>1.417355164E-4</v>
      </c>
      <c r="DF178" s="33">
        <v>1.3959056949999998E-4</v>
      </c>
      <c r="DG178" s="33">
        <v>1.3762214319999999E-4</v>
      </c>
      <c r="DH178" s="33">
        <v>1.3575567469999999E-4</v>
      </c>
      <c r="DI178" s="33">
        <v>1.340630789E-4</v>
      </c>
      <c r="DJ178" s="33">
        <v>1.3248645370000001E-4</v>
      </c>
      <c r="DK178" s="33">
        <v>1.3115475229999999E-4</v>
      </c>
      <c r="DL178" s="33">
        <v>1.2936027450000001E-4</v>
      </c>
      <c r="DM178" s="33">
        <v>1.2752415519999999E-4</v>
      </c>
      <c r="DN178" s="33">
        <v>1.255358523E-4</v>
      </c>
      <c r="DO178" s="33">
        <v>1.234966998E-4</v>
      </c>
      <c r="DP178" s="33">
        <v>1.218044539E-4</v>
      </c>
      <c r="DQ178" s="33">
        <v>1.204025197E-4</v>
      </c>
      <c r="DR178" s="33">
        <v>1.191307934E-4</v>
      </c>
      <c r="DS178" s="33">
        <v>1.180195792E-4</v>
      </c>
      <c r="DT178" s="33">
        <v>1.1663829479999999E-4</v>
      </c>
      <c r="DU178" s="33">
        <v>1.151843087E-4</v>
      </c>
      <c r="DV178" s="33">
        <v>1.1397702669999998E-4</v>
      </c>
      <c r="DW178" s="33">
        <v>1.128127998E-4</v>
      </c>
      <c r="DX178" s="33">
        <v>1.1207351759999999E-4</v>
      </c>
      <c r="DY178" s="33">
        <v>1.114597985E-4</v>
      </c>
      <c r="DZ178" s="33">
        <v>1.1071984959999999E-4</v>
      </c>
      <c r="EA178" s="33">
        <v>1.10219206E-4</v>
      </c>
      <c r="EB178" s="33">
        <v>1.0933881059999999E-4</v>
      </c>
      <c r="EC178" s="33">
        <v>1.0865077179999999E-4</v>
      </c>
      <c r="ED178" s="33">
        <v>1.0826410089999999E-4</v>
      </c>
      <c r="EE178" s="33">
        <v>1.077947027E-4</v>
      </c>
      <c r="EF178" s="33">
        <v>1.0725247360000001E-4</v>
      </c>
      <c r="EG178" s="33">
        <v>1.0672011459999999E-4</v>
      </c>
      <c r="EH178" s="33">
        <v>1.0619373449999998E-4</v>
      </c>
      <c r="EI178" s="33">
        <v>1.0553662220000001E-4</v>
      </c>
      <c r="EJ178" s="33">
        <v>1.049567337E-4</v>
      </c>
      <c r="EK178" s="33">
        <v>1.0410474579999998E-4</v>
      </c>
      <c r="EL178" s="33">
        <v>1.0326163119999998E-4</v>
      </c>
      <c r="EM178" s="33">
        <v>1.026410038E-4</v>
      </c>
      <c r="EN178" s="33">
        <v>1.0176448040000001E-4</v>
      </c>
      <c r="EO178" s="33">
        <v>1.0108085889999999E-4</v>
      </c>
      <c r="EP178" s="33">
        <v>1.0065829039999998E-4</v>
      </c>
      <c r="EQ178" s="33">
        <v>1.0023842129999998E-4</v>
      </c>
      <c r="ER178" s="33">
        <v>9.9725289199999992E-5</v>
      </c>
      <c r="ES178" s="33">
        <v>9.9343705399999996E-5</v>
      </c>
      <c r="ET178" s="33">
        <v>9.8953320999999991E-5</v>
      </c>
      <c r="EU178" s="33">
        <v>9.8514130799999994E-5</v>
      </c>
      <c r="EV178" s="33">
        <v>9.8115401199999985E-5</v>
      </c>
      <c r="EW178" s="33">
        <v>9.7397592799999995E-5</v>
      </c>
      <c r="EX178" s="33">
        <v>9.6526279199999997E-5</v>
      </c>
      <c r="EY178" s="33">
        <v>9.5495866300000003E-5</v>
      </c>
      <c r="EZ178" s="33">
        <v>9.427834969999999E-5</v>
      </c>
      <c r="FA178" s="33">
        <v>9.3453619099999986E-5</v>
      </c>
      <c r="FB178" s="33">
        <v>9.2772728899999981E-5</v>
      </c>
      <c r="FC178" s="33">
        <v>9.2289686300000008E-5</v>
      </c>
      <c r="FD178" s="33">
        <v>9.2051364699999994E-5</v>
      </c>
      <c r="FE178" s="33">
        <v>9.1854435199999985E-5</v>
      </c>
      <c r="FF178" s="33">
        <v>9.1646703299999994E-5</v>
      </c>
      <c r="FG178" s="33">
        <v>9.1470538599999984E-5</v>
      </c>
      <c r="FH178" s="33">
        <v>9.1007842600000004E-5</v>
      </c>
      <c r="FI178" s="33">
        <v>9.0550283399999979E-5</v>
      </c>
      <c r="FJ178" s="33">
        <v>8.9954407399999993E-5</v>
      </c>
      <c r="FK178" s="33">
        <v>8.912950759999999E-5</v>
      </c>
      <c r="FL178" s="33">
        <v>8.826405579999999E-5</v>
      </c>
      <c r="FM178" s="33">
        <v>8.7466215799999987E-5</v>
      </c>
      <c r="FN178" s="33">
        <v>8.663985869999999E-5</v>
      </c>
      <c r="FO178" s="33">
        <v>8.57919456E-5</v>
      </c>
      <c r="FP178" s="33">
        <v>8.4952233E-5</v>
      </c>
      <c r="FQ178" s="33">
        <v>8.4129560799999992E-5</v>
      </c>
      <c r="FR178" s="33">
        <v>8.3338385100000006E-5</v>
      </c>
      <c r="FS178" s="33">
        <v>8.2603794799999993E-5</v>
      </c>
      <c r="FT178" s="33">
        <v>8.1854247400000001E-5</v>
      </c>
      <c r="FU178" s="33">
        <v>8.0977814899999985E-5</v>
      </c>
      <c r="FV178" s="33">
        <v>7.9881502800000003E-5</v>
      </c>
      <c r="FW178" s="33">
        <v>7.8655630399999995E-5</v>
      </c>
      <c r="FX178" s="33">
        <v>7.73170204E-5</v>
      </c>
      <c r="FY178" s="33">
        <v>7.6054485600000004E-5</v>
      </c>
      <c r="FZ178" s="33">
        <v>7.4896343299999982E-5</v>
      </c>
      <c r="GA178" s="33">
        <v>7.3855758499999995E-5</v>
      </c>
      <c r="GB178" s="33">
        <v>7.3082957699999995E-5</v>
      </c>
      <c r="GC178" s="33">
        <v>7.24625239E-5</v>
      </c>
      <c r="GD178" s="33">
        <v>7.2033973899999986E-5</v>
      </c>
      <c r="GE178" s="33">
        <v>7.1649656999999995E-5</v>
      </c>
      <c r="GF178" s="33">
        <v>7.1330112900000001E-5</v>
      </c>
      <c r="GG178" s="33">
        <v>7.1051677499999998E-5</v>
      </c>
      <c r="GH178" s="33">
        <v>7.0408388199999999E-5</v>
      </c>
      <c r="GI178" s="33">
        <v>6.9662882700000006E-5</v>
      </c>
      <c r="GJ178" s="33">
        <v>6.8681790600000006E-5</v>
      </c>
      <c r="GK178" s="33">
        <v>6.7583491400000003E-5</v>
      </c>
      <c r="GL178" s="33">
        <v>6.6520955099999991E-5</v>
      </c>
      <c r="GM178" s="33">
        <v>6.5447242099999999E-5</v>
      </c>
      <c r="GN178" s="33">
        <v>6.4418511400000003E-5</v>
      </c>
      <c r="GO178" s="33">
        <v>6.3554954300000006E-5</v>
      </c>
      <c r="GP178" s="33">
        <v>6.3020382899999999E-5</v>
      </c>
      <c r="GQ178" s="33">
        <v>6.2456743499999997E-5</v>
      </c>
      <c r="GR178" s="33">
        <v>6.2005279699999991E-5</v>
      </c>
      <c r="GS178" s="33">
        <v>6.16876314E-5</v>
      </c>
      <c r="GT178" s="33">
        <v>6.1396290899999991E-5</v>
      </c>
      <c r="GU178" s="33">
        <v>6.1114251399999991E-5</v>
      </c>
      <c r="GV178" s="33">
        <v>6.0703964799999988E-5</v>
      </c>
      <c r="GW178" s="33">
        <v>6.0238998299999993E-5</v>
      </c>
      <c r="GX178" s="33">
        <v>5.9890636299999992E-5</v>
      </c>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33"/>
      <c r="IW178" s="33"/>
      <c r="IX178" s="33"/>
      <c r="IY178" s="33"/>
      <c r="IZ178" s="33"/>
      <c r="JA178" s="33"/>
      <c r="JB178" s="33"/>
      <c r="JC178" s="33"/>
      <c r="JD178" s="33"/>
      <c r="JE178" s="33"/>
      <c r="JF178" s="33"/>
      <c r="JG178" s="33"/>
      <c r="JH178" s="33"/>
      <c r="JI178" s="33"/>
      <c r="JJ178" s="33"/>
      <c r="JK178" s="33"/>
      <c r="JL178" s="33"/>
      <c r="JM178" s="33"/>
      <c r="JN178" s="33"/>
      <c r="JO178" s="33"/>
      <c r="JP178" s="33"/>
      <c r="JQ178" s="33"/>
      <c r="JR178" s="33"/>
      <c r="JS178" s="33"/>
      <c r="JT178" s="33"/>
      <c r="JU178" s="33"/>
      <c r="JV178" s="33"/>
      <c r="JW178" s="33"/>
      <c r="JX178" s="33"/>
      <c r="JY178" s="33"/>
      <c r="JZ178" s="33"/>
      <c r="KA178" s="33"/>
      <c r="KB178" s="33"/>
      <c r="KC178" s="33"/>
      <c r="KD178" s="33"/>
      <c r="KE178" s="33"/>
      <c r="KF178" s="33"/>
      <c r="KG178" s="33"/>
      <c r="KH178" s="33"/>
      <c r="KI178" s="33"/>
      <c r="KJ178" s="33"/>
      <c r="KK178" s="33"/>
      <c r="KL178" s="33"/>
      <c r="KM178" s="33"/>
      <c r="KN178" s="33"/>
      <c r="KO178" s="33"/>
      <c r="KP178" s="33"/>
      <c r="KQ178" s="33"/>
      <c r="KR178" s="33"/>
      <c r="KS178" s="33"/>
      <c r="KT178" s="33"/>
      <c r="KU178" s="33"/>
      <c r="KV178" s="33"/>
      <c r="KW178" s="33"/>
      <c r="KX178" s="33"/>
      <c r="KY178" s="33"/>
      <c r="KZ178" s="33"/>
      <c r="LA178" s="33"/>
      <c r="LB178" s="33"/>
      <c r="LC178" s="33"/>
      <c r="LD178" s="33"/>
      <c r="LE178" s="33"/>
      <c r="LF178" s="33"/>
      <c r="LG178" s="33"/>
      <c r="LH178" s="33"/>
      <c r="LI178" s="33"/>
      <c r="LJ178" s="33"/>
      <c r="LK178" s="33"/>
      <c r="LL178" s="33"/>
      <c r="LM178" s="33"/>
      <c r="LN178" s="33"/>
      <c r="LO178" s="33"/>
      <c r="LP178" s="33"/>
      <c r="LQ178" s="33"/>
      <c r="LR178" s="33"/>
      <c r="LS178" s="33"/>
      <c r="LT178" s="33"/>
      <c r="LU178" s="33"/>
      <c r="LV178" s="33"/>
      <c r="LW178" s="33"/>
      <c r="LX178" s="33"/>
      <c r="LY178" s="33"/>
      <c r="LZ178" s="33"/>
      <c r="MA178" s="33"/>
      <c r="MB178" s="33"/>
      <c r="MC178" s="33"/>
      <c r="MD178" s="33"/>
      <c r="ME178" s="33"/>
      <c r="MF178" s="33"/>
      <c r="MG178" s="33"/>
      <c r="MH178" s="33"/>
      <c r="MI178" s="33"/>
      <c r="MJ178" s="33"/>
      <c r="MK178" s="33"/>
      <c r="ML178" s="33"/>
      <c r="MM178" s="33"/>
      <c r="MN178" s="33"/>
      <c r="MO178" s="33"/>
      <c r="MP178" s="33"/>
      <c r="MQ178" s="33"/>
      <c r="MR178" s="33"/>
      <c r="MS178" s="33"/>
      <c r="MT178" s="33"/>
      <c r="MU178" s="33"/>
      <c r="MV178" s="33"/>
      <c r="MW178" s="33"/>
      <c r="MX178" s="33"/>
      <c r="MY178" s="33"/>
      <c r="MZ178" s="33"/>
      <c r="NA178" s="33"/>
      <c r="NB178" s="33"/>
      <c r="NC178" s="33"/>
      <c r="ND178" s="33"/>
      <c r="NE178" s="33"/>
      <c r="NF178" s="33"/>
      <c r="NG178" s="33"/>
      <c r="NH178" s="33"/>
      <c r="NI178" s="33"/>
      <c r="NJ178" s="33"/>
      <c r="NK178" s="33"/>
      <c r="NL178" s="33"/>
      <c r="NM178" s="33"/>
      <c r="NN178" s="33"/>
      <c r="NO178" s="33"/>
      <c r="NP178" s="33"/>
      <c r="NQ178" s="33"/>
      <c r="NR178" s="33"/>
      <c r="NS178" s="33"/>
      <c r="NT178" s="33"/>
      <c r="NU178" s="33"/>
      <c r="NV178" s="33"/>
      <c r="NW178" s="33"/>
      <c r="NX178" s="33"/>
      <c r="NY178" s="33"/>
      <c r="NZ178" s="33"/>
      <c r="OA178" s="33"/>
      <c r="OB178" s="33"/>
      <c r="OC178" s="33"/>
      <c r="OD178" s="33"/>
      <c r="OE178" s="33"/>
      <c r="OF178" s="33"/>
      <c r="OG178" s="33"/>
      <c r="OH178" s="33"/>
      <c r="OI178" s="33"/>
      <c r="OJ178" s="33"/>
      <c r="OK178" s="33"/>
      <c r="OL178" s="33"/>
      <c r="OM178" s="33"/>
      <c r="ON178" s="33"/>
      <c r="OO178" s="33"/>
      <c r="OP178" s="33"/>
    </row>
    <row r="179" spans="1:406" x14ac:dyDescent="0.25">
      <c r="A179" s="13" t="str">
        <f t="shared" si="2"/>
        <v>Boom-COARSE-0.5-7-20</v>
      </c>
      <c r="B179" s="13" t="s">
        <v>57</v>
      </c>
      <c r="C179" s="13" t="s">
        <v>29</v>
      </c>
      <c r="D179" s="23">
        <v>0.5</v>
      </c>
      <c r="E179" s="23">
        <v>7</v>
      </c>
      <c r="F179" s="32">
        <v>20</v>
      </c>
      <c r="G179" s="33">
        <v>1.0619567099999999E-2</v>
      </c>
      <c r="H179" s="33">
        <v>5.5035594799999997E-3</v>
      </c>
      <c r="I179" s="33">
        <v>3.6357821999999998E-3</v>
      </c>
      <c r="J179" s="33">
        <v>3.0429338499999995E-3</v>
      </c>
      <c r="K179" s="33">
        <v>2.9031316499999998E-3</v>
      </c>
      <c r="L179" s="33">
        <v>3.0110957999999999E-3</v>
      </c>
      <c r="M179" s="33">
        <v>2.8357305599999998E-3</v>
      </c>
      <c r="N179" s="33">
        <v>2.6297523000000001E-3</v>
      </c>
      <c r="O179" s="33">
        <v>2.4986996899999999E-3</v>
      </c>
      <c r="P179" s="33">
        <v>2.3229046399999998E-3</v>
      </c>
      <c r="Q179" s="33">
        <v>2.1506417999999999E-3</v>
      </c>
      <c r="R179" s="33">
        <v>1.9591134419999997E-3</v>
      </c>
      <c r="S179" s="33">
        <v>1.7555365639999997E-3</v>
      </c>
      <c r="T179" s="33">
        <v>1.538068116E-3</v>
      </c>
      <c r="U179" s="33">
        <v>1.3227108799999999E-3</v>
      </c>
      <c r="V179" s="33">
        <v>1.1090259130000001E-3</v>
      </c>
      <c r="W179" s="33">
        <v>9.0910761999999984E-4</v>
      </c>
      <c r="X179" s="33">
        <v>8.2622994500000007E-4</v>
      </c>
      <c r="Y179" s="33">
        <v>7.6412330499999999E-4</v>
      </c>
      <c r="Z179" s="33">
        <v>7.1392752899999989E-4</v>
      </c>
      <c r="AA179" s="33">
        <v>6.7359213799999997E-4</v>
      </c>
      <c r="AB179" s="33">
        <v>6.3892456600000004E-4</v>
      </c>
      <c r="AC179" s="33">
        <v>6.0927815800000001E-4</v>
      </c>
      <c r="AD179" s="33">
        <v>5.8329956199999994E-4</v>
      </c>
      <c r="AE179" s="33">
        <v>5.6105667300000001E-4</v>
      </c>
      <c r="AF179" s="33">
        <v>5.4056113299999996E-4</v>
      </c>
      <c r="AG179" s="33">
        <v>5.2165618800000002E-4</v>
      </c>
      <c r="AH179" s="33">
        <v>5.0471082799999996E-4</v>
      </c>
      <c r="AI179" s="33">
        <v>4.8924043899999992E-4</v>
      </c>
      <c r="AJ179" s="33">
        <v>4.7468989699999997E-4</v>
      </c>
      <c r="AK179" s="33">
        <v>4.6083161099999992E-4</v>
      </c>
      <c r="AL179" s="33">
        <v>4.47455347E-4</v>
      </c>
      <c r="AM179" s="33">
        <v>4.3560969499999998E-4</v>
      </c>
      <c r="AN179" s="33">
        <v>4.2426836599999994E-4</v>
      </c>
      <c r="AO179" s="33">
        <v>4.1272999099999997E-4</v>
      </c>
      <c r="AP179" s="33">
        <v>4.01636007E-4</v>
      </c>
      <c r="AQ179" s="33">
        <v>3.9195508399999997E-4</v>
      </c>
      <c r="AR179" s="33">
        <v>3.8221825699999998E-4</v>
      </c>
      <c r="AS179" s="33">
        <v>3.7254145500000002E-4</v>
      </c>
      <c r="AT179" s="33">
        <v>3.63362663E-4</v>
      </c>
      <c r="AU179" s="33">
        <v>3.5500189899999996E-4</v>
      </c>
      <c r="AV179" s="33">
        <v>3.4657404000000005E-4</v>
      </c>
      <c r="AW179" s="33">
        <v>3.3809269799999999E-4</v>
      </c>
      <c r="AX179" s="33">
        <v>3.3023734699999996E-4</v>
      </c>
      <c r="AY179" s="33">
        <v>3.2323805200000001E-4</v>
      </c>
      <c r="AZ179" s="33">
        <v>3.1637328599999994E-4</v>
      </c>
      <c r="BA179" s="33">
        <v>3.09529681E-4</v>
      </c>
      <c r="BB179" s="33">
        <v>3.0310341899999999E-4</v>
      </c>
      <c r="BC179" s="33">
        <v>2.9711953099999998E-4</v>
      </c>
      <c r="BD179" s="33">
        <v>2.91738025E-4</v>
      </c>
      <c r="BE179" s="33">
        <v>2.8620026999999997E-4</v>
      </c>
      <c r="BF179" s="33">
        <v>2.8159485199999998E-4</v>
      </c>
      <c r="BG179" s="33">
        <v>2.7744004799999997E-4</v>
      </c>
      <c r="BH179" s="33">
        <v>2.7255186399999996E-4</v>
      </c>
      <c r="BI179" s="33">
        <v>2.6759969299999998E-4</v>
      </c>
      <c r="BJ179" s="33">
        <v>2.6286657779999996E-4</v>
      </c>
      <c r="BK179" s="33">
        <v>2.5829776999999996E-4</v>
      </c>
      <c r="BL179" s="33">
        <v>2.5388726969999997E-4</v>
      </c>
      <c r="BM179" s="33">
        <v>2.4945280989999998E-4</v>
      </c>
      <c r="BN179" s="33">
        <v>2.4500703519999997E-4</v>
      </c>
      <c r="BO179" s="33">
        <v>2.40074124E-4</v>
      </c>
      <c r="BP179" s="33">
        <v>2.345039726E-4</v>
      </c>
      <c r="BQ179" s="33">
        <v>2.29536331E-4</v>
      </c>
      <c r="BR179" s="33">
        <v>2.2522457869999997E-4</v>
      </c>
      <c r="BS179" s="33">
        <v>2.2152249650000001E-4</v>
      </c>
      <c r="BT179" s="33">
        <v>2.175291673E-4</v>
      </c>
      <c r="BU179" s="33">
        <v>2.1326435189999998E-4</v>
      </c>
      <c r="BV179" s="33">
        <v>2.0889490679999999E-4</v>
      </c>
      <c r="BW179" s="33">
        <v>2.0455563969999996E-4</v>
      </c>
      <c r="BX179" s="33">
        <v>2.0044031700000001E-4</v>
      </c>
      <c r="BY179" s="33">
        <v>1.9704438189999999E-4</v>
      </c>
      <c r="BZ179" s="33">
        <v>1.942143539E-4</v>
      </c>
      <c r="CA179" s="33">
        <v>1.9100846319999997E-4</v>
      </c>
      <c r="CB179" s="33">
        <v>1.8733563619999997E-4</v>
      </c>
      <c r="CC179" s="33">
        <v>1.833803094E-4</v>
      </c>
      <c r="CD179" s="33">
        <v>1.7999919840000001E-4</v>
      </c>
      <c r="CE179" s="33">
        <v>1.7693052499999996E-4</v>
      </c>
      <c r="CF179" s="33">
        <v>1.7403352429999999E-4</v>
      </c>
      <c r="CG179" s="33">
        <v>1.7135586019999998E-4</v>
      </c>
      <c r="CH179" s="33">
        <v>1.6892811770000002E-4</v>
      </c>
      <c r="CI179" s="33">
        <v>1.6597766220000001E-4</v>
      </c>
      <c r="CJ179" s="33">
        <v>1.6307695289999999E-4</v>
      </c>
      <c r="CK179" s="33">
        <v>1.6025923629999999E-4</v>
      </c>
      <c r="CL179" s="33">
        <v>1.5776088649999999E-4</v>
      </c>
      <c r="CM179" s="33">
        <v>1.5530346540000001E-4</v>
      </c>
      <c r="CN179" s="33">
        <v>1.5297094229999999E-4</v>
      </c>
      <c r="CO179" s="33">
        <v>1.5085257989999999E-4</v>
      </c>
      <c r="CP179" s="33">
        <v>1.4887886660000001E-4</v>
      </c>
      <c r="CQ179" s="33">
        <v>1.4697908619999998E-4</v>
      </c>
      <c r="CR179" s="33">
        <v>1.4508463409999999E-4</v>
      </c>
      <c r="CS179" s="33">
        <v>1.4309476209999999E-4</v>
      </c>
      <c r="CT179" s="33">
        <v>1.4143536660000001E-4</v>
      </c>
      <c r="CU179" s="33">
        <v>1.4004576709999999E-4</v>
      </c>
      <c r="CV179" s="33">
        <v>1.3877995879999999E-4</v>
      </c>
      <c r="CW179" s="33">
        <v>1.3765330639999999E-4</v>
      </c>
      <c r="CX179" s="33">
        <v>1.3623971919999998E-4</v>
      </c>
      <c r="CY179" s="33">
        <v>1.3500944539999998E-4</v>
      </c>
      <c r="CZ179" s="33">
        <v>1.3363321779999999E-4</v>
      </c>
      <c r="DA179" s="33">
        <v>1.3232922849999999E-4</v>
      </c>
      <c r="DB179" s="33">
        <v>1.310839853E-4</v>
      </c>
      <c r="DC179" s="33">
        <v>1.302754382E-4</v>
      </c>
      <c r="DD179" s="33">
        <v>1.293415718E-4</v>
      </c>
      <c r="DE179" s="33">
        <v>1.2824624479999998E-4</v>
      </c>
      <c r="DF179" s="33">
        <v>1.2680938739999999E-4</v>
      </c>
      <c r="DG179" s="33">
        <v>1.2547450749999999E-4</v>
      </c>
      <c r="DH179" s="33">
        <v>1.24374065E-4</v>
      </c>
      <c r="DI179" s="33">
        <v>1.234222303E-4</v>
      </c>
      <c r="DJ179" s="33">
        <v>1.2241831379999999E-4</v>
      </c>
      <c r="DK179" s="33">
        <v>1.20900777E-4</v>
      </c>
      <c r="DL179" s="33">
        <v>1.191916237E-4</v>
      </c>
      <c r="DM179" s="33">
        <v>1.1735124009999999E-4</v>
      </c>
      <c r="DN179" s="33">
        <v>1.1550287499999999E-4</v>
      </c>
      <c r="DO179" s="33">
        <v>1.137980621E-4</v>
      </c>
      <c r="DP179" s="33">
        <v>1.1254077199999998E-4</v>
      </c>
      <c r="DQ179" s="33">
        <v>1.1140808899999998E-4</v>
      </c>
      <c r="DR179" s="33">
        <v>1.1025058329999999E-4</v>
      </c>
      <c r="DS179" s="33">
        <v>1.088093753E-4</v>
      </c>
      <c r="DT179" s="33">
        <v>1.0730671069999998E-4</v>
      </c>
      <c r="DU179" s="33">
        <v>1.0583461949999999E-4</v>
      </c>
      <c r="DV179" s="33">
        <v>1.0453823379999998E-4</v>
      </c>
      <c r="DW179" s="33">
        <v>1.0315053209999999E-4</v>
      </c>
      <c r="DX179" s="33">
        <v>1.0186551819999999E-4</v>
      </c>
      <c r="DY179" s="33">
        <v>1.0039335669999999E-4</v>
      </c>
      <c r="DZ179" s="33">
        <v>9.91213349E-5</v>
      </c>
      <c r="EA179" s="33">
        <v>9.7839579100000005E-5</v>
      </c>
      <c r="EB179" s="33">
        <v>9.65903326E-5</v>
      </c>
      <c r="EC179" s="33">
        <v>9.5533499099999998E-5</v>
      </c>
      <c r="ED179" s="33">
        <v>9.4643165399999993E-5</v>
      </c>
      <c r="EE179" s="33">
        <v>9.3779035999999989E-5</v>
      </c>
      <c r="EF179" s="33">
        <v>9.2598515799999998E-5</v>
      </c>
      <c r="EG179" s="33">
        <v>9.1389664899999996E-5</v>
      </c>
      <c r="EH179" s="33">
        <v>9.0097738700000002E-5</v>
      </c>
      <c r="EI179" s="33">
        <v>8.895516649999999E-5</v>
      </c>
      <c r="EJ179" s="33">
        <v>8.7878352099999996E-5</v>
      </c>
      <c r="EK179" s="33">
        <v>8.6790512600000004E-5</v>
      </c>
      <c r="EL179" s="33">
        <v>8.5701931399999998E-5</v>
      </c>
      <c r="EM179" s="33">
        <v>8.4668424900000001E-5</v>
      </c>
      <c r="EN179" s="33">
        <v>8.3566819300000001E-5</v>
      </c>
      <c r="EO179" s="33">
        <v>8.257445349999999E-5</v>
      </c>
      <c r="EP179" s="33">
        <v>8.1741308599999994E-5</v>
      </c>
      <c r="EQ179" s="33">
        <v>8.1199273099999991E-5</v>
      </c>
      <c r="ER179" s="33">
        <v>8.0891078200000005E-5</v>
      </c>
      <c r="ES179" s="33">
        <v>8.05889083E-5</v>
      </c>
      <c r="ET179" s="33">
        <v>8.0160231099999995E-5</v>
      </c>
      <c r="EU179" s="33">
        <v>7.9635513199999985E-5</v>
      </c>
      <c r="EV179" s="33">
        <v>7.8973487499999994E-5</v>
      </c>
      <c r="EW179" s="33">
        <v>7.7982596599999993E-5</v>
      </c>
      <c r="EX179" s="33">
        <v>7.6852572499999991E-5</v>
      </c>
      <c r="EY179" s="33">
        <v>7.5706868799999997E-5</v>
      </c>
      <c r="EZ179" s="33">
        <v>7.4703349799999994E-5</v>
      </c>
      <c r="FA179" s="33">
        <v>7.3874398499999998E-5</v>
      </c>
      <c r="FB179" s="33">
        <v>7.3114303700000009E-5</v>
      </c>
      <c r="FC179" s="33">
        <v>7.2319599999999998E-5</v>
      </c>
      <c r="FD179" s="33">
        <v>7.1496714800000001E-5</v>
      </c>
      <c r="FE179" s="33">
        <v>7.0682083899999997E-5</v>
      </c>
      <c r="FF179" s="33">
        <v>6.9995187400000001E-5</v>
      </c>
      <c r="FG179" s="33">
        <v>6.9271981399999998E-5</v>
      </c>
      <c r="FH179" s="33">
        <v>6.8584119399999984E-5</v>
      </c>
      <c r="FI179" s="33">
        <v>6.7812320199999999E-5</v>
      </c>
      <c r="FJ179" s="33">
        <v>6.6894459499999994E-5</v>
      </c>
      <c r="FK179" s="33">
        <v>6.5931110100000002E-5</v>
      </c>
      <c r="FL179" s="33">
        <v>6.4979035299999986E-5</v>
      </c>
      <c r="FM179" s="33">
        <v>6.4193402700000001E-5</v>
      </c>
      <c r="FN179" s="33">
        <v>6.3434414000000002E-5</v>
      </c>
      <c r="FO179" s="33">
        <v>6.2709516499999995E-5</v>
      </c>
      <c r="FP179" s="33">
        <v>6.1898456099999995E-5</v>
      </c>
      <c r="FQ179" s="33">
        <v>6.10246339E-5</v>
      </c>
      <c r="FR179" s="33">
        <v>6.0203525199999999E-5</v>
      </c>
      <c r="FS179" s="33">
        <v>5.9525693799999992E-5</v>
      </c>
      <c r="FT179" s="33">
        <v>5.89311005E-5</v>
      </c>
      <c r="FU179" s="33">
        <v>5.8400126599999998E-5</v>
      </c>
      <c r="FV179" s="33">
        <v>5.7798426699999998E-5</v>
      </c>
      <c r="FW179" s="33">
        <v>5.7138069299999991E-5</v>
      </c>
      <c r="FX179" s="33">
        <v>5.6376255399999994E-5</v>
      </c>
      <c r="FY179" s="33">
        <v>5.5627732299999998E-5</v>
      </c>
      <c r="FZ179" s="33">
        <v>5.4839228799999998E-5</v>
      </c>
      <c r="GA179" s="33">
        <v>5.4011026899999991E-5</v>
      </c>
      <c r="GB179" s="33">
        <v>5.33209525E-5</v>
      </c>
      <c r="GC179" s="33">
        <v>5.2544314700000004E-5</v>
      </c>
      <c r="GD179" s="33">
        <v>5.2048212999999996E-5</v>
      </c>
      <c r="GE179" s="33">
        <v>5.1638605200000001E-5</v>
      </c>
      <c r="GF179" s="33">
        <v>5.1265161799999998E-5</v>
      </c>
      <c r="GG179" s="33">
        <v>5.0939232899999994E-5</v>
      </c>
      <c r="GH179" s="33">
        <v>5.0592858799999993E-5</v>
      </c>
      <c r="GI179" s="33">
        <v>5.0253201299999999E-5</v>
      </c>
      <c r="GJ179" s="33">
        <v>5.0070868499999999E-5</v>
      </c>
      <c r="GK179" s="33">
        <v>5.0067227499999992E-5</v>
      </c>
      <c r="GL179" s="33">
        <v>5.0049913500000004E-5</v>
      </c>
      <c r="GM179" s="33">
        <v>4.9967540199999998E-5</v>
      </c>
      <c r="GN179" s="33">
        <v>4.9773449200000004E-5</v>
      </c>
      <c r="GO179" s="33">
        <v>4.9342565400000002E-5</v>
      </c>
      <c r="GP179" s="33">
        <v>4.8802394399999995E-5</v>
      </c>
      <c r="GQ179" s="33">
        <v>4.8227162499999992E-5</v>
      </c>
      <c r="GR179" s="33">
        <v>4.7595692699999995E-5</v>
      </c>
      <c r="GS179" s="33">
        <v>4.7170106099999999E-5</v>
      </c>
      <c r="GT179" s="33">
        <v>4.6594415099999995E-5</v>
      </c>
      <c r="GU179" s="33">
        <v>4.6115092700000001E-5</v>
      </c>
      <c r="GV179" s="33">
        <v>4.5721032199999996E-5</v>
      </c>
      <c r="GW179" s="33">
        <v>4.5493466099999999E-5</v>
      </c>
      <c r="GX179" s="33">
        <v>4.5451980999999999E-5</v>
      </c>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33"/>
      <c r="IW179" s="33"/>
      <c r="IX179" s="33"/>
      <c r="IY179" s="33"/>
      <c r="IZ179" s="33"/>
      <c r="JA179" s="33"/>
      <c r="JB179" s="33"/>
      <c r="JC179" s="33"/>
      <c r="JD179" s="33"/>
      <c r="JE179" s="33"/>
      <c r="JF179" s="33"/>
      <c r="JG179" s="33"/>
      <c r="JH179" s="33"/>
      <c r="JI179" s="33"/>
      <c r="JJ179" s="33"/>
      <c r="JK179" s="33"/>
      <c r="JL179" s="33"/>
      <c r="JM179" s="33"/>
      <c r="JN179" s="33"/>
      <c r="JO179" s="33"/>
      <c r="JP179" s="33"/>
      <c r="JQ179" s="33"/>
      <c r="JR179" s="33"/>
      <c r="JS179" s="33"/>
      <c r="JT179" s="33"/>
      <c r="JU179" s="33"/>
      <c r="JV179" s="33"/>
      <c r="JW179" s="33"/>
      <c r="JX179" s="33"/>
      <c r="JY179" s="33"/>
      <c r="JZ179" s="33"/>
      <c r="KA179" s="33"/>
      <c r="KB179" s="33"/>
      <c r="KC179" s="33"/>
      <c r="KD179" s="33"/>
      <c r="KE179" s="33"/>
      <c r="KF179" s="33"/>
      <c r="KG179" s="33"/>
      <c r="KH179" s="33"/>
      <c r="KI179" s="33"/>
      <c r="KJ179" s="33"/>
      <c r="KK179" s="33"/>
      <c r="KL179" s="33"/>
      <c r="KM179" s="33"/>
      <c r="KN179" s="33"/>
      <c r="KO179" s="33"/>
      <c r="KP179" s="33"/>
      <c r="KQ179" s="33"/>
      <c r="KR179" s="33"/>
      <c r="KS179" s="33"/>
      <c r="KT179" s="33"/>
      <c r="KU179" s="33"/>
      <c r="KV179" s="33"/>
      <c r="KW179" s="33"/>
      <c r="KX179" s="33"/>
      <c r="KY179" s="33"/>
      <c r="KZ179" s="33"/>
      <c r="LA179" s="33"/>
      <c r="LB179" s="33"/>
      <c r="LC179" s="33"/>
      <c r="LD179" s="33"/>
      <c r="LE179" s="33"/>
      <c r="LF179" s="33"/>
      <c r="LG179" s="33"/>
      <c r="LH179" s="33"/>
      <c r="LI179" s="33"/>
      <c r="LJ179" s="33"/>
      <c r="LK179" s="33"/>
      <c r="LL179" s="33"/>
      <c r="LM179" s="33"/>
      <c r="LN179" s="33"/>
      <c r="LO179" s="33"/>
      <c r="LP179" s="33"/>
      <c r="LQ179" s="33"/>
      <c r="LR179" s="33"/>
      <c r="LS179" s="33"/>
      <c r="LT179" s="33"/>
      <c r="LU179" s="33"/>
      <c r="LV179" s="33"/>
      <c r="LW179" s="33"/>
      <c r="LX179" s="33"/>
      <c r="LY179" s="33"/>
      <c r="LZ179" s="33"/>
      <c r="MA179" s="33"/>
      <c r="MB179" s="33"/>
      <c r="MC179" s="33"/>
      <c r="MD179" s="33"/>
      <c r="ME179" s="33"/>
      <c r="MF179" s="33"/>
      <c r="MG179" s="33"/>
      <c r="MH179" s="33"/>
      <c r="MI179" s="33"/>
      <c r="MJ179" s="33"/>
      <c r="MK179" s="33"/>
      <c r="ML179" s="33"/>
      <c r="MM179" s="33"/>
      <c r="MN179" s="33"/>
      <c r="MO179" s="33"/>
      <c r="MP179" s="33"/>
      <c r="MQ179" s="33"/>
      <c r="MR179" s="33"/>
      <c r="MS179" s="33"/>
      <c r="MT179" s="33"/>
      <c r="MU179" s="33"/>
      <c r="MV179" s="33"/>
      <c r="MW179" s="33"/>
      <c r="MX179" s="33"/>
      <c r="MY179" s="33"/>
      <c r="MZ179" s="33"/>
      <c r="NA179" s="33"/>
      <c r="NB179" s="33"/>
      <c r="NC179" s="33"/>
      <c r="ND179" s="33"/>
      <c r="NE179" s="33"/>
      <c r="NF179" s="33"/>
      <c r="NG179" s="33"/>
      <c r="NH179" s="33"/>
      <c r="NI179" s="33"/>
      <c r="NJ179" s="33"/>
      <c r="NK179" s="33"/>
      <c r="NL179" s="33"/>
      <c r="NM179" s="33"/>
      <c r="NN179" s="33"/>
      <c r="NO179" s="33"/>
      <c r="NP179" s="33"/>
      <c r="NQ179" s="33"/>
      <c r="NR179" s="33"/>
      <c r="NS179" s="33"/>
      <c r="NT179" s="33"/>
      <c r="NU179" s="33"/>
      <c r="NV179" s="33"/>
      <c r="NW179" s="33"/>
      <c r="NX179" s="33"/>
      <c r="NY179" s="33"/>
      <c r="NZ179" s="33"/>
      <c r="OA179" s="33"/>
      <c r="OB179" s="33"/>
      <c r="OC179" s="33"/>
      <c r="OD179" s="33"/>
      <c r="OE179" s="33"/>
      <c r="OF179" s="33"/>
      <c r="OG179" s="33"/>
      <c r="OH179" s="33"/>
      <c r="OI179" s="33"/>
      <c r="OJ179" s="33"/>
      <c r="OK179" s="33"/>
      <c r="OL179" s="33"/>
      <c r="OM179" s="33"/>
      <c r="ON179" s="33"/>
      <c r="OO179" s="33"/>
      <c r="OP179" s="33"/>
    </row>
    <row r="180" spans="1:406" x14ac:dyDescent="0.25">
      <c r="A180" s="13" t="str">
        <f t="shared" si="2"/>
        <v>Boom-COARSE-0.5-20-3</v>
      </c>
      <c r="B180" s="13" t="s">
        <v>57</v>
      </c>
      <c r="C180" s="13" t="s">
        <v>29</v>
      </c>
      <c r="D180" s="23">
        <v>0.5</v>
      </c>
      <c r="E180" s="23">
        <v>20</v>
      </c>
      <c r="F180" s="32">
        <v>3</v>
      </c>
      <c r="G180" s="33">
        <v>1.2280902399999998E-2</v>
      </c>
      <c r="H180" s="33">
        <v>7.1491102899999999E-3</v>
      </c>
      <c r="I180" s="33">
        <v>5.1106184399999999E-3</v>
      </c>
      <c r="J180" s="33">
        <v>4.0478415599999994E-3</v>
      </c>
      <c r="K180" s="33">
        <v>3.27970977E-3</v>
      </c>
      <c r="L180" s="33">
        <v>2.65730164E-3</v>
      </c>
      <c r="M180" s="33">
        <v>2.3094794299999997E-3</v>
      </c>
      <c r="N180" s="33">
        <v>1.9777006099999999E-3</v>
      </c>
      <c r="O180" s="33">
        <v>1.6305342E-3</v>
      </c>
      <c r="P180" s="33">
        <v>1.4309051799999998E-3</v>
      </c>
      <c r="Q180" s="33">
        <v>1.2240919779999998E-3</v>
      </c>
      <c r="R180" s="33">
        <v>1.049633735E-3</v>
      </c>
      <c r="S180" s="33">
        <v>9.0490088799999996E-4</v>
      </c>
      <c r="T180" s="33">
        <v>7.42957062E-4</v>
      </c>
      <c r="U180" s="33">
        <v>6.0002860300000004E-4</v>
      </c>
      <c r="V180" s="33">
        <v>4.8991363199999999E-4</v>
      </c>
      <c r="W180" s="33">
        <v>4.0903187499999994E-4</v>
      </c>
      <c r="X180" s="33">
        <v>3.5069439099999998E-4</v>
      </c>
      <c r="Y180" s="33">
        <v>3.0585361399999996E-4</v>
      </c>
      <c r="Z180" s="33">
        <v>2.69751932E-4</v>
      </c>
      <c r="AA180" s="33">
        <v>2.3997401799999999E-4</v>
      </c>
      <c r="AB180" s="33">
        <v>2.1549131499999999E-4</v>
      </c>
      <c r="AC180" s="33">
        <v>1.9539662800000001E-4</v>
      </c>
      <c r="AD180" s="33">
        <v>1.7737461199999999E-4</v>
      </c>
      <c r="AE180" s="33">
        <v>1.6198684289999999E-4</v>
      </c>
      <c r="AF180" s="33">
        <v>1.4938369949999997E-4</v>
      </c>
      <c r="AG180" s="33">
        <v>1.3822817729999999E-4</v>
      </c>
      <c r="AH180" s="33">
        <v>1.2827645419999999E-4</v>
      </c>
      <c r="AI180" s="33">
        <v>1.194443819E-4</v>
      </c>
      <c r="AJ180" s="33">
        <v>1.1142581990000001E-4</v>
      </c>
      <c r="AK180" s="33">
        <v>1.040726325E-4</v>
      </c>
      <c r="AL180" s="33">
        <v>9.8208438699999998E-5</v>
      </c>
      <c r="AM180" s="33">
        <v>9.3328939099999992E-5</v>
      </c>
      <c r="AN180" s="33">
        <v>8.8641830499999996E-5</v>
      </c>
      <c r="AO180" s="33">
        <v>8.39471155E-5</v>
      </c>
      <c r="AP180" s="33">
        <v>7.9957491699999991E-5</v>
      </c>
      <c r="AQ180" s="33">
        <v>7.6335920499999988E-5</v>
      </c>
      <c r="AR180" s="33">
        <v>7.3020625900000003E-5</v>
      </c>
      <c r="AS180" s="33">
        <v>6.9734485099999998E-5</v>
      </c>
      <c r="AT180" s="33">
        <v>6.6848914399999994E-5</v>
      </c>
      <c r="AU180" s="33">
        <v>6.45153009E-5</v>
      </c>
      <c r="AV180" s="33">
        <v>6.2296146900000005E-5</v>
      </c>
      <c r="AW180" s="33">
        <v>6.0039683699999995E-5</v>
      </c>
      <c r="AX180" s="33">
        <v>5.7569519800000003E-5</v>
      </c>
      <c r="AY180" s="33">
        <v>5.55841403E-5</v>
      </c>
      <c r="AZ180" s="33">
        <v>5.3959077099999998E-5</v>
      </c>
      <c r="BA180" s="33">
        <v>5.2669735499999995E-5</v>
      </c>
      <c r="BB180" s="33">
        <v>5.1606463999999996E-5</v>
      </c>
      <c r="BC180" s="33">
        <v>5.0235312299999998E-5</v>
      </c>
      <c r="BD180" s="33">
        <v>4.9014465099999992E-5</v>
      </c>
      <c r="BE180" s="33">
        <v>4.82417326E-5</v>
      </c>
      <c r="BF180" s="33">
        <v>4.7245882199999995E-5</v>
      </c>
      <c r="BG180" s="33">
        <v>4.6626874999999997E-5</v>
      </c>
      <c r="BH180" s="33">
        <v>4.5803097699999995E-5</v>
      </c>
      <c r="BI180" s="33">
        <v>4.47025491E-5</v>
      </c>
      <c r="BJ180" s="33">
        <v>4.3403538999999992E-5</v>
      </c>
      <c r="BK180" s="33">
        <v>4.29107071E-5</v>
      </c>
      <c r="BL180" s="33">
        <v>4.2461339E-5</v>
      </c>
      <c r="BM180" s="33">
        <v>4.2013920999999998E-5</v>
      </c>
      <c r="BN180" s="33">
        <v>4.1265108699999995E-5</v>
      </c>
      <c r="BO180" s="33">
        <v>4.0207875099999995E-5</v>
      </c>
      <c r="BP180" s="33">
        <v>3.9230963000000003E-5</v>
      </c>
      <c r="BQ180" s="33">
        <v>3.8381318700000002E-5</v>
      </c>
      <c r="BR180" s="33">
        <v>3.7811078499999999E-5</v>
      </c>
      <c r="BS180" s="33">
        <v>3.7052603E-5</v>
      </c>
      <c r="BT180" s="33">
        <v>3.5990996499999995E-5</v>
      </c>
      <c r="BU180" s="33">
        <v>3.4822504799999998E-5</v>
      </c>
      <c r="BV180" s="33">
        <v>3.4357624100000002E-5</v>
      </c>
      <c r="BW180" s="33">
        <v>3.3714441100000001E-5</v>
      </c>
      <c r="BX180" s="33">
        <v>3.31035814E-5</v>
      </c>
      <c r="BY180" s="33">
        <v>3.2300139699999994E-5</v>
      </c>
      <c r="BZ180" s="33">
        <v>3.1499095500000002E-5</v>
      </c>
      <c r="CA180" s="33">
        <v>3.0941138099999996E-5</v>
      </c>
      <c r="CB180" s="33">
        <v>3.0420327400000001E-5</v>
      </c>
      <c r="CC180" s="33">
        <v>2.9837040399999998E-5</v>
      </c>
      <c r="CD180" s="33">
        <v>2.9349485339999997E-5</v>
      </c>
      <c r="CE180" s="33">
        <v>2.8914084669999996E-5</v>
      </c>
      <c r="CF180" s="33">
        <v>2.847434203E-5</v>
      </c>
      <c r="CG180" s="33">
        <v>2.770556336E-5</v>
      </c>
      <c r="CH180" s="33">
        <v>2.7152744619999998E-5</v>
      </c>
      <c r="CI180" s="33">
        <v>2.6787980679999995E-5</v>
      </c>
      <c r="CJ180" s="33">
        <v>2.6465812189999999E-5</v>
      </c>
      <c r="CK180" s="33">
        <v>2.6287750789999995E-5</v>
      </c>
      <c r="CL180" s="33">
        <v>2.5816020489999998E-5</v>
      </c>
      <c r="CM180" s="33">
        <v>2.5255010789999998E-5</v>
      </c>
      <c r="CN180" s="33">
        <v>2.4584535379999997E-5</v>
      </c>
      <c r="CO180" s="33">
        <v>2.4063287799999998E-5</v>
      </c>
      <c r="CP180" s="33">
        <v>2.3897599469999999E-5</v>
      </c>
      <c r="CQ180" s="33">
        <v>2.3768695679999996E-5</v>
      </c>
      <c r="CR180" s="33">
        <v>2.348030112E-5</v>
      </c>
      <c r="CS180" s="33">
        <v>2.306310865E-5</v>
      </c>
      <c r="CT180" s="33">
        <v>2.2564713150000001E-5</v>
      </c>
      <c r="CU180" s="33">
        <v>2.205581699E-5</v>
      </c>
      <c r="CV180" s="33">
        <v>2.1655520319999999E-5</v>
      </c>
      <c r="CW180" s="33">
        <v>2.132130899E-5</v>
      </c>
      <c r="CX180" s="33">
        <v>2.1268825889999998E-5</v>
      </c>
      <c r="CY180" s="33">
        <v>2.1181504039999997E-5</v>
      </c>
      <c r="CZ180" s="33">
        <v>2.1145074799999997E-5</v>
      </c>
      <c r="DA180" s="33">
        <v>2.1185465219999999E-5</v>
      </c>
      <c r="DB180" s="33">
        <v>2.1120323009999998E-5</v>
      </c>
      <c r="DC180" s="33">
        <v>2.0632845439999999E-5</v>
      </c>
      <c r="DD180" s="33">
        <v>2.013365831E-5</v>
      </c>
      <c r="DE180" s="33">
        <v>1.9806782739999999E-5</v>
      </c>
      <c r="DF180" s="33">
        <v>1.9739011989999998E-5</v>
      </c>
      <c r="DG180" s="33">
        <v>1.9895737069999997E-5</v>
      </c>
      <c r="DH180" s="33">
        <v>1.9933468519999998E-5</v>
      </c>
      <c r="DI180" s="33">
        <v>1.985587531E-5</v>
      </c>
      <c r="DJ180" s="33">
        <v>1.974001065E-5</v>
      </c>
      <c r="DK180" s="33">
        <v>1.941199075E-5</v>
      </c>
      <c r="DL180" s="33">
        <v>1.9030221259999999E-5</v>
      </c>
      <c r="DM180" s="33">
        <v>1.867169015E-5</v>
      </c>
      <c r="DN180" s="33">
        <v>1.866897512E-5</v>
      </c>
      <c r="DO180" s="33">
        <v>1.8554061779999999E-5</v>
      </c>
      <c r="DP180" s="33">
        <v>1.8459576619999999E-5</v>
      </c>
      <c r="DQ180" s="33">
        <v>1.8505959679999998E-5</v>
      </c>
      <c r="DR180" s="33">
        <v>1.824762403E-5</v>
      </c>
      <c r="DS180" s="33">
        <v>1.8139103929999999E-5</v>
      </c>
      <c r="DT180" s="33">
        <v>1.8200983119999995E-5</v>
      </c>
      <c r="DU180" s="33">
        <v>1.7991042969999999E-5</v>
      </c>
      <c r="DV180" s="33">
        <v>1.786589448E-5</v>
      </c>
      <c r="DW180" s="33">
        <v>1.7710494509999997E-5</v>
      </c>
      <c r="DX180" s="33">
        <v>1.7500300599999999E-5</v>
      </c>
      <c r="DY180" s="33">
        <v>1.716088592E-5</v>
      </c>
      <c r="DZ180" s="33">
        <v>1.7017689919999999E-5</v>
      </c>
      <c r="EA180" s="33">
        <v>1.7025684409999998E-5</v>
      </c>
      <c r="EB180" s="33">
        <v>1.713378426E-5</v>
      </c>
      <c r="EC180" s="33">
        <v>1.7265051349999998E-5</v>
      </c>
      <c r="ED180" s="33">
        <v>1.7464521269999998E-5</v>
      </c>
      <c r="EE180" s="33">
        <v>1.7213313589999999E-5</v>
      </c>
      <c r="EF180" s="33">
        <v>1.6784002149999997E-5</v>
      </c>
      <c r="EG180" s="33">
        <v>1.6564264960000002E-5</v>
      </c>
      <c r="EH180" s="33">
        <v>1.639664854E-5</v>
      </c>
      <c r="EI180" s="33">
        <v>1.6363922929999998E-5</v>
      </c>
      <c r="EJ180" s="33">
        <v>1.6506778009999999E-5</v>
      </c>
      <c r="EK180" s="33">
        <v>1.6615891319999998E-5</v>
      </c>
      <c r="EL180" s="33">
        <v>1.6475566549999996E-5</v>
      </c>
      <c r="EM180" s="33">
        <v>1.634689524E-5</v>
      </c>
      <c r="EN180" s="33">
        <v>1.6182415489999999E-5</v>
      </c>
      <c r="EO180" s="33">
        <v>1.5986450119999998E-5</v>
      </c>
      <c r="EP180" s="33">
        <v>1.5962570109999998E-5</v>
      </c>
      <c r="EQ180" s="33">
        <v>1.591977527E-5</v>
      </c>
      <c r="ER180" s="33">
        <v>1.6062848959999999E-5</v>
      </c>
      <c r="ES180" s="33">
        <v>1.6317571969999998E-5</v>
      </c>
      <c r="ET180" s="33">
        <v>1.6385512639999999E-5</v>
      </c>
      <c r="EU180" s="33">
        <v>1.6229340259999999E-5</v>
      </c>
      <c r="EV180" s="33">
        <v>1.6034271689999999E-5</v>
      </c>
      <c r="EW180" s="33">
        <v>1.555064962E-5</v>
      </c>
      <c r="EX180" s="33">
        <v>1.508963372E-5</v>
      </c>
      <c r="EY180" s="33">
        <v>1.500188203E-5</v>
      </c>
      <c r="EZ180" s="33">
        <v>1.4979848169999998E-5</v>
      </c>
      <c r="FA180" s="33">
        <v>1.4928801419999999E-5</v>
      </c>
      <c r="FB180" s="33">
        <v>1.5061277899999999E-5</v>
      </c>
      <c r="FC180" s="33">
        <v>1.5294885119999998E-5</v>
      </c>
      <c r="FD180" s="33">
        <v>1.5414441919999999E-5</v>
      </c>
      <c r="FE180" s="33">
        <v>1.5405100649999998E-5</v>
      </c>
      <c r="FF180" s="33">
        <v>1.5384138109999999E-5</v>
      </c>
      <c r="FG180" s="33">
        <v>1.531006454E-5</v>
      </c>
      <c r="FH180" s="33">
        <v>1.4945825909999998E-5</v>
      </c>
      <c r="FI180" s="33">
        <v>1.4629275669999999E-5</v>
      </c>
      <c r="FJ180" s="33">
        <v>1.4438678069999998E-5</v>
      </c>
      <c r="FK180" s="33">
        <v>1.3998774799999999E-5</v>
      </c>
      <c r="FL180" s="33">
        <v>1.3950460420000001E-5</v>
      </c>
      <c r="FM180" s="33">
        <v>1.3986510619999999E-5</v>
      </c>
      <c r="FN180" s="33">
        <v>1.395190885E-5</v>
      </c>
      <c r="FO180" s="33">
        <v>1.4006834829999998E-5</v>
      </c>
      <c r="FP180" s="33">
        <v>1.395803897E-5</v>
      </c>
      <c r="FQ180" s="33">
        <v>1.4019467959999998E-5</v>
      </c>
      <c r="FR180" s="33">
        <v>1.417678552E-5</v>
      </c>
      <c r="FS180" s="33">
        <v>1.420637975E-5</v>
      </c>
      <c r="FT180" s="33">
        <v>1.4242459949999999E-5</v>
      </c>
      <c r="FU180" s="33">
        <v>1.425646004E-5</v>
      </c>
      <c r="FV180" s="33">
        <v>1.4051944229999998E-5</v>
      </c>
      <c r="FW180" s="33">
        <v>1.3821682559999998E-5</v>
      </c>
      <c r="FX180" s="33">
        <v>1.3632103929999998E-5</v>
      </c>
      <c r="FY180" s="33">
        <v>1.3256860839999999E-5</v>
      </c>
      <c r="FZ180" s="33">
        <v>1.2838555699999999E-5</v>
      </c>
      <c r="GA180" s="33">
        <v>1.247755755E-5</v>
      </c>
      <c r="GB180" s="33">
        <v>1.207921137E-5</v>
      </c>
      <c r="GC180" s="33">
        <v>1.1886368669999999E-5</v>
      </c>
      <c r="GD180" s="33">
        <v>1.216363956E-5</v>
      </c>
      <c r="GE180" s="33">
        <v>1.2508342529999999E-5</v>
      </c>
      <c r="GF180" s="33">
        <v>1.270161461E-5</v>
      </c>
      <c r="GG180" s="33">
        <v>1.285231666E-5</v>
      </c>
      <c r="GH180" s="33">
        <v>1.2952749319999999E-5</v>
      </c>
      <c r="GI180" s="33">
        <v>1.2997811819999999E-5</v>
      </c>
      <c r="GJ180" s="33">
        <v>1.2748372979999998E-5</v>
      </c>
      <c r="GK180" s="33">
        <v>1.2212447859999999E-5</v>
      </c>
      <c r="GL180" s="33">
        <v>1.1859972989999998E-5</v>
      </c>
      <c r="GM180" s="33">
        <v>1.15854967E-5</v>
      </c>
      <c r="GN180" s="33">
        <v>1.123236861E-5</v>
      </c>
      <c r="GO180" s="33">
        <v>1.116788998E-5</v>
      </c>
      <c r="GP180" s="33">
        <v>1.1167921849999998E-5</v>
      </c>
      <c r="GQ180" s="33">
        <v>1.103796043E-5</v>
      </c>
      <c r="GR180" s="33">
        <v>1.100354598E-5</v>
      </c>
      <c r="GS180" s="33">
        <v>1.091604685E-5</v>
      </c>
      <c r="GT180" s="33">
        <v>1.091596479E-5</v>
      </c>
      <c r="GU180" s="33">
        <v>1.0817764420000001E-5</v>
      </c>
      <c r="GV180" s="33">
        <v>1.0776988249999998E-5</v>
      </c>
      <c r="GW180" s="33">
        <v>1.0792387849999998E-5</v>
      </c>
      <c r="GX180" s="33">
        <v>1.0618534509999999E-5</v>
      </c>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33"/>
      <c r="IW180" s="33"/>
      <c r="IX180" s="33"/>
      <c r="IY180" s="33"/>
      <c r="IZ180" s="33"/>
      <c r="JA180" s="33"/>
      <c r="JB180" s="33"/>
      <c r="JC180" s="33"/>
      <c r="JD180" s="33"/>
      <c r="JE180" s="33"/>
      <c r="JF180" s="33"/>
      <c r="JG180" s="33"/>
      <c r="JH180" s="33"/>
      <c r="JI180" s="33"/>
      <c r="JJ180" s="33"/>
      <c r="JK180" s="33"/>
      <c r="JL180" s="33"/>
      <c r="JM180" s="33"/>
      <c r="JN180" s="33"/>
      <c r="JO180" s="33"/>
      <c r="JP180" s="33"/>
      <c r="JQ180" s="33"/>
      <c r="JR180" s="33"/>
      <c r="JS180" s="33"/>
      <c r="JT180" s="33"/>
      <c r="JU180" s="33"/>
      <c r="JV180" s="33"/>
      <c r="JW180" s="33"/>
      <c r="JX180" s="33"/>
      <c r="JY180" s="33"/>
      <c r="JZ180" s="33"/>
      <c r="KA180" s="33"/>
      <c r="KB180" s="33"/>
      <c r="KC180" s="33"/>
      <c r="KD180" s="33"/>
      <c r="KE180" s="33"/>
      <c r="KF180" s="33"/>
      <c r="KG180" s="33"/>
      <c r="KH180" s="33"/>
      <c r="KI180" s="33"/>
      <c r="KJ180" s="33"/>
      <c r="KK180" s="33"/>
      <c r="KL180" s="33"/>
      <c r="KM180" s="33"/>
      <c r="KN180" s="33"/>
      <c r="KO180" s="33"/>
      <c r="KP180" s="33"/>
      <c r="KQ180" s="33"/>
      <c r="KR180" s="33"/>
      <c r="KS180" s="33"/>
      <c r="KT180" s="33"/>
      <c r="KU180" s="33"/>
      <c r="KV180" s="33"/>
      <c r="KW180" s="33"/>
      <c r="KX180" s="33"/>
      <c r="KY180" s="33"/>
      <c r="KZ180" s="33"/>
      <c r="LA180" s="33"/>
      <c r="LB180" s="33"/>
      <c r="LC180" s="33"/>
      <c r="LD180" s="33"/>
      <c r="LE180" s="33"/>
      <c r="LF180" s="33"/>
      <c r="LG180" s="33"/>
      <c r="LH180" s="33"/>
      <c r="LI180" s="33"/>
      <c r="LJ180" s="33"/>
      <c r="LK180" s="33"/>
      <c r="LL180" s="33"/>
      <c r="LM180" s="33"/>
      <c r="LN180" s="33"/>
      <c r="LO180" s="33"/>
      <c r="LP180" s="33"/>
      <c r="LQ180" s="33"/>
      <c r="LR180" s="33"/>
      <c r="LS180" s="33"/>
      <c r="LT180" s="33"/>
      <c r="LU180" s="33"/>
      <c r="LV180" s="33"/>
      <c r="LW180" s="33"/>
      <c r="LX180" s="33"/>
      <c r="LY180" s="33"/>
      <c r="LZ180" s="33"/>
      <c r="MA180" s="33"/>
      <c r="MB180" s="33"/>
      <c r="MC180" s="33"/>
      <c r="MD180" s="33"/>
      <c r="ME180" s="33"/>
      <c r="MF180" s="33"/>
      <c r="MG180" s="33"/>
      <c r="MH180" s="33"/>
      <c r="MI180" s="33"/>
      <c r="MJ180" s="33"/>
      <c r="MK180" s="33"/>
      <c r="ML180" s="33"/>
      <c r="MM180" s="33"/>
      <c r="MN180" s="33"/>
      <c r="MO180" s="33"/>
      <c r="MP180" s="33"/>
      <c r="MQ180" s="33"/>
      <c r="MR180" s="33"/>
      <c r="MS180" s="33"/>
      <c r="MT180" s="33"/>
      <c r="MU180" s="33"/>
      <c r="MV180" s="33"/>
      <c r="MW180" s="33"/>
      <c r="MX180" s="33"/>
      <c r="MY180" s="33"/>
      <c r="MZ180" s="33"/>
      <c r="NA180" s="33"/>
      <c r="NB180" s="33"/>
      <c r="NC180" s="33"/>
      <c r="ND180" s="33"/>
      <c r="NE180" s="33"/>
      <c r="NF180" s="33"/>
      <c r="NG180" s="33"/>
      <c r="NH180" s="33"/>
      <c r="NI180" s="33"/>
      <c r="NJ180" s="33"/>
      <c r="NK180" s="33"/>
      <c r="NL180" s="33"/>
      <c r="NM180" s="33"/>
      <c r="NN180" s="33"/>
      <c r="NO180" s="33"/>
      <c r="NP180" s="33"/>
      <c r="NQ180" s="33"/>
      <c r="NR180" s="33"/>
      <c r="NS180" s="33"/>
      <c r="NT180" s="33"/>
      <c r="NU180" s="33"/>
      <c r="NV180" s="33"/>
      <c r="NW180" s="33"/>
      <c r="NX180" s="33"/>
      <c r="NY180" s="33"/>
      <c r="NZ180" s="33"/>
      <c r="OA180" s="33"/>
      <c r="OB180" s="33"/>
      <c r="OC180" s="33"/>
      <c r="OD180" s="33"/>
      <c r="OE180" s="33"/>
      <c r="OF180" s="33"/>
      <c r="OG180" s="33"/>
      <c r="OH180" s="33"/>
      <c r="OI180" s="33"/>
      <c r="OJ180" s="33"/>
      <c r="OK180" s="33"/>
      <c r="OL180" s="33"/>
      <c r="OM180" s="33"/>
      <c r="ON180" s="33"/>
      <c r="OO180" s="33"/>
      <c r="OP180" s="33"/>
    </row>
    <row r="181" spans="1:406" x14ac:dyDescent="0.25">
      <c r="A181" s="13" t="str">
        <f t="shared" si="2"/>
        <v>Boom-COARSE-0.5-14-3</v>
      </c>
      <c r="B181" s="13" t="s">
        <v>57</v>
      </c>
      <c r="C181" s="13" t="s">
        <v>29</v>
      </c>
      <c r="D181" s="23">
        <v>0.5</v>
      </c>
      <c r="E181" s="23">
        <v>14</v>
      </c>
      <c r="F181" s="32">
        <v>3</v>
      </c>
      <c r="G181" s="33">
        <v>9.9954638999999977E-3</v>
      </c>
      <c r="H181" s="33">
        <v>5.2794859400000001E-3</v>
      </c>
      <c r="I181" s="33">
        <v>3.4469003599999996E-3</v>
      </c>
      <c r="J181" s="33">
        <v>2.5197599100000002E-3</v>
      </c>
      <c r="K181" s="33">
        <v>2.0667617599999999E-3</v>
      </c>
      <c r="L181" s="33">
        <v>1.7091125799999997E-3</v>
      </c>
      <c r="M181" s="33">
        <v>1.4407219099999999E-3</v>
      </c>
      <c r="N181" s="33">
        <v>1.2279486679999999E-3</v>
      </c>
      <c r="O181" s="33">
        <v>1.067868544E-3</v>
      </c>
      <c r="P181" s="33">
        <v>9.1931466299999991E-4</v>
      </c>
      <c r="Q181" s="33">
        <v>7.7908213000000008E-4</v>
      </c>
      <c r="R181" s="33">
        <v>6.5695239799999985E-4</v>
      </c>
      <c r="S181" s="33">
        <v>5.7111550000000003E-4</v>
      </c>
      <c r="T181" s="33">
        <v>4.7486149899999999E-4</v>
      </c>
      <c r="U181" s="33">
        <v>3.8993958699999999E-4</v>
      </c>
      <c r="V181" s="33">
        <v>3.1617006400000002E-4</v>
      </c>
      <c r="W181" s="33">
        <v>2.6384976300000001E-4</v>
      </c>
      <c r="X181" s="33">
        <v>2.2603038799999997E-4</v>
      </c>
      <c r="Y181" s="33">
        <v>1.9725793999999998E-4</v>
      </c>
      <c r="Z181" s="33">
        <v>1.7494114549999998E-4</v>
      </c>
      <c r="AA181" s="33">
        <v>1.5688002849999997E-4</v>
      </c>
      <c r="AB181" s="33">
        <v>1.4178245709999999E-4</v>
      </c>
      <c r="AC181" s="33">
        <v>1.2927990359999999E-4</v>
      </c>
      <c r="AD181" s="33">
        <v>1.1877579039999999E-4</v>
      </c>
      <c r="AE181" s="33">
        <v>1.0984073289999999E-4</v>
      </c>
      <c r="AF181" s="33">
        <v>1.021557368E-4</v>
      </c>
      <c r="AG181" s="33">
        <v>9.5351266299999998E-5</v>
      </c>
      <c r="AH181" s="33">
        <v>8.9448332299999991E-5</v>
      </c>
      <c r="AI181" s="33">
        <v>8.4374991599999989E-5</v>
      </c>
      <c r="AJ181" s="33">
        <v>7.9836384899999987E-5</v>
      </c>
      <c r="AK181" s="33">
        <v>7.576840119999999E-5</v>
      </c>
      <c r="AL181" s="33">
        <v>7.2023460299999991E-5</v>
      </c>
      <c r="AM181" s="33">
        <v>6.894397369999999E-5</v>
      </c>
      <c r="AN181" s="33">
        <v>6.6229806900000002E-5</v>
      </c>
      <c r="AO181" s="33">
        <v>6.374158549999999E-5</v>
      </c>
      <c r="AP181" s="33">
        <v>6.1419042299999999E-5</v>
      </c>
      <c r="AQ181" s="33">
        <v>5.9333010100000002E-5</v>
      </c>
      <c r="AR181" s="33">
        <v>5.7440168199999995E-5</v>
      </c>
      <c r="AS181" s="33">
        <v>5.5326928899999995E-5</v>
      </c>
      <c r="AT181" s="33">
        <v>5.3302434799999999E-5</v>
      </c>
      <c r="AU181" s="33">
        <v>5.16509597E-5</v>
      </c>
      <c r="AV181" s="33">
        <v>5.0105705699999999E-5</v>
      </c>
      <c r="AW181" s="33">
        <v>4.8552549299999995E-5</v>
      </c>
      <c r="AX181" s="33">
        <v>4.7028845399999996E-5</v>
      </c>
      <c r="AY181" s="33">
        <v>4.6060858100000001E-5</v>
      </c>
      <c r="AZ181" s="33">
        <v>4.5289837000000003E-5</v>
      </c>
      <c r="BA181" s="33">
        <v>4.4481363999999992E-5</v>
      </c>
      <c r="BB181" s="33">
        <v>4.3713723299999999E-5</v>
      </c>
      <c r="BC181" s="33">
        <v>4.2778828399999994E-5</v>
      </c>
      <c r="BD181" s="33">
        <v>4.2145898099999992E-5</v>
      </c>
      <c r="BE181" s="33">
        <v>4.1544718899999996E-5</v>
      </c>
      <c r="BF181" s="33">
        <v>4.1123948099999997E-5</v>
      </c>
      <c r="BG181" s="33">
        <v>4.0645558199999998E-5</v>
      </c>
      <c r="BH181" s="33">
        <v>3.9945512099999997E-5</v>
      </c>
      <c r="BI181" s="33">
        <v>3.9099996599999994E-5</v>
      </c>
      <c r="BJ181" s="33">
        <v>3.8702706000000001E-5</v>
      </c>
      <c r="BK181" s="33">
        <v>3.8293057799999996E-5</v>
      </c>
      <c r="BL181" s="33">
        <v>3.7997199499999998E-5</v>
      </c>
      <c r="BM181" s="33">
        <v>3.7555682899999999E-5</v>
      </c>
      <c r="BN181" s="33">
        <v>3.6718537200000002E-5</v>
      </c>
      <c r="BO181" s="33">
        <v>3.6129747099999994E-5</v>
      </c>
      <c r="BP181" s="33">
        <v>3.5739742799999994E-5</v>
      </c>
      <c r="BQ181" s="33">
        <v>3.5503990399999997E-5</v>
      </c>
      <c r="BR181" s="33">
        <v>3.5235907599999995E-5</v>
      </c>
      <c r="BS181" s="33">
        <v>3.4936874100000001E-5</v>
      </c>
      <c r="BT181" s="33">
        <v>3.4466682899999995E-5</v>
      </c>
      <c r="BU181" s="33">
        <v>3.3916199199999999E-5</v>
      </c>
      <c r="BV181" s="33">
        <v>3.3415682800000003E-5</v>
      </c>
      <c r="BW181" s="33">
        <v>3.3176820199999995E-5</v>
      </c>
      <c r="BX181" s="33">
        <v>3.2912475199999995E-5</v>
      </c>
      <c r="BY181" s="33">
        <v>3.2527762700000001E-5</v>
      </c>
      <c r="BZ181" s="33">
        <v>3.2501057999999998E-5</v>
      </c>
      <c r="CA181" s="33">
        <v>3.2266193599999997E-5</v>
      </c>
      <c r="CB181" s="33">
        <v>3.1724091899999997E-5</v>
      </c>
      <c r="CC181" s="33">
        <v>3.1193805E-5</v>
      </c>
      <c r="CD181" s="33">
        <v>3.0651949200000001E-5</v>
      </c>
      <c r="CE181" s="33">
        <v>3.05654755E-5</v>
      </c>
      <c r="CF181" s="33">
        <v>3.03779795E-5</v>
      </c>
      <c r="CG181" s="33">
        <v>3.0182304899999999E-5</v>
      </c>
      <c r="CH181" s="33">
        <v>3.0029316299999996E-5</v>
      </c>
      <c r="CI181" s="33">
        <v>2.9750053799999999E-5</v>
      </c>
      <c r="CJ181" s="33">
        <v>2.9527393399999995E-5</v>
      </c>
      <c r="CK181" s="33">
        <v>2.8931785799999998E-5</v>
      </c>
      <c r="CL181" s="33">
        <v>2.8216839399999997E-5</v>
      </c>
      <c r="CM181" s="33">
        <v>2.7896443799999997E-5</v>
      </c>
      <c r="CN181" s="33">
        <v>2.7862752849999998E-5</v>
      </c>
      <c r="CO181" s="33">
        <v>2.7917927749999997E-5</v>
      </c>
      <c r="CP181" s="33">
        <v>2.826191221E-5</v>
      </c>
      <c r="CQ181" s="33">
        <v>2.7911878280000001E-5</v>
      </c>
      <c r="CR181" s="33">
        <v>2.7095483499999996E-5</v>
      </c>
      <c r="CS181" s="33">
        <v>2.6326422279999994E-5</v>
      </c>
      <c r="CT181" s="33">
        <v>2.5837903870000002E-5</v>
      </c>
      <c r="CU181" s="33">
        <v>2.5823035819999998E-5</v>
      </c>
      <c r="CV181" s="33">
        <v>2.5762458239999997E-5</v>
      </c>
      <c r="CW181" s="33">
        <v>2.537825699E-5</v>
      </c>
      <c r="CX181" s="33">
        <v>2.4925189900000001E-5</v>
      </c>
      <c r="CY181" s="33">
        <v>2.4437900959999999E-5</v>
      </c>
      <c r="CZ181" s="33">
        <v>2.389547349E-5</v>
      </c>
      <c r="DA181" s="33">
        <v>2.3615267449999996E-5</v>
      </c>
      <c r="DB181" s="33">
        <v>2.3250354889999999E-5</v>
      </c>
      <c r="DC181" s="33">
        <v>2.2971958810000001E-5</v>
      </c>
      <c r="DD181" s="33">
        <v>2.2724593300000002E-5</v>
      </c>
      <c r="DE181" s="33">
        <v>2.2377073470000001E-5</v>
      </c>
      <c r="DF181" s="33">
        <v>2.2086529230000001E-5</v>
      </c>
      <c r="DG181" s="33">
        <v>2.1707312729999998E-5</v>
      </c>
      <c r="DH181" s="33">
        <v>2.1438111900000002E-5</v>
      </c>
      <c r="DI181" s="33">
        <v>2.1152532879999997E-5</v>
      </c>
      <c r="DJ181" s="33">
        <v>2.0855692039999998E-5</v>
      </c>
      <c r="DK181" s="33">
        <v>2.0726333909999996E-5</v>
      </c>
      <c r="DL181" s="33">
        <v>2.0293426490000001E-5</v>
      </c>
      <c r="DM181" s="33">
        <v>1.9981046839999999E-5</v>
      </c>
      <c r="DN181" s="33">
        <v>1.9685054619999996E-5</v>
      </c>
      <c r="DO181" s="33">
        <v>1.9328610180000001E-5</v>
      </c>
      <c r="DP181" s="33">
        <v>1.9161788449999999E-5</v>
      </c>
      <c r="DQ181" s="33">
        <v>1.9015869920000001E-5</v>
      </c>
      <c r="DR181" s="33">
        <v>1.8930087529999999E-5</v>
      </c>
      <c r="DS181" s="33">
        <v>1.9061725469999998E-5</v>
      </c>
      <c r="DT181" s="33">
        <v>1.874399335E-5</v>
      </c>
      <c r="DU181" s="33">
        <v>1.8223737719999998E-5</v>
      </c>
      <c r="DV181" s="33">
        <v>1.7715298059999996E-5</v>
      </c>
      <c r="DW181" s="33">
        <v>1.7137672530000001E-5</v>
      </c>
      <c r="DX181" s="33">
        <v>1.6981280209999998E-5</v>
      </c>
      <c r="DY181" s="33">
        <v>1.7073095489999999E-5</v>
      </c>
      <c r="DZ181" s="33">
        <v>1.726424808E-5</v>
      </c>
      <c r="EA181" s="33">
        <v>1.735833143E-5</v>
      </c>
      <c r="EB181" s="33">
        <v>1.7254408659999999E-5</v>
      </c>
      <c r="EC181" s="33">
        <v>1.6997599179999999E-5</v>
      </c>
      <c r="ED181" s="33">
        <v>1.6820485169999999E-5</v>
      </c>
      <c r="EE181" s="33">
        <v>1.6467774749999998E-5</v>
      </c>
      <c r="EF181" s="33">
        <v>1.6129617409999998E-5</v>
      </c>
      <c r="EG181" s="33">
        <v>1.5945812199999998E-5</v>
      </c>
      <c r="EH181" s="33">
        <v>1.5654657309999998E-5</v>
      </c>
      <c r="EI181" s="33">
        <v>1.575093931E-5</v>
      </c>
      <c r="EJ181" s="33">
        <v>1.5870803159999999E-5</v>
      </c>
      <c r="EK181" s="33">
        <v>1.579683829E-5</v>
      </c>
      <c r="EL181" s="33">
        <v>1.591887516E-5</v>
      </c>
      <c r="EM181" s="33">
        <v>1.592383486E-5</v>
      </c>
      <c r="EN181" s="33">
        <v>1.5652759529999999E-5</v>
      </c>
      <c r="EO181" s="33">
        <v>1.5213915109999999E-5</v>
      </c>
      <c r="EP181" s="33">
        <v>1.4860359159999999E-5</v>
      </c>
      <c r="EQ181" s="33">
        <v>1.4487108969999999E-5</v>
      </c>
      <c r="ER181" s="33">
        <v>1.4094473810000001E-5</v>
      </c>
      <c r="ES181" s="33">
        <v>1.4023477429999998E-5</v>
      </c>
      <c r="ET181" s="33">
        <v>1.4004710659999999E-5</v>
      </c>
      <c r="EU181" s="33">
        <v>1.4007758909999999E-5</v>
      </c>
      <c r="EV181" s="33">
        <v>1.412772194E-5</v>
      </c>
      <c r="EW181" s="33">
        <v>1.411318469E-5</v>
      </c>
      <c r="EX181" s="33">
        <v>1.4123072839999999E-5</v>
      </c>
      <c r="EY181" s="33">
        <v>1.4086059819999999E-5</v>
      </c>
      <c r="EZ181" s="33">
        <v>1.3785192689999999E-5</v>
      </c>
      <c r="FA181" s="33">
        <v>1.35263471E-5</v>
      </c>
      <c r="FB181" s="33">
        <v>1.3288498919999999E-5</v>
      </c>
      <c r="FC181" s="33">
        <v>1.3095021160000001E-5</v>
      </c>
      <c r="FD181" s="33">
        <v>1.3106400489999999E-5</v>
      </c>
      <c r="FE181" s="33">
        <v>1.2994807639999999E-5</v>
      </c>
      <c r="FF181" s="33">
        <v>1.287038559E-5</v>
      </c>
      <c r="FG181" s="33">
        <v>1.2751326589999999E-5</v>
      </c>
      <c r="FH181" s="33">
        <v>1.2547654669999999E-5</v>
      </c>
      <c r="FI181" s="33">
        <v>1.2516947000000001E-5</v>
      </c>
      <c r="FJ181" s="33">
        <v>1.2585817239999998E-5</v>
      </c>
      <c r="FK181" s="33">
        <v>1.2587326709999999E-5</v>
      </c>
      <c r="FL181" s="33">
        <v>1.2759849909999999E-5</v>
      </c>
      <c r="FM181" s="33">
        <v>1.294550211E-5</v>
      </c>
      <c r="FN181" s="33">
        <v>1.3030828789999999E-5</v>
      </c>
      <c r="FO181" s="33">
        <v>1.29640921E-5</v>
      </c>
      <c r="FP181" s="33">
        <v>1.2674759669999999E-5</v>
      </c>
      <c r="FQ181" s="33">
        <v>1.2321029099999997E-5</v>
      </c>
      <c r="FR181" s="33">
        <v>1.1941660909999999E-5</v>
      </c>
      <c r="FS181" s="33">
        <v>1.172771377E-5</v>
      </c>
      <c r="FT181" s="33">
        <v>1.1635150609999999E-5</v>
      </c>
      <c r="FU181" s="33">
        <v>1.1630030879999999E-5</v>
      </c>
      <c r="FV181" s="33">
        <v>1.1847731269999999E-5</v>
      </c>
      <c r="FW181" s="33">
        <v>1.2061081229999999E-5</v>
      </c>
      <c r="FX181" s="33">
        <v>1.2210866399999999E-5</v>
      </c>
      <c r="FY181" s="33">
        <v>1.2269054739999999E-5</v>
      </c>
      <c r="FZ181" s="33">
        <v>1.1968483279999999E-5</v>
      </c>
      <c r="GA181" s="33">
        <v>1.155390058E-5</v>
      </c>
      <c r="GB181" s="33">
        <v>1.1253061649999999E-5</v>
      </c>
      <c r="GC181" s="33">
        <v>1.096250611E-5</v>
      </c>
      <c r="GD181" s="33">
        <v>1.069717982E-5</v>
      </c>
      <c r="GE181" s="33">
        <v>1.0428421590000001E-5</v>
      </c>
      <c r="GF181" s="33">
        <v>1.0322109759999999E-5</v>
      </c>
      <c r="GG181" s="33">
        <v>1.0371293599999999E-5</v>
      </c>
      <c r="GH181" s="33">
        <v>1.0483711129999999E-5</v>
      </c>
      <c r="GI181" s="33">
        <v>1.0617617570000001E-5</v>
      </c>
      <c r="GJ181" s="33">
        <v>1.0728774059999999E-5</v>
      </c>
      <c r="GK181" s="33">
        <v>1.0746247589999999E-5</v>
      </c>
      <c r="GL181" s="33">
        <v>1.070832744E-5</v>
      </c>
      <c r="GM181" s="33">
        <v>1.0578682129999999E-5</v>
      </c>
      <c r="GN181" s="33">
        <v>1.0304961570000001E-5</v>
      </c>
      <c r="GO181" s="33">
        <v>1.0068448749999998E-5</v>
      </c>
      <c r="GP181" s="33">
        <v>9.7579113699999989E-6</v>
      </c>
      <c r="GQ181" s="33">
        <v>9.4732694999999995E-6</v>
      </c>
      <c r="GR181" s="33">
        <v>9.3239991199999994E-6</v>
      </c>
      <c r="GS181" s="33">
        <v>9.1290152600000001E-6</v>
      </c>
      <c r="GT181" s="33">
        <v>9.0348570500000004E-6</v>
      </c>
      <c r="GU181" s="33">
        <v>9.0131040699999999E-6</v>
      </c>
      <c r="GV181" s="33">
        <v>9.04599012E-6</v>
      </c>
      <c r="GW181" s="33">
        <v>9.0459196300000003E-6</v>
      </c>
      <c r="GX181" s="33">
        <v>9.1342217499999992E-6</v>
      </c>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33"/>
      <c r="IW181" s="33"/>
      <c r="IX181" s="33"/>
      <c r="IY181" s="33"/>
      <c r="IZ181" s="33"/>
      <c r="JA181" s="33"/>
      <c r="JB181" s="33"/>
      <c r="JC181" s="33"/>
      <c r="JD181" s="33"/>
      <c r="JE181" s="33"/>
      <c r="JF181" s="33"/>
      <c r="JG181" s="33"/>
      <c r="JH181" s="33"/>
      <c r="JI181" s="33"/>
      <c r="JJ181" s="33"/>
      <c r="JK181" s="33"/>
      <c r="JL181" s="33"/>
      <c r="JM181" s="33"/>
      <c r="JN181" s="33"/>
      <c r="JO181" s="33"/>
      <c r="JP181" s="33"/>
      <c r="JQ181" s="33"/>
      <c r="JR181" s="33"/>
      <c r="JS181" s="33"/>
      <c r="JT181" s="33"/>
      <c r="JU181" s="33"/>
      <c r="JV181" s="33"/>
      <c r="JW181" s="33"/>
      <c r="JX181" s="33"/>
      <c r="JY181" s="33"/>
      <c r="JZ181" s="33"/>
      <c r="KA181" s="33"/>
      <c r="KB181" s="33"/>
      <c r="KC181" s="33"/>
      <c r="KD181" s="33"/>
      <c r="KE181" s="33"/>
      <c r="KF181" s="33"/>
      <c r="KG181" s="33"/>
      <c r="KH181" s="33"/>
      <c r="KI181" s="33"/>
      <c r="KJ181" s="33"/>
      <c r="KK181" s="33"/>
      <c r="KL181" s="33"/>
      <c r="KM181" s="33"/>
      <c r="KN181" s="33"/>
      <c r="KO181" s="33"/>
      <c r="KP181" s="33"/>
      <c r="KQ181" s="33"/>
      <c r="KR181" s="33"/>
      <c r="KS181" s="33"/>
      <c r="KT181" s="33"/>
      <c r="KU181" s="33"/>
      <c r="KV181" s="33"/>
      <c r="KW181" s="33"/>
      <c r="KX181" s="33"/>
      <c r="KY181" s="33"/>
      <c r="KZ181" s="33"/>
      <c r="LA181" s="33"/>
      <c r="LB181" s="33"/>
      <c r="LC181" s="33"/>
      <c r="LD181" s="33"/>
      <c r="LE181" s="33"/>
      <c r="LF181" s="33"/>
      <c r="LG181" s="33"/>
      <c r="LH181" s="33"/>
      <c r="LI181" s="33"/>
      <c r="LJ181" s="33"/>
      <c r="LK181" s="33"/>
      <c r="LL181" s="33"/>
      <c r="LM181" s="33"/>
      <c r="LN181" s="33"/>
      <c r="LO181" s="33"/>
      <c r="LP181" s="33"/>
      <c r="LQ181" s="33"/>
      <c r="LR181" s="33"/>
      <c r="LS181" s="33"/>
      <c r="LT181" s="33"/>
      <c r="LU181" s="33"/>
      <c r="LV181" s="33"/>
      <c r="LW181" s="33"/>
      <c r="LX181" s="33"/>
      <c r="LY181" s="33"/>
      <c r="LZ181" s="33"/>
      <c r="MA181" s="33"/>
      <c r="MB181" s="33"/>
      <c r="MC181" s="33"/>
      <c r="MD181" s="33"/>
      <c r="ME181" s="33"/>
      <c r="MF181" s="33"/>
      <c r="MG181" s="33"/>
      <c r="MH181" s="33"/>
      <c r="MI181" s="33"/>
      <c r="MJ181" s="33"/>
      <c r="MK181" s="33"/>
      <c r="ML181" s="33"/>
      <c r="MM181" s="33"/>
      <c r="MN181" s="33"/>
      <c r="MO181" s="33"/>
      <c r="MP181" s="33"/>
      <c r="MQ181" s="33"/>
      <c r="MR181" s="33"/>
      <c r="MS181" s="33"/>
      <c r="MT181" s="33"/>
      <c r="MU181" s="33"/>
      <c r="MV181" s="33"/>
      <c r="MW181" s="33"/>
      <c r="MX181" s="33"/>
      <c r="MY181" s="33"/>
      <c r="MZ181" s="33"/>
      <c r="NA181" s="33"/>
      <c r="NB181" s="33"/>
      <c r="NC181" s="33"/>
      <c r="ND181" s="33"/>
      <c r="NE181" s="33"/>
      <c r="NF181" s="33"/>
      <c r="NG181" s="33"/>
      <c r="NH181" s="33"/>
      <c r="NI181" s="33"/>
      <c r="NJ181" s="33"/>
      <c r="NK181" s="33"/>
      <c r="NL181" s="33"/>
      <c r="NM181" s="33"/>
      <c r="NN181" s="33"/>
      <c r="NO181" s="33"/>
      <c r="NP181" s="33"/>
      <c r="NQ181" s="33"/>
      <c r="NR181" s="33"/>
      <c r="NS181" s="33"/>
      <c r="NT181" s="33"/>
      <c r="NU181" s="33"/>
      <c r="NV181" s="33"/>
      <c r="NW181" s="33"/>
      <c r="NX181" s="33"/>
      <c r="NY181" s="33"/>
      <c r="NZ181" s="33"/>
      <c r="OA181" s="33"/>
      <c r="OB181" s="33"/>
      <c r="OC181" s="33"/>
      <c r="OD181" s="33"/>
      <c r="OE181" s="33"/>
      <c r="OF181" s="33"/>
      <c r="OG181" s="33"/>
      <c r="OH181" s="33"/>
      <c r="OI181" s="33"/>
      <c r="OJ181" s="33"/>
      <c r="OK181" s="33"/>
      <c r="OL181" s="33"/>
      <c r="OM181" s="33"/>
      <c r="ON181" s="33"/>
      <c r="OO181" s="33"/>
      <c r="OP181" s="33"/>
    </row>
    <row r="182" spans="1:406" x14ac:dyDescent="0.25">
      <c r="A182" s="13" t="str">
        <f t="shared" si="2"/>
        <v>Boom-COARSE-0.5-7-3</v>
      </c>
      <c r="B182" s="13" t="s">
        <v>57</v>
      </c>
      <c r="C182" s="13" t="s">
        <v>29</v>
      </c>
      <c r="D182" s="23">
        <v>0.5</v>
      </c>
      <c r="E182" s="23">
        <v>7</v>
      </c>
      <c r="F182" s="32">
        <v>3</v>
      </c>
      <c r="G182" s="33">
        <v>6.4860749599999993E-3</v>
      </c>
      <c r="H182" s="33">
        <v>2.7911417099999998E-3</v>
      </c>
      <c r="I182" s="33">
        <v>1.7544116999999998E-3</v>
      </c>
      <c r="J182" s="33">
        <v>1.3082371680000001E-3</v>
      </c>
      <c r="K182" s="33">
        <v>1.078237199E-3</v>
      </c>
      <c r="L182" s="33">
        <v>9.5109780099999987E-4</v>
      </c>
      <c r="M182" s="33">
        <v>8.2214019599999993E-4</v>
      </c>
      <c r="N182" s="33">
        <v>7.0666255699999999E-4</v>
      </c>
      <c r="O182" s="33">
        <v>6.2639950599999996E-4</v>
      </c>
      <c r="P182" s="33">
        <v>5.5595877999999998E-4</v>
      </c>
      <c r="Q182" s="33">
        <v>4.9643287399999997E-4</v>
      </c>
      <c r="R182" s="33">
        <v>4.34703892E-4</v>
      </c>
      <c r="S182" s="33">
        <v>3.8899734999999999E-4</v>
      </c>
      <c r="T182" s="33">
        <v>3.3476709199999999E-4</v>
      </c>
      <c r="U182" s="33">
        <v>2.8120525000000001E-4</v>
      </c>
      <c r="V182" s="33">
        <v>2.3480781199999997E-4</v>
      </c>
      <c r="W182" s="33">
        <v>1.9859454609999998E-4</v>
      </c>
      <c r="X182" s="33">
        <v>1.74948724E-4</v>
      </c>
      <c r="Y182" s="33">
        <v>1.5733266279999999E-4</v>
      </c>
      <c r="Z182" s="33">
        <v>1.4350560599999998E-4</v>
      </c>
      <c r="AA182" s="33">
        <v>1.323502161E-4</v>
      </c>
      <c r="AB182" s="33">
        <v>1.2274296739999999E-4</v>
      </c>
      <c r="AC182" s="33">
        <v>1.1501905889999999E-4</v>
      </c>
      <c r="AD182" s="33">
        <v>1.0837329389999999E-4</v>
      </c>
      <c r="AE182" s="33">
        <v>1.0278487969999999E-4</v>
      </c>
      <c r="AF182" s="33">
        <v>9.8200768499999994E-5</v>
      </c>
      <c r="AG182" s="33">
        <v>9.4259425400000009E-5</v>
      </c>
      <c r="AH182" s="33">
        <v>9.0209616699999989E-5</v>
      </c>
      <c r="AI182" s="33">
        <v>8.666057439999999E-5</v>
      </c>
      <c r="AJ182" s="33">
        <v>8.3917704499999993E-5</v>
      </c>
      <c r="AK182" s="33">
        <v>8.0935136599999998E-5</v>
      </c>
      <c r="AL182" s="33">
        <v>7.8007126199999995E-5</v>
      </c>
      <c r="AM182" s="33">
        <v>7.58059169E-5</v>
      </c>
      <c r="AN182" s="33">
        <v>7.3797478099999991E-5</v>
      </c>
      <c r="AO182" s="33">
        <v>7.100233589999999E-5</v>
      </c>
      <c r="AP182" s="33">
        <v>6.8904187299999989E-5</v>
      </c>
      <c r="AQ182" s="33">
        <v>6.7405890099999995E-5</v>
      </c>
      <c r="AR182" s="33">
        <v>6.5673397999999988E-5</v>
      </c>
      <c r="AS182" s="33">
        <v>6.3475784499999994E-5</v>
      </c>
      <c r="AT182" s="33">
        <v>6.1529749599999992E-5</v>
      </c>
      <c r="AU182" s="33">
        <v>6.0050080999999998E-5</v>
      </c>
      <c r="AV182" s="33">
        <v>5.8780941499999995E-5</v>
      </c>
      <c r="AW182" s="33">
        <v>5.6807636499999998E-5</v>
      </c>
      <c r="AX182" s="33">
        <v>5.5066128899999999E-5</v>
      </c>
      <c r="AY182" s="33">
        <v>5.3694600600000002E-5</v>
      </c>
      <c r="AZ182" s="33">
        <v>5.25698575E-5</v>
      </c>
      <c r="BA182" s="33">
        <v>5.1291264400000003E-5</v>
      </c>
      <c r="BB182" s="33">
        <v>4.9816971999999991E-5</v>
      </c>
      <c r="BC182" s="33">
        <v>4.86966686E-5</v>
      </c>
      <c r="BD182" s="33">
        <v>4.7525270999999991E-5</v>
      </c>
      <c r="BE182" s="33">
        <v>4.6038156299999997E-5</v>
      </c>
      <c r="BF182" s="33">
        <v>4.5227925999999999E-5</v>
      </c>
      <c r="BG182" s="33">
        <v>4.4706689999999996E-5</v>
      </c>
      <c r="BH182" s="33">
        <v>4.3944338800000002E-5</v>
      </c>
      <c r="BI182" s="33">
        <v>4.3136684299999994E-5</v>
      </c>
      <c r="BJ182" s="33">
        <v>4.2169605100000002E-5</v>
      </c>
      <c r="BK182" s="33">
        <v>4.1582177899999998E-5</v>
      </c>
      <c r="BL182" s="33">
        <v>4.1027455399999996E-5</v>
      </c>
      <c r="BM182" s="33">
        <v>4.0487518799999997E-5</v>
      </c>
      <c r="BN182" s="33">
        <v>3.9910204700000002E-5</v>
      </c>
      <c r="BO182" s="33">
        <v>3.9492026999999994E-5</v>
      </c>
      <c r="BP182" s="33">
        <v>3.8662743500000001E-5</v>
      </c>
      <c r="BQ182" s="33">
        <v>3.7478896099999999E-5</v>
      </c>
      <c r="BR182" s="33">
        <v>3.6544361399999995E-5</v>
      </c>
      <c r="BS182" s="33">
        <v>3.5955692099999995E-5</v>
      </c>
      <c r="BT182" s="33">
        <v>3.5354963900000006E-5</v>
      </c>
      <c r="BU182" s="33">
        <v>3.48392732E-5</v>
      </c>
      <c r="BV182" s="33">
        <v>3.4476091999999998E-5</v>
      </c>
      <c r="BW182" s="33">
        <v>3.3609348700000003E-5</v>
      </c>
      <c r="BX182" s="33">
        <v>3.2271104799999994E-5</v>
      </c>
      <c r="BY182" s="33">
        <v>3.1343722999999999E-5</v>
      </c>
      <c r="BZ182" s="33">
        <v>3.1149892199999999E-5</v>
      </c>
      <c r="CA182" s="33">
        <v>3.1107024699999999E-5</v>
      </c>
      <c r="CB182" s="33">
        <v>3.0612189599999998E-5</v>
      </c>
      <c r="CC182" s="33">
        <v>2.9604519399999996E-5</v>
      </c>
      <c r="CD182" s="33">
        <v>2.8516919799999996E-5</v>
      </c>
      <c r="CE182" s="33">
        <v>2.7809264799999996E-5</v>
      </c>
      <c r="CF182" s="33">
        <v>2.7391101499999997E-5</v>
      </c>
      <c r="CG182" s="33">
        <v>2.7196283199999999E-5</v>
      </c>
      <c r="CH182" s="33">
        <v>2.6940820499999997E-5</v>
      </c>
      <c r="CI182" s="33">
        <v>2.6516338399999999E-5</v>
      </c>
      <c r="CJ182" s="33">
        <v>2.5755574869999998E-5</v>
      </c>
      <c r="CK182" s="33">
        <v>2.5117249119999999E-5</v>
      </c>
      <c r="CL182" s="33">
        <v>2.47514248E-5</v>
      </c>
      <c r="CM182" s="33">
        <v>2.434638537E-5</v>
      </c>
      <c r="CN182" s="33">
        <v>2.3836661800000001E-5</v>
      </c>
      <c r="CO182" s="33">
        <v>2.360790878E-5</v>
      </c>
      <c r="CP182" s="33">
        <v>2.3431608809999999E-5</v>
      </c>
      <c r="CQ182" s="33">
        <v>2.326646419E-5</v>
      </c>
      <c r="CR182" s="33">
        <v>2.2809554880000002E-5</v>
      </c>
      <c r="CS182" s="33">
        <v>2.2265740879999997E-5</v>
      </c>
      <c r="CT182" s="33">
        <v>2.1827684409999997E-5</v>
      </c>
      <c r="CU182" s="33">
        <v>2.1503432369999999E-5</v>
      </c>
      <c r="CV182" s="33">
        <v>2.1257708899999998E-5</v>
      </c>
      <c r="CW182" s="33">
        <v>2.1043913369999999E-5</v>
      </c>
      <c r="CX182" s="33">
        <v>2.0933994539999997E-5</v>
      </c>
      <c r="CY182" s="33">
        <v>2.0920786209999999E-5</v>
      </c>
      <c r="CZ182" s="33">
        <v>2.087066024E-5</v>
      </c>
      <c r="DA182" s="33">
        <v>2.0578364029999997E-5</v>
      </c>
      <c r="DB182" s="33">
        <v>2.022179559E-5</v>
      </c>
      <c r="DC182" s="33">
        <v>2.007163508E-5</v>
      </c>
      <c r="DD182" s="33">
        <v>1.9996084620000002E-5</v>
      </c>
      <c r="DE182" s="33">
        <v>1.9841664339999999E-5</v>
      </c>
      <c r="DF182" s="33">
        <v>1.9481662589999999E-5</v>
      </c>
      <c r="DG182" s="33">
        <v>1.9188131739999999E-5</v>
      </c>
      <c r="DH182" s="33">
        <v>1.8996218640000001E-5</v>
      </c>
      <c r="DI182" s="33">
        <v>1.8874540260000002E-5</v>
      </c>
      <c r="DJ182" s="33">
        <v>1.8937742509999999E-5</v>
      </c>
      <c r="DK182" s="33">
        <v>1.9071301099999999E-5</v>
      </c>
      <c r="DL182" s="33">
        <v>1.9092683579999998E-5</v>
      </c>
      <c r="DM182" s="33">
        <v>1.8849439149999997E-5</v>
      </c>
      <c r="DN182" s="33">
        <v>1.8419951599999999E-5</v>
      </c>
      <c r="DO182" s="33">
        <v>1.8015999969999999E-5</v>
      </c>
      <c r="DP182" s="33">
        <v>1.7848863900000001E-5</v>
      </c>
      <c r="DQ182" s="33">
        <v>1.7892782189999997E-5</v>
      </c>
      <c r="DR182" s="33">
        <v>1.7841840739999999E-5</v>
      </c>
      <c r="DS182" s="33">
        <v>1.7442539800000001E-5</v>
      </c>
      <c r="DT182" s="33">
        <v>1.6836538189999998E-5</v>
      </c>
      <c r="DU182" s="33">
        <v>1.646389923E-5</v>
      </c>
      <c r="DV182" s="33">
        <v>1.6215825249999999E-5</v>
      </c>
      <c r="DW182" s="33">
        <v>1.6047220029999999E-5</v>
      </c>
      <c r="DX182" s="33">
        <v>1.5955217309999997E-5</v>
      </c>
      <c r="DY182" s="33">
        <v>1.591530654E-5</v>
      </c>
      <c r="DZ182" s="33">
        <v>1.5901581620000001E-5</v>
      </c>
      <c r="EA182" s="33">
        <v>1.5769958519999999E-5</v>
      </c>
      <c r="EB182" s="33">
        <v>1.5438366009999998E-5</v>
      </c>
      <c r="EC182" s="33">
        <v>1.4999192109999998E-5</v>
      </c>
      <c r="ED182" s="33">
        <v>1.460990503E-5</v>
      </c>
      <c r="EE182" s="33">
        <v>1.423003529E-5</v>
      </c>
      <c r="EF182" s="33">
        <v>1.3889401849999999E-5</v>
      </c>
      <c r="EG182" s="33">
        <v>1.3722856069999999E-5</v>
      </c>
      <c r="EH182" s="33">
        <v>1.3595650179999999E-5</v>
      </c>
      <c r="EI182" s="33">
        <v>1.3615153039999999E-5</v>
      </c>
      <c r="EJ182" s="33">
        <v>1.359782997E-5</v>
      </c>
      <c r="EK182" s="33">
        <v>1.3575409479999998E-5</v>
      </c>
      <c r="EL182" s="33">
        <v>1.364868108E-5</v>
      </c>
      <c r="EM182" s="33">
        <v>1.346799035E-5</v>
      </c>
      <c r="EN182" s="33">
        <v>1.2824351979999998E-5</v>
      </c>
      <c r="EO182" s="33">
        <v>1.2040039609999998E-5</v>
      </c>
      <c r="EP182" s="33">
        <v>1.156657028E-5</v>
      </c>
      <c r="EQ182" s="33">
        <v>1.136806394E-5</v>
      </c>
      <c r="ER182" s="33">
        <v>1.140609019E-5</v>
      </c>
      <c r="ES182" s="33">
        <v>1.1449168119999999E-5</v>
      </c>
      <c r="ET182" s="33">
        <v>1.1405593099999999E-5</v>
      </c>
      <c r="EU182" s="33">
        <v>1.1415147399999998E-5</v>
      </c>
      <c r="EV182" s="33">
        <v>1.1412052599999999E-5</v>
      </c>
      <c r="EW182" s="33">
        <v>1.1316143689999999E-5</v>
      </c>
      <c r="EX182" s="33">
        <v>1.1091960859999999E-5</v>
      </c>
      <c r="EY182" s="33">
        <v>1.0810562289999999E-5</v>
      </c>
      <c r="EZ182" s="33">
        <v>1.067444406E-5</v>
      </c>
      <c r="FA182" s="33">
        <v>1.068085656E-5</v>
      </c>
      <c r="FB182" s="33">
        <v>1.0741505260000001E-5</v>
      </c>
      <c r="FC182" s="33">
        <v>1.065644568E-5</v>
      </c>
      <c r="FD182" s="33">
        <v>1.0561800919999999E-5</v>
      </c>
      <c r="FE182" s="33">
        <v>1.0330327289999999E-5</v>
      </c>
      <c r="FF182" s="33">
        <v>1.000916E-5</v>
      </c>
      <c r="FG182" s="33">
        <v>9.7471652799999982E-6</v>
      </c>
      <c r="FH182" s="33">
        <v>9.5903018100000007E-6</v>
      </c>
      <c r="FI182" s="33">
        <v>9.5084877999999995E-6</v>
      </c>
      <c r="FJ182" s="33">
        <v>9.56200768E-6</v>
      </c>
      <c r="FK182" s="33">
        <v>9.6211761799999982E-6</v>
      </c>
      <c r="FL182" s="33">
        <v>9.6524085699999996E-6</v>
      </c>
      <c r="FM182" s="33">
        <v>9.658442949999999E-6</v>
      </c>
      <c r="FN182" s="33">
        <v>9.5691556599999986E-6</v>
      </c>
      <c r="FO182" s="33">
        <v>9.4710448899999996E-6</v>
      </c>
      <c r="FP182" s="33">
        <v>9.2499302799999999E-6</v>
      </c>
      <c r="FQ182" s="33">
        <v>8.9780100099999999E-6</v>
      </c>
      <c r="FR182" s="33">
        <v>8.6528612600000003E-6</v>
      </c>
      <c r="FS182" s="33">
        <v>8.337760769999999E-6</v>
      </c>
      <c r="FT182" s="33">
        <v>8.3304120000000002E-6</v>
      </c>
      <c r="FU182" s="33">
        <v>8.5304478999999985E-6</v>
      </c>
      <c r="FV182" s="33">
        <v>8.8429547299999998E-6</v>
      </c>
      <c r="FW182" s="33">
        <v>8.928870239999999E-6</v>
      </c>
      <c r="FX182" s="33">
        <v>8.8530388099999997E-6</v>
      </c>
      <c r="FY182" s="33">
        <v>8.67310174E-6</v>
      </c>
      <c r="FZ182" s="33">
        <v>8.3958648700000002E-6</v>
      </c>
      <c r="GA182" s="33">
        <v>8.2570877500000008E-6</v>
      </c>
      <c r="GB182" s="33">
        <v>8.1194588299999999E-6</v>
      </c>
      <c r="GC182" s="33">
        <v>7.9812181299999994E-6</v>
      </c>
      <c r="GD182" s="33">
        <v>7.9225498399999986E-6</v>
      </c>
      <c r="GE182" s="33">
        <v>7.9020454600000001E-6</v>
      </c>
      <c r="GF182" s="33">
        <v>7.9596633199999993E-6</v>
      </c>
      <c r="GG182" s="33">
        <v>8.0071216899999988E-6</v>
      </c>
      <c r="GH182" s="33">
        <v>7.9544635699999987E-6</v>
      </c>
      <c r="GI182" s="33">
        <v>7.6942505899999999E-6</v>
      </c>
      <c r="GJ182" s="33">
        <v>7.4254182999999991E-6</v>
      </c>
      <c r="GK182" s="33">
        <v>7.2630812099999994E-6</v>
      </c>
      <c r="GL182" s="33">
        <v>7.1684740599999987E-6</v>
      </c>
      <c r="GM182" s="33">
        <v>7.2493395799999994E-6</v>
      </c>
      <c r="GN182" s="33">
        <v>7.3281223899999995E-6</v>
      </c>
      <c r="GO182" s="33">
        <v>7.3471595799999992E-6</v>
      </c>
      <c r="GP182" s="33">
        <v>7.4055708899999999E-6</v>
      </c>
      <c r="GQ182" s="33">
        <v>7.3899038599999994E-6</v>
      </c>
      <c r="GR182" s="33">
        <v>7.4296239800000001E-6</v>
      </c>
      <c r="GS182" s="33">
        <v>7.4607485000000006E-6</v>
      </c>
      <c r="GT182" s="33">
        <v>7.38965746E-6</v>
      </c>
      <c r="GU182" s="33">
        <v>7.2029948799999995E-6</v>
      </c>
      <c r="GV182" s="33">
        <v>6.9251841599999995E-6</v>
      </c>
      <c r="GW182" s="33">
        <v>6.6353152399999992E-6</v>
      </c>
      <c r="GX182" s="33">
        <v>6.3447343699999995E-6</v>
      </c>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33"/>
      <c r="IW182" s="33"/>
      <c r="IX182" s="33"/>
      <c r="IY182" s="33"/>
      <c r="IZ182" s="33"/>
      <c r="JA182" s="33"/>
      <c r="JB182" s="33"/>
      <c r="JC182" s="33"/>
      <c r="JD182" s="33"/>
      <c r="JE182" s="33"/>
      <c r="JF182" s="33"/>
      <c r="JG182" s="33"/>
      <c r="JH182" s="33"/>
      <c r="JI182" s="33"/>
      <c r="JJ182" s="33"/>
      <c r="JK182" s="33"/>
      <c r="JL182" s="33"/>
      <c r="JM182" s="33"/>
      <c r="JN182" s="33"/>
      <c r="JO182" s="33"/>
      <c r="JP182" s="33"/>
      <c r="JQ182" s="33"/>
      <c r="JR182" s="33"/>
      <c r="JS182" s="33"/>
      <c r="JT182" s="33"/>
      <c r="JU182" s="33"/>
      <c r="JV182" s="33"/>
      <c r="JW182" s="33"/>
      <c r="JX182" s="33"/>
      <c r="JY182" s="33"/>
      <c r="JZ182" s="33"/>
      <c r="KA182" s="33"/>
      <c r="KB182" s="33"/>
      <c r="KC182" s="33"/>
      <c r="KD182" s="33"/>
      <c r="KE182" s="33"/>
      <c r="KF182" s="33"/>
      <c r="KG182" s="33"/>
      <c r="KH182" s="33"/>
      <c r="KI182" s="33"/>
      <c r="KJ182" s="33"/>
      <c r="KK182" s="33"/>
      <c r="KL182" s="33"/>
      <c r="KM182" s="33"/>
      <c r="KN182" s="33"/>
      <c r="KO182" s="33"/>
      <c r="KP182" s="33"/>
      <c r="KQ182" s="33"/>
      <c r="KR182" s="33"/>
      <c r="KS182" s="33"/>
      <c r="KT182" s="33"/>
      <c r="KU182" s="33"/>
      <c r="KV182" s="33"/>
      <c r="KW182" s="33"/>
      <c r="KX182" s="33"/>
      <c r="KY182" s="33"/>
      <c r="KZ182" s="33"/>
      <c r="LA182" s="33"/>
      <c r="LB182" s="33"/>
      <c r="LC182" s="33"/>
      <c r="LD182" s="33"/>
      <c r="LE182" s="33"/>
      <c r="LF182" s="33"/>
      <c r="LG182" s="33"/>
      <c r="LH182" s="33"/>
      <c r="LI182" s="33"/>
      <c r="LJ182" s="33"/>
      <c r="LK182" s="33"/>
      <c r="LL182" s="33"/>
      <c r="LM182" s="33"/>
      <c r="LN182" s="33"/>
      <c r="LO182" s="33"/>
      <c r="LP182" s="33"/>
      <c r="LQ182" s="33"/>
      <c r="LR182" s="33"/>
      <c r="LS182" s="33"/>
      <c r="LT182" s="33"/>
      <c r="LU182" s="33"/>
      <c r="LV182" s="33"/>
      <c r="LW182" s="33"/>
      <c r="LX182" s="33"/>
      <c r="LY182" s="33"/>
      <c r="LZ182" s="33"/>
      <c r="MA182" s="33"/>
      <c r="MB182" s="33"/>
      <c r="MC182" s="33"/>
      <c r="MD182" s="33"/>
      <c r="ME182" s="33"/>
      <c r="MF182" s="33"/>
      <c r="MG182" s="33"/>
      <c r="MH182" s="33"/>
      <c r="MI182" s="33"/>
      <c r="MJ182" s="33"/>
      <c r="MK182" s="33"/>
      <c r="ML182" s="33"/>
      <c r="MM182" s="33"/>
      <c r="MN182" s="33"/>
      <c r="MO182" s="33"/>
      <c r="MP182" s="33"/>
      <c r="MQ182" s="33"/>
      <c r="MR182" s="33"/>
      <c r="MS182" s="33"/>
      <c r="MT182" s="33"/>
      <c r="MU182" s="33"/>
      <c r="MV182" s="33"/>
      <c r="MW182" s="33"/>
      <c r="MX182" s="33"/>
      <c r="MY182" s="33"/>
      <c r="MZ182" s="33"/>
      <c r="NA182" s="33"/>
      <c r="NB182" s="33"/>
      <c r="NC182" s="33"/>
      <c r="ND182" s="33"/>
      <c r="NE182" s="33"/>
      <c r="NF182" s="33"/>
      <c r="NG182" s="33"/>
      <c r="NH182" s="33"/>
      <c r="NI182" s="33"/>
      <c r="NJ182" s="33"/>
      <c r="NK182" s="33"/>
      <c r="NL182" s="33"/>
      <c r="NM182" s="33"/>
      <c r="NN182" s="33"/>
      <c r="NO182" s="33"/>
      <c r="NP182" s="33"/>
      <c r="NQ182" s="33"/>
      <c r="NR182" s="33"/>
      <c r="NS182" s="33"/>
      <c r="NT182" s="33"/>
      <c r="NU182" s="33"/>
      <c r="NV182" s="33"/>
      <c r="NW182" s="33"/>
      <c r="NX182" s="33"/>
      <c r="NY182" s="33"/>
      <c r="NZ182" s="33"/>
      <c r="OA182" s="33"/>
      <c r="OB182" s="33"/>
      <c r="OC182" s="33"/>
      <c r="OD182" s="33"/>
      <c r="OE182" s="33"/>
      <c r="OF182" s="33"/>
      <c r="OG182" s="33"/>
      <c r="OH182" s="33"/>
      <c r="OI182" s="33"/>
      <c r="OJ182" s="33"/>
      <c r="OK182" s="33"/>
      <c r="OL182" s="33"/>
      <c r="OM182" s="33"/>
      <c r="ON182" s="33"/>
      <c r="OO182" s="33"/>
      <c r="OP182" s="33"/>
    </row>
    <row r="183" spans="1:406" x14ac:dyDescent="0.25">
      <c r="A183" s="13" t="str">
        <f t="shared" si="2"/>
        <v>Boom-VERY COARSE-0.5-20-Any</v>
      </c>
      <c r="B183" s="13" t="s">
        <v>57</v>
      </c>
      <c r="C183" s="13" t="s">
        <v>32</v>
      </c>
      <c r="D183" s="23">
        <v>0.5</v>
      </c>
      <c r="E183" s="23">
        <v>20</v>
      </c>
      <c r="F183" s="32" t="s">
        <v>48</v>
      </c>
      <c r="G183" s="33">
        <v>1.7718215999999998E-2</v>
      </c>
      <c r="H183" s="33">
        <v>1.3906921999999999E-2</v>
      </c>
      <c r="I183" s="33">
        <v>1.17084628E-2</v>
      </c>
      <c r="J183" s="33">
        <v>1.03894652E-2</v>
      </c>
      <c r="K183" s="33">
        <v>9.631590399999999E-3</v>
      </c>
      <c r="L183" s="33">
        <v>8.9770807999999987E-3</v>
      </c>
      <c r="M183" s="33">
        <v>8.3655320000000002E-3</v>
      </c>
      <c r="N183" s="33">
        <v>7.8566720000000003E-3</v>
      </c>
      <c r="O183" s="33">
        <v>7.2814780000000001E-3</v>
      </c>
      <c r="P183" s="33">
        <v>6.7495859999999993E-3</v>
      </c>
      <c r="Q183" s="33">
        <v>6.1919772000000005E-3</v>
      </c>
      <c r="R183" s="33">
        <v>5.6022049999999999E-3</v>
      </c>
      <c r="S183" s="33">
        <v>5.0094348000000004E-3</v>
      </c>
      <c r="T183" s="33">
        <v>4.4201713999999998E-3</v>
      </c>
      <c r="U183" s="33">
        <v>3.8364229999999998E-3</v>
      </c>
      <c r="V183" s="33">
        <v>3.2803883999999997E-3</v>
      </c>
      <c r="W183" s="33">
        <v>2.7553811999999995E-3</v>
      </c>
      <c r="X183" s="33">
        <v>2.5467459999999999E-3</v>
      </c>
      <c r="Y183" s="33">
        <v>2.375023E-3</v>
      </c>
      <c r="Z183" s="33">
        <v>2.23101572E-3</v>
      </c>
      <c r="AA183" s="33">
        <v>2.1083978E-3</v>
      </c>
      <c r="AB183" s="33">
        <v>2.0010742400000002E-3</v>
      </c>
      <c r="AC183" s="33">
        <v>1.9064272399999999E-3</v>
      </c>
      <c r="AD183" s="33">
        <v>1.8222203999999997E-3</v>
      </c>
      <c r="AE183" s="33">
        <v>1.7459652E-3</v>
      </c>
      <c r="AF183" s="33">
        <v>1.67820236E-3</v>
      </c>
      <c r="AG183" s="33">
        <v>1.6168736799999999E-3</v>
      </c>
      <c r="AH183" s="33">
        <v>1.5609295200000001E-3</v>
      </c>
      <c r="AI183" s="33">
        <v>1.5105532800000002E-3</v>
      </c>
      <c r="AJ183" s="33">
        <v>1.4643005200000001E-3</v>
      </c>
      <c r="AK183" s="33">
        <v>1.4220986799999998E-3</v>
      </c>
      <c r="AL183" s="33">
        <v>1.383137E-3</v>
      </c>
      <c r="AM183" s="33">
        <v>1.3466601600000002E-3</v>
      </c>
      <c r="AN183" s="33">
        <v>1.3127303599999999E-3</v>
      </c>
      <c r="AO183" s="33">
        <v>1.28076764E-3</v>
      </c>
      <c r="AP183" s="33">
        <v>1.2511248800000001E-3</v>
      </c>
      <c r="AQ183" s="33">
        <v>1.22382908E-3</v>
      </c>
      <c r="AR183" s="33">
        <v>1.1985512799999999E-3</v>
      </c>
      <c r="AS183" s="33">
        <v>1.1749315600000001E-3</v>
      </c>
      <c r="AT183" s="33">
        <v>1.1521669199999998E-3</v>
      </c>
      <c r="AU183" s="33">
        <v>1.13059552E-3</v>
      </c>
      <c r="AV183" s="33">
        <v>1.1098101199999999E-3</v>
      </c>
      <c r="AW183" s="33">
        <v>1.0899726799999999E-3</v>
      </c>
      <c r="AX183" s="33">
        <v>1.07125672E-3</v>
      </c>
      <c r="AY183" s="33">
        <v>1.0532701599999998E-3</v>
      </c>
      <c r="AZ183" s="33">
        <v>1.0366743599999999E-3</v>
      </c>
      <c r="BA183" s="33">
        <v>1.02069568E-3</v>
      </c>
      <c r="BB183" s="33">
        <v>1.0052768399999999E-3</v>
      </c>
      <c r="BC183" s="33">
        <v>9.9031883999999991E-4</v>
      </c>
      <c r="BD183" s="33">
        <v>9.7559851999999992E-4</v>
      </c>
      <c r="BE183" s="33">
        <v>9.6153427999999997E-4</v>
      </c>
      <c r="BF183" s="33">
        <v>9.4747156000000001E-4</v>
      </c>
      <c r="BG183" s="33">
        <v>9.3381099999999999E-4</v>
      </c>
      <c r="BH183" s="33">
        <v>9.2017667999999997E-4</v>
      </c>
      <c r="BI183" s="33">
        <v>9.0672304000000007E-4</v>
      </c>
      <c r="BJ183" s="33">
        <v>8.9381124000000001E-4</v>
      </c>
      <c r="BK183" s="33">
        <v>8.8154812000000007E-4</v>
      </c>
      <c r="BL183" s="33">
        <v>8.6978428000000004E-4</v>
      </c>
      <c r="BM183" s="33">
        <v>8.5820176000000006E-4</v>
      </c>
      <c r="BN183" s="33">
        <v>8.4644932000000001E-4</v>
      </c>
      <c r="BO183" s="33">
        <v>8.3493340000000008E-4</v>
      </c>
      <c r="BP183" s="33">
        <v>8.2338048000000011E-4</v>
      </c>
      <c r="BQ183" s="33">
        <v>8.1247231999999998E-4</v>
      </c>
      <c r="BR183" s="33">
        <v>8.0159907999999985E-4</v>
      </c>
      <c r="BS183" s="33">
        <v>7.9143368000000002E-4</v>
      </c>
      <c r="BT183" s="33">
        <v>7.8158803999999989E-4</v>
      </c>
      <c r="BU183" s="33">
        <v>7.720611599999999E-4</v>
      </c>
      <c r="BV183" s="33">
        <v>7.6300336000000002E-4</v>
      </c>
      <c r="BW183" s="33">
        <v>7.5444724000000001E-4</v>
      </c>
      <c r="BX183" s="33">
        <v>7.4527391999999997E-4</v>
      </c>
      <c r="BY183" s="33">
        <v>7.3687184000000006E-4</v>
      </c>
      <c r="BZ183" s="33">
        <v>7.285396400000001E-4</v>
      </c>
      <c r="CA183" s="33">
        <v>7.2076664000000001E-4</v>
      </c>
      <c r="CB183" s="33">
        <v>7.1333639999999988E-4</v>
      </c>
      <c r="CC183" s="33">
        <v>7.0625980000000004E-4</v>
      </c>
      <c r="CD183" s="33">
        <v>6.9957048000000009E-4</v>
      </c>
      <c r="CE183" s="33">
        <v>6.9282763999999996E-4</v>
      </c>
      <c r="CF183" s="33">
        <v>6.8623947999999998E-4</v>
      </c>
      <c r="CG183" s="33">
        <v>6.7960223999999987E-4</v>
      </c>
      <c r="CH183" s="33">
        <v>6.7288751999999992E-4</v>
      </c>
      <c r="CI183" s="33">
        <v>6.6684803999999989E-4</v>
      </c>
      <c r="CJ183" s="33">
        <v>6.6076657999999998E-4</v>
      </c>
      <c r="CK183" s="33">
        <v>6.5502294000000004E-4</v>
      </c>
      <c r="CL183" s="33">
        <v>6.4942050000000001E-4</v>
      </c>
      <c r="CM183" s="33">
        <v>6.4431983999999997E-4</v>
      </c>
      <c r="CN183" s="33">
        <v>6.3959840000000004E-4</v>
      </c>
      <c r="CO183" s="33">
        <v>6.3504671999999995E-4</v>
      </c>
      <c r="CP183" s="33">
        <v>6.3086163999999997E-4</v>
      </c>
      <c r="CQ183" s="33">
        <v>6.2674126000000004E-4</v>
      </c>
      <c r="CR183" s="33">
        <v>6.2214243999999998E-4</v>
      </c>
      <c r="CS183" s="33">
        <v>6.1784603999999997E-4</v>
      </c>
      <c r="CT183" s="33">
        <v>6.1333425999999993E-4</v>
      </c>
      <c r="CU183" s="33">
        <v>6.0924153999999996E-4</v>
      </c>
      <c r="CV183" s="33">
        <v>6.0541505999999997E-4</v>
      </c>
      <c r="CW183" s="33">
        <v>6.0190273999999994E-4</v>
      </c>
      <c r="CX183" s="33">
        <v>5.9861969999999991E-4</v>
      </c>
      <c r="CY183" s="33">
        <v>5.9540051999999993E-4</v>
      </c>
      <c r="CZ183" s="33">
        <v>5.919206E-4</v>
      </c>
      <c r="DA183" s="33">
        <v>5.8888682000000003E-4</v>
      </c>
      <c r="DB183" s="33">
        <v>5.8542594000000002E-4</v>
      </c>
      <c r="DC183" s="33">
        <v>5.8230241999999998E-4</v>
      </c>
      <c r="DD183" s="33">
        <v>5.7909846000000001E-4</v>
      </c>
      <c r="DE183" s="33">
        <v>5.7654305999999998E-4</v>
      </c>
      <c r="DF183" s="33">
        <v>5.7371904000000004E-4</v>
      </c>
      <c r="DG183" s="33">
        <v>5.7111422000000005E-4</v>
      </c>
      <c r="DH183" s="33">
        <v>5.6833673999999999E-4</v>
      </c>
      <c r="DI183" s="33">
        <v>5.6503426E-4</v>
      </c>
      <c r="DJ183" s="33">
        <v>5.6168318000000004E-4</v>
      </c>
      <c r="DK183" s="33">
        <v>5.5819919999999996E-4</v>
      </c>
      <c r="DL183" s="33">
        <v>5.5453852000000002E-4</v>
      </c>
      <c r="DM183" s="33">
        <v>5.5141369999999997E-4</v>
      </c>
      <c r="DN183" s="33">
        <v>5.4854869999999996E-4</v>
      </c>
      <c r="DO183" s="33">
        <v>5.4612901999999994E-4</v>
      </c>
      <c r="DP183" s="33">
        <v>5.4367831999999994E-4</v>
      </c>
      <c r="DQ183" s="33">
        <v>5.4164365999999993E-4</v>
      </c>
      <c r="DR183" s="33">
        <v>5.3952829999999994E-4</v>
      </c>
      <c r="DS183" s="33">
        <v>5.3729747999999998E-4</v>
      </c>
      <c r="DT183" s="33">
        <v>5.3492144000000003E-4</v>
      </c>
      <c r="DU183" s="33">
        <v>5.3224038000000001E-4</v>
      </c>
      <c r="DV183" s="33">
        <v>5.2948269999999998E-4</v>
      </c>
      <c r="DW183" s="33">
        <v>5.2686095999999994E-4</v>
      </c>
      <c r="DX183" s="33">
        <v>5.2408702000000004E-4</v>
      </c>
      <c r="DY183" s="33">
        <v>5.2160071999999994E-4</v>
      </c>
      <c r="DZ183" s="33">
        <v>5.1917692E-4</v>
      </c>
      <c r="EA183" s="33">
        <v>5.1690467999999999E-4</v>
      </c>
      <c r="EB183" s="33">
        <v>5.1451866000000001E-4</v>
      </c>
      <c r="EC183" s="33">
        <v>5.1187953999999993E-4</v>
      </c>
      <c r="ED183" s="33">
        <v>5.0918592000000001E-4</v>
      </c>
      <c r="EE183" s="33">
        <v>5.0624017999999996E-4</v>
      </c>
      <c r="EF183" s="33">
        <v>5.0335232000000001E-4</v>
      </c>
      <c r="EG183" s="33">
        <v>5.0089457999999995E-4</v>
      </c>
      <c r="EH183" s="33">
        <v>4.9828303999999992E-4</v>
      </c>
      <c r="EI183" s="33">
        <v>4.9599734000000003E-4</v>
      </c>
      <c r="EJ183" s="33">
        <v>4.9353813999999995E-4</v>
      </c>
      <c r="EK183" s="33">
        <v>4.9083767999999993E-4</v>
      </c>
      <c r="EL183" s="33">
        <v>4.8791545999999996E-4</v>
      </c>
      <c r="EM183" s="33">
        <v>4.8488211999999996E-4</v>
      </c>
      <c r="EN183" s="33">
        <v>4.8178358000000002E-4</v>
      </c>
      <c r="EO183" s="33">
        <v>4.7873739999999999E-4</v>
      </c>
      <c r="EP183" s="33">
        <v>4.7594516000000004E-4</v>
      </c>
      <c r="EQ183" s="33">
        <v>4.7322049999999995E-4</v>
      </c>
      <c r="ER183" s="33">
        <v>4.7064786000000001E-4</v>
      </c>
      <c r="ES183" s="33">
        <v>4.6823517999999999E-4</v>
      </c>
      <c r="ET183" s="33">
        <v>4.6539245999999997E-4</v>
      </c>
      <c r="EU183" s="33">
        <v>4.6234763999999999E-4</v>
      </c>
      <c r="EV183" s="33">
        <v>4.5914661999999992E-4</v>
      </c>
      <c r="EW183" s="33">
        <v>4.5581729999999996E-4</v>
      </c>
      <c r="EX183" s="33">
        <v>4.5241002000000002E-4</v>
      </c>
      <c r="EY183" s="33">
        <v>4.4928969999999998E-4</v>
      </c>
      <c r="EZ183" s="33">
        <v>4.4626938000000001E-4</v>
      </c>
      <c r="FA183" s="33">
        <v>4.4347792000000002E-4</v>
      </c>
      <c r="FB183" s="33">
        <v>4.4073658000000002E-4</v>
      </c>
      <c r="FC183" s="33">
        <v>4.3799508E-4</v>
      </c>
      <c r="FD183" s="33">
        <v>4.3497144000000001E-4</v>
      </c>
      <c r="FE183" s="33">
        <v>4.3178417999999998E-4</v>
      </c>
      <c r="FF183" s="33">
        <v>4.2849334E-4</v>
      </c>
      <c r="FG183" s="33">
        <v>4.2509002000000001E-4</v>
      </c>
      <c r="FH183" s="33">
        <v>4.2178045999999997E-4</v>
      </c>
      <c r="FI183" s="33">
        <v>4.1863825999999998E-4</v>
      </c>
      <c r="FJ183" s="33">
        <v>4.1560004000000002E-4</v>
      </c>
      <c r="FK183" s="33">
        <v>4.1269178E-4</v>
      </c>
      <c r="FL183" s="33">
        <v>4.0998556000000001E-4</v>
      </c>
      <c r="FM183" s="33">
        <v>4.0728143999999998E-4</v>
      </c>
      <c r="FN183" s="33">
        <v>4.0437125999999999E-4</v>
      </c>
      <c r="FO183" s="33">
        <v>4.0139812000000003E-4</v>
      </c>
      <c r="FP183" s="33">
        <v>3.9855941999999999E-4</v>
      </c>
      <c r="FQ183" s="33">
        <v>3.9575095999999996E-4</v>
      </c>
      <c r="FR183" s="33">
        <v>3.9293442E-4</v>
      </c>
      <c r="FS183" s="33">
        <v>3.9006031999999998E-4</v>
      </c>
      <c r="FT183" s="33">
        <v>3.872727E-4</v>
      </c>
      <c r="FU183" s="33">
        <v>3.8446868E-4</v>
      </c>
      <c r="FV183" s="33">
        <v>3.8160530000000002E-4</v>
      </c>
      <c r="FW183" s="33">
        <v>3.7867157999999998E-4</v>
      </c>
      <c r="FX183" s="33">
        <v>3.7579099200000003E-4</v>
      </c>
      <c r="FY183" s="33">
        <v>3.7288347599999996E-4</v>
      </c>
      <c r="FZ183" s="33">
        <v>3.7027935999999997E-4</v>
      </c>
      <c r="GA183" s="33">
        <v>3.6779750800000003E-4</v>
      </c>
      <c r="GB183" s="33">
        <v>3.6535728800000001E-4</v>
      </c>
      <c r="GC183" s="33">
        <v>3.6331404E-4</v>
      </c>
      <c r="GD183" s="33">
        <v>3.6131027199999999E-4</v>
      </c>
      <c r="GE183" s="33">
        <v>3.5918141199999996E-4</v>
      </c>
      <c r="GF183" s="33">
        <v>3.5676074800000001E-4</v>
      </c>
      <c r="GG183" s="33">
        <v>3.5409649200000002E-4</v>
      </c>
      <c r="GH183" s="33">
        <v>3.5092838799999994E-4</v>
      </c>
      <c r="GI183" s="33">
        <v>3.4762561999999997E-4</v>
      </c>
      <c r="GJ183" s="33">
        <v>3.4434625999999998E-4</v>
      </c>
      <c r="GK183" s="33">
        <v>3.4103487600000001E-4</v>
      </c>
      <c r="GL183" s="33">
        <v>3.3815937999999993E-4</v>
      </c>
      <c r="GM183" s="33">
        <v>3.3563890399999999E-4</v>
      </c>
      <c r="GN183" s="33">
        <v>3.3312325200000003E-4</v>
      </c>
      <c r="GO183" s="33">
        <v>3.3087090800000004E-4</v>
      </c>
      <c r="GP183" s="33">
        <v>3.2875396E-4</v>
      </c>
      <c r="GQ183" s="33">
        <v>3.2660631599999999E-4</v>
      </c>
      <c r="GR183" s="33">
        <v>3.2439072799999999E-4</v>
      </c>
      <c r="GS183" s="33">
        <v>3.2230602799999996E-4</v>
      </c>
      <c r="GT183" s="33">
        <v>3.20389236E-4</v>
      </c>
      <c r="GU183" s="33">
        <v>3.18486784E-4</v>
      </c>
      <c r="GV183" s="33">
        <v>3.16637268E-4</v>
      </c>
      <c r="GW183" s="33">
        <v>3.1479177600000002E-4</v>
      </c>
      <c r="GX183" s="33">
        <v>3.1273645200000002E-4</v>
      </c>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33"/>
      <c r="IW183" s="33"/>
      <c r="IX183" s="33"/>
      <c r="IY183" s="33"/>
      <c r="IZ183" s="33"/>
      <c r="JA183" s="33"/>
      <c r="JB183" s="33"/>
      <c r="JC183" s="33"/>
      <c r="JD183" s="33"/>
      <c r="JE183" s="33"/>
      <c r="JF183" s="33"/>
      <c r="JG183" s="33"/>
      <c r="JH183" s="33"/>
      <c r="JI183" s="33"/>
      <c r="JJ183" s="33"/>
      <c r="JK183" s="33"/>
      <c r="JL183" s="33"/>
      <c r="JM183" s="33"/>
      <c r="JN183" s="33"/>
      <c r="JO183" s="33"/>
      <c r="JP183" s="33"/>
      <c r="JQ183" s="33"/>
      <c r="JR183" s="33"/>
      <c r="JS183" s="33"/>
      <c r="JT183" s="33"/>
      <c r="JU183" s="33"/>
      <c r="JV183" s="33"/>
      <c r="JW183" s="33"/>
      <c r="JX183" s="33"/>
      <c r="JY183" s="33"/>
      <c r="JZ183" s="33"/>
      <c r="KA183" s="33"/>
      <c r="KB183" s="33"/>
      <c r="KC183" s="33"/>
      <c r="KD183" s="33"/>
      <c r="KE183" s="33"/>
      <c r="KF183" s="33"/>
      <c r="KG183" s="33"/>
      <c r="KH183" s="33"/>
      <c r="KI183" s="33"/>
      <c r="KJ183" s="33"/>
      <c r="KK183" s="33"/>
      <c r="KL183" s="33"/>
      <c r="KM183" s="33"/>
      <c r="KN183" s="33"/>
      <c r="KO183" s="33"/>
      <c r="KP183" s="33"/>
      <c r="KQ183" s="33"/>
      <c r="KR183" s="33"/>
      <c r="KS183" s="33"/>
      <c r="KT183" s="33"/>
      <c r="KU183" s="33"/>
      <c r="KV183" s="33"/>
      <c r="KW183" s="33"/>
      <c r="KX183" s="33"/>
      <c r="KY183" s="33"/>
      <c r="KZ183" s="33"/>
      <c r="LA183" s="33"/>
      <c r="LB183" s="33"/>
      <c r="LC183" s="33"/>
      <c r="LD183" s="33"/>
      <c r="LE183" s="33"/>
      <c r="LF183" s="33"/>
      <c r="LG183" s="33"/>
      <c r="LH183" s="33"/>
      <c r="LI183" s="33"/>
      <c r="LJ183" s="33"/>
      <c r="LK183" s="33"/>
      <c r="LL183" s="33"/>
      <c r="LM183" s="33"/>
      <c r="LN183" s="33"/>
      <c r="LO183" s="33"/>
      <c r="LP183" s="33"/>
      <c r="LQ183" s="33"/>
      <c r="LR183" s="33"/>
      <c r="LS183" s="33"/>
      <c r="LT183" s="33"/>
      <c r="LU183" s="33"/>
      <c r="LV183" s="33"/>
      <c r="LW183" s="33"/>
      <c r="LX183" s="33"/>
      <c r="LY183" s="33"/>
      <c r="LZ183" s="33"/>
      <c r="MA183" s="33"/>
      <c r="MB183" s="33"/>
      <c r="MC183" s="33"/>
      <c r="MD183" s="33"/>
      <c r="ME183" s="33"/>
      <c r="MF183" s="33"/>
      <c r="MG183" s="33"/>
      <c r="MH183" s="33"/>
      <c r="MI183" s="33"/>
      <c r="MJ183" s="33"/>
      <c r="MK183" s="33"/>
      <c r="ML183" s="33"/>
      <c r="MM183" s="33"/>
      <c r="MN183" s="33"/>
      <c r="MO183" s="33"/>
      <c r="MP183" s="33"/>
      <c r="MQ183" s="33"/>
      <c r="MR183" s="33"/>
      <c r="MS183" s="33"/>
      <c r="MT183" s="33"/>
      <c r="MU183" s="33"/>
      <c r="MV183" s="33"/>
      <c r="MW183" s="33"/>
      <c r="MX183" s="33"/>
      <c r="MY183" s="33"/>
      <c r="MZ183" s="33"/>
      <c r="NA183" s="33"/>
      <c r="NB183" s="33"/>
      <c r="NC183" s="33"/>
      <c r="ND183" s="33"/>
      <c r="NE183" s="33"/>
      <c r="NF183" s="33"/>
      <c r="NG183" s="33"/>
      <c r="NH183" s="33"/>
      <c r="NI183" s="33"/>
      <c r="NJ183" s="33"/>
      <c r="NK183" s="33"/>
      <c r="NL183" s="33"/>
      <c r="NM183" s="33"/>
      <c r="NN183" s="33"/>
      <c r="NO183" s="33"/>
      <c r="NP183" s="33"/>
      <c r="NQ183" s="33"/>
      <c r="NR183" s="33"/>
      <c r="NS183" s="33"/>
      <c r="NT183" s="33"/>
      <c r="NU183" s="33"/>
      <c r="NV183" s="33"/>
      <c r="NW183" s="33"/>
      <c r="NX183" s="33"/>
      <c r="NY183" s="33"/>
      <c r="NZ183" s="33"/>
      <c r="OA183" s="33"/>
      <c r="OB183" s="33"/>
      <c r="OC183" s="33"/>
      <c r="OD183" s="33"/>
      <c r="OE183" s="33"/>
      <c r="OF183" s="33"/>
      <c r="OG183" s="33"/>
      <c r="OH183" s="33"/>
      <c r="OI183" s="33"/>
      <c r="OJ183" s="33"/>
      <c r="OK183" s="33"/>
      <c r="OL183" s="33"/>
      <c r="OM183" s="33"/>
      <c r="ON183" s="33"/>
      <c r="OO183" s="33"/>
      <c r="OP183" s="33"/>
    </row>
    <row r="184" spans="1:406" x14ac:dyDescent="0.25">
      <c r="A184" s="13" t="str">
        <f t="shared" si="2"/>
        <v>Boom-VERY COARSE-0.5-14-Any</v>
      </c>
      <c r="B184" s="13" t="s">
        <v>57</v>
      </c>
      <c r="C184" s="13" t="s">
        <v>32</v>
      </c>
      <c r="D184" s="23">
        <v>0.5</v>
      </c>
      <c r="E184" s="23">
        <v>14</v>
      </c>
      <c r="F184" s="32" t="s">
        <v>48</v>
      </c>
      <c r="G184" s="33">
        <v>1.3283256E-2</v>
      </c>
      <c r="H184" s="33">
        <v>9.9741687999999988E-3</v>
      </c>
      <c r="I184" s="33">
        <v>8.3152215999999987E-3</v>
      </c>
      <c r="J184" s="33">
        <v>7.3912477999999995E-3</v>
      </c>
      <c r="K184" s="33">
        <v>6.9343577999999998E-3</v>
      </c>
      <c r="L184" s="33">
        <v>6.544734E-3</v>
      </c>
      <c r="M184" s="33">
        <v>6.0912864000000006E-3</v>
      </c>
      <c r="N184" s="33">
        <v>5.8153738000000007E-3</v>
      </c>
      <c r="O184" s="33">
        <v>5.4887491999999994E-3</v>
      </c>
      <c r="P184" s="33">
        <v>5.1693538000000001E-3</v>
      </c>
      <c r="Q184" s="33">
        <v>4.7805389999999994E-3</v>
      </c>
      <c r="R184" s="33">
        <v>4.3662813999999998E-3</v>
      </c>
      <c r="S184" s="33">
        <v>3.9435718000000002E-3</v>
      </c>
      <c r="T184" s="33">
        <v>3.5027701999999997E-3</v>
      </c>
      <c r="U184" s="33">
        <v>3.0545436E-3</v>
      </c>
      <c r="V184" s="33">
        <v>2.6148593999999999E-3</v>
      </c>
      <c r="W184" s="33">
        <v>2.1972935999999997E-3</v>
      </c>
      <c r="X184" s="33">
        <v>2.0465148E-3</v>
      </c>
      <c r="Y184" s="33">
        <v>1.9265800799999999E-3</v>
      </c>
      <c r="Z184" s="33">
        <v>1.8283409199999999E-3</v>
      </c>
      <c r="AA184" s="33">
        <v>1.74550784E-3</v>
      </c>
      <c r="AB184" s="33">
        <v>1.6735271199999999E-3</v>
      </c>
      <c r="AC184" s="33">
        <v>1.61064748E-3</v>
      </c>
      <c r="AD184" s="33">
        <v>1.55615192E-3</v>
      </c>
      <c r="AE184" s="33">
        <v>1.50728244E-3</v>
      </c>
      <c r="AF184" s="33">
        <v>1.46343948E-3</v>
      </c>
      <c r="AG184" s="33">
        <v>1.423756E-3</v>
      </c>
      <c r="AH184" s="33">
        <v>1.3878155999999999E-3</v>
      </c>
      <c r="AI184" s="33">
        <v>1.3555174400000001E-3</v>
      </c>
      <c r="AJ184" s="33">
        <v>1.3253121599999999E-3</v>
      </c>
      <c r="AK184" s="33">
        <v>1.29717256E-3</v>
      </c>
      <c r="AL184" s="33">
        <v>1.2709765199999999E-3</v>
      </c>
      <c r="AM184" s="33">
        <v>1.2469575600000001E-3</v>
      </c>
      <c r="AN184" s="33">
        <v>1.22443908E-3</v>
      </c>
      <c r="AO184" s="33">
        <v>1.203101E-3</v>
      </c>
      <c r="AP184" s="33">
        <v>1.1826813199999999E-3</v>
      </c>
      <c r="AQ184" s="33">
        <v>1.1634897199999999E-3</v>
      </c>
      <c r="AR184" s="33">
        <v>1.1453598399999998E-3</v>
      </c>
      <c r="AS184" s="33">
        <v>1.1282311999999998E-3</v>
      </c>
      <c r="AT184" s="33">
        <v>1.1116909199999998E-3</v>
      </c>
      <c r="AU184" s="33">
        <v>1.0959039599999999E-3</v>
      </c>
      <c r="AV184" s="33">
        <v>1.0806357199999999E-3</v>
      </c>
      <c r="AW184" s="33">
        <v>1.0664177600000001E-3</v>
      </c>
      <c r="AX184" s="33">
        <v>1.0524464799999999E-3</v>
      </c>
      <c r="AY184" s="33">
        <v>1.0393547200000001E-3</v>
      </c>
      <c r="AZ184" s="33">
        <v>1.02664388E-3</v>
      </c>
      <c r="BA184" s="33">
        <v>1.0142894800000001E-3</v>
      </c>
      <c r="BB184" s="33">
        <v>1.00244088E-3</v>
      </c>
      <c r="BC184" s="33">
        <v>9.9098299999999997E-4</v>
      </c>
      <c r="BD184" s="33">
        <v>9.7931027999999991E-4</v>
      </c>
      <c r="BE184" s="33">
        <v>9.6758252000000012E-4</v>
      </c>
      <c r="BF184" s="33">
        <v>9.5561075999999997E-4</v>
      </c>
      <c r="BG184" s="33">
        <v>9.4408627999999998E-4</v>
      </c>
      <c r="BH184" s="33">
        <v>9.3266968E-4</v>
      </c>
      <c r="BI184" s="33">
        <v>9.2168388000000003E-4</v>
      </c>
      <c r="BJ184" s="33">
        <v>9.1113019999999997E-4</v>
      </c>
      <c r="BK184" s="33">
        <v>9.0107071999999996E-4</v>
      </c>
      <c r="BL184" s="33">
        <v>8.9085515999999998E-4</v>
      </c>
      <c r="BM184" s="33">
        <v>8.8096848000000002E-4</v>
      </c>
      <c r="BN184" s="33">
        <v>8.7079251999999999E-4</v>
      </c>
      <c r="BO184" s="33">
        <v>8.6063371999999991E-4</v>
      </c>
      <c r="BP184" s="33">
        <v>8.5073072E-4</v>
      </c>
      <c r="BQ184" s="33">
        <v>8.4123512000000003E-4</v>
      </c>
      <c r="BR184" s="33">
        <v>8.3157795999999997E-4</v>
      </c>
      <c r="BS184" s="33">
        <v>8.2262252000000005E-4</v>
      </c>
      <c r="BT184" s="33">
        <v>8.1324612000000006E-4</v>
      </c>
      <c r="BU184" s="33">
        <v>8.0464491999999999E-4</v>
      </c>
      <c r="BV184" s="33">
        <v>7.9619368000000005E-4</v>
      </c>
      <c r="BW184" s="33">
        <v>7.8810183999999993E-4</v>
      </c>
      <c r="BX184" s="33">
        <v>7.7966039999999986E-4</v>
      </c>
      <c r="BY184" s="33">
        <v>7.7106971999999982E-4</v>
      </c>
      <c r="BZ184" s="33">
        <v>7.6254243999999993E-4</v>
      </c>
      <c r="CA184" s="33">
        <v>7.5414448000000003E-4</v>
      </c>
      <c r="CB184" s="33">
        <v>7.4554003999999989E-4</v>
      </c>
      <c r="CC184" s="33">
        <v>7.375344E-4</v>
      </c>
      <c r="CD184" s="33">
        <v>7.2938675999999994E-4</v>
      </c>
      <c r="CE184" s="33">
        <v>7.2213035999999994E-4</v>
      </c>
      <c r="CF184" s="33">
        <v>7.1477131999999992E-4</v>
      </c>
      <c r="CG184" s="33">
        <v>7.0745760000000008E-4</v>
      </c>
      <c r="CH184" s="33">
        <v>7.0016604000000006E-4</v>
      </c>
      <c r="CI184" s="33">
        <v>6.9263715999999997E-4</v>
      </c>
      <c r="CJ184" s="33">
        <v>6.8507335999999999E-4</v>
      </c>
      <c r="CK184" s="33">
        <v>6.7775080000000002E-4</v>
      </c>
      <c r="CL184" s="33">
        <v>6.7055298000000003E-4</v>
      </c>
      <c r="CM184" s="33">
        <v>6.6392245999999995E-4</v>
      </c>
      <c r="CN184" s="33">
        <v>6.5719455999999998E-4</v>
      </c>
      <c r="CO184" s="33">
        <v>6.5057613999999991E-4</v>
      </c>
      <c r="CP184" s="33">
        <v>6.4368282E-4</v>
      </c>
      <c r="CQ184" s="33">
        <v>6.3639616000000002E-4</v>
      </c>
      <c r="CR184" s="33">
        <v>6.288601E-4</v>
      </c>
      <c r="CS184" s="33">
        <v>6.2192585999999998E-4</v>
      </c>
      <c r="CT184" s="33">
        <v>6.1531029999999998E-4</v>
      </c>
      <c r="CU184" s="33">
        <v>6.0923423999999996E-4</v>
      </c>
      <c r="CV184" s="33">
        <v>6.0346953999999993E-4</v>
      </c>
      <c r="CW184" s="33">
        <v>5.9780086000000004E-4</v>
      </c>
      <c r="CX184" s="33">
        <v>5.9200091999999998E-4</v>
      </c>
      <c r="CY184" s="33">
        <v>5.8659480000000002E-4</v>
      </c>
      <c r="CZ184" s="33">
        <v>5.8085649999999988E-4</v>
      </c>
      <c r="DA184" s="33">
        <v>5.7532030000000004E-4</v>
      </c>
      <c r="DB184" s="33">
        <v>5.6963704000000006E-4</v>
      </c>
      <c r="DC184" s="33">
        <v>5.6408533999999992E-4</v>
      </c>
      <c r="DD184" s="33">
        <v>5.5862504000000004E-4</v>
      </c>
      <c r="DE184" s="33">
        <v>5.5348314E-4</v>
      </c>
      <c r="DF184" s="33">
        <v>5.4867855999999997E-4</v>
      </c>
      <c r="DG184" s="33">
        <v>5.4419042000000001E-4</v>
      </c>
      <c r="DH184" s="33">
        <v>5.3959199999999998E-4</v>
      </c>
      <c r="DI184" s="33">
        <v>5.3538586000000002E-4</v>
      </c>
      <c r="DJ184" s="33">
        <v>5.3073194000000004E-4</v>
      </c>
      <c r="DK184" s="33">
        <v>5.2619435999999998E-4</v>
      </c>
      <c r="DL184" s="33">
        <v>5.2139479999999995E-4</v>
      </c>
      <c r="DM184" s="33">
        <v>5.1664433999999996E-4</v>
      </c>
      <c r="DN184" s="33">
        <v>5.1195329999999999E-4</v>
      </c>
      <c r="DO184" s="33">
        <v>5.0741151999999991E-4</v>
      </c>
      <c r="DP184" s="33">
        <v>5.0327429999999995E-4</v>
      </c>
      <c r="DQ184" s="33">
        <v>4.9938305999999992E-4</v>
      </c>
      <c r="DR184" s="33">
        <v>4.9532164E-4</v>
      </c>
      <c r="DS184" s="33">
        <v>4.9157014000000008E-4</v>
      </c>
      <c r="DT184" s="33">
        <v>4.8750828000000001E-4</v>
      </c>
      <c r="DU184" s="33">
        <v>4.8350328E-4</v>
      </c>
      <c r="DV184" s="33">
        <v>4.7982408000000001E-4</v>
      </c>
      <c r="DW184" s="33">
        <v>4.7627999999999993E-4</v>
      </c>
      <c r="DX184" s="33">
        <v>4.7301169999999998E-4</v>
      </c>
      <c r="DY184" s="33">
        <v>4.6997871999999996E-4</v>
      </c>
      <c r="DZ184" s="33">
        <v>4.6668710000000001E-4</v>
      </c>
      <c r="EA184" s="33">
        <v>4.6328418000000004E-4</v>
      </c>
      <c r="EB184" s="33">
        <v>4.5939435999999998E-4</v>
      </c>
      <c r="EC184" s="33">
        <v>4.5555851999999999E-4</v>
      </c>
      <c r="ED184" s="33">
        <v>4.5168718000000003E-4</v>
      </c>
      <c r="EE184" s="33">
        <v>4.4796096000000003E-4</v>
      </c>
      <c r="EF184" s="33">
        <v>4.4435058E-4</v>
      </c>
      <c r="EG184" s="33">
        <v>4.4096989999999997E-4</v>
      </c>
      <c r="EH184" s="33">
        <v>4.3779434000000003E-4</v>
      </c>
      <c r="EI184" s="33">
        <v>4.3473171999999999E-4</v>
      </c>
      <c r="EJ184" s="33">
        <v>4.3163174E-4</v>
      </c>
      <c r="EK184" s="33">
        <v>4.2834732000000001E-4</v>
      </c>
      <c r="EL184" s="33">
        <v>4.2492491999999998E-4</v>
      </c>
      <c r="EM184" s="33">
        <v>4.2140637999999998E-4</v>
      </c>
      <c r="EN184" s="33">
        <v>4.1744105999999998E-4</v>
      </c>
      <c r="EO184" s="33">
        <v>4.136287E-4</v>
      </c>
      <c r="EP184" s="33">
        <v>4.1008422000000006E-4</v>
      </c>
      <c r="EQ184" s="33">
        <v>4.0689530000000005E-4</v>
      </c>
      <c r="ER184" s="33">
        <v>4.0369401999999999E-4</v>
      </c>
      <c r="ES184" s="33">
        <v>4.007778E-4</v>
      </c>
      <c r="ET184" s="33">
        <v>3.9804485999999999E-4</v>
      </c>
      <c r="EU184" s="33">
        <v>3.9533930000000002E-4</v>
      </c>
      <c r="EV184" s="33">
        <v>3.9243675999999997E-4</v>
      </c>
      <c r="EW184" s="33">
        <v>3.8926759999999999E-4</v>
      </c>
      <c r="EX184" s="33">
        <v>3.8587654000000001E-4</v>
      </c>
      <c r="EY184" s="33">
        <v>3.8251927999999997E-4</v>
      </c>
      <c r="EZ184" s="33">
        <v>3.7914457999999995E-4</v>
      </c>
      <c r="FA184" s="33">
        <v>3.7582860000000002E-4</v>
      </c>
      <c r="FB184" s="33">
        <v>3.7256631999999998E-4</v>
      </c>
      <c r="FC184" s="33">
        <v>3.6957898000000001E-4</v>
      </c>
      <c r="FD184" s="33">
        <v>3.6664759999999999E-4</v>
      </c>
      <c r="FE184" s="33">
        <v>3.6383481999999998E-4</v>
      </c>
      <c r="FF184" s="33">
        <v>3.6095077999999999E-4</v>
      </c>
      <c r="FG184" s="33">
        <v>3.5821962000000002E-4</v>
      </c>
      <c r="FH184" s="33">
        <v>3.5553289999999997E-4</v>
      </c>
      <c r="FI184" s="33">
        <v>3.5310279999999994E-4</v>
      </c>
      <c r="FJ184" s="33">
        <v>3.5072705999999998E-4</v>
      </c>
      <c r="FK184" s="33">
        <v>3.4811857999999998E-4</v>
      </c>
      <c r="FL184" s="33">
        <v>3.4549021199999997E-4</v>
      </c>
      <c r="FM184" s="33">
        <v>3.4278187599999998E-4</v>
      </c>
      <c r="FN184" s="33">
        <v>3.3977102799999999E-4</v>
      </c>
      <c r="FO184" s="33">
        <v>3.3664909200000002E-4</v>
      </c>
      <c r="FP184" s="33">
        <v>3.3340963200000003E-4</v>
      </c>
      <c r="FQ184" s="33">
        <v>3.3026129199999996E-4</v>
      </c>
      <c r="FR184" s="33">
        <v>3.2733069599999995E-4</v>
      </c>
      <c r="FS184" s="33">
        <v>3.2472287200000004E-4</v>
      </c>
      <c r="FT184" s="33">
        <v>3.22334508E-4</v>
      </c>
      <c r="FU184" s="33">
        <v>3.2004393599999994E-4</v>
      </c>
      <c r="FV184" s="33">
        <v>3.1798804399999999E-4</v>
      </c>
      <c r="FW184" s="33">
        <v>3.1587178400000002E-4</v>
      </c>
      <c r="FX184" s="33">
        <v>3.13452728E-4</v>
      </c>
      <c r="FY184" s="33">
        <v>3.1113429599999998E-4</v>
      </c>
      <c r="FZ184" s="33">
        <v>3.0870920000000002E-4</v>
      </c>
      <c r="GA184" s="33">
        <v>3.06275856E-4</v>
      </c>
      <c r="GB184" s="33">
        <v>3.0406998799999997E-4</v>
      </c>
      <c r="GC184" s="33">
        <v>3.0204309199999995E-4</v>
      </c>
      <c r="GD184" s="33">
        <v>3.0025252799999999E-4</v>
      </c>
      <c r="GE184" s="33">
        <v>2.9867696399999999E-4</v>
      </c>
      <c r="GF184" s="33">
        <v>2.9729236799999999E-4</v>
      </c>
      <c r="GG184" s="33">
        <v>2.9581397600000003E-4</v>
      </c>
      <c r="GH184" s="33">
        <v>2.9427520399999998E-4</v>
      </c>
      <c r="GI184" s="33">
        <v>2.9276256800000002E-4</v>
      </c>
      <c r="GJ184" s="33">
        <v>2.9096456400000002E-4</v>
      </c>
      <c r="GK184" s="33">
        <v>2.8911934399999993E-4</v>
      </c>
      <c r="GL184" s="33">
        <v>2.8719313599999998E-4</v>
      </c>
      <c r="GM184" s="33">
        <v>2.8521446E-4</v>
      </c>
      <c r="GN184" s="33">
        <v>2.8322481999999997E-4</v>
      </c>
      <c r="GO184" s="33">
        <v>2.8128785599999996E-4</v>
      </c>
      <c r="GP184" s="33">
        <v>2.7941818000000001E-4</v>
      </c>
      <c r="GQ184" s="33">
        <v>2.7749052799999998E-4</v>
      </c>
      <c r="GR184" s="33">
        <v>2.75829436E-4</v>
      </c>
      <c r="GS184" s="33">
        <v>2.7432792399999999E-4</v>
      </c>
      <c r="GT184" s="33">
        <v>2.7283877599999995E-4</v>
      </c>
      <c r="GU184" s="33">
        <v>2.7152825999999998E-4</v>
      </c>
      <c r="GV184" s="33">
        <v>2.7036885200000001E-4</v>
      </c>
      <c r="GW184" s="33">
        <v>2.6930295199999995E-4</v>
      </c>
      <c r="GX184" s="33">
        <v>2.6819676399999999E-4</v>
      </c>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33"/>
      <c r="IW184" s="33"/>
      <c r="IX184" s="33"/>
      <c r="IY184" s="33"/>
      <c r="IZ184" s="33"/>
      <c r="JA184" s="33"/>
      <c r="JB184" s="33"/>
      <c r="JC184" s="33"/>
      <c r="JD184" s="33"/>
      <c r="JE184" s="33"/>
      <c r="JF184" s="33"/>
      <c r="JG184" s="33"/>
      <c r="JH184" s="33"/>
      <c r="JI184" s="33"/>
      <c r="JJ184" s="33"/>
      <c r="JK184" s="33"/>
      <c r="JL184" s="33"/>
      <c r="JM184" s="33"/>
      <c r="JN184" s="33"/>
      <c r="JO184" s="33"/>
      <c r="JP184" s="33"/>
      <c r="JQ184" s="33"/>
      <c r="JR184" s="33"/>
      <c r="JS184" s="33"/>
      <c r="JT184" s="33"/>
      <c r="JU184" s="33"/>
      <c r="JV184" s="33"/>
      <c r="JW184" s="33"/>
      <c r="JX184" s="33"/>
      <c r="JY184" s="33"/>
      <c r="JZ184" s="33"/>
      <c r="KA184" s="33"/>
      <c r="KB184" s="33"/>
      <c r="KC184" s="33"/>
      <c r="KD184" s="33"/>
      <c r="KE184" s="33"/>
      <c r="KF184" s="33"/>
      <c r="KG184" s="33"/>
      <c r="KH184" s="33"/>
      <c r="KI184" s="33"/>
      <c r="KJ184" s="33"/>
      <c r="KK184" s="33"/>
      <c r="KL184" s="33"/>
      <c r="KM184" s="33"/>
      <c r="KN184" s="33"/>
      <c r="KO184" s="33"/>
      <c r="KP184" s="33"/>
      <c r="KQ184" s="33"/>
      <c r="KR184" s="33"/>
      <c r="KS184" s="33"/>
      <c r="KT184" s="33"/>
      <c r="KU184" s="33"/>
      <c r="KV184" s="33"/>
      <c r="KW184" s="33"/>
      <c r="KX184" s="33"/>
      <c r="KY184" s="33"/>
      <c r="KZ184" s="33"/>
      <c r="LA184" s="33"/>
      <c r="LB184" s="33"/>
      <c r="LC184" s="33"/>
      <c r="LD184" s="33"/>
      <c r="LE184" s="33"/>
      <c r="LF184" s="33"/>
      <c r="LG184" s="33"/>
      <c r="LH184" s="33"/>
      <c r="LI184" s="33"/>
      <c r="LJ184" s="33"/>
      <c r="LK184" s="33"/>
      <c r="LL184" s="33"/>
      <c r="LM184" s="33"/>
      <c r="LN184" s="33"/>
      <c r="LO184" s="33"/>
      <c r="LP184" s="33"/>
      <c r="LQ184" s="33"/>
      <c r="LR184" s="33"/>
      <c r="LS184" s="33"/>
      <c r="LT184" s="33"/>
      <c r="LU184" s="33"/>
      <c r="LV184" s="33"/>
      <c r="LW184" s="33"/>
      <c r="LX184" s="33"/>
      <c r="LY184" s="33"/>
      <c r="LZ184" s="33"/>
      <c r="MA184" s="33"/>
      <c r="MB184" s="33"/>
      <c r="MC184" s="33"/>
      <c r="MD184" s="33"/>
      <c r="ME184" s="33"/>
      <c r="MF184" s="33"/>
      <c r="MG184" s="33"/>
      <c r="MH184" s="33"/>
      <c r="MI184" s="33"/>
      <c r="MJ184" s="33"/>
      <c r="MK184" s="33"/>
      <c r="ML184" s="33"/>
      <c r="MM184" s="33"/>
      <c r="MN184" s="33"/>
      <c r="MO184" s="33"/>
      <c r="MP184" s="33"/>
      <c r="MQ184" s="33"/>
      <c r="MR184" s="33"/>
      <c r="MS184" s="33"/>
      <c r="MT184" s="33"/>
      <c r="MU184" s="33"/>
      <c r="MV184" s="33"/>
      <c r="MW184" s="33"/>
      <c r="MX184" s="33"/>
      <c r="MY184" s="33"/>
      <c r="MZ184" s="33"/>
      <c r="NA184" s="33"/>
      <c r="NB184" s="33"/>
      <c r="NC184" s="33"/>
      <c r="ND184" s="33"/>
      <c r="NE184" s="33"/>
      <c r="NF184" s="33"/>
      <c r="NG184" s="33"/>
      <c r="NH184" s="33"/>
      <c r="NI184" s="33"/>
      <c r="NJ184" s="33"/>
      <c r="NK184" s="33"/>
      <c r="NL184" s="33"/>
      <c r="NM184" s="33"/>
      <c r="NN184" s="33"/>
      <c r="NO184" s="33"/>
      <c r="NP184" s="33"/>
      <c r="NQ184" s="33"/>
      <c r="NR184" s="33"/>
      <c r="NS184" s="33"/>
      <c r="NT184" s="33"/>
      <c r="NU184" s="33"/>
      <c r="NV184" s="33"/>
      <c r="NW184" s="33"/>
      <c r="NX184" s="33"/>
      <c r="NY184" s="33"/>
      <c r="NZ184" s="33"/>
      <c r="OA184" s="33"/>
      <c r="OB184" s="33"/>
      <c r="OC184" s="33"/>
      <c r="OD184" s="33"/>
      <c r="OE184" s="33"/>
      <c r="OF184" s="33"/>
      <c r="OG184" s="33"/>
      <c r="OH184" s="33"/>
      <c r="OI184" s="33"/>
      <c r="OJ184" s="33"/>
      <c r="OK184" s="33"/>
      <c r="OL184" s="33"/>
      <c r="OM184" s="33"/>
      <c r="ON184" s="33"/>
      <c r="OO184" s="33"/>
      <c r="OP184" s="33"/>
    </row>
    <row r="185" spans="1:406" x14ac:dyDescent="0.25">
      <c r="A185" s="13" t="str">
        <f t="shared" si="2"/>
        <v>Boom-VERY COARSE-0.5-7-Any</v>
      </c>
      <c r="B185" s="13" t="s">
        <v>57</v>
      </c>
      <c r="C185" s="13" t="s">
        <v>32</v>
      </c>
      <c r="D185" s="23">
        <v>0.5</v>
      </c>
      <c r="E185" s="23">
        <v>7</v>
      </c>
      <c r="F185" s="32" t="s">
        <v>48</v>
      </c>
      <c r="G185" s="33">
        <v>8.5390103999999998E-3</v>
      </c>
      <c r="H185" s="33">
        <v>6.1537637999999999E-3</v>
      </c>
      <c r="I185" s="33">
        <v>5.4354681999999998E-3</v>
      </c>
      <c r="J185" s="33">
        <v>5.2073176000000006E-3</v>
      </c>
      <c r="K185" s="33">
        <v>5.1664294000000003E-3</v>
      </c>
      <c r="L185" s="33">
        <v>5.1125796000000001E-3</v>
      </c>
      <c r="M185" s="33">
        <v>5.0828284000000003E-3</v>
      </c>
      <c r="N185" s="33">
        <v>4.9813997999999995E-3</v>
      </c>
      <c r="O185" s="33">
        <v>4.8834251999999995E-3</v>
      </c>
      <c r="P185" s="33">
        <v>4.6669928000000003E-3</v>
      </c>
      <c r="Q185" s="33">
        <v>4.4091666000000002E-3</v>
      </c>
      <c r="R185" s="33">
        <v>4.0831593999999995E-3</v>
      </c>
      <c r="S185" s="33">
        <v>3.7205539999999996E-3</v>
      </c>
      <c r="T185" s="33">
        <v>3.3188671999999997E-3</v>
      </c>
      <c r="U185" s="33">
        <v>2.8983287999999998E-3</v>
      </c>
      <c r="V185" s="33">
        <v>2.4767452799999996E-3</v>
      </c>
      <c r="W185" s="33">
        <v>2.0742379999999999E-3</v>
      </c>
      <c r="X185" s="33">
        <v>1.9595062799999999E-3</v>
      </c>
      <c r="Y185" s="33">
        <v>1.87350448E-3</v>
      </c>
      <c r="Z185" s="33">
        <v>1.8031913599999999E-3</v>
      </c>
      <c r="AA185" s="33">
        <v>1.7428723200000002E-3</v>
      </c>
      <c r="AB185" s="33">
        <v>1.6887283600000001E-3</v>
      </c>
      <c r="AC185" s="33">
        <v>1.6404038800000001E-3</v>
      </c>
      <c r="AD185" s="33">
        <v>1.5955091600000002E-3</v>
      </c>
      <c r="AE185" s="33">
        <v>1.5543043200000001E-3</v>
      </c>
      <c r="AF185" s="33">
        <v>1.5151926799999999E-3</v>
      </c>
      <c r="AG185" s="33">
        <v>1.4787355599999998E-3</v>
      </c>
      <c r="AH185" s="33">
        <v>1.4442074E-3</v>
      </c>
      <c r="AI185" s="33">
        <v>1.4113208400000001E-3</v>
      </c>
      <c r="AJ185" s="33">
        <v>1.3802347200000001E-3</v>
      </c>
      <c r="AK185" s="33">
        <v>1.3498415999999998E-3</v>
      </c>
      <c r="AL185" s="33">
        <v>1.3207748000000001E-3</v>
      </c>
      <c r="AM185" s="33">
        <v>1.2934054799999999E-3</v>
      </c>
      <c r="AN185" s="33">
        <v>1.2666769999999999E-3</v>
      </c>
      <c r="AO185" s="33">
        <v>1.2406910399999998E-3</v>
      </c>
      <c r="AP185" s="33">
        <v>1.2153739999999998E-3</v>
      </c>
      <c r="AQ185" s="33">
        <v>1.1917444000000001E-3</v>
      </c>
      <c r="AR185" s="33">
        <v>1.16863748E-3</v>
      </c>
      <c r="AS185" s="33">
        <v>1.1461971999999999E-3</v>
      </c>
      <c r="AT185" s="33">
        <v>1.124903E-3</v>
      </c>
      <c r="AU185" s="33">
        <v>1.10413304E-3</v>
      </c>
      <c r="AV185" s="33">
        <v>1.08427364E-3</v>
      </c>
      <c r="AW185" s="33">
        <v>1.0649468399999999E-3</v>
      </c>
      <c r="AX185" s="33">
        <v>1.0456877999999998E-3</v>
      </c>
      <c r="AY185" s="33">
        <v>1.02747996E-3</v>
      </c>
      <c r="AZ185" s="33">
        <v>1.0098583999999999E-3</v>
      </c>
      <c r="BA185" s="33">
        <v>9.9284880000000001E-4</v>
      </c>
      <c r="BB185" s="33">
        <v>9.7628375999999999E-4</v>
      </c>
      <c r="BC185" s="33">
        <v>9.6001859999999997E-4</v>
      </c>
      <c r="BD185" s="33">
        <v>9.4445232000000005E-4</v>
      </c>
      <c r="BE185" s="33">
        <v>9.2864260000000002E-4</v>
      </c>
      <c r="BF185" s="33">
        <v>9.1384196000000005E-4</v>
      </c>
      <c r="BG185" s="33">
        <v>8.9969771999999992E-4</v>
      </c>
      <c r="BH185" s="33">
        <v>8.8539019999999996E-4</v>
      </c>
      <c r="BI185" s="33">
        <v>8.7155527999999995E-4</v>
      </c>
      <c r="BJ185" s="33">
        <v>8.5816168000000007E-4</v>
      </c>
      <c r="BK185" s="33">
        <v>8.4515472000000003E-4</v>
      </c>
      <c r="BL185" s="33">
        <v>8.3222823999999998E-4</v>
      </c>
      <c r="BM185" s="33">
        <v>8.1920860000000008E-4</v>
      </c>
      <c r="BN185" s="33">
        <v>8.0648220000000004E-4</v>
      </c>
      <c r="BO185" s="33">
        <v>7.9355948000000003E-4</v>
      </c>
      <c r="BP185" s="33">
        <v>7.8093803999999996E-4</v>
      </c>
      <c r="BQ185" s="33">
        <v>7.6853019999999998E-4</v>
      </c>
      <c r="BR185" s="33">
        <v>7.5677787999999999E-4</v>
      </c>
      <c r="BS185" s="33">
        <v>7.4553424000000008E-4</v>
      </c>
      <c r="BT185" s="33">
        <v>7.3459856000000008E-4</v>
      </c>
      <c r="BU185" s="33">
        <v>7.2408416000000007E-4</v>
      </c>
      <c r="BV185" s="33">
        <v>7.136706E-4</v>
      </c>
      <c r="BW185" s="33">
        <v>7.0322891999999998E-4</v>
      </c>
      <c r="BX185" s="33">
        <v>6.9284636000000008E-4</v>
      </c>
      <c r="BY185" s="33">
        <v>6.8262472000000011E-4</v>
      </c>
      <c r="BZ185" s="33">
        <v>6.7306789999999994E-4</v>
      </c>
      <c r="CA185" s="33">
        <v>6.6343846000000003E-4</v>
      </c>
      <c r="CB185" s="33">
        <v>6.5405119999999996E-4</v>
      </c>
      <c r="CC185" s="33">
        <v>6.4471253999999999E-4</v>
      </c>
      <c r="CD185" s="33">
        <v>6.3593427999999997E-4</v>
      </c>
      <c r="CE185" s="33">
        <v>6.2782585999999997E-4</v>
      </c>
      <c r="CF185" s="33">
        <v>6.1975598000000003E-4</v>
      </c>
      <c r="CG185" s="33">
        <v>6.1176082000000001E-4</v>
      </c>
      <c r="CH185" s="33">
        <v>6.0389859999999994E-4</v>
      </c>
      <c r="CI185" s="33">
        <v>5.9586715999999994E-4</v>
      </c>
      <c r="CJ185" s="33">
        <v>5.8819670000000005E-4</v>
      </c>
      <c r="CK185" s="33">
        <v>5.8075485999999998E-4</v>
      </c>
      <c r="CL185" s="33">
        <v>5.7381103999999997E-4</v>
      </c>
      <c r="CM185" s="33">
        <v>5.6702779999999995E-4</v>
      </c>
      <c r="CN185" s="33">
        <v>5.6028420000000005E-4</v>
      </c>
      <c r="CO185" s="33">
        <v>5.5378812E-4</v>
      </c>
      <c r="CP185" s="33">
        <v>5.4714802000000004E-4</v>
      </c>
      <c r="CQ185" s="33">
        <v>5.4037531999999997E-4</v>
      </c>
      <c r="CR185" s="33">
        <v>5.3360141999999992E-4</v>
      </c>
      <c r="CS185" s="33">
        <v>5.2721606000000003E-4</v>
      </c>
      <c r="CT185" s="33">
        <v>5.2123819999999989E-4</v>
      </c>
      <c r="CU185" s="33">
        <v>5.1544145999999995E-4</v>
      </c>
      <c r="CV185" s="33">
        <v>5.0989076000000004E-4</v>
      </c>
      <c r="CW185" s="33">
        <v>5.0450699999999996E-4</v>
      </c>
      <c r="CX185" s="33">
        <v>4.9911331999999994E-4</v>
      </c>
      <c r="CY185" s="33">
        <v>4.9370231999999997E-4</v>
      </c>
      <c r="CZ185" s="33">
        <v>4.8803653999999997E-4</v>
      </c>
      <c r="DA185" s="33">
        <v>4.8211134000000002E-4</v>
      </c>
      <c r="DB185" s="33">
        <v>4.7608517999999999E-4</v>
      </c>
      <c r="DC185" s="33">
        <v>4.7051352000000002E-4</v>
      </c>
      <c r="DD185" s="33">
        <v>4.6505736000000003E-4</v>
      </c>
      <c r="DE185" s="33">
        <v>4.5969093999999994E-4</v>
      </c>
      <c r="DF185" s="33">
        <v>4.5451124000000002E-4</v>
      </c>
      <c r="DG185" s="33">
        <v>4.4946076E-4</v>
      </c>
      <c r="DH185" s="33">
        <v>4.4455206E-4</v>
      </c>
      <c r="DI185" s="33">
        <v>4.3940475999999995E-4</v>
      </c>
      <c r="DJ185" s="33">
        <v>4.3415971999999998E-4</v>
      </c>
      <c r="DK185" s="33">
        <v>4.2870596E-4</v>
      </c>
      <c r="DL185" s="33">
        <v>4.2318407999999996E-4</v>
      </c>
      <c r="DM185" s="33">
        <v>4.1785519999999998E-4</v>
      </c>
      <c r="DN185" s="33">
        <v>4.1269313999999998E-4</v>
      </c>
      <c r="DO185" s="33">
        <v>4.0764966000000002E-4</v>
      </c>
      <c r="DP185" s="33">
        <v>4.0297852E-4</v>
      </c>
      <c r="DQ185" s="33">
        <v>3.9835638000000005E-4</v>
      </c>
      <c r="DR185" s="33">
        <v>3.9364276000000004E-4</v>
      </c>
      <c r="DS185" s="33">
        <v>3.8856657999999998E-4</v>
      </c>
      <c r="DT185" s="33">
        <v>3.8359362000000001E-4</v>
      </c>
      <c r="DU185" s="33">
        <v>3.7871956E-4</v>
      </c>
      <c r="DV185" s="33">
        <v>3.7412901999999998E-4</v>
      </c>
      <c r="DW185" s="33">
        <v>3.6990549999999997E-4</v>
      </c>
      <c r="DX185" s="33">
        <v>3.6590670000000001E-4</v>
      </c>
      <c r="DY185" s="33">
        <v>3.6198799999999999E-4</v>
      </c>
      <c r="DZ185" s="33">
        <v>3.5809262000000003E-4</v>
      </c>
      <c r="EA185" s="33">
        <v>3.5413015999999998E-4</v>
      </c>
      <c r="EB185" s="33">
        <v>3.5022294000000001E-4</v>
      </c>
      <c r="EC185" s="33">
        <v>3.4629551999999992E-4</v>
      </c>
      <c r="ED185" s="33">
        <v>3.4249686E-4</v>
      </c>
      <c r="EE185" s="33">
        <v>3.3869135999999998E-4</v>
      </c>
      <c r="EF185" s="33">
        <v>3.3495470000000001E-4</v>
      </c>
      <c r="EG185" s="33">
        <v>3.3145366000000002E-4</v>
      </c>
      <c r="EH185" s="33">
        <v>3.2801626000000003E-4</v>
      </c>
      <c r="EI185" s="33">
        <v>3.2476574E-4</v>
      </c>
      <c r="EJ185" s="33">
        <v>3.2135067999999997E-4</v>
      </c>
      <c r="EK185" s="33">
        <v>3.1804741999999996E-4</v>
      </c>
      <c r="EL185" s="33">
        <v>3.1468025999999995E-4</v>
      </c>
      <c r="EM185" s="33">
        <v>3.1122848000000002E-4</v>
      </c>
      <c r="EN185" s="33">
        <v>3.0784593999999999E-4</v>
      </c>
      <c r="EO185" s="33">
        <v>3.0455483999999996E-4</v>
      </c>
      <c r="EP185" s="33">
        <v>3.0172925999999997E-4</v>
      </c>
      <c r="EQ185" s="33">
        <v>2.9924546000000002E-4</v>
      </c>
      <c r="ER185" s="33">
        <v>2.9694257999999998E-4</v>
      </c>
      <c r="ES185" s="33">
        <v>2.9470605999999997E-4</v>
      </c>
      <c r="ET185" s="33">
        <v>2.9216729999999996E-4</v>
      </c>
      <c r="EU185" s="33">
        <v>2.8957591999999999E-4</v>
      </c>
      <c r="EV185" s="33">
        <v>2.8685403999999996E-4</v>
      </c>
      <c r="EW185" s="33">
        <v>2.8397321999999996E-4</v>
      </c>
      <c r="EX185" s="33">
        <v>2.8111978E-4</v>
      </c>
      <c r="EY185" s="33">
        <v>2.7830141999999995E-4</v>
      </c>
      <c r="EZ185" s="33">
        <v>2.7577291999999998E-4</v>
      </c>
      <c r="FA185" s="33">
        <v>2.7332753999999998E-4</v>
      </c>
      <c r="FB185" s="33">
        <v>2.7086610000000001E-4</v>
      </c>
      <c r="FC185" s="33">
        <v>2.6846645999999998E-4</v>
      </c>
      <c r="FD185" s="33">
        <v>2.6586681600000001E-4</v>
      </c>
      <c r="FE185" s="33">
        <v>2.6334118399999997E-4</v>
      </c>
      <c r="FF185" s="33">
        <v>2.6075831599999997E-4</v>
      </c>
      <c r="FG185" s="33">
        <v>2.5824135600000002E-4</v>
      </c>
      <c r="FH185" s="33">
        <v>2.5595416399999996E-4</v>
      </c>
      <c r="FI185" s="33">
        <v>2.5360421200000001E-4</v>
      </c>
      <c r="FJ185" s="33">
        <v>2.5151306399999999E-4</v>
      </c>
      <c r="FK185" s="33">
        <v>2.4937811999999998E-4</v>
      </c>
      <c r="FL185" s="33">
        <v>2.47240684E-4</v>
      </c>
      <c r="FM185" s="33">
        <v>2.4520590800000003E-4</v>
      </c>
      <c r="FN185" s="33">
        <v>2.4306305199999997E-4</v>
      </c>
      <c r="FO185" s="33">
        <v>2.4102336799999998E-4</v>
      </c>
      <c r="FP185" s="33">
        <v>2.3884394399999997E-4</v>
      </c>
      <c r="FQ185" s="33">
        <v>2.3674844399999999E-4</v>
      </c>
      <c r="FR185" s="33">
        <v>2.3470123999999999E-4</v>
      </c>
      <c r="FS185" s="33">
        <v>2.3273915999999999E-4</v>
      </c>
      <c r="FT185" s="33">
        <v>2.31031632E-4</v>
      </c>
      <c r="FU185" s="33">
        <v>2.29311788E-4</v>
      </c>
      <c r="FV185" s="33">
        <v>2.2755813599999999E-4</v>
      </c>
      <c r="FW185" s="33">
        <v>2.2565932800000001E-4</v>
      </c>
      <c r="FX185" s="33">
        <v>2.2361183999999997E-4</v>
      </c>
      <c r="FY185" s="33">
        <v>2.21551532E-4</v>
      </c>
      <c r="FZ185" s="33">
        <v>2.19432164E-4</v>
      </c>
      <c r="GA185" s="33">
        <v>2.1759564E-4</v>
      </c>
      <c r="GB185" s="33">
        <v>2.15914196E-4</v>
      </c>
      <c r="GC185" s="33">
        <v>2.1426282000000001E-4</v>
      </c>
      <c r="GD185" s="33">
        <v>2.12918396E-4</v>
      </c>
      <c r="GE185" s="33">
        <v>2.1149511200000001E-4</v>
      </c>
      <c r="GF185" s="33">
        <v>2.1005975200000002E-4</v>
      </c>
      <c r="GG185" s="33">
        <v>2.0864955600000002E-4</v>
      </c>
      <c r="GH185" s="33">
        <v>2.0711871599999999E-4</v>
      </c>
      <c r="GI185" s="33">
        <v>2.0564102400000002E-4</v>
      </c>
      <c r="GJ185" s="33">
        <v>2.0407297200000001E-4</v>
      </c>
      <c r="GK185" s="33">
        <v>2.0273903199999999E-4</v>
      </c>
      <c r="GL185" s="33">
        <v>2.0137357999999998E-4</v>
      </c>
      <c r="GM185" s="33">
        <v>2.0009556799999999E-4</v>
      </c>
      <c r="GN185" s="33">
        <v>1.9889679199999998E-4</v>
      </c>
      <c r="GO185" s="33">
        <v>1.97491148E-4</v>
      </c>
      <c r="GP185" s="33">
        <v>1.9610989199999999E-4</v>
      </c>
      <c r="GQ185" s="33">
        <v>1.9465801199999998E-4</v>
      </c>
      <c r="GR185" s="33">
        <v>1.9311457600000001E-4</v>
      </c>
      <c r="GS185" s="33">
        <v>1.91643452E-4</v>
      </c>
      <c r="GT185" s="33">
        <v>1.9000815200000002E-4</v>
      </c>
      <c r="GU185" s="33">
        <v>1.88477772E-4</v>
      </c>
      <c r="GV185" s="33">
        <v>1.8695929200000002E-4</v>
      </c>
      <c r="GW185" s="33">
        <v>1.8569947599999999E-4</v>
      </c>
      <c r="GX185" s="33">
        <v>1.8458357199999998E-4</v>
      </c>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33"/>
      <c r="IW185" s="33"/>
      <c r="IX185" s="33"/>
      <c r="IY185" s="33"/>
      <c r="IZ185" s="33"/>
      <c r="JA185" s="33"/>
      <c r="JB185" s="33"/>
      <c r="JC185" s="33"/>
      <c r="JD185" s="33"/>
      <c r="JE185" s="33"/>
      <c r="JF185" s="33"/>
      <c r="JG185" s="33"/>
      <c r="JH185" s="33"/>
      <c r="JI185" s="33"/>
      <c r="JJ185" s="33"/>
      <c r="JK185" s="33"/>
      <c r="JL185" s="33"/>
      <c r="JM185" s="33"/>
      <c r="JN185" s="33"/>
      <c r="JO185" s="33"/>
      <c r="JP185" s="33"/>
      <c r="JQ185" s="33"/>
      <c r="JR185" s="33"/>
      <c r="JS185" s="33"/>
      <c r="JT185" s="33"/>
      <c r="JU185" s="33"/>
      <c r="JV185" s="33"/>
      <c r="JW185" s="33"/>
      <c r="JX185" s="33"/>
      <c r="JY185" s="33"/>
      <c r="JZ185" s="33"/>
      <c r="KA185" s="33"/>
      <c r="KB185" s="33"/>
      <c r="KC185" s="33"/>
      <c r="KD185" s="33"/>
      <c r="KE185" s="33"/>
      <c r="KF185" s="33"/>
      <c r="KG185" s="33"/>
      <c r="KH185" s="33"/>
      <c r="KI185" s="33"/>
      <c r="KJ185" s="33"/>
      <c r="KK185" s="33"/>
      <c r="KL185" s="33"/>
      <c r="KM185" s="33"/>
      <c r="KN185" s="33"/>
      <c r="KO185" s="33"/>
      <c r="KP185" s="33"/>
      <c r="KQ185" s="33"/>
      <c r="KR185" s="33"/>
      <c r="KS185" s="33"/>
      <c r="KT185" s="33"/>
      <c r="KU185" s="33"/>
      <c r="KV185" s="33"/>
      <c r="KW185" s="33"/>
      <c r="KX185" s="33"/>
      <c r="KY185" s="33"/>
      <c r="KZ185" s="33"/>
      <c r="LA185" s="33"/>
      <c r="LB185" s="33"/>
      <c r="LC185" s="33"/>
      <c r="LD185" s="33"/>
      <c r="LE185" s="33"/>
      <c r="LF185" s="33"/>
      <c r="LG185" s="33"/>
      <c r="LH185" s="33"/>
      <c r="LI185" s="33"/>
      <c r="LJ185" s="33"/>
      <c r="LK185" s="33"/>
      <c r="LL185" s="33"/>
      <c r="LM185" s="33"/>
      <c r="LN185" s="33"/>
      <c r="LO185" s="33"/>
      <c r="LP185" s="33"/>
      <c r="LQ185" s="33"/>
      <c r="LR185" s="33"/>
      <c r="LS185" s="33"/>
      <c r="LT185" s="33"/>
      <c r="LU185" s="33"/>
      <c r="LV185" s="33"/>
      <c r="LW185" s="33"/>
      <c r="LX185" s="33"/>
      <c r="LY185" s="33"/>
      <c r="LZ185" s="33"/>
      <c r="MA185" s="33"/>
      <c r="MB185" s="33"/>
      <c r="MC185" s="33"/>
      <c r="MD185" s="33"/>
      <c r="ME185" s="33"/>
      <c r="MF185" s="33"/>
      <c r="MG185" s="33"/>
      <c r="MH185" s="33"/>
      <c r="MI185" s="33"/>
      <c r="MJ185" s="33"/>
      <c r="MK185" s="33"/>
      <c r="ML185" s="33"/>
      <c r="MM185" s="33"/>
      <c r="MN185" s="33"/>
      <c r="MO185" s="33"/>
      <c r="MP185" s="33"/>
      <c r="MQ185" s="33"/>
      <c r="MR185" s="33"/>
      <c r="MS185" s="33"/>
      <c r="MT185" s="33"/>
      <c r="MU185" s="33"/>
      <c r="MV185" s="33"/>
      <c r="MW185" s="33"/>
      <c r="MX185" s="33"/>
      <c r="MY185" s="33"/>
      <c r="MZ185" s="33"/>
      <c r="NA185" s="33"/>
      <c r="NB185" s="33"/>
      <c r="NC185" s="33"/>
      <c r="ND185" s="33"/>
      <c r="NE185" s="33"/>
      <c r="NF185" s="33"/>
      <c r="NG185" s="33"/>
      <c r="NH185" s="33"/>
      <c r="NI185" s="33"/>
      <c r="NJ185" s="33"/>
      <c r="NK185" s="33"/>
      <c r="NL185" s="33"/>
      <c r="NM185" s="33"/>
      <c r="NN185" s="33"/>
      <c r="NO185" s="33"/>
      <c r="NP185" s="33"/>
      <c r="NQ185" s="33"/>
      <c r="NR185" s="33"/>
      <c r="NS185" s="33"/>
      <c r="NT185" s="33"/>
      <c r="NU185" s="33"/>
      <c r="NV185" s="33"/>
      <c r="NW185" s="33"/>
      <c r="NX185" s="33"/>
      <c r="NY185" s="33"/>
      <c r="NZ185" s="33"/>
      <c r="OA185" s="33"/>
      <c r="OB185" s="33"/>
      <c r="OC185" s="33"/>
      <c r="OD185" s="33"/>
      <c r="OE185" s="33"/>
      <c r="OF185" s="33"/>
      <c r="OG185" s="33"/>
      <c r="OH185" s="33"/>
      <c r="OI185" s="33"/>
      <c r="OJ185" s="33"/>
      <c r="OK185" s="33"/>
      <c r="OL185" s="33"/>
      <c r="OM185" s="33"/>
      <c r="ON185" s="33"/>
      <c r="OO185" s="33"/>
      <c r="OP185" s="33"/>
    </row>
    <row r="186" spans="1:406" x14ac:dyDescent="0.25">
      <c r="A186" s="13" t="str">
        <f t="shared" si="2"/>
        <v>Boom-VERY COARSE-0.5-20-60</v>
      </c>
      <c r="B186" s="13" t="s">
        <v>57</v>
      </c>
      <c r="C186" s="13" t="s">
        <v>32</v>
      </c>
      <c r="D186" s="23">
        <v>0.5</v>
      </c>
      <c r="E186" s="23">
        <v>20</v>
      </c>
      <c r="F186" s="32">
        <v>60</v>
      </c>
      <c r="G186" s="33">
        <v>1.6787885999999998E-2</v>
      </c>
      <c r="H186" s="33">
        <v>1.28695496E-2</v>
      </c>
      <c r="I186" s="33">
        <v>1.0586170399999999E-2</v>
      </c>
      <c r="J186" s="33">
        <v>9.1820927999999996E-3</v>
      </c>
      <c r="K186" s="33">
        <v>8.3370175999999997E-3</v>
      </c>
      <c r="L186" s="33">
        <v>7.6179237999999989E-3</v>
      </c>
      <c r="M186" s="33">
        <v>6.9610098E-3</v>
      </c>
      <c r="N186" s="33">
        <v>6.4242622000000001E-3</v>
      </c>
      <c r="O186" s="33">
        <v>5.8463832000000002E-3</v>
      </c>
      <c r="P186" s="33">
        <v>5.3294303999999997E-3</v>
      </c>
      <c r="Q186" s="33">
        <v>4.8185844E-3</v>
      </c>
      <c r="R186" s="33">
        <v>4.2787653999999996E-3</v>
      </c>
      <c r="S186" s="33">
        <v>3.7673580000000002E-3</v>
      </c>
      <c r="T186" s="33">
        <v>3.2765534000000003E-3</v>
      </c>
      <c r="U186" s="33">
        <v>2.7983870000000003E-3</v>
      </c>
      <c r="V186" s="33">
        <v>2.3574688E-3</v>
      </c>
      <c r="W186" s="33">
        <v>1.9499879999999999E-3</v>
      </c>
      <c r="X186" s="33">
        <v>1.7755060400000001E-3</v>
      </c>
      <c r="Y186" s="33">
        <v>1.63240564E-3</v>
      </c>
      <c r="Z186" s="33">
        <v>1.5125591200000001E-3</v>
      </c>
      <c r="AA186" s="33">
        <v>1.4105938399999998E-3</v>
      </c>
      <c r="AB186" s="33">
        <v>1.32218072E-3</v>
      </c>
      <c r="AC186" s="33">
        <v>1.24489608E-3</v>
      </c>
      <c r="AD186" s="33">
        <v>1.1768496E-3</v>
      </c>
      <c r="AE186" s="33">
        <v>1.11604488E-3</v>
      </c>
      <c r="AF186" s="33">
        <v>1.0626946400000001E-3</v>
      </c>
      <c r="AG186" s="33">
        <v>1.01462432E-3</v>
      </c>
      <c r="AH186" s="33">
        <v>9.7084519999999998E-4</v>
      </c>
      <c r="AI186" s="33">
        <v>9.3230788000000001E-4</v>
      </c>
      <c r="AJ186" s="33">
        <v>8.9727888E-4</v>
      </c>
      <c r="AK186" s="33">
        <v>8.6573927999999999E-4</v>
      </c>
      <c r="AL186" s="33">
        <v>8.3715847999999999E-4</v>
      </c>
      <c r="AM186" s="33">
        <v>8.1061479999999992E-4</v>
      </c>
      <c r="AN186" s="33">
        <v>7.8633351999999994E-4</v>
      </c>
      <c r="AO186" s="33">
        <v>7.6349272E-4</v>
      </c>
      <c r="AP186" s="33">
        <v>7.4267123999999989E-4</v>
      </c>
      <c r="AQ186" s="33">
        <v>7.2340383999999996E-4</v>
      </c>
      <c r="AR186" s="33">
        <v>7.0555244E-4</v>
      </c>
      <c r="AS186" s="33">
        <v>6.8884984000000006E-4</v>
      </c>
      <c r="AT186" s="33">
        <v>6.7328474000000009E-4</v>
      </c>
      <c r="AU186" s="33">
        <v>6.5853506E-4</v>
      </c>
      <c r="AV186" s="33">
        <v>6.4459994000000008E-4</v>
      </c>
      <c r="AW186" s="33">
        <v>6.3120118E-4</v>
      </c>
      <c r="AX186" s="33">
        <v>6.1853933999999992E-4</v>
      </c>
      <c r="AY186" s="33">
        <v>6.0655469999999995E-4</v>
      </c>
      <c r="AZ186" s="33">
        <v>5.9540098000000004E-4</v>
      </c>
      <c r="BA186" s="33">
        <v>5.8477542E-4</v>
      </c>
      <c r="BB186" s="33">
        <v>5.7457156E-4</v>
      </c>
      <c r="BC186" s="33">
        <v>5.6443919999999998E-4</v>
      </c>
      <c r="BD186" s="33">
        <v>5.5452220000000007E-4</v>
      </c>
      <c r="BE186" s="33">
        <v>5.4479477999999995E-4</v>
      </c>
      <c r="BF186" s="33">
        <v>5.3515015999999998E-4</v>
      </c>
      <c r="BG186" s="33">
        <v>5.2569611999999993E-4</v>
      </c>
      <c r="BH186" s="33">
        <v>5.1648869999999997E-4</v>
      </c>
      <c r="BI186" s="33">
        <v>5.0726945999999998E-4</v>
      </c>
      <c r="BJ186" s="33">
        <v>4.981424399999999E-4</v>
      </c>
      <c r="BK186" s="33">
        <v>4.8934187999999997E-4</v>
      </c>
      <c r="BL186" s="33">
        <v>4.8063195999999999E-4</v>
      </c>
      <c r="BM186" s="33">
        <v>4.7171896E-4</v>
      </c>
      <c r="BN186" s="33">
        <v>4.6285845999999997E-4</v>
      </c>
      <c r="BO186" s="33">
        <v>4.5438468E-4</v>
      </c>
      <c r="BP186" s="33">
        <v>4.4590493999999999E-4</v>
      </c>
      <c r="BQ186" s="33">
        <v>4.3786985999999994E-4</v>
      </c>
      <c r="BR186" s="33">
        <v>4.2975545999999999E-4</v>
      </c>
      <c r="BS186" s="33">
        <v>4.2187905999999998E-4</v>
      </c>
      <c r="BT186" s="33">
        <v>4.1396822000000001E-4</v>
      </c>
      <c r="BU186" s="33">
        <v>4.0646600000000002E-4</v>
      </c>
      <c r="BV186" s="33">
        <v>3.9972097999999993E-4</v>
      </c>
      <c r="BW186" s="33">
        <v>3.9322785999999999E-4</v>
      </c>
      <c r="BX186" s="33">
        <v>3.8686207999999998E-4</v>
      </c>
      <c r="BY186" s="33">
        <v>3.8098340000000002E-4</v>
      </c>
      <c r="BZ186" s="33">
        <v>3.7512682000000002E-4</v>
      </c>
      <c r="CA186" s="33">
        <v>3.6934272800000001E-4</v>
      </c>
      <c r="CB186" s="33">
        <v>3.6376074E-4</v>
      </c>
      <c r="CC186" s="33">
        <v>3.5826095999999996E-4</v>
      </c>
      <c r="CD186" s="33">
        <v>3.5315143999999993E-4</v>
      </c>
      <c r="CE186" s="33">
        <v>3.4841184799999999E-4</v>
      </c>
      <c r="CF186" s="33">
        <v>3.4391244799999998E-4</v>
      </c>
      <c r="CG186" s="33">
        <v>3.3964327999999995E-4</v>
      </c>
      <c r="CH186" s="33">
        <v>3.3542674800000004E-4</v>
      </c>
      <c r="CI186" s="33">
        <v>3.3149559600000001E-4</v>
      </c>
      <c r="CJ186" s="33">
        <v>3.2741939599999995E-4</v>
      </c>
      <c r="CK186" s="33">
        <v>3.23480288E-4</v>
      </c>
      <c r="CL186" s="33">
        <v>3.1967971599999997E-4</v>
      </c>
      <c r="CM186" s="33">
        <v>3.15916492E-4</v>
      </c>
      <c r="CN186" s="33">
        <v>3.1272480399999994E-4</v>
      </c>
      <c r="CO186" s="33">
        <v>3.0971712E-4</v>
      </c>
      <c r="CP186" s="33">
        <v>3.0694975199999997E-4</v>
      </c>
      <c r="CQ186" s="33">
        <v>3.0447173200000001E-4</v>
      </c>
      <c r="CR186" s="33">
        <v>3.0176564399999998E-4</v>
      </c>
      <c r="CS186" s="33">
        <v>2.9914728000000001E-4</v>
      </c>
      <c r="CT186" s="33">
        <v>2.9660379599999996E-4</v>
      </c>
      <c r="CU186" s="33">
        <v>2.9432877600000005E-4</v>
      </c>
      <c r="CV186" s="33">
        <v>2.9206983999999995E-4</v>
      </c>
      <c r="CW186" s="33">
        <v>2.9003151999999998E-4</v>
      </c>
      <c r="CX186" s="33">
        <v>2.8820697599999995E-4</v>
      </c>
      <c r="CY186" s="33">
        <v>2.8655093599999995E-4</v>
      </c>
      <c r="CZ186" s="33">
        <v>2.8473378799999995E-4</v>
      </c>
      <c r="DA186" s="33">
        <v>2.8334655599999997E-4</v>
      </c>
      <c r="DB186" s="33">
        <v>2.8154842000000001E-4</v>
      </c>
      <c r="DC186" s="33">
        <v>2.7957529600000002E-4</v>
      </c>
      <c r="DD186" s="33">
        <v>2.7756126399999998E-4</v>
      </c>
      <c r="DE186" s="33">
        <v>2.7584966800000004E-4</v>
      </c>
      <c r="DF186" s="33">
        <v>2.7407899600000001E-4</v>
      </c>
      <c r="DG186" s="33">
        <v>2.7265926399999999E-4</v>
      </c>
      <c r="DH186" s="33">
        <v>2.7135024399999996E-4</v>
      </c>
      <c r="DI186" s="33">
        <v>2.6969344000000003E-4</v>
      </c>
      <c r="DJ186" s="33">
        <v>2.6800161200000002E-4</v>
      </c>
      <c r="DK186" s="33">
        <v>2.6640461600000001E-4</v>
      </c>
      <c r="DL186" s="33">
        <v>2.6447812000000002E-4</v>
      </c>
      <c r="DM186" s="33">
        <v>2.6290932399999998E-4</v>
      </c>
      <c r="DN186" s="33">
        <v>2.6139296000000001E-4</v>
      </c>
      <c r="DO186" s="33">
        <v>2.6007077599999998E-4</v>
      </c>
      <c r="DP186" s="33">
        <v>2.5873795600000002E-4</v>
      </c>
      <c r="DQ186" s="33">
        <v>2.5774602400000001E-4</v>
      </c>
      <c r="DR186" s="33">
        <v>2.5658460399999999E-4</v>
      </c>
      <c r="DS186" s="33">
        <v>2.5531690800000001E-4</v>
      </c>
      <c r="DT186" s="33">
        <v>2.5407452E-4</v>
      </c>
      <c r="DU186" s="33">
        <v>2.5240040799999995E-4</v>
      </c>
      <c r="DV186" s="33">
        <v>2.5059500800000002E-4</v>
      </c>
      <c r="DW186" s="33">
        <v>2.4900639999999999E-4</v>
      </c>
      <c r="DX186" s="33">
        <v>2.4741406400000002E-4</v>
      </c>
      <c r="DY186" s="33">
        <v>2.4598176800000001E-4</v>
      </c>
      <c r="DZ186" s="33">
        <v>2.4490568000000001E-4</v>
      </c>
      <c r="EA186" s="33">
        <v>2.4414260400000001E-4</v>
      </c>
      <c r="EB186" s="33">
        <v>2.43334704E-4</v>
      </c>
      <c r="EC186" s="33">
        <v>2.4237838000000002E-4</v>
      </c>
      <c r="ED186" s="33">
        <v>2.4136456400000001E-4</v>
      </c>
      <c r="EE186" s="33">
        <v>2.4003796000000001E-4</v>
      </c>
      <c r="EF186" s="33">
        <v>2.3845707599999999E-4</v>
      </c>
      <c r="EG186" s="33">
        <v>2.3731841200000001E-4</v>
      </c>
      <c r="EH186" s="33">
        <v>2.3591860799999998E-4</v>
      </c>
      <c r="EI186" s="33">
        <v>2.3473294800000001E-4</v>
      </c>
      <c r="EJ186" s="33">
        <v>2.3366314000000001E-4</v>
      </c>
      <c r="EK186" s="33">
        <v>2.3243997599999998E-4</v>
      </c>
      <c r="EL186" s="33">
        <v>2.3113092799999997E-4</v>
      </c>
      <c r="EM186" s="33">
        <v>2.2990958400000001E-4</v>
      </c>
      <c r="EN186" s="33">
        <v>2.28690504E-4</v>
      </c>
      <c r="EO186" s="33">
        <v>2.2762898399999998E-4</v>
      </c>
      <c r="EP186" s="33">
        <v>2.2686449599999998E-4</v>
      </c>
      <c r="EQ186" s="33">
        <v>2.2619603600000001E-4</v>
      </c>
      <c r="ER186" s="33">
        <v>2.2546311200000001E-4</v>
      </c>
      <c r="ES186" s="33">
        <v>2.2488852E-4</v>
      </c>
      <c r="ET186" s="33">
        <v>2.2387714400000001E-4</v>
      </c>
      <c r="EU186" s="33">
        <v>2.2279125200000001E-4</v>
      </c>
      <c r="EV186" s="33">
        <v>2.2155556399999998E-4</v>
      </c>
      <c r="EW186" s="33">
        <v>2.2020353999999999E-4</v>
      </c>
      <c r="EX186" s="33">
        <v>2.1887873999999998E-4</v>
      </c>
      <c r="EY186" s="33">
        <v>2.1768811200000002E-4</v>
      </c>
      <c r="EZ186" s="33">
        <v>2.1646108800000001E-4</v>
      </c>
      <c r="FA186" s="33">
        <v>2.1538693199999999E-4</v>
      </c>
      <c r="FB186" s="33">
        <v>2.145278E-4</v>
      </c>
      <c r="FC186" s="33">
        <v>2.1389789199999999E-4</v>
      </c>
      <c r="FD186" s="33">
        <v>2.1323779199999997E-4</v>
      </c>
      <c r="FE186" s="33">
        <v>2.12527532E-4</v>
      </c>
      <c r="FF186" s="33">
        <v>2.1191898E-4</v>
      </c>
      <c r="FG186" s="33">
        <v>2.11193688E-4</v>
      </c>
      <c r="FH186" s="33">
        <v>2.1020731199999999E-4</v>
      </c>
      <c r="FI186" s="33">
        <v>2.0915367199999998E-4</v>
      </c>
      <c r="FJ186" s="33">
        <v>2.08273068E-4</v>
      </c>
      <c r="FK186" s="33">
        <v>2.07328496E-4</v>
      </c>
      <c r="FL186" s="33">
        <v>2.0653255200000001E-4</v>
      </c>
      <c r="FM186" s="33">
        <v>2.0587894000000001E-4</v>
      </c>
      <c r="FN186" s="33">
        <v>2.0503413599999999E-4</v>
      </c>
      <c r="FO186" s="33">
        <v>2.0424037200000001E-4</v>
      </c>
      <c r="FP186" s="33">
        <v>2.0331556000000001E-4</v>
      </c>
      <c r="FQ186" s="33">
        <v>2.0224477200000003E-4</v>
      </c>
      <c r="FR186" s="33">
        <v>2.0122380400000001E-4</v>
      </c>
      <c r="FS186" s="33">
        <v>1.9992031200000002E-4</v>
      </c>
      <c r="FT186" s="33">
        <v>1.9870073999999998E-4</v>
      </c>
      <c r="FU186" s="33">
        <v>1.9739544399999999E-4</v>
      </c>
      <c r="FV186" s="33">
        <v>1.9597537200000001E-4</v>
      </c>
      <c r="FW186" s="33">
        <v>1.9452571600000001E-4</v>
      </c>
      <c r="FX186" s="33">
        <v>1.9311373199999999E-4</v>
      </c>
      <c r="FY186" s="33">
        <v>1.9158829999999996E-4</v>
      </c>
      <c r="FZ186" s="33">
        <v>1.9013207200000001E-4</v>
      </c>
      <c r="GA186" s="33">
        <v>1.88741008E-4</v>
      </c>
      <c r="GB186" s="33">
        <v>1.8730205200000001E-4</v>
      </c>
      <c r="GC186" s="33">
        <v>1.8615008399999999E-4</v>
      </c>
      <c r="GD186" s="33">
        <v>1.8510186799999999E-4</v>
      </c>
      <c r="GE186" s="33">
        <v>1.8394218800000002E-4</v>
      </c>
      <c r="GF186" s="33">
        <v>1.8271960400000002E-4</v>
      </c>
      <c r="GG186" s="33">
        <v>1.8139387199999997E-4</v>
      </c>
      <c r="GH186" s="33">
        <v>1.7961743199999998E-4</v>
      </c>
      <c r="GI186" s="33">
        <v>1.7750847200000001E-4</v>
      </c>
      <c r="GJ186" s="33">
        <v>1.7512825599999999E-4</v>
      </c>
      <c r="GK186" s="33">
        <v>1.7264748399999999E-4</v>
      </c>
      <c r="GL186" s="33">
        <v>1.7028199200000001E-4</v>
      </c>
      <c r="GM186" s="33">
        <v>1.6814915199999999E-4</v>
      </c>
      <c r="GN186" s="33">
        <v>1.6609808399999998E-4</v>
      </c>
      <c r="GO186" s="33">
        <v>1.6436256799999999E-4</v>
      </c>
      <c r="GP186" s="33">
        <v>1.62831964E-4</v>
      </c>
      <c r="GQ186" s="33">
        <v>1.6117693200000001E-4</v>
      </c>
      <c r="GR186" s="33">
        <v>1.5953959199999998E-4</v>
      </c>
      <c r="GS186" s="33">
        <v>1.5793262799999999E-4</v>
      </c>
      <c r="GT186" s="33">
        <v>1.562887E-4</v>
      </c>
      <c r="GU186" s="33">
        <v>1.5462116399999999E-4</v>
      </c>
      <c r="GV186" s="33">
        <v>1.5304881200000001E-4</v>
      </c>
      <c r="GW186" s="33">
        <v>1.5155759599999998E-4</v>
      </c>
      <c r="GX186" s="33">
        <v>1.4983396799999999E-4</v>
      </c>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33"/>
      <c r="IW186" s="33"/>
      <c r="IX186" s="33"/>
      <c r="IY186" s="33"/>
      <c r="IZ186" s="33"/>
      <c r="JA186" s="33"/>
      <c r="JB186" s="33"/>
      <c r="JC186" s="33"/>
      <c r="JD186" s="33"/>
      <c r="JE186" s="33"/>
      <c r="JF186" s="33"/>
      <c r="JG186" s="33"/>
      <c r="JH186" s="33"/>
      <c r="JI186" s="33"/>
      <c r="JJ186" s="33"/>
      <c r="JK186" s="33"/>
      <c r="JL186" s="33"/>
      <c r="JM186" s="33"/>
      <c r="JN186" s="33"/>
      <c r="JO186" s="33"/>
      <c r="JP186" s="33"/>
      <c r="JQ186" s="33"/>
      <c r="JR186" s="33"/>
      <c r="JS186" s="33"/>
      <c r="JT186" s="33"/>
      <c r="JU186" s="33"/>
      <c r="JV186" s="33"/>
      <c r="JW186" s="33"/>
      <c r="JX186" s="33"/>
      <c r="JY186" s="33"/>
      <c r="JZ186" s="33"/>
      <c r="KA186" s="33"/>
      <c r="KB186" s="33"/>
      <c r="KC186" s="33"/>
      <c r="KD186" s="33"/>
      <c r="KE186" s="33"/>
      <c r="KF186" s="33"/>
      <c r="KG186" s="33"/>
      <c r="KH186" s="33"/>
      <c r="KI186" s="33"/>
      <c r="KJ186" s="33"/>
      <c r="KK186" s="33"/>
      <c r="KL186" s="33"/>
      <c r="KM186" s="33"/>
      <c r="KN186" s="33"/>
      <c r="KO186" s="33"/>
      <c r="KP186" s="33"/>
      <c r="KQ186" s="33"/>
      <c r="KR186" s="33"/>
      <c r="KS186" s="33"/>
      <c r="KT186" s="33"/>
      <c r="KU186" s="33"/>
      <c r="KV186" s="33"/>
      <c r="KW186" s="33"/>
      <c r="KX186" s="33"/>
      <c r="KY186" s="33"/>
      <c r="KZ186" s="33"/>
      <c r="LA186" s="33"/>
      <c r="LB186" s="33"/>
      <c r="LC186" s="33"/>
      <c r="LD186" s="33"/>
      <c r="LE186" s="33"/>
      <c r="LF186" s="33"/>
      <c r="LG186" s="33"/>
      <c r="LH186" s="33"/>
      <c r="LI186" s="33"/>
      <c r="LJ186" s="33"/>
      <c r="LK186" s="33"/>
      <c r="LL186" s="33"/>
      <c r="LM186" s="33"/>
      <c r="LN186" s="33"/>
      <c r="LO186" s="33"/>
      <c r="LP186" s="33"/>
      <c r="LQ186" s="33"/>
      <c r="LR186" s="33"/>
      <c r="LS186" s="33"/>
      <c r="LT186" s="33"/>
      <c r="LU186" s="33"/>
      <c r="LV186" s="33"/>
      <c r="LW186" s="33"/>
      <c r="LX186" s="33"/>
      <c r="LY186" s="33"/>
      <c r="LZ186" s="33"/>
      <c r="MA186" s="33"/>
      <c r="MB186" s="33"/>
      <c r="MC186" s="33"/>
      <c r="MD186" s="33"/>
      <c r="ME186" s="33"/>
      <c r="MF186" s="33"/>
      <c r="MG186" s="33"/>
      <c r="MH186" s="33"/>
      <c r="MI186" s="33"/>
      <c r="MJ186" s="33"/>
      <c r="MK186" s="33"/>
      <c r="ML186" s="33"/>
      <c r="MM186" s="33"/>
      <c r="MN186" s="33"/>
      <c r="MO186" s="33"/>
      <c r="MP186" s="33"/>
      <c r="MQ186" s="33"/>
      <c r="MR186" s="33"/>
      <c r="MS186" s="33"/>
      <c r="MT186" s="33"/>
      <c r="MU186" s="33"/>
      <c r="MV186" s="33"/>
      <c r="MW186" s="33"/>
      <c r="MX186" s="33"/>
      <c r="MY186" s="33"/>
      <c r="MZ186" s="33"/>
      <c r="NA186" s="33"/>
      <c r="NB186" s="33"/>
      <c r="NC186" s="33"/>
      <c r="ND186" s="33"/>
      <c r="NE186" s="33"/>
      <c r="NF186" s="33"/>
      <c r="NG186" s="33"/>
      <c r="NH186" s="33"/>
      <c r="NI186" s="33"/>
      <c r="NJ186" s="33"/>
      <c r="NK186" s="33"/>
      <c r="NL186" s="33"/>
      <c r="NM186" s="33"/>
      <c r="NN186" s="33"/>
      <c r="NO186" s="33"/>
      <c r="NP186" s="33"/>
      <c r="NQ186" s="33"/>
      <c r="NR186" s="33"/>
      <c r="NS186" s="33"/>
      <c r="NT186" s="33"/>
      <c r="NU186" s="33"/>
      <c r="NV186" s="33"/>
      <c r="NW186" s="33"/>
      <c r="NX186" s="33"/>
      <c r="NY186" s="33"/>
      <c r="NZ186" s="33"/>
      <c r="OA186" s="33"/>
      <c r="OB186" s="33"/>
      <c r="OC186" s="33"/>
      <c r="OD186" s="33"/>
      <c r="OE186" s="33"/>
      <c r="OF186" s="33"/>
      <c r="OG186" s="33"/>
      <c r="OH186" s="33"/>
      <c r="OI186" s="33"/>
      <c r="OJ186" s="33"/>
      <c r="OK186" s="33"/>
      <c r="OL186" s="33"/>
      <c r="OM186" s="33"/>
      <c r="ON186" s="33"/>
      <c r="OO186" s="33"/>
      <c r="OP186" s="33"/>
    </row>
    <row r="187" spans="1:406" x14ac:dyDescent="0.25">
      <c r="A187" s="13" t="str">
        <f t="shared" si="2"/>
        <v>Boom-VERY COARSE-0.5-14-60</v>
      </c>
      <c r="B187" s="13" t="s">
        <v>57</v>
      </c>
      <c r="C187" s="13" t="s">
        <v>32</v>
      </c>
      <c r="D187" s="23">
        <v>0.5</v>
      </c>
      <c r="E187" s="23">
        <v>14</v>
      </c>
      <c r="F187" s="32">
        <v>60</v>
      </c>
      <c r="G187" s="33">
        <v>1.247384E-2</v>
      </c>
      <c r="H187" s="33">
        <v>9.0648456000000013E-3</v>
      </c>
      <c r="I187" s="33">
        <v>7.3124138000000005E-3</v>
      </c>
      <c r="J187" s="33">
        <v>6.2917642000000001E-3</v>
      </c>
      <c r="K187" s="33">
        <v>5.7502574000000001E-3</v>
      </c>
      <c r="L187" s="33">
        <v>5.2903757999999993E-3</v>
      </c>
      <c r="M187" s="33">
        <v>4.7970909999999999E-3</v>
      </c>
      <c r="N187" s="33">
        <v>4.4861564E-3</v>
      </c>
      <c r="O187" s="33">
        <v>4.1437369999999998E-3</v>
      </c>
      <c r="P187" s="33">
        <v>3.8283116000000002E-3</v>
      </c>
      <c r="Q187" s="33">
        <v>3.4734582000000001E-3</v>
      </c>
      <c r="R187" s="33">
        <v>3.1116796000000002E-3</v>
      </c>
      <c r="S187" s="33">
        <v>2.7623375999999999E-3</v>
      </c>
      <c r="T187" s="33">
        <v>2.4138634000000002E-3</v>
      </c>
      <c r="U187" s="33">
        <v>2.0695375199999999E-3</v>
      </c>
      <c r="V187" s="33">
        <v>1.7427801200000002E-3</v>
      </c>
      <c r="W187" s="33">
        <v>1.4391881200000001E-3</v>
      </c>
      <c r="X187" s="33">
        <v>1.3170339199999998E-3</v>
      </c>
      <c r="Y187" s="33">
        <v>1.21902356E-3</v>
      </c>
      <c r="Z187" s="33">
        <v>1.1382135999999999E-3</v>
      </c>
      <c r="AA187" s="33">
        <v>1.07021088E-3</v>
      </c>
      <c r="AB187" s="33">
        <v>1.0116558E-3</v>
      </c>
      <c r="AC187" s="33">
        <v>9.6067224E-4</v>
      </c>
      <c r="AD187" s="33">
        <v>9.1699619999999996E-4</v>
      </c>
      <c r="AE187" s="33">
        <v>8.7791219999999986E-4</v>
      </c>
      <c r="AF187" s="33">
        <v>8.4293455999999998E-4</v>
      </c>
      <c r="AG187" s="33">
        <v>8.1147488000000002E-4</v>
      </c>
      <c r="AH187" s="33">
        <v>7.8352179999999997E-4</v>
      </c>
      <c r="AI187" s="33">
        <v>7.5876516000000001E-4</v>
      </c>
      <c r="AJ187" s="33">
        <v>7.36076E-4</v>
      </c>
      <c r="AK187" s="33">
        <v>7.152236399999999E-4</v>
      </c>
      <c r="AL187" s="33">
        <v>6.9592596000000008E-4</v>
      </c>
      <c r="AM187" s="33">
        <v>6.7839220000000006E-4</v>
      </c>
      <c r="AN187" s="33">
        <v>6.6246467999999997E-4</v>
      </c>
      <c r="AO187" s="33">
        <v>6.4756169999999986E-4</v>
      </c>
      <c r="AP187" s="33">
        <v>6.3376366000000004E-4</v>
      </c>
      <c r="AQ187" s="33">
        <v>6.208336199999999E-4</v>
      </c>
      <c r="AR187" s="33">
        <v>6.0884961999999997E-4</v>
      </c>
      <c r="AS187" s="33">
        <v>5.9755877999999991E-4</v>
      </c>
      <c r="AT187" s="33">
        <v>5.8691751999999993E-4</v>
      </c>
      <c r="AU187" s="33">
        <v>5.7717289999999991E-4</v>
      </c>
      <c r="AV187" s="33">
        <v>5.6802814000000003E-4</v>
      </c>
      <c r="AW187" s="33">
        <v>5.5969525999999996E-4</v>
      </c>
      <c r="AX187" s="33">
        <v>5.5207773999999996E-4</v>
      </c>
      <c r="AY187" s="33">
        <v>5.4495917999999996E-4</v>
      </c>
      <c r="AZ187" s="33">
        <v>5.3813091999999996E-4</v>
      </c>
      <c r="BA187" s="33">
        <v>5.3125554000000002E-4</v>
      </c>
      <c r="BB187" s="33">
        <v>5.2478803999999994E-4</v>
      </c>
      <c r="BC187" s="33">
        <v>5.1869487999999994E-4</v>
      </c>
      <c r="BD187" s="33">
        <v>5.1279959999999997E-4</v>
      </c>
      <c r="BE187" s="33">
        <v>5.0716284000000003E-4</v>
      </c>
      <c r="BF187" s="33">
        <v>5.0161075999999999E-4</v>
      </c>
      <c r="BG187" s="33">
        <v>4.9634839999999989E-4</v>
      </c>
      <c r="BH187" s="33">
        <v>4.9102252000000001E-4</v>
      </c>
      <c r="BI187" s="33">
        <v>4.8545255999999997E-4</v>
      </c>
      <c r="BJ187" s="33">
        <v>4.8009999999999996E-4</v>
      </c>
      <c r="BK187" s="33">
        <v>4.7519359999999999E-4</v>
      </c>
      <c r="BL187" s="33">
        <v>4.7035120000000005E-4</v>
      </c>
      <c r="BM187" s="33">
        <v>4.6619434000000001E-4</v>
      </c>
      <c r="BN187" s="33">
        <v>4.6203199999999997E-4</v>
      </c>
      <c r="BO187" s="33">
        <v>4.5766457999999995E-4</v>
      </c>
      <c r="BP187" s="33">
        <v>4.5329757999999998E-4</v>
      </c>
      <c r="BQ187" s="33">
        <v>4.4900403999999997E-4</v>
      </c>
      <c r="BR187" s="33">
        <v>4.4451347999999998E-4</v>
      </c>
      <c r="BS187" s="33">
        <v>4.4037169999999997E-4</v>
      </c>
      <c r="BT187" s="33">
        <v>4.3591916000000001E-4</v>
      </c>
      <c r="BU187" s="33">
        <v>4.3175511999999998E-4</v>
      </c>
      <c r="BV187" s="33">
        <v>4.275053E-4</v>
      </c>
      <c r="BW187" s="33">
        <v>4.2342914E-4</v>
      </c>
      <c r="BX187" s="33">
        <v>4.1913293999999994E-4</v>
      </c>
      <c r="BY187" s="33">
        <v>4.1468534000000003E-4</v>
      </c>
      <c r="BZ187" s="33">
        <v>4.1021565999999998E-4</v>
      </c>
      <c r="CA187" s="33">
        <v>4.0589511999999998E-4</v>
      </c>
      <c r="CB187" s="33">
        <v>4.0121968000000002E-4</v>
      </c>
      <c r="CC187" s="33">
        <v>3.9678956000000002E-4</v>
      </c>
      <c r="CD187" s="33">
        <v>3.9233725999999997E-4</v>
      </c>
      <c r="CE187" s="33">
        <v>3.8813962000000003E-4</v>
      </c>
      <c r="CF187" s="33">
        <v>3.8394774000000001E-4</v>
      </c>
      <c r="CG187" s="33">
        <v>3.7955503999999996E-4</v>
      </c>
      <c r="CH187" s="33">
        <v>3.7516037999999998E-4</v>
      </c>
      <c r="CI187" s="33">
        <v>3.7047618000000005E-4</v>
      </c>
      <c r="CJ187" s="33">
        <v>3.6561017999999998E-4</v>
      </c>
      <c r="CK187" s="33">
        <v>3.6097275999999998E-4</v>
      </c>
      <c r="CL187" s="33">
        <v>3.5617056000000004E-4</v>
      </c>
      <c r="CM187" s="33">
        <v>3.5179644399999999E-4</v>
      </c>
      <c r="CN187" s="33">
        <v>3.4753236799999994E-4</v>
      </c>
      <c r="CO187" s="33">
        <v>3.4315373199999996E-4</v>
      </c>
      <c r="CP187" s="33">
        <v>3.3881642400000002E-4</v>
      </c>
      <c r="CQ187" s="33">
        <v>3.3414704800000005E-4</v>
      </c>
      <c r="CR187" s="33">
        <v>3.2893497600000002E-4</v>
      </c>
      <c r="CS187" s="33">
        <v>3.2393647599999998E-4</v>
      </c>
      <c r="CT187" s="33">
        <v>3.1887599599999996E-4</v>
      </c>
      <c r="CU187" s="33">
        <v>3.1410969999999999E-4</v>
      </c>
      <c r="CV187" s="33">
        <v>3.0948784799999997E-4</v>
      </c>
      <c r="CW187" s="33">
        <v>3.0502010000000001E-4</v>
      </c>
      <c r="CX187" s="33">
        <v>3.0078061999999997E-4</v>
      </c>
      <c r="CY187" s="33">
        <v>2.96851148E-4</v>
      </c>
      <c r="CZ187" s="33">
        <v>2.9289402399999999E-4</v>
      </c>
      <c r="DA187" s="33">
        <v>2.8918521199999998E-4</v>
      </c>
      <c r="DB187" s="33">
        <v>2.8540889599999996E-4</v>
      </c>
      <c r="DC187" s="33">
        <v>2.8160087599999998E-4</v>
      </c>
      <c r="DD187" s="33">
        <v>2.7787848799999996E-4</v>
      </c>
      <c r="DE187" s="33">
        <v>2.7423464399999996E-4</v>
      </c>
      <c r="DF187" s="33">
        <v>2.7068296400000001E-4</v>
      </c>
      <c r="DG187" s="33">
        <v>2.67728356E-4</v>
      </c>
      <c r="DH187" s="33">
        <v>2.6465586000000001E-4</v>
      </c>
      <c r="DI187" s="33">
        <v>2.6202773200000002E-4</v>
      </c>
      <c r="DJ187" s="33">
        <v>2.5949432799999997E-4</v>
      </c>
      <c r="DK187" s="33">
        <v>2.5702728000000002E-4</v>
      </c>
      <c r="DL187" s="33">
        <v>2.54348772E-4</v>
      </c>
      <c r="DM187" s="33">
        <v>2.5167933199999996E-4</v>
      </c>
      <c r="DN187" s="33">
        <v>2.4919973999999999E-4</v>
      </c>
      <c r="DO187" s="33">
        <v>2.4664876400000001E-4</v>
      </c>
      <c r="DP187" s="33">
        <v>2.44390132E-4</v>
      </c>
      <c r="DQ187" s="33">
        <v>2.4235582399999999E-4</v>
      </c>
      <c r="DR187" s="33">
        <v>2.40101468E-4</v>
      </c>
      <c r="DS187" s="33">
        <v>2.38308972E-4</v>
      </c>
      <c r="DT187" s="33">
        <v>2.3631694799999999E-4</v>
      </c>
      <c r="DU187" s="33">
        <v>2.3435218799999999E-4</v>
      </c>
      <c r="DV187" s="33">
        <v>2.3280358000000003E-4</v>
      </c>
      <c r="DW187" s="33">
        <v>2.3134273600000001E-4</v>
      </c>
      <c r="DX187" s="33">
        <v>2.3019768800000003E-4</v>
      </c>
      <c r="DY187" s="33">
        <v>2.2917634400000002E-4</v>
      </c>
      <c r="DZ187" s="33">
        <v>2.2809680000000001E-4</v>
      </c>
      <c r="EA187" s="33">
        <v>2.26922632E-4</v>
      </c>
      <c r="EB187" s="33">
        <v>2.25439176E-4</v>
      </c>
      <c r="EC187" s="33">
        <v>2.2402029200000001E-4</v>
      </c>
      <c r="ED187" s="33">
        <v>2.2253758400000003E-4</v>
      </c>
      <c r="EE187" s="33">
        <v>2.2102866400000002E-4</v>
      </c>
      <c r="EF187" s="33">
        <v>2.1955321199999998E-4</v>
      </c>
      <c r="EG187" s="33">
        <v>2.1840887599999998E-4</v>
      </c>
      <c r="EH187" s="33">
        <v>2.1731973199999997E-4</v>
      </c>
      <c r="EI187" s="33">
        <v>2.1640478400000002E-4</v>
      </c>
      <c r="EJ187" s="33">
        <v>2.1575470800000001E-4</v>
      </c>
      <c r="EK187" s="33">
        <v>2.1488857199999998E-4</v>
      </c>
      <c r="EL187" s="33">
        <v>2.14024156E-4</v>
      </c>
      <c r="EM187" s="33">
        <v>2.13108988E-4</v>
      </c>
      <c r="EN187" s="33">
        <v>2.11596816E-4</v>
      </c>
      <c r="EO187" s="33">
        <v>2.1011548799999998E-4</v>
      </c>
      <c r="EP187" s="33">
        <v>2.0860511999999998E-4</v>
      </c>
      <c r="EQ187" s="33">
        <v>2.07200372E-4</v>
      </c>
      <c r="ER187" s="33">
        <v>2.05802596E-4</v>
      </c>
      <c r="ES187" s="33">
        <v>2.0472951600000001E-4</v>
      </c>
      <c r="ET187" s="33">
        <v>2.0383989200000002E-4</v>
      </c>
      <c r="EU187" s="33">
        <v>2.02945332E-4</v>
      </c>
      <c r="EV187" s="33">
        <v>2.0207653600000001E-4</v>
      </c>
      <c r="EW187" s="33">
        <v>2.0097590399999999E-4</v>
      </c>
      <c r="EX187" s="33">
        <v>1.99543032E-4</v>
      </c>
      <c r="EY187" s="33">
        <v>1.9799412800000001E-4</v>
      </c>
      <c r="EZ187" s="33">
        <v>1.9614062399999998E-4</v>
      </c>
      <c r="FA187" s="33">
        <v>1.94306948E-4</v>
      </c>
      <c r="FB187" s="33">
        <v>1.9238360000000001E-4</v>
      </c>
      <c r="FC187" s="33">
        <v>1.9057451999999998E-4</v>
      </c>
      <c r="FD187" s="33">
        <v>1.8887543199999998E-4</v>
      </c>
      <c r="FE187" s="33">
        <v>1.87248684E-4</v>
      </c>
      <c r="FF187" s="33">
        <v>1.8565236799999998E-4</v>
      </c>
      <c r="FG187" s="33">
        <v>1.8417350399999998E-4</v>
      </c>
      <c r="FH187" s="33">
        <v>1.8271687999999998E-4</v>
      </c>
      <c r="FI187" s="33">
        <v>1.8141611599999997E-4</v>
      </c>
      <c r="FJ187" s="33">
        <v>1.80156984E-4</v>
      </c>
      <c r="FK187" s="33">
        <v>1.7863066000000001E-4</v>
      </c>
      <c r="FL187" s="33">
        <v>1.7692537600000002E-4</v>
      </c>
      <c r="FM187" s="33">
        <v>1.7515885999999997E-4</v>
      </c>
      <c r="FN187" s="33">
        <v>1.7294833600000001E-4</v>
      </c>
      <c r="FO187" s="33">
        <v>1.7067523600000002E-4</v>
      </c>
      <c r="FP187" s="33">
        <v>1.6828306000000001E-4</v>
      </c>
      <c r="FQ187" s="33">
        <v>1.6589504E-4</v>
      </c>
      <c r="FR187" s="33">
        <v>1.6377408E-4</v>
      </c>
      <c r="FS187" s="33">
        <v>1.6184844400000001E-4</v>
      </c>
      <c r="FT187" s="33">
        <v>1.6009986400000002E-4</v>
      </c>
      <c r="FU187" s="33">
        <v>1.5842923199999999E-4</v>
      </c>
      <c r="FV187" s="33">
        <v>1.56947184E-4</v>
      </c>
      <c r="FW187" s="33">
        <v>1.55350816E-4</v>
      </c>
      <c r="FX187" s="33">
        <v>1.5349033999999999E-4</v>
      </c>
      <c r="FY187" s="33">
        <v>1.5170935199999998E-4</v>
      </c>
      <c r="FZ187" s="33">
        <v>1.4981224799999999E-4</v>
      </c>
      <c r="GA187" s="33">
        <v>1.4789466799999999E-4</v>
      </c>
      <c r="GB187" s="33">
        <v>1.460736E-4</v>
      </c>
      <c r="GC187" s="33">
        <v>1.4434763999999998E-4</v>
      </c>
      <c r="GD187" s="33">
        <v>1.42905732E-4</v>
      </c>
      <c r="GE187" s="33">
        <v>1.4176882800000001E-4</v>
      </c>
      <c r="GF187" s="33">
        <v>1.4076139600000001E-4</v>
      </c>
      <c r="GG187" s="33">
        <v>1.3982560000000001E-4</v>
      </c>
      <c r="GH187" s="33">
        <v>1.38967336E-4</v>
      </c>
      <c r="GI187" s="33">
        <v>1.38117364E-4</v>
      </c>
      <c r="GJ187" s="33">
        <v>1.3701763199999999E-4</v>
      </c>
      <c r="GK187" s="33">
        <v>1.3581478E-4</v>
      </c>
      <c r="GL187" s="33">
        <v>1.3450092799999999E-4</v>
      </c>
      <c r="GM187" s="33">
        <v>1.3319187999999999E-4</v>
      </c>
      <c r="GN187" s="33">
        <v>1.3198122799999999E-4</v>
      </c>
      <c r="GO187" s="33">
        <v>1.3078154799999999E-4</v>
      </c>
      <c r="GP187" s="33">
        <v>1.2967912799999998E-4</v>
      </c>
      <c r="GQ187" s="33">
        <v>1.2871532399999998E-4</v>
      </c>
      <c r="GR187" s="33">
        <v>1.2798033200000001E-4</v>
      </c>
      <c r="GS187" s="33">
        <v>1.27378192E-4</v>
      </c>
      <c r="GT187" s="33">
        <v>1.2687290400000001E-4</v>
      </c>
      <c r="GU187" s="33">
        <v>1.2654222000000001E-4</v>
      </c>
      <c r="GV187" s="33">
        <v>1.2623854799999999E-4</v>
      </c>
      <c r="GW187" s="33">
        <v>1.26015744E-4</v>
      </c>
      <c r="GX187" s="33">
        <v>1.2576831199999998E-4</v>
      </c>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33"/>
      <c r="IW187" s="33"/>
      <c r="IX187" s="33"/>
      <c r="IY187" s="33"/>
      <c r="IZ187" s="33"/>
      <c r="JA187" s="33"/>
      <c r="JB187" s="33"/>
      <c r="JC187" s="33"/>
      <c r="JD187" s="33"/>
      <c r="JE187" s="33"/>
      <c r="JF187" s="33"/>
      <c r="JG187" s="33"/>
      <c r="JH187" s="33"/>
      <c r="JI187" s="33"/>
      <c r="JJ187" s="33"/>
      <c r="JK187" s="33"/>
      <c r="JL187" s="33"/>
      <c r="JM187" s="33"/>
      <c r="JN187" s="33"/>
      <c r="JO187" s="33"/>
      <c r="JP187" s="33"/>
      <c r="JQ187" s="33"/>
      <c r="JR187" s="33"/>
      <c r="JS187" s="33"/>
      <c r="JT187" s="33"/>
      <c r="JU187" s="33"/>
      <c r="JV187" s="33"/>
      <c r="JW187" s="33"/>
      <c r="JX187" s="33"/>
      <c r="JY187" s="33"/>
      <c r="JZ187" s="33"/>
      <c r="KA187" s="33"/>
      <c r="KB187" s="33"/>
      <c r="KC187" s="33"/>
      <c r="KD187" s="33"/>
      <c r="KE187" s="33"/>
      <c r="KF187" s="33"/>
      <c r="KG187" s="33"/>
      <c r="KH187" s="33"/>
      <c r="KI187" s="33"/>
      <c r="KJ187" s="33"/>
      <c r="KK187" s="33"/>
      <c r="KL187" s="33"/>
      <c r="KM187" s="33"/>
      <c r="KN187" s="33"/>
      <c r="KO187" s="33"/>
      <c r="KP187" s="33"/>
      <c r="KQ187" s="33"/>
      <c r="KR187" s="33"/>
      <c r="KS187" s="33"/>
      <c r="KT187" s="33"/>
      <c r="KU187" s="33"/>
      <c r="KV187" s="33"/>
      <c r="KW187" s="33"/>
      <c r="KX187" s="33"/>
      <c r="KY187" s="33"/>
      <c r="KZ187" s="33"/>
      <c r="LA187" s="33"/>
      <c r="LB187" s="33"/>
      <c r="LC187" s="33"/>
      <c r="LD187" s="33"/>
      <c r="LE187" s="33"/>
      <c r="LF187" s="33"/>
      <c r="LG187" s="33"/>
      <c r="LH187" s="33"/>
      <c r="LI187" s="33"/>
      <c r="LJ187" s="33"/>
      <c r="LK187" s="33"/>
      <c r="LL187" s="33"/>
      <c r="LM187" s="33"/>
      <c r="LN187" s="33"/>
      <c r="LO187" s="33"/>
      <c r="LP187" s="33"/>
      <c r="LQ187" s="33"/>
      <c r="LR187" s="33"/>
      <c r="LS187" s="33"/>
      <c r="LT187" s="33"/>
      <c r="LU187" s="33"/>
      <c r="LV187" s="33"/>
      <c r="LW187" s="33"/>
      <c r="LX187" s="33"/>
      <c r="LY187" s="33"/>
      <c r="LZ187" s="33"/>
      <c r="MA187" s="33"/>
      <c r="MB187" s="33"/>
      <c r="MC187" s="33"/>
      <c r="MD187" s="33"/>
      <c r="ME187" s="33"/>
      <c r="MF187" s="33"/>
      <c r="MG187" s="33"/>
      <c r="MH187" s="33"/>
      <c r="MI187" s="33"/>
      <c r="MJ187" s="33"/>
      <c r="MK187" s="33"/>
      <c r="ML187" s="33"/>
      <c r="MM187" s="33"/>
      <c r="MN187" s="33"/>
      <c r="MO187" s="33"/>
      <c r="MP187" s="33"/>
      <c r="MQ187" s="33"/>
      <c r="MR187" s="33"/>
      <c r="MS187" s="33"/>
      <c r="MT187" s="33"/>
      <c r="MU187" s="33"/>
      <c r="MV187" s="33"/>
      <c r="MW187" s="33"/>
      <c r="MX187" s="33"/>
      <c r="MY187" s="33"/>
      <c r="MZ187" s="33"/>
      <c r="NA187" s="33"/>
      <c r="NB187" s="33"/>
      <c r="NC187" s="33"/>
      <c r="ND187" s="33"/>
      <c r="NE187" s="33"/>
      <c r="NF187" s="33"/>
      <c r="NG187" s="33"/>
      <c r="NH187" s="33"/>
      <c r="NI187" s="33"/>
      <c r="NJ187" s="33"/>
      <c r="NK187" s="33"/>
      <c r="NL187" s="33"/>
      <c r="NM187" s="33"/>
      <c r="NN187" s="33"/>
      <c r="NO187" s="33"/>
      <c r="NP187" s="33"/>
      <c r="NQ187" s="33"/>
      <c r="NR187" s="33"/>
      <c r="NS187" s="33"/>
      <c r="NT187" s="33"/>
      <c r="NU187" s="33"/>
      <c r="NV187" s="33"/>
      <c r="NW187" s="33"/>
      <c r="NX187" s="33"/>
      <c r="NY187" s="33"/>
      <c r="NZ187" s="33"/>
      <c r="OA187" s="33"/>
      <c r="OB187" s="33"/>
      <c r="OC187" s="33"/>
      <c r="OD187" s="33"/>
      <c r="OE187" s="33"/>
      <c r="OF187" s="33"/>
      <c r="OG187" s="33"/>
      <c r="OH187" s="33"/>
      <c r="OI187" s="33"/>
      <c r="OJ187" s="33"/>
      <c r="OK187" s="33"/>
      <c r="OL187" s="33"/>
      <c r="OM187" s="33"/>
      <c r="ON187" s="33"/>
      <c r="OO187" s="33"/>
      <c r="OP187" s="33"/>
    </row>
    <row r="188" spans="1:406" x14ac:dyDescent="0.25">
      <c r="A188" s="13" t="str">
        <f t="shared" si="2"/>
        <v>Boom-VERY COARSE-0.5-7-60</v>
      </c>
      <c r="B188" s="13" t="s">
        <v>57</v>
      </c>
      <c r="C188" s="13" t="s">
        <v>32</v>
      </c>
      <c r="D188" s="23">
        <v>0.5</v>
      </c>
      <c r="E188" s="23">
        <v>7</v>
      </c>
      <c r="F188" s="32">
        <v>60</v>
      </c>
      <c r="G188" s="33">
        <v>7.5744215999999989E-3</v>
      </c>
      <c r="H188" s="33">
        <v>5.1022922000000005E-3</v>
      </c>
      <c r="I188" s="33">
        <v>4.2932680000000003E-3</v>
      </c>
      <c r="J188" s="33">
        <v>3.9589404000000003E-3</v>
      </c>
      <c r="K188" s="33">
        <v>3.8553512E-3</v>
      </c>
      <c r="L188" s="33">
        <v>3.7426397999999997E-3</v>
      </c>
      <c r="M188" s="33">
        <v>3.6621345999999998E-3</v>
      </c>
      <c r="N188" s="33">
        <v>3.5415962000000002E-3</v>
      </c>
      <c r="O188" s="33">
        <v>3.4503213999999998E-3</v>
      </c>
      <c r="P188" s="33">
        <v>3.2646054E-3</v>
      </c>
      <c r="Q188" s="33">
        <v>3.0629866E-3</v>
      </c>
      <c r="R188" s="33">
        <v>2.8114965999999999E-3</v>
      </c>
      <c r="S188" s="33">
        <v>2.5392771999999996E-3</v>
      </c>
      <c r="T188" s="33">
        <v>2.2416166400000001E-3</v>
      </c>
      <c r="U188" s="33">
        <v>1.93806096E-3</v>
      </c>
      <c r="V188" s="33">
        <v>1.6350398399999997E-3</v>
      </c>
      <c r="W188" s="33">
        <v>1.35168772E-3</v>
      </c>
      <c r="X188" s="33">
        <v>1.2615246E-3</v>
      </c>
      <c r="Y188" s="33">
        <v>1.1937939599999999E-3</v>
      </c>
      <c r="Z188" s="33">
        <v>1.13842088E-3</v>
      </c>
      <c r="AA188" s="33">
        <v>1.092244E-3</v>
      </c>
      <c r="AB188" s="33">
        <v>1.05083384E-3</v>
      </c>
      <c r="AC188" s="33">
        <v>1.01442072E-3</v>
      </c>
      <c r="AD188" s="33">
        <v>9.8147651999999988E-4</v>
      </c>
      <c r="AE188" s="33">
        <v>9.5182143999999992E-4</v>
      </c>
      <c r="AF188" s="33">
        <v>9.2370943999999996E-4</v>
      </c>
      <c r="AG188" s="33">
        <v>8.9783488000000009E-4</v>
      </c>
      <c r="AH188" s="33">
        <v>8.7354711999999986E-4</v>
      </c>
      <c r="AI188" s="33">
        <v>8.5066831999999998E-4</v>
      </c>
      <c r="AJ188" s="33">
        <v>8.2927795999999997E-4</v>
      </c>
      <c r="AK188" s="33">
        <v>8.0886823999999993E-4</v>
      </c>
      <c r="AL188" s="33">
        <v>7.8943616000000003E-4</v>
      </c>
      <c r="AM188" s="33">
        <v>7.7130555999999995E-4</v>
      </c>
      <c r="AN188" s="33">
        <v>7.5341380000000003E-4</v>
      </c>
      <c r="AO188" s="33">
        <v>7.3594907999999996E-4</v>
      </c>
      <c r="AP188" s="33">
        <v>7.1903287999999994E-4</v>
      </c>
      <c r="AQ188" s="33">
        <v>7.0338531999999986E-4</v>
      </c>
      <c r="AR188" s="33">
        <v>6.8815051999999999E-4</v>
      </c>
      <c r="AS188" s="33">
        <v>6.7324095999999993E-4</v>
      </c>
      <c r="AT188" s="33">
        <v>6.5914732000000003E-4</v>
      </c>
      <c r="AU188" s="33">
        <v>6.4524348000000002E-4</v>
      </c>
      <c r="AV188" s="33">
        <v>6.3158815999999989E-4</v>
      </c>
      <c r="AW188" s="33">
        <v>6.1856539999999998E-4</v>
      </c>
      <c r="AX188" s="33">
        <v>6.0595227999999995E-4</v>
      </c>
      <c r="AY188" s="33">
        <v>5.9444503999999993E-4</v>
      </c>
      <c r="AZ188" s="33">
        <v>5.8300181999999996E-4</v>
      </c>
      <c r="BA188" s="33">
        <v>5.7146156000000004E-4</v>
      </c>
      <c r="BB188" s="33">
        <v>5.6032034000000005E-4</v>
      </c>
      <c r="BC188" s="33">
        <v>5.4952044000000004E-4</v>
      </c>
      <c r="BD188" s="33">
        <v>5.3932350000000003E-4</v>
      </c>
      <c r="BE188" s="33">
        <v>5.2920332000000003E-4</v>
      </c>
      <c r="BF188" s="33">
        <v>5.1990945999999994E-4</v>
      </c>
      <c r="BG188" s="33">
        <v>5.1099119999999999E-4</v>
      </c>
      <c r="BH188" s="33">
        <v>5.0152536000000003E-4</v>
      </c>
      <c r="BI188" s="33">
        <v>4.9223604000000001E-4</v>
      </c>
      <c r="BJ188" s="33">
        <v>4.8330987999999997E-4</v>
      </c>
      <c r="BK188" s="33">
        <v>4.7450445999999995E-4</v>
      </c>
      <c r="BL188" s="33">
        <v>4.6591066000000001E-4</v>
      </c>
      <c r="BM188" s="33">
        <v>4.5744372000000003E-4</v>
      </c>
      <c r="BN188" s="33">
        <v>4.4926927999999994E-4</v>
      </c>
      <c r="BO188" s="33">
        <v>4.4084455999999995E-4</v>
      </c>
      <c r="BP188" s="33">
        <v>4.3245345999999997E-4</v>
      </c>
      <c r="BQ188" s="33">
        <v>4.2420676E-4</v>
      </c>
      <c r="BR188" s="33">
        <v>4.1632187999999999E-4</v>
      </c>
      <c r="BS188" s="33">
        <v>4.0872072E-4</v>
      </c>
      <c r="BT188" s="33">
        <v>4.0142159999999994E-4</v>
      </c>
      <c r="BU188" s="33">
        <v>3.9431796E-4</v>
      </c>
      <c r="BV188" s="33">
        <v>3.8741981999999999E-4</v>
      </c>
      <c r="BW188" s="33">
        <v>3.8077324000000001E-4</v>
      </c>
      <c r="BX188" s="33">
        <v>3.7444734000000003E-4</v>
      </c>
      <c r="BY188" s="33">
        <v>3.6817876000000004E-4</v>
      </c>
      <c r="BZ188" s="33">
        <v>3.6268534000000001E-4</v>
      </c>
      <c r="CA188" s="33">
        <v>3.5713268000000002E-4</v>
      </c>
      <c r="CB188" s="33">
        <v>3.5152490000000001E-4</v>
      </c>
      <c r="CC188" s="33">
        <v>3.4575657999999997E-4</v>
      </c>
      <c r="CD188" s="33">
        <v>3.4032871999999998E-4</v>
      </c>
      <c r="CE188" s="33">
        <v>3.3550409999999996E-4</v>
      </c>
      <c r="CF188" s="33">
        <v>3.3080195999999999E-4</v>
      </c>
      <c r="CG188" s="33">
        <v>3.2639912000000001E-4</v>
      </c>
      <c r="CH188" s="33">
        <v>3.2224797600000001E-4</v>
      </c>
      <c r="CI188" s="33">
        <v>3.1790651200000003E-4</v>
      </c>
      <c r="CJ188" s="33">
        <v>3.1377071199999997E-4</v>
      </c>
      <c r="CK188" s="33">
        <v>3.0979374000000002E-4</v>
      </c>
      <c r="CL188" s="33">
        <v>3.0586006799999997E-4</v>
      </c>
      <c r="CM188" s="33">
        <v>3.0207400399999998E-4</v>
      </c>
      <c r="CN188" s="33">
        <v>2.9840325200000001E-4</v>
      </c>
      <c r="CO188" s="33">
        <v>2.9521144800000003E-4</v>
      </c>
      <c r="CP188" s="33">
        <v>2.9198103999999997E-4</v>
      </c>
      <c r="CQ188" s="33">
        <v>2.8851090800000002E-4</v>
      </c>
      <c r="CR188" s="33">
        <v>2.8493858399999999E-4</v>
      </c>
      <c r="CS188" s="33">
        <v>2.8149184399999997E-4</v>
      </c>
      <c r="CT188" s="33">
        <v>2.7821391999999998E-4</v>
      </c>
      <c r="CU188" s="33">
        <v>2.75149848E-4</v>
      </c>
      <c r="CV188" s="33">
        <v>2.72239956E-4</v>
      </c>
      <c r="CW188" s="33">
        <v>2.6959670399999999E-4</v>
      </c>
      <c r="CX188" s="33">
        <v>2.6692598799999995E-4</v>
      </c>
      <c r="CY188" s="33">
        <v>2.6431122400000001E-4</v>
      </c>
      <c r="CZ188" s="33">
        <v>2.6145879599999997E-4</v>
      </c>
      <c r="DA188" s="33">
        <v>2.5832453199999998E-4</v>
      </c>
      <c r="DB188" s="33">
        <v>2.5520670400000002E-4</v>
      </c>
      <c r="DC188" s="33">
        <v>2.5222577199999997E-4</v>
      </c>
      <c r="DD188" s="33">
        <v>2.4918488000000001E-4</v>
      </c>
      <c r="DE188" s="33">
        <v>2.4599779599999999E-4</v>
      </c>
      <c r="DF188" s="33">
        <v>2.4304941200000002E-4</v>
      </c>
      <c r="DG188" s="33">
        <v>2.40269404E-4</v>
      </c>
      <c r="DH188" s="33">
        <v>2.3770046799999998E-4</v>
      </c>
      <c r="DI188" s="33">
        <v>2.351745E-4</v>
      </c>
      <c r="DJ188" s="33">
        <v>2.3265873199999998E-4</v>
      </c>
      <c r="DK188" s="33">
        <v>2.2979695200000001E-4</v>
      </c>
      <c r="DL188" s="33">
        <v>2.2665263200000001E-4</v>
      </c>
      <c r="DM188" s="33">
        <v>2.2329235199999999E-4</v>
      </c>
      <c r="DN188" s="33">
        <v>2.1993091600000002E-4</v>
      </c>
      <c r="DO188" s="33">
        <v>2.1664538400000002E-4</v>
      </c>
      <c r="DP188" s="33">
        <v>2.1394980799999998E-4</v>
      </c>
      <c r="DQ188" s="33">
        <v>2.1134824E-4</v>
      </c>
      <c r="DR188" s="33">
        <v>2.0876843999999999E-4</v>
      </c>
      <c r="DS188" s="33">
        <v>2.0617987599999999E-4</v>
      </c>
      <c r="DT188" s="33">
        <v>2.0359621199999997E-4</v>
      </c>
      <c r="DU188" s="33">
        <v>2.0112995999999999E-4</v>
      </c>
      <c r="DV188" s="33">
        <v>1.9866343599999998E-4</v>
      </c>
      <c r="DW188" s="33">
        <v>1.9633064E-4</v>
      </c>
      <c r="DX188" s="33">
        <v>1.94170928E-4</v>
      </c>
      <c r="DY188" s="33">
        <v>1.91996E-4</v>
      </c>
      <c r="DZ188" s="33">
        <v>1.8993073199999999E-4</v>
      </c>
      <c r="EA188" s="33">
        <v>1.8777673999999998E-4</v>
      </c>
      <c r="EB188" s="33">
        <v>1.8555580399999999E-4</v>
      </c>
      <c r="EC188" s="33">
        <v>1.8329959199999999E-4</v>
      </c>
      <c r="ED188" s="33">
        <v>1.8099964800000001E-4</v>
      </c>
      <c r="EE188" s="33">
        <v>1.7878616799999998E-4</v>
      </c>
      <c r="EF188" s="33">
        <v>1.7655957200000001E-4</v>
      </c>
      <c r="EG188" s="33">
        <v>1.7466213199999998E-4</v>
      </c>
      <c r="EH188" s="33">
        <v>1.7291863599999999E-4</v>
      </c>
      <c r="EI188" s="33">
        <v>1.71275156E-4</v>
      </c>
      <c r="EJ188" s="33">
        <v>1.6956119600000001E-4</v>
      </c>
      <c r="EK188" s="33">
        <v>1.6777851199999998E-4</v>
      </c>
      <c r="EL188" s="33">
        <v>1.6598177599999998E-4</v>
      </c>
      <c r="EM188" s="33">
        <v>1.6395344400000001E-4</v>
      </c>
      <c r="EN188" s="33">
        <v>1.6179435599999998E-4</v>
      </c>
      <c r="EO188" s="33">
        <v>1.5964534399999999E-4</v>
      </c>
      <c r="EP188" s="33">
        <v>1.5763314E-4</v>
      </c>
      <c r="EQ188" s="33">
        <v>1.55960072E-4</v>
      </c>
      <c r="ER188" s="33">
        <v>1.5453890399999998E-4</v>
      </c>
      <c r="ES188" s="33">
        <v>1.5322291200000002E-4</v>
      </c>
      <c r="ET188" s="33">
        <v>1.5180960799999999E-4</v>
      </c>
      <c r="EU188" s="33">
        <v>1.50349972E-4</v>
      </c>
      <c r="EV188" s="33">
        <v>1.4881416799999999E-4</v>
      </c>
      <c r="EW188" s="33">
        <v>1.46925104E-4</v>
      </c>
      <c r="EX188" s="33">
        <v>1.4501161200000001E-4</v>
      </c>
      <c r="EY188" s="33">
        <v>1.4314361199999998E-4</v>
      </c>
      <c r="EZ188" s="33">
        <v>1.41340048E-4</v>
      </c>
      <c r="FA188" s="33">
        <v>1.3969913599999999E-4</v>
      </c>
      <c r="FB188" s="33">
        <v>1.3806989200000001E-4</v>
      </c>
      <c r="FC188" s="33">
        <v>1.3648705599999999E-4</v>
      </c>
      <c r="FD188" s="33">
        <v>1.3481891600000001E-4</v>
      </c>
      <c r="FE188" s="33">
        <v>1.3318744400000001E-4</v>
      </c>
      <c r="FF188" s="33">
        <v>1.31544728E-4</v>
      </c>
      <c r="FG188" s="33">
        <v>1.29789516E-4</v>
      </c>
      <c r="FH188" s="33">
        <v>1.2822575199999999E-4</v>
      </c>
      <c r="FI188" s="33">
        <v>1.26651144E-4</v>
      </c>
      <c r="FJ188" s="33">
        <v>1.2525953599999999E-4</v>
      </c>
      <c r="FK188" s="33">
        <v>1.23970696E-4</v>
      </c>
      <c r="FL188" s="33">
        <v>1.2266832000000001E-4</v>
      </c>
      <c r="FM188" s="33">
        <v>1.2147512000000001E-4</v>
      </c>
      <c r="FN188" s="33">
        <v>1.2021407999999999E-4</v>
      </c>
      <c r="FO188" s="33">
        <v>1.1898025600000001E-4</v>
      </c>
      <c r="FP188" s="33">
        <v>1.1778388E-4</v>
      </c>
      <c r="FQ188" s="33">
        <v>1.16642528E-4</v>
      </c>
      <c r="FR188" s="33">
        <v>1.15644972E-4</v>
      </c>
      <c r="FS188" s="33">
        <v>1.14623772E-4</v>
      </c>
      <c r="FT188" s="33">
        <v>1.1379091200000001E-4</v>
      </c>
      <c r="FU188" s="33">
        <v>1.12881924E-4</v>
      </c>
      <c r="FV188" s="33">
        <v>1.1186526800000001E-4</v>
      </c>
      <c r="FW188" s="33">
        <v>1.108061E-4</v>
      </c>
      <c r="FX188" s="33">
        <v>1.0962699199999999E-4</v>
      </c>
      <c r="FY188" s="33">
        <v>1.0858489199999999E-4</v>
      </c>
      <c r="FZ188" s="33">
        <v>1.0755265999999998E-4</v>
      </c>
      <c r="GA188" s="33">
        <v>1.06705512E-4</v>
      </c>
      <c r="GB188" s="33">
        <v>1.0601598000000001E-4</v>
      </c>
      <c r="GC188" s="33">
        <v>1.0532270399999998E-4</v>
      </c>
      <c r="GD188" s="33">
        <v>1.0489771600000001E-4</v>
      </c>
      <c r="GE188" s="33">
        <v>1.0443182800000002E-4</v>
      </c>
      <c r="GF188" s="33">
        <v>1.0395332399999999E-4</v>
      </c>
      <c r="GG188" s="33">
        <v>1.03509512E-4</v>
      </c>
      <c r="GH188" s="33">
        <v>1.029379E-4</v>
      </c>
      <c r="GI188" s="33">
        <v>1.0235383999999999E-4</v>
      </c>
      <c r="GJ188" s="33">
        <v>1.0173804E-4</v>
      </c>
      <c r="GK188" s="33">
        <v>1.01317092E-4</v>
      </c>
      <c r="GL188" s="33">
        <v>1.0083397200000001E-4</v>
      </c>
      <c r="GM188" s="33">
        <v>1.00429236E-4</v>
      </c>
      <c r="GN188" s="33">
        <v>1.0002269199999998E-4</v>
      </c>
      <c r="GO188" s="33">
        <v>9.9476707999999998E-5</v>
      </c>
      <c r="GP188" s="33">
        <v>9.8869968000000013E-5</v>
      </c>
      <c r="GQ188" s="33">
        <v>9.8232052E-5</v>
      </c>
      <c r="GR188" s="33">
        <v>9.7472707999999994E-5</v>
      </c>
      <c r="GS188" s="33">
        <v>9.6769339999999991E-5</v>
      </c>
      <c r="GT188" s="33">
        <v>9.5873404000000007E-5</v>
      </c>
      <c r="GU188" s="33">
        <v>9.5032999999999996E-5</v>
      </c>
      <c r="GV188" s="33">
        <v>9.425212E-5</v>
      </c>
      <c r="GW188" s="33">
        <v>9.3496279999999993E-5</v>
      </c>
      <c r="GX188" s="33">
        <v>9.2910748000000009E-5</v>
      </c>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33"/>
      <c r="IW188" s="33"/>
      <c r="IX188" s="33"/>
      <c r="IY188" s="33"/>
      <c r="IZ188" s="33"/>
      <c r="JA188" s="33"/>
      <c r="JB188" s="33"/>
      <c r="JC188" s="33"/>
      <c r="JD188" s="33"/>
      <c r="JE188" s="33"/>
      <c r="JF188" s="33"/>
      <c r="JG188" s="33"/>
      <c r="JH188" s="33"/>
      <c r="JI188" s="33"/>
      <c r="JJ188" s="33"/>
      <c r="JK188" s="33"/>
      <c r="JL188" s="33"/>
      <c r="JM188" s="33"/>
      <c r="JN188" s="33"/>
      <c r="JO188" s="33"/>
      <c r="JP188" s="33"/>
      <c r="JQ188" s="33"/>
      <c r="JR188" s="33"/>
      <c r="JS188" s="33"/>
      <c r="JT188" s="33"/>
      <c r="JU188" s="33"/>
      <c r="JV188" s="33"/>
      <c r="JW188" s="33"/>
      <c r="JX188" s="33"/>
      <c r="JY188" s="33"/>
      <c r="JZ188" s="33"/>
      <c r="KA188" s="33"/>
      <c r="KB188" s="33"/>
      <c r="KC188" s="33"/>
      <c r="KD188" s="33"/>
      <c r="KE188" s="33"/>
      <c r="KF188" s="33"/>
      <c r="KG188" s="33"/>
      <c r="KH188" s="33"/>
      <c r="KI188" s="33"/>
      <c r="KJ188" s="33"/>
      <c r="KK188" s="33"/>
      <c r="KL188" s="33"/>
      <c r="KM188" s="33"/>
      <c r="KN188" s="33"/>
      <c r="KO188" s="33"/>
      <c r="KP188" s="33"/>
      <c r="KQ188" s="33"/>
      <c r="KR188" s="33"/>
      <c r="KS188" s="33"/>
      <c r="KT188" s="33"/>
      <c r="KU188" s="33"/>
      <c r="KV188" s="33"/>
      <c r="KW188" s="33"/>
      <c r="KX188" s="33"/>
      <c r="KY188" s="33"/>
      <c r="KZ188" s="33"/>
      <c r="LA188" s="33"/>
      <c r="LB188" s="33"/>
      <c r="LC188" s="33"/>
      <c r="LD188" s="33"/>
      <c r="LE188" s="33"/>
      <c r="LF188" s="33"/>
      <c r="LG188" s="33"/>
      <c r="LH188" s="33"/>
      <c r="LI188" s="33"/>
      <c r="LJ188" s="33"/>
      <c r="LK188" s="33"/>
      <c r="LL188" s="33"/>
      <c r="LM188" s="33"/>
      <c r="LN188" s="33"/>
      <c r="LO188" s="33"/>
      <c r="LP188" s="33"/>
      <c r="LQ188" s="33"/>
      <c r="LR188" s="33"/>
      <c r="LS188" s="33"/>
      <c r="LT188" s="33"/>
      <c r="LU188" s="33"/>
      <c r="LV188" s="33"/>
      <c r="LW188" s="33"/>
      <c r="LX188" s="33"/>
      <c r="LY188" s="33"/>
      <c r="LZ188" s="33"/>
      <c r="MA188" s="33"/>
      <c r="MB188" s="33"/>
      <c r="MC188" s="33"/>
      <c r="MD188" s="33"/>
      <c r="ME188" s="33"/>
      <c r="MF188" s="33"/>
      <c r="MG188" s="33"/>
      <c r="MH188" s="33"/>
      <c r="MI188" s="33"/>
      <c r="MJ188" s="33"/>
      <c r="MK188" s="33"/>
      <c r="ML188" s="33"/>
      <c r="MM188" s="33"/>
      <c r="MN188" s="33"/>
      <c r="MO188" s="33"/>
      <c r="MP188" s="33"/>
      <c r="MQ188" s="33"/>
      <c r="MR188" s="33"/>
      <c r="MS188" s="33"/>
      <c r="MT188" s="33"/>
      <c r="MU188" s="33"/>
      <c r="MV188" s="33"/>
      <c r="MW188" s="33"/>
      <c r="MX188" s="33"/>
      <c r="MY188" s="33"/>
      <c r="MZ188" s="33"/>
      <c r="NA188" s="33"/>
      <c r="NB188" s="33"/>
      <c r="NC188" s="33"/>
      <c r="ND188" s="33"/>
      <c r="NE188" s="33"/>
      <c r="NF188" s="33"/>
      <c r="NG188" s="33"/>
      <c r="NH188" s="33"/>
      <c r="NI188" s="33"/>
      <c r="NJ188" s="33"/>
      <c r="NK188" s="33"/>
      <c r="NL188" s="33"/>
      <c r="NM188" s="33"/>
      <c r="NN188" s="33"/>
      <c r="NO188" s="33"/>
      <c r="NP188" s="33"/>
      <c r="NQ188" s="33"/>
      <c r="NR188" s="33"/>
      <c r="NS188" s="33"/>
      <c r="NT188" s="33"/>
      <c r="NU188" s="33"/>
      <c r="NV188" s="33"/>
      <c r="NW188" s="33"/>
      <c r="NX188" s="33"/>
      <c r="NY188" s="33"/>
      <c r="NZ188" s="33"/>
      <c r="OA188" s="33"/>
      <c r="OB188" s="33"/>
      <c r="OC188" s="33"/>
      <c r="OD188" s="33"/>
      <c r="OE188" s="33"/>
      <c r="OF188" s="33"/>
      <c r="OG188" s="33"/>
      <c r="OH188" s="33"/>
      <c r="OI188" s="33"/>
      <c r="OJ188" s="33"/>
      <c r="OK188" s="33"/>
      <c r="OL188" s="33"/>
      <c r="OM188" s="33"/>
      <c r="ON188" s="33"/>
      <c r="OO188" s="33"/>
      <c r="OP188" s="33"/>
    </row>
    <row r="189" spans="1:406" x14ac:dyDescent="0.25">
      <c r="A189" s="13" t="str">
        <f t="shared" si="2"/>
        <v>Boom-VERY COARSE-0.5-20-20</v>
      </c>
      <c r="B189" s="13" t="s">
        <v>57</v>
      </c>
      <c r="C189" s="13" t="s">
        <v>32</v>
      </c>
      <c r="D189" s="23">
        <v>0.5</v>
      </c>
      <c r="E189" s="23">
        <v>20</v>
      </c>
      <c r="F189" s="32">
        <v>20</v>
      </c>
      <c r="G189" s="33">
        <v>1.4468307999999999E-2</v>
      </c>
      <c r="H189" s="33">
        <v>9.594806400000001E-3</v>
      </c>
      <c r="I189" s="33">
        <v>6.833509199999999E-3</v>
      </c>
      <c r="J189" s="33">
        <v>5.755881E-3</v>
      </c>
      <c r="K189" s="33">
        <v>5.4440905999999997E-3</v>
      </c>
      <c r="L189" s="33">
        <v>5.4897093999999999E-3</v>
      </c>
      <c r="M189" s="33">
        <v>4.9321571999999996E-3</v>
      </c>
      <c r="N189" s="33">
        <v>4.4698979999999999E-3</v>
      </c>
      <c r="O189" s="33">
        <v>3.9679924000000002E-3</v>
      </c>
      <c r="P189" s="33">
        <v>3.5453820000000001E-3</v>
      </c>
      <c r="Q189" s="33">
        <v>3.1577968000000003E-3</v>
      </c>
      <c r="R189" s="33">
        <v>2.7416868E-3</v>
      </c>
      <c r="S189" s="33">
        <v>2.3552676000000001E-3</v>
      </c>
      <c r="T189" s="33">
        <v>1.9941889999999999E-3</v>
      </c>
      <c r="U189" s="33">
        <v>1.6611854799999997E-3</v>
      </c>
      <c r="V189" s="33">
        <v>1.36431496E-3</v>
      </c>
      <c r="W189" s="33">
        <v>1.0971710000000001E-3</v>
      </c>
      <c r="X189" s="33">
        <v>9.7587391999999994E-4</v>
      </c>
      <c r="Y189" s="33">
        <v>8.7684296000000003E-4</v>
      </c>
      <c r="Z189" s="33">
        <v>7.9559724000000001E-4</v>
      </c>
      <c r="AA189" s="33">
        <v>7.2709883999999992E-4</v>
      </c>
      <c r="AB189" s="33">
        <v>6.6832732000000005E-4</v>
      </c>
      <c r="AC189" s="33">
        <v>6.1747982000000007E-4</v>
      </c>
      <c r="AD189" s="33">
        <v>5.7313565999999997E-4</v>
      </c>
      <c r="AE189" s="33">
        <v>5.3411849999999994E-4</v>
      </c>
      <c r="AF189" s="33">
        <v>5.0044624E-4</v>
      </c>
      <c r="AG189" s="33">
        <v>4.7028092000000001E-4</v>
      </c>
      <c r="AH189" s="33">
        <v>4.4299526E-4</v>
      </c>
      <c r="AI189" s="33">
        <v>4.1919178000000005E-4</v>
      </c>
      <c r="AJ189" s="33">
        <v>3.9763988000000004E-4</v>
      </c>
      <c r="AK189" s="33">
        <v>3.7834722E-4</v>
      </c>
      <c r="AL189" s="33">
        <v>3.6104335999999999E-4</v>
      </c>
      <c r="AM189" s="33">
        <v>3.4552083999999999E-4</v>
      </c>
      <c r="AN189" s="33">
        <v>3.3128922000000001E-4</v>
      </c>
      <c r="AO189" s="33">
        <v>3.1804551999999996E-4</v>
      </c>
      <c r="AP189" s="33">
        <v>3.0579005999999999E-4</v>
      </c>
      <c r="AQ189" s="33">
        <v>2.948526E-4</v>
      </c>
      <c r="AR189" s="33">
        <v>2.8496131999999999E-4</v>
      </c>
      <c r="AS189" s="33">
        <v>2.7617058000000002E-4</v>
      </c>
      <c r="AT189" s="33">
        <v>2.67885188E-4</v>
      </c>
      <c r="AU189" s="33">
        <v>2.6024927599999998E-4</v>
      </c>
      <c r="AV189" s="33">
        <v>2.53367692E-4</v>
      </c>
      <c r="AW189" s="33">
        <v>2.4699181200000002E-4</v>
      </c>
      <c r="AX189" s="33">
        <v>2.4130617999999998E-4</v>
      </c>
      <c r="AY189" s="33">
        <v>2.3627880000000001E-4</v>
      </c>
      <c r="AZ189" s="33">
        <v>2.3191597999999998E-4</v>
      </c>
      <c r="BA189" s="33">
        <v>2.2762965999999999E-4</v>
      </c>
      <c r="BB189" s="33">
        <v>2.2356231200000001E-4</v>
      </c>
      <c r="BC189" s="33">
        <v>2.1985454399999998E-4</v>
      </c>
      <c r="BD189" s="33">
        <v>2.1656565600000001E-4</v>
      </c>
      <c r="BE189" s="33">
        <v>2.1346727999999997E-4</v>
      </c>
      <c r="BF189" s="33">
        <v>2.1035778799999999E-4</v>
      </c>
      <c r="BG189" s="33">
        <v>2.06986588E-4</v>
      </c>
      <c r="BH189" s="33">
        <v>2.0374920799999999E-4</v>
      </c>
      <c r="BI189" s="33">
        <v>2.0018453999999996E-4</v>
      </c>
      <c r="BJ189" s="33">
        <v>1.9692751199999999E-4</v>
      </c>
      <c r="BK189" s="33">
        <v>1.9377571199999998E-4</v>
      </c>
      <c r="BL189" s="33">
        <v>1.9054850399999998E-4</v>
      </c>
      <c r="BM189" s="33">
        <v>1.8682309599999999E-4</v>
      </c>
      <c r="BN189" s="33">
        <v>1.8323965999999999E-4</v>
      </c>
      <c r="BO189" s="33">
        <v>1.7951041599999999E-4</v>
      </c>
      <c r="BP189" s="33">
        <v>1.7576486399999998E-4</v>
      </c>
      <c r="BQ189" s="33">
        <v>1.7225267999999998E-4</v>
      </c>
      <c r="BR189" s="33">
        <v>1.6861029999999999E-4</v>
      </c>
      <c r="BS189" s="33">
        <v>1.6530843200000001E-4</v>
      </c>
      <c r="BT189" s="33">
        <v>1.61812496E-4</v>
      </c>
      <c r="BU189" s="33">
        <v>1.5868782E-4</v>
      </c>
      <c r="BV189" s="33">
        <v>1.55827892E-4</v>
      </c>
      <c r="BW189" s="33">
        <v>1.5317135199999996E-4</v>
      </c>
      <c r="BX189" s="33">
        <v>1.5015569199999999E-4</v>
      </c>
      <c r="BY189" s="33">
        <v>1.4719970000000001E-4</v>
      </c>
      <c r="BZ189" s="33">
        <v>1.4441158000000001E-4</v>
      </c>
      <c r="CA189" s="33">
        <v>1.4185562399999998E-4</v>
      </c>
      <c r="CB189" s="33">
        <v>1.3955132799999998E-4</v>
      </c>
      <c r="CC189" s="33">
        <v>1.3727036799999999E-4</v>
      </c>
      <c r="CD189" s="33">
        <v>1.3494490399999998E-4</v>
      </c>
      <c r="CE189" s="33">
        <v>1.3251743599999998E-4</v>
      </c>
      <c r="CF189" s="33">
        <v>1.29968896E-4</v>
      </c>
      <c r="CG189" s="33">
        <v>1.2752897599999999E-4</v>
      </c>
      <c r="CH189" s="33">
        <v>1.2535533599999999E-4</v>
      </c>
      <c r="CI189" s="33">
        <v>1.2355960800000001E-4</v>
      </c>
      <c r="CJ189" s="33">
        <v>1.2164518399999999E-4</v>
      </c>
      <c r="CK189" s="33">
        <v>1.19695732E-4</v>
      </c>
      <c r="CL189" s="33">
        <v>1.17561088E-4</v>
      </c>
      <c r="CM189" s="33">
        <v>1.1534879199999999E-4</v>
      </c>
      <c r="CN189" s="33">
        <v>1.13303132E-4</v>
      </c>
      <c r="CO189" s="33">
        <v>1.1141367599999999E-4</v>
      </c>
      <c r="CP189" s="33">
        <v>1.10089232E-4</v>
      </c>
      <c r="CQ189" s="33">
        <v>1.08738832E-4</v>
      </c>
      <c r="CR189" s="33">
        <v>1.07550124E-4</v>
      </c>
      <c r="CS189" s="33">
        <v>1.06390452E-4</v>
      </c>
      <c r="CT189" s="33">
        <v>1.0527094400000001E-4</v>
      </c>
      <c r="CU189" s="33">
        <v>1.0405381599999999E-4</v>
      </c>
      <c r="CV189" s="33">
        <v>1.03042792E-4</v>
      </c>
      <c r="CW189" s="33">
        <v>1.02143452E-4</v>
      </c>
      <c r="CX189" s="33">
        <v>1.01462048E-4</v>
      </c>
      <c r="CY189" s="33">
        <v>1.0108759599999998E-4</v>
      </c>
      <c r="CZ189" s="33">
        <v>1.0049049200000001E-4</v>
      </c>
      <c r="DA189" s="33">
        <v>1.0008144E-4</v>
      </c>
      <c r="DB189" s="33">
        <v>9.9270143999999997E-5</v>
      </c>
      <c r="DC189" s="33">
        <v>9.8357992000000001E-5</v>
      </c>
      <c r="DD189" s="33">
        <v>9.7374524E-5</v>
      </c>
      <c r="DE189" s="33">
        <v>9.6704103999999992E-5</v>
      </c>
      <c r="DF189" s="33">
        <v>9.6205151999999994E-5</v>
      </c>
      <c r="DG189" s="33">
        <v>9.5657739999999993E-5</v>
      </c>
      <c r="DH189" s="33">
        <v>9.5253627999999989E-5</v>
      </c>
      <c r="DI189" s="33">
        <v>9.4558991999999992E-5</v>
      </c>
      <c r="DJ189" s="33">
        <v>9.3765307999999983E-5</v>
      </c>
      <c r="DK189" s="33">
        <v>9.3124491999999997E-5</v>
      </c>
      <c r="DL189" s="33">
        <v>9.2476715999999999E-5</v>
      </c>
      <c r="DM189" s="33">
        <v>9.1996611999999999E-5</v>
      </c>
      <c r="DN189" s="33">
        <v>9.157648799999998E-5</v>
      </c>
      <c r="DO189" s="33">
        <v>9.1207827999999994E-5</v>
      </c>
      <c r="DP189" s="33">
        <v>9.0481608E-5</v>
      </c>
      <c r="DQ189" s="33">
        <v>8.9906835999999996E-5</v>
      </c>
      <c r="DR189" s="33">
        <v>8.9187040000000001E-5</v>
      </c>
      <c r="DS189" s="33">
        <v>8.8618359999999996E-5</v>
      </c>
      <c r="DT189" s="33">
        <v>8.8222952000000001E-5</v>
      </c>
      <c r="DU189" s="33">
        <v>8.7910764E-5</v>
      </c>
      <c r="DV189" s="33">
        <v>8.7600215999999992E-5</v>
      </c>
      <c r="DW189" s="33">
        <v>8.7041987999999978E-5</v>
      </c>
      <c r="DX189" s="33">
        <v>8.6444315999999985E-5</v>
      </c>
      <c r="DY189" s="33">
        <v>8.5796499999999998E-5</v>
      </c>
      <c r="DZ189" s="33">
        <v>8.5277064000000005E-5</v>
      </c>
      <c r="EA189" s="33">
        <v>8.5001019999999996E-5</v>
      </c>
      <c r="EB189" s="33">
        <v>8.4836483999999989E-5</v>
      </c>
      <c r="EC189" s="33">
        <v>8.4474867999999992E-5</v>
      </c>
      <c r="ED189" s="33">
        <v>8.4007335999999996E-5</v>
      </c>
      <c r="EE189" s="33">
        <v>8.3388924000000003E-5</v>
      </c>
      <c r="EF189" s="33">
        <v>8.2444783999999997E-5</v>
      </c>
      <c r="EG189" s="33">
        <v>8.1934156000000005E-5</v>
      </c>
      <c r="EH189" s="33">
        <v>8.1453852000000005E-5</v>
      </c>
      <c r="EI189" s="33">
        <v>8.1176955999999998E-5</v>
      </c>
      <c r="EJ189" s="33">
        <v>8.1111156000000003E-5</v>
      </c>
      <c r="EK189" s="33">
        <v>8.0997359999999995E-5</v>
      </c>
      <c r="EL189" s="33">
        <v>8.0738676000000008E-5</v>
      </c>
      <c r="EM189" s="33">
        <v>8.0421124000000001E-5</v>
      </c>
      <c r="EN189" s="33">
        <v>8.005749999999999E-5</v>
      </c>
      <c r="EO189" s="33">
        <v>7.9341607999999995E-5</v>
      </c>
      <c r="EP189" s="33">
        <v>7.8810887999999988E-5</v>
      </c>
      <c r="EQ189" s="33">
        <v>7.8301539999999992E-5</v>
      </c>
      <c r="ER189" s="33">
        <v>7.7802115999999995E-5</v>
      </c>
      <c r="ES189" s="33">
        <v>7.7313359999999995E-5</v>
      </c>
      <c r="ET189" s="33">
        <v>7.6834787999999985E-5</v>
      </c>
      <c r="EU189" s="33">
        <v>7.6481679999999995E-5</v>
      </c>
      <c r="EV189" s="33">
        <v>7.6116283999999991E-5</v>
      </c>
      <c r="EW189" s="33">
        <v>7.5853212E-5</v>
      </c>
      <c r="EX189" s="33">
        <v>7.5672116000000001E-5</v>
      </c>
      <c r="EY189" s="33">
        <v>7.5673839999999996E-5</v>
      </c>
      <c r="EZ189" s="33">
        <v>7.5553387999999994E-5</v>
      </c>
      <c r="FA189" s="33">
        <v>7.5440435999999989E-5</v>
      </c>
      <c r="FB189" s="33">
        <v>7.5033768000000006E-5</v>
      </c>
      <c r="FC189" s="33">
        <v>7.4619271999999996E-5</v>
      </c>
      <c r="FD189" s="33">
        <v>7.4088548000000005E-5</v>
      </c>
      <c r="FE189" s="33">
        <v>7.3302552000000001E-5</v>
      </c>
      <c r="FF189" s="33">
        <v>7.2607543999999999E-5</v>
      </c>
      <c r="FG189" s="33">
        <v>7.1967599999999985E-5</v>
      </c>
      <c r="FH189" s="33">
        <v>7.1285028000000003E-5</v>
      </c>
      <c r="FI189" s="33">
        <v>7.0934623999999996E-5</v>
      </c>
      <c r="FJ189" s="33">
        <v>7.0822012E-5</v>
      </c>
      <c r="FK189" s="33">
        <v>7.0770596000000005E-5</v>
      </c>
      <c r="FL189" s="33">
        <v>7.091478399999999E-5</v>
      </c>
      <c r="FM189" s="33">
        <v>7.1226752000000003E-5</v>
      </c>
      <c r="FN189" s="33">
        <v>7.1202655999999995E-5</v>
      </c>
      <c r="FO189" s="33">
        <v>7.1185160000000001E-5</v>
      </c>
      <c r="FP189" s="33">
        <v>7.0989695999999991E-5</v>
      </c>
      <c r="FQ189" s="33">
        <v>7.0545931999999999E-5</v>
      </c>
      <c r="FR189" s="33">
        <v>7.0073599999999993E-5</v>
      </c>
      <c r="FS189" s="33">
        <v>6.9166795999999999E-5</v>
      </c>
      <c r="FT189" s="33">
        <v>6.8068688000000002E-5</v>
      </c>
      <c r="FU189" s="33">
        <v>6.7081896000000001E-5</v>
      </c>
      <c r="FV189" s="33">
        <v>6.6406186000000003E-5</v>
      </c>
      <c r="FW189" s="33">
        <v>6.5847521999999996E-5</v>
      </c>
      <c r="FX189" s="33">
        <v>6.5729653999999996E-5</v>
      </c>
      <c r="FY189" s="33">
        <v>6.5746449999999995E-5</v>
      </c>
      <c r="FZ189" s="33">
        <v>6.5980054000000003E-5</v>
      </c>
      <c r="GA189" s="33">
        <v>6.6290364E-5</v>
      </c>
      <c r="GB189" s="33">
        <v>6.6402857999999992E-5</v>
      </c>
      <c r="GC189" s="33">
        <v>6.6496286000000004E-5</v>
      </c>
      <c r="GD189" s="33">
        <v>6.6658471999999996E-5</v>
      </c>
      <c r="GE189" s="33">
        <v>6.6633031999999991E-5</v>
      </c>
      <c r="GF189" s="33">
        <v>6.6300875999999995E-5</v>
      </c>
      <c r="GG189" s="33">
        <v>6.5879745999999998E-5</v>
      </c>
      <c r="GH189" s="33">
        <v>6.5155748000000002E-5</v>
      </c>
      <c r="GI189" s="33">
        <v>6.4206336000000001E-5</v>
      </c>
      <c r="GJ189" s="33">
        <v>6.3000446000000007E-5</v>
      </c>
      <c r="GK189" s="33">
        <v>6.1764216000000004E-5</v>
      </c>
      <c r="GL189" s="33">
        <v>6.0874083999999997E-5</v>
      </c>
      <c r="GM189" s="33">
        <v>6.0221994000000004E-5</v>
      </c>
      <c r="GN189" s="33">
        <v>5.9765276000000003E-5</v>
      </c>
      <c r="GO189" s="33">
        <v>5.9358699999999991E-5</v>
      </c>
      <c r="GP189" s="33">
        <v>5.8936208000000002E-5</v>
      </c>
      <c r="GQ189" s="33">
        <v>5.8487201999999997E-5</v>
      </c>
      <c r="GR189" s="33">
        <v>5.7946640000000008E-5</v>
      </c>
      <c r="GS189" s="33">
        <v>5.7308119999999996E-5</v>
      </c>
      <c r="GT189" s="33">
        <v>5.6664718000000002E-5</v>
      </c>
      <c r="GU189" s="33">
        <v>5.5955314000000001E-5</v>
      </c>
      <c r="GV189" s="33">
        <v>5.5149560000000002E-5</v>
      </c>
      <c r="GW189" s="33">
        <v>5.4468116000000005E-5</v>
      </c>
      <c r="GX189" s="33">
        <v>5.3613024000000002E-5</v>
      </c>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33"/>
      <c r="IW189" s="33"/>
      <c r="IX189" s="33"/>
      <c r="IY189" s="33"/>
      <c r="IZ189" s="33"/>
      <c r="JA189" s="33"/>
      <c r="JB189" s="33"/>
      <c r="JC189" s="33"/>
      <c r="JD189" s="33"/>
      <c r="JE189" s="33"/>
      <c r="JF189" s="33"/>
      <c r="JG189" s="33"/>
      <c r="JH189" s="33"/>
      <c r="JI189" s="33"/>
      <c r="JJ189" s="33"/>
      <c r="JK189" s="33"/>
      <c r="JL189" s="33"/>
      <c r="JM189" s="33"/>
      <c r="JN189" s="33"/>
      <c r="JO189" s="33"/>
      <c r="JP189" s="33"/>
      <c r="JQ189" s="33"/>
      <c r="JR189" s="33"/>
      <c r="JS189" s="33"/>
      <c r="JT189" s="33"/>
      <c r="JU189" s="33"/>
      <c r="JV189" s="33"/>
      <c r="JW189" s="33"/>
      <c r="JX189" s="33"/>
      <c r="JY189" s="33"/>
      <c r="JZ189" s="33"/>
      <c r="KA189" s="33"/>
      <c r="KB189" s="33"/>
      <c r="KC189" s="33"/>
      <c r="KD189" s="33"/>
      <c r="KE189" s="33"/>
      <c r="KF189" s="33"/>
      <c r="KG189" s="33"/>
      <c r="KH189" s="33"/>
      <c r="KI189" s="33"/>
      <c r="KJ189" s="33"/>
      <c r="KK189" s="33"/>
      <c r="KL189" s="33"/>
      <c r="KM189" s="33"/>
      <c r="KN189" s="33"/>
      <c r="KO189" s="33"/>
      <c r="KP189" s="33"/>
      <c r="KQ189" s="33"/>
      <c r="KR189" s="33"/>
      <c r="KS189" s="33"/>
      <c r="KT189" s="33"/>
      <c r="KU189" s="33"/>
      <c r="KV189" s="33"/>
      <c r="KW189" s="33"/>
      <c r="KX189" s="33"/>
      <c r="KY189" s="33"/>
      <c r="KZ189" s="33"/>
      <c r="LA189" s="33"/>
      <c r="LB189" s="33"/>
      <c r="LC189" s="33"/>
      <c r="LD189" s="33"/>
      <c r="LE189" s="33"/>
      <c r="LF189" s="33"/>
      <c r="LG189" s="33"/>
      <c r="LH189" s="33"/>
      <c r="LI189" s="33"/>
      <c r="LJ189" s="33"/>
      <c r="LK189" s="33"/>
      <c r="LL189" s="33"/>
      <c r="LM189" s="33"/>
      <c r="LN189" s="33"/>
      <c r="LO189" s="33"/>
      <c r="LP189" s="33"/>
      <c r="LQ189" s="33"/>
      <c r="LR189" s="33"/>
      <c r="LS189" s="33"/>
      <c r="LT189" s="33"/>
      <c r="LU189" s="33"/>
      <c r="LV189" s="33"/>
      <c r="LW189" s="33"/>
      <c r="LX189" s="33"/>
      <c r="LY189" s="33"/>
      <c r="LZ189" s="33"/>
      <c r="MA189" s="33"/>
      <c r="MB189" s="33"/>
      <c r="MC189" s="33"/>
      <c r="MD189" s="33"/>
      <c r="ME189" s="33"/>
      <c r="MF189" s="33"/>
      <c r="MG189" s="33"/>
      <c r="MH189" s="33"/>
      <c r="MI189" s="33"/>
      <c r="MJ189" s="33"/>
      <c r="MK189" s="33"/>
      <c r="ML189" s="33"/>
      <c r="MM189" s="33"/>
      <c r="MN189" s="33"/>
      <c r="MO189" s="33"/>
      <c r="MP189" s="33"/>
      <c r="MQ189" s="33"/>
      <c r="MR189" s="33"/>
      <c r="MS189" s="33"/>
      <c r="MT189" s="33"/>
      <c r="MU189" s="33"/>
      <c r="MV189" s="33"/>
      <c r="MW189" s="33"/>
      <c r="MX189" s="33"/>
      <c r="MY189" s="33"/>
      <c r="MZ189" s="33"/>
      <c r="NA189" s="33"/>
      <c r="NB189" s="33"/>
      <c r="NC189" s="33"/>
      <c r="ND189" s="33"/>
      <c r="NE189" s="33"/>
      <c r="NF189" s="33"/>
      <c r="NG189" s="33"/>
      <c r="NH189" s="33"/>
      <c r="NI189" s="33"/>
      <c r="NJ189" s="33"/>
      <c r="NK189" s="33"/>
      <c r="NL189" s="33"/>
      <c r="NM189" s="33"/>
      <c r="NN189" s="33"/>
      <c r="NO189" s="33"/>
      <c r="NP189" s="33"/>
      <c r="NQ189" s="33"/>
      <c r="NR189" s="33"/>
      <c r="NS189" s="33"/>
      <c r="NT189" s="33"/>
      <c r="NU189" s="33"/>
      <c r="NV189" s="33"/>
      <c r="NW189" s="33"/>
      <c r="NX189" s="33"/>
      <c r="NY189" s="33"/>
      <c r="NZ189" s="33"/>
      <c r="OA189" s="33"/>
      <c r="OB189" s="33"/>
      <c r="OC189" s="33"/>
      <c r="OD189" s="33"/>
      <c r="OE189" s="33"/>
      <c r="OF189" s="33"/>
      <c r="OG189" s="33"/>
      <c r="OH189" s="33"/>
      <c r="OI189" s="33"/>
      <c r="OJ189" s="33"/>
      <c r="OK189" s="33"/>
      <c r="OL189" s="33"/>
      <c r="OM189" s="33"/>
      <c r="ON189" s="33"/>
      <c r="OO189" s="33"/>
      <c r="OP189" s="33"/>
    </row>
    <row r="190" spans="1:406" x14ac:dyDescent="0.25">
      <c r="A190" s="13" t="str">
        <f t="shared" si="2"/>
        <v>Boom-VERY COARSE-0.5-14-20</v>
      </c>
      <c r="B190" s="13" t="s">
        <v>57</v>
      </c>
      <c r="C190" s="13" t="s">
        <v>32</v>
      </c>
      <c r="D190" s="23">
        <v>0.5</v>
      </c>
      <c r="E190" s="23">
        <v>14</v>
      </c>
      <c r="F190" s="32">
        <v>20</v>
      </c>
      <c r="G190" s="33">
        <v>1.0990165999999999E-2</v>
      </c>
      <c r="H190" s="33">
        <v>6.8278420000000006E-3</v>
      </c>
      <c r="I190" s="33">
        <v>4.7065086000000001E-3</v>
      </c>
      <c r="J190" s="33">
        <v>3.89018E-3</v>
      </c>
      <c r="K190" s="33">
        <v>3.6787935999999999E-3</v>
      </c>
      <c r="L190" s="33">
        <v>3.7356986000000002E-3</v>
      </c>
      <c r="M190" s="33">
        <v>3.2935327999999999E-3</v>
      </c>
      <c r="N190" s="33">
        <v>3.0024785999999996E-3</v>
      </c>
      <c r="O190" s="33">
        <v>2.6966328000000003E-3</v>
      </c>
      <c r="P190" s="33">
        <v>2.4315379999999996E-3</v>
      </c>
      <c r="Q190" s="33">
        <v>2.1568847999999998E-3</v>
      </c>
      <c r="R190" s="33">
        <v>1.8790952E-3</v>
      </c>
      <c r="S190" s="33">
        <v>1.6341756399999999E-3</v>
      </c>
      <c r="T190" s="33">
        <v>1.39723216E-3</v>
      </c>
      <c r="U190" s="33">
        <v>1.1701788399999999E-3</v>
      </c>
      <c r="V190" s="33">
        <v>9.6206191999999996E-4</v>
      </c>
      <c r="W190" s="33">
        <v>7.7368952000000002E-4</v>
      </c>
      <c r="X190" s="33">
        <v>6.9065315999999996E-4</v>
      </c>
      <c r="Y190" s="33">
        <v>6.2416811999999999E-4</v>
      </c>
      <c r="Z190" s="33">
        <v>5.7025125999999996E-4</v>
      </c>
      <c r="AA190" s="33">
        <v>5.2520118000000003E-4</v>
      </c>
      <c r="AB190" s="33">
        <v>4.8697565999999997E-4</v>
      </c>
      <c r="AC190" s="33">
        <v>4.5382476000000002E-4</v>
      </c>
      <c r="AD190" s="33">
        <v>4.2582712E-4</v>
      </c>
      <c r="AE190" s="33">
        <v>4.0097130000000001E-4</v>
      </c>
      <c r="AF190" s="33">
        <v>3.7930920000000005E-4</v>
      </c>
      <c r="AG190" s="33">
        <v>3.5988592000000001E-4</v>
      </c>
      <c r="AH190" s="33">
        <v>3.428045E-4</v>
      </c>
      <c r="AI190" s="33">
        <v>3.2785096000000004E-4</v>
      </c>
      <c r="AJ190" s="33">
        <v>3.1425593999999998E-4</v>
      </c>
      <c r="AK190" s="33">
        <v>3.0175242000000002E-4</v>
      </c>
      <c r="AL190" s="33">
        <v>2.9038381999999999E-4</v>
      </c>
      <c r="AM190" s="33">
        <v>2.80134168E-4</v>
      </c>
      <c r="AN190" s="33">
        <v>2.7083657599999997E-4</v>
      </c>
      <c r="AO190" s="33">
        <v>2.6196016399999999E-4</v>
      </c>
      <c r="AP190" s="33">
        <v>2.5357707599999997E-4</v>
      </c>
      <c r="AQ190" s="33">
        <v>2.4613422399999998E-4</v>
      </c>
      <c r="AR190" s="33">
        <v>2.39223536E-4</v>
      </c>
      <c r="AS190" s="33">
        <v>2.3304779200000001E-4</v>
      </c>
      <c r="AT190" s="33">
        <v>2.2714196E-4</v>
      </c>
      <c r="AU190" s="33">
        <v>2.2189768400000001E-4</v>
      </c>
      <c r="AV190" s="33">
        <v>2.1717050799999999E-4</v>
      </c>
      <c r="AW190" s="33">
        <v>2.1291669200000001E-4</v>
      </c>
      <c r="AX190" s="33">
        <v>2.091091E-4</v>
      </c>
      <c r="AY190" s="33">
        <v>2.0596728399999999E-4</v>
      </c>
      <c r="AZ190" s="33">
        <v>2.0285767600000001E-4</v>
      </c>
      <c r="BA190" s="33">
        <v>1.9973813999999999E-4</v>
      </c>
      <c r="BB190" s="33">
        <v>1.9701913200000001E-4</v>
      </c>
      <c r="BC190" s="33">
        <v>1.9429006800000001E-4</v>
      </c>
      <c r="BD190" s="33">
        <v>1.9187478399999998E-4</v>
      </c>
      <c r="BE190" s="33">
        <v>1.89420132E-4</v>
      </c>
      <c r="BF190" s="33">
        <v>1.8680686000000001E-4</v>
      </c>
      <c r="BG190" s="33">
        <v>1.8430925199999998E-4</v>
      </c>
      <c r="BH190" s="33">
        <v>1.81984548E-4</v>
      </c>
      <c r="BI190" s="33">
        <v>1.7960478399999997E-4</v>
      </c>
      <c r="BJ190" s="33">
        <v>1.77730996E-4</v>
      </c>
      <c r="BK190" s="33">
        <v>1.7575042800000001E-4</v>
      </c>
      <c r="BL190" s="33">
        <v>1.7374197199999998E-4</v>
      </c>
      <c r="BM190" s="33">
        <v>1.71634112E-4</v>
      </c>
      <c r="BN190" s="33">
        <v>1.6953337599999999E-4</v>
      </c>
      <c r="BO190" s="33">
        <v>1.6763261200000002E-4</v>
      </c>
      <c r="BP190" s="33">
        <v>1.6592482E-4</v>
      </c>
      <c r="BQ190" s="33">
        <v>1.6438837199999999E-4</v>
      </c>
      <c r="BR190" s="33">
        <v>1.6293358800000002E-4</v>
      </c>
      <c r="BS190" s="33">
        <v>1.6134568799999998E-4</v>
      </c>
      <c r="BT190" s="33">
        <v>1.5947985200000001E-4</v>
      </c>
      <c r="BU190" s="33">
        <v>1.57682176E-4</v>
      </c>
      <c r="BV190" s="33">
        <v>1.5592952400000001E-4</v>
      </c>
      <c r="BW190" s="33">
        <v>1.54658464E-4</v>
      </c>
      <c r="BX190" s="33">
        <v>1.5324994399999999E-4</v>
      </c>
      <c r="BY190" s="33">
        <v>1.5195136799999999E-4</v>
      </c>
      <c r="BZ190" s="33">
        <v>1.5067874399999999E-4</v>
      </c>
      <c r="CA190" s="33">
        <v>1.49430864E-4</v>
      </c>
      <c r="CB190" s="33">
        <v>1.47858464E-4</v>
      </c>
      <c r="CC190" s="33">
        <v>1.4624455199999998E-4</v>
      </c>
      <c r="CD190" s="33">
        <v>1.4460401200000001E-4</v>
      </c>
      <c r="CE190" s="33">
        <v>1.43455044E-4</v>
      </c>
      <c r="CF190" s="33">
        <v>1.4234318399999999E-4</v>
      </c>
      <c r="CG190" s="33">
        <v>1.4152931199999999E-4</v>
      </c>
      <c r="CH190" s="33">
        <v>1.4083143599999997E-4</v>
      </c>
      <c r="CI190" s="33">
        <v>1.3965056799999999E-4</v>
      </c>
      <c r="CJ190" s="33">
        <v>1.3823852000000001E-4</v>
      </c>
      <c r="CK190" s="33">
        <v>1.3670757200000001E-4</v>
      </c>
      <c r="CL190" s="33">
        <v>1.35221696E-4</v>
      </c>
      <c r="CM190" s="33">
        <v>1.3426732399999999E-4</v>
      </c>
      <c r="CN190" s="33">
        <v>1.3329931199999997E-4</v>
      </c>
      <c r="CO190" s="33">
        <v>1.3206507199999999E-4</v>
      </c>
      <c r="CP190" s="33">
        <v>1.3064676799999999E-4</v>
      </c>
      <c r="CQ190" s="33">
        <v>1.28543232E-4</v>
      </c>
      <c r="CR190" s="33">
        <v>1.26171788E-4</v>
      </c>
      <c r="CS190" s="33">
        <v>1.24099812E-4</v>
      </c>
      <c r="CT190" s="33">
        <v>1.22230808E-4</v>
      </c>
      <c r="CU190" s="33">
        <v>1.20654448E-4</v>
      </c>
      <c r="CV190" s="33">
        <v>1.1902847600000001E-4</v>
      </c>
      <c r="CW190" s="33">
        <v>1.1713282800000001E-4</v>
      </c>
      <c r="CX190" s="33">
        <v>1.15265184E-4</v>
      </c>
      <c r="CY190" s="33">
        <v>1.1342517999999999E-4</v>
      </c>
      <c r="CZ190" s="33">
        <v>1.11720996E-4</v>
      </c>
      <c r="DA190" s="33">
        <v>1.1012502400000001E-4</v>
      </c>
      <c r="DB190" s="33">
        <v>1.0863885599999999E-4</v>
      </c>
      <c r="DC190" s="33">
        <v>1.0714494399999998E-4</v>
      </c>
      <c r="DD190" s="33">
        <v>1.05556628E-4</v>
      </c>
      <c r="DE190" s="33">
        <v>1.04042452E-4</v>
      </c>
      <c r="DF190" s="33">
        <v>1.023698E-4</v>
      </c>
      <c r="DG190" s="33">
        <v>1.0084910399999999E-4</v>
      </c>
      <c r="DH190" s="33">
        <v>9.9413672000000003E-5</v>
      </c>
      <c r="DI190" s="33">
        <v>9.8119983999999999E-5</v>
      </c>
      <c r="DJ190" s="33">
        <v>9.6914611999999995E-5</v>
      </c>
      <c r="DK190" s="33">
        <v>9.5914639999999994E-5</v>
      </c>
      <c r="DL190" s="33">
        <v>9.4527675999999994E-5</v>
      </c>
      <c r="DM190" s="33">
        <v>9.3098083999999998E-5</v>
      </c>
      <c r="DN190" s="33">
        <v>9.1532571999999982E-5</v>
      </c>
      <c r="DO190" s="33">
        <v>8.9922403999999996E-5</v>
      </c>
      <c r="DP190" s="33">
        <v>8.8617943999999991E-5</v>
      </c>
      <c r="DQ190" s="33">
        <v>8.7554335999999995E-5</v>
      </c>
      <c r="DR190" s="33">
        <v>8.6597124000000004E-5</v>
      </c>
      <c r="DS190" s="33">
        <v>8.5765855999999998E-5</v>
      </c>
      <c r="DT190" s="33">
        <v>8.4705823999999997E-5</v>
      </c>
      <c r="DU190" s="33">
        <v>8.3589000000000002E-5</v>
      </c>
      <c r="DV190" s="33">
        <v>8.2680336E-5</v>
      </c>
      <c r="DW190" s="33">
        <v>8.1802035999999992E-5</v>
      </c>
      <c r="DX190" s="33">
        <v>8.1275275999999992E-5</v>
      </c>
      <c r="DY190" s="33">
        <v>8.0857607999999998E-5</v>
      </c>
      <c r="DZ190" s="33">
        <v>8.0331495999999997E-5</v>
      </c>
      <c r="EA190" s="33">
        <v>7.9995856000000004E-5</v>
      </c>
      <c r="EB190" s="33">
        <v>7.9331095999999999E-5</v>
      </c>
      <c r="EC190" s="33">
        <v>7.8817240000000004E-5</v>
      </c>
      <c r="ED190" s="33">
        <v>7.8568915999999996E-5</v>
      </c>
      <c r="EE190" s="33">
        <v>7.8256079999999996E-5</v>
      </c>
      <c r="EF190" s="33">
        <v>7.790083599999999E-5</v>
      </c>
      <c r="EG190" s="33">
        <v>7.7573568000000005E-5</v>
      </c>
      <c r="EH190" s="33">
        <v>7.7263076000000003E-5</v>
      </c>
      <c r="EI190" s="33">
        <v>7.6847099999999998E-5</v>
      </c>
      <c r="EJ190" s="33">
        <v>7.6475251999999998E-5</v>
      </c>
      <c r="EK190" s="33">
        <v>7.5857923999999997E-5</v>
      </c>
      <c r="EL190" s="33">
        <v>7.5237344000000006E-5</v>
      </c>
      <c r="EM190" s="33">
        <v>7.4810311999999997E-5</v>
      </c>
      <c r="EN190" s="33">
        <v>7.4160556000000009E-5</v>
      </c>
      <c r="EO190" s="33">
        <v>7.3676364E-5</v>
      </c>
      <c r="EP190" s="33">
        <v>7.3421927999999992E-5</v>
      </c>
      <c r="EQ190" s="33">
        <v>7.3176408000000001E-5</v>
      </c>
      <c r="ER190" s="33">
        <v>7.2860703999999996E-5</v>
      </c>
      <c r="ES190" s="33">
        <v>7.2654044E-5</v>
      </c>
      <c r="ET190" s="33">
        <v>7.2447967999999987E-5</v>
      </c>
      <c r="EU190" s="33">
        <v>7.2207744000000004E-5</v>
      </c>
      <c r="EV190" s="33">
        <v>7.2000068000000001E-5</v>
      </c>
      <c r="EW190" s="33">
        <v>7.1518951999999993E-5</v>
      </c>
      <c r="EX190" s="33">
        <v>7.0907279999999996E-5</v>
      </c>
      <c r="EY190" s="33">
        <v>7.0165899999999998E-5</v>
      </c>
      <c r="EZ190" s="33">
        <v>6.9256879999999996E-5</v>
      </c>
      <c r="FA190" s="33">
        <v>6.8673111999999998E-5</v>
      </c>
      <c r="FB190" s="33">
        <v>6.8202931999999998E-5</v>
      </c>
      <c r="FC190" s="33">
        <v>6.7900407999999993E-5</v>
      </c>
      <c r="FD190" s="33">
        <v>6.7811784000000003E-5</v>
      </c>
      <c r="FE190" s="33">
        <v>6.7762907999999996E-5</v>
      </c>
      <c r="FF190" s="33">
        <v>6.7711064000000005E-5</v>
      </c>
      <c r="FG190" s="33">
        <v>6.7682415999999998E-5</v>
      </c>
      <c r="FH190" s="33">
        <v>6.7410467999999993E-5</v>
      </c>
      <c r="FI190" s="33">
        <v>6.7149007999999999E-5</v>
      </c>
      <c r="FJ190" s="33">
        <v>6.6765221999999996E-5</v>
      </c>
      <c r="FK190" s="33">
        <v>6.6176215999999989E-5</v>
      </c>
      <c r="FL190" s="33">
        <v>6.5542752000000008E-5</v>
      </c>
      <c r="FM190" s="33">
        <v>6.4951393999999993E-5</v>
      </c>
      <c r="FN190" s="33">
        <v>6.4317983999999986E-5</v>
      </c>
      <c r="FO190" s="33">
        <v>6.3662835999999995E-5</v>
      </c>
      <c r="FP190" s="33">
        <v>6.3020574E-5</v>
      </c>
      <c r="FQ190" s="33">
        <v>6.2400857999999999E-5</v>
      </c>
      <c r="FR190" s="33">
        <v>6.1813684000000004E-5</v>
      </c>
      <c r="FS190" s="33">
        <v>6.1261485999999991E-5</v>
      </c>
      <c r="FT190" s="33">
        <v>6.0685037999999996E-5</v>
      </c>
      <c r="FU190" s="33">
        <v>6.0004809999999999E-5</v>
      </c>
      <c r="FV190" s="33">
        <v>5.9143512E-5</v>
      </c>
      <c r="FW190" s="33">
        <v>5.8172241999999993E-5</v>
      </c>
      <c r="FX190" s="33">
        <v>5.7106981999999998E-5</v>
      </c>
      <c r="FY190" s="33">
        <v>5.6100054000000003E-5</v>
      </c>
      <c r="FZ190" s="33">
        <v>5.5176126E-5</v>
      </c>
      <c r="GA190" s="33">
        <v>5.4348651999999999E-5</v>
      </c>
      <c r="GB190" s="33">
        <v>5.374389199999999E-5</v>
      </c>
      <c r="GC190" s="33">
        <v>5.3272543999999996E-5</v>
      </c>
      <c r="GD190" s="33">
        <v>5.2960622000000003E-5</v>
      </c>
      <c r="GE190" s="33">
        <v>5.2681195999999995E-5</v>
      </c>
      <c r="GF190" s="33">
        <v>5.2441375999999997E-5</v>
      </c>
      <c r="GG190" s="33">
        <v>5.2232772000000003E-5</v>
      </c>
      <c r="GH190" s="33">
        <v>5.1710683999999996E-5</v>
      </c>
      <c r="GI190" s="33">
        <v>5.1106427999999999E-5</v>
      </c>
      <c r="GJ190" s="33">
        <v>5.0304100000000005E-5</v>
      </c>
      <c r="GK190" s="33">
        <v>4.9400368000000001E-5</v>
      </c>
      <c r="GL190" s="33">
        <v>4.8532785999999999E-5</v>
      </c>
      <c r="GM190" s="33">
        <v>4.7658538000000002E-5</v>
      </c>
      <c r="GN190" s="33">
        <v>4.6828360000000004E-5</v>
      </c>
      <c r="GO190" s="33">
        <v>4.6140085999999997E-5</v>
      </c>
      <c r="GP190" s="33">
        <v>4.5726619999999991E-5</v>
      </c>
      <c r="GQ190" s="33">
        <v>4.5297348000000002E-5</v>
      </c>
      <c r="GR190" s="33">
        <v>4.4965536E-5</v>
      </c>
      <c r="GS190" s="33">
        <v>4.473658E-5</v>
      </c>
      <c r="GT190" s="33">
        <v>4.4522019999999993E-5</v>
      </c>
      <c r="GU190" s="33">
        <v>4.4315376E-5</v>
      </c>
      <c r="GV190" s="33">
        <v>4.3992500000000003E-5</v>
      </c>
      <c r="GW190" s="33">
        <v>4.3616079999999996E-5</v>
      </c>
      <c r="GX190" s="33">
        <v>4.3335584000000002E-5</v>
      </c>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33"/>
      <c r="IW190" s="33"/>
      <c r="IX190" s="33"/>
      <c r="IY190" s="33"/>
      <c r="IZ190" s="33"/>
      <c r="JA190" s="33"/>
      <c r="JB190" s="33"/>
      <c r="JC190" s="33"/>
      <c r="JD190" s="33"/>
      <c r="JE190" s="33"/>
      <c r="JF190" s="33"/>
      <c r="JG190" s="33"/>
      <c r="JH190" s="33"/>
      <c r="JI190" s="33"/>
      <c r="JJ190" s="33"/>
      <c r="JK190" s="33"/>
      <c r="JL190" s="33"/>
      <c r="JM190" s="33"/>
      <c r="JN190" s="33"/>
      <c r="JO190" s="33"/>
      <c r="JP190" s="33"/>
      <c r="JQ190" s="33"/>
      <c r="JR190" s="33"/>
      <c r="JS190" s="33"/>
      <c r="JT190" s="33"/>
      <c r="JU190" s="33"/>
      <c r="JV190" s="33"/>
      <c r="JW190" s="33"/>
      <c r="JX190" s="33"/>
      <c r="JY190" s="33"/>
      <c r="JZ190" s="33"/>
      <c r="KA190" s="33"/>
      <c r="KB190" s="33"/>
      <c r="KC190" s="33"/>
      <c r="KD190" s="33"/>
      <c r="KE190" s="33"/>
      <c r="KF190" s="33"/>
      <c r="KG190" s="33"/>
      <c r="KH190" s="33"/>
      <c r="KI190" s="33"/>
      <c r="KJ190" s="33"/>
      <c r="KK190" s="33"/>
      <c r="KL190" s="33"/>
      <c r="KM190" s="33"/>
      <c r="KN190" s="33"/>
      <c r="KO190" s="33"/>
      <c r="KP190" s="33"/>
      <c r="KQ190" s="33"/>
      <c r="KR190" s="33"/>
      <c r="KS190" s="33"/>
      <c r="KT190" s="33"/>
      <c r="KU190" s="33"/>
      <c r="KV190" s="33"/>
      <c r="KW190" s="33"/>
      <c r="KX190" s="33"/>
      <c r="KY190" s="33"/>
      <c r="KZ190" s="33"/>
      <c r="LA190" s="33"/>
      <c r="LB190" s="33"/>
      <c r="LC190" s="33"/>
      <c r="LD190" s="33"/>
      <c r="LE190" s="33"/>
      <c r="LF190" s="33"/>
      <c r="LG190" s="33"/>
      <c r="LH190" s="33"/>
      <c r="LI190" s="33"/>
      <c r="LJ190" s="33"/>
      <c r="LK190" s="33"/>
      <c r="LL190" s="33"/>
      <c r="LM190" s="33"/>
      <c r="LN190" s="33"/>
      <c r="LO190" s="33"/>
      <c r="LP190" s="33"/>
      <c r="LQ190" s="33"/>
      <c r="LR190" s="33"/>
      <c r="LS190" s="33"/>
      <c r="LT190" s="33"/>
      <c r="LU190" s="33"/>
      <c r="LV190" s="33"/>
      <c r="LW190" s="33"/>
      <c r="LX190" s="33"/>
      <c r="LY190" s="33"/>
      <c r="LZ190" s="33"/>
      <c r="MA190" s="33"/>
      <c r="MB190" s="33"/>
      <c r="MC190" s="33"/>
      <c r="MD190" s="33"/>
      <c r="ME190" s="33"/>
      <c r="MF190" s="33"/>
      <c r="MG190" s="33"/>
      <c r="MH190" s="33"/>
      <c r="MI190" s="33"/>
      <c r="MJ190" s="33"/>
      <c r="MK190" s="33"/>
      <c r="ML190" s="33"/>
      <c r="MM190" s="33"/>
      <c r="MN190" s="33"/>
      <c r="MO190" s="33"/>
      <c r="MP190" s="33"/>
      <c r="MQ190" s="33"/>
      <c r="MR190" s="33"/>
      <c r="MS190" s="33"/>
      <c r="MT190" s="33"/>
      <c r="MU190" s="33"/>
      <c r="MV190" s="33"/>
      <c r="MW190" s="33"/>
      <c r="MX190" s="33"/>
      <c r="MY190" s="33"/>
      <c r="MZ190" s="33"/>
      <c r="NA190" s="33"/>
      <c r="NB190" s="33"/>
      <c r="NC190" s="33"/>
      <c r="ND190" s="33"/>
      <c r="NE190" s="33"/>
      <c r="NF190" s="33"/>
      <c r="NG190" s="33"/>
      <c r="NH190" s="33"/>
      <c r="NI190" s="33"/>
      <c r="NJ190" s="33"/>
      <c r="NK190" s="33"/>
      <c r="NL190" s="33"/>
      <c r="NM190" s="33"/>
      <c r="NN190" s="33"/>
      <c r="NO190" s="33"/>
      <c r="NP190" s="33"/>
      <c r="NQ190" s="33"/>
      <c r="NR190" s="33"/>
      <c r="NS190" s="33"/>
      <c r="NT190" s="33"/>
      <c r="NU190" s="33"/>
      <c r="NV190" s="33"/>
      <c r="NW190" s="33"/>
      <c r="NX190" s="33"/>
      <c r="NY190" s="33"/>
      <c r="NZ190" s="33"/>
      <c r="OA190" s="33"/>
      <c r="OB190" s="33"/>
      <c r="OC190" s="33"/>
      <c r="OD190" s="33"/>
      <c r="OE190" s="33"/>
      <c r="OF190" s="33"/>
      <c r="OG190" s="33"/>
      <c r="OH190" s="33"/>
      <c r="OI190" s="33"/>
      <c r="OJ190" s="33"/>
      <c r="OK190" s="33"/>
      <c r="OL190" s="33"/>
      <c r="OM190" s="33"/>
      <c r="ON190" s="33"/>
      <c r="OO190" s="33"/>
      <c r="OP190" s="33"/>
    </row>
    <row r="191" spans="1:406" x14ac:dyDescent="0.25">
      <c r="A191" s="13" t="str">
        <f t="shared" si="2"/>
        <v>Boom-VERY COARSE-0.5-7-20</v>
      </c>
      <c r="B191" s="13" t="s">
        <v>57</v>
      </c>
      <c r="C191" s="13" t="s">
        <v>32</v>
      </c>
      <c r="D191" s="23">
        <v>0.5</v>
      </c>
      <c r="E191" s="23">
        <v>7</v>
      </c>
      <c r="F191" s="32">
        <v>20</v>
      </c>
      <c r="G191" s="33">
        <v>6.4285994000000003E-3</v>
      </c>
      <c r="H191" s="33">
        <v>3.4507013999999997E-3</v>
      </c>
      <c r="I191" s="33">
        <v>2.3518914000000002E-3</v>
      </c>
      <c r="J191" s="33">
        <v>2.0334597999999999E-3</v>
      </c>
      <c r="K191" s="33">
        <v>2.0008415999999999E-3</v>
      </c>
      <c r="L191" s="33">
        <v>2.1265925999999998E-3</v>
      </c>
      <c r="M191" s="33">
        <v>2.0425310000000002E-3</v>
      </c>
      <c r="N191" s="33">
        <v>1.9146763199999999E-3</v>
      </c>
      <c r="O191" s="33">
        <v>1.84168512E-3</v>
      </c>
      <c r="P191" s="33">
        <v>1.72131928E-3</v>
      </c>
      <c r="Q191" s="33">
        <v>1.6002481199999998E-3</v>
      </c>
      <c r="R191" s="33">
        <v>1.4578076E-3</v>
      </c>
      <c r="S191" s="33">
        <v>1.30345192E-3</v>
      </c>
      <c r="T191" s="33">
        <v>1.1357461199999999E-3</v>
      </c>
      <c r="U191" s="33">
        <v>9.6962379999999992E-4</v>
      </c>
      <c r="V191" s="33">
        <v>8.0455336000000003E-4</v>
      </c>
      <c r="W191" s="33">
        <v>6.5144955999999995E-4</v>
      </c>
      <c r="X191" s="33">
        <v>5.9509698000000002E-4</v>
      </c>
      <c r="Y191" s="33">
        <v>5.5269322000000003E-4</v>
      </c>
      <c r="Z191" s="33">
        <v>5.1815873999999998E-4</v>
      </c>
      <c r="AA191" s="33">
        <v>4.9041005999999991E-4</v>
      </c>
      <c r="AB191" s="33">
        <v>4.6631710000000004E-4</v>
      </c>
      <c r="AC191" s="33">
        <v>4.4558806000000005E-4</v>
      </c>
      <c r="AD191" s="33">
        <v>4.2728882000000004E-4</v>
      </c>
      <c r="AE191" s="33">
        <v>4.1160266000000003E-4</v>
      </c>
      <c r="AF191" s="33">
        <v>3.9698077999999998E-4</v>
      </c>
      <c r="AG191" s="33">
        <v>3.8334975999999995E-4</v>
      </c>
      <c r="AH191" s="33">
        <v>3.7107321999999996E-4</v>
      </c>
      <c r="AI191" s="33">
        <v>3.5984928E-4</v>
      </c>
      <c r="AJ191" s="33">
        <v>3.4920512000000001E-4</v>
      </c>
      <c r="AK191" s="33">
        <v>3.3896073999999999E-4</v>
      </c>
      <c r="AL191" s="33">
        <v>3.2899666400000002E-4</v>
      </c>
      <c r="AM191" s="33">
        <v>3.2020790399999994E-4</v>
      </c>
      <c r="AN191" s="33">
        <v>3.1174063999999996E-4</v>
      </c>
      <c r="AO191" s="33">
        <v>3.0303414399999995E-4</v>
      </c>
      <c r="AP191" s="33">
        <v>2.9465735600000002E-4</v>
      </c>
      <c r="AQ191" s="33">
        <v>2.8744769199999997E-4</v>
      </c>
      <c r="AR191" s="33">
        <v>2.8017283200000001E-4</v>
      </c>
      <c r="AS191" s="33">
        <v>2.7290676399999999E-4</v>
      </c>
      <c r="AT191" s="33">
        <v>2.66030244E-4</v>
      </c>
      <c r="AU191" s="33">
        <v>2.5980681999999999E-4</v>
      </c>
      <c r="AV191" s="33">
        <v>2.53523616E-4</v>
      </c>
      <c r="AW191" s="33">
        <v>2.47203404E-4</v>
      </c>
      <c r="AX191" s="33">
        <v>2.41396076E-4</v>
      </c>
      <c r="AY191" s="33">
        <v>2.36265676E-4</v>
      </c>
      <c r="AZ191" s="33">
        <v>2.3124607199999998E-4</v>
      </c>
      <c r="BA191" s="33">
        <v>2.2621654800000001E-4</v>
      </c>
      <c r="BB191" s="33">
        <v>2.2151226400000002E-4</v>
      </c>
      <c r="BC191" s="33">
        <v>2.1718121200000001E-4</v>
      </c>
      <c r="BD191" s="33">
        <v>2.1335136E-4</v>
      </c>
      <c r="BE191" s="33">
        <v>2.0938955199999997E-4</v>
      </c>
      <c r="BF191" s="33">
        <v>2.0619348400000001E-4</v>
      </c>
      <c r="BG191" s="33">
        <v>2.0332636000000001E-4</v>
      </c>
      <c r="BH191" s="33">
        <v>1.9982082799999999E-4</v>
      </c>
      <c r="BI191" s="33">
        <v>1.9625023199999999E-4</v>
      </c>
      <c r="BJ191" s="33">
        <v>1.92848412E-4</v>
      </c>
      <c r="BK191" s="33">
        <v>1.8956728799999998E-4</v>
      </c>
      <c r="BL191" s="33">
        <v>1.8639368E-4</v>
      </c>
      <c r="BM191" s="33">
        <v>1.8316471999999998E-4</v>
      </c>
      <c r="BN191" s="33">
        <v>1.7989939999999999E-4</v>
      </c>
      <c r="BO191" s="33">
        <v>1.7622416800000001E-4</v>
      </c>
      <c r="BP191" s="33">
        <v>1.72009472E-4</v>
      </c>
      <c r="BQ191" s="33">
        <v>1.6827871600000002E-4</v>
      </c>
      <c r="BR191" s="33">
        <v>1.65076204E-4</v>
      </c>
      <c r="BS191" s="33">
        <v>1.6236573599999997E-4</v>
      </c>
      <c r="BT191" s="33">
        <v>1.5941298800000001E-4</v>
      </c>
      <c r="BU191" s="33">
        <v>1.5623155999999999E-4</v>
      </c>
      <c r="BV191" s="33">
        <v>1.529655E-4</v>
      </c>
      <c r="BW191" s="33">
        <v>1.4970063599999999E-4</v>
      </c>
      <c r="BX191" s="33">
        <v>1.4659239599999998E-4</v>
      </c>
      <c r="BY191" s="33">
        <v>1.4406850799999999E-4</v>
      </c>
      <c r="BZ191" s="33">
        <v>1.42001244E-4</v>
      </c>
      <c r="CA191" s="33">
        <v>1.3962277599999999E-4</v>
      </c>
      <c r="CB191" s="33">
        <v>1.3686930799999998E-4</v>
      </c>
      <c r="CC191" s="33">
        <v>1.3386411199999999E-4</v>
      </c>
      <c r="CD191" s="33">
        <v>1.313052E-4</v>
      </c>
      <c r="CE191" s="33">
        <v>1.2897205199999999E-4</v>
      </c>
      <c r="CF191" s="33">
        <v>1.2677222399999998E-4</v>
      </c>
      <c r="CG191" s="33">
        <v>1.2474648799999999E-4</v>
      </c>
      <c r="CH191" s="33">
        <v>1.2293464800000001E-4</v>
      </c>
      <c r="CI191" s="33">
        <v>1.2069413999999999E-4</v>
      </c>
      <c r="CJ191" s="33">
        <v>1.18474928E-4</v>
      </c>
      <c r="CK191" s="33">
        <v>1.163115E-4</v>
      </c>
      <c r="CL191" s="33">
        <v>1.1438814000000001E-4</v>
      </c>
      <c r="CM191" s="33">
        <v>1.1249203199999999E-4</v>
      </c>
      <c r="CN191" s="33">
        <v>1.10700096E-4</v>
      </c>
      <c r="CO191" s="33">
        <v>1.0909906400000001E-4</v>
      </c>
      <c r="CP191" s="33">
        <v>1.0761816E-4</v>
      </c>
      <c r="CQ191" s="33">
        <v>1.0619537200000001E-4</v>
      </c>
      <c r="CR191" s="33">
        <v>1.0477260800000002E-4</v>
      </c>
      <c r="CS191" s="33">
        <v>1.03276276E-4</v>
      </c>
      <c r="CT191" s="33">
        <v>1.0206468000000001E-4</v>
      </c>
      <c r="CU191" s="33">
        <v>1.0106910799999999E-4</v>
      </c>
      <c r="CV191" s="33">
        <v>1.00168608E-4</v>
      </c>
      <c r="CW191" s="33">
        <v>9.9372519999999992E-5</v>
      </c>
      <c r="CX191" s="33">
        <v>9.8342743999999996E-5</v>
      </c>
      <c r="CY191" s="33">
        <v>9.7467872000000006E-5</v>
      </c>
      <c r="CZ191" s="33">
        <v>9.6472016000000011E-5</v>
      </c>
      <c r="DA191" s="33">
        <v>9.5535891999999999E-5</v>
      </c>
      <c r="DB191" s="33">
        <v>9.4648531999999994E-5</v>
      </c>
      <c r="DC191" s="33">
        <v>9.4111900000000003E-5</v>
      </c>
      <c r="DD191" s="33">
        <v>9.3463295999999992E-5</v>
      </c>
      <c r="DE191" s="33">
        <v>9.2683359999999991E-5</v>
      </c>
      <c r="DF191" s="33">
        <v>9.1615171999999986E-5</v>
      </c>
      <c r="DG191" s="33">
        <v>9.0626127999999986E-5</v>
      </c>
      <c r="DH191" s="33">
        <v>8.9827531999999994E-5</v>
      </c>
      <c r="DI191" s="33">
        <v>8.9144631999999994E-5</v>
      </c>
      <c r="DJ191" s="33">
        <v>8.8425595999999998E-5</v>
      </c>
      <c r="DK191" s="33">
        <v>8.7295624000000011E-5</v>
      </c>
      <c r="DL191" s="33">
        <v>8.6018695999999999E-5</v>
      </c>
      <c r="DM191" s="33">
        <v>8.4637111999999996E-5</v>
      </c>
      <c r="DN191" s="33">
        <v>8.3234987999999992E-5</v>
      </c>
      <c r="DO191" s="33">
        <v>8.1930708E-5</v>
      </c>
      <c r="DP191" s="33">
        <v>8.0985167999999991E-5</v>
      </c>
      <c r="DQ191" s="33">
        <v>8.0151547999999991E-5</v>
      </c>
      <c r="DR191" s="33">
        <v>7.9300815999999995E-5</v>
      </c>
      <c r="DS191" s="33">
        <v>7.8229684000000004E-5</v>
      </c>
      <c r="DT191" s="33">
        <v>7.7113271999999989E-5</v>
      </c>
      <c r="DU191" s="33">
        <v>7.6015752E-5</v>
      </c>
      <c r="DV191" s="33">
        <v>7.5037492000000006E-5</v>
      </c>
      <c r="DW191" s="33">
        <v>7.3971471999999998E-5</v>
      </c>
      <c r="DX191" s="33">
        <v>7.3003044000000006E-5</v>
      </c>
      <c r="DY191" s="33">
        <v>7.1892624000000009E-5</v>
      </c>
      <c r="DZ191" s="33">
        <v>7.0962668000000003E-5</v>
      </c>
      <c r="EA191" s="33">
        <v>7.0015559999999998E-5</v>
      </c>
      <c r="EB191" s="33">
        <v>6.9098339999999991E-5</v>
      </c>
      <c r="EC191" s="33">
        <v>6.8321040000000001E-5</v>
      </c>
      <c r="ED191" s="33">
        <v>6.7665979999999998E-5</v>
      </c>
      <c r="EE191" s="33">
        <v>6.7027822000000002E-5</v>
      </c>
      <c r="EF191" s="33">
        <v>6.6135713999999996E-5</v>
      </c>
      <c r="EG191" s="33">
        <v>6.5221941999999995E-5</v>
      </c>
      <c r="EH191" s="33">
        <v>6.4234916000000008E-5</v>
      </c>
      <c r="EI191" s="33">
        <v>6.3364423999999998E-5</v>
      </c>
      <c r="EJ191" s="33">
        <v>6.2554749999999996E-5</v>
      </c>
      <c r="EK191" s="33">
        <v>6.1751505999999996E-5</v>
      </c>
      <c r="EL191" s="33">
        <v>6.0953530000000001E-5</v>
      </c>
      <c r="EM191" s="33">
        <v>6.0205941999999994E-5</v>
      </c>
      <c r="EN191" s="33">
        <v>5.9398596E-5</v>
      </c>
      <c r="EO191" s="33">
        <v>5.8669526000000002E-5</v>
      </c>
      <c r="EP191" s="33">
        <v>5.8062349999999998E-5</v>
      </c>
      <c r="EQ191" s="33">
        <v>5.7679997999999998E-5</v>
      </c>
      <c r="ER191" s="33">
        <v>5.7475518000000005E-5</v>
      </c>
      <c r="ES191" s="33">
        <v>5.7270819999999995E-5</v>
      </c>
      <c r="ET191" s="33">
        <v>5.6954595999999994E-5</v>
      </c>
      <c r="EU191" s="33">
        <v>5.6571268000000004E-5</v>
      </c>
      <c r="EV191" s="33">
        <v>5.6084954000000003E-5</v>
      </c>
      <c r="EW191" s="33">
        <v>5.5344163999999999E-5</v>
      </c>
      <c r="EX191" s="33">
        <v>5.4495155999999999E-5</v>
      </c>
      <c r="EY191" s="33">
        <v>5.3635095999999993E-5</v>
      </c>
      <c r="EZ191" s="33">
        <v>5.2884187999999998E-5</v>
      </c>
      <c r="FA191" s="33">
        <v>5.2272250000000001E-5</v>
      </c>
      <c r="FB191" s="33">
        <v>5.1727505999999999E-5</v>
      </c>
      <c r="FC191" s="33">
        <v>5.1163293999999995E-5</v>
      </c>
      <c r="FD191" s="33">
        <v>5.0583637999999999E-5</v>
      </c>
      <c r="FE191" s="33">
        <v>4.9998161999999994E-5</v>
      </c>
      <c r="FF191" s="33">
        <v>4.9505256000000001E-5</v>
      </c>
      <c r="FG191" s="33">
        <v>4.8961710000000003E-5</v>
      </c>
      <c r="FH191" s="33">
        <v>4.8445872000000007E-5</v>
      </c>
      <c r="FI191" s="33">
        <v>4.7865199999999997E-5</v>
      </c>
      <c r="FJ191" s="33">
        <v>4.7184592000000007E-5</v>
      </c>
      <c r="FK191" s="33">
        <v>4.6477538000000001E-5</v>
      </c>
      <c r="FL191" s="33">
        <v>4.5787057999999999E-5</v>
      </c>
      <c r="FM191" s="33">
        <v>4.523525E-5</v>
      </c>
      <c r="FN191" s="33">
        <v>4.4710419999999999E-5</v>
      </c>
      <c r="FO191" s="33">
        <v>4.4220452000000003E-5</v>
      </c>
      <c r="FP191" s="33">
        <v>4.3665321999999997E-5</v>
      </c>
      <c r="FQ191" s="33">
        <v>4.3057657999999998E-5</v>
      </c>
      <c r="FR191" s="33">
        <v>4.2492671999999997E-5</v>
      </c>
      <c r="FS191" s="33">
        <v>4.2042339999999998E-5</v>
      </c>
      <c r="FT191" s="33">
        <v>4.1650900000000005E-5</v>
      </c>
      <c r="FU191" s="33">
        <v>4.1305403999999997E-5</v>
      </c>
      <c r="FV191" s="33">
        <v>4.089954E-5</v>
      </c>
      <c r="FW191" s="33">
        <v>4.0435194000000006E-5</v>
      </c>
      <c r="FX191" s="33">
        <v>3.9886973999999995E-5</v>
      </c>
      <c r="FY191" s="33">
        <v>3.9344208000000004E-5</v>
      </c>
      <c r="FZ191" s="33">
        <v>3.8770519999999999E-5</v>
      </c>
      <c r="GA191" s="33">
        <v>3.8174250000000001E-5</v>
      </c>
      <c r="GB191" s="33">
        <v>3.7691110000000003E-5</v>
      </c>
      <c r="GC191" s="33">
        <v>3.7139632E-5</v>
      </c>
      <c r="GD191" s="33">
        <v>3.6820438000000001E-5</v>
      </c>
      <c r="GE191" s="33">
        <v>3.6575739999999999E-5</v>
      </c>
      <c r="GF191" s="33">
        <v>3.6367157999999998E-5</v>
      </c>
      <c r="GG191" s="33">
        <v>3.6206216000000003E-5</v>
      </c>
      <c r="GH191" s="33">
        <v>3.6022673999999999E-5</v>
      </c>
      <c r="GI191" s="33">
        <v>3.5825855999999998E-5</v>
      </c>
      <c r="GJ191" s="33">
        <v>3.5734502E-5</v>
      </c>
      <c r="GK191" s="33">
        <v>3.5769049999999999E-5</v>
      </c>
      <c r="GL191" s="33">
        <v>3.5782440000000001E-5</v>
      </c>
      <c r="GM191" s="33">
        <v>3.5739915999999997E-5</v>
      </c>
      <c r="GN191" s="33">
        <v>3.5611974000000006E-5</v>
      </c>
      <c r="GO191" s="33">
        <v>3.5292671999999998E-5</v>
      </c>
      <c r="GP191" s="33">
        <v>3.4885906000000001E-5</v>
      </c>
      <c r="GQ191" s="33">
        <v>3.4447465999999999E-5</v>
      </c>
      <c r="GR191" s="33">
        <v>3.3978493999999997E-5</v>
      </c>
      <c r="GS191" s="33">
        <v>3.3691746E-5</v>
      </c>
      <c r="GT191" s="33">
        <v>3.3307459999999996E-5</v>
      </c>
      <c r="GU191" s="33">
        <v>3.3006339999999999E-5</v>
      </c>
      <c r="GV191" s="33">
        <v>3.2769370000000003E-5</v>
      </c>
      <c r="GW191" s="33">
        <v>3.2649374000000002E-5</v>
      </c>
      <c r="GX191" s="33">
        <v>3.2654918000000001E-5</v>
      </c>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33"/>
      <c r="IW191" s="33"/>
      <c r="IX191" s="33"/>
      <c r="IY191" s="33"/>
      <c r="IZ191" s="33"/>
      <c r="JA191" s="33"/>
      <c r="JB191" s="33"/>
      <c r="JC191" s="33"/>
      <c r="JD191" s="33"/>
      <c r="JE191" s="33"/>
      <c r="JF191" s="33"/>
      <c r="JG191" s="33"/>
      <c r="JH191" s="33"/>
      <c r="JI191" s="33"/>
      <c r="JJ191" s="33"/>
      <c r="JK191" s="33"/>
      <c r="JL191" s="33"/>
      <c r="JM191" s="33"/>
      <c r="JN191" s="33"/>
      <c r="JO191" s="33"/>
      <c r="JP191" s="33"/>
      <c r="JQ191" s="33"/>
      <c r="JR191" s="33"/>
      <c r="JS191" s="33"/>
      <c r="JT191" s="33"/>
      <c r="JU191" s="33"/>
      <c r="JV191" s="33"/>
      <c r="JW191" s="33"/>
      <c r="JX191" s="33"/>
      <c r="JY191" s="33"/>
      <c r="JZ191" s="33"/>
      <c r="KA191" s="33"/>
      <c r="KB191" s="33"/>
      <c r="KC191" s="33"/>
      <c r="KD191" s="33"/>
      <c r="KE191" s="33"/>
      <c r="KF191" s="33"/>
      <c r="KG191" s="33"/>
      <c r="KH191" s="33"/>
      <c r="KI191" s="33"/>
      <c r="KJ191" s="33"/>
      <c r="KK191" s="33"/>
      <c r="KL191" s="33"/>
      <c r="KM191" s="33"/>
      <c r="KN191" s="33"/>
      <c r="KO191" s="33"/>
      <c r="KP191" s="33"/>
      <c r="KQ191" s="33"/>
      <c r="KR191" s="33"/>
      <c r="KS191" s="33"/>
      <c r="KT191" s="33"/>
      <c r="KU191" s="33"/>
      <c r="KV191" s="33"/>
      <c r="KW191" s="33"/>
      <c r="KX191" s="33"/>
      <c r="KY191" s="33"/>
      <c r="KZ191" s="33"/>
      <c r="LA191" s="33"/>
      <c r="LB191" s="33"/>
      <c r="LC191" s="33"/>
      <c r="LD191" s="33"/>
      <c r="LE191" s="33"/>
      <c r="LF191" s="33"/>
      <c r="LG191" s="33"/>
      <c r="LH191" s="33"/>
      <c r="LI191" s="33"/>
      <c r="LJ191" s="33"/>
      <c r="LK191" s="33"/>
      <c r="LL191" s="33"/>
      <c r="LM191" s="33"/>
      <c r="LN191" s="33"/>
      <c r="LO191" s="33"/>
      <c r="LP191" s="33"/>
      <c r="LQ191" s="33"/>
      <c r="LR191" s="33"/>
      <c r="LS191" s="33"/>
      <c r="LT191" s="33"/>
      <c r="LU191" s="33"/>
      <c r="LV191" s="33"/>
      <c r="LW191" s="33"/>
      <c r="LX191" s="33"/>
      <c r="LY191" s="33"/>
      <c r="LZ191" s="33"/>
      <c r="MA191" s="33"/>
      <c r="MB191" s="33"/>
      <c r="MC191" s="33"/>
      <c r="MD191" s="33"/>
      <c r="ME191" s="33"/>
      <c r="MF191" s="33"/>
      <c r="MG191" s="33"/>
      <c r="MH191" s="33"/>
      <c r="MI191" s="33"/>
      <c r="MJ191" s="33"/>
      <c r="MK191" s="33"/>
      <c r="ML191" s="33"/>
      <c r="MM191" s="33"/>
      <c r="MN191" s="33"/>
      <c r="MO191" s="33"/>
      <c r="MP191" s="33"/>
      <c r="MQ191" s="33"/>
      <c r="MR191" s="33"/>
      <c r="MS191" s="33"/>
      <c r="MT191" s="33"/>
      <c r="MU191" s="33"/>
      <c r="MV191" s="33"/>
      <c r="MW191" s="33"/>
      <c r="MX191" s="33"/>
      <c r="MY191" s="33"/>
      <c r="MZ191" s="33"/>
      <c r="NA191" s="33"/>
      <c r="NB191" s="33"/>
      <c r="NC191" s="33"/>
      <c r="ND191" s="33"/>
      <c r="NE191" s="33"/>
      <c r="NF191" s="33"/>
      <c r="NG191" s="33"/>
      <c r="NH191" s="33"/>
      <c r="NI191" s="33"/>
      <c r="NJ191" s="33"/>
      <c r="NK191" s="33"/>
      <c r="NL191" s="33"/>
      <c r="NM191" s="33"/>
      <c r="NN191" s="33"/>
      <c r="NO191" s="33"/>
      <c r="NP191" s="33"/>
      <c r="NQ191" s="33"/>
      <c r="NR191" s="33"/>
      <c r="NS191" s="33"/>
      <c r="NT191" s="33"/>
      <c r="NU191" s="33"/>
      <c r="NV191" s="33"/>
      <c r="NW191" s="33"/>
      <c r="NX191" s="33"/>
      <c r="NY191" s="33"/>
      <c r="NZ191" s="33"/>
      <c r="OA191" s="33"/>
      <c r="OB191" s="33"/>
      <c r="OC191" s="33"/>
      <c r="OD191" s="33"/>
      <c r="OE191" s="33"/>
      <c r="OF191" s="33"/>
      <c r="OG191" s="33"/>
      <c r="OH191" s="33"/>
      <c r="OI191" s="33"/>
      <c r="OJ191" s="33"/>
      <c r="OK191" s="33"/>
      <c r="OL191" s="33"/>
      <c r="OM191" s="33"/>
      <c r="ON191" s="33"/>
      <c r="OO191" s="33"/>
      <c r="OP191" s="33"/>
    </row>
    <row r="192" spans="1:406" x14ac:dyDescent="0.25">
      <c r="A192" s="13" t="str">
        <f t="shared" si="2"/>
        <v>Boom-VERY COARSE-0.5-20-3</v>
      </c>
      <c r="B192" s="13" t="s">
        <v>57</v>
      </c>
      <c r="C192" s="13" t="s">
        <v>32</v>
      </c>
      <c r="D192" s="23">
        <v>0.5</v>
      </c>
      <c r="E192" s="23">
        <v>20</v>
      </c>
      <c r="F192" s="32">
        <v>3</v>
      </c>
      <c r="G192" s="33">
        <v>6.2522582000000002E-3</v>
      </c>
      <c r="H192" s="33">
        <v>4.0229562000000003E-3</v>
      </c>
      <c r="I192" s="33">
        <v>2.9321223999999998E-3</v>
      </c>
      <c r="J192" s="33">
        <v>2.3251343999999997E-3</v>
      </c>
      <c r="K192" s="33">
        <v>1.938167E-3</v>
      </c>
      <c r="L192" s="33">
        <v>1.6358090000000002E-3</v>
      </c>
      <c r="M192" s="33">
        <v>1.4804575999999999E-3</v>
      </c>
      <c r="N192" s="33">
        <v>1.2866731199999999E-3</v>
      </c>
      <c r="O192" s="33">
        <v>1.0584458000000001E-3</v>
      </c>
      <c r="P192" s="33">
        <v>9.3853319999999993E-4</v>
      </c>
      <c r="Q192" s="33">
        <v>8.0708129999999996E-4</v>
      </c>
      <c r="R192" s="33">
        <v>6.9793120000000001E-4</v>
      </c>
      <c r="S192" s="33">
        <v>5.9776449999999993E-4</v>
      </c>
      <c r="T192" s="33">
        <v>4.8495556000000006E-4</v>
      </c>
      <c r="U192" s="33">
        <v>3.8778207999999999E-4</v>
      </c>
      <c r="V192" s="33">
        <v>3.1314148E-4</v>
      </c>
      <c r="W192" s="33">
        <v>2.5928608000000002E-4</v>
      </c>
      <c r="X192" s="33">
        <v>2.2401777999999999E-4</v>
      </c>
      <c r="Y192" s="33">
        <v>1.9661808E-4</v>
      </c>
      <c r="Z192" s="33">
        <v>1.7462715600000001E-4</v>
      </c>
      <c r="AA192" s="33">
        <v>1.56363908E-4</v>
      </c>
      <c r="AB192" s="33">
        <v>1.4135232800000002E-4</v>
      </c>
      <c r="AC192" s="33">
        <v>1.2896963199999999E-4</v>
      </c>
      <c r="AD192" s="33">
        <v>1.1765597599999999E-4</v>
      </c>
      <c r="AE192" s="33">
        <v>1.07910408E-4</v>
      </c>
      <c r="AF192" s="33">
        <v>9.9964843999999996E-5</v>
      </c>
      <c r="AG192" s="33">
        <v>9.2975040000000013E-5</v>
      </c>
      <c r="AH192" s="33">
        <v>8.6585835999999992E-5</v>
      </c>
      <c r="AI192" s="33">
        <v>8.0786959999999995E-5</v>
      </c>
      <c r="AJ192" s="33">
        <v>7.5626115999999995E-5</v>
      </c>
      <c r="AK192" s="33">
        <v>7.0895703999999997E-5</v>
      </c>
      <c r="AL192" s="33">
        <v>6.7084321999999998E-5</v>
      </c>
      <c r="AM192" s="33">
        <v>6.3954889999999999E-5</v>
      </c>
      <c r="AN192" s="33">
        <v>6.0970381999999992E-5</v>
      </c>
      <c r="AO192" s="33">
        <v>5.7908872000000001E-5</v>
      </c>
      <c r="AP192" s="33">
        <v>5.5256561999999998E-5</v>
      </c>
      <c r="AQ192" s="33">
        <v>5.2845178E-5</v>
      </c>
      <c r="AR192" s="33">
        <v>5.0695938000000001E-5</v>
      </c>
      <c r="AS192" s="33">
        <v>4.8563845999999997E-5</v>
      </c>
      <c r="AT192" s="33">
        <v>4.6655387999999994E-5</v>
      </c>
      <c r="AU192" s="33">
        <v>4.5102670000000002E-5</v>
      </c>
      <c r="AV192" s="33">
        <v>4.3632713999999998E-5</v>
      </c>
      <c r="AW192" s="33">
        <v>4.2153498000000003E-5</v>
      </c>
      <c r="AX192" s="33">
        <v>4.0497821999999997E-5</v>
      </c>
      <c r="AY192" s="33">
        <v>3.9165918E-5</v>
      </c>
      <c r="AZ192" s="33">
        <v>3.8129790000000001E-5</v>
      </c>
      <c r="BA192" s="33">
        <v>3.7352785999999994E-5</v>
      </c>
      <c r="BB192" s="33">
        <v>3.6730200000000003E-5</v>
      </c>
      <c r="BC192" s="33">
        <v>3.5852153999999996E-5</v>
      </c>
      <c r="BD192" s="33">
        <v>3.5073312000000001E-5</v>
      </c>
      <c r="BE192" s="33">
        <v>3.4649702E-5</v>
      </c>
      <c r="BF192" s="33">
        <v>3.4031634000000001E-5</v>
      </c>
      <c r="BG192" s="33">
        <v>3.3672846E-5</v>
      </c>
      <c r="BH192" s="33">
        <v>3.3157875199999998E-5</v>
      </c>
      <c r="BI192" s="33">
        <v>3.2428687599999997E-5</v>
      </c>
      <c r="BJ192" s="33">
        <v>3.1526142399999998E-5</v>
      </c>
      <c r="BK192" s="33">
        <v>3.1225846799999994E-5</v>
      </c>
      <c r="BL192" s="33">
        <v>3.0946836799999998E-5</v>
      </c>
      <c r="BM192" s="33">
        <v>3.0698531199999999E-5</v>
      </c>
      <c r="BN192" s="33">
        <v>3.0190428399999998E-5</v>
      </c>
      <c r="BO192" s="33">
        <v>2.9432607200000002E-5</v>
      </c>
      <c r="BP192" s="33">
        <v>2.87547904E-5</v>
      </c>
      <c r="BQ192" s="33">
        <v>2.8138716399999999E-5</v>
      </c>
      <c r="BR192" s="33">
        <v>2.77479316E-5</v>
      </c>
      <c r="BS192" s="33">
        <v>2.7233661599999999E-5</v>
      </c>
      <c r="BT192" s="33">
        <v>2.6465909599999998E-5</v>
      </c>
      <c r="BU192" s="33">
        <v>2.5586177199999999E-5</v>
      </c>
      <c r="BV192" s="33">
        <v>2.5263834E-5</v>
      </c>
      <c r="BW192" s="33">
        <v>2.4816506399999998E-5</v>
      </c>
      <c r="BX192" s="33">
        <v>2.4416723999999998E-5</v>
      </c>
      <c r="BY192" s="33">
        <v>2.38229424E-5</v>
      </c>
      <c r="BZ192" s="33">
        <v>2.3200098400000003E-5</v>
      </c>
      <c r="CA192" s="33">
        <v>2.2785994399999998E-5</v>
      </c>
      <c r="CB192" s="33">
        <v>2.2422608799999999E-5</v>
      </c>
      <c r="CC192" s="33">
        <v>2.2018255999999999E-5</v>
      </c>
      <c r="CD192" s="33">
        <v>2.1673136799999999E-5</v>
      </c>
      <c r="CE192" s="33">
        <v>2.1332829999999999E-5</v>
      </c>
      <c r="CF192" s="33">
        <v>2.1006765599999997E-5</v>
      </c>
      <c r="CG192" s="33">
        <v>2.04102224E-5</v>
      </c>
      <c r="CH192" s="33">
        <v>1.9996711600000001E-5</v>
      </c>
      <c r="CI192" s="33">
        <v>1.9733361599999999E-5</v>
      </c>
      <c r="CJ192" s="33">
        <v>1.94822688E-5</v>
      </c>
      <c r="CK192" s="33">
        <v>1.93567508E-5</v>
      </c>
      <c r="CL192" s="33">
        <v>1.9000593999999999E-5</v>
      </c>
      <c r="CM192" s="33">
        <v>1.8575417199999998E-5</v>
      </c>
      <c r="CN192" s="33">
        <v>1.8064206799999998E-5</v>
      </c>
      <c r="CO192" s="33">
        <v>1.7657366800000001E-5</v>
      </c>
      <c r="CP192" s="33">
        <v>1.7530073199999999E-5</v>
      </c>
      <c r="CQ192" s="33">
        <v>1.74336252E-5</v>
      </c>
      <c r="CR192" s="33">
        <v>1.7234741600000001E-5</v>
      </c>
      <c r="CS192" s="33">
        <v>1.69369004E-5</v>
      </c>
      <c r="CT192" s="33">
        <v>1.6551519600000001E-5</v>
      </c>
      <c r="CU192" s="33">
        <v>1.6143413199999997E-5</v>
      </c>
      <c r="CV192" s="33">
        <v>1.5829816399999999E-5</v>
      </c>
      <c r="CW192" s="33">
        <v>1.55667072E-5</v>
      </c>
      <c r="CX192" s="33">
        <v>1.5544124799999998E-5</v>
      </c>
      <c r="CY192" s="33">
        <v>1.5491952000000002E-5</v>
      </c>
      <c r="CZ192" s="33">
        <v>1.5479522E-5</v>
      </c>
      <c r="DA192" s="33">
        <v>1.5540038000000001E-5</v>
      </c>
      <c r="DB192" s="33">
        <v>1.5511429199999998E-5</v>
      </c>
      <c r="DC192" s="33">
        <v>1.5129999599999999E-5</v>
      </c>
      <c r="DD192" s="33">
        <v>1.4726527199999999E-5</v>
      </c>
      <c r="DE192" s="33">
        <v>1.4446818400000001E-5</v>
      </c>
      <c r="DF192" s="33">
        <v>1.4399044799999999E-5</v>
      </c>
      <c r="DG192" s="33">
        <v>1.4558676400000001E-5</v>
      </c>
      <c r="DH192" s="33">
        <v>1.46309492E-5</v>
      </c>
      <c r="DI192" s="33">
        <v>1.46016768E-5</v>
      </c>
      <c r="DJ192" s="33">
        <v>1.4509476799999999E-5</v>
      </c>
      <c r="DK192" s="33">
        <v>1.42348492E-5</v>
      </c>
      <c r="DL192" s="33">
        <v>1.3934863599999999E-5</v>
      </c>
      <c r="DM192" s="33">
        <v>1.3653440799999999E-5</v>
      </c>
      <c r="DN192" s="33">
        <v>1.3663612399999998E-5</v>
      </c>
      <c r="DO192" s="33">
        <v>1.3568142799999999E-5</v>
      </c>
      <c r="DP192" s="33">
        <v>1.3499710400000001E-5</v>
      </c>
      <c r="DQ192" s="33">
        <v>1.3579793999999999E-5</v>
      </c>
      <c r="DR192" s="33">
        <v>1.3407272399999999E-5</v>
      </c>
      <c r="DS192" s="33">
        <v>1.3336438000000001E-5</v>
      </c>
      <c r="DT192" s="33">
        <v>1.3379500399999999E-5</v>
      </c>
      <c r="DU192" s="33">
        <v>1.31993096E-5</v>
      </c>
      <c r="DV192" s="33">
        <v>1.31049084E-5</v>
      </c>
      <c r="DW192" s="33">
        <v>1.29905924E-5</v>
      </c>
      <c r="DX192" s="33">
        <v>1.2835012399999999E-5</v>
      </c>
      <c r="DY192" s="33">
        <v>1.2566792800000001E-5</v>
      </c>
      <c r="DZ192" s="33">
        <v>1.2462034E-5</v>
      </c>
      <c r="EA192" s="33">
        <v>1.2486358399999999E-5</v>
      </c>
      <c r="EB192" s="33">
        <v>1.2598592400000001E-5</v>
      </c>
      <c r="EC192" s="33">
        <v>1.27271896E-5</v>
      </c>
      <c r="ED192" s="33">
        <v>1.2905011599999999E-5</v>
      </c>
      <c r="EE192" s="33">
        <v>1.2700612399999999E-5</v>
      </c>
      <c r="EF192" s="33">
        <v>1.2345332799999999E-5</v>
      </c>
      <c r="EG192" s="33">
        <v>1.2166367199999999E-5</v>
      </c>
      <c r="EH192" s="33">
        <v>1.2028149999999999E-5</v>
      </c>
      <c r="EI192" s="33">
        <v>1.2011003599999999E-5</v>
      </c>
      <c r="EJ192" s="33">
        <v>1.2150501199999999E-5</v>
      </c>
      <c r="EK192" s="33">
        <v>1.2271821200000001E-5</v>
      </c>
      <c r="EL192" s="33">
        <v>1.2186305199999999E-5</v>
      </c>
      <c r="EM192" s="33">
        <v>1.2098868800000001E-5</v>
      </c>
      <c r="EN192" s="33">
        <v>1.1965017599999999E-5</v>
      </c>
      <c r="EO192" s="33">
        <v>1.1795624400000001E-5</v>
      </c>
      <c r="EP192" s="33">
        <v>1.17680492E-5</v>
      </c>
      <c r="EQ192" s="33">
        <v>1.1733075600000001E-5</v>
      </c>
      <c r="ER192" s="33">
        <v>1.18622324E-5</v>
      </c>
      <c r="ES192" s="33">
        <v>1.20862832E-5</v>
      </c>
      <c r="ET192" s="33">
        <v>1.2165348399999998E-5</v>
      </c>
      <c r="EU192" s="33">
        <v>1.20617612E-5</v>
      </c>
      <c r="EV192" s="33">
        <v>1.1921957199999999E-5</v>
      </c>
      <c r="EW192" s="33">
        <v>1.15349176E-5</v>
      </c>
      <c r="EX192" s="33">
        <v>1.1148727200000001E-5</v>
      </c>
      <c r="EY192" s="33">
        <v>1.1073828000000001E-5</v>
      </c>
      <c r="EZ192" s="33">
        <v>1.1060908399999999E-5</v>
      </c>
      <c r="FA192" s="33">
        <v>1.10316244E-5</v>
      </c>
      <c r="FB192" s="33">
        <v>1.11515388E-5</v>
      </c>
      <c r="FC192" s="33">
        <v>1.13534572E-5</v>
      </c>
      <c r="FD192" s="33">
        <v>1.1459876400000001E-5</v>
      </c>
      <c r="FE192" s="33">
        <v>1.14543436E-5</v>
      </c>
      <c r="FF192" s="33">
        <v>1.14426304E-5</v>
      </c>
      <c r="FG192" s="33">
        <v>1.1396303999999999E-5</v>
      </c>
      <c r="FH192" s="33">
        <v>1.11067476E-5</v>
      </c>
      <c r="FI192" s="33">
        <v>1.0848357199999998E-5</v>
      </c>
      <c r="FJ192" s="33">
        <v>1.0700878799999999E-5</v>
      </c>
      <c r="FK192" s="33">
        <v>1.03561896E-5</v>
      </c>
      <c r="FL192" s="33">
        <v>1.03323716E-5</v>
      </c>
      <c r="FM192" s="33">
        <v>1.03688156E-5</v>
      </c>
      <c r="FN192" s="33">
        <v>1.0343067199999999E-5</v>
      </c>
      <c r="FO192" s="33">
        <v>1.0391719199999999E-5</v>
      </c>
      <c r="FP192" s="33">
        <v>1.0349232800000001E-5</v>
      </c>
      <c r="FQ192" s="33">
        <v>1.03982088E-5</v>
      </c>
      <c r="FR192" s="33">
        <v>1.0528297599999999E-5</v>
      </c>
      <c r="FS192" s="33">
        <v>1.0555043599999999E-5</v>
      </c>
      <c r="FT192" s="33">
        <v>1.05921004E-5</v>
      </c>
      <c r="FU192" s="33">
        <v>1.0618769599999999E-5</v>
      </c>
      <c r="FV192" s="33">
        <v>1.0462190000000001E-5</v>
      </c>
      <c r="FW192" s="33">
        <v>1.0278383999999999E-5</v>
      </c>
      <c r="FX192" s="33">
        <v>1.0136817999999998E-5</v>
      </c>
      <c r="FY192" s="33">
        <v>9.8398327999999989E-6</v>
      </c>
      <c r="FZ192" s="33">
        <v>9.5070407999999979E-6</v>
      </c>
      <c r="GA192" s="33">
        <v>9.213058E-6</v>
      </c>
      <c r="GB192" s="33">
        <v>8.8750319999999998E-6</v>
      </c>
      <c r="GC192" s="33">
        <v>8.7081584000000006E-6</v>
      </c>
      <c r="GD192" s="33">
        <v>8.9326171999999995E-6</v>
      </c>
      <c r="GE192" s="33">
        <v>9.2165263999999998E-6</v>
      </c>
      <c r="GF192" s="33">
        <v>9.372668E-6</v>
      </c>
      <c r="GG192" s="33">
        <v>9.4906459999999994E-6</v>
      </c>
      <c r="GH192" s="33">
        <v>9.5759111999999992E-6</v>
      </c>
      <c r="GI192" s="33">
        <v>9.6314940000000011E-6</v>
      </c>
      <c r="GJ192" s="33">
        <v>9.4498256000000003E-6</v>
      </c>
      <c r="GK192" s="33">
        <v>9.0288923999999988E-6</v>
      </c>
      <c r="GL192" s="33">
        <v>8.7524956000000006E-6</v>
      </c>
      <c r="GM192" s="33">
        <v>8.5351955999999985E-6</v>
      </c>
      <c r="GN192" s="33">
        <v>8.2489179999999991E-6</v>
      </c>
      <c r="GO192" s="33">
        <v>8.194296799999999E-6</v>
      </c>
      <c r="GP192" s="33">
        <v>8.1909447999999997E-6</v>
      </c>
      <c r="GQ192" s="33">
        <v>8.0754232000000001E-6</v>
      </c>
      <c r="GR192" s="33">
        <v>8.0354883999999998E-6</v>
      </c>
      <c r="GS192" s="33">
        <v>7.9576199999999995E-6</v>
      </c>
      <c r="GT192" s="33">
        <v>7.9604208000000001E-6</v>
      </c>
      <c r="GU192" s="33">
        <v>7.8891168000000004E-6</v>
      </c>
      <c r="GV192" s="33">
        <v>7.8670564000000007E-6</v>
      </c>
      <c r="GW192" s="33">
        <v>7.8897671999999999E-6</v>
      </c>
      <c r="GX192" s="33">
        <v>7.7554728000000001E-6</v>
      </c>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33"/>
      <c r="IW192" s="33"/>
      <c r="IX192" s="33"/>
      <c r="IY192" s="33"/>
      <c r="IZ192" s="33"/>
      <c r="JA192" s="33"/>
      <c r="JB192" s="33"/>
      <c r="JC192" s="33"/>
      <c r="JD192" s="33"/>
      <c r="JE192" s="33"/>
      <c r="JF192" s="33"/>
      <c r="JG192" s="33"/>
      <c r="JH192" s="33"/>
      <c r="JI192" s="33"/>
      <c r="JJ192" s="33"/>
      <c r="JK192" s="33"/>
      <c r="JL192" s="33"/>
      <c r="JM192" s="33"/>
      <c r="JN192" s="33"/>
      <c r="JO192" s="33"/>
      <c r="JP192" s="33"/>
      <c r="JQ192" s="33"/>
      <c r="JR192" s="33"/>
      <c r="JS192" s="33"/>
      <c r="JT192" s="33"/>
      <c r="JU192" s="33"/>
      <c r="JV192" s="33"/>
      <c r="JW192" s="33"/>
      <c r="JX192" s="33"/>
      <c r="JY192" s="33"/>
      <c r="JZ192" s="33"/>
      <c r="KA192" s="33"/>
      <c r="KB192" s="33"/>
      <c r="KC192" s="33"/>
      <c r="KD192" s="33"/>
      <c r="KE192" s="33"/>
      <c r="KF192" s="33"/>
      <c r="KG192" s="33"/>
      <c r="KH192" s="33"/>
      <c r="KI192" s="33"/>
      <c r="KJ192" s="33"/>
      <c r="KK192" s="33"/>
      <c r="KL192" s="33"/>
      <c r="KM192" s="33"/>
      <c r="KN192" s="33"/>
      <c r="KO192" s="33"/>
      <c r="KP192" s="33"/>
      <c r="KQ192" s="33"/>
      <c r="KR192" s="33"/>
      <c r="KS192" s="33"/>
      <c r="KT192" s="33"/>
      <c r="KU192" s="33"/>
      <c r="KV192" s="33"/>
      <c r="KW192" s="33"/>
      <c r="KX192" s="33"/>
      <c r="KY192" s="33"/>
      <c r="KZ192" s="33"/>
      <c r="LA192" s="33"/>
      <c r="LB192" s="33"/>
      <c r="LC192" s="33"/>
      <c r="LD192" s="33"/>
      <c r="LE192" s="33"/>
      <c r="LF192" s="33"/>
      <c r="LG192" s="33"/>
      <c r="LH192" s="33"/>
      <c r="LI192" s="33"/>
      <c r="LJ192" s="33"/>
      <c r="LK192" s="33"/>
      <c r="LL192" s="33"/>
      <c r="LM192" s="33"/>
      <c r="LN192" s="33"/>
      <c r="LO192" s="33"/>
      <c r="LP192" s="33"/>
      <c r="LQ192" s="33"/>
      <c r="LR192" s="33"/>
      <c r="LS192" s="33"/>
      <c r="LT192" s="33"/>
      <c r="LU192" s="33"/>
      <c r="LV192" s="33"/>
      <c r="LW192" s="33"/>
      <c r="LX192" s="33"/>
      <c r="LY192" s="33"/>
      <c r="LZ192" s="33"/>
      <c r="MA192" s="33"/>
      <c r="MB192" s="33"/>
      <c r="MC192" s="33"/>
      <c r="MD192" s="33"/>
      <c r="ME192" s="33"/>
      <c r="MF192" s="33"/>
      <c r="MG192" s="33"/>
      <c r="MH192" s="33"/>
      <c r="MI192" s="33"/>
      <c r="MJ192" s="33"/>
      <c r="MK192" s="33"/>
      <c r="ML192" s="33"/>
      <c r="MM192" s="33"/>
      <c r="MN192" s="33"/>
      <c r="MO192" s="33"/>
      <c r="MP192" s="33"/>
      <c r="MQ192" s="33"/>
      <c r="MR192" s="33"/>
      <c r="MS192" s="33"/>
      <c r="MT192" s="33"/>
      <c r="MU192" s="33"/>
      <c r="MV192" s="33"/>
      <c r="MW192" s="33"/>
      <c r="MX192" s="33"/>
      <c r="MY192" s="33"/>
      <c r="MZ192" s="33"/>
      <c r="NA192" s="33"/>
      <c r="NB192" s="33"/>
      <c r="NC192" s="33"/>
      <c r="ND192" s="33"/>
      <c r="NE192" s="33"/>
      <c r="NF192" s="33"/>
      <c r="NG192" s="33"/>
      <c r="NH192" s="33"/>
      <c r="NI192" s="33"/>
      <c r="NJ192" s="33"/>
      <c r="NK192" s="33"/>
      <c r="NL192" s="33"/>
      <c r="NM192" s="33"/>
      <c r="NN192" s="33"/>
      <c r="NO192" s="33"/>
      <c r="NP192" s="33"/>
      <c r="NQ192" s="33"/>
      <c r="NR192" s="33"/>
      <c r="NS192" s="33"/>
      <c r="NT192" s="33"/>
      <c r="NU192" s="33"/>
      <c r="NV192" s="33"/>
      <c r="NW192" s="33"/>
      <c r="NX192" s="33"/>
      <c r="NY192" s="33"/>
      <c r="NZ192" s="33"/>
      <c r="OA192" s="33"/>
      <c r="OB192" s="33"/>
      <c r="OC192" s="33"/>
      <c r="OD192" s="33"/>
      <c r="OE192" s="33"/>
      <c r="OF192" s="33"/>
      <c r="OG192" s="33"/>
      <c r="OH192" s="33"/>
      <c r="OI192" s="33"/>
      <c r="OJ192" s="33"/>
      <c r="OK192" s="33"/>
      <c r="OL192" s="33"/>
      <c r="OM192" s="33"/>
      <c r="ON192" s="33"/>
      <c r="OO192" s="33"/>
      <c r="OP192" s="33"/>
    </row>
    <row r="193" spans="1:406" x14ac:dyDescent="0.25">
      <c r="A193" s="13" t="str">
        <f t="shared" si="2"/>
        <v>Boom-VERY COARSE-0.5-14-3</v>
      </c>
      <c r="B193" s="13" t="s">
        <v>57</v>
      </c>
      <c r="C193" s="13" t="s">
        <v>32</v>
      </c>
      <c r="D193" s="23">
        <v>0.5</v>
      </c>
      <c r="E193" s="23">
        <v>14</v>
      </c>
      <c r="F193" s="32">
        <v>3</v>
      </c>
      <c r="G193" s="33">
        <v>5.3978373999999992E-3</v>
      </c>
      <c r="H193" s="33">
        <v>3.1504488E-3</v>
      </c>
      <c r="I193" s="33">
        <v>2.1366032E-3</v>
      </c>
      <c r="J193" s="33">
        <v>1.5863101999999999E-3</v>
      </c>
      <c r="K193" s="33">
        <v>1.3505244400000001E-3</v>
      </c>
      <c r="L193" s="33">
        <v>1.1343476000000002E-3</v>
      </c>
      <c r="M193" s="33">
        <v>9.6463739999999988E-4</v>
      </c>
      <c r="N193" s="33">
        <v>8.314906400000001E-4</v>
      </c>
      <c r="O193" s="33">
        <v>7.2781669999999997E-4</v>
      </c>
      <c r="P193" s="33">
        <v>6.3175519999999997E-4</v>
      </c>
      <c r="Q193" s="33">
        <v>5.3661507999999995E-4</v>
      </c>
      <c r="R193" s="33">
        <v>4.5129685999999999E-4</v>
      </c>
      <c r="S193" s="33">
        <v>3.9110999999999996E-4</v>
      </c>
      <c r="T193" s="33">
        <v>3.2462356E-4</v>
      </c>
      <c r="U193" s="33">
        <v>2.6391819999999999E-4</v>
      </c>
      <c r="V193" s="33">
        <v>2.1199728E-4</v>
      </c>
      <c r="W193" s="33">
        <v>1.7597032000000001E-4</v>
      </c>
      <c r="X193" s="33">
        <v>1.5191550399999999E-4</v>
      </c>
      <c r="Y193" s="33">
        <v>1.33301008E-4</v>
      </c>
      <c r="Z193" s="33">
        <v>1.18824936E-4</v>
      </c>
      <c r="AA193" s="33">
        <v>1.07166356E-4</v>
      </c>
      <c r="AB193" s="33">
        <v>9.7335915999999988E-5</v>
      </c>
      <c r="AC193" s="33">
        <v>8.9154727999999985E-5</v>
      </c>
      <c r="AD193" s="33">
        <v>8.2277192000000004E-5</v>
      </c>
      <c r="AE193" s="33">
        <v>7.6422056000000001E-5</v>
      </c>
      <c r="AF193" s="33">
        <v>7.1341892000000007E-5</v>
      </c>
      <c r="AG193" s="33">
        <v>6.6871377999999998E-5</v>
      </c>
      <c r="AH193" s="33">
        <v>6.2955741999999999E-5</v>
      </c>
      <c r="AI193" s="33">
        <v>5.9574472E-5</v>
      </c>
      <c r="AJ193" s="33">
        <v>5.6561049999999999E-5</v>
      </c>
      <c r="AK193" s="33">
        <v>5.3834585999999996E-5</v>
      </c>
      <c r="AL193" s="33">
        <v>5.1321016000000003E-5</v>
      </c>
      <c r="AM193" s="33">
        <v>4.9290862000000002E-5</v>
      </c>
      <c r="AN193" s="33">
        <v>4.7471886000000004E-5</v>
      </c>
      <c r="AO193" s="33">
        <v>4.5785747999999996E-5</v>
      </c>
      <c r="AP193" s="33">
        <v>4.4220311999999994E-5</v>
      </c>
      <c r="AQ193" s="33">
        <v>4.2818794000000001E-5</v>
      </c>
      <c r="AR193" s="33">
        <v>4.1516645999999994E-5</v>
      </c>
      <c r="AS193" s="33">
        <v>4.0008962000000005E-5</v>
      </c>
      <c r="AT193" s="33">
        <v>3.8565972E-5</v>
      </c>
      <c r="AU193" s="33">
        <v>3.7403382000000006E-5</v>
      </c>
      <c r="AV193" s="33">
        <v>3.6314735999999998E-5</v>
      </c>
      <c r="AW193" s="33">
        <v>3.5217166000000006E-5</v>
      </c>
      <c r="AX193" s="33">
        <v>3.4137405999999999E-5</v>
      </c>
      <c r="AY193" s="33">
        <v>3.3480997999999995E-5</v>
      </c>
      <c r="AZ193" s="33">
        <v>3.2980855999999994E-5</v>
      </c>
      <c r="BA193" s="33">
        <v>3.2446623999999994E-5</v>
      </c>
      <c r="BB193" s="33">
        <v>3.1937005599999999E-5</v>
      </c>
      <c r="BC193" s="33">
        <v>3.12581196E-5</v>
      </c>
      <c r="BD193" s="33">
        <v>3.0838815199999998E-5</v>
      </c>
      <c r="BE193" s="33">
        <v>3.0443930400000004E-5</v>
      </c>
      <c r="BF193" s="33">
        <v>3.0178399600000003E-5</v>
      </c>
      <c r="BG193" s="33">
        <v>2.9871250799999999E-5</v>
      </c>
      <c r="BH193" s="33">
        <v>2.936005E-5</v>
      </c>
      <c r="BI193" s="33">
        <v>2.8703087599999997E-5</v>
      </c>
      <c r="BJ193" s="33">
        <v>2.84244248E-5</v>
      </c>
      <c r="BK193" s="33">
        <v>2.8155360399999995E-5</v>
      </c>
      <c r="BL193" s="33">
        <v>2.7969568800000003E-5</v>
      </c>
      <c r="BM193" s="33">
        <v>2.7660924799999997E-5</v>
      </c>
      <c r="BN193" s="33">
        <v>2.69937988E-5</v>
      </c>
      <c r="BO193" s="33">
        <v>2.6554276000000002E-5</v>
      </c>
      <c r="BP193" s="33">
        <v>2.6289837199999998E-5</v>
      </c>
      <c r="BQ193" s="33">
        <v>2.6139624000000002E-5</v>
      </c>
      <c r="BR193" s="33">
        <v>2.5963739999999996E-5</v>
      </c>
      <c r="BS193" s="33">
        <v>2.5754752400000001E-5</v>
      </c>
      <c r="BT193" s="33">
        <v>2.5403674400000001E-5</v>
      </c>
      <c r="BU193" s="33">
        <v>2.4996207999999998E-5</v>
      </c>
      <c r="BV193" s="33">
        <v>2.4626744399999999E-5</v>
      </c>
      <c r="BW193" s="33">
        <v>2.4462896399999998E-5</v>
      </c>
      <c r="BX193" s="33">
        <v>2.4272052400000003E-5</v>
      </c>
      <c r="BY193" s="33">
        <v>2.3999311999999999E-5</v>
      </c>
      <c r="BZ193" s="33">
        <v>2.4024056399999999E-5</v>
      </c>
      <c r="CA193" s="33">
        <v>2.3857690399999999E-5</v>
      </c>
      <c r="CB193" s="33">
        <v>2.34442024E-5</v>
      </c>
      <c r="CC193" s="33">
        <v>2.3047704000000001E-5</v>
      </c>
      <c r="CD193" s="33">
        <v>2.2619065599999999E-5</v>
      </c>
      <c r="CE193" s="33">
        <v>2.2566974400000001E-5</v>
      </c>
      <c r="CF193" s="33">
        <v>2.2450468399999997E-5</v>
      </c>
      <c r="CG193" s="33">
        <v>2.2337286400000002E-5</v>
      </c>
      <c r="CH193" s="33">
        <v>2.22436076E-5</v>
      </c>
      <c r="CI193" s="33">
        <v>2.2040625999999998E-5</v>
      </c>
      <c r="CJ193" s="33">
        <v>2.1875051999999999E-5</v>
      </c>
      <c r="CK193" s="33">
        <v>2.1392929199999999E-5</v>
      </c>
      <c r="CL193" s="33">
        <v>2.0822925200000002E-5</v>
      </c>
      <c r="CM193" s="33">
        <v>2.0596825200000001E-5</v>
      </c>
      <c r="CN193" s="33">
        <v>2.0597560399999998E-5</v>
      </c>
      <c r="CO193" s="33">
        <v>2.0667593600000002E-5</v>
      </c>
      <c r="CP193" s="33">
        <v>2.0990542799999996E-5</v>
      </c>
      <c r="CQ193" s="33">
        <v>2.07337684E-5</v>
      </c>
      <c r="CR193" s="33">
        <v>2.0055759599999999E-5</v>
      </c>
      <c r="CS193" s="33">
        <v>1.9422693199999997E-5</v>
      </c>
      <c r="CT193" s="33">
        <v>1.9032075599999998E-5</v>
      </c>
      <c r="CU193" s="33">
        <v>1.9054127200000001E-5</v>
      </c>
      <c r="CV193" s="33">
        <v>1.9040964800000001E-5</v>
      </c>
      <c r="CW193" s="33">
        <v>1.8752697999999995E-5</v>
      </c>
      <c r="CX193" s="33">
        <v>1.8407351999999998E-5</v>
      </c>
      <c r="CY193" s="33">
        <v>1.8019283599999999E-5</v>
      </c>
      <c r="CZ193" s="33">
        <v>1.7572959199999997E-5</v>
      </c>
      <c r="DA193" s="33">
        <v>1.7351576799999999E-5</v>
      </c>
      <c r="DB193" s="33">
        <v>1.7058748399999998E-5</v>
      </c>
      <c r="DC193" s="33">
        <v>1.68429796E-5</v>
      </c>
      <c r="DD193" s="33">
        <v>1.6663675599999999E-5</v>
      </c>
      <c r="DE193" s="33">
        <v>1.6408669199999999E-5</v>
      </c>
      <c r="DF193" s="33">
        <v>1.6198860799999998E-5</v>
      </c>
      <c r="DG193" s="33">
        <v>1.5913986399999999E-5</v>
      </c>
      <c r="DH193" s="33">
        <v>1.5709447600000001E-5</v>
      </c>
      <c r="DI193" s="33">
        <v>1.5473597599999998E-5</v>
      </c>
      <c r="DJ193" s="33">
        <v>1.5219422399999999E-5</v>
      </c>
      <c r="DK193" s="33">
        <v>1.51183564E-5</v>
      </c>
      <c r="DL193" s="33">
        <v>1.4780650799999998E-5</v>
      </c>
      <c r="DM193" s="33">
        <v>1.4547776799999999E-5</v>
      </c>
      <c r="DN193" s="33">
        <v>1.4319619600000001E-5</v>
      </c>
      <c r="DO193" s="33">
        <v>1.4046930800000001E-5</v>
      </c>
      <c r="DP193" s="33">
        <v>1.3941151999999998E-5</v>
      </c>
      <c r="DQ193" s="33">
        <v>1.38518396E-5</v>
      </c>
      <c r="DR193" s="33">
        <v>1.3796884799999999E-5</v>
      </c>
      <c r="DS193" s="33">
        <v>1.3909586000000002E-5</v>
      </c>
      <c r="DT193" s="33">
        <v>1.3638652400000001E-5</v>
      </c>
      <c r="DU193" s="33">
        <v>1.3204494000000001E-5</v>
      </c>
      <c r="DV193" s="33">
        <v>1.27882788E-5</v>
      </c>
      <c r="DW193" s="33">
        <v>1.2324449200000001E-5</v>
      </c>
      <c r="DX193" s="33">
        <v>1.2218544799999998E-5</v>
      </c>
      <c r="DY193" s="33">
        <v>1.23340208E-5</v>
      </c>
      <c r="DZ193" s="33">
        <v>1.2526731200000001E-5</v>
      </c>
      <c r="EA193" s="33">
        <v>1.2632779599999999E-5</v>
      </c>
      <c r="EB193" s="33">
        <v>1.25571008E-5</v>
      </c>
      <c r="EC193" s="33">
        <v>1.23428056E-5</v>
      </c>
      <c r="ED193" s="33">
        <v>1.21933924E-5</v>
      </c>
      <c r="EE193" s="33">
        <v>1.18943736E-5</v>
      </c>
      <c r="EF193" s="33">
        <v>1.1611164400000001E-5</v>
      </c>
      <c r="EG193" s="33">
        <v>1.1468730399999999E-5</v>
      </c>
      <c r="EH193" s="33">
        <v>1.1249605600000002E-5</v>
      </c>
      <c r="EI193" s="33">
        <v>1.13570272E-5</v>
      </c>
      <c r="EJ193" s="33">
        <v>1.1475655599999999E-5</v>
      </c>
      <c r="EK193" s="33">
        <v>1.1425558799999999E-5</v>
      </c>
      <c r="EL193" s="33">
        <v>1.15384012E-5</v>
      </c>
      <c r="EM193" s="33">
        <v>1.155718E-5</v>
      </c>
      <c r="EN193" s="33">
        <v>1.1347984E-5</v>
      </c>
      <c r="EO193" s="33">
        <v>1.10024916E-5</v>
      </c>
      <c r="EP193" s="33">
        <v>1.0729355199999999E-5</v>
      </c>
      <c r="EQ193" s="33">
        <v>1.04425568E-5</v>
      </c>
      <c r="ER193" s="33">
        <v>1.01328788E-5</v>
      </c>
      <c r="ES193" s="33">
        <v>1.00764236E-5</v>
      </c>
      <c r="ET193" s="33">
        <v>1.00603744E-5</v>
      </c>
      <c r="EU193" s="33">
        <v>1.0067498799999999E-5</v>
      </c>
      <c r="EV193" s="33">
        <v>1.01773944E-5</v>
      </c>
      <c r="EW193" s="33">
        <v>1.0173485999999998E-5</v>
      </c>
      <c r="EX193" s="33">
        <v>1.0202251599999999E-5</v>
      </c>
      <c r="EY193" s="33">
        <v>1.0206213199999999E-5</v>
      </c>
      <c r="EZ193" s="33">
        <v>9.9909279999999994E-6</v>
      </c>
      <c r="FA193" s="33">
        <v>9.8037504000000005E-6</v>
      </c>
      <c r="FB193" s="33">
        <v>9.6267532000000004E-6</v>
      </c>
      <c r="FC193" s="33">
        <v>9.4822424000000001E-6</v>
      </c>
      <c r="FD193" s="33">
        <v>9.4947971999999993E-6</v>
      </c>
      <c r="FE193" s="33">
        <v>9.4012668000000008E-6</v>
      </c>
      <c r="FF193" s="33">
        <v>9.3004636000000002E-6</v>
      </c>
      <c r="FG193" s="33">
        <v>9.2112443999999993E-6</v>
      </c>
      <c r="FH193" s="33">
        <v>9.0583275999999995E-6</v>
      </c>
      <c r="FI193" s="33">
        <v>9.0547251999999998E-6</v>
      </c>
      <c r="FJ193" s="33">
        <v>9.1363304000000011E-6</v>
      </c>
      <c r="FK193" s="33">
        <v>9.162631199999999E-6</v>
      </c>
      <c r="FL193" s="33">
        <v>9.3372151999999985E-6</v>
      </c>
      <c r="FM193" s="33">
        <v>9.5220055999999996E-6</v>
      </c>
      <c r="FN193" s="33">
        <v>9.6109944E-6</v>
      </c>
      <c r="FO193" s="33">
        <v>9.5603115999999986E-6</v>
      </c>
      <c r="FP193" s="33">
        <v>9.3186096000000001E-6</v>
      </c>
      <c r="FQ193" s="33">
        <v>9.031882800000001E-6</v>
      </c>
      <c r="FR193" s="33">
        <v>8.7317219999999999E-6</v>
      </c>
      <c r="FS193" s="33">
        <v>8.5653243999999995E-6</v>
      </c>
      <c r="FT193" s="33">
        <v>8.4970683999999992E-6</v>
      </c>
      <c r="FU193" s="33">
        <v>8.4991484000000007E-6</v>
      </c>
      <c r="FV193" s="33">
        <v>8.6909007999999996E-6</v>
      </c>
      <c r="FW193" s="33">
        <v>8.8838991999999986E-6</v>
      </c>
      <c r="FX193" s="33">
        <v>9.0256603999999993E-6</v>
      </c>
      <c r="FY193" s="33">
        <v>9.0870632000000001E-6</v>
      </c>
      <c r="FZ193" s="33">
        <v>8.8490247999999996E-6</v>
      </c>
      <c r="GA193" s="33">
        <v>8.5119291999999998E-6</v>
      </c>
      <c r="GB193" s="33">
        <v>8.2618455999999988E-6</v>
      </c>
      <c r="GC193" s="33">
        <v>8.0213260000000001E-6</v>
      </c>
      <c r="GD193" s="33">
        <v>7.8103280000000003E-6</v>
      </c>
      <c r="GE193" s="33">
        <v>7.5957404E-6</v>
      </c>
      <c r="GF193" s="33">
        <v>7.5133552000000009E-6</v>
      </c>
      <c r="GG193" s="33">
        <v>7.5612171999999994E-6</v>
      </c>
      <c r="GH193" s="33">
        <v>7.6656679999999993E-6</v>
      </c>
      <c r="GI193" s="33">
        <v>7.7895767999999996E-6</v>
      </c>
      <c r="GJ193" s="33">
        <v>7.891103999999999E-6</v>
      </c>
      <c r="GK193" s="33">
        <v>7.9158507999999993E-6</v>
      </c>
      <c r="GL193" s="33">
        <v>7.8899323999999994E-6</v>
      </c>
      <c r="GM193" s="33">
        <v>7.781317599999999E-6</v>
      </c>
      <c r="GN193" s="33">
        <v>7.5508100000000005E-6</v>
      </c>
      <c r="GO193" s="33">
        <v>7.3498619999999999E-6</v>
      </c>
      <c r="GP193" s="33">
        <v>7.0860219999999998E-6</v>
      </c>
      <c r="GQ193" s="33">
        <v>6.8501745999999994E-6</v>
      </c>
      <c r="GR193" s="33">
        <v>6.7351136000000003E-6</v>
      </c>
      <c r="GS193" s="33">
        <v>6.5803890000000005E-6</v>
      </c>
      <c r="GT193" s="33">
        <v>6.5111251999999993E-6</v>
      </c>
      <c r="GU193" s="33">
        <v>6.5075882000000006E-6</v>
      </c>
      <c r="GV193" s="33">
        <v>6.5468234000000008E-6</v>
      </c>
      <c r="GW193" s="33">
        <v>6.5545034000000001E-6</v>
      </c>
      <c r="GX193" s="33">
        <v>6.6306526000000007E-6</v>
      </c>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33"/>
      <c r="IW193" s="33"/>
      <c r="IX193" s="33"/>
      <c r="IY193" s="33"/>
      <c r="IZ193" s="33"/>
      <c r="JA193" s="33"/>
      <c r="JB193" s="33"/>
      <c r="JC193" s="33"/>
      <c r="JD193" s="33"/>
      <c r="JE193" s="33"/>
      <c r="JF193" s="33"/>
      <c r="JG193" s="33"/>
      <c r="JH193" s="33"/>
      <c r="JI193" s="33"/>
      <c r="JJ193" s="33"/>
      <c r="JK193" s="33"/>
      <c r="JL193" s="33"/>
      <c r="JM193" s="33"/>
      <c r="JN193" s="33"/>
      <c r="JO193" s="33"/>
      <c r="JP193" s="33"/>
      <c r="JQ193" s="33"/>
      <c r="JR193" s="33"/>
      <c r="JS193" s="33"/>
      <c r="JT193" s="33"/>
      <c r="JU193" s="33"/>
      <c r="JV193" s="33"/>
      <c r="JW193" s="33"/>
      <c r="JX193" s="33"/>
      <c r="JY193" s="33"/>
      <c r="JZ193" s="33"/>
      <c r="KA193" s="33"/>
      <c r="KB193" s="33"/>
      <c r="KC193" s="33"/>
      <c r="KD193" s="33"/>
      <c r="KE193" s="33"/>
      <c r="KF193" s="33"/>
      <c r="KG193" s="33"/>
      <c r="KH193" s="33"/>
      <c r="KI193" s="33"/>
      <c r="KJ193" s="33"/>
      <c r="KK193" s="33"/>
      <c r="KL193" s="33"/>
      <c r="KM193" s="33"/>
      <c r="KN193" s="33"/>
      <c r="KO193" s="33"/>
      <c r="KP193" s="33"/>
      <c r="KQ193" s="33"/>
      <c r="KR193" s="33"/>
      <c r="KS193" s="33"/>
      <c r="KT193" s="33"/>
      <c r="KU193" s="33"/>
      <c r="KV193" s="33"/>
      <c r="KW193" s="33"/>
      <c r="KX193" s="33"/>
      <c r="KY193" s="33"/>
      <c r="KZ193" s="33"/>
      <c r="LA193" s="33"/>
      <c r="LB193" s="33"/>
      <c r="LC193" s="33"/>
      <c r="LD193" s="33"/>
      <c r="LE193" s="33"/>
      <c r="LF193" s="33"/>
      <c r="LG193" s="33"/>
      <c r="LH193" s="33"/>
      <c r="LI193" s="33"/>
      <c r="LJ193" s="33"/>
      <c r="LK193" s="33"/>
      <c r="LL193" s="33"/>
      <c r="LM193" s="33"/>
      <c r="LN193" s="33"/>
      <c r="LO193" s="33"/>
      <c r="LP193" s="33"/>
      <c r="LQ193" s="33"/>
      <c r="LR193" s="33"/>
      <c r="LS193" s="33"/>
      <c r="LT193" s="33"/>
      <c r="LU193" s="33"/>
      <c r="LV193" s="33"/>
      <c r="LW193" s="33"/>
      <c r="LX193" s="33"/>
      <c r="LY193" s="33"/>
      <c r="LZ193" s="33"/>
      <c r="MA193" s="33"/>
      <c r="MB193" s="33"/>
      <c r="MC193" s="33"/>
      <c r="MD193" s="33"/>
      <c r="ME193" s="33"/>
      <c r="MF193" s="33"/>
      <c r="MG193" s="33"/>
      <c r="MH193" s="33"/>
      <c r="MI193" s="33"/>
      <c r="MJ193" s="33"/>
      <c r="MK193" s="33"/>
      <c r="ML193" s="33"/>
      <c r="MM193" s="33"/>
      <c r="MN193" s="33"/>
      <c r="MO193" s="33"/>
      <c r="MP193" s="33"/>
      <c r="MQ193" s="33"/>
      <c r="MR193" s="33"/>
      <c r="MS193" s="33"/>
      <c r="MT193" s="33"/>
      <c r="MU193" s="33"/>
      <c r="MV193" s="33"/>
      <c r="MW193" s="33"/>
      <c r="MX193" s="33"/>
      <c r="MY193" s="33"/>
      <c r="MZ193" s="33"/>
      <c r="NA193" s="33"/>
      <c r="NB193" s="33"/>
      <c r="NC193" s="33"/>
      <c r="ND193" s="33"/>
      <c r="NE193" s="33"/>
      <c r="NF193" s="33"/>
      <c r="NG193" s="33"/>
      <c r="NH193" s="33"/>
      <c r="NI193" s="33"/>
      <c r="NJ193" s="33"/>
      <c r="NK193" s="33"/>
      <c r="NL193" s="33"/>
      <c r="NM193" s="33"/>
      <c r="NN193" s="33"/>
      <c r="NO193" s="33"/>
      <c r="NP193" s="33"/>
      <c r="NQ193" s="33"/>
      <c r="NR193" s="33"/>
      <c r="NS193" s="33"/>
      <c r="NT193" s="33"/>
      <c r="NU193" s="33"/>
      <c r="NV193" s="33"/>
      <c r="NW193" s="33"/>
      <c r="NX193" s="33"/>
      <c r="NY193" s="33"/>
      <c r="NZ193" s="33"/>
      <c r="OA193" s="33"/>
      <c r="OB193" s="33"/>
      <c r="OC193" s="33"/>
      <c r="OD193" s="33"/>
      <c r="OE193" s="33"/>
      <c r="OF193" s="33"/>
      <c r="OG193" s="33"/>
      <c r="OH193" s="33"/>
      <c r="OI193" s="33"/>
      <c r="OJ193" s="33"/>
      <c r="OK193" s="33"/>
      <c r="OL193" s="33"/>
      <c r="OM193" s="33"/>
      <c r="ON193" s="33"/>
      <c r="OO193" s="33"/>
      <c r="OP193" s="33"/>
    </row>
    <row r="194" spans="1:406" x14ac:dyDescent="0.25">
      <c r="A194" s="13" t="str">
        <f t="shared" si="2"/>
        <v>Boom-VERY COARSE-0.5-7-3</v>
      </c>
      <c r="B194" s="13" t="s">
        <v>57</v>
      </c>
      <c r="C194" s="13" t="s">
        <v>32</v>
      </c>
      <c r="D194" s="23">
        <v>0.5</v>
      </c>
      <c r="E194" s="23">
        <v>7</v>
      </c>
      <c r="F194" s="32">
        <v>3</v>
      </c>
      <c r="G194" s="33">
        <v>3.824128E-3</v>
      </c>
      <c r="H194" s="33">
        <v>1.710198E-3</v>
      </c>
      <c r="I194" s="33">
        <v>1.1079063200000001E-3</v>
      </c>
      <c r="J194" s="33">
        <v>8.5569067999999998E-4</v>
      </c>
      <c r="K194" s="33">
        <v>7.2913736000000001E-4</v>
      </c>
      <c r="L194" s="33">
        <v>6.6460929999999992E-4</v>
      </c>
      <c r="M194" s="33">
        <v>5.8282515999999993E-4</v>
      </c>
      <c r="N194" s="33">
        <v>5.0619883999999992E-4</v>
      </c>
      <c r="O194" s="33">
        <v>4.5060167999999996E-4</v>
      </c>
      <c r="P194" s="33">
        <v>4.0369266000000006E-4</v>
      </c>
      <c r="Q194" s="33">
        <v>3.6318413999999999E-4</v>
      </c>
      <c r="R194" s="33">
        <v>3.1809078000000001E-4</v>
      </c>
      <c r="S194" s="33">
        <v>2.8480348000000001E-4</v>
      </c>
      <c r="T194" s="33">
        <v>2.4421925200000002E-4</v>
      </c>
      <c r="U194" s="33">
        <v>2.0355954399999999E-4</v>
      </c>
      <c r="V194" s="33">
        <v>1.6870394799999998E-4</v>
      </c>
      <c r="W194" s="33">
        <v>1.4144507200000001E-4</v>
      </c>
      <c r="X194" s="33">
        <v>1.25508328E-4</v>
      </c>
      <c r="Y194" s="33">
        <v>1.13487272E-4</v>
      </c>
      <c r="Z194" s="33">
        <v>1.0401016000000001E-4</v>
      </c>
      <c r="AA194" s="33">
        <v>9.6278411999999996E-5</v>
      </c>
      <c r="AB194" s="33">
        <v>8.9521663999999988E-5</v>
      </c>
      <c r="AC194" s="33">
        <v>8.4128248000000003E-5</v>
      </c>
      <c r="AD194" s="33">
        <v>7.9431116000000003E-5</v>
      </c>
      <c r="AE194" s="33">
        <v>7.5451408000000003E-5</v>
      </c>
      <c r="AF194" s="33">
        <v>7.2246775999999988E-5</v>
      </c>
      <c r="AG194" s="33">
        <v>6.9466704000000008E-5</v>
      </c>
      <c r="AH194" s="33">
        <v>6.6494455999999998E-5</v>
      </c>
      <c r="AI194" s="33">
        <v>6.393228999999999E-5</v>
      </c>
      <c r="AJ194" s="33">
        <v>6.1973925999999997E-5</v>
      </c>
      <c r="AK194" s="33">
        <v>5.9763051999999999E-5</v>
      </c>
      <c r="AL194" s="33">
        <v>5.7579993999999998E-5</v>
      </c>
      <c r="AM194" s="33">
        <v>5.5993765999999993E-5</v>
      </c>
      <c r="AN194" s="33">
        <v>5.4531574E-5</v>
      </c>
      <c r="AO194" s="33">
        <v>5.2361880000000003E-5</v>
      </c>
      <c r="AP194" s="33">
        <v>5.0763901999999996E-5</v>
      </c>
      <c r="AQ194" s="33">
        <v>4.9672524000000002E-5</v>
      </c>
      <c r="AR194" s="33">
        <v>4.8376971999999991E-5</v>
      </c>
      <c r="AS194" s="33">
        <v>4.6676922000000007E-5</v>
      </c>
      <c r="AT194" s="33">
        <v>4.5174645999999992E-5</v>
      </c>
      <c r="AU194" s="33">
        <v>4.4062420000000002E-5</v>
      </c>
      <c r="AV194" s="33">
        <v>4.3119293999999996E-5</v>
      </c>
      <c r="AW194" s="33">
        <v>4.1605326000000004E-5</v>
      </c>
      <c r="AX194" s="33">
        <v>4.0270014000000004E-5</v>
      </c>
      <c r="AY194" s="33">
        <v>3.9246860000000003E-5</v>
      </c>
      <c r="AZ194" s="33">
        <v>3.8434140000000001E-5</v>
      </c>
      <c r="BA194" s="33">
        <v>3.7487090000000002E-5</v>
      </c>
      <c r="BB194" s="33">
        <v>3.6360151999999993E-5</v>
      </c>
      <c r="BC194" s="33">
        <v>3.5519375999999998E-5</v>
      </c>
      <c r="BD194" s="33">
        <v>3.4627803999999998E-5</v>
      </c>
      <c r="BE194" s="33">
        <v>3.3505757999999999E-5</v>
      </c>
      <c r="BF194" s="33">
        <v>3.2952467999999992E-5</v>
      </c>
      <c r="BG194" s="33">
        <v>3.2620280000000002E-5</v>
      </c>
      <c r="BH194" s="33">
        <v>3.2080969999999998E-5</v>
      </c>
      <c r="BI194" s="33">
        <v>3.14973904E-5</v>
      </c>
      <c r="BJ194" s="33">
        <v>3.0773669999999998E-5</v>
      </c>
      <c r="BK194" s="33">
        <v>3.0387249199999997E-5</v>
      </c>
      <c r="BL194" s="33">
        <v>3.0034766399999999E-5</v>
      </c>
      <c r="BM194" s="33">
        <v>2.9668299599999999E-5</v>
      </c>
      <c r="BN194" s="33">
        <v>2.9262925199999999E-5</v>
      </c>
      <c r="BO194" s="33">
        <v>2.8990527200000003E-5</v>
      </c>
      <c r="BP194" s="33">
        <v>2.8371684800000001E-5</v>
      </c>
      <c r="BQ194" s="33">
        <v>2.7463134799999997E-5</v>
      </c>
      <c r="BR194" s="33">
        <v>2.6753280399999999E-5</v>
      </c>
      <c r="BS194" s="33">
        <v>2.6327328000000001E-5</v>
      </c>
      <c r="BT194" s="33">
        <v>2.5881339999999998E-5</v>
      </c>
      <c r="BU194" s="33">
        <v>2.55101748E-5</v>
      </c>
      <c r="BV194" s="33">
        <v>2.5274673999999999E-5</v>
      </c>
      <c r="BW194" s="33">
        <v>2.4612669200000001E-5</v>
      </c>
      <c r="BX194" s="33">
        <v>2.3563075599999999E-5</v>
      </c>
      <c r="BY194" s="33">
        <v>2.2853452000000003E-5</v>
      </c>
      <c r="BZ194" s="33">
        <v>2.2740025999999997E-5</v>
      </c>
      <c r="CA194" s="33">
        <v>2.2753223199999997E-5</v>
      </c>
      <c r="CB194" s="33">
        <v>2.2396466400000002E-5</v>
      </c>
      <c r="CC194" s="33">
        <v>2.16191912E-5</v>
      </c>
      <c r="CD194" s="33">
        <v>2.0773200799999999E-5</v>
      </c>
      <c r="CE194" s="33">
        <v>2.0235866399999997E-5</v>
      </c>
      <c r="CF194" s="33">
        <v>1.99225136E-5</v>
      </c>
      <c r="CG194" s="33">
        <v>1.9782951599999999E-5</v>
      </c>
      <c r="CH194" s="33">
        <v>1.9606116399999999E-5</v>
      </c>
      <c r="CI194" s="33">
        <v>1.9296808399999996E-5</v>
      </c>
      <c r="CJ194" s="33">
        <v>1.87154844E-5</v>
      </c>
      <c r="CK194" s="33">
        <v>1.8231974799999999E-5</v>
      </c>
      <c r="CL194" s="33">
        <v>1.7951168399999997E-5</v>
      </c>
      <c r="CM194" s="33">
        <v>1.7624837600000002E-5</v>
      </c>
      <c r="CN194" s="33">
        <v>1.72182284E-5</v>
      </c>
      <c r="CO194" s="33">
        <v>1.70529784E-5</v>
      </c>
      <c r="CP194" s="33">
        <v>1.6940488400000002E-5</v>
      </c>
      <c r="CQ194" s="33">
        <v>1.6836448399999998E-5</v>
      </c>
      <c r="CR194" s="33">
        <v>1.6478553999999999E-5</v>
      </c>
      <c r="CS194" s="33">
        <v>1.6046998399999998E-5</v>
      </c>
      <c r="CT194" s="33">
        <v>1.57078936E-5</v>
      </c>
      <c r="CU194" s="33">
        <v>1.54587132E-5</v>
      </c>
      <c r="CV194" s="33">
        <v>1.5275201199999998E-5</v>
      </c>
      <c r="CW194" s="33">
        <v>1.511745E-5</v>
      </c>
      <c r="CX194" s="33">
        <v>1.5048818800000001E-5</v>
      </c>
      <c r="CY194" s="33">
        <v>1.5067338400000001E-5</v>
      </c>
      <c r="CZ194" s="33">
        <v>1.5053781200000001E-5</v>
      </c>
      <c r="DA194" s="33">
        <v>1.48432012E-5</v>
      </c>
      <c r="DB194" s="33">
        <v>1.45802548E-5</v>
      </c>
      <c r="DC194" s="33">
        <v>1.4476775600000001E-5</v>
      </c>
      <c r="DD194" s="33">
        <v>1.4430415999999999E-5</v>
      </c>
      <c r="DE194" s="33">
        <v>1.43160556E-5</v>
      </c>
      <c r="DF194" s="33">
        <v>1.4029030399999999E-5</v>
      </c>
      <c r="DG194" s="33">
        <v>1.38064456E-5</v>
      </c>
      <c r="DH194" s="33">
        <v>1.3674428399999999E-5</v>
      </c>
      <c r="DI194" s="33">
        <v>1.36010688E-5</v>
      </c>
      <c r="DJ194" s="33">
        <v>1.3681032800000002E-5</v>
      </c>
      <c r="DK194" s="33">
        <v>1.38144852E-5</v>
      </c>
      <c r="DL194" s="33">
        <v>1.3848654400000001E-5</v>
      </c>
      <c r="DM194" s="33">
        <v>1.3663533200000001E-5</v>
      </c>
      <c r="DN194" s="33">
        <v>1.33233256E-5</v>
      </c>
      <c r="DO194" s="33">
        <v>1.29964616E-5</v>
      </c>
      <c r="DP194" s="33">
        <v>1.2860291200000001E-5</v>
      </c>
      <c r="DQ194" s="33">
        <v>1.2908319199999998E-5</v>
      </c>
      <c r="DR194" s="33">
        <v>1.28890924E-5</v>
      </c>
      <c r="DS194" s="33">
        <v>1.2597612000000001E-5</v>
      </c>
      <c r="DT194" s="33">
        <v>1.2148851199999999E-5</v>
      </c>
      <c r="DU194" s="33">
        <v>1.1883755200000001E-5</v>
      </c>
      <c r="DV194" s="33">
        <v>1.16969132E-5</v>
      </c>
      <c r="DW194" s="33">
        <v>1.1556263599999998E-5</v>
      </c>
      <c r="DX194" s="33">
        <v>1.14710296E-5</v>
      </c>
      <c r="DY194" s="33">
        <v>1.1437050400000001E-5</v>
      </c>
      <c r="DZ194" s="33">
        <v>1.1434827600000001E-5</v>
      </c>
      <c r="EA194" s="33">
        <v>1.1344994399999999E-5</v>
      </c>
      <c r="EB194" s="33">
        <v>1.1107175599999999E-5</v>
      </c>
      <c r="EC194" s="33">
        <v>1.0780078E-5</v>
      </c>
      <c r="ED194" s="33">
        <v>1.0478804E-5</v>
      </c>
      <c r="EE194" s="33">
        <v>1.01756912E-5</v>
      </c>
      <c r="EF194" s="33">
        <v>9.9089615999999991E-6</v>
      </c>
      <c r="EG194" s="33">
        <v>9.7838639999999995E-6</v>
      </c>
      <c r="EH194" s="33">
        <v>9.6873568000000006E-6</v>
      </c>
      <c r="EI194" s="33">
        <v>9.7079116000000004E-6</v>
      </c>
      <c r="EJ194" s="33">
        <v>9.698838E-6</v>
      </c>
      <c r="EK194" s="33">
        <v>9.6890796000000007E-6</v>
      </c>
      <c r="EL194" s="33">
        <v>9.7543484000000002E-6</v>
      </c>
      <c r="EM194" s="33">
        <v>9.6187615999999997E-6</v>
      </c>
      <c r="EN194" s="33">
        <v>9.1161143999999987E-6</v>
      </c>
      <c r="EO194" s="33">
        <v>8.4989415999999993E-6</v>
      </c>
      <c r="EP194" s="33">
        <v>8.1236176000000008E-6</v>
      </c>
      <c r="EQ194" s="33">
        <v>7.9647763999999995E-6</v>
      </c>
      <c r="ER194" s="33">
        <v>8.0034595999999997E-6</v>
      </c>
      <c r="ES194" s="33">
        <v>8.0566827999999989E-6</v>
      </c>
      <c r="ET194" s="33">
        <v>8.0419308E-6</v>
      </c>
      <c r="EU194" s="33">
        <v>8.0658848000000009E-6</v>
      </c>
      <c r="EV194" s="33">
        <v>8.0736927999999996E-6</v>
      </c>
      <c r="EW194" s="33">
        <v>8.0031764000000007E-6</v>
      </c>
      <c r="EX194" s="33">
        <v>7.8247188000000002E-6</v>
      </c>
      <c r="EY194" s="33">
        <v>7.5985867999999999E-6</v>
      </c>
      <c r="EZ194" s="33">
        <v>7.4717143999999997E-6</v>
      </c>
      <c r="FA194" s="33">
        <v>7.4579959999999995E-6</v>
      </c>
      <c r="FB194" s="33">
        <v>7.5008600000000002E-6</v>
      </c>
      <c r="FC194" s="33">
        <v>7.4446531999999997E-6</v>
      </c>
      <c r="FD194" s="33">
        <v>7.3974715999999994E-6</v>
      </c>
      <c r="FE194" s="33">
        <v>7.2424555999999996E-6</v>
      </c>
      <c r="FF194" s="33">
        <v>7.0117006000000006E-6</v>
      </c>
      <c r="FG194" s="33">
        <v>6.8131829999999996E-6</v>
      </c>
      <c r="FH194" s="33">
        <v>6.6884211999999992E-6</v>
      </c>
      <c r="FI194" s="33">
        <v>6.6170279999999994E-6</v>
      </c>
      <c r="FJ194" s="33">
        <v>6.6553482E-6</v>
      </c>
      <c r="FK194" s="33">
        <v>6.7055197999999994E-6</v>
      </c>
      <c r="FL194" s="33">
        <v>6.7394194000000003E-6</v>
      </c>
      <c r="FM194" s="33">
        <v>6.7546984E-6</v>
      </c>
      <c r="FN194" s="33">
        <v>6.6943992000000003E-6</v>
      </c>
      <c r="FO194" s="33">
        <v>6.6282774000000007E-6</v>
      </c>
      <c r="FP194" s="33">
        <v>6.4590843999999999E-6</v>
      </c>
      <c r="FQ194" s="33">
        <v>6.2522220000000002E-6</v>
      </c>
      <c r="FR194" s="33">
        <v>6.003023799999999E-6</v>
      </c>
      <c r="FS194" s="33">
        <v>5.7651998000000004E-6</v>
      </c>
      <c r="FT194" s="33">
        <v>5.7705573999999999E-6</v>
      </c>
      <c r="FU194" s="33">
        <v>5.9411997999999992E-6</v>
      </c>
      <c r="FV194" s="33">
        <v>6.2031881999999997E-6</v>
      </c>
      <c r="FW194" s="33">
        <v>6.2927363999999998E-6</v>
      </c>
      <c r="FX194" s="33">
        <v>6.2585749999999996E-6</v>
      </c>
      <c r="FY194" s="33">
        <v>6.1313390000000001E-6</v>
      </c>
      <c r="FZ194" s="33">
        <v>5.9171543999999996E-6</v>
      </c>
      <c r="GA194" s="33">
        <v>5.8153824000000008E-6</v>
      </c>
      <c r="GB194" s="33">
        <v>5.7138525999999996E-6</v>
      </c>
      <c r="GC194" s="33">
        <v>5.6126707999999996E-6</v>
      </c>
      <c r="GD194" s="33">
        <v>5.5746538000000003E-6</v>
      </c>
      <c r="GE194" s="33">
        <v>5.5596290000000003E-6</v>
      </c>
      <c r="GF194" s="33">
        <v>5.6040626000000001E-6</v>
      </c>
      <c r="GG194" s="33">
        <v>5.6557236E-6</v>
      </c>
      <c r="GH194" s="33">
        <v>5.6325058000000006E-6</v>
      </c>
      <c r="GI194" s="33">
        <v>5.4477101999999993E-6</v>
      </c>
      <c r="GJ194" s="33">
        <v>5.2572497999999996E-6</v>
      </c>
      <c r="GK194" s="33">
        <v>5.1464502000000004E-6</v>
      </c>
      <c r="GL194" s="33">
        <v>5.0882483999999992E-6</v>
      </c>
      <c r="GM194" s="33">
        <v>5.1659778000000001E-6</v>
      </c>
      <c r="GN194" s="33">
        <v>5.2422411999999999E-6</v>
      </c>
      <c r="GO194" s="33">
        <v>5.269673E-6</v>
      </c>
      <c r="GP194" s="33">
        <v>5.322348799999999E-6</v>
      </c>
      <c r="GQ194" s="33">
        <v>5.3126487999999997E-6</v>
      </c>
      <c r="GR194" s="33">
        <v>5.3412153999999997E-6</v>
      </c>
      <c r="GS194" s="33">
        <v>5.3619647999999999E-6</v>
      </c>
      <c r="GT194" s="33">
        <v>5.2982191999999997E-6</v>
      </c>
      <c r="GU194" s="33">
        <v>5.1462895999999997E-6</v>
      </c>
      <c r="GV194" s="33">
        <v>4.9368654E-6</v>
      </c>
      <c r="GW194" s="33">
        <v>4.7305601999999997E-6</v>
      </c>
      <c r="GX194" s="33">
        <v>4.5193960000000002E-6</v>
      </c>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33"/>
      <c r="IW194" s="33"/>
      <c r="IX194" s="33"/>
      <c r="IY194" s="33"/>
      <c r="IZ194" s="33"/>
      <c r="JA194" s="33"/>
      <c r="JB194" s="33"/>
      <c r="JC194" s="33"/>
      <c r="JD194" s="33"/>
      <c r="JE194" s="33"/>
      <c r="JF194" s="33"/>
      <c r="JG194" s="33"/>
      <c r="JH194" s="33"/>
      <c r="JI194" s="33"/>
      <c r="JJ194" s="33"/>
      <c r="JK194" s="33"/>
      <c r="JL194" s="33"/>
      <c r="JM194" s="33"/>
      <c r="JN194" s="33"/>
      <c r="JO194" s="33"/>
      <c r="JP194" s="33"/>
      <c r="JQ194" s="33"/>
      <c r="JR194" s="33"/>
      <c r="JS194" s="33"/>
      <c r="JT194" s="33"/>
      <c r="JU194" s="33"/>
      <c r="JV194" s="33"/>
      <c r="JW194" s="33"/>
      <c r="JX194" s="33"/>
      <c r="JY194" s="33"/>
      <c r="JZ194" s="33"/>
      <c r="KA194" s="33"/>
      <c r="KB194" s="33"/>
      <c r="KC194" s="33"/>
      <c r="KD194" s="33"/>
      <c r="KE194" s="33"/>
      <c r="KF194" s="33"/>
      <c r="KG194" s="33"/>
      <c r="KH194" s="33"/>
      <c r="KI194" s="33"/>
      <c r="KJ194" s="33"/>
      <c r="KK194" s="33"/>
      <c r="KL194" s="33"/>
      <c r="KM194" s="33"/>
      <c r="KN194" s="33"/>
      <c r="KO194" s="33"/>
      <c r="KP194" s="33"/>
      <c r="KQ194" s="33"/>
      <c r="KR194" s="33"/>
      <c r="KS194" s="33"/>
      <c r="KT194" s="33"/>
      <c r="KU194" s="33"/>
      <c r="KV194" s="33"/>
      <c r="KW194" s="33"/>
      <c r="KX194" s="33"/>
      <c r="KY194" s="33"/>
      <c r="KZ194" s="33"/>
      <c r="LA194" s="33"/>
      <c r="LB194" s="33"/>
      <c r="LC194" s="33"/>
      <c r="LD194" s="33"/>
      <c r="LE194" s="33"/>
      <c r="LF194" s="33"/>
      <c r="LG194" s="33"/>
      <c r="LH194" s="33"/>
      <c r="LI194" s="33"/>
      <c r="LJ194" s="33"/>
      <c r="LK194" s="33"/>
      <c r="LL194" s="33"/>
      <c r="LM194" s="33"/>
      <c r="LN194" s="33"/>
      <c r="LO194" s="33"/>
      <c r="LP194" s="33"/>
      <c r="LQ194" s="33"/>
      <c r="LR194" s="33"/>
      <c r="LS194" s="33"/>
      <c r="LT194" s="33"/>
      <c r="LU194" s="33"/>
      <c r="LV194" s="33"/>
      <c r="LW194" s="33"/>
      <c r="LX194" s="33"/>
      <c r="LY194" s="33"/>
      <c r="LZ194" s="33"/>
      <c r="MA194" s="33"/>
      <c r="MB194" s="33"/>
      <c r="MC194" s="33"/>
      <c r="MD194" s="33"/>
      <c r="ME194" s="33"/>
      <c r="MF194" s="33"/>
      <c r="MG194" s="33"/>
      <c r="MH194" s="33"/>
      <c r="MI194" s="33"/>
      <c r="MJ194" s="33"/>
      <c r="MK194" s="33"/>
      <c r="ML194" s="33"/>
      <c r="MM194" s="33"/>
      <c r="MN194" s="33"/>
      <c r="MO194" s="33"/>
      <c r="MP194" s="33"/>
      <c r="MQ194" s="33"/>
      <c r="MR194" s="33"/>
      <c r="MS194" s="33"/>
      <c r="MT194" s="33"/>
      <c r="MU194" s="33"/>
      <c r="MV194" s="33"/>
      <c r="MW194" s="33"/>
      <c r="MX194" s="33"/>
      <c r="MY194" s="33"/>
      <c r="MZ194" s="33"/>
      <c r="NA194" s="33"/>
      <c r="NB194" s="33"/>
      <c r="NC194" s="33"/>
      <c r="ND194" s="33"/>
      <c r="NE194" s="33"/>
      <c r="NF194" s="33"/>
      <c r="NG194" s="33"/>
      <c r="NH194" s="33"/>
      <c r="NI194" s="33"/>
      <c r="NJ194" s="33"/>
      <c r="NK194" s="33"/>
      <c r="NL194" s="33"/>
      <c r="NM194" s="33"/>
      <c r="NN194" s="33"/>
      <c r="NO194" s="33"/>
      <c r="NP194" s="33"/>
      <c r="NQ194" s="33"/>
      <c r="NR194" s="33"/>
      <c r="NS194" s="33"/>
      <c r="NT194" s="33"/>
      <c r="NU194" s="33"/>
      <c r="NV194" s="33"/>
      <c r="NW194" s="33"/>
      <c r="NX194" s="33"/>
      <c r="NY194" s="33"/>
      <c r="NZ194" s="33"/>
      <c r="OA194" s="33"/>
      <c r="OB194" s="33"/>
      <c r="OC194" s="33"/>
      <c r="OD194" s="33"/>
      <c r="OE194" s="33"/>
      <c r="OF194" s="33"/>
      <c r="OG194" s="33"/>
      <c r="OH194" s="33"/>
      <c r="OI194" s="33"/>
      <c r="OJ194" s="33"/>
      <c r="OK194" s="33"/>
      <c r="OL194" s="33"/>
      <c r="OM194" s="33"/>
      <c r="ON194" s="33"/>
      <c r="OO194" s="33"/>
      <c r="OP194" s="33"/>
    </row>
    <row r="195" spans="1:406" x14ac:dyDescent="0.25">
      <c r="A195" s="13" t="str">
        <f t="shared" si="2"/>
        <v>Boom-EXTREMELY COARSE-0.5-20-Any</v>
      </c>
      <c r="B195" s="13" t="s">
        <v>57</v>
      </c>
      <c r="C195" s="13" t="s">
        <v>33</v>
      </c>
      <c r="D195" s="23">
        <v>0.5</v>
      </c>
      <c r="E195" s="23">
        <v>20</v>
      </c>
      <c r="F195" s="32" t="s">
        <v>48</v>
      </c>
      <c r="G195" s="33">
        <v>1.21184585E-2</v>
      </c>
      <c r="H195" s="33">
        <v>9.8302152500000014E-3</v>
      </c>
      <c r="I195" s="33">
        <v>8.4457025000000008E-3</v>
      </c>
      <c r="J195" s="33">
        <v>7.6213725000000001E-3</v>
      </c>
      <c r="K195" s="33">
        <v>7.172521749999999E-3</v>
      </c>
      <c r="L195" s="33">
        <v>6.7617064999999999E-3</v>
      </c>
      <c r="M195" s="33">
        <v>6.3536047500000001E-3</v>
      </c>
      <c r="N195" s="33">
        <v>6.0048610000000002E-3</v>
      </c>
      <c r="O195" s="33">
        <v>5.588478E-3</v>
      </c>
      <c r="P195" s="33">
        <v>5.1905037500000004E-3</v>
      </c>
      <c r="Q195" s="33">
        <v>4.7629112500000006E-3</v>
      </c>
      <c r="R195" s="33">
        <v>4.3030174999999999E-3</v>
      </c>
      <c r="S195" s="33">
        <v>3.8367880000000003E-3</v>
      </c>
      <c r="T195" s="33">
        <v>3.3705747499999995E-3</v>
      </c>
      <c r="U195" s="33">
        <v>2.9076437500000002E-3</v>
      </c>
      <c r="V195" s="33">
        <v>2.4671863999999998E-3</v>
      </c>
      <c r="W195" s="33">
        <v>2.0534564750000002E-3</v>
      </c>
      <c r="X195" s="33">
        <v>1.9031084500000001E-3</v>
      </c>
      <c r="Y195" s="33">
        <v>1.7789093749999998E-3</v>
      </c>
      <c r="Z195" s="33">
        <v>1.6744919499999998E-3</v>
      </c>
      <c r="AA195" s="33">
        <v>1.5854020000000001E-3</v>
      </c>
      <c r="AB195" s="33">
        <v>1.5071787500000001E-3</v>
      </c>
      <c r="AC195" s="33">
        <v>1.438037075E-3</v>
      </c>
      <c r="AD195" s="33">
        <v>1.3763681249999999E-3</v>
      </c>
      <c r="AE195" s="33">
        <v>1.320348875E-3</v>
      </c>
      <c r="AF195" s="33">
        <v>1.270470725E-3</v>
      </c>
      <c r="AG195" s="33">
        <v>1.225284175E-3</v>
      </c>
      <c r="AH195" s="33">
        <v>1.1839511249999999E-3</v>
      </c>
      <c r="AI195" s="33">
        <v>1.146731225E-3</v>
      </c>
      <c r="AJ195" s="33">
        <v>1.1124730500000001E-3</v>
      </c>
      <c r="AK195" s="33">
        <v>1.0811687250000001E-3</v>
      </c>
      <c r="AL195" s="33">
        <v>1.0522202E-3</v>
      </c>
      <c r="AM195" s="33">
        <v>1.0250724500000001E-3</v>
      </c>
      <c r="AN195" s="33">
        <v>9.9979622500000003E-4</v>
      </c>
      <c r="AO195" s="33">
        <v>9.7590482500000005E-4</v>
      </c>
      <c r="AP195" s="33">
        <v>9.5371082499999993E-4</v>
      </c>
      <c r="AQ195" s="33">
        <v>9.3335587500000005E-4</v>
      </c>
      <c r="AR195" s="33">
        <v>9.144922249999999E-4</v>
      </c>
      <c r="AS195" s="33">
        <v>8.9686257499999999E-4</v>
      </c>
      <c r="AT195" s="33">
        <v>8.7980942499999999E-4</v>
      </c>
      <c r="AU195" s="33">
        <v>8.6361862500000002E-4</v>
      </c>
      <c r="AV195" s="33">
        <v>8.4801004999999997E-4</v>
      </c>
      <c r="AW195" s="33">
        <v>8.3311090000000006E-4</v>
      </c>
      <c r="AX195" s="33">
        <v>8.1901199999999993E-4</v>
      </c>
      <c r="AY195" s="33">
        <v>8.0542959999999996E-4</v>
      </c>
      <c r="AZ195" s="33">
        <v>7.9292034999999992E-4</v>
      </c>
      <c r="BA195" s="33">
        <v>7.8088202500000011E-4</v>
      </c>
      <c r="BB195" s="33">
        <v>7.6922709999999997E-4</v>
      </c>
      <c r="BC195" s="33">
        <v>7.5787599999999999E-4</v>
      </c>
      <c r="BD195" s="33">
        <v>7.4667735000000007E-4</v>
      </c>
      <c r="BE195" s="33">
        <v>7.3597327499999999E-4</v>
      </c>
      <c r="BF195" s="33">
        <v>7.2522602500000005E-4</v>
      </c>
      <c r="BG195" s="33">
        <v>7.1474512500000007E-4</v>
      </c>
      <c r="BH195" s="33">
        <v>7.0425480000000003E-4</v>
      </c>
      <c r="BI195" s="33">
        <v>6.9387000000000008E-4</v>
      </c>
      <c r="BJ195" s="33">
        <v>6.8390047499999993E-4</v>
      </c>
      <c r="BK195" s="33">
        <v>6.7443084999999992E-4</v>
      </c>
      <c r="BL195" s="33">
        <v>6.6534354999999996E-4</v>
      </c>
      <c r="BM195" s="33">
        <v>6.5637149999999995E-4</v>
      </c>
      <c r="BN195" s="33">
        <v>6.4722390000000003E-4</v>
      </c>
      <c r="BO195" s="33">
        <v>6.3825830000000005E-4</v>
      </c>
      <c r="BP195" s="33">
        <v>6.2923937499999999E-4</v>
      </c>
      <c r="BQ195" s="33">
        <v>6.2072932499999999E-4</v>
      </c>
      <c r="BR195" s="33">
        <v>6.1223774999999989E-4</v>
      </c>
      <c r="BS195" s="33">
        <v>6.0429662499999993E-4</v>
      </c>
      <c r="BT195" s="33">
        <v>5.9661462499999997E-4</v>
      </c>
      <c r="BU195" s="33">
        <v>5.8918825000000001E-4</v>
      </c>
      <c r="BV195" s="33">
        <v>5.821228750000001E-4</v>
      </c>
      <c r="BW195" s="33">
        <v>5.7544882500000006E-4</v>
      </c>
      <c r="BX195" s="33">
        <v>5.6825482499999998E-4</v>
      </c>
      <c r="BY195" s="33">
        <v>5.6168612499999998E-4</v>
      </c>
      <c r="BZ195" s="33">
        <v>5.55174725E-4</v>
      </c>
      <c r="CA195" s="33">
        <v>5.4909730000000001E-4</v>
      </c>
      <c r="CB195" s="33">
        <v>5.4328807499999998E-4</v>
      </c>
      <c r="CC195" s="33">
        <v>5.3775952500000003E-4</v>
      </c>
      <c r="CD195" s="33">
        <v>5.3253877500000009E-4</v>
      </c>
      <c r="CE195" s="33">
        <v>5.2728457500000002E-4</v>
      </c>
      <c r="CF195" s="33">
        <v>5.2215135000000001E-4</v>
      </c>
      <c r="CG195" s="33">
        <v>5.1698275000000007E-4</v>
      </c>
      <c r="CH195" s="33">
        <v>5.1174082500000007E-4</v>
      </c>
      <c r="CI195" s="33">
        <v>5.0706490000000009E-4</v>
      </c>
      <c r="CJ195" s="33">
        <v>5.0236224999999999E-4</v>
      </c>
      <c r="CK195" s="33">
        <v>4.9792545000000002E-4</v>
      </c>
      <c r="CL195" s="33">
        <v>4.9359989999999993E-4</v>
      </c>
      <c r="CM195" s="33">
        <v>4.8967207500000005E-4</v>
      </c>
      <c r="CN195" s="33">
        <v>4.8605402499999993E-4</v>
      </c>
      <c r="CO195" s="33">
        <v>4.8258227499999999E-4</v>
      </c>
      <c r="CP195" s="33">
        <v>4.793973E-4</v>
      </c>
      <c r="CQ195" s="33">
        <v>4.7625992499999997E-4</v>
      </c>
      <c r="CR195" s="33">
        <v>4.7274205000000008E-4</v>
      </c>
      <c r="CS195" s="33">
        <v>4.6948242499999994E-4</v>
      </c>
      <c r="CT195" s="33">
        <v>4.6605692499999995E-4</v>
      </c>
      <c r="CU195" s="33">
        <v>4.6298684999999999E-4</v>
      </c>
      <c r="CV195" s="33">
        <v>4.6013579999999997E-4</v>
      </c>
      <c r="CW195" s="33">
        <v>4.5753720000000001E-4</v>
      </c>
      <c r="CX195" s="33">
        <v>4.5510400000000001E-4</v>
      </c>
      <c r="CY195" s="33">
        <v>4.5272582500000002E-4</v>
      </c>
      <c r="CZ195" s="33">
        <v>4.5012985000000003E-4</v>
      </c>
      <c r="DA195" s="33">
        <v>4.4787507500000006E-4</v>
      </c>
      <c r="DB195" s="33">
        <v>4.4527365000000005E-4</v>
      </c>
      <c r="DC195" s="33">
        <v>4.4294767499999997E-4</v>
      </c>
      <c r="DD195" s="33">
        <v>4.4055205E-4</v>
      </c>
      <c r="DE195" s="33">
        <v>4.3867290000000001E-4</v>
      </c>
      <c r="DF195" s="33">
        <v>4.3658089999999998E-4</v>
      </c>
      <c r="DG195" s="33">
        <v>4.3466584500000003E-4</v>
      </c>
      <c r="DH195" s="33">
        <v>4.3262196000000002E-4</v>
      </c>
      <c r="DI195" s="33">
        <v>4.3016535000000005E-4</v>
      </c>
      <c r="DJ195" s="33">
        <v>4.2765348000000004E-4</v>
      </c>
      <c r="DK195" s="33">
        <v>4.2503876249999997E-4</v>
      </c>
      <c r="DL195" s="33">
        <v>4.2228058750000001E-4</v>
      </c>
      <c r="DM195" s="33">
        <v>4.1995441499999997E-4</v>
      </c>
      <c r="DN195" s="33">
        <v>4.1781130999999998E-4</v>
      </c>
      <c r="DO195" s="33">
        <v>4.1602475749999998E-4</v>
      </c>
      <c r="DP195" s="33">
        <v>4.1420183250000004E-4</v>
      </c>
      <c r="DQ195" s="33">
        <v>4.1270699249999998E-4</v>
      </c>
      <c r="DR195" s="33">
        <v>4.1114405499999995E-4</v>
      </c>
      <c r="DS195" s="33">
        <v>4.0949310499999994E-4</v>
      </c>
      <c r="DT195" s="33">
        <v>4.0772386000000001E-4</v>
      </c>
      <c r="DU195" s="33">
        <v>4.0572367249999995E-4</v>
      </c>
      <c r="DV195" s="33">
        <v>4.0366402750000003E-4</v>
      </c>
      <c r="DW195" s="33">
        <v>4.0172207749999999E-4</v>
      </c>
      <c r="DX195" s="33">
        <v>3.9964936000000005E-4</v>
      </c>
      <c r="DY195" s="33">
        <v>3.97813815E-4</v>
      </c>
      <c r="DZ195" s="33">
        <v>3.9600838749999996E-4</v>
      </c>
      <c r="EA195" s="33">
        <v>3.9432005999999996E-4</v>
      </c>
      <c r="EB195" s="33">
        <v>3.9252603000000002E-4</v>
      </c>
      <c r="EC195" s="33">
        <v>3.90540255E-4</v>
      </c>
      <c r="ED195" s="33">
        <v>3.8850184249999997E-4</v>
      </c>
      <c r="EE195" s="33">
        <v>3.8627321999999995E-4</v>
      </c>
      <c r="EF195" s="33">
        <v>3.8409411249999996E-4</v>
      </c>
      <c r="EG195" s="33">
        <v>3.8227013499999999E-4</v>
      </c>
      <c r="EH195" s="33">
        <v>3.8032388250000001E-4</v>
      </c>
      <c r="EI195" s="33">
        <v>3.7863802250000001E-4</v>
      </c>
      <c r="EJ195" s="33">
        <v>3.768088325E-4</v>
      </c>
      <c r="EK195" s="33">
        <v>3.7478721500000002E-4</v>
      </c>
      <c r="EL195" s="33">
        <v>3.7257682750000001E-4</v>
      </c>
      <c r="EM195" s="33">
        <v>3.7027558E-4</v>
      </c>
      <c r="EN195" s="33">
        <v>3.6791165499999999E-4</v>
      </c>
      <c r="EO195" s="33">
        <v>3.6559155249999998E-4</v>
      </c>
      <c r="EP195" s="33">
        <v>3.6347472249999996E-4</v>
      </c>
      <c r="EQ195" s="33">
        <v>3.6141966250000004E-4</v>
      </c>
      <c r="ER195" s="33">
        <v>3.5948147250000005E-4</v>
      </c>
      <c r="ES195" s="33">
        <v>3.5768737749999999E-4</v>
      </c>
      <c r="ET195" s="33">
        <v>3.5555025000000003E-4</v>
      </c>
      <c r="EU195" s="33">
        <v>3.5325485749999999E-4</v>
      </c>
      <c r="EV195" s="33">
        <v>3.5084384749999996E-4</v>
      </c>
      <c r="EW195" s="33">
        <v>3.4832543249999998E-4</v>
      </c>
      <c r="EX195" s="33">
        <v>3.4574011250000002E-4</v>
      </c>
      <c r="EY195" s="33">
        <v>3.4337615500000003E-4</v>
      </c>
      <c r="EZ195" s="33">
        <v>3.4108342249999999E-4</v>
      </c>
      <c r="FA195" s="33">
        <v>3.3896062750000001E-4</v>
      </c>
      <c r="FB195" s="33">
        <v>3.3687843500000003E-4</v>
      </c>
      <c r="FC195" s="33">
        <v>3.3478886749999998E-4</v>
      </c>
      <c r="FD195" s="33">
        <v>3.3247626E-4</v>
      </c>
      <c r="FE195" s="33">
        <v>3.3003541000000005E-4</v>
      </c>
      <c r="FF195" s="33">
        <v>3.2751511000000006E-4</v>
      </c>
      <c r="FG195" s="33">
        <v>3.2491216249999996E-4</v>
      </c>
      <c r="FH195" s="33">
        <v>3.2239540749999995E-4</v>
      </c>
      <c r="FI195" s="33">
        <v>3.2001960500000002E-4</v>
      </c>
      <c r="FJ195" s="33">
        <v>3.1772313499999996E-4</v>
      </c>
      <c r="FK195" s="33">
        <v>3.1553361750000003E-4</v>
      </c>
      <c r="FL195" s="33">
        <v>3.1350306000000006E-4</v>
      </c>
      <c r="FM195" s="33">
        <v>3.11454695E-4</v>
      </c>
      <c r="FN195" s="33">
        <v>3.0923495500000001E-4</v>
      </c>
      <c r="FO195" s="33">
        <v>3.0695666749999998E-4</v>
      </c>
      <c r="FP195" s="33">
        <v>3.0478365750000001E-4</v>
      </c>
      <c r="FQ195" s="33">
        <v>3.0263603E-4</v>
      </c>
      <c r="FR195" s="33">
        <v>3.0048442000000001E-4</v>
      </c>
      <c r="FS195" s="33">
        <v>2.9829243249999998E-4</v>
      </c>
      <c r="FT195" s="33">
        <v>2.9617103749999998E-4</v>
      </c>
      <c r="FU195" s="33">
        <v>2.9404173999999996E-4</v>
      </c>
      <c r="FV195" s="33">
        <v>2.918540075E-4</v>
      </c>
      <c r="FW195" s="33">
        <v>2.8960360250000002E-4</v>
      </c>
      <c r="FX195" s="33">
        <v>2.8739139250000002E-4</v>
      </c>
      <c r="FY195" s="33">
        <v>2.8514753999999998E-4</v>
      </c>
      <c r="FZ195" s="33">
        <v>2.8314399749999999E-4</v>
      </c>
      <c r="GA195" s="33">
        <v>2.8123981250000003E-4</v>
      </c>
      <c r="GB195" s="33">
        <v>2.7937203750000002E-4</v>
      </c>
      <c r="GC195" s="33">
        <v>2.7781534249999998E-4</v>
      </c>
      <c r="GD195" s="33">
        <v>2.7630257749999994E-4</v>
      </c>
      <c r="GE195" s="33">
        <v>2.7469660500000002E-4</v>
      </c>
      <c r="GF195" s="33">
        <v>2.7286137249999998E-4</v>
      </c>
      <c r="GG195" s="33">
        <v>2.7083289749999998E-4</v>
      </c>
      <c r="GH195" s="33">
        <v>2.6841405750000001E-4</v>
      </c>
      <c r="GI195" s="33">
        <v>2.658888775E-4</v>
      </c>
      <c r="GJ195" s="33">
        <v>2.6338448500000004E-4</v>
      </c>
      <c r="GK195" s="33">
        <v>2.6084143750000003E-4</v>
      </c>
      <c r="GL195" s="33">
        <v>2.5863933749999997E-4</v>
      </c>
      <c r="GM195" s="33">
        <v>2.56703745E-4</v>
      </c>
      <c r="GN195" s="33">
        <v>2.547654225E-4</v>
      </c>
      <c r="GO195" s="33">
        <v>2.5301921500000001E-4</v>
      </c>
      <c r="GP195" s="33">
        <v>2.5137126000000001E-4</v>
      </c>
      <c r="GQ195" s="33">
        <v>2.4969623249999998E-4</v>
      </c>
      <c r="GR195" s="33">
        <v>2.4797472999999999E-4</v>
      </c>
      <c r="GS195" s="33">
        <v>2.4636772499999997E-4</v>
      </c>
      <c r="GT195" s="33">
        <v>2.4490860249999998E-4</v>
      </c>
      <c r="GU195" s="33">
        <v>2.4345574000000003E-4</v>
      </c>
      <c r="GV195" s="33">
        <v>2.4205577500000002E-4</v>
      </c>
      <c r="GW195" s="33">
        <v>2.4066168250000002E-4</v>
      </c>
      <c r="GX195" s="33">
        <v>2.3909860500000003E-4</v>
      </c>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33"/>
      <c r="IW195" s="33"/>
      <c r="IX195" s="33"/>
      <c r="IY195" s="33"/>
      <c r="IZ195" s="33"/>
      <c r="JA195" s="33"/>
      <c r="JB195" s="33"/>
      <c r="JC195" s="33"/>
      <c r="JD195" s="33"/>
      <c r="JE195" s="33"/>
      <c r="JF195" s="33"/>
      <c r="JG195" s="33"/>
      <c r="JH195" s="33"/>
      <c r="JI195" s="33"/>
      <c r="JJ195" s="33"/>
      <c r="JK195" s="33"/>
      <c r="JL195" s="33"/>
      <c r="JM195" s="33"/>
      <c r="JN195" s="33"/>
      <c r="JO195" s="33"/>
      <c r="JP195" s="33"/>
      <c r="JQ195" s="33"/>
      <c r="JR195" s="33"/>
      <c r="JS195" s="33"/>
      <c r="JT195" s="33"/>
      <c r="JU195" s="33"/>
      <c r="JV195" s="33"/>
      <c r="JW195" s="33"/>
      <c r="JX195" s="33"/>
      <c r="JY195" s="33"/>
      <c r="JZ195" s="33"/>
      <c r="KA195" s="33"/>
      <c r="KB195" s="33"/>
      <c r="KC195" s="33"/>
      <c r="KD195" s="33"/>
      <c r="KE195" s="33"/>
      <c r="KF195" s="33"/>
      <c r="KG195" s="33"/>
      <c r="KH195" s="33"/>
      <c r="KI195" s="33"/>
      <c r="KJ195" s="33"/>
      <c r="KK195" s="33"/>
      <c r="KL195" s="33"/>
      <c r="KM195" s="33"/>
      <c r="KN195" s="33"/>
      <c r="KO195" s="33"/>
      <c r="KP195" s="33"/>
      <c r="KQ195" s="33"/>
      <c r="KR195" s="33"/>
      <c r="KS195" s="33"/>
      <c r="KT195" s="33"/>
      <c r="KU195" s="33"/>
      <c r="KV195" s="33"/>
      <c r="KW195" s="33"/>
      <c r="KX195" s="33"/>
      <c r="KY195" s="33"/>
      <c r="KZ195" s="33"/>
      <c r="LA195" s="33"/>
      <c r="LB195" s="33"/>
      <c r="LC195" s="33"/>
      <c r="LD195" s="33"/>
      <c r="LE195" s="33"/>
      <c r="LF195" s="33"/>
      <c r="LG195" s="33"/>
      <c r="LH195" s="33"/>
      <c r="LI195" s="33"/>
      <c r="LJ195" s="33"/>
      <c r="LK195" s="33"/>
      <c r="LL195" s="33"/>
      <c r="LM195" s="33"/>
      <c r="LN195" s="33"/>
      <c r="LO195" s="33"/>
      <c r="LP195" s="33"/>
      <c r="LQ195" s="33"/>
      <c r="LR195" s="33"/>
      <c r="LS195" s="33"/>
      <c r="LT195" s="33"/>
      <c r="LU195" s="33"/>
      <c r="LV195" s="33"/>
      <c r="LW195" s="33"/>
      <c r="LX195" s="33"/>
      <c r="LY195" s="33"/>
      <c r="LZ195" s="33"/>
      <c r="MA195" s="33"/>
      <c r="MB195" s="33"/>
      <c r="MC195" s="33"/>
      <c r="MD195" s="33"/>
      <c r="ME195" s="33"/>
      <c r="MF195" s="33"/>
      <c r="MG195" s="33"/>
      <c r="MH195" s="33"/>
      <c r="MI195" s="33"/>
      <c r="MJ195" s="33"/>
      <c r="MK195" s="33"/>
      <c r="ML195" s="33"/>
      <c r="MM195" s="33"/>
      <c r="MN195" s="33"/>
      <c r="MO195" s="33"/>
      <c r="MP195" s="33"/>
      <c r="MQ195" s="33"/>
      <c r="MR195" s="33"/>
      <c r="MS195" s="33"/>
      <c r="MT195" s="33"/>
      <c r="MU195" s="33"/>
      <c r="MV195" s="33"/>
      <c r="MW195" s="33"/>
      <c r="MX195" s="33"/>
      <c r="MY195" s="33"/>
      <c r="MZ195" s="33"/>
      <c r="NA195" s="33"/>
      <c r="NB195" s="33"/>
      <c r="NC195" s="33"/>
      <c r="ND195" s="33"/>
      <c r="NE195" s="33"/>
      <c r="NF195" s="33"/>
      <c r="NG195" s="33"/>
      <c r="NH195" s="33"/>
      <c r="NI195" s="33"/>
      <c r="NJ195" s="33"/>
      <c r="NK195" s="33"/>
      <c r="NL195" s="33"/>
      <c r="NM195" s="33"/>
      <c r="NN195" s="33"/>
      <c r="NO195" s="33"/>
      <c r="NP195" s="33"/>
      <c r="NQ195" s="33"/>
      <c r="NR195" s="33"/>
      <c r="NS195" s="33"/>
      <c r="NT195" s="33"/>
      <c r="NU195" s="33"/>
      <c r="NV195" s="33"/>
      <c r="NW195" s="33"/>
      <c r="NX195" s="33"/>
      <c r="NY195" s="33"/>
      <c r="NZ195" s="33"/>
      <c r="OA195" s="33"/>
      <c r="OB195" s="33"/>
      <c r="OC195" s="33"/>
      <c r="OD195" s="33"/>
      <c r="OE195" s="33"/>
      <c r="OF195" s="33"/>
      <c r="OG195" s="33"/>
      <c r="OH195" s="33"/>
      <c r="OI195" s="33"/>
      <c r="OJ195" s="33"/>
      <c r="OK195" s="33"/>
      <c r="OL195" s="33"/>
      <c r="OM195" s="33"/>
      <c r="ON195" s="33"/>
      <c r="OO195" s="33"/>
      <c r="OP195" s="33"/>
    </row>
    <row r="196" spans="1:406" x14ac:dyDescent="0.25">
      <c r="A196" s="13" t="str">
        <f t="shared" si="2"/>
        <v>Boom-EXTREMELY COARSE-0.5-14-Any</v>
      </c>
      <c r="B196" s="13" t="s">
        <v>57</v>
      </c>
      <c r="C196" s="13" t="s">
        <v>33</v>
      </c>
      <c r="D196" s="23">
        <v>0.5</v>
      </c>
      <c r="E196" s="23">
        <v>14</v>
      </c>
      <c r="F196" s="32" t="s">
        <v>48</v>
      </c>
      <c r="G196" s="33">
        <v>9.1460827499999994E-3</v>
      </c>
      <c r="H196" s="33">
        <v>7.1501465000000002E-3</v>
      </c>
      <c r="I196" s="33">
        <v>6.09816E-3</v>
      </c>
      <c r="J196" s="33">
        <v>5.5093277499999992E-3</v>
      </c>
      <c r="K196" s="33">
        <v>5.2482892500000005E-3</v>
      </c>
      <c r="L196" s="33">
        <v>5.0034650000000003E-3</v>
      </c>
      <c r="M196" s="33">
        <v>4.6851215000000002E-3</v>
      </c>
      <c r="N196" s="33">
        <v>4.4983632499999999E-3</v>
      </c>
      <c r="O196" s="33">
        <v>4.256325E-3</v>
      </c>
      <c r="P196" s="33">
        <v>4.0147627500000003E-3</v>
      </c>
      <c r="Q196" s="33">
        <v>3.7093919999999997E-3</v>
      </c>
      <c r="R196" s="33">
        <v>3.3778310000000004E-3</v>
      </c>
      <c r="S196" s="33">
        <v>3.0393440000000002E-3</v>
      </c>
      <c r="T196" s="33">
        <v>2.6854069999999999E-3</v>
      </c>
      <c r="U196" s="33">
        <v>2.3260424749999998E-3</v>
      </c>
      <c r="V196" s="33">
        <v>1.9744678249999999E-3</v>
      </c>
      <c r="W196" s="33">
        <v>1.643099025E-3</v>
      </c>
      <c r="X196" s="33">
        <v>1.53353075E-3</v>
      </c>
      <c r="Y196" s="33">
        <v>1.4459239999999999E-3</v>
      </c>
      <c r="Z196" s="33">
        <v>1.3739455500000001E-3</v>
      </c>
      <c r="AA196" s="33">
        <v>1.3131017249999998E-3</v>
      </c>
      <c r="AB196" s="33">
        <v>1.2600264750000001E-3</v>
      </c>
      <c r="AC196" s="33">
        <v>1.2135359250000002E-3</v>
      </c>
      <c r="AD196" s="33">
        <v>1.1732021750000001E-3</v>
      </c>
      <c r="AE196" s="33">
        <v>1.1369456499999999E-3</v>
      </c>
      <c r="AF196" s="33">
        <v>1.104374E-3</v>
      </c>
      <c r="AG196" s="33">
        <v>1.0748357500000002E-3</v>
      </c>
      <c r="AH196" s="33">
        <v>1.048054075E-3</v>
      </c>
      <c r="AI196" s="33">
        <v>1.0240108E-3</v>
      </c>
      <c r="AJ196" s="33">
        <v>1.0014802E-3</v>
      </c>
      <c r="AK196" s="33">
        <v>9.8045755000000009E-4</v>
      </c>
      <c r="AL196" s="33">
        <v>9.608536249999999E-4</v>
      </c>
      <c r="AM196" s="33">
        <v>9.4290839999999993E-4</v>
      </c>
      <c r="AN196" s="33">
        <v>9.2605984999999998E-4</v>
      </c>
      <c r="AO196" s="33">
        <v>9.10077575E-4</v>
      </c>
      <c r="AP196" s="33">
        <v>8.9475089999999991E-4</v>
      </c>
      <c r="AQ196" s="33">
        <v>8.8034505000000006E-4</v>
      </c>
      <c r="AR196" s="33">
        <v>8.6675504999999989E-4</v>
      </c>
      <c r="AS196" s="33">
        <v>8.5393537500000002E-4</v>
      </c>
      <c r="AT196" s="33">
        <v>8.415501500000001E-4</v>
      </c>
      <c r="AU196" s="33">
        <v>8.2973762500000009E-4</v>
      </c>
      <c r="AV196" s="33">
        <v>8.1832042500000002E-4</v>
      </c>
      <c r="AW196" s="33">
        <v>8.0771652500000006E-4</v>
      </c>
      <c r="AX196" s="33">
        <v>7.9728999999999998E-4</v>
      </c>
      <c r="AY196" s="33">
        <v>7.8754112500000004E-4</v>
      </c>
      <c r="AZ196" s="33">
        <v>7.7807482500000008E-4</v>
      </c>
      <c r="BA196" s="33">
        <v>7.6885987499999997E-4</v>
      </c>
      <c r="BB196" s="33">
        <v>7.6002204999999997E-4</v>
      </c>
      <c r="BC196" s="33">
        <v>7.5146757499999989E-4</v>
      </c>
      <c r="BD196" s="33">
        <v>7.4272405000000007E-4</v>
      </c>
      <c r="BE196" s="33">
        <v>7.33913675E-4</v>
      </c>
      <c r="BF196" s="33">
        <v>7.24883475E-4</v>
      </c>
      <c r="BG196" s="33">
        <v>7.1619019999999997E-4</v>
      </c>
      <c r="BH196" s="33">
        <v>7.0756622499999994E-4</v>
      </c>
      <c r="BI196" s="33">
        <v>6.9928427500000009E-4</v>
      </c>
      <c r="BJ196" s="33">
        <v>6.9133325000000001E-4</v>
      </c>
      <c r="BK196" s="33">
        <v>6.8376897499999997E-4</v>
      </c>
      <c r="BL196" s="33">
        <v>6.7607854999999996E-4</v>
      </c>
      <c r="BM196" s="33">
        <v>6.6863360000000006E-4</v>
      </c>
      <c r="BN196" s="33">
        <v>6.6095807499999993E-4</v>
      </c>
      <c r="BO196" s="33">
        <v>6.5328089999999999E-4</v>
      </c>
      <c r="BP196" s="33">
        <v>6.4580067499999999E-4</v>
      </c>
      <c r="BQ196" s="33">
        <v>6.3863305000000001E-4</v>
      </c>
      <c r="BR196" s="33">
        <v>6.3133067499999995E-4</v>
      </c>
      <c r="BS196" s="33">
        <v>6.2458169999999994E-4</v>
      </c>
      <c r="BT196" s="33">
        <v>6.1748612499999992E-4</v>
      </c>
      <c r="BU196" s="33">
        <v>6.1101327499999997E-4</v>
      </c>
      <c r="BV196" s="33">
        <v>6.0464934999999997E-4</v>
      </c>
      <c r="BW196" s="33">
        <v>5.9857305000000005E-4</v>
      </c>
      <c r="BX196" s="33">
        <v>5.9221287500000003E-4</v>
      </c>
      <c r="BY196" s="33">
        <v>5.8573062500000001E-4</v>
      </c>
      <c r="BZ196" s="33">
        <v>5.7928222499999994E-4</v>
      </c>
      <c r="CA196" s="33">
        <v>5.7292504999999997E-4</v>
      </c>
      <c r="CB196" s="33">
        <v>5.6640187499999999E-4</v>
      </c>
      <c r="CC196" s="33">
        <v>5.6035837499999997E-4</v>
      </c>
      <c r="CD196" s="33">
        <v>5.5420182500000011E-4</v>
      </c>
      <c r="CE196" s="33">
        <v>5.4874402500000011E-4</v>
      </c>
      <c r="CF196" s="33">
        <v>5.4320949999999996E-4</v>
      </c>
      <c r="CG196" s="33">
        <v>5.3770040000000003E-4</v>
      </c>
      <c r="CH196" s="33">
        <v>5.3220247500000001E-4</v>
      </c>
      <c r="CI196" s="33">
        <v>5.2650972499999991E-4</v>
      </c>
      <c r="CJ196" s="33">
        <v>5.2078319999999999E-4</v>
      </c>
      <c r="CK196" s="33">
        <v>5.1524732500000004E-4</v>
      </c>
      <c r="CL196" s="33">
        <v>5.0980802499999995E-4</v>
      </c>
      <c r="CM196" s="33">
        <v>5.0482332499999995E-4</v>
      </c>
      <c r="CN196" s="33">
        <v>4.9975117500000005E-4</v>
      </c>
      <c r="CO196" s="33">
        <v>4.9477157500000006E-4</v>
      </c>
      <c r="CP196" s="33">
        <v>4.8957355000000006E-4</v>
      </c>
      <c r="CQ196" s="33">
        <v>4.8405862500000004E-4</v>
      </c>
      <c r="CR196" s="33">
        <v>4.7834850000000003E-4</v>
      </c>
      <c r="CS196" s="33">
        <v>4.7310747500000001E-4</v>
      </c>
      <c r="CT196" s="33">
        <v>4.681272E-4</v>
      </c>
      <c r="CU196" s="33">
        <v>4.6356160000000002E-4</v>
      </c>
      <c r="CV196" s="33">
        <v>4.5924185000000001E-4</v>
      </c>
      <c r="CW196" s="33">
        <v>4.5500140000000004E-4</v>
      </c>
      <c r="CX196" s="33">
        <v>4.5063852499999997E-4</v>
      </c>
      <c r="CY196" s="33">
        <v>4.4659312500000005E-4</v>
      </c>
      <c r="CZ196" s="33">
        <v>4.4227865000000006E-4</v>
      </c>
      <c r="DA196" s="33">
        <v>4.3811709999999995E-4</v>
      </c>
      <c r="DB196" s="33">
        <v>4.338306E-4</v>
      </c>
      <c r="DC196" s="33">
        <v>4.2964860000000002E-4</v>
      </c>
      <c r="DD196" s="33">
        <v>4.2553675E-4</v>
      </c>
      <c r="DE196" s="33">
        <v>4.2167044999999996E-4</v>
      </c>
      <c r="DF196" s="33">
        <v>4.1809307500000005E-4</v>
      </c>
      <c r="DG196" s="33">
        <v>4.1477574999999997E-4</v>
      </c>
      <c r="DH196" s="33">
        <v>4.1137537499999998E-4</v>
      </c>
      <c r="DI196" s="33">
        <v>4.0828799999999998E-4</v>
      </c>
      <c r="DJ196" s="33">
        <v>4.0482222500000002E-4</v>
      </c>
      <c r="DK196" s="33">
        <v>4.0143615000000002E-4</v>
      </c>
      <c r="DL196" s="33">
        <v>3.9783735000000007E-4</v>
      </c>
      <c r="DM196" s="33">
        <v>3.9426137500000004E-4</v>
      </c>
      <c r="DN196" s="33">
        <v>3.9072677499999998E-4</v>
      </c>
      <c r="DO196" s="33">
        <v>3.8731672499999999E-4</v>
      </c>
      <c r="DP196" s="33">
        <v>3.8423417500000001E-4</v>
      </c>
      <c r="DQ196" s="33">
        <v>3.8135663499999997E-4</v>
      </c>
      <c r="DR196" s="33">
        <v>3.7833839249999999E-4</v>
      </c>
      <c r="DS196" s="33">
        <v>3.75570565E-4</v>
      </c>
      <c r="DT196" s="33">
        <v>3.7255181750000003E-4</v>
      </c>
      <c r="DU196" s="33">
        <v>3.6958018749999995E-4</v>
      </c>
      <c r="DV196" s="33">
        <v>3.6686571E-4</v>
      </c>
      <c r="DW196" s="33">
        <v>3.6424460500000003E-4</v>
      </c>
      <c r="DX196" s="33">
        <v>3.6184440249999996E-4</v>
      </c>
      <c r="DY196" s="33">
        <v>3.596271375E-4</v>
      </c>
      <c r="DZ196" s="33">
        <v>3.5720117E-4</v>
      </c>
      <c r="EA196" s="33">
        <v>3.5467202999999998E-4</v>
      </c>
      <c r="EB196" s="33">
        <v>3.5175530500000001E-4</v>
      </c>
      <c r="EC196" s="33">
        <v>3.488850425E-4</v>
      </c>
      <c r="ED196" s="33">
        <v>3.4597902500000001E-4</v>
      </c>
      <c r="EE196" s="33">
        <v>3.4319022000000004E-4</v>
      </c>
      <c r="EF196" s="33">
        <v>3.404923575E-4</v>
      </c>
      <c r="EG196" s="33">
        <v>3.3797756499999996E-4</v>
      </c>
      <c r="EH196" s="33">
        <v>3.35642675E-4</v>
      </c>
      <c r="EI196" s="33">
        <v>3.3339668499999999E-4</v>
      </c>
      <c r="EJ196" s="33">
        <v>3.3112144250000005E-4</v>
      </c>
      <c r="EK196" s="33">
        <v>3.2870470749999997E-4</v>
      </c>
      <c r="EL196" s="33">
        <v>3.2617972000000001E-4</v>
      </c>
      <c r="EM196" s="33">
        <v>3.235560575E-4</v>
      </c>
      <c r="EN196" s="33">
        <v>3.2056949500000001E-4</v>
      </c>
      <c r="EO196" s="33">
        <v>3.1768631999999993E-4</v>
      </c>
      <c r="EP196" s="33">
        <v>3.1501372749999997E-4</v>
      </c>
      <c r="EQ196" s="33">
        <v>3.1262862249999997E-4</v>
      </c>
      <c r="ER196" s="33">
        <v>3.102374325E-4</v>
      </c>
      <c r="ES196" s="33">
        <v>3.0807344749999996E-4</v>
      </c>
      <c r="ET196" s="33">
        <v>3.0606125250000002E-4</v>
      </c>
      <c r="EU196" s="33">
        <v>3.0407038250000002E-4</v>
      </c>
      <c r="EV196" s="33">
        <v>3.0191002499999997E-4</v>
      </c>
      <c r="EW196" s="33">
        <v>2.9952983000000003E-4</v>
      </c>
      <c r="EX196" s="33">
        <v>2.9696279999999995E-4</v>
      </c>
      <c r="EY196" s="33">
        <v>2.944231575E-4</v>
      </c>
      <c r="EZ196" s="33">
        <v>2.9188272999999999E-4</v>
      </c>
      <c r="FA196" s="33">
        <v>2.8938069750000003E-4</v>
      </c>
      <c r="FB196" s="33">
        <v>2.8692649750000003E-4</v>
      </c>
      <c r="FC196" s="33">
        <v>2.8468519749999999E-4</v>
      </c>
      <c r="FD196" s="33">
        <v>2.8248743749999998E-4</v>
      </c>
      <c r="FE196" s="33">
        <v>2.803841225E-4</v>
      </c>
      <c r="FF196" s="33">
        <v>2.7821863499999995E-4</v>
      </c>
      <c r="FG196" s="33">
        <v>2.7616763750000001E-4</v>
      </c>
      <c r="FH196" s="33">
        <v>2.741471575E-4</v>
      </c>
      <c r="FI196" s="33">
        <v>2.7233465500000004E-4</v>
      </c>
      <c r="FJ196" s="33">
        <v>2.7056161E-4</v>
      </c>
      <c r="FK196" s="33">
        <v>2.6859371499999998E-4</v>
      </c>
      <c r="FL196" s="33">
        <v>2.6661490749999998E-4</v>
      </c>
      <c r="FM196" s="33">
        <v>2.645641525E-4</v>
      </c>
      <c r="FN196" s="33">
        <v>2.6227250000000003E-4</v>
      </c>
      <c r="FO196" s="33">
        <v>2.5988075749999999E-4</v>
      </c>
      <c r="FP196" s="33">
        <v>2.5739393750000002E-4</v>
      </c>
      <c r="FQ196" s="33">
        <v>2.549712975E-4</v>
      </c>
      <c r="FR196" s="33">
        <v>2.5272349750000002E-4</v>
      </c>
      <c r="FS196" s="33">
        <v>2.507443E-4</v>
      </c>
      <c r="FT196" s="33">
        <v>2.4893649E-4</v>
      </c>
      <c r="FU196" s="33">
        <v>2.4719657500000002E-4</v>
      </c>
      <c r="FV196" s="33">
        <v>2.4566091999999999E-4</v>
      </c>
      <c r="FW196" s="33">
        <v>2.440712525E-4</v>
      </c>
      <c r="FX196" s="33">
        <v>2.422264825E-4</v>
      </c>
      <c r="FY196" s="33">
        <v>2.404576425E-4</v>
      </c>
      <c r="FZ196" s="33">
        <v>2.3859953749999998E-4</v>
      </c>
      <c r="GA196" s="33">
        <v>2.3672366000000004E-4</v>
      </c>
      <c r="GB196" s="33">
        <v>2.3503547999999998E-4</v>
      </c>
      <c r="GC196" s="33">
        <v>2.3349785250000003E-4</v>
      </c>
      <c r="GD196" s="33">
        <v>2.3214718749999999E-4</v>
      </c>
      <c r="GE196" s="33">
        <v>2.3097111250000005E-4</v>
      </c>
      <c r="GF196" s="33">
        <v>2.2994979E-4</v>
      </c>
      <c r="GG196" s="33">
        <v>2.2883116999999998E-4</v>
      </c>
      <c r="GH196" s="33">
        <v>2.2767074999999998E-4</v>
      </c>
      <c r="GI196" s="33">
        <v>2.2651990000000001E-4</v>
      </c>
      <c r="GJ196" s="33">
        <v>2.2512502249999997E-4</v>
      </c>
      <c r="GK196" s="33">
        <v>2.2368195500000002E-4</v>
      </c>
      <c r="GL196" s="33">
        <v>2.2216606249999998E-4</v>
      </c>
      <c r="GM196" s="33">
        <v>2.2060044250000002E-4</v>
      </c>
      <c r="GN196" s="33">
        <v>2.190165125E-4</v>
      </c>
      <c r="GO196" s="33">
        <v>2.1748088500000003E-4</v>
      </c>
      <c r="GP196" s="33">
        <v>2.1600288250000002E-4</v>
      </c>
      <c r="GQ196" s="33">
        <v>2.1447246500000001E-4</v>
      </c>
      <c r="GR196" s="33">
        <v>2.1316666500000001E-4</v>
      </c>
      <c r="GS196" s="33">
        <v>2.11995035E-4</v>
      </c>
      <c r="GT196" s="33">
        <v>2.10834365E-4</v>
      </c>
      <c r="GU196" s="33">
        <v>2.0980643749999998E-4</v>
      </c>
      <c r="GV196" s="33">
        <v>2.0890171250000002E-4</v>
      </c>
      <c r="GW196" s="33">
        <v>2.0807422250000002E-4</v>
      </c>
      <c r="GX196" s="33">
        <v>2.0721108750000001E-4</v>
      </c>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33"/>
      <c r="IW196" s="33"/>
      <c r="IX196" s="33"/>
      <c r="IY196" s="33"/>
      <c r="IZ196" s="33"/>
      <c r="JA196" s="33"/>
      <c r="JB196" s="33"/>
      <c r="JC196" s="33"/>
      <c r="JD196" s="33"/>
      <c r="JE196" s="33"/>
      <c r="JF196" s="33"/>
      <c r="JG196" s="33"/>
      <c r="JH196" s="33"/>
      <c r="JI196" s="33"/>
      <c r="JJ196" s="33"/>
      <c r="JK196" s="33"/>
      <c r="JL196" s="33"/>
      <c r="JM196" s="33"/>
      <c r="JN196" s="33"/>
      <c r="JO196" s="33"/>
      <c r="JP196" s="33"/>
      <c r="JQ196" s="33"/>
      <c r="JR196" s="33"/>
      <c r="JS196" s="33"/>
      <c r="JT196" s="33"/>
      <c r="JU196" s="33"/>
      <c r="JV196" s="33"/>
      <c r="JW196" s="33"/>
      <c r="JX196" s="33"/>
      <c r="JY196" s="33"/>
      <c r="JZ196" s="33"/>
      <c r="KA196" s="33"/>
      <c r="KB196" s="33"/>
      <c r="KC196" s="33"/>
      <c r="KD196" s="33"/>
      <c r="KE196" s="33"/>
      <c r="KF196" s="33"/>
      <c r="KG196" s="33"/>
      <c r="KH196" s="33"/>
      <c r="KI196" s="33"/>
      <c r="KJ196" s="33"/>
      <c r="KK196" s="33"/>
      <c r="KL196" s="33"/>
      <c r="KM196" s="33"/>
      <c r="KN196" s="33"/>
      <c r="KO196" s="33"/>
      <c r="KP196" s="33"/>
      <c r="KQ196" s="33"/>
      <c r="KR196" s="33"/>
      <c r="KS196" s="33"/>
      <c r="KT196" s="33"/>
      <c r="KU196" s="33"/>
      <c r="KV196" s="33"/>
      <c r="KW196" s="33"/>
      <c r="KX196" s="33"/>
      <c r="KY196" s="33"/>
      <c r="KZ196" s="33"/>
      <c r="LA196" s="33"/>
      <c r="LB196" s="33"/>
      <c r="LC196" s="33"/>
      <c r="LD196" s="33"/>
      <c r="LE196" s="33"/>
      <c r="LF196" s="33"/>
      <c r="LG196" s="33"/>
      <c r="LH196" s="33"/>
      <c r="LI196" s="33"/>
      <c r="LJ196" s="33"/>
      <c r="LK196" s="33"/>
      <c r="LL196" s="33"/>
      <c r="LM196" s="33"/>
      <c r="LN196" s="33"/>
      <c r="LO196" s="33"/>
      <c r="LP196" s="33"/>
      <c r="LQ196" s="33"/>
      <c r="LR196" s="33"/>
      <c r="LS196" s="33"/>
      <c r="LT196" s="33"/>
      <c r="LU196" s="33"/>
      <c r="LV196" s="33"/>
      <c r="LW196" s="33"/>
      <c r="LX196" s="33"/>
      <c r="LY196" s="33"/>
      <c r="LZ196" s="33"/>
      <c r="MA196" s="33"/>
      <c r="MB196" s="33"/>
      <c r="MC196" s="33"/>
      <c r="MD196" s="33"/>
      <c r="ME196" s="33"/>
      <c r="MF196" s="33"/>
      <c r="MG196" s="33"/>
      <c r="MH196" s="33"/>
      <c r="MI196" s="33"/>
      <c r="MJ196" s="33"/>
      <c r="MK196" s="33"/>
      <c r="ML196" s="33"/>
      <c r="MM196" s="33"/>
      <c r="MN196" s="33"/>
      <c r="MO196" s="33"/>
      <c r="MP196" s="33"/>
      <c r="MQ196" s="33"/>
      <c r="MR196" s="33"/>
      <c r="MS196" s="33"/>
      <c r="MT196" s="33"/>
      <c r="MU196" s="33"/>
      <c r="MV196" s="33"/>
      <c r="MW196" s="33"/>
      <c r="MX196" s="33"/>
      <c r="MY196" s="33"/>
      <c r="MZ196" s="33"/>
      <c r="NA196" s="33"/>
      <c r="NB196" s="33"/>
      <c r="NC196" s="33"/>
      <c r="ND196" s="33"/>
      <c r="NE196" s="33"/>
      <c r="NF196" s="33"/>
      <c r="NG196" s="33"/>
      <c r="NH196" s="33"/>
      <c r="NI196" s="33"/>
      <c r="NJ196" s="33"/>
      <c r="NK196" s="33"/>
      <c r="NL196" s="33"/>
      <c r="NM196" s="33"/>
      <c r="NN196" s="33"/>
      <c r="NO196" s="33"/>
      <c r="NP196" s="33"/>
      <c r="NQ196" s="33"/>
      <c r="NR196" s="33"/>
      <c r="NS196" s="33"/>
      <c r="NT196" s="33"/>
      <c r="NU196" s="33"/>
      <c r="NV196" s="33"/>
      <c r="NW196" s="33"/>
      <c r="NX196" s="33"/>
      <c r="NY196" s="33"/>
      <c r="NZ196" s="33"/>
      <c r="OA196" s="33"/>
      <c r="OB196" s="33"/>
      <c r="OC196" s="33"/>
      <c r="OD196" s="33"/>
      <c r="OE196" s="33"/>
      <c r="OF196" s="33"/>
      <c r="OG196" s="33"/>
      <c r="OH196" s="33"/>
      <c r="OI196" s="33"/>
      <c r="OJ196" s="33"/>
      <c r="OK196" s="33"/>
      <c r="OL196" s="33"/>
      <c r="OM196" s="33"/>
      <c r="ON196" s="33"/>
      <c r="OO196" s="33"/>
      <c r="OP196" s="33"/>
    </row>
    <row r="197" spans="1:406" x14ac:dyDescent="0.25">
      <c r="A197" s="13" t="str">
        <f t="shared" si="2"/>
        <v>Boom-EXTREMELY COARSE-0.5-7-Any</v>
      </c>
      <c r="B197" s="13" t="s">
        <v>57</v>
      </c>
      <c r="C197" s="13" t="s">
        <v>33</v>
      </c>
      <c r="D197" s="23">
        <v>0.5</v>
      </c>
      <c r="E197" s="23">
        <v>7</v>
      </c>
      <c r="F197" s="32" t="s">
        <v>48</v>
      </c>
      <c r="G197" s="33">
        <v>6.0968042499999998E-3</v>
      </c>
      <c r="H197" s="33">
        <v>4.5077564999999997E-3</v>
      </c>
      <c r="I197" s="33">
        <v>4.0590500000000007E-3</v>
      </c>
      <c r="J197" s="33">
        <v>3.95386825E-3</v>
      </c>
      <c r="K197" s="33">
        <v>3.9722957500000003E-3</v>
      </c>
      <c r="L197" s="33">
        <v>3.9609202499999996E-3</v>
      </c>
      <c r="M197" s="33">
        <v>3.9649352499999992E-3</v>
      </c>
      <c r="N197" s="33">
        <v>3.9013902500000001E-3</v>
      </c>
      <c r="O197" s="33">
        <v>3.8347342500000001E-3</v>
      </c>
      <c r="P197" s="33">
        <v>3.6656949999999996E-3</v>
      </c>
      <c r="Q197" s="33">
        <v>3.4601685000000002E-3</v>
      </c>
      <c r="R197" s="33">
        <v>3.1967727500000005E-3</v>
      </c>
      <c r="S197" s="33">
        <v>2.90133415E-3</v>
      </c>
      <c r="T197" s="33">
        <v>2.5744628250000002E-3</v>
      </c>
      <c r="U197" s="33">
        <v>2.2325721249999999E-3</v>
      </c>
      <c r="V197" s="33">
        <v>1.8917558249999999E-3</v>
      </c>
      <c r="W197" s="33">
        <v>1.5687843249999999E-3</v>
      </c>
      <c r="X197" s="33">
        <v>1.4842045E-3</v>
      </c>
      <c r="Y197" s="33">
        <v>1.4208292500000001E-3</v>
      </c>
      <c r="Z197" s="33">
        <v>1.3690243500000001E-3</v>
      </c>
      <c r="AA197" s="33">
        <v>1.3244677749999999E-3</v>
      </c>
      <c r="AB197" s="33">
        <v>1.2843197250000001E-3</v>
      </c>
      <c r="AC197" s="33">
        <v>1.2484694749999999E-3</v>
      </c>
      <c r="AD197" s="33">
        <v>1.2150468000000001E-3</v>
      </c>
      <c r="AE197" s="33">
        <v>1.184343325E-3</v>
      </c>
      <c r="AF197" s="33">
        <v>1.155108E-3</v>
      </c>
      <c r="AG197" s="33">
        <v>1.1278247749999999E-3</v>
      </c>
      <c r="AH197" s="33">
        <v>1.1019605250000002E-3</v>
      </c>
      <c r="AI197" s="33">
        <v>1.07727775E-3</v>
      </c>
      <c r="AJ197" s="33">
        <v>1.0539739E-3</v>
      </c>
      <c r="AK197" s="33">
        <v>1.0311083999999999E-3</v>
      </c>
      <c r="AL197" s="33">
        <v>1.0091944000000001E-3</v>
      </c>
      <c r="AM197" s="33">
        <v>9.8854939999999994E-4</v>
      </c>
      <c r="AN197" s="33">
        <v>9.6834295000000007E-4</v>
      </c>
      <c r="AO197" s="33">
        <v>9.4869105E-4</v>
      </c>
      <c r="AP197" s="33">
        <v>9.295470750000001E-4</v>
      </c>
      <c r="AQ197" s="33">
        <v>9.11700975E-4</v>
      </c>
      <c r="AR197" s="33">
        <v>8.9422880000000001E-4</v>
      </c>
      <c r="AS197" s="33">
        <v>8.7726392500000008E-4</v>
      </c>
      <c r="AT197" s="33">
        <v>8.6123655E-4</v>
      </c>
      <c r="AU197" s="33">
        <v>8.4557570000000002E-4</v>
      </c>
      <c r="AV197" s="33">
        <v>8.3059034999999999E-4</v>
      </c>
      <c r="AW197" s="33">
        <v>8.1598872500000005E-4</v>
      </c>
      <c r="AX197" s="33">
        <v>8.0141779999999996E-4</v>
      </c>
      <c r="AY197" s="33">
        <v>7.8765170000000002E-4</v>
      </c>
      <c r="AZ197" s="33">
        <v>7.7432200000000003E-4</v>
      </c>
      <c r="BA197" s="33">
        <v>7.6143175000000006E-4</v>
      </c>
      <c r="BB197" s="33">
        <v>7.488766999999999E-4</v>
      </c>
      <c r="BC197" s="33">
        <v>7.3656387500000006E-4</v>
      </c>
      <c r="BD197" s="33">
        <v>7.24817975E-4</v>
      </c>
      <c r="BE197" s="33">
        <v>7.1282342499999994E-4</v>
      </c>
      <c r="BF197" s="33">
        <v>7.0158414999999994E-4</v>
      </c>
      <c r="BG197" s="33">
        <v>6.9082682500000003E-4</v>
      </c>
      <c r="BH197" s="33">
        <v>6.7991862499999995E-4</v>
      </c>
      <c r="BI197" s="33">
        <v>6.69359925E-4</v>
      </c>
      <c r="BJ197" s="33">
        <v>6.5914200000000004E-4</v>
      </c>
      <c r="BK197" s="33">
        <v>6.4921990000000001E-4</v>
      </c>
      <c r="BL197" s="33">
        <v>6.3934967500000001E-4</v>
      </c>
      <c r="BM197" s="33">
        <v>6.2941252499999995E-4</v>
      </c>
      <c r="BN197" s="33">
        <v>6.1972424999999997E-4</v>
      </c>
      <c r="BO197" s="33">
        <v>6.0981462499999997E-4</v>
      </c>
      <c r="BP197" s="33">
        <v>6.0009752500000003E-4</v>
      </c>
      <c r="BQ197" s="33">
        <v>5.9050689999999996E-4</v>
      </c>
      <c r="BR197" s="33">
        <v>5.8142200000000006E-4</v>
      </c>
      <c r="BS197" s="33">
        <v>5.7275825000000001E-4</v>
      </c>
      <c r="BT197" s="33">
        <v>5.64350225E-4</v>
      </c>
      <c r="BU197" s="33">
        <v>5.5626487500000008E-4</v>
      </c>
      <c r="BV197" s="33">
        <v>5.4822555000000003E-4</v>
      </c>
      <c r="BW197" s="33">
        <v>5.4013567500000009E-4</v>
      </c>
      <c r="BX197" s="33">
        <v>5.3208679999999992E-4</v>
      </c>
      <c r="BY197" s="33">
        <v>5.2414327500000001E-4</v>
      </c>
      <c r="BZ197" s="33">
        <v>5.1671449999999999E-4</v>
      </c>
      <c r="CA197" s="33">
        <v>5.09181825E-4</v>
      </c>
      <c r="CB197" s="33">
        <v>5.0183519999999991E-4</v>
      </c>
      <c r="CC197" s="33">
        <v>4.9453207500000003E-4</v>
      </c>
      <c r="CD197" s="33">
        <v>4.8768557499999994E-4</v>
      </c>
      <c r="CE197" s="33">
        <v>4.8135952499999996E-4</v>
      </c>
      <c r="CF197" s="33">
        <v>4.7505149999999994E-4</v>
      </c>
      <c r="CG197" s="33">
        <v>4.6880324999999998E-4</v>
      </c>
      <c r="CH197" s="33">
        <v>4.6267042499999997E-4</v>
      </c>
      <c r="CI197" s="33">
        <v>4.5636639999999996E-4</v>
      </c>
      <c r="CJ197" s="33">
        <v>4.5030804999999998E-4</v>
      </c>
      <c r="CK197" s="33">
        <v>4.4441214999999993E-4</v>
      </c>
      <c r="CL197" s="33">
        <v>4.3893052500000004E-4</v>
      </c>
      <c r="CM197" s="33">
        <v>4.3360417499999998E-4</v>
      </c>
      <c r="CN197" s="33">
        <v>4.2831955000000006E-4</v>
      </c>
      <c r="CO197" s="33">
        <v>4.2323162499999998E-4</v>
      </c>
      <c r="CP197" s="33">
        <v>4.1802390000000004E-4</v>
      </c>
      <c r="CQ197" s="33">
        <v>4.1269817500000003E-4</v>
      </c>
      <c r="CR197" s="33">
        <v>4.0736175E-4</v>
      </c>
      <c r="CS197" s="33">
        <v>4.0231357500000004E-4</v>
      </c>
      <c r="CT197" s="33">
        <v>3.9756512500000005E-4</v>
      </c>
      <c r="CU197" s="33">
        <v>3.9294980000000002E-4</v>
      </c>
      <c r="CV197" s="33">
        <v>3.8856297500000002E-4</v>
      </c>
      <c r="CW197" s="33">
        <v>3.8434532499999997E-4</v>
      </c>
      <c r="CX197" s="33">
        <v>3.8013527499999996E-4</v>
      </c>
      <c r="CY197" s="33">
        <v>3.7591069999999999E-4</v>
      </c>
      <c r="CZ197" s="33">
        <v>3.7145262499999998E-4</v>
      </c>
      <c r="DA197" s="33">
        <v>3.6675472500000004E-4</v>
      </c>
      <c r="DB197" s="33">
        <v>3.6196155000000002E-4</v>
      </c>
      <c r="DC197" s="33">
        <v>3.5753607500000001E-4</v>
      </c>
      <c r="DD197" s="33">
        <v>3.5320807500000001E-4</v>
      </c>
      <c r="DE197" s="33">
        <v>3.48967975E-4</v>
      </c>
      <c r="DF197" s="33">
        <v>3.4490012500000002E-4</v>
      </c>
      <c r="DG197" s="33">
        <v>3.4095319749999998E-4</v>
      </c>
      <c r="DH197" s="33">
        <v>3.3713300499999997E-4</v>
      </c>
      <c r="DI197" s="33">
        <v>3.3310922500000002E-4</v>
      </c>
      <c r="DJ197" s="33">
        <v>3.2900146749999996E-4</v>
      </c>
      <c r="DK197" s="33">
        <v>3.2470635249999996E-4</v>
      </c>
      <c r="DL197" s="33">
        <v>3.2035133749999998E-4</v>
      </c>
      <c r="DM197" s="33">
        <v>3.1614745999999997E-4</v>
      </c>
      <c r="DN197" s="33">
        <v>3.1206895249999997E-4</v>
      </c>
      <c r="DO197" s="33">
        <v>3.0809397500000001E-4</v>
      </c>
      <c r="DP197" s="33">
        <v>3.044324725E-4</v>
      </c>
      <c r="DQ197" s="33">
        <v>3.0083723750000001E-4</v>
      </c>
      <c r="DR197" s="33">
        <v>2.9717824749999998E-4</v>
      </c>
      <c r="DS197" s="33">
        <v>2.9321782249999999E-4</v>
      </c>
      <c r="DT197" s="33">
        <v>2.8933696000000002E-4</v>
      </c>
      <c r="DU197" s="33">
        <v>2.8552493999999998E-4</v>
      </c>
      <c r="DV197" s="33">
        <v>2.8194533749999998E-4</v>
      </c>
      <c r="DW197" s="33">
        <v>2.7866964750000001E-4</v>
      </c>
      <c r="DX197" s="33">
        <v>2.7559466749999998E-4</v>
      </c>
      <c r="DY197" s="33">
        <v>2.7260475999999997E-4</v>
      </c>
      <c r="DZ197" s="33">
        <v>2.6964012500000002E-4</v>
      </c>
      <c r="EA197" s="33">
        <v>2.6663540000000001E-4</v>
      </c>
      <c r="EB197" s="33">
        <v>2.636584075E-4</v>
      </c>
      <c r="EC197" s="33">
        <v>2.606404125E-4</v>
      </c>
      <c r="ED197" s="33">
        <v>2.5770031750000001E-4</v>
      </c>
      <c r="EE197" s="33">
        <v>2.5474651750000002E-4</v>
      </c>
      <c r="EF197" s="33">
        <v>2.5185003999999997E-4</v>
      </c>
      <c r="EG197" s="33">
        <v>2.4916373749999998E-4</v>
      </c>
      <c r="EH197" s="33">
        <v>2.4655040000000003E-4</v>
      </c>
      <c r="EI197" s="33">
        <v>2.44110195E-4</v>
      </c>
      <c r="EJ197" s="33">
        <v>2.4155828250000002E-4</v>
      </c>
      <c r="EK197" s="33">
        <v>2.3910402749999999E-4</v>
      </c>
      <c r="EL197" s="33">
        <v>2.3657832500000001E-4</v>
      </c>
      <c r="EM197" s="33">
        <v>2.33973475E-4</v>
      </c>
      <c r="EN197" s="33">
        <v>2.3141529499999999E-4</v>
      </c>
      <c r="EO197" s="33">
        <v>2.2892723249999999E-4</v>
      </c>
      <c r="EP197" s="33">
        <v>2.2681550499999999E-4</v>
      </c>
      <c r="EQ197" s="33">
        <v>2.2498255499999999E-4</v>
      </c>
      <c r="ER197" s="33">
        <v>2.2329896000000002E-4</v>
      </c>
      <c r="ES197" s="33">
        <v>2.2167208999999998E-4</v>
      </c>
      <c r="ET197" s="33">
        <v>2.1979614999999999E-4</v>
      </c>
      <c r="EU197" s="33">
        <v>2.1788146250000001E-4</v>
      </c>
      <c r="EV197" s="33">
        <v>2.1584561749999999E-4</v>
      </c>
      <c r="EW197" s="33">
        <v>2.1368654749999999E-4</v>
      </c>
      <c r="EX197" s="33">
        <v>2.1154918249999998E-4</v>
      </c>
      <c r="EY197" s="33">
        <v>2.0943860749999998E-4</v>
      </c>
      <c r="EZ197" s="33">
        <v>2.0757083250000003E-4</v>
      </c>
      <c r="FA197" s="33">
        <v>2.0578239750000004E-4</v>
      </c>
      <c r="FB197" s="33">
        <v>2.039836525E-4</v>
      </c>
      <c r="FC197" s="33">
        <v>2.0223735500000001E-4</v>
      </c>
      <c r="FD197" s="33">
        <v>2.0032457500000002E-4</v>
      </c>
      <c r="FE197" s="33">
        <v>1.9845009249999998E-4</v>
      </c>
      <c r="FF197" s="33">
        <v>1.9650647749999998E-4</v>
      </c>
      <c r="FG197" s="33">
        <v>1.9461262000000003E-4</v>
      </c>
      <c r="FH197" s="33">
        <v>1.9288830249999998E-4</v>
      </c>
      <c r="FI197" s="33">
        <v>1.9112026750000002E-4</v>
      </c>
      <c r="FJ197" s="33">
        <v>1.895685125E-4</v>
      </c>
      <c r="FK197" s="33">
        <v>1.8798772E-4</v>
      </c>
      <c r="FL197" s="33">
        <v>1.864063425E-4</v>
      </c>
      <c r="FM197" s="33">
        <v>1.8490360999999999E-4</v>
      </c>
      <c r="FN197" s="33">
        <v>1.8330643000000001E-4</v>
      </c>
      <c r="FO197" s="33">
        <v>1.81775125E-4</v>
      </c>
      <c r="FP197" s="33">
        <v>1.8012039749999999E-4</v>
      </c>
      <c r="FQ197" s="33">
        <v>1.7851647499999998E-4</v>
      </c>
      <c r="FR197" s="33">
        <v>1.7695674250000002E-4</v>
      </c>
      <c r="FS197" s="33">
        <v>1.7547590499999998E-4</v>
      </c>
      <c r="FT197" s="33">
        <v>1.7420662750000001E-4</v>
      </c>
      <c r="FU197" s="33">
        <v>1.7293274249999998E-4</v>
      </c>
      <c r="FV197" s="33">
        <v>1.716282525E-4</v>
      </c>
      <c r="FW197" s="33">
        <v>1.7019821249999998E-4</v>
      </c>
      <c r="FX197" s="33">
        <v>1.686453275E-4</v>
      </c>
      <c r="FY197" s="33">
        <v>1.6707027000000002E-4</v>
      </c>
      <c r="FZ197" s="33">
        <v>1.654444475E-4</v>
      </c>
      <c r="GA197" s="33">
        <v>1.6404252249999998E-4</v>
      </c>
      <c r="GB197" s="33">
        <v>1.6276401749999999E-4</v>
      </c>
      <c r="GC197" s="33">
        <v>1.61511165E-4</v>
      </c>
      <c r="GD197" s="33">
        <v>1.6050724250000001E-4</v>
      </c>
      <c r="GE197" s="33">
        <v>1.5943925750000002E-4</v>
      </c>
      <c r="GF197" s="33">
        <v>1.5835893500000002E-4</v>
      </c>
      <c r="GG197" s="33">
        <v>1.5728329999999997E-4</v>
      </c>
      <c r="GH197" s="33">
        <v>1.5610121250000001E-4</v>
      </c>
      <c r="GI197" s="33">
        <v>1.5495207749999999E-4</v>
      </c>
      <c r="GJ197" s="33">
        <v>1.53723565E-4</v>
      </c>
      <c r="GK197" s="33">
        <v>1.5268671249999999E-4</v>
      </c>
      <c r="GL197" s="33">
        <v>1.5163733250000001E-4</v>
      </c>
      <c r="GM197" s="33">
        <v>1.5065613000000001E-4</v>
      </c>
      <c r="GN197" s="33">
        <v>1.4974034500000002E-4</v>
      </c>
      <c r="GO197" s="33">
        <v>1.48664965E-4</v>
      </c>
      <c r="GP197" s="33">
        <v>1.4759782999999998E-4</v>
      </c>
      <c r="GQ197" s="33">
        <v>1.4647604000000001E-4</v>
      </c>
      <c r="GR197" s="33">
        <v>1.4529530999999999E-4</v>
      </c>
      <c r="GS197" s="33">
        <v>1.4417154749999999E-4</v>
      </c>
      <c r="GT197" s="33">
        <v>1.4293354000000002E-4</v>
      </c>
      <c r="GU197" s="33">
        <v>1.4178487750000001E-4</v>
      </c>
      <c r="GV197" s="33">
        <v>1.4066021E-4</v>
      </c>
      <c r="GW197" s="33">
        <v>1.39729205E-4</v>
      </c>
      <c r="GX197" s="33">
        <v>1.3892156000000001E-4</v>
      </c>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33"/>
      <c r="IW197" s="33"/>
      <c r="IX197" s="33"/>
      <c r="IY197" s="33"/>
      <c r="IZ197" s="33"/>
      <c r="JA197" s="33"/>
      <c r="JB197" s="33"/>
      <c r="JC197" s="33"/>
      <c r="JD197" s="33"/>
      <c r="JE197" s="33"/>
      <c r="JF197" s="33"/>
      <c r="JG197" s="33"/>
      <c r="JH197" s="33"/>
      <c r="JI197" s="33"/>
      <c r="JJ197" s="33"/>
      <c r="JK197" s="33"/>
      <c r="JL197" s="33"/>
      <c r="JM197" s="33"/>
      <c r="JN197" s="33"/>
      <c r="JO197" s="33"/>
      <c r="JP197" s="33"/>
      <c r="JQ197" s="33"/>
      <c r="JR197" s="33"/>
      <c r="JS197" s="33"/>
      <c r="JT197" s="33"/>
      <c r="JU197" s="33"/>
      <c r="JV197" s="33"/>
      <c r="JW197" s="33"/>
      <c r="JX197" s="33"/>
      <c r="JY197" s="33"/>
      <c r="JZ197" s="33"/>
      <c r="KA197" s="33"/>
      <c r="KB197" s="33"/>
      <c r="KC197" s="33"/>
      <c r="KD197" s="33"/>
      <c r="KE197" s="33"/>
      <c r="KF197" s="33"/>
      <c r="KG197" s="33"/>
      <c r="KH197" s="33"/>
      <c r="KI197" s="33"/>
      <c r="KJ197" s="33"/>
      <c r="KK197" s="33"/>
      <c r="KL197" s="33"/>
      <c r="KM197" s="33"/>
      <c r="KN197" s="33"/>
      <c r="KO197" s="33"/>
      <c r="KP197" s="33"/>
      <c r="KQ197" s="33"/>
      <c r="KR197" s="33"/>
      <c r="KS197" s="33"/>
      <c r="KT197" s="33"/>
      <c r="KU197" s="33"/>
      <c r="KV197" s="33"/>
      <c r="KW197" s="33"/>
      <c r="KX197" s="33"/>
      <c r="KY197" s="33"/>
      <c r="KZ197" s="33"/>
      <c r="LA197" s="33"/>
      <c r="LB197" s="33"/>
      <c r="LC197" s="33"/>
      <c r="LD197" s="33"/>
      <c r="LE197" s="33"/>
      <c r="LF197" s="33"/>
      <c r="LG197" s="33"/>
      <c r="LH197" s="33"/>
      <c r="LI197" s="33"/>
      <c r="LJ197" s="33"/>
      <c r="LK197" s="33"/>
      <c r="LL197" s="33"/>
      <c r="LM197" s="33"/>
      <c r="LN197" s="33"/>
      <c r="LO197" s="33"/>
      <c r="LP197" s="33"/>
      <c r="LQ197" s="33"/>
      <c r="LR197" s="33"/>
      <c r="LS197" s="33"/>
      <c r="LT197" s="33"/>
      <c r="LU197" s="33"/>
      <c r="LV197" s="33"/>
      <c r="LW197" s="33"/>
      <c r="LX197" s="33"/>
      <c r="LY197" s="33"/>
      <c r="LZ197" s="33"/>
      <c r="MA197" s="33"/>
      <c r="MB197" s="33"/>
      <c r="MC197" s="33"/>
      <c r="MD197" s="33"/>
      <c r="ME197" s="33"/>
      <c r="MF197" s="33"/>
      <c r="MG197" s="33"/>
      <c r="MH197" s="33"/>
      <c r="MI197" s="33"/>
      <c r="MJ197" s="33"/>
      <c r="MK197" s="33"/>
      <c r="ML197" s="33"/>
      <c r="MM197" s="33"/>
      <c r="MN197" s="33"/>
      <c r="MO197" s="33"/>
      <c r="MP197" s="33"/>
      <c r="MQ197" s="33"/>
      <c r="MR197" s="33"/>
      <c r="MS197" s="33"/>
      <c r="MT197" s="33"/>
      <c r="MU197" s="33"/>
      <c r="MV197" s="33"/>
      <c r="MW197" s="33"/>
      <c r="MX197" s="33"/>
      <c r="MY197" s="33"/>
      <c r="MZ197" s="33"/>
      <c r="NA197" s="33"/>
      <c r="NB197" s="33"/>
      <c r="NC197" s="33"/>
      <c r="ND197" s="33"/>
      <c r="NE197" s="33"/>
      <c r="NF197" s="33"/>
      <c r="NG197" s="33"/>
      <c r="NH197" s="33"/>
      <c r="NI197" s="33"/>
      <c r="NJ197" s="33"/>
      <c r="NK197" s="33"/>
      <c r="NL197" s="33"/>
      <c r="NM197" s="33"/>
      <c r="NN197" s="33"/>
      <c r="NO197" s="33"/>
      <c r="NP197" s="33"/>
      <c r="NQ197" s="33"/>
      <c r="NR197" s="33"/>
      <c r="NS197" s="33"/>
      <c r="NT197" s="33"/>
      <c r="NU197" s="33"/>
      <c r="NV197" s="33"/>
      <c r="NW197" s="33"/>
      <c r="NX197" s="33"/>
      <c r="NY197" s="33"/>
      <c r="NZ197" s="33"/>
      <c r="OA197" s="33"/>
      <c r="OB197" s="33"/>
      <c r="OC197" s="33"/>
      <c r="OD197" s="33"/>
      <c r="OE197" s="33"/>
      <c r="OF197" s="33"/>
      <c r="OG197" s="33"/>
      <c r="OH197" s="33"/>
      <c r="OI197" s="33"/>
      <c r="OJ197" s="33"/>
      <c r="OK197" s="33"/>
      <c r="OL197" s="33"/>
      <c r="OM197" s="33"/>
      <c r="ON197" s="33"/>
      <c r="OO197" s="33"/>
      <c r="OP197" s="33"/>
    </row>
    <row r="198" spans="1:406" x14ac:dyDescent="0.25">
      <c r="A198" s="13" t="str">
        <f t="shared" si="2"/>
        <v>Boom-EXTREMELY COARSE-0.5-20-60</v>
      </c>
      <c r="B198" s="13" t="s">
        <v>57</v>
      </c>
      <c r="C198" s="13" t="s">
        <v>33</v>
      </c>
      <c r="D198" s="23">
        <v>0.5</v>
      </c>
      <c r="E198" s="23">
        <v>20</v>
      </c>
      <c r="F198" s="32">
        <v>60</v>
      </c>
      <c r="G198" s="33">
        <v>1.14125345E-2</v>
      </c>
      <c r="H198" s="33">
        <v>9.0346695000000001E-3</v>
      </c>
      <c r="I198" s="33">
        <v>7.575796000000001E-3</v>
      </c>
      <c r="J198" s="33">
        <v>6.6771265E-3</v>
      </c>
      <c r="K198" s="33">
        <v>6.1507627500000002E-3</v>
      </c>
      <c r="L198" s="33">
        <v>5.6830957499999996E-3</v>
      </c>
      <c r="M198" s="33">
        <v>5.2339397499999996E-3</v>
      </c>
      <c r="N198" s="33">
        <v>4.8598780000000006E-3</v>
      </c>
      <c r="O198" s="33">
        <v>4.4400925000000003E-3</v>
      </c>
      <c r="P198" s="33">
        <v>4.0549050000000001E-3</v>
      </c>
      <c r="Q198" s="33">
        <v>3.6673885000000003E-3</v>
      </c>
      <c r="R198" s="33">
        <v>3.2508434999999995E-3</v>
      </c>
      <c r="S198" s="33">
        <v>2.8541130000000001E-3</v>
      </c>
      <c r="T198" s="33">
        <v>2.4719835000000003E-3</v>
      </c>
      <c r="U198" s="33">
        <v>2.0982615000000003E-3</v>
      </c>
      <c r="V198" s="33">
        <v>1.754235275E-3</v>
      </c>
      <c r="W198" s="33">
        <v>1.43791135E-3</v>
      </c>
      <c r="X198" s="33">
        <v>1.3130352E-3</v>
      </c>
      <c r="Y198" s="33">
        <v>1.210345175E-3</v>
      </c>
      <c r="Z198" s="33">
        <v>1.12409485E-3</v>
      </c>
      <c r="AA198" s="33">
        <v>1.0505601999999999E-3</v>
      </c>
      <c r="AB198" s="33">
        <v>9.8664554999999994E-4</v>
      </c>
      <c r="AC198" s="33">
        <v>9.307396750000001E-4</v>
      </c>
      <c r="AD198" s="33">
        <v>8.8144315000000003E-4</v>
      </c>
      <c r="AE198" s="33">
        <v>8.3729927499999999E-4</v>
      </c>
      <c r="AF198" s="33">
        <v>7.98510975E-4</v>
      </c>
      <c r="AG198" s="33">
        <v>7.6354975000000002E-4</v>
      </c>
      <c r="AH198" s="33">
        <v>7.3160625000000007E-4</v>
      </c>
      <c r="AI198" s="33">
        <v>7.0356187499999998E-4</v>
      </c>
      <c r="AJ198" s="33">
        <v>6.7804184999999996E-4</v>
      </c>
      <c r="AK198" s="33">
        <v>6.5505869999999994E-4</v>
      </c>
      <c r="AL198" s="33">
        <v>6.342237500000001E-4</v>
      </c>
      <c r="AM198" s="33">
        <v>6.1483532499999999E-4</v>
      </c>
      <c r="AN198" s="33">
        <v>5.9711307499999994E-4</v>
      </c>
      <c r="AO198" s="33">
        <v>5.8037742500000001E-4</v>
      </c>
      <c r="AP198" s="33">
        <v>5.6510899999999995E-4</v>
      </c>
      <c r="AQ198" s="33">
        <v>5.5104625E-4</v>
      </c>
      <c r="AR198" s="33">
        <v>5.3800629999999994E-4</v>
      </c>
      <c r="AS198" s="33">
        <v>5.2580317499999999E-4</v>
      </c>
      <c r="AT198" s="33">
        <v>5.1441717500000004E-4</v>
      </c>
      <c r="AU198" s="33">
        <v>5.0358534999999998E-4</v>
      </c>
      <c r="AV198" s="33">
        <v>4.9335602500000003E-4</v>
      </c>
      <c r="AW198" s="33">
        <v>4.8351814999999994E-4</v>
      </c>
      <c r="AX198" s="33">
        <v>4.7417915000000003E-4</v>
      </c>
      <c r="AY198" s="33">
        <v>4.6531375000000001E-4</v>
      </c>
      <c r="AZ198" s="33">
        <v>4.5707460000000006E-4</v>
      </c>
      <c r="BA198" s="33">
        <v>4.4923042499999999E-4</v>
      </c>
      <c r="BB198" s="33">
        <v>4.416539E-4</v>
      </c>
      <c r="BC198" s="33">
        <v>4.3406534999999993E-4</v>
      </c>
      <c r="BD198" s="33">
        <v>4.2662163000000005E-4</v>
      </c>
      <c r="BE198" s="33">
        <v>4.1928922999999999E-4</v>
      </c>
      <c r="BF198" s="33">
        <v>4.1196336750000005E-4</v>
      </c>
      <c r="BG198" s="33">
        <v>4.0475025999999994E-4</v>
      </c>
      <c r="BH198" s="33">
        <v>3.9768988500000005E-4</v>
      </c>
      <c r="BI198" s="33">
        <v>3.9058149750000005E-4</v>
      </c>
      <c r="BJ198" s="33">
        <v>3.8352066000000001E-4</v>
      </c>
      <c r="BK198" s="33">
        <v>3.7669252250000006E-4</v>
      </c>
      <c r="BL198" s="33">
        <v>3.6991850500000005E-4</v>
      </c>
      <c r="BM198" s="33">
        <v>3.6295492000000003E-4</v>
      </c>
      <c r="BN198" s="33">
        <v>3.5599499249999999E-4</v>
      </c>
      <c r="BO198" s="33">
        <v>3.4932846749999996E-4</v>
      </c>
      <c r="BP198" s="33">
        <v>3.4263554E-4</v>
      </c>
      <c r="BQ198" s="33">
        <v>3.3628769499999999E-4</v>
      </c>
      <c r="BR198" s="33">
        <v>3.2986285000000001E-4</v>
      </c>
      <c r="BS198" s="33">
        <v>3.2362020000000001E-4</v>
      </c>
      <c r="BT198" s="33">
        <v>3.1735861499999999E-4</v>
      </c>
      <c r="BU198" s="33">
        <v>3.1141710749999998E-4</v>
      </c>
      <c r="BV198" s="33">
        <v>3.0607065500000001E-4</v>
      </c>
      <c r="BW198" s="33">
        <v>3.0092055750000003E-4</v>
      </c>
      <c r="BX198" s="33">
        <v>2.958542625E-4</v>
      </c>
      <c r="BY198" s="33">
        <v>2.9118559499999997E-4</v>
      </c>
      <c r="BZ198" s="33">
        <v>2.8653611500000002E-4</v>
      </c>
      <c r="CA198" s="33">
        <v>2.8194975999999998E-4</v>
      </c>
      <c r="CB198" s="33">
        <v>2.7752019000000001E-4</v>
      </c>
      <c r="CC198" s="33">
        <v>2.73152795E-4</v>
      </c>
      <c r="CD198" s="33">
        <v>2.69094895E-4</v>
      </c>
      <c r="CE198" s="33">
        <v>2.6533611750000004E-4</v>
      </c>
      <c r="CF198" s="33">
        <v>2.6177858499999999E-4</v>
      </c>
      <c r="CG198" s="33">
        <v>2.5840645999999998E-4</v>
      </c>
      <c r="CH198" s="33">
        <v>2.5506849E-4</v>
      </c>
      <c r="CI198" s="33">
        <v>2.519700725E-4</v>
      </c>
      <c r="CJ198" s="33">
        <v>2.4878070499999999E-4</v>
      </c>
      <c r="CK198" s="33">
        <v>2.4568808500000002E-4</v>
      </c>
      <c r="CL198" s="33">
        <v>2.4270945000000001E-4</v>
      </c>
      <c r="CM198" s="33">
        <v>2.3976651E-4</v>
      </c>
      <c r="CN198" s="33">
        <v>2.372827625E-4</v>
      </c>
      <c r="CO198" s="33">
        <v>2.3496516499999998E-4</v>
      </c>
      <c r="CP198" s="33">
        <v>2.3283902999999997E-4</v>
      </c>
      <c r="CQ198" s="33">
        <v>2.3093998999999999E-4</v>
      </c>
      <c r="CR198" s="33">
        <v>2.2886039000000001E-4</v>
      </c>
      <c r="CS198" s="33">
        <v>2.2685903750000003E-4</v>
      </c>
      <c r="CT198" s="33">
        <v>2.2492772000000001E-4</v>
      </c>
      <c r="CU198" s="33">
        <v>2.2321198E-4</v>
      </c>
      <c r="CV198" s="33">
        <v>2.2152058749999996E-4</v>
      </c>
      <c r="CW198" s="33">
        <v>2.2000018750000002E-4</v>
      </c>
      <c r="CX198" s="33">
        <v>2.1864591499999998E-4</v>
      </c>
      <c r="CY198" s="33">
        <v>2.174302675E-4</v>
      </c>
      <c r="CZ198" s="33">
        <v>2.1609013749999999E-4</v>
      </c>
      <c r="DA198" s="33">
        <v>2.1508700000000001E-4</v>
      </c>
      <c r="DB198" s="33">
        <v>2.1375289750000001E-4</v>
      </c>
      <c r="DC198" s="33">
        <v>2.1228212750000003E-4</v>
      </c>
      <c r="DD198" s="33">
        <v>2.1076910499999999E-4</v>
      </c>
      <c r="DE198" s="33">
        <v>2.0948888E-4</v>
      </c>
      <c r="DF198" s="33">
        <v>2.0816290249999999E-4</v>
      </c>
      <c r="DG198" s="33">
        <v>2.0711316249999998E-4</v>
      </c>
      <c r="DH198" s="33">
        <v>2.0616210249999999E-4</v>
      </c>
      <c r="DI198" s="33">
        <v>2.0493744499999999E-4</v>
      </c>
      <c r="DJ198" s="33">
        <v>2.036754625E-4</v>
      </c>
      <c r="DK198" s="33">
        <v>2.0248606749999999E-4</v>
      </c>
      <c r="DL198" s="33">
        <v>2.0103164749999999E-4</v>
      </c>
      <c r="DM198" s="33">
        <v>1.9986149249999997E-4</v>
      </c>
      <c r="DN198" s="33">
        <v>1.9872666250000002E-4</v>
      </c>
      <c r="DO198" s="33">
        <v>1.977402475E-4</v>
      </c>
      <c r="DP198" s="33">
        <v>1.9674690499999996E-4</v>
      </c>
      <c r="DQ198" s="33">
        <v>1.9602689500000003E-4</v>
      </c>
      <c r="DR198" s="33">
        <v>1.9517238999999998E-4</v>
      </c>
      <c r="DS198" s="33">
        <v>1.9423079E-4</v>
      </c>
      <c r="DT198" s="33">
        <v>1.9330096749999999E-4</v>
      </c>
      <c r="DU198" s="33">
        <v>1.920345275E-4</v>
      </c>
      <c r="DV198" s="33">
        <v>1.9065807499999999E-4</v>
      </c>
      <c r="DW198" s="33">
        <v>1.8946734749999999E-4</v>
      </c>
      <c r="DX198" s="33">
        <v>1.88260575E-4</v>
      </c>
      <c r="DY198" s="33">
        <v>1.8719507749999999E-4</v>
      </c>
      <c r="DZ198" s="33">
        <v>1.8640004500000001E-4</v>
      </c>
      <c r="EA198" s="33">
        <v>1.858535925E-4</v>
      </c>
      <c r="EB198" s="33">
        <v>1.8526406000000001E-4</v>
      </c>
      <c r="EC198" s="33">
        <v>1.845568675E-4</v>
      </c>
      <c r="ED198" s="33">
        <v>1.83794795E-4</v>
      </c>
      <c r="EE198" s="33">
        <v>1.8278577250000001E-4</v>
      </c>
      <c r="EF198" s="33">
        <v>1.8157355499999998E-4</v>
      </c>
      <c r="EG198" s="33">
        <v>1.8072328500000001E-4</v>
      </c>
      <c r="EH198" s="33">
        <v>1.7966585750000001E-4</v>
      </c>
      <c r="EI198" s="33">
        <v>1.7879280249999998E-4</v>
      </c>
      <c r="EJ198" s="33">
        <v>1.7801070000000001E-4</v>
      </c>
      <c r="EK198" s="33">
        <v>1.77114555E-4</v>
      </c>
      <c r="EL198" s="33">
        <v>1.7613532499999998E-4</v>
      </c>
      <c r="EM198" s="33">
        <v>1.7521971999999997E-4</v>
      </c>
      <c r="EN198" s="33">
        <v>1.7429956249999999E-4</v>
      </c>
      <c r="EO198" s="33">
        <v>1.7349304749999999E-4</v>
      </c>
      <c r="EP198" s="33">
        <v>1.729236875E-4</v>
      </c>
      <c r="EQ198" s="33">
        <v>1.724361725E-4</v>
      </c>
      <c r="ER198" s="33">
        <v>1.7189296500000001E-4</v>
      </c>
      <c r="ES198" s="33">
        <v>1.71492875E-4</v>
      </c>
      <c r="ET198" s="33">
        <v>1.707462975E-4</v>
      </c>
      <c r="EU198" s="33">
        <v>1.6993798000000001E-4</v>
      </c>
      <c r="EV198" s="33">
        <v>1.6901876000000003E-4</v>
      </c>
      <c r="EW198" s="33">
        <v>1.6800865750000001E-4</v>
      </c>
      <c r="EX198" s="33">
        <v>1.6701579250000002E-4</v>
      </c>
      <c r="EY198" s="33">
        <v>1.6612960499999999E-4</v>
      </c>
      <c r="EZ198" s="33">
        <v>1.6521538749999997E-4</v>
      </c>
      <c r="FA198" s="33">
        <v>1.6441349000000002E-4</v>
      </c>
      <c r="FB198" s="33">
        <v>1.6378029749999998E-4</v>
      </c>
      <c r="FC198" s="33">
        <v>1.6332074249999999E-4</v>
      </c>
      <c r="FD198" s="33">
        <v>1.6283146750000003E-4</v>
      </c>
      <c r="FE198" s="33">
        <v>1.6230525249999998E-4</v>
      </c>
      <c r="FF198" s="33">
        <v>1.6185410750000002E-4</v>
      </c>
      <c r="FG198" s="33">
        <v>1.6132268500000001E-4</v>
      </c>
      <c r="FH198" s="33">
        <v>1.6058718750000002E-4</v>
      </c>
      <c r="FI198" s="33">
        <v>1.5980988749999999E-4</v>
      </c>
      <c r="FJ198" s="33">
        <v>1.5917315E-4</v>
      </c>
      <c r="FK198" s="33">
        <v>1.5848659249999999E-4</v>
      </c>
      <c r="FL198" s="33">
        <v>1.5791513499999998E-4</v>
      </c>
      <c r="FM198" s="33">
        <v>1.574459375E-4</v>
      </c>
      <c r="FN198" s="33">
        <v>1.5680935000000001E-4</v>
      </c>
      <c r="FO198" s="33">
        <v>1.5620243749999999E-4</v>
      </c>
      <c r="FP198" s="33">
        <v>1.5548858250000002E-4</v>
      </c>
      <c r="FQ198" s="33">
        <v>1.5466844250000002E-4</v>
      </c>
      <c r="FR198" s="33">
        <v>1.5389298749999999E-4</v>
      </c>
      <c r="FS198" s="33">
        <v>1.5291379500000001E-4</v>
      </c>
      <c r="FT198" s="33">
        <v>1.5200682999999998E-4</v>
      </c>
      <c r="FU198" s="33">
        <v>1.5104067249999999E-4</v>
      </c>
      <c r="FV198" s="33">
        <v>1.4997947E-4</v>
      </c>
      <c r="FW198" s="33">
        <v>1.4888650250000001E-4</v>
      </c>
      <c r="FX198" s="33">
        <v>1.4781873500000002E-4</v>
      </c>
      <c r="FY198" s="33">
        <v>1.4665379750000002E-4</v>
      </c>
      <c r="FZ198" s="33">
        <v>1.455336025E-4</v>
      </c>
      <c r="GA198" s="33">
        <v>1.4446091250000002E-4</v>
      </c>
      <c r="GB198" s="33">
        <v>1.4334647250000002E-4</v>
      </c>
      <c r="GC198" s="33">
        <v>1.4245714249999999E-4</v>
      </c>
      <c r="GD198" s="33">
        <v>1.416517225E-4</v>
      </c>
      <c r="GE198" s="33">
        <v>1.4075903249999999E-4</v>
      </c>
      <c r="GF198" s="33">
        <v>1.3982990000000001E-4</v>
      </c>
      <c r="GG198" s="33">
        <v>1.3882809499999999E-4</v>
      </c>
      <c r="GH198" s="33">
        <v>1.37482385E-4</v>
      </c>
      <c r="GI198" s="33">
        <v>1.3588256749999999E-4</v>
      </c>
      <c r="GJ198" s="33">
        <v>1.3408167749999998E-4</v>
      </c>
      <c r="GK198" s="33">
        <v>1.3218581750000001E-4</v>
      </c>
      <c r="GL198" s="33">
        <v>1.3036960499999999E-4</v>
      </c>
      <c r="GM198" s="33">
        <v>1.2872388249999999E-4</v>
      </c>
      <c r="GN198" s="33">
        <v>1.2712723250000001E-4</v>
      </c>
      <c r="GO198" s="33">
        <v>1.2577308500000002E-4</v>
      </c>
      <c r="GP198" s="33">
        <v>1.2457911750000001E-4</v>
      </c>
      <c r="GQ198" s="33">
        <v>1.2328476250000002E-4</v>
      </c>
      <c r="GR198" s="33">
        <v>1.2201182000000001E-4</v>
      </c>
      <c r="GS198" s="33">
        <v>1.207679675E-4</v>
      </c>
      <c r="GT198" s="33">
        <v>1.1950386749999999E-4</v>
      </c>
      <c r="GU198" s="33">
        <v>1.1821832000000001E-4</v>
      </c>
      <c r="GV198" s="33">
        <v>1.1701907749999999E-4</v>
      </c>
      <c r="GW198" s="33">
        <v>1.1588536499999998E-4</v>
      </c>
      <c r="GX198" s="33">
        <v>1.1455994499999999E-4</v>
      </c>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33"/>
      <c r="IW198" s="33"/>
      <c r="IX198" s="33"/>
      <c r="IY198" s="33"/>
      <c r="IZ198" s="33"/>
      <c r="JA198" s="33"/>
      <c r="JB198" s="33"/>
      <c r="JC198" s="33"/>
      <c r="JD198" s="33"/>
      <c r="JE198" s="33"/>
      <c r="JF198" s="33"/>
      <c r="JG198" s="33"/>
      <c r="JH198" s="33"/>
      <c r="JI198" s="33"/>
      <c r="JJ198" s="33"/>
      <c r="JK198" s="33"/>
      <c r="JL198" s="33"/>
      <c r="JM198" s="33"/>
      <c r="JN198" s="33"/>
      <c r="JO198" s="33"/>
      <c r="JP198" s="33"/>
      <c r="JQ198" s="33"/>
      <c r="JR198" s="33"/>
      <c r="JS198" s="33"/>
      <c r="JT198" s="33"/>
      <c r="JU198" s="33"/>
      <c r="JV198" s="33"/>
      <c r="JW198" s="33"/>
      <c r="JX198" s="33"/>
      <c r="JY198" s="33"/>
      <c r="JZ198" s="33"/>
      <c r="KA198" s="33"/>
      <c r="KB198" s="33"/>
      <c r="KC198" s="33"/>
      <c r="KD198" s="33"/>
      <c r="KE198" s="33"/>
      <c r="KF198" s="33"/>
      <c r="KG198" s="33"/>
      <c r="KH198" s="33"/>
      <c r="KI198" s="33"/>
      <c r="KJ198" s="33"/>
      <c r="KK198" s="33"/>
      <c r="KL198" s="33"/>
      <c r="KM198" s="33"/>
      <c r="KN198" s="33"/>
      <c r="KO198" s="33"/>
      <c r="KP198" s="33"/>
      <c r="KQ198" s="33"/>
      <c r="KR198" s="33"/>
      <c r="KS198" s="33"/>
      <c r="KT198" s="33"/>
      <c r="KU198" s="33"/>
      <c r="KV198" s="33"/>
      <c r="KW198" s="33"/>
      <c r="KX198" s="33"/>
      <c r="KY198" s="33"/>
      <c r="KZ198" s="33"/>
      <c r="LA198" s="33"/>
      <c r="LB198" s="33"/>
      <c r="LC198" s="33"/>
      <c r="LD198" s="33"/>
      <c r="LE198" s="33"/>
      <c r="LF198" s="33"/>
      <c r="LG198" s="33"/>
      <c r="LH198" s="33"/>
      <c r="LI198" s="33"/>
      <c r="LJ198" s="33"/>
      <c r="LK198" s="33"/>
      <c r="LL198" s="33"/>
      <c r="LM198" s="33"/>
      <c r="LN198" s="33"/>
      <c r="LO198" s="33"/>
      <c r="LP198" s="33"/>
      <c r="LQ198" s="33"/>
      <c r="LR198" s="33"/>
      <c r="LS198" s="33"/>
      <c r="LT198" s="33"/>
      <c r="LU198" s="33"/>
      <c r="LV198" s="33"/>
      <c r="LW198" s="33"/>
      <c r="LX198" s="33"/>
      <c r="LY198" s="33"/>
      <c r="LZ198" s="33"/>
      <c r="MA198" s="33"/>
      <c r="MB198" s="33"/>
      <c r="MC198" s="33"/>
      <c r="MD198" s="33"/>
      <c r="ME198" s="33"/>
      <c r="MF198" s="33"/>
      <c r="MG198" s="33"/>
      <c r="MH198" s="33"/>
      <c r="MI198" s="33"/>
      <c r="MJ198" s="33"/>
      <c r="MK198" s="33"/>
      <c r="ML198" s="33"/>
      <c r="MM198" s="33"/>
      <c r="MN198" s="33"/>
      <c r="MO198" s="33"/>
      <c r="MP198" s="33"/>
      <c r="MQ198" s="33"/>
      <c r="MR198" s="33"/>
      <c r="MS198" s="33"/>
      <c r="MT198" s="33"/>
      <c r="MU198" s="33"/>
      <c r="MV198" s="33"/>
      <c r="MW198" s="33"/>
      <c r="MX198" s="33"/>
      <c r="MY198" s="33"/>
      <c r="MZ198" s="33"/>
      <c r="NA198" s="33"/>
      <c r="NB198" s="33"/>
      <c r="NC198" s="33"/>
      <c r="ND198" s="33"/>
      <c r="NE198" s="33"/>
      <c r="NF198" s="33"/>
      <c r="NG198" s="33"/>
      <c r="NH198" s="33"/>
      <c r="NI198" s="33"/>
      <c r="NJ198" s="33"/>
      <c r="NK198" s="33"/>
      <c r="NL198" s="33"/>
      <c r="NM198" s="33"/>
      <c r="NN198" s="33"/>
      <c r="NO198" s="33"/>
      <c r="NP198" s="33"/>
      <c r="NQ198" s="33"/>
      <c r="NR198" s="33"/>
      <c r="NS198" s="33"/>
      <c r="NT198" s="33"/>
      <c r="NU198" s="33"/>
      <c r="NV198" s="33"/>
      <c r="NW198" s="33"/>
      <c r="NX198" s="33"/>
      <c r="NY198" s="33"/>
      <c r="NZ198" s="33"/>
      <c r="OA198" s="33"/>
      <c r="OB198" s="33"/>
      <c r="OC198" s="33"/>
      <c r="OD198" s="33"/>
      <c r="OE198" s="33"/>
      <c r="OF198" s="33"/>
      <c r="OG198" s="33"/>
      <c r="OH198" s="33"/>
      <c r="OI198" s="33"/>
      <c r="OJ198" s="33"/>
      <c r="OK198" s="33"/>
      <c r="OL198" s="33"/>
      <c r="OM198" s="33"/>
      <c r="ON198" s="33"/>
      <c r="OO198" s="33"/>
      <c r="OP198" s="33"/>
    </row>
    <row r="199" spans="1:406" x14ac:dyDescent="0.25">
      <c r="A199" s="13" t="str">
        <f t="shared" si="2"/>
        <v>Boom-EXTREMELY COARSE-0.5-14-60</v>
      </c>
      <c r="B199" s="13" t="s">
        <v>57</v>
      </c>
      <c r="C199" s="13" t="s">
        <v>33</v>
      </c>
      <c r="D199" s="23">
        <v>0.5</v>
      </c>
      <c r="E199" s="23">
        <v>14</v>
      </c>
      <c r="F199" s="32">
        <v>60</v>
      </c>
      <c r="G199" s="33">
        <v>8.5374064999999989E-3</v>
      </c>
      <c r="H199" s="33">
        <v>6.4600194999999997E-3</v>
      </c>
      <c r="I199" s="33">
        <v>5.3296100000000003E-3</v>
      </c>
      <c r="J199" s="33">
        <v>4.6593839999999999E-3</v>
      </c>
      <c r="K199" s="33">
        <v>4.3261984999999996E-3</v>
      </c>
      <c r="L199" s="33">
        <v>4.0218247499999998E-3</v>
      </c>
      <c r="M199" s="33">
        <v>3.6686977500000003E-3</v>
      </c>
      <c r="N199" s="33">
        <v>3.4516960000000006E-3</v>
      </c>
      <c r="O199" s="33">
        <v>3.1968517499999997E-3</v>
      </c>
      <c r="P199" s="33">
        <v>2.9591217499999999E-3</v>
      </c>
      <c r="Q199" s="33">
        <v>2.6827517500000002E-3</v>
      </c>
      <c r="R199" s="33">
        <v>2.3958069999999998E-3</v>
      </c>
      <c r="S199" s="33">
        <v>2.1191147499999997E-3</v>
      </c>
      <c r="T199" s="33">
        <v>1.842307025E-3</v>
      </c>
      <c r="U199" s="33">
        <v>1.5691772749999999E-3</v>
      </c>
      <c r="V199" s="33">
        <v>1.3103478250000001E-3</v>
      </c>
      <c r="W199" s="33">
        <v>1.0716773499999999E-3</v>
      </c>
      <c r="X199" s="33">
        <v>9.8293035000000003E-4</v>
      </c>
      <c r="Y199" s="33">
        <v>9.113553999999999E-4</v>
      </c>
      <c r="Z199" s="33">
        <v>8.5214012499999986E-4</v>
      </c>
      <c r="AA199" s="33">
        <v>8.0219445000000004E-4</v>
      </c>
      <c r="AB199" s="33">
        <v>7.5906472499999997E-4</v>
      </c>
      <c r="AC199" s="33">
        <v>7.2139782499999999E-4</v>
      </c>
      <c r="AD199" s="33">
        <v>6.8911627499999991E-4</v>
      </c>
      <c r="AE199" s="33">
        <v>6.6015107500000001E-4</v>
      </c>
      <c r="AF199" s="33">
        <v>6.3417455000000001E-4</v>
      </c>
      <c r="AG199" s="33">
        <v>6.1076874999999996E-4</v>
      </c>
      <c r="AH199" s="33">
        <v>5.8996250000000004E-4</v>
      </c>
      <c r="AI199" s="33">
        <v>5.7156412499999993E-4</v>
      </c>
      <c r="AJ199" s="33">
        <v>5.5467125000000005E-4</v>
      </c>
      <c r="AK199" s="33">
        <v>5.3912822500000012E-4</v>
      </c>
      <c r="AL199" s="33">
        <v>5.2470717499999997E-4</v>
      </c>
      <c r="AM199" s="33">
        <v>5.1161705000000003E-4</v>
      </c>
      <c r="AN199" s="33">
        <v>4.9972692500000002E-4</v>
      </c>
      <c r="AO199" s="33">
        <v>4.8858715000000001E-4</v>
      </c>
      <c r="AP199" s="33">
        <v>4.7826762499999999E-4</v>
      </c>
      <c r="AQ199" s="33">
        <v>4.6858685000000002E-4</v>
      </c>
      <c r="AR199" s="33">
        <v>4.596278E-4</v>
      </c>
      <c r="AS199" s="33">
        <v>4.5120384999999997E-4</v>
      </c>
      <c r="AT199" s="33">
        <v>4.4326605000000001E-4</v>
      </c>
      <c r="AU199" s="33">
        <v>4.3600467499999999E-4</v>
      </c>
      <c r="AV199" s="33">
        <v>4.2921910000000003E-4</v>
      </c>
      <c r="AW199" s="33">
        <v>4.2306420000000003E-4</v>
      </c>
      <c r="AX199" s="33">
        <v>4.1746142499999998E-4</v>
      </c>
      <c r="AY199" s="33">
        <v>4.1223429999999998E-4</v>
      </c>
      <c r="AZ199" s="33">
        <v>4.0721430000000003E-4</v>
      </c>
      <c r="BA199" s="33">
        <v>4.0214055000000002E-4</v>
      </c>
      <c r="BB199" s="33">
        <v>3.973569E-4</v>
      </c>
      <c r="BC199" s="33">
        <v>3.9285382500000004E-4</v>
      </c>
      <c r="BD199" s="33">
        <v>3.8848455249999999E-4</v>
      </c>
      <c r="BE199" s="33">
        <v>3.8430444499999998E-4</v>
      </c>
      <c r="BF199" s="33">
        <v>3.8017436749999999E-4</v>
      </c>
      <c r="BG199" s="33">
        <v>3.762587675E-4</v>
      </c>
      <c r="BH199" s="33">
        <v>3.7228347000000002E-4</v>
      </c>
      <c r="BI199" s="33">
        <v>3.6810215999999994E-4</v>
      </c>
      <c r="BJ199" s="33">
        <v>3.6409181250000004E-4</v>
      </c>
      <c r="BK199" s="33">
        <v>3.6042542500000003E-4</v>
      </c>
      <c r="BL199" s="33">
        <v>3.5680625000000002E-4</v>
      </c>
      <c r="BM199" s="33">
        <v>3.537231125E-4</v>
      </c>
      <c r="BN199" s="33">
        <v>3.5063351499999999E-4</v>
      </c>
      <c r="BO199" s="33">
        <v>3.4737327499999998E-4</v>
      </c>
      <c r="BP199" s="33">
        <v>3.4410375500000003E-4</v>
      </c>
      <c r="BQ199" s="33">
        <v>3.4089503250000005E-4</v>
      </c>
      <c r="BR199" s="33">
        <v>3.3752647499999999E-4</v>
      </c>
      <c r="BS199" s="33">
        <v>3.3443298E-4</v>
      </c>
      <c r="BT199" s="33">
        <v>3.3109774E-4</v>
      </c>
      <c r="BU199" s="33">
        <v>3.279826075E-4</v>
      </c>
      <c r="BV199" s="33">
        <v>3.2479115E-4</v>
      </c>
      <c r="BW199" s="33">
        <v>3.2172777250000006E-4</v>
      </c>
      <c r="BX199" s="33">
        <v>3.1849051999999998E-4</v>
      </c>
      <c r="BY199" s="33">
        <v>3.1514204249999996E-4</v>
      </c>
      <c r="BZ199" s="33">
        <v>3.1176537749999999E-4</v>
      </c>
      <c r="CA199" s="33">
        <v>3.0851251499999999E-4</v>
      </c>
      <c r="CB199" s="33">
        <v>3.0497344750000005E-4</v>
      </c>
      <c r="CC199" s="33">
        <v>3.0162683249999997E-4</v>
      </c>
      <c r="CD199" s="33">
        <v>2.9825136E-4</v>
      </c>
      <c r="CE199" s="33">
        <v>2.950691125E-4</v>
      </c>
      <c r="CF199" s="33">
        <v>2.9190702999999998E-4</v>
      </c>
      <c r="CG199" s="33">
        <v>2.8857686749999997E-4</v>
      </c>
      <c r="CH199" s="33">
        <v>2.852490825E-4</v>
      </c>
      <c r="CI199" s="33">
        <v>2.8169619000000001E-4</v>
      </c>
      <c r="CJ199" s="33">
        <v>2.7799503249999999E-4</v>
      </c>
      <c r="CK199" s="33">
        <v>2.7447204499999998E-4</v>
      </c>
      <c r="CL199" s="33">
        <v>2.7080500249999998E-4</v>
      </c>
      <c r="CM199" s="33">
        <v>2.6747789750000001E-4</v>
      </c>
      <c r="CN199" s="33">
        <v>2.6424293750000003E-4</v>
      </c>
      <c r="CO199" s="33">
        <v>2.6091903750000004E-4</v>
      </c>
      <c r="CP199" s="33">
        <v>2.5763330499999998E-4</v>
      </c>
      <c r="CQ199" s="33">
        <v>2.5408605499999999E-4</v>
      </c>
      <c r="CR199" s="33">
        <v>2.5011153749999998E-4</v>
      </c>
      <c r="CS199" s="33">
        <v>2.4629631750000005E-4</v>
      </c>
      <c r="CT199" s="33">
        <v>2.4243143999999999E-4</v>
      </c>
      <c r="CU199" s="33">
        <v>2.38783145E-4</v>
      </c>
      <c r="CV199" s="33">
        <v>2.352492475E-4</v>
      </c>
      <c r="CW199" s="33">
        <v>2.318483725E-4</v>
      </c>
      <c r="CX199" s="33">
        <v>2.2861359499999997E-4</v>
      </c>
      <c r="CY199" s="33">
        <v>2.2563186250000003E-4</v>
      </c>
      <c r="CZ199" s="33">
        <v>2.2263278250000002E-4</v>
      </c>
      <c r="DA199" s="33">
        <v>2.1982434000000003E-4</v>
      </c>
      <c r="DB199" s="33">
        <v>2.1695765750000002E-4</v>
      </c>
      <c r="DC199" s="33">
        <v>2.1406050499999998E-4</v>
      </c>
      <c r="DD199" s="33">
        <v>2.112224825E-4</v>
      </c>
      <c r="DE199" s="33">
        <v>2.0843587750000002E-4</v>
      </c>
      <c r="DF199" s="33">
        <v>2.0572617749999998E-4</v>
      </c>
      <c r="DG199" s="33">
        <v>2.03492195E-4</v>
      </c>
      <c r="DH199" s="33">
        <v>2.0116328249999998E-4</v>
      </c>
      <c r="DI199" s="33">
        <v>1.9919490499999999E-4</v>
      </c>
      <c r="DJ199" s="33">
        <v>1.9728743E-4</v>
      </c>
      <c r="DK199" s="33">
        <v>1.9544296249999999E-4</v>
      </c>
      <c r="DL199" s="33">
        <v>1.9342762750000002E-4</v>
      </c>
      <c r="DM199" s="33">
        <v>1.914054775E-4</v>
      </c>
      <c r="DN199" s="33">
        <v>1.8953585E-4</v>
      </c>
      <c r="DO199" s="33">
        <v>1.876025725E-4</v>
      </c>
      <c r="DP199" s="33">
        <v>1.8590269249999999E-4</v>
      </c>
      <c r="DQ199" s="33">
        <v>1.8438587000000001E-4</v>
      </c>
      <c r="DR199" s="33">
        <v>1.8268877750000001E-4</v>
      </c>
      <c r="DS199" s="33">
        <v>1.813638975E-4</v>
      </c>
      <c r="DT199" s="33">
        <v>1.7987513249999998E-4</v>
      </c>
      <c r="DU199" s="33">
        <v>1.784050275E-4</v>
      </c>
      <c r="DV199" s="33">
        <v>1.7725754499999999E-4</v>
      </c>
      <c r="DW199" s="33">
        <v>1.7617809249999999E-4</v>
      </c>
      <c r="DX199" s="33">
        <v>1.7535129249999999E-4</v>
      </c>
      <c r="DY199" s="33">
        <v>1.7462360249999998E-4</v>
      </c>
      <c r="DZ199" s="33">
        <v>1.7385517499999997E-4</v>
      </c>
      <c r="EA199" s="33">
        <v>1.7300228500000001E-4</v>
      </c>
      <c r="EB199" s="33">
        <v>1.719057525E-4</v>
      </c>
      <c r="EC199" s="33">
        <v>1.7086184249999998E-4</v>
      </c>
      <c r="ED199" s="33">
        <v>1.6976416750000002E-4</v>
      </c>
      <c r="EE199" s="33">
        <v>1.686494175E-4</v>
      </c>
      <c r="EF199" s="33">
        <v>1.6756106750000002E-4</v>
      </c>
      <c r="EG199" s="33">
        <v>1.66733765E-4</v>
      </c>
      <c r="EH199" s="33">
        <v>1.6595586E-4</v>
      </c>
      <c r="EI199" s="33">
        <v>1.6531830000000001E-4</v>
      </c>
      <c r="EJ199" s="33">
        <v>1.648927875E-4</v>
      </c>
      <c r="EK199" s="33">
        <v>1.6430165499999998E-4</v>
      </c>
      <c r="EL199" s="33">
        <v>1.6371066250000003E-4</v>
      </c>
      <c r="EM199" s="33">
        <v>1.6306607499999999E-4</v>
      </c>
      <c r="EN199" s="33">
        <v>1.6194474999999998E-4</v>
      </c>
      <c r="EO199" s="33">
        <v>1.6082636250000002E-4</v>
      </c>
      <c r="EP199" s="33">
        <v>1.5968427E-4</v>
      </c>
      <c r="EQ199" s="33">
        <v>1.5864049500000001E-4</v>
      </c>
      <c r="ER199" s="33">
        <v>1.5760390500000002E-4</v>
      </c>
      <c r="ES199" s="33">
        <v>1.5683530000000002E-4</v>
      </c>
      <c r="ET199" s="33">
        <v>1.5623102499999998E-4</v>
      </c>
      <c r="EU199" s="33">
        <v>1.5562476750000001E-4</v>
      </c>
      <c r="EV199" s="33">
        <v>1.5503346749999998E-4</v>
      </c>
      <c r="EW199" s="33">
        <v>1.5425857500000001E-4</v>
      </c>
      <c r="EX199" s="33">
        <v>1.5320571500000002E-4</v>
      </c>
      <c r="EY199" s="33">
        <v>1.5205099499999999E-4</v>
      </c>
      <c r="EZ199" s="33">
        <v>1.5065991999999999E-4</v>
      </c>
      <c r="FA199" s="33">
        <v>1.4927780000000002E-4</v>
      </c>
      <c r="FB199" s="33">
        <v>1.4782127250000002E-4</v>
      </c>
      <c r="FC199" s="33">
        <v>1.4646034250000002E-4</v>
      </c>
      <c r="FD199" s="33">
        <v>1.4518303250000001E-4</v>
      </c>
      <c r="FE199" s="33">
        <v>1.4396949249999999E-4</v>
      </c>
      <c r="FF199" s="33">
        <v>1.4278920250000002E-4</v>
      </c>
      <c r="FG199" s="33">
        <v>1.4170116E-4</v>
      </c>
      <c r="FH199" s="33">
        <v>1.40632175E-4</v>
      </c>
      <c r="FI199" s="33">
        <v>1.3969270499999999E-4</v>
      </c>
      <c r="FJ199" s="33">
        <v>1.387854725E-4</v>
      </c>
      <c r="FK199" s="33">
        <v>1.3765296E-4</v>
      </c>
      <c r="FL199" s="33">
        <v>1.3637395250000001E-4</v>
      </c>
      <c r="FM199" s="33">
        <v>1.350423625E-4</v>
      </c>
      <c r="FN199" s="33">
        <v>1.3335856999999998E-4</v>
      </c>
      <c r="FO199" s="33">
        <v>1.3161592249999997E-4</v>
      </c>
      <c r="FP199" s="33">
        <v>1.2978030000000002E-4</v>
      </c>
      <c r="FQ199" s="33">
        <v>1.279517425E-4</v>
      </c>
      <c r="FR199" s="33">
        <v>1.2633646499999999E-4</v>
      </c>
      <c r="FS199" s="33">
        <v>1.248787075E-4</v>
      </c>
      <c r="FT199" s="33">
        <v>1.2356563750000001E-4</v>
      </c>
      <c r="FU199" s="33">
        <v>1.2231037250000002E-4</v>
      </c>
      <c r="FV199" s="33">
        <v>1.2121720500000001E-4</v>
      </c>
      <c r="FW199" s="33">
        <v>1.200280275E-4</v>
      </c>
      <c r="FX199" s="33">
        <v>1.1860961000000002E-4</v>
      </c>
      <c r="FY199" s="33">
        <v>1.1725248749999998E-4</v>
      </c>
      <c r="FZ199" s="33">
        <v>1.157966E-4</v>
      </c>
      <c r="GA199" s="33">
        <v>1.143096425E-4</v>
      </c>
      <c r="GB199" s="33">
        <v>1.128996125E-4</v>
      </c>
      <c r="GC199" s="33">
        <v>1.1157038749999999E-4</v>
      </c>
      <c r="GD199" s="33">
        <v>1.1046741E-4</v>
      </c>
      <c r="GE199" s="33">
        <v>1.096136975E-4</v>
      </c>
      <c r="GF199" s="33">
        <v>1.0887335749999999E-4</v>
      </c>
      <c r="GG199" s="33">
        <v>1.0817782250000001E-4</v>
      </c>
      <c r="GH199" s="33">
        <v>1.0754485250000001E-4</v>
      </c>
      <c r="GI199" s="33">
        <v>1.0691348E-4</v>
      </c>
      <c r="GJ199" s="33">
        <v>1.0607059250000001E-4</v>
      </c>
      <c r="GK199" s="33">
        <v>1.0513856999999999E-4</v>
      </c>
      <c r="GL199" s="33">
        <v>1.0410666749999998E-4</v>
      </c>
      <c r="GM199" s="33">
        <v>1.03074375E-4</v>
      </c>
      <c r="GN199" s="33">
        <v>1.0212541E-4</v>
      </c>
      <c r="GO199" s="33">
        <v>1.0118903499999999E-4</v>
      </c>
      <c r="GP199" s="33">
        <v>1.0033526E-4</v>
      </c>
      <c r="GQ199" s="33">
        <v>9.9592184999999997E-5</v>
      </c>
      <c r="GR199" s="33">
        <v>9.9039312499999996E-5</v>
      </c>
      <c r="GS199" s="33">
        <v>9.8597829999999995E-5</v>
      </c>
      <c r="GT199" s="33">
        <v>9.8230615000000009E-5</v>
      </c>
      <c r="GU199" s="33">
        <v>9.7992655000000005E-5</v>
      </c>
      <c r="GV199" s="33">
        <v>9.7776222499999999E-5</v>
      </c>
      <c r="GW199" s="33">
        <v>9.7628330000000004E-5</v>
      </c>
      <c r="GX199" s="33">
        <v>9.7458207499999999E-5</v>
      </c>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33"/>
      <c r="IW199" s="33"/>
      <c r="IX199" s="33"/>
      <c r="IY199" s="33"/>
      <c r="IZ199" s="33"/>
      <c r="JA199" s="33"/>
      <c r="JB199" s="33"/>
      <c r="JC199" s="33"/>
      <c r="JD199" s="33"/>
      <c r="JE199" s="33"/>
      <c r="JF199" s="33"/>
      <c r="JG199" s="33"/>
      <c r="JH199" s="33"/>
      <c r="JI199" s="33"/>
      <c r="JJ199" s="33"/>
      <c r="JK199" s="33"/>
      <c r="JL199" s="33"/>
      <c r="JM199" s="33"/>
      <c r="JN199" s="33"/>
      <c r="JO199" s="33"/>
      <c r="JP199" s="33"/>
      <c r="JQ199" s="33"/>
      <c r="JR199" s="33"/>
      <c r="JS199" s="33"/>
      <c r="JT199" s="33"/>
      <c r="JU199" s="33"/>
      <c r="JV199" s="33"/>
      <c r="JW199" s="33"/>
      <c r="JX199" s="33"/>
      <c r="JY199" s="33"/>
      <c r="JZ199" s="33"/>
      <c r="KA199" s="33"/>
      <c r="KB199" s="33"/>
      <c r="KC199" s="33"/>
      <c r="KD199" s="33"/>
      <c r="KE199" s="33"/>
      <c r="KF199" s="33"/>
      <c r="KG199" s="33"/>
      <c r="KH199" s="33"/>
      <c r="KI199" s="33"/>
      <c r="KJ199" s="33"/>
      <c r="KK199" s="33"/>
      <c r="KL199" s="33"/>
      <c r="KM199" s="33"/>
      <c r="KN199" s="33"/>
      <c r="KO199" s="33"/>
      <c r="KP199" s="33"/>
      <c r="KQ199" s="33"/>
      <c r="KR199" s="33"/>
      <c r="KS199" s="33"/>
      <c r="KT199" s="33"/>
      <c r="KU199" s="33"/>
      <c r="KV199" s="33"/>
      <c r="KW199" s="33"/>
      <c r="KX199" s="33"/>
      <c r="KY199" s="33"/>
      <c r="KZ199" s="33"/>
      <c r="LA199" s="33"/>
      <c r="LB199" s="33"/>
      <c r="LC199" s="33"/>
      <c r="LD199" s="33"/>
      <c r="LE199" s="33"/>
      <c r="LF199" s="33"/>
      <c r="LG199" s="33"/>
      <c r="LH199" s="33"/>
      <c r="LI199" s="33"/>
      <c r="LJ199" s="33"/>
      <c r="LK199" s="33"/>
      <c r="LL199" s="33"/>
      <c r="LM199" s="33"/>
      <c r="LN199" s="33"/>
      <c r="LO199" s="33"/>
      <c r="LP199" s="33"/>
      <c r="LQ199" s="33"/>
      <c r="LR199" s="33"/>
      <c r="LS199" s="33"/>
      <c r="LT199" s="33"/>
      <c r="LU199" s="33"/>
      <c r="LV199" s="33"/>
      <c r="LW199" s="33"/>
      <c r="LX199" s="33"/>
      <c r="LY199" s="33"/>
      <c r="LZ199" s="33"/>
      <c r="MA199" s="33"/>
      <c r="MB199" s="33"/>
      <c r="MC199" s="33"/>
      <c r="MD199" s="33"/>
      <c r="ME199" s="33"/>
      <c r="MF199" s="33"/>
      <c r="MG199" s="33"/>
      <c r="MH199" s="33"/>
      <c r="MI199" s="33"/>
      <c r="MJ199" s="33"/>
      <c r="MK199" s="33"/>
      <c r="ML199" s="33"/>
      <c r="MM199" s="33"/>
      <c r="MN199" s="33"/>
      <c r="MO199" s="33"/>
      <c r="MP199" s="33"/>
      <c r="MQ199" s="33"/>
      <c r="MR199" s="33"/>
      <c r="MS199" s="33"/>
      <c r="MT199" s="33"/>
      <c r="MU199" s="33"/>
      <c r="MV199" s="33"/>
      <c r="MW199" s="33"/>
      <c r="MX199" s="33"/>
      <c r="MY199" s="33"/>
      <c r="MZ199" s="33"/>
      <c r="NA199" s="33"/>
      <c r="NB199" s="33"/>
      <c r="NC199" s="33"/>
      <c r="ND199" s="33"/>
      <c r="NE199" s="33"/>
      <c r="NF199" s="33"/>
      <c r="NG199" s="33"/>
      <c r="NH199" s="33"/>
      <c r="NI199" s="33"/>
      <c r="NJ199" s="33"/>
      <c r="NK199" s="33"/>
      <c r="NL199" s="33"/>
      <c r="NM199" s="33"/>
      <c r="NN199" s="33"/>
      <c r="NO199" s="33"/>
      <c r="NP199" s="33"/>
      <c r="NQ199" s="33"/>
      <c r="NR199" s="33"/>
      <c r="NS199" s="33"/>
      <c r="NT199" s="33"/>
      <c r="NU199" s="33"/>
      <c r="NV199" s="33"/>
      <c r="NW199" s="33"/>
      <c r="NX199" s="33"/>
      <c r="NY199" s="33"/>
      <c r="NZ199" s="33"/>
      <c r="OA199" s="33"/>
      <c r="OB199" s="33"/>
      <c r="OC199" s="33"/>
      <c r="OD199" s="33"/>
      <c r="OE199" s="33"/>
      <c r="OF199" s="33"/>
      <c r="OG199" s="33"/>
      <c r="OH199" s="33"/>
      <c r="OI199" s="33"/>
      <c r="OJ199" s="33"/>
      <c r="OK199" s="33"/>
      <c r="OL199" s="33"/>
      <c r="OM199" s="33"/>
      <c r="ON199" s="33"/>
      <c r="OO199" s="33"/>
      <c r="OP199" s="33"/>
    </row>
    <row r="200" spans="1:406" x14ac:dyDescent="0.25">
      <c r="A200" s="13" t="str">
        <f t="shared" si="2"/>
        <v>Boom-EXTREMELY COARSE-0.5-7-60</v>
      </c>
      <c r="B200" s="13" t="s">
        <v>57</v>
      </c>
      <c r="C200" s="13" t="s">
        <v>33</v>
      </c>
      <c r="D200" s="23">
        <v>0.5</v>
      </c>
      <c r="E200" s="23">
        <v>7</v>
      </c>
      <c r="F200" s="32">
        <v>60</v>
      </c>
      <c r="G200" s="33">
        <v>5.3620497500000003E-3</v>
      </c>
      <c r="H200" s="33">
        <v>3.69945825E-3</v>
      </c>
      <c r="I200" s="33">
        <v>3.173122E-3</v>
      </c>
      <c r="J200" s="33">
        <v>2.9775547499999999E-3</v>
      </c>
      <c r="K200" s="33">
        <v>2.9415822500000002E-3</v>
      </c>
      <c r="L200" s="33">
        <v>2.8789987500000003E-3</v>
      </c>
      <c r="M200" s="33">
        <v>2.83784225E-3</v>
      </c>
      <c r="N200" s="33">
        <v>2.7568770000000005E-3</v>
      </c>
      <c r="O200" s="33">
        <v>2.6953319250000002E-3</v>
      </c>
      <c r="P200" s="33">
        <v>2.551565225E-3</v>
      </c>
      <c r="Q200" s="33">
        <v>2.3925942000000001E-3</v>
      </c>
      <c r="R200" s="33">
        <v>2.1916158999999999E-3</v>
      </c>
      <c r="S200" s="33">
        <v>1.9717885000000001E-3</v>
      </c>
      <c r="T200" s="33">
        <v>1.7313500249999999E-3</v>
      </c>
      <c r="U200" s="33">
        <v>1.4863589750000001E-3</v>
      </c>
      <c r="V200" s="33">
        <v>1.24304785E-3</v>
      </c>
      <c r="W200" s="33">
        <v>1.0173691749999999E-3</v>
      </c>
      <c r="X200" s="33">
        <v>9.509096000000001E-4</v>
      </c>
      <c r="Y200" s="33">
        <v>9.0098485000000004E-4</v>
      </c>
      <c r="Z200" s="33">
        <v>8.6015699999999996E-4</v>
      </c>
      <c r="AA200" s="33">
        <v>8.2609950000000001E-4</v>
      </c>
      <c r="AB200" s="33">
        <v>7.9542977499999989E-4</v>
      </c>
      <c r="AC200" s="33">
        <v>7.6844152499999999E-4</v>
      </c>
      <c r="AD200" s="33">
        <v>7.439730749999999E-4</v>
      </c>
      <c r="AE200" s="33">
        <v>7.2196312499999999E-4</v>
      </c>
      <c r="AF200" s="33">
        <v>7.0102842500000006E-4</v>
      </c>
      <c r="AG200" s="33">
        <v>6.8174447500000002E-4</v>
      </c>
      <c r="AH200" s="33">
        <v>6.6361617499999996E-4</v>
      </c>
      <c r="AI200" s="33">
        <v>6.4646910000000003E-4</v>
      </c>
      <c r="AJ200" s="33">
        <v>6.3043067499999998E-4</v>
      </c>
      <c r="AK200" s="33">
        <v>6.1511677500000002E-4</v>
      </c>
      <c r="AL200" s="33">
        <v>6.0051317499999995E-4</v>
      </c>
      <c r="AM200" s="33">
        <v>5.8688997500000006E-4</v>
      </c>
      <c r="AN200" s="33">
        <v>5.7341197499999991E-4</v>
      </c>
      <c r="AO200" s="33">
        <v>5.6023397500000005E-4</v>
      </c>
      <c r="AP200" s="33">
        <v>5.4748077499999998E-4</v>
      </c>
      <c r="AQ200" s="33">
        <v>5.3570579999999998E-4</v>
      </c>
      <c r="AR200" s="33">
        <v>5.2424397500000009E-4</v>
      </c>
      <c r="AS200" s="33">
        <v>5.1302145000000005E-4</v>
      </c>
      <c r="AT200" s="33">
        <v>5.024640000000001E-4</v>
      </c>
      <c r="AU200" s="33">
        <v>4.9201762499999997E-4</v>
      </c>
      <c r="AV200" s="33">
        <v>4.8172127500000004E-4</v>
      </c>
      <c r="AW200" s="33">
        <v>4.7193277499999993E-4</v>
      </c>
      <c r="AX200" s="33">
        <v>4.6247917500000002E-4</v>
      </c>
      <c r="AY200" s="33">
        <v>4.5389437499999995E-4</v>
      </c>
      <c r="AZ200" s="33">
        <v>4.4533700000000002E-4</v>
      </c>
      <c r="BA200" s="33">
        <v>4.3666052500000003E-4</v>
      </c>
      <c r="BB200" s="33">
        <v>4.2829347499999995E-4</v>
      </c>
      <c r="BC200" s="33">
        <v>4.20189925E-4</v>
      </c>
      <c r="BD200" s="33">
        <v>4.1255224999999998E-4</v>
      </c>
      <c r="BE200" s="33">
        <v>4.0495519999999999E-4</v>
      </c>
      <c r="BF200" s="33">
        <v>3.9801260000000004E-4</v>
      </c>
      <c r="BG200" s="33">
        <v>3.9137108999999997E-4</v>
      </c>
      <c r="BH200" s="33">
        <v>3.842808625E-4</v>
      </c>
      <c r="BI200" s="33">
        <v>3.7730293499999999E-4</v>
      </c>
      <c r="BJ200" s="33">
        <v>3.7059807999999998E-4</v>
      </c>
      <c r="BK200" s="33">
        <v>3.6395855999999999E-4</v>
      </c>
      <c r="BL200" s="33">
        <v>3.5746849000000005E-4</v>
      </c>
      <c r="BM200" s="33">
        <v>3.5108757999999999E-4</v>
      </c>
      <c r="BN200" s="33">
        <v>3.4496399249999999E-4</v>
      </c>
      <c r="BO200" s="33">
        <v>3.3861244000000005E-4</v>
      </c>
      <c r="BP200" s="33">
        <v>3.3228153749999999E-4</v>
      </c>
      <c r="BQ200" s="33">
        <v>3.2605435249999999E-4</v>
      </c>
      <c r="BR200" s="33">
        <v>3.2007697499999998E-4</v>
      </c>
      <c r="BS200" s="33">
        <v>3.1431258750000001E-4</v>
      </c>
      <c r="BT200" s="33">
        <v>3.08771E-4</v>
      </c>
      <c r="BU200" s="33">
        <v>3.0336568000000004E-4</v>
      </c>
      <c r="BV200" s="33">
        <v>2.9811375499999999E-4</v>
      </c>
      <c r="BW200" s="33">
        <v>2.930611225E-4</v>
      </c>
      <c r="BX200" s="33">
        <v>2.8827487249999997E-4</v>
      </c>
      <c r="BY200" s="33">
        <v>2.835182625E-4</v>
      </c>
      <c r="BZ200" s="33">
        <v>2.793720975E-4</v>
      </c>
      <c r="CA200" s="33">
        <v>2.7513469250000001E-4</v>
      </c>
      <c r="CB200" s="33">
        <v>2.7082426999999997E-4</v>
      </c>
      <c r="CC200" s="33">
        <v>2.6638260000000005E-4</v>
      </c>
      <c r="CD200" s="33">
        <v>2.6220897749999999E-4</v>
      </c>
      <c r="CE200" s="33">
        <v>2.5851703499999996E-4</v>
      </c>
      <c r="CF200" s="33">
        <v>2.5491112749999995E-4</v>
      </c>
      <c r="CG200" s="33">
        <v>2.515581975E-4</v>
      </c>
      <c r="CH200" s="33">
        <v>2.48423475E-4</v>
      </c>
      <c r="CI200" s="33">
        <v>2.4510932749999997E-4</v>
      </c>
      <c r="CJ200" s="33">
        <v>2.41927505E-4</v>
      </c>
      <c r="CK200" s="33">
        <v>2.3885306249999999E-4</v>
      </c>
      <c r="CL200" s="33">
        <v>2.3580856499999997E-4</v>
      </c>
      <c r="CM200" s="33">
        <v>2.3287382749999998E-4</v>
      </c>
      <c r="CN200" s="33">
        <v>2.300192325E-4</v>
      </c>
      <c r="CO200" s="33">
        <v>2.2754771250000001E-4</v>
      </c>
      <c r="CP200" s="33">
        <v>2.2504385499999999E-4</v>
      </c>
      <c r="CQ200" s="33">
        <v>2.2235541249999999E-4</v>
      </c>
      <c r="CR200" s="33">
        <v>2.195914875E-4</v>
      </c>
      <c r="CS200" s="33">
        <v>2.1690384999999997E-4</v>
      </c>
      <c r="CT200" s="33">
        <v>2.1431716249999998E-4</v>
      </c>
      <c r="CU200" s="33">
        <v>2.1186293999999998E-4</v>
      </c>
      <c r="CV200" s="33">
        <v>2.0953922E-4</v>
      </c>
      <c r="CW200" s="33">
        <v>2.0743509749999997E-4</v>
      </c>
      <c r="CX200" s="33">
        <v>2.0532181749999997E-4</v>
      </c>
      <c r="CY200" s="33">
        <v>2.0326448250000001E-4</v>
      </c>
      <c r="CZ200" s="33">
        <v>2.0101064749999999E-4</v>
      </c>
      <c r="DA200" s="33">
        <v>1.9851997249999999E-4</v>
      </c>
      <c r="DB200" s="33">
        <v>1.9603015E-4</v>
      </c>
      <c r="DC200" s="33">
        <v>1.936376525E-4</v>
      </c>
      <c r="DD200" s="33">
        <v>1.9118045000000001E-4</v>
      </c>
      <c r="DE200" s="33">
        <v>1.8859072999999999E-4</v>
      </c>
      <c r="DF200" s="33">
        <v>1.8619954750000002E-4</v>
      </c>
      <c r="DG200" s="33">
        <v>1.8395768250000001E-4</v>
      </c>
      <c r="DH200" s="33">
        <v>1.8190722749999999E-4</v>
      </c>
      <c r="DI200" s="33">
        <v>1.7989156750000001E-4</v>
      </c>
      <c r="DJ200" s="33">
        <v>1.7787672750000001E-4</v>
      </c>
      <c r="DK200" s="33">
        <v>1.7555758E-4</v>
      </c>
      <c r="DL200" s="33">
        <v>1.7299664499999999E-4</v>
      </c>
      <c r="DM200" s="33">
        <v>1.7025495499999998E-4</v>
      </c>
      <c r="DN200" s="33">
        <v>1.6749914500000001E-4</v>
      </c>
      <c r="DO200" s="33">
        <v>1.6480126999999999E-4</v>
      </c>
      <c r="DP200" s="33">
        <v>1.6259930250000002E-4</v>
      </c>
      <c r="DQ200" s="33">
        <v>1.6049876750000002E-4</v>
      </c>
      <c r="DR200" s="33">
        <v>1.584352125E-4</v>
      </c>
      <c r="DS200" s="33">
        <v>1.5635889249999998E-4</v>
      </c>
      <c r="DT200" s="33">
        <v>1.5428469499999999E-4</v>
      </c>
      <c r="DU200" s="33">
        <v>1.5229314250000001E-4</v>
      </c>
      <c r="DV200" s="33">
        <v>1.5029059250000002E-4</v>
      </c>
      <c r="DW200" s="33">
        <v>1.483902925E-4</v>
      </c>
      <c r="DX200" s="33">
        <v>1.4663075750000001E-4</v>
      </c>
      <c r="DY200" s="33">
        <v>1.4487622000000002E-4</v>
      </c>
      <c r="DZ200" s="33">
        <v>1.43233905E-4</v>
      </c>
      <c r="EA200" s="33">
        <v>1.4154593250000002E-4</v>
      </c>
      <c r="EB200" s="33">
        <v>1.3981478500000002E-4</v>
      </c>
      <c r="EC200" s="33">
        <v>1.3804024000000002E-4</v>
      </c>
      <c r="ED200" s="33">
        <v>1.3621929500000002E-4</v>
      </c>
      <c r="EE200" s="33">
        <v>1.3445528499999999E-4</v>
      </c>
      <c r="EF200" s="33">
        <v>1.326803425E-4</v>
      </c>
      <c r="EG200" s="33">
        <v>1.3117938499999999E-4</v>
      </c>
      <c r="EH200" s="33">
        <v>1.2981612249999999E-4</v>
      </c>
      <c r="EI200" s="33">
        <v>1.2855589250000002E-4</v>
      </c>
      <c r="EJ200" s="33">
        <v>1.2725287499999998E-4</v>
      </c>
      <c r="EK200" s="33">
        <v>1.2590541499999999E-4</v>
      </c>
      <c r="EL200" s="33">
        <v>1.2453598000000001E-4</v>
      </c>
      <c r="EM200" s="33">
        <v>1.2297429750000001E-4</v>
      </c>
      <c r="EN200" s="33">
        <v>1.2129971499999999E-4</v>
      </c>
      <c r="EO200" s="33">
        <v>1.1962736E-4</v>
      </c>
      <c r="EP200" s="33">
        <v>1.1806957749999999E-4</v>
      </c>
      <c r="EQ200" s="33">
        <v>1.16792815E-4</v>
      </c>
      <c r="ER200" s="33">
        <v>1.1573232999999999E-4</v>
      </c>
      <c r="ES200" s="33">
        <v>1.1477159999999999E-4</v>
      </c>
      <c r="ET200" s="33">
        <v>1.137357075E-4</v>
      </c>
      <c r="EU200" s="33">
        <v>1.1267324249999999E-4</v>
      </c>
      <c r="EV200" s="33">
        <v>1.115509375E-4</v>
      </c>
      <c r="EW200" s="33">
        <v>1.1014858E-4</v>
      </c>
      <c r="EX200" s="33">
        <v>1.087232475E-4</v>
      </c>
      <c r="EY200" s="33">
        <v>1.073262775E-4</v>
      </c>
      <c r="EZ200" s="33">
        <v>1.0598084999999999E-4</v>
      </c>
      <c r="FA200" s="33">
        <v>1.047664325E-4</v>
      </c>
      <c r="FB200" s="33">
        <v>1.0356327250000001E-4</v>
      </c>
      <c r="FC200" s="33">
        <v>1.024071375E-4</v>
      </c>
      <c r="FD200" s="33">
        <v>1.01180255E-4</v>
      </c>
      <c r="FE200" s="33">
        <v>9.9974202499999992E-5</v>
      </c>
      <c r="FF200" s="33">
        <v>9.8745972499999994E-5</v>
      </c>
      <c r="FG200" s="33">
        <v>9.7416194999999997E-5</v>
      </c>
      <c r="FH200" s="33">
        <v>9.6238514999999998E-5</v>
      </c>
      <c r="FI200" s="33">
        <v>9.5060524999999991E-5</v>
      </c>
      <c r="FJ200" s="33">
        <v>9.4050962499999999E-5</v>
      </c>
      <c r="FK200" s="33">
        <v>9.3133275000000003E-5</v>
      </c>
      <c r="FL200" s="33">
        <v>9.2216955000000005E-5</v>
      </c>
      <c r="FM200" s="33">
        <v>9.1380852499999991E-5</v>
      </c>
      <c r="FN200" s="33">
        <v>9.0472439999999987E-5</v>
      </c>
      <c r="FO200" s="33">
        <v>8.9571069999999991E-5</v>
      </c>
      <c r="FP200" s="33">
        <v>8.8681137500000006E-5</v>
      </c>
      <c r="FQ200" s="33">
        <v>8.7822152500000001E-5</v>
      </c>
      <c r="FR200" s="33">
        <v>8.7076219999999993E-5</v>
      </c>
      <c r="FS200" s="33">
        <v>8.6325155000000002E-5</v>
      </c>
      <c r="FT200" s="33">
        <v>8.572989E-5</v>
      </c>
      <c r="FU200" s="33">
        <v>8.5080104999999992E-5</v>
      </c>
      <c r="FV200" s="33">
        <v>8.4344970000000004E-5</v>
      </c>
      <c r="FW200" s="33">
        <v>8.3568437499999997E-5</v>
      </c>
      <c r="FX200" s="33">
        <v>8.2699037500000001E-5</v>
      </c>
      <c r="FY200" s="33">
        <v>8.1940659999999997E-5</v>
      </c>
      <c r="FZ200" s="33">
        <v>8.1178722500000001E-5</v>
      </c>
      <c r="GA200" s="33">
        <v>8.0566977499999998E-5</v>
      </c>
      <c r="GB200" s="33">
        <v>8.0073407500000002E-5</v>
      </c>
      <c r="GC200" s="33">
        <v>7.9571947499999996E-5</v>
      </c>
      <c r="GD200" s="33">
        <v>7.9277262499999988E-5</v>
      </c>
      <c r="GE200" s="33">
        <v>7.8950292500000005E-5</v>
      </c>
      <c r="GF200" s="33">
        <v>7.8611307500000001E-5</v>
      </c>
      <c r="GG200" s="33">
        <v>7.8294872500000003E-5</v>
      </c>
      <c r="GH200" s="33">
        <v>7.7873197500000002E-5</v>
      </c>
      <c r="GI200" s="33">
        <v>7.7442937500000003E-5</v>
      </c>
      <c r="GJ200" s="33">
        <v>7.6977932500000006E-5</v>
      </c>
      <c r="GK200" s="33">
        <v>7.6677937499999992E-5</v>
      </c>
      <c r="GL200" s="33">
        <v>7.6329685000000008E-5</v>
      </c>
      <c r="GM200" s="33">
        <v>7.6043055000000001E-5</v>
      </c>
      <c r="GN200" s="33">
        <v>7.5747785000000013E-5</v>
      </c>
      <c r="GO200" s="33">
        <v>7.5340362500000009E-5</v>
      </c>
      <c r="GP200" s="33">
        <v>7.486768250000001E-5</v>
      </c>
      <c r="GQ200" s="33">
        <v>7.4370672500000004E-5</v>
      </c>
      <c r="GR200" s="33">
        <v>7.3786327499999994E-5</v>
      </c>
      <c r="GS200" s="33">
        <v>7.3236832499999995E-5</v>
      </c>
      <c r="GT200" s="33">
        <v>7.2536949999999997E-5</v>
      </c>
      <c r="GU200" s="33">
        <v>7.1889562499999991E-5</v>
      </c>
      <c r="GV200" s="33">
        <v>7.1289790000000002E-5</v>
      </c>
      <c r="GW200" s="33">
        <v>7.0711847499999996E-5</v>
      </c>
      <c r="GX200" s="33">
        <v>7.0276187499999985E-5</v>
      </c>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33"/>
      <c r="IW200" s="33"/>
      <c r="IX200" s="33"/>
      <c r="IY200" s="33"/>
      <c r="IZ200" s="33"/>
      <c r="JA200" s="33"/>
      <c r="JB200" s="33"/>
      <c r="JC200" s="33"/>
      <c r="JD200" s="33"/>
      <c r="JE200" s="33"/>
      <c r="JF200" s="33"/>
      <c r="JG200" s="33"/>
      <c r="JH200" s="33"/>
      <c r="JI200" s="33"/>
      <c r="JJ200" s="33"/>
      <c r="JK200" s="33"/>
      <c r="JL200" s="33"/>
      <c r="JM200" s="33"/>
      <c r="JN200" s="33"/>
      <c r="JO200" s="33"/>
      <c r="JP200" s="33"/>
      <c r="JQ200" s="33"/>
      <c r="JR200" s="33"/>
      <c r="JS200" s="33"/>
      <c r="JT200" s="33"/>
      <c r="JU200" s="33"/>
      <c r="JV200" s="33"/>
      <c r="JW200" s="33"/>
      <c r="JX200" s="33"/>
      <c r="JY200" s="33"/>
      <c r="JZ200" s="33"/>
      <c r="KA200" s="33"/>
      <c r="KB200" s="33"/>
      <c r="KC200" s="33"/>
      <c r="KD200" s="33"/>
      <c r="KE200" s="33"/>
      <c r="KF200" s="33"/>
      <c r="KG200" s="33"/>
      <c r="KH200" s="33"/>
      <c r="KI200" s="33"/>
      <c r="KJ200" s="33"/>
      <c r="KK200" s="33"/>
      <c r="KL200" s="33"/>
      <c r="KM200" s="33"/>
      <c r="KN200" s="33"/>
      <c r="KO200" s="33"/>
      <c r="KP200" s="33"/>
      <c r="KQ200" s="33"/>
      <c r="KR200" s="33"/>
      <c r="KS200" s="33"/>
      <c r="KT200" s="33"/>
      <c r="KU200" s="33"/>
      <c r="KV200" s="33"/>
      <c r="KW200" s="33"/>
      <c r="KX200" s="33"/>
      <c r="KY200" s="33"/>
      <c r="KZ200" s="33"/>
      <c r="LA200" s="33"/>
      <c r="LB200" s="33"/>
      <c r="LC200" s="33"/>
      <c r="LD200" s="33"/>
      <c r="LE200" s="33"/>
      <c r="LF200" s="33"/>
      <c r="LG200" s="33"/>
      <c r="LH200" s="33"/>
      <c r="LI200" s="33"/>
      <c r="LJ200" s="33"/>
      <c r="LK200" s="33"/>
      <c r="LL200" s="33"/>
      <c r="LM200" s="33"/>
      <c r="LN200" s="33"/>
      <c r="LO200" s="33"/>
      <c r="LP200" s="33"/>
      <c r="LQ200" s="33"/>
      <c r="LR200" s="33"/>
      <c r="LS200" s="33"/>
      <c r="LT200" s="33"/>
      <c r="LU200" s="33"/>
      <c r="LV200" s="33"/>
      <c r="LW200" s="33"/>
      <c r="LX200" s="33"/>
      <c r="LY200" s="33"/>
      <c r="LZ200" s="33"/>
      <c r="MA200" s="33"/>
      <c r="MB200" s="33"/>
      <c r="MC200" s="33"/>
      <c r="MD200" s="33"/>
      <c r="ME200" s="33"/>
      <c r="MF200" s="33"/>
      <c r="MG200" s="33"/>
      <c r="MH200" s="33"/>
      <c r="MI200" s="33"/>
      <c r="MJ200" s="33"/>
      <c r="MK200" s="33"/>
      <c r="ML200" s="33"/>
      <c r="MM200" s="33"/>
      <c r="MN200" s="33"/>
      <c r="MO200" s="33"/>
      <c r="MP200" s="33"/>
      <c r="MQ200" s="33"/>
      <c r="MR200" s="33"/>
      <c r="MS200" s="33"/>
      <c r="MT200" s="33"/>
      <c r="MU200" s="33"/>
      <c r="MV200" s="33"/>
      <c r="MW200" s="33"/>
      <c r="MX200" s="33"/>
      <c r="MY200" s="33"/>
      <c r="MZ200" s="33"/>
      <c r="NA200" s="33"/>
      <c r="NB200" s="33"/>
      <c r="NC200" s="33"/>
      <c r="ND200" s="33"/>
      <c r="NE200" s="33"/>
      <c r="NF200" s="33"/>
      <c r="NG200" s="33"/>
      <c r="NH200" s="33"/>
      <c r="NI200" s="33"/>
      <c r="NJ200" s="33"/>
      <c r="NK200" s="33"/>
      <c r="NL200" s="33"/>
      <c r="NM200" s="33"/>
      <c r="NN200" s="33"/>
      <c r="NO200" s="33"/>
      <c r="NP200" s="33"/>
      <c r="NQ200" s="33"/>
      <c r="NR200" s="33"/>
      <c r="NS200" s="33"/>
      <c r="NT200" s="33"/>
      <c r="NU200" s="33"/>
      <c r="NV200" s="33"/>
      <c r="NW200" s="33"/>
      <c r="NX200" s="33"/>
      <c r="NY200" s="33"/>
      <c r="NZ200" s="33"/>
      <c r="OA200" s="33"/>
      <c r="OB200" s="33"/>
      <c r="OC200" s="33"/>
      <c r="OD200" s="33"/>
      <c r="OE200" s="33"/>
      <c r="OF200" s="33"/>
      <c r="OG200" s="33"/>
      <c r="OH200" s="33"/>
      <c r="OI200" s="33"/>
      <c r="OJ200" s="33"/>
      <c r="OK200" s="33"/>
      <c r="OL200" s="33"/>
      <c r="OM200" s="33"/>
      <c r="ON200" s="33"/>
      <c r="OO200" s="33"/>
      <c r="OP200" s="33"/>
    </row>
    <row r="201" spans="1:406" x14ac:dyDescent="0.25">
      <c r="A201" s="13" t="str">
        <f t="shared" si="2"/>
        <v>Boom-EXTREMELY COARSE-0.5-20-20</v>
      </c>
      <c r="B201" s="13" t="s">
        <v>57</v>
      </c>
      <c r="C201" s="13" t="s">
        <v>33</v>
      </c>
      <c r="D201" s="23">
        <v>0.5</v>
      </c>
      <c r="E201" s="23">
        <v>20</v>
      </c>
      <c r="F201" s="32">
        <v>20</v>
      </c>
      <c r="G201" s="33">
        <v>9.7122715000000012E-3</v>
      </c>
      <c r="H201" s="33">
        <v>6.6393877499999997E-3</v>
      </c>
      <c r="I201" s="33">
        <v>4.8037197500000002E-3</v>
      </c>
      <c r="J201" s="33">
        <v>4.1078612499999998E-3</v>
      </c>
      <c r="K201" s="33">
        <v>3.9532550000000001E-3</v>
      </c>
      <c r="L201" s="33">
        <v>4.0454132500000002E-3</v>
      </c>
      <c r="M201" s="33">
        <v>3.6644980000000004E-3</v>
      </c>
      <c r="N201" s="33">
        <v>3.3420584999999999E-3</v>
      </c>
      <c r="O201" s="33">
        <v>2.9776010000000003E-3</v>
      </c>
      <c r="P201" s="33">
        <v>2.6682977500000001E-3</v>
      </c>
      <c r="Q201" s="33">
        <v>2.37882375E-3</v>
      </c>
      <c r="R201" s="33">
        <v>2.0617044999999999E-3</v>
      </c>
      <c r="S201" s="33">
        <v>1.7655547750000001E-3</v>
      </c>
      <c r="T201" s="33">
        <v>1.487276E-3</v>
      </c>
      <c r="U201" s="33">
        <v>1.2311017250000002E-3</v>
      </c>
      <c r="V201" s="33">
        <v>1.00305845E-3</v>
      </c>
      <c r="W201" s="33">
        <v>7.9873282499999998E-4</v>
      </c>
      <c r="X201" s="33">
        <v>7.1243925000000013E-4</v>
      </c>
      <c r="Y201" s="33">
        <v>6.4173069999999988E-4</v>
      </c>
      <c r="Z201" s="33">
        <v>5.8360982499999997E-4</v>
      </c>
      <c r="AA201" s="33">
        <v>5.3448517500000008E-4</v>
      </c>
      <c r="AB201" s="33">
        <v>4.9223482499999999E-4</v>
      </c>
      <c r="AC201" s="33">
        <v>4.5564195000000001E-4</v>
      </c>
      <c r="AD201" s="33">
        <v>4.2363552500000002E-4</v>
      </c>
      <c r="AE201" s="33">
        <v>3.9543834999999997E-4</v>
      </c>
      <c r="AF201" s="33">
        <v>3.71083075E-4</v>
      </c>
      <c r="AG201" s="33">
        <v>3.4916519999999998E-4</v>
      </c>
      <c r="AH201" s="33">
        <v>3.2925890000000001E-4</v>
      </c>
      <c r="AI201" s="33">
        <v>3.1193804999999996E-4</v>
      </c>
      <c r="AJ201" s="33">
        <v>2.9623704999999999E-4</v>
      </c>
      <c r="AK201" s="33">
        <v>2.8216902500000004E-4</v>
      </c>
      <c r="AL201" s="33">
        <v>2.6951466749999998E-4</v>
      </c>
      <c r="AM201" s="33">
        <v>2.5815947999999997E-4</v>
      </c>
      <c r="AN201" s="33">
        <v>2.4777983499999997E-4</v>
      </c>
      <c r="AO201" s="33">
        <v>2.3809160249999999E-4</v>
      </c>
      <c r="AP201" s="33">
        <v>2.2908511749999998E-4</v>
      </c>
      <c r="AQ201" s="33">
        <v>2.2111993500000004E-4</v>
      </c>
      <c r="AR201" s="33">
        <v>2.13940035E-4</v>
      </c>
      <c r="AS201" s="33">
        <v>2.07613175E-4</v>
      </c>
      <c r="AT201" s="33">
        <v>2.0161463750000003E-4</v>
      </c>
      <c r="AU201" s="33">
        <v>1.9608544999999999E-4</v>
      </c>
      <c r="AV201" s="33">
        <v>1.9113907749999996E-4</v>
      </c>
      <c r="AW201" s="33">
        <v>1.866064725E-4</v>
      </c>
      <c r="AX201" s="33">
        <v>1.8256694000000001E-4</v>
      </c>
      <c r="AY201" s="33">
        <v>1.7901456999999999E-4</v>
      </c>
      <c r="AZ201" s="33">
        <v>1.7598368750000002E-4</v>
      </c>
      <c r="BA201" s="33">
        <v>1.7300160999999999E-4</v>
      </c>
      <c r="BB201" s="33">
        <v>1.701468575E-4</v>
      </c>
      <c r="BC201" s="33">
        <v>1.6753849500000001E-4</v>
      </c>
      <c r="BD201" s="33">
        <v>1.6526626499999998E-4</v>
      </c>
      <c r="BE201" s="33">
        <v>1.631262325E-4</v>
      </c>
      <c r="BF201" s="33">
        <v>1.6094802249999997E-4</v>
      </c>
      <c r="BG201" s="33">
        <v>1.5851552749999998E-4</v>
      </c>
      <c r="BH201" s="33">
        <v>1.5616599999999998E-4</v>
      </c>
      <c r="BI201" s="33">
        <v>1.5353451000000001E-4</v>
      </c>
      <c r="BJ201" s="33">
        <v>1.5113013249999998E-4</v>
      </c>
      <c r="BK201" s="33">
        <v>1.4878760499999999E-4</v>
      </c>
      <c r="BL201" s="33">
        <v>1.4637097749999999E-4</v>
      </c>
      <c r="BM201" s="33">
        <v>1.435377675E-4</v>
      </c>
      <c r="BN201" s="33">
        <v>1.4079932499999999E-4</v>
      </c>
      <c r="BO201" s="33">
        <v>1.379152475E-4</v>
      </c>
      <c r="BP201" s="33">
        <v>1.350043475E-4</v>
      </c>
      <c r="BQ201" s="33">
        <v>1.3227851750000002E-4</v>
      </c>
      <c r="BR201" s="33">
        <v>1.2944382E-4</v>
      </c>
      <c r="BS201" s="33">
        <v>1.268737475E-4</v>
      </c>
      <c r="BT201" s="33">
        <v>1.2413699500000001E-4</v>
      </c>
      <c r="BU201" s="33">
        <v>1.2170373000000001E-4</v>
      </c>
      <c r="BV201" s="33">
        <v>1.194647925E-4</v>
      </c>
      <c r="BW201" s="33">
        <v>1.1738345750000001E-4</v>
      </c>
      <c r="BX201" s="33">
        <v>1.150027375E-4</v>
      </c>
      <c r="BY201" s="33">
        <v>1.1266463999999999E-4</v>
      </c>
      <c r="BZ201" s="33">
        <v>1.1044882750000001E-4</v>
      </c>
      <c r="CA201" s="33">
        <v>1.0842199E-4</v>
      </c>
      <c r="CB201" s="33">
        <v>1.0658904750000001E-4</v>
      </c>
      <c r="CC201" s="33">
        <v>1.0477052250000001E-4</v>
      </c>
      <c r="CD201" s="33">
        <v>1.02908555E-4</v>
      </c>
      <c r="CE201" s="33">
        <v>1.0095813499999999E-4</v>
      </c>
      <c r="CF201" s="33">
        <v>9.8917542500000002E-5</v>
      </c>
      <c r="CG201" s="33">
        <v>9.6967429999999998E-5</v>
      </c>
      <c r="CH201" s="33">
        <v>9.5220925000000003E-5</v>
      </c>
      <c r="CI201" s="33">
        <v>9.3780177499999995E-5</v>
      </c>
      <c r="CJ201" s="33">
        <v>9.2253669999999992E-5</v>
      </c>
      <c r="CK201" s="33">
        <v>9.0685847500000005E-5</v>
      </c>
      <c r="CL201" s="33">
        <v>8.8975199999999995E-5</v>
      </c>
      <c r="CM201" s="33">
        <v>8.7205637500000003E-5</v>
      </c>
      <c r="CN201" s="33">
        <v>8.5583989999999998E-5</v>
      </c>
      <c r="CO201" s="33">
        <v>8.4089422500000007E-5</v>
      </c>
      <c r="CP201" s="33">
        <v>8.3043134999999987E-5</v>
      </c>
      <c r="CQ201" s="33">
        <v>8.1976380000000002E-5</v>
      </c>
      <c r="CR201" s="33">
        <v>8.1041892499999997E-5</v>
      </c>
      <c r="CS201" s="33">
        <v>8.013735749999999E-5</v>
      </c>
      <c r="CT201" s="33">
        <v>7.9271265000000005E-5</v>
      </c>
      <c r="CU201" s="33">
        <v>7.8345415000000005E-5</v>
      </c>
      <c r="CV201" s="33">
        <v>7.7589270000000011E-5</v>
      </c>
      <c r="CW201" s="33">
        <v>7.6918772500000001E-5</v>
      </c>
      <c r="CX201" s="33">
        <v>7.6410417499999994E-5</v>
      </c>
      <c r="CY201" s="33">
        <v>7.6151177500000005E-5</v>
      </c>
      <c r="CZ201" s="33">
        <v>7.5721119999999997E-5</v>
      </c>
      <c r="DA201" s="33">
        <v>7.5442264999999999E-5</v>
      </c>
      <c r="DB201" s="33">
        <v>7.48368275E-5</v>
      </c>
      <c r="DC201" s="33">
        <v>7.4154132499999994E-5</v>
      </c>
      <c r="DD201" s="33">
        <v>7.3418304999999995E-5</v>
      </c>
      <c r="DE201" s="33">
        <v>7.2921639999999993E-5</v>
      </c>
      <c r="DF201" s="33">
        <v>7.2559785000000002E-5</v>
      </c>
      <c r="DG201" s="33">
        <v>7.2161869999999996E-5</v>
      </c>
      <c r="DH201" s="33">
        <v>7.1877557499999998E-5</v>
      </c>
      <c r="DI201" s="33">
        <v>7.1367922499999996E-5</v>
      </c>
      <c r="DJ201" s="33">
        <v>7.0774860000000003E-5</v>
      </c>
      <c r="DK201" s="33">
        <v>7.0300772500000004E-5</v>
      </c>
      <c r="DL201" s="33">
        <v>6.9822625000000006E-5</v>
      </c>
      <c r="DM201" s="33">
        <v>6.9478750000000013E-5</v>
      </c>
      <c r="DN201" s="33">
        <v>6.9175460000000006E-5</v>
      </c>
      <c r="DO201" s="33">
        <v>6.8909652499999995E-5</v>
      </c>
      <c r="DP201" s="33">
        <v>6.8366357499999997E-5</v>
      </c>
      <c r="DQ201" s="33">
        <v>6.7938054999999996E-5</v>
      </c>
      <c r="DR201" s="33">
        <v>6.7402827500000003E-5</v>
      </c>
      <c r="DS201" s="33">
        <v>6.6979135E-5</v>
      </c>
      <c r="DT201" s="33">
        <v>6.6696127500000005E-5</v>
      </c>
      <c r="DU201" s="33">
        <v>6.6477192499999997E-5</v>
      </c>
      <c r="DV201" s="33">
        <v>6.6258962500000005E-5</v>
      </c>
      <c r="DW201" s="33">
        <v>6.5841904999999998E-5</v>
      </c>
      <c r="DX201" s="33">
        <v>6.5386545000000005E-5</v>
      </c>
      <c r="DY201" s="33">
        <v>6.4897367499999994E-5</v>
      </c>
      <c r="DZ201" s="33">
        <v>6.4506322499999994E-5</v>
      </c>
      <c r="EA201" s="33">
        <v>6.4308962499999998E-5</v>
      </c>
      <c r="EB201" s="33">
        <v>6.4200937499999996E-5</v>
      </c>
      <c r="EC201" s="33">
        <v>6.3942042500000012E-5</v>
      </c>
      <c r="ED201" s="33">
        <v>6.3592375000000003E-5</v>
      </c>
      <c r="EE201" s="33">
        <v>6.3124262499999995E-5</v>
      </c>
      <c r="EF201" s="33">
        <v>6.2393617499999996E-5</v>
      </c>
      <c r="EG201" s="33">
        <v>6.20069775E-5</v>
      </c>
      <c r="EH201" s="33">
        <v>6.165164E-5</v>
      </c>
      <c r="EI201" s="33">
        <v>6.1451052499999999E-5</v>
      </c>
      <c r="EJ201" s="33">
        <v>6.1416119999999991E-5</v>
      </c>
      <c r="EK201" s="33">
        <v>6.1351187499999999E-5</v>
      </c>
      <c r="EL201" s="33">
        <v>6.1160099999999997E-5</v>
      </c>
      <c r="EM201" s="33">
        <v>6.0924247500000002E-5</v>
      </c>
      <c r="EN201" s="33">
        <v>6.0647622499999997E-5</v>
      </c>
      <c r="EO201" s="33">
        <v>6.0096694999999996E-5</v>
      </c>
      <c r="EP201" s="33">
        <v>5.9691772499999998E-5</v>
      </c>
      <c r="EQ201" s="33">
        <v>5.9318892500000002E-5</v>
      </c>
      <c r="ER201" s="33">
        <v>5.8941082500000006E-5</v>
      </c>
      <c r="ES201" s="33">
        <v>5.8587257499999994E-5</v>
      </c>
      <c r="ET201" s="33">
        <v>5.8235285E-5</v>
      </c>
      <c r="EU201" s="33">
        <v>5.7973312499999993E-5</v>
      </c>
      <c r="EV201" s="33">
        <v>5.7703147499999993E-5</v>
      </c>
      <c r="EW201" s="33">
        <v>5.7509019999999996E-5</v>
      </c>
      <c r="EX201" s="33">
        <v>5.7380552500000004E-5</v>
      </c>
      <c r="EY201" s="33">
        <v>5.7392399999999989E-5</v>
      </c>
      <c r="EZ201" s="33">
        <v>5.7309142499999996E-5</v>
      </c>
      <c r="FA201" s="33">
        <v>5.7229217499999995E-5</v>
      </c>
      <c r="FB201" s="33">
        <v>5.6920722500000004E-5</v>
      </c>
      <c r="FC201" s="33">
        <v>5.6612957500000002E-5</v>
      </c>
      <c r="FD201" s="33">
        <v>5.6220487499999997E-5</v>
      </c>
      <c r="FE201" s="33">
        <v>5.5633254999999998E-5</v>
      </c>
      <c r="FF201" s="33">
        <v>5.5114492500000005E-5</v>
      </c>
      <c r="FG201" s="33">
        <v>5.4636225000000006E-5</v>
      </c>
      <c r="FH201" s="33">
        <v>5.4121529999999995E-5</v>
      </c>
      <c r="FI201" s="33">
        <v>5.3856972499999998E-5</v>
      </c>
      <c r="FJ201" s="33">
        <v>5.3781192499999995E-5</v>
      </c>
      <c r="FK201" s="33">
        <v>5.374895E-5</v>
      </c>
      <c r="FL201" s="33">
        <v>5.387590000000001E-5</v>
      </c>
      <c r="FM201" s="33">
        <v>5.4132124999999991E-5</v>
      </c>
      <c r="FN201" s="33">
        <v>5.4119505000000003E-5</v>
      </c>
      <c r="FO201" s="33">
        <v>5.4112264999999998E-5</v>
      </c>
      <c r="FP201" s="33">
        <v>5.3971852500000004E-5</v>
      </c>
      <c r="FQ201" s="33">
        <v>5.3644032499999996E-5</v>
      </c>
      <c r="FR201" s="33">
        <v>5.3291117500000007E-5</v>
      </c>
      <c r="FS201" s="33">
        <v>5.2615275000000003E-5</v>
      </c>
      <c r="FT201" s="33">
        <v>5.1786872499999999E-5</v>
      </c>
      <c r="FU201" s="33">
        <v>5.104563E-5</v>
      </c>
      <c r="FV201" s="33">
        <v>5.0538439999999993E-5</v>
      </c>
      <c r="FW201" s="33">
        <v>5.0112380000000004E-5</v>
      </c>
      <c r="FX201" s="33">
        <v>5.0024465000000006E-5</v>
      </c>
      <c r="FY201" s="33">
        <v>5.0039847499999995E-5</v>
      </c>
      <c r="FZ201" s="33">
        <v>5.0217064999999995E-5</v>
      </c>
      <c r="GA201" s="33">
        <v>5.0458919999999994E-5</v>
      </c>
      <c r="GB201" s="33">
        <v>5.0553855000000001E-5</v>
      </c>
      <c r="GC201" s="33">
        <v>5.0638860000000005E-5</v>
      </c>
      <c r="GD201" s="33">
        <v>5.0783035000000001E-5</v>
      </c>
      <c r="GE201" s="33">
        <v>5.07842425E-5</v>
      </c>
      <c r="GF201" s="33">
        <v>5.0545545000000002E-5</v>
      </c>
      <c r="GG201" s="33">
        <v>5.0240987499999998E-5</v>
      </c>
      <c r="GH201" s="33">
        <v>4.9693274999999999E-5</v>
      </c>
      <c r="GI201" s="33">
        <v>4.8961452499999995E-5</v>
      </c>
      <c r="GJ201" s="33">
        <v>4.8025857499999997E-5</v>
      </c>
      <c r="GK201" s="33">
        <v>4.7065750000000002E-5</v>
      </c>
      <c r="GL201" s="33">
        <v>4.63764725E-5</v>
      </c>
      <c r="GM201" s="33">
        <v>4.5867977500000004E-5</v>
      </c>
      <c r="GN201" s="33">
        <v>4.5516802500000001E-5</v>
      </c>
      <c r="GO201" s="33">
        <v>4.5207875000000003E-5</v>
      </c>
      <c r="GP201" s="33">
        <v>4.4889204999999997E-5</v>
      </c>
      <c r="GQ201" s="33">
        <v>4.4545562499999997E-5</v>
      </c>
      <c r="GR201" s="33">
        <v>4.413914725E-5</v>
      </c>
      <c r="GS201" s="33">
        <v>4.3656273499999995E-5</v>
      </c>
      <c r="GT201" s="33">
        <v>4.3173655E-5</v>
      </c>
      <c r="GU201" s="33">
        <v>4.2632543499999998E-5</v>
      </c>
      <c r="GV201" s="33">
        <v>4.2004227499999999E-5</v>
      </c>
      <c r="GW201" s="33">
        <v>4.1472134249999998E-5</v>
      </c>
      <c r="GX201" s="33">
        <v>4.0794915499999997E-5</v>
      </c>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33"/>
      <c r="IW201" s="33"/>
      <c r="IX201" s="33"/>
      <c r="IY201" s="33"/>
      <c r="IZ201" s="33"/>
      <c r="JA201" s="33"/>
      <c r="JB201" s="33"/>
      <c r="JC201" s="33"/>
      <c r="JD201" s="33"/>
      <c r="JE201" s="33"/>
      <c r="JF201" s="33"/>
      <c r="JG201" s="33"/>
      <c r="JH201" s="33"/>
      <c r="JI201" s="33"/>
      <c r="JJ201" s="33"/>
      <c r="JK201" s="33"/>
      <c r="JL201" s="33"/>
      <c r="JM201" s="33"/>
      <c r="JN201" s="33"/>
      <c r="JO201" s="33"/>
      <c r="JP201" s="33"/>
      <c r="JQ201" s="33"/>
      <c r="JR201" s="33"/>
      <c r="JS201" s="33"/>
      <c r="JT201" s="33"/>
      <c r="JU201" s="33"/>
      <c r="JV201" s="33"/>
      <c r="JW201" s="33"/>
      <c r="JX201" s="33"/>
      <c r="JY201" s="33"/>
      <c r="JZ201" s="33"/>
      <c r="KA201" s="33"/>
      <c r="KB201" s="33"/>
      <c r="KC201" s="33"/>
      <c r="KD201" s="33"/>
      <c r="KE201" s="33"/>
      <c r="KF201" s="33"/>
      <c r="KG201" s="33"/>
      <c r="KH201" s="33"/>
      <c r="KI201" s="33"/>
      <c r="KJ201" s="33"/>
      <c r="KK201" s="33"/>
      <c r="KL201" s="33"/>
      <c r="KM201" s="33"/>
      <c r="KN201" s="33"/>
      <c r="KO201" s="33"/>
      <c r="KP201" s="33"/>
      <c r="KQ201" s="33"/>
      <c r="KR201" s="33"/>
      <c r="KS201" s="33"/>
      <c r="KT201" s="33"/>
      <c r="KU201" s="33"/>
      <c r="KV201" s="33"/>
      <c r="KW201" s="33"/>
      <c r="KX201" s="33"/>
      <c r="KY201" s="33"/>
      <c r="KZ201" s="33"/>
      <c r="LA201" s="33"/>
      <c r="LB201" s="33"/>
      <c r="LC201" s="33"/>
      <c r="LD201" s="33"/>
      <c r="LE201" s="33"/>
      <c r="LF201" s="33"/>
      <c r="LG201" s="33"/>
      <c r="LH201" s="33"/>
      <c r="LI201" s="33"/>
      <c r="LJ201" s="33"/>
      <c r="LK201" s="33"/>
      <c r="LL201" s="33"/>
      <c r="LM201" s="33"/>
      <c r="LN201" s="33"/>
      <c r="LO201" s="33"/>
      <c r="LP201" s="33"/>
      <c r="LQ201" s="33"/>
      <c r="LR201" s="33"/>
      <c r="LS201" s="33"/>
      <c r="LT201" s="33"/>
      <c r="LU201" s="33"/>
      <c r="LV201" s="33"/>
      <c r="LW201" s="33"/>
      <c r="LX201" s="33"/>
      <c r="LY201" s="33"/>
      <c r="LZ201" s="33"/>
      <c r="MA201" s="33"/>
      <c r="MB201" s="33"/>
      <c r="MC201" s="33"/>
      <c r="MD201" s="33"/>
      <c r="ME201" s="33"/>
      <c r="MF201" s="33"/>
      <c r="MG201" s="33"/>
      <c r="MH201" s="33"/>
      <c r="MI201" s="33"/>
      <c r="MJ201" s="33"/>
      <c r="MK201" s="33"/>
      <c r="ML201" s="33"/>
      <c r="MM201" s="33"/>
      <c r="MN201" s="33"/>
      <c r="MO201" s="33"/>
      <c r="MP201" s="33"/>
      <c r="MQ201" s="33"/>
      <c r="MR201" s="33"/>
      <c r="MS201" s="33"/>
      <c r="MT201" s="33"/>
      <c r="MU201" s="33"/>
      <c r="MV201" s="33"/>
      <c r="MW201" s="33"/>
      <c r="MX201" s="33"/>
      <c r="MY201" s="33"/>
      <c r="MZ201" s="33"/>
      <c r="NA201" s="33"/>
      <c r="NB201" s="33"/>
      <c r="NC201" s="33"/>
      <c r="ND201" s="33"/>
      <c r="NE201" s="33"/>
      <c r="NF201" s="33"/>
      <c r="NG201" s="33"/>
      <c r="NH201" s="33"/>
      <c r="NI201" s="33"/>
      <c r="NJ201" s="33"/>
      <c r="NK201" s="33"/>
      <c r="NL201" s="33"/>
      <c r="NM201" s="33"/>
      <c r="NN201" s="33"/>
      <c r="NO201" s="33"/>
      <c r="NP201" s="33"/>
      <c r="NQ201" s="33"/>
      <c r="NR201" s="33"/>
      <c r="NS201" s="33"/>
      <c r="NT201" s="33"/>
      <c r="NU201" s="33"/>
      <c r="NV201" s="33"/>
      <c r="NW201" s="33"/>
      <c r="NX201" s="33"/>
      <c r="NY201" s="33"/>
      <c r="NZ201" s="33"/>
      <c r="OA201" s="33"/>
      <c r="OB201" s="33"/>
      <c r="OC201" s="33"/>
      <c r="OD201" s="33"/>
      <c r="OE201" s="33"/>
      <c r="OF201" s="33"/>
      <c r="OG201" s="33"/>
      <c r="OH201" s="33"/>
      <c r="OI201" s="33"/>
      <c r="OJ201" s="33"/>
      <c r="OK201" s="33"/>
      <c r="OL201" s="33"/>
      <c r="OM201" s="33"/>
      <c r="ON201" s="33"/>
      <c r="OO201" s="33"/>
      <c r="OP201" s="33"/>
    </row>
    <row r="202" spans="1:406" x14ac:dyDescent="0.25">
      <c r="A202" s="13" t="str">
        <f t="shared" si="2"/>
        <v>Boom-EXTREMELY COARSE-0.5-14-20</v>
      </c>
      <c r="B202" s="13" t="s">
        <v>57</v>
      </c>
      <c r="C202" s="13" t="s">
        <v>33</v>
      </c>
      <c r="D202" s="23">
        <v>0.5</v>
      </c>
      <c r="E202" s="23">
        <v>14</v>
      </c>
      <c r="F202" s="32">
        <v>20</v>
      </c>
      <c r="G202" s="33">
        <v>7.4315497500000004E-3</v>
      </c>
      <c r="H202" s="33">
        <v>4.8050567499999999E-3</v>
      </c>
      <c r="I202" s="33">
        <v>3.3799117499999998E-3</v>
      </c>
      <c r="J202" s="33">
        <v>2.8370200000000004E-3</v>
      </c>
      <c r="K202" s="33">
        <v>2.7337074999999999E-3</v>
      </c>
      <c r="L202" s="33">
        <v>2.8178227499999998E-3</v>
      </c>
      <c r="M202" s="33">
        <v>2.4996040000000003E-3</v>
      </c>
      <c r="N202" s="33">
        <v>2.2950207500000001E-3</v>
      </c>
      <c r="O202" s="33">
        <v>2.0669252500000001E-3</v>
      </c>
      <c r="P202" s="33">
        <v>1.8683234000000002E-3</v>
      </c>
      <c r="Q202" s="33">
        <v>1.65745965E-3</v>
      </c>
      <c r="R202" s="33">
        <v>1.4387652249999998E-3</v>
      </c>
      <c r="S202" s="33">
        <v>1.2471141500000002E-3</v>
      </c>
      <c r="T202" s="33">
        <v>1.061142525E-3</v>
      </c>
      <c r="U202" s="33">
        <v>8.8308935E-4</v>
      </c>
      <c r="V202" s="33">
        <v>7.1977450000000002E-4</v>
      </c>
      <c r="W202" s="33">
        <v>5.7305537499999996E-4</v>
      </c>
      <c r="X202" s="33">
        <v>5.1286947500000005E-4</v>
      </c>
      <c r="Y202" s="33">
        <v>4.6444960000000001E-4</v>
      </c>
      <c r="Z202" s="33">
        <v>4.2508032499999994E-4</v>
      </c>
      <c r="AA202" s="33">
        <v>3.9212095000000003E-4</v>
      </c>
      <c r="AB202" s="33">
        <v>3.6408602499999996E-4</v>
      </c>
      <c r="AC202" s="33">
        <v>3.39674825E-4</v>
      </c>
      <c r="AD202" s="33">
        <v>3.1905135E-4</v>
      </c>
      <c r="AE202" s="33">
        <v>3.0068467000000004E-4</v>
      </c>
      <c r="AF202" s="33">
        <v>2.8465361749999997E-4</v>
      </c>
      <c r="AG202" s="33">
        <v>2.7024227249999996E-4</v>
      </c>
      <c r="AH202" s="33">
        <v>2.5756418500000002E-4</v>
      </c>
      <c r="AI202" s="33">
        <v>2.4646163500000002E-4</v>
      </c>
      <c r="AJ202" s="33">
        <v>2.3634545750000002E-4</v>
      </c>
      <c r="AK202" s="33">
        <v>2.2701550749999999E-4</v>
      </c>
      <c r="AL202" s="33">
        <v>2.18502835E-4</v>
      </c>
      <c r="AM202" s="33">
        <v>2.1082263249999999E-4</v>
      </c>
      <c r="AN202" s="33">
        <v>2.03839775E-4</v>
      </c>
      <c r="AO202" s="33">
        <v>1.9715732249999998E-4</v>
      </c>
      <c r="AP202" s="33">
        <v>1.90828395E-4</v>
      </c>
      <c r="AQ202" s="33">
        <v>1.8521605500000001E-4</v>
      </c>
      <c r="AR202" s="33">
        <v>1.8001292750000002E-4</v>
      </c>
      <c r="AS202" s="33">
        <v>1.7539089749999998E-4</v>
      </c>
      <c r="AT202" s="33">
        <v>1.7096886E-4</v>
      </c>
      <c r="AU202" s="33">
        <v>1.6705614250000001E-4</v>
      </c>
      <c r="AV202" s="33">
        <v>1.635545075E-4</v>
      </c>
      <c r="AW202" s="33">
        <v>1.604241E-4</v>
      </c>
      <c r="AX202" s="33">
        <v>1.5764909749999998E-4</v>
      </c>
      <c r="AY202" s="33">
        <v>1.5539349499999998E-4</v>
      </c>
      <c r="AZ202" s="33">
        <v>1.5314664000000002E-4</v>
      </c>
      <c r="BA202" s="33">
        <v>1.5087406250000003E-4</v>
      </c>
      <c r="BB202" s="33">
        <v>1.48895675E-4</v>
      </c>
      <c r="BC202" s="33">
        <v>1.4689543750000001E-4</v>
      </c>
      <c r="BD202" s="33">
        <v>1.4512493249999999E-4</v>
      </c>
      <c r="BE202" s="33">
        <v>1.4331785250000002E-4</v>
      </c>
      <c r="BF202" s="33">
        <v>1.4136845249999999E-4</v>
      </c>
      <c r="BG202" s="33">
        <v>1.3950504499999998E-4</v>
      </c>
      <c r="BH202" s="33">
        <v>1.3776566500000003E-4</v>
      </c>
      <c r="BI202" s="33">
        <v>1.3597470750000002E-4</v>
      </c>
      <c r="BJ202" s="33">
        <v>1.3458280000000001E-4</v>
      </c>
      <c r="BK202" s="33">
        <v>1.3310252749999999E-4</v>
      </c>
      <c r="BL202" s="33">
        <v>1.31601885E-4</v>
      </c>
      <c r="BM202" s="33">
        <v>1.300220775E-4</v>
      </c>
      <c r="BN202" s="33">
        <v>1.284503475E-4</v>
      </c>
      <c r="BO202" s="33">
        <v>1.27018585E-4</v>
      </c>
      <c r="BP202" s="33">
        <v>1.2575258750000001E-4</v>
      </c>
      <c r="BQ202" s="33">
        <v>1.2461748249999999E-4</v>
      </c>
      <c r="BR202" s="33">
        <v>1.2354311000000001E-4</v>
      </c>
      <c r="BS202" s="33">
        <v>1.2235887E-4</v>
      </c>
      <c r="BT202" s="33">
        <v>1.209548975E-4</v>
      </c>
      <c r="BU202" s="33">
        <v>1.1961260249999998E-4</v>
      </c>
      <c r="BV202" s="33">
        <v>1.182942925E-4</v>
      </c>
      <c r="BW202" s="33">
        <v>1.1735821000000001E-4</v>
      </c>
      <c r="BX202" s="33">
        <v>1.1630810499999999E-4</v>
      </c>
      <c r="BY202" s="33">
        <v>1.153530525E-4</v>
      </c>
      <c r="BZ202" s="33">
        <v>1.1440650500000002E-4</v>
      </c>
      <c r="CA202" s="33">
        <v>1.1347477999999999E-4</v>
      </c>
      <c r="CB202" s="33">
        <v>1.1229432E-4</v>
      </c>
      <c r="CC202" s="33">
        <v>1.1108010000000001E-4</v>
      </c>
      <c r="CD202" s="33">
        <v>1.0984527750000001E-4</v>
      </c>
      <c r="CE202" s="33">
        <v>1.0898633750000001E-4</v>
      </c>
      <c r="CF202" s="33">
        <v>1.0816356499999999E-4</v>
      </c>
      <c r="CG202" s="33">
        <v>1.0756966250000001E-4</v>
      </c>
      <c r="CH202" s="33">
        <v>1.070683425E-4</v>
      </c>
      <c r="CI202" s="33">
        <v>1.0618571000000001E-4</v>
      </c>
      <c r="CJ202" s="33">
        <v>1.051096875E-4</v>
      </c>
      <c r="CK202" s="33">
        <v>1.0395194749999999E-4</v>
      </c>
      <c r="CL202" s="33">
        <v>1.0282120749999999E-4</v>
      </c>
      <c r="CM202" s="33">
        <v>1.0211535E-4</v>
      </c>
      <c r="CN202" s="33">
        <v>1.01402005E-4</v>
      </c>
      <c r="CO202" s="33">
        <v>1.0047573249999999E-4</v>
      </c>
      <c r="CP202" s="33">
        <v>9.9400287500000007E-5</v>
      </c>
      <c r="CQ202" s="33">
        <v>9.7780827499999989E-5</v>
      </c>
      <c r="CR202" s="33">
        <v>9.5957067500000004E-5</v>
      </c>
      <c r="CS202" s="33">
        <v>9.4368675000000002E-5</v>
      </c>
      <c r="CT202" s="33">
        <v>9.2953882500000014E-5</v>
      </c>
      <c r="CU202" s="33">
        <v>9.1765932499999987E-5</v>
      </c>
      <c r="CV202" s="33">
        <v>9.0531485000000005E-5</v>
      </c>
      <c r="CW202" s="33">
        <v>8.9079614999999988E-5</v>
      </c>
      <c r="CX202" s="33">
        <v>8.7632314999999992E-5</v>
      </c>
      <c r="CY202" s="33">
        <v>8.6215522500000013E-5</v>
      </c>
      <c r="CZ202" s="33">
        <v>8.4920687499999997E-5</v>
      </c>
      <c r="DA202" s="33">
        <v>8.3713617500000002E-5</v>
      </c>
      <c r="DB202" s="33">
        <v>8.2589225E-5</v>
      </c>
      <c r="DC202" s="33">
        <v>8.1460749999999994E-5</v>
      </c>
      <c r="DD202" s="33">
        <v>8.0249935000000001E-5</v>
      </c>
      <c r="DE202" s="33">
        <v>7.9085600000000007E-5</v>
      </c>
      <c r="DF202" s="33">
        <v>7.7797322499999986E-5</v>
      </c>
      <c r="DG202" s="33">
        <v>7.6630495000000004E-5</v>
      </c>
      <c r="DH202" s="33">
        <v>7.5549032499999997E-5</v>
      </c>
      <c r="DI202" s="33">
        <v>7.4575809999999999E-5</v>
      </c>
      <c r="DJ202" s="33">
        <v>7.3667799999999986E-5</v>
      </c>
      <c r="DK202" s="33">
        <v>7.2922165000000009E-5</v>
      </c>
      <c r="DL202" s="33">
        <v>7.1869052499999993E-5</v>
      </c>
      <c r="DM202" s="33">
        <v>7.0773017499999993E-5</v>
      </c>
      <c r="DN202" s="33">
        <v>6.9563257499999999E-5</v>
      </c>
      <c r="DO202" s="33">
        <v>6.8317827500000004E-5</v>
      </c>
      <c r="DP202" s="33">
        <v>6.7321062499999996E-5</v>
      </c>
      <c r="DQ202" s="33">
        <v>6.6528807499999996E-5</v>
      </c>
      <c r="DR202" s="33">
        <v>6.5805290000000004E-5</v>
      </c>
      <c r="DS202" s="33">
        <v>6.51851475E-5</v>
      </c>
      <c r="DT202" s="33">
        <v>6.4379570000000001E-5</v>
      </c>
      <c r="DU202" s="33">
        <v>6.3522277499999995E-5</v>
      </c>
      <c r="DV202" s="33">
        <v>6.2830255000000004E-5</v>
      </c>
      <c r="DW202" s="33">
        <v>6.2163902500000007E-5</v>
      </c>
      <c r="DX202" s="33">
        <v>6.1779792499999997E-5</v>
      </c>
      <c r="DY202" s="33">
        <v>6.1482004999999999E-5</v>
      </c>
      <c r="DZ202" s="33">
        <v>6.1094939999999993E-5</v>
      </c>
      <c r="EA202" s="33">
        <v>6.0845805E-5</v>
      </c>
      <c r="EB202" s="33">
        <v>6.0333467499999995E-5</v>
      </c>
      <c r="EC202" s="33">
        <v>5.99512125E-5</v>
      </c>
      <c r="ED202" s="33">
        <v>5.9773985E-5</v>
      </c>
      <c r="EE202" s="33">
        <v>5.9564074999999999E-5</v>
      </c>
      <c r="EF202" s="33">
        <v>5.9317144999999998E-5</v>
      </c>
      <c r="EG202" s="33">
        <v>5.9083787500000001E-5</v>
      </c>
      <c r="EH202" s="33">
        <v>5.8866850000000007E-5</v>
      </c>
      <c r="EI202" s="33">
        <v>5.8559742499999994E-5</v>
      </c>
      <c r="EJ202" s="33">
        <v>5.8286957499999993E-5</v>
      </c>
      <c r="EK202" s="33">
        <v>5.7824310000000002E-5</v>
      </c>
      <c r="EL202" s="33">
        <v>5.7372510000000001E-5</v>
      </c>
      <c r="EM202" s="33">
        <v>5.7065817500000003E-5</v>
      </c>
      <c r="EN202" s="33">
        <v>5.6587044999999995E-5</v>
      </c>
      <c r="EO202" s="33">
        <v>5.6224572499999998E-5</v>
      </c>
      <c r="EP202" s="33">
        <v>5.6039302500000001E-5</v>
      </c>
      <c r="EQ202" s="33">
        <v>5.5866014999999998E-5</v>
      </c>
      <c r="ER202" s="33">
        <v>5.5634714999999999E-5</v>
      </c>
      <c r="ES202" s="33">
        <v>5.5498200000000003E-5</v>
      </c>
      <c r="ET202" s="33">
        <v>5.5371049999999999E-5</v>
      </c>
      <c r="EU202" s="33">
        <v>5.5215942500000007E-5</v>
      </c>
      <c r="EV202" s="33">
        <v>5.5077590000000002E-5</v>
      </c>
      <c r="EW202" s="33">
        <v>5.4719912500000002E-5</v>
      </c>
      <c r="EX202" s="33">
        <v>5.4257555000000004E-5</v>
      </c>
      <c r="EY202" s="33">
        <v>5.3691372500000007E-5</v>
      </c>
      <c r="EZ202" s="33">
        <v>5.3003085E-5</v>
      </c>
      <c r="FA202" s="33">
        <v>5.2573572499999996E-5</v>
      </c>
      <c r="FB202" s="33">
        <v>5.2238962500000007E-5</v>
      </c>
      <c r="FC202" s="33">
        <v>5.2036607499999993E-5</v>
      </c>
      <c r="FD202" s="33">
        <v>5.1998027500000005E-5</v>
      </c>
      <c r="FE202" s="33">
        <v>5.1993232499999994E-5</v>
      </c>
      <c r="FF202" s="33">
        <v>5.1980132499999999E-5</v>
      </c>
      <c r="FG202" s="33">
        <v>5.1982497500000002E-5</v>
      </c>
      <c r="FH202" s="33">
        <v>5.1786332500000001E-5</v>
      </c>
      <c r="FI202" s="33">
        <v>5.159176E-5</v>
      </c>
      <c r="FJ202" s="33">
        <v>5.1296057500000006E-5</v>
      </c>
      <c r="FK202" s="33">
        <v>5.0843957499999997E-5</v>
      </c>
      <c r="FL202" s="33">
        <v>5.0356167500000005E-5</v>
      </c>
      <c r="FM202" s="33">
        <v>4.9904322499999994E-5</v>
      </c>
      <c r="FN202" s="33">
        <v>4.943853750000001E-5</v>
      </c>
      <c r="FO202" s="33">
        <v>4.8956457500000005E-5</v>
      </c>
      <c r="FP202" s="33">
        <v>4.8494279999999999E-5</v>
      </c>
      <c r="FQ202" s="33">
        <v>4.8054397500000002E-5</v>
      </c>
      <c r="FR202" s="33">
        <v>4.7634509999999993E-5</v>
      </c>
      <c r="FS202" s="33">
        <v>4.7237734999999999E-5</v>
      </c>
      <c r="FT202" s="33">
        <v>4.6821612500000003E-5</v>
      </c>
      <c r="FU202" s="33">
        <v>4.6307642500000003E-5</v>
      </c>
      <c r="FV202" s="33">
        <v>4.5640217500000002E-5</v>
      </c>
      <c r="FW202" s="33">
        <v>4.4888134000000001E-5</v>
      </c>
      <c r="FX202" s="33">
        <v>4.4043715499999999E-5</v>
      </c>
      <c r="FY202" s="33">
        <v>4.3249440500000007E-5</v>
      </c>
      <c r="FZ202" s="33">
        <v>4.2528978750000002E-5</v>
      </c>
      <c r="GA202" s="33">
        <v>4.1882449500000003E-5</v>
      </c>
      <c r="GB202" s="33">
        <v>4.1427154500000001E-5</v>
      </c>
      <c r="GC202" s="33">
        <v>4.1090409249999999E-5</v>
      </c>
      <c r="GD202" s="33">
        <v>4.088544925E-5</v>
      </c>
      <c r="GE202" s="33">
        <v>4.0701074000000005E-5</v>
      </c>
      <c r="GF202" s="33">
        <v>4.0552397249999999E-5</v>
      </c>
      <c r="GG202" s="33">
        <v>4.0418506749999999E-5</v>
      </c>
      <c r="GH202" s="33">
        <v>4.0031535749999997E-5</v>
      </c>
      <c r="GI202" s="33">
        <v>3.9567264750000002E-5</v>
      </c>
      <c r="GJ202" s="33">
        <v>3.8931795250000004E-5</v>
      </c>
      <c r="GK202" s="33">
        <v>3.8216772750000004E-5</v>
      </c>
      <c r="GL202" s="33">
        <v>3.7524267249999998E-5</v>
      </c>
      <c r="GM202" s="33">
        <v>3.6817707750000001E-5</v>
      </c>
      <c r="GN202" s="33">
        <v>3.6145813750000001E-5</v>
      </c>
      <c r="GO202" s="33">
        <v>3.5603925250000007E-5</v>
      </c>
      <c r="GP202" s="33">
        <v>3.5298867500000003E-5</v>
      </c>
      <c r="GQ202" s="33">
        <v>3.4982916749999994E-5</v>
      </c>
      <c r="GR202" s="33">
        <v>3.4746580250000001E-5</v>
      </c>
      <c r="GS202" s="33">
        <v>3.4598025500000003E-5</v>
      </c>
      <c r="GT202" s="33">
        <v>3.4460868E-5</v>
      </c>
      <c r="GU202" s="33">
        <v>3.4315168499999997E-5</v>
      </c>
      <c r="GV202" s="33">
        <v>3.4071034499999997E-5</v>
      </c>
      <c r="GW202" s="33">
        <v>3.3783606250000002E-5</v>
      </c>
      <c r="GX202" s="33">
        <v>3.3567254E-5</v>
      </c>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33"/>
      <c r="IW202" s="33"/>
      <c r="IX202" s="33"/>
      <c r="IY202" s="33"/>
      <c r="IZ202" s="33"/>
      <c r="JA202" s="33"/>
      <c r="JB202" s="33"/>
      <c r="JC202" s="33"/>
      <c r="JD202" s="33"/>
      <c r="JE202" s="33"/>
      <c r="JF202" s="33"/>
      <c r="JG202" s="33"/>
      <c r="JH202" s="33"/>
      <c r="JI202" s="33"/>
      <c r="JJ202" s="33"/>
      <c r="JK202" s="33"/>
      <c r="JL202" s="33"/>
      <c r="JM202" s="33"/>
      <c r="JN202" s="33"/>
      <c r="JO202" s="33"/>
      <c r="JP202" s="33"/>
      <c r="JQ202" s="33"/>
      <c r="JR202" s="33"/>
      <c r="JS202" s="33"/>
      <c r="JT202" s="33"/>
      <c r="JU202" s="33"/>
      <c r="JV202" s="33"/>
      <c r="JW202" s="33"/>
      <c r="JX202" s="33"/>
      <c r="JY202" s="33"/>
      <c r="JZ202" s="33"/>
      <c r="KA202" s="33"/>
      <c r="KB202" s="33"/>
      <c r="KC202" s="33"/>
      <c r="KD202" s="33"/>
      <c r="KE202" s="33"/>
      <c r="KF202" s="33"/>
      <c r="KG202" s="33"/>
      <c r="KH202" s="33"/>
      <c r="KI202" s="33"/>
      <c r="KJ202" s="33"/>
      <c r="KK202" s="33"/>
      <c r="KL202" s="33"/>
      <c r="KM202" s="33"/>
      <c r="KN202" s="33"/>
      <c r="KO202" s="33"/>
      <c r="KP202" s="33"/>
      <c r="KQ202" s="33"/>
      <c r="KR202" s="33"/>
      <c r="KS202" s="33"/>
      <c r="KT202" s="33"/>
      <c r="KU202" s="33"/>
      <c r="KV202" s="33"/>
      <c r="KW202" s="33"/>
      <c r="KX202" s="33"/>
      <c r="KY202" s="33"/>
      <c r="KZ202" s="33"/>
      <c r="LA202" s="33"/>
      <c r="LB202" s="33"/>
      <c r="LC202" s="33"/>
      <c r="LD202" s="33"/>
      <c r="LE202" s="33"/>
      <c r="LF202" s="33"/>
      <c r="LG202" s="33"/>
      <c r="LH202" s="33"/>
      <c r="LI202" s="33"/>
      <c r="LJ202" s="33"/>
      <c r="LK202" s="33"/>
      <c r="LL202" s="33"/>
      <c r="LM202" s="33"/>
      <c r="LN202" s="33"/>
      <c r="LO202" s="33"/>
      <c r="LP202" s="33"/>
      <c r="LQ202" s="33"/>
      <c r="LR202" s="33"/>
      <c r="LS202" s="33"/>
      <c r="LT202" s="33"/>
      <c r="LU202" s="33"/>
      <c r="LV202" s="33"/>
      <c r="LW202" s="33"/>
      <c r="LX202" s="33"/>
      <c r="LY202" s="33"/>
      <c r="LZ202" s="33"/>
      <c r="MA202" s="33"/>
      <c r="MB202" s="33"/>
      <c r="MC202" s="33"/>
      <c r="MD202" s="33"/>
      <c r="ME202" s="33"/>
      <c r="MF202" s="33"/>
      <c r="MG202" s="33"/>
      <c r="MH202" s="33"/>
      <c r="MI202" s="33"/>
      <c r="MJ202" s="33"/>
      <c r="MK202" s="33"/>
      <c r="ML202" s="33"/>
      <c r="MM202" s="33"/>
      <c r="MN202" s="33"/>
      <c r="MO202" s="33"/>
      <c r="MP202" s="33"/>
      <c r="MQ202" s="33"/>
      <c r="MR202" s="33"/>
      <c r="MS202" s="33"/>
      <c r="MT202" s="33"/>
      <c r="MU202" s="33"/>
      <c r="MV202" s="33"/>
      <c r="MW202" s="33"/>
      <c r="MX202" s="33"/>
      <c r="MY202" s="33"/>
      <c r="MZ202" s="33"/>
      <c r="NA202" s="33"/>
      <c r="NB202" s="33"/>
      <c r="NC202" s="33"/>
      <c r="ND202" s="33"/>
      <c r="NE202" s="33"/>
      <c r="NF202" s="33"/>
      <c r="NG202" s="33"/>
      <c r="NH202" s="33"/>
      <c r="NI202" s="33"/>
      <c r="NJ202" s="33"/>
      <c r="NK202" s="33"/>
      <c r="NL202" s="33"/>
      <c r="NM202" s="33"/>
      <c r="NN202" s="33"/>
      <c r="NO202" s="33"/>
      <c r="NP202" s="33"/>
      <c r="NQ202" s="33"/>
      <c r="NR202" s="33"/>
      <c r="NS202" s="33"/>
      <c r="NT202" s="33"/>
      <c r="NU202" s="33"/>
      <c r="NV202" s="33"/>
      <c r="NW202" s="33"/>
      <c r="NX202" s="33"/>
      <c r="NY202" s="33"/>
      <c r="NZ202" s="33"/>
      <c r="OA202" s="33"/>
      <c r="OB202" s="33"/>
      <c r="OC202" s="33"/>
      <c r="OD202" s="33"/>
      <c r="OE202" s="33"/>
      <c r="OF202" s="33"/>
      <c r="OG202" s="33"/>
      <c r="OH202" s="33"/>
      <c r="OI202" s="33"/>
      <c r="OJ202" s="33"/>
      <c r="OK202" s="33"/>
      <c r="OL202" s="33"/>
      <c r="OM202" s="33"/>
      <c r="ON202" s="33"/>
      <c r="OO202" s="33"/>
      <c r="OP202" s="33"/>
    </row>
    <row r="203" spans="1:406" x14ac:dyDescent="0.25">
      <c r="A203" s="13" t="str">
        <f t="shared" si="2"/>
        <v>Boom-EXTREMELY COARSE-0.5-7-20</v>
      </c>
      <c r="B203" s="13" t="s">
        <v>57</v>
      </c>
      <c r="C203" s="13" t="s">
        <v>33</v>
      </c>
      <c r="D203" s="23">
        <v>0.5</v>
      </c>
      <c r="E203" s="23">
        <v>7</v>
      </c>
      <c r="F203" s="32">
        <v>20</v>
      </c>
      <c r="G203" s="33">
        <v>4.5044342499999997E-3</v>
      </c>
      <c r="H203" s="33">
        <v>2.458652E-3</v>
      </c>
      <c r="I203" s="33">
        <v>1.69920175E-3</v>
      </c>
      <c r="J203" s="33">
        <v>1.4957767000000001E-3</v>
      </c>
      <c r="K203" s="33">
        <v>1.4969641250000001E-3</v>
      </c>
      <c r="L203" s="33">
        <v>1.6087055250000001E-3</v>
      </c>
      <c r="M203" s="33">
        <v>1.55846625E-3</v>
      </c>
      <c r="N203" s="33">
        <v>1.4684169E-3</v>
      </c>
      <c r="O203" s="33">
        <v>1.42097785E-3</v>
      </c>
      <c r="P203" s="33">
        <v>1.3305583750000002E-3</v>
      </c>
      <c r="Q203" s="33">
        <v>1.2387635250000002E-3</v>
      </c>
      <c r="R203" s="33">
        <v>1.1280641250000002E-3</v>
      </c>
      <c r="S203" s="33">
        <v>1.006008075E-3</v>
      </c>
      <c r="T203" s="33">
        <v>8.7255645000000007E-4</v>
      </c>
      <c r="U203" s="33">
        <v>7.4016350000000002E-4</v>
      </c>
      <c r="V203" s="33">
        <v>6.0893765000000005E-4</v>
      </c>
      <c r="W203" s="33">
        <v>4.8811932499999997E-4</v>
      </c>
      <c r="X203" s="33">
        <v>4.4661937500000001E-4</v>
      </c>
      <c r="Y203" s="33">
        <v>4.154017E-4</v>
      </c>
      <c r="Z203" s="33">
        <v>3.8994672499999999E-4</v>
      </c>
      <c r="AA203" s="33">
        <v>3.6951224999999999E-4</v>
      </c>
      <c r="AB203" s="33">
        <v>3.5172919999999997E-4</v>
      </c>
      <c r="AC203" s="33">
        <v>3.3644617249999997E-4</v>
      </c>
      <c r="AD203" s="33">
        <v>3.2294182499999999E-4</v>
      </c>
      <c r="AE203" s="33">
        <v>3.1140456250000002E-4</v>
      </c>
      <c r="AF203" s="33">
        <v>3.0058766749999999E-4</v>
      </c>
      <c r="AG203" s="33">
        <v>2.9047586999999999E-4</v>
      </c>
      <c r="AH203" s="33">
        <v>2.8137557500000003E-4</v>
      </c>
      <c r="AI203" s="33">
        <v>2.7302294249999996E-4</v>
      </c>
      <c r="AJ203" s="33">
        <v>2.6505868250000002E-4</v>
      </c>
      <c r="AK203" s="33">
        <v>2.5736557750000004E-4</v>
      </c>
      <c r="AL203" s="33">
        <v>2.498539675E-4</v>
      </c>
      <c r="AM203" s="33">
        <v>2.4323832499999998E-4</v>
      </c>
      <c r="AN203" s="33">
        <v>2.3683167499999997E-4</v>
      </c>
      <c r="AO203" s="33">
        <v>2.3021330500000003E-4</v>
      </c>
      <c r="AP203" s="33">
        <v>2.2386092E-4</v>
      </c>
      <c r="AQ203" s="33">
        <v>2.1843073500000003E-4</v>
      </c>
      <c r="AR203" s="33">
        <v>2.1292470250000001E-4</v>
      </c>
      <c r="AS203" s="33">
        <v>2.0739402749999999E-4</v>
      </c>
      <c r="AT203" s="33">
        <v>2.021961625E-4</v>
      </c>
      <c r="AU203" s="33">
        <v>1.9751663000000001E-4</v>
      </c>
      <c r="AV203" s="33">
        <v>1.9277533249999998E-4</v>
      </c>
      <c r="AW203" s="33">
        <v>1.879816675E-4</v>
      </c>
      <c r="AX203" s="33">
        <v>1.8359375749999997E-4</v>
      </c>
      <c r="AY203" s="33">
        <v>1.797496075E-4</v>
      </c>
      <c r="AZ203" s="33">
        <v>1.75989145E-4</v>
      </c>
      <c r="BA203" s="33">
        <v>1.7219956999999999E-4</v>
      </c>
      <c r="BB203" s="33">
        <v>1.6867010499999998E-4</v>
      </c>
      <c r="BC203" s="33">
        <v>1.6542942500000001E-4</v>
      </c>
      <c r="BD203" s="33">
        <v>1.6256919249999998E-4</v>
      </c>
      <c r="BE203" s="33">
        <v>1.596037375E-4</v>
      </c>
      <c r="BF203" s="33">
        <v>1.5723821499999998E-4</v>
      </c>
      <c r="BG203" s="33">
        <v>1.5514086499999999E-4</v>
      </c>
      <c r="BH203" s="33">
        <v>1.5254263500000001E-4</v>
      </c>
      <c r="BI203" s="33">
        <v>1.4986945500000001E-4</v>
      </c>
      <c r="BJ203" s="33">
        <v>1.4732118749999999E-4</v>
      </c>
      <c r="BK203" s="33">
        <v>1.4486616249999998E-4</v>
      </c>
      <c r="BL203" s="33">
        <v>1.4250320499999998E-4</v>
      </c>
      <c r="BM203" s="33">
        <v>1.401171875E-4</v>
      </c>
      <c r="BN203" s="33">
        <v>1.3771842000000003E-4</v>
      </c>
      <c r="BO203" s="33">
        <v>1.3495548499999998E-4</v>
      </c>
      <c r="BP203" s="33">
        <v>1.3173545249999999E-4</v>
      </c>
      <c r="BQ203" s="33">
        <v>1.289214325E-4</v>
      </c>
      <c r="BR203" s="33">
        <v>1.265331125E-4</v>
      </c>
      <c r="BS203" s="33">
        <v>1.2454106750000001E-4</v>
      </c>
      <c r="BT203" s="33">
        <v>1.2234640000000001E-4</v>
      </c>
      <c r="BU203" s="33">
        <v>1.1995449250000001E-4</v>
      </c>
      <c r="BV203" s="33">
        <v>1.1747827749999999E-4</v>
      </c>
      <c r="BW203" s="33">
        <v>1.1498306E-4</v>
      </c>
      <c r="BX203" s="33">
        <v>1.1260564249999999E-4</v>
      </c>
      <c r="BY203" s="33">
        <v>1.1071014249999999E-4</v>
      </c>
      <c r="BZ203" s="33">
        <v>1.0920736E-4</v>
      </c>
      <c r="CA203" s="33">
        <v>1.0743266999999999E-4</v>
      </c>
      <c r="CB203" s="33">
        <v>1.0533448750000001E-4</v>
      </c>
      <c r="CC203" s="33">
        <v>1.0302213500000001E-4</v>
      </c>
      <c r="CD203" s="33">
        <v>1.010687025E-4</v>
      </c>
      <c r="CE203" s="33">
        <v>9.9284327500000013E-5</v>
      </c>
      <c r="CF203" s="33">
        <v>9.7597855000000006E-5</v>
      </c>
      <c r="CG203" s="33">
        <v>9.605546250000001E-5</v>
      </c>
      <c r="CH203" s="33">
        <v>9.4700267499999986E-5</v>
      </c>
      <c r="CI203" s="33">
        <v>9.2995444999999997E-5</v>
      </c>
      <c r="CJ203" s="33">
        <v>9.1294399999999998E-5</v>
      </c>
      <c r="CK203" s="33">
        <v>8.963415E-5</v>
      </c>
      <c r="CL203" s="33">
        <v>8.8149579999999999E-5</v>
      </c>
      <c r="CM203" s="33">
        <v>8.668073E-5</v>
      </c>
      <c r="CN203" s="33">
        <v>8.5285224999999989E-5</v>
      </c>
      <c r="CO203" s="33">
        <v>8.4047792500000008E-5</v>
      </c>
      <c r="CP203" s="33">
        <v>8.2920570000000012E-5</v>
      </c>
      <c r="CQ203" s="33">
        <v>8.1850864999999997E-5</v>
      </c>
      <c r="CR203" s="33">
        <v>8.0782484999999987E-5</v>
      </c>
      <c r="CS203" s="33">
        <v>7.9632800000000001E-5</v>
      </c>
      <c r="CT203" s="33">
        <v>7.8687567499999996E-5</v>
      </c>
      <c r="CU203" s="33">
        <v>7.7897010000000004E-5</v>
      </c>
      <c r="CV203" s="33">
        <v>7.7194327499999999E-5</v>
      </c>
      <c r="CW203" s="33">
        <v>7.6591949999999998E-5</v>
      </c>
      <c r="CX203" s="33">
        <v>7.5804002499999998E-5</v>
      </c>
      <c r="CY203" s="33">
        <v>7.5143232500000015E-5</v>
      </c>
      <c r="CZ203" s="33">
        <v>7.4370342499999995E-5</v>
      </c>
      <c r="DA203" s="33">
        <v>7.3643697500000004E-5</v>
      </c>
      <c r="DB203" s="33">
        <v>7.2954372499999995E-5</v>
      </c>
      <c r="DC203" s="33">
        <v>7.2550037500000001E-5</v>
      </c>
      <c r="DD203" s="33">
        <v>7.2060832500000005E-5</v>
      </c>
      <c r="DE203" s="33">
        <v>7.1466327499999989E-5</v>
      </c>
      <c r="DF203" s="33">
        <v>7.0639832500000007E-5</v>
      </c>
      <c r="DG203" s="33">
        <v>6.9858605000000003E-5</v>
      </c>
      <c r="DH203" s="33">
        <v>6.92259875E-5</v>
      </c>
      <c r="DI203" s="33">
        <v>6.8676987500000002E-5</v>
      </c>
      <c r="DJ203" s="33">
        <v>6.8098330000000007E-5</v>
      </c>
      <c r="DK203" s="33">
        <v>6.7185182500000004E-5</v>
      </c>
      <c r="DL203" s="33">
        <v>6.6161677499999996E-5</v>
      </c>
      <c r="DM203" s="33">
        <v>6.5051834999999995E-5</v>
      </c>
      <c r="DN203" s="33">
        <v>6.39114625E-5</v>
      </c>
      <c r="DO203" s="33">
        <v>6.2828137499999995E-5</v>
      </c>
      <c r="DP203" s="33">
        <v>6.2027154999999998E-5</v>
      </c>
      <c r="DQ203" s="33">
        <v>6.1326572500000005E-5</v>
      </c>
      <c r="DR203" s="33">
        <v>6.0627565E-5</v>
      </c>
      <c r="DS203" s="33">
        <v>5.9766942499999998E-5</v>
      </c>
      <c r="DT203" s="33">
        <v>5.8880617500000005E-5</v>
      </c>
      <c r="DU203" s="33">
        <v>5.8002679999999998E-5</v>
      </c>
      <c r="DV203" s="33">
        <v>5.7205417499999997E-5</v>
      </c>
      <c r="DW203" s="33">
        <v>5.6325097499999997E-5</v>
      </c>
      <c r="DX203" s="33">
        <v>5.5516340000000005E-5</v>
      </c>
      <c r="DY203" s="33">
        <v>5.4597037499999998E-5</v>
      </c>
      <c r="DZ203" s="33">
        <v>5.3835100000000002E-5</v>
      </c>
      <c r="EA203" s="33">
        <v>5.3080044999999996E-5</v>
      </c>
      <c r="EB203" s="33">
        <v>5.2361917500000002E-5</v>
      </c>
      <c r="EC203" s="33">
        <v>5.1751720000000003E-5</v>
      </c>
      <c r="ED203" s="33">
        <v>5.1223885000000002E-5</v>
      </c>
      <c r="EE203" s="33">
        <v>5.0693299999999998E-5</v>
      </c>
      <c r="EF203" s="33">
        <v>4.9953790000000009E-5</v>
      </c>
      <c r="EG203" s="33">
        <v>4.9202552500000002E-5</v>
      </c>
      <c r="EH203" s="33">
        <v>4.8399532499999995E-5</v>
      </c>
      <c r="EI203" s="33">
        <v>4.7703312499999999E-5</v>
      </c>
      <c r="EJ203" s="33">
        <v>4.7070482499999998E-5</v>
      </c>
      <c r="EK203" s="33">
        <v>4.6439364999999999E-5</v>
      </c>
      <c r="EL203" s="33">
        <v>4.5804374999999996E-5</v>
      </c>
      <c r="EM203" s="33">
        <v>4.5193180000000005E-5</v>
      </c>
      <c r="EN203" s="33">
        <v>4.4539529999999998E-5</v>
      </c>
      <c r="EO203" s="33">
        <v>4.395759E-5</v>
      </c>
      <c r="EP203" s="33">
        <v>4.3482215000000003E-5</v>
      </c>
      <c r="EQ203" s="33">
        <v>4.3188510000000002E-5</v>
      </c>
      <c r="ER203" s="33">
        <v>4.3040225000000003E-5</v>
      </c>
      <c r="ES203" s="33">
        <v>4.2890537500000005E-5</v>
      </c>
      <c r="ET203" s="33">
        <v>4.2650142499999993E-5</v>
      </c>
      <c r="EU203" s="33">
        <v>4.2366307499999998E-5</v>
      </c>
      <c r="EV203" s="33">
        <v>4.2007265000000004E-5</v>
      </c>
      <c r="EW203" s="33">
        <v>4.1451154999999997E-5</v>
      </c>
      <c r="EX203" s="33">
        <v>4.0808947500000002E-5</v>
      </c>
      <c r="EY203" s="33">
        <v>4.0149435000000001E-5</v>
      </c>
      <c r="EZ203" s="33">
        <v>3.9573320000000004E-5</v>
      </c>
      <c r="FA203" s="33">
        <v>3.9111622500000005E-5</v>
      </c>
      <c r="FB203" s="33">
        <v>3.8708329999999999E-5</v>
      </c>
      <c r="FC203" s="33">
        <v>3.8298447499999999E-5</v>
      </c>
      <c r="FD203" s="33">
        <v>3.7878135000000002E-5</v>
      </c>
      <c r="FE203" s="33">
        <v>3.7456505000000003E-5</v>
      </c>
      <c r="FF203" s="33">
        <v>3.7101894999999998E-5</v>
      </c>
      <c r="FG203" s="33">
        <v>3.6708952499999997E-5</v>
      </c>
      <c r="FH203" s="33">
        <v>3.6325077499999997E-5</v>
      </c>
      <c r="FI203" s="33">
        <v>3.5880829999999999E-5</v>
      </c>
      <c r="FJ203" s="33">
        <v>3.5355075000000001E-5</v>
      </c>
      <c r="FK203" s="33">
        <v>3.4811355E-5</v>
      </c>
      <c r="FL203" s="33">
        <v>3.4286782500000001E-5</v>
      </c>
      <c r="FM203" s="33">
        <v>3.3881427500000002E-5</v>
      </c>
      <c r="FN203" s="33">
        <v>3.3500614999999997E-5</v>
      </c>
      <c r="FO203" s="33">
        <v>3.31448325E-5</v>
      </c>
      <c r="FP203" s="33">
        <v>3.2738742499999998E-5</v>
      </c>
      <c r="FQ203" s="33">
        <v>3.2284397500000002E-5</v>
      </c>
      <c r="FR203" s="33">
        <v>3.1872690000000003E-5</v>
      </c>
      <c r="FS203" s="33">
        <v>3.15606875E-5</v>
      </c>
      <c r="FT203" s="33">
        <v>3.1300639999999999E-5</v>
      </c>
      <c r="FU203" s="33">
        <v>3.1070792499999997E-5</v>
      </c>
      <c r="FV203" s="33">
        <v>3.0784165249999999E-5</v>
      </c>
      <c r="FW203" s="33">
        <v>3.0445182000000002E-5</v>
      </c>
      <c r="FX203" s="33">
        <v>3.0032327250000003E-5</v>
      </c>
      <c r="FY203" s="33">
        <v>2.961611425E-5</v>
      </c>
      <c r="FZ203" s="33">
        <v>2.9167483999999998E-5</v>
      </c>
      <c r="GA203" s="33">
        <v>2.86918165E-5</v>
      </c>
      <c r="GB203" s="33">
        <v>2.8310439500000001E-5</v>
      </c>
      <c r="GC203" s="33">
        <v>2.7880901250000001E-5</v>
      </c>
      <c r="GD203" s="33">
        <v>2.7657063749999999E-5</v>
      </c>
      <c r="GE203" s="33">
        <v>2.7504220750000002E-5</v>
      </c>
      <c r="GF203" s="33">
        <v>2.7395719250000004E-5</v>
      </c>
      <c r="GG203" s="33">
        <v>2.7317237000000001E-5</v>
      </c>
      <c r="GH203" s="33">
        <v>2.7205887499999999E-5</v>
      </c>
      <c r="GI203" s="33">
        <v>2.7079670250000001E-5</v>
      </c>
      <c r="GJ203" s="33">
        <v>2.702529825E-5</v>
      </c>
      <c r="GK203" s="33">
        <v>2.7071690250000002E-5</v>
      </c>
      <c r="GL203" s="33">
        <v>2.7090581999999999E-5</v>
      </c>
      <c r="GM203" s="33">
        <v>2.7062901249999996E-5</v>
      </c>
      <c r="GN203" s="33">
        <v>2.6949583499999998E-5</v>
      </c>
      <c r="GO203" s="33">
        <v>2.6682572749999998E-5</v>
      </c>
      <c r="GP203" s="33">
        <v>2.6334392499999999E-5</v>
      </c>
      <c r="GQ203" s="33">
        <v>2.5964356499999996E-5</v>
      </c>
      <c r="GR203" s="33">
        <v>2.5597897750000003E-5</v>
      </c>
      <c r="GS203" s="33">
        <v>2.5393838500000003E-5</v>
      </c>
      <c r="GT203" s="33">
        <v>2.5121977750000002E-5</v>
      </c>
      <c r="GU203" s="33">
        <v>2.4924995999999998E-5</v>
      </c>
      <c r="GV203" s="33">
        <v>2.4780414250000001E-5</v>
      </c>
      <c r="GW203" s="33">
        <v>2.4717977499999998E-5</v>
      </c>
      <c r="GX203" s="33">
        <v>2.4747351749999999E-5</v>
      </c>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33"/>
      <c r="IW203" s="33"/>
      <c r="IX203" s="33"/>
      <c r="IY203" s="33"/>
      <c r="IZ203" s="33"/>
      <c r="JA203" s="33"/>
      <c r="JB203" s="33"/>
      <c r="JC203" s="33"/>
      <c r="JD203" s="33"/>
      <c r="JE203" s="33"/>
      <c r="JF203" s="33"/>
      <c r="JG203" s="33"/>
      <c r="JH203" s="33"/>
      <c r="JI203" s="33"/>
      <c r="JJ203" s="33"/>
      <c r="JK203" s="33"/>
      <c r="JL203" s="33"/>
      <c r="JM203" s="33"/>
      <c r="JN203" s="33"/>
      <c r="JO203" s="33"/>
      <c r="JP203" s="33"/>
      <c r="JQ203" s="33"/>
      <c r="JR203" s="33"/>
      <c r="JS203" s="33"/>
      <c r="JT203" s="33"/>
      <c r="JU203" s="33"/>
      <c r="JV203" s="33"/>
      <c r="JW203" s="33"/>
      <c r="JX203" s="33"/>
      <c r="JY203" s="33"/>
      <c r="JZ203" s="33"/>
      <c r="KA203" s="33"/>
      <c r="KB203" s="33"/>
      <c r="KC203" s="33"/>
      <c r="KD203" s="33"/>
      <c r="KE203" s="33"/>
      <c r="KF203" s="33"/>
      <c r="KG203" s="33"/>
      <c r="KH203" s="33"/>
      <c r="KI203" s="33"/>
      <c r="KJ203" s="33"/>
      <c r="KK203" s="33"/>
      <c r="KL203" s="33"/>
      <c r="KM203" s="33"/>
      <c r="KN203" s="33"/>
      <c r="KO203" s="33"/>
      <c r="KP203" s="33"/>
      <c r="KQ203" s="33"/>
      <c r="KR203" s="33"/>
      <c r="KS203" s="33"/>
      <c r="KT203" s="33"/>
      <c r="KU203" s="33"/>
      <c r="KV203" s="33"/>
      <c r="KW203" s="33"/>
      <c r="KX203" s="33"/>
      <c r="KY203" s="33"/>
      <c r="KZ203" s="33"/>
      <c r="LA203" s="33"/>
      <c r="LB203" s="33"/>
      <c r="LC203" s="33"/>
      <c r="LD203" s="33"/>
      <c r="LE203" s="33"/>
      <c r="LF203" s="33"/>
      <c r="LG203" s="33"/>
      <c r="LH203" s="33"/>
      <c r="LI203" s="33"/>
      <c r="LJ203" s="33"/>
      <c r="LK203" s="33"/>
      <c r="LL203" s="33"/>
      <c r="LM203" s="33"/>
      <c r="LN203" s="33"/>
      <c r="LO203" s="33"/>
      <c r="LP203" s="33"/>
      <c r="LQ203" s="33"/>
      <c r="LR203" s="33"/>
      <c r="LS203" s="33"/>
      <c r="LT203" s="33"/>
      <c r="LU203" s="33"/>
      <c r="LV203" s="33"/>
      <c r="LW203" s="33"/>
      <c r="LX203" s="33"/>
      <c r="LY203" s="33"/>
      <c r="LZ203" s="33"/>
      <c r="MA203" s="33"/>
      <c r="MB203" s="33"/>
      <c r="MC203" s="33"/>
      <c r="MD203" s="33"/>
      <c r="ME203" s="33"/>
      <c r="MF203" s="33"/>
      <c r="MG203" s="33"/>
      <c r="MH203" s="33"/>
      <c r="MI203" s="33"/>
      <c r="MJ203" s="33"/>
      <c r="MK203" s="33"/>
      <c r="ML203" s="33"/>
      <c r="MM203" s="33"/>
      <c r="MN203" s="33"/>
      <c r="MO203" s="33"/>
      <c r="MP203" s="33"/>
      <c r="MQ203" s="33"/>
      <c r="MR203" s="33"/>
      <c r="MS203" s="33"/>
      <c r="MT203" s="33"/>
      <c r="MU203" s="33"/>
      <c r="MV203" s="33"/>
      <c r="MW203" s="33"/>
      <c r="MX203" s="33"/>
      <c r="MY203" s="33"/>
      <c r="MZ203" s="33"/>
      <c r="NA203" s="33"/>
      <c r="NB203" s="33"/>
      <c r="NC203" s="33"/>
      <c r="ND203" s="33"/>
      <c r="NE203" s="33"/>
      <c r="NF203" s="33"/>
      <c r="NG203" s="33"/>
      <c r="NH203" s="33"/>
      <c r="NI203" s="33"/>
      <c r="NJ203" s="33"/>
      <c r="NK203" s="33"/>
      <c r="NL203" s="33"/>
      <c r="NM203" s="33"/>
      <c r="NN203" s="33"/>
      <c r="NO203" s="33"/>
      <c r="NP203" s="33"/>
      <c r="NQ203" s="33"/>
      <c r="NR203" s="33"/>
      <c r="NS203" s="33"/>
      <c r="NT203" s="33"/>
      <c r="NU203" s="33"/>
      <c r="NV203" s="33"/>
      <c r="NW203" s="33"/>
      <c r="NX203" s="33"/>
      <c r="NY203" s="33"/>
      <c r="NZ203" s="33"/>
      <c r="OA203" s="33"/>
      <c r="OB203" s="33"/>
      <c r="OC203" s="33"/>
      <c r="OD203" s="33"/>
      <c r="OE203" s="33"/>
      <c r="OF203" s="33"/>
      <c r="OG203" s="33"/>
      <c r="OH203" s="33"/>
      <c r="OI203" s="33"/>
      <c r="OJ203" s="33"/>
      <c r="OK203" s="33"/>
      <c r="OL203" s="33"/>
      <c r="OM203" s="33"/>
      <c r="ON203" s="33"/>
      <c r="OO203" s="33"/>
      <c r="OP203" s="33"/>
    </row>
    <row r="204" spans="1:406" x14ac:dyDescent="0.25">
      <c r="A204" s="13" t="str">
        <f t="shared" si="2"/>
        <v>Boom-EXTREMELY COARSE-0.5-20-3</v>
      </c>
      <c r="B204" s="13" t="s">
        <v>57</v>
      </c>
      <c r="C204" s="13" t="s">
        <v>33</v>
      </c>
      <c r="D204" s="23">
        <v>0.5</v>
      </c>
      <c r="E204" s="23">
        <v>20</v>
      </c>
      <c r="F204" s="32">
        <v>3</v>
      </c>
      <c r="G204" s="33">
        <v>4.0951609999999999E-3</v>
      </c>
      <c r="H204" s="33">
        <v>2.7596072500000002E-3</v>
      </c>
      <c r="I204" s="33">
        <v>2.0315267499999997E-3</v>
      </c>
      <c r="J204" s="33">
        <v>1.6268445000000001E-3</v>
      </c>
      <c r="K204" s="33">
        <v>1.37809E-3</v>
      </c>
      <c r="L204" s="33">
        <v>1.1764659500000001E-3</v>
      </c>
      <c r="M204" s="33">
        <v>1.084575575E-3</v>
      </c>
      <c r="N204" s="33">
        <v>9.4616437500000001E-4</v>
      </c>
      <c r="O204" s="33">
        <v>7.8035694999999995E-4</v>
      </c>
      <c r="P204" s="33">
        <v>6.9843714999999994E-4</v>
      </c>
      <c r="Q204" s="33">
        <v>6.0157112500000001E-4</v>
      </c>
      <c r="R204" s="33">
        <v>5.2180432500000006E-4</v>
      </c>
      <c r="S204" s="33">
        <v>4.4597425E-4</v>
      </c>
      <c r="T204" s="33">
        <v>3.5933770000000001E-4</v>
      </c>
      <c r="U204" s="33">
        <v>2.8531520000000003E-4</v>
      </c>
      <c r="V204" s="33">
        <v>2.2840694999999998E-4</v>
      </c>
      <c r="W204" s="33">
        <v>1.8762379249999999E-4</v>
      </c>
      <c r="X204" s="33">
        <v>1.62514325E-4</v>
      </c>
      <c r="Y204" s="33">
        <v>1.430330975E-4</v>
      </c>
      <c r="Z204" s="33">
        <v>1.2743068500000002E-4</v>
      </c>
      <c r="AA204" s="33">
        <v>1.143509325E-4</v>
      </c>
      <c r="AB204" s="33">
        <v>1.0359587749999999E-4</v>
      </c>
      <c r="AC204" s="33">
        <v>9.4753125000000008E-5</v>
      </c>
      <c r="AD204" s="33">
        <v>8.6640022500000002E-5</v>
      </c>
      <c r="AE204" s="33">
        <v>7.9642962499999997E-5</v>
      </c>
      <c r="AF204" s="33">
        <v>7.3944195000000002E-5</v>
      </c>
      <c r="AG204" s="33">
        <v>6.8925422500000014E-5</v>
      </c>
      <c r="AH204" s="33">
        <v>6.428347E-5</v>
      </c>
      <c r="AI204" s="33">
        <v>6.0039350000000003E-5</v>
      </c>
      <c r="AJ204" s="33">
        <v>5.6295045000000005E-5</v>
      </c>
      <c r="AK204" s="33">
        <v>5.2844185000000004E-5</v>
      </c>
      <c r="AL204" s="33">
        <v>5.0057125000000001E-5</v>
      </c>
      <c r="AM204" s="33">
        <v>4.7791399999999998E-5</v>
      </c>
      <c r="AN204" s="33">
        <v>4.5637137500000003E-5</v>
      </c>
      <c r="AO204" s="33">
        <v>4.3353982500000001E-5</v>
      </c>
      <c r="AP204" s="33">
        <v>4.1375975000000003E-5</v>
      </c>
      <c r="AQ204" s="33">
        <v>3.9596687499999996E-5</v>
      </c>
      <c r="AR204" s="33">
        <v>3.80339275E-5</v>
      </c>
      <c r="AS204" s="33">
        <v>3.6465527499999997E-5</v>
      </c>
      <c r="AT204" s="33">
        <v>3.5045799999999996E-5</v>
      </c>
      <c r="AU204" s="33">
        <v>3.3900622499999997E-5</v>
      </c>
      <c r="AV204" s="33">
        <v>3.2826667500000003E-5</v>
      </c>
      <c r="AW204" s="33">
        <v>3.1757527250000002E-5</v>
      </c>
      <c r="AX204" s="33">
        <v>3.0523006000000002E-5</v>
      </c>
      <c r="AY204" s="33">
        <v>2.9522495249999999E-5</v>
      </c>
      <c r="AZ204" s="33">
        <v>2.8779216500000002E-5</v>
      </c>
      <c r="BA204" s="33">
        <v>2.8245194000000002E-5</v>
      </c>
      <c r="BB204" s="33">
        <v>2.7835356500000002E-5</v>
      </c>
      <c r="BC204" s="33">
        <v>2.7191764500000002E-5</v>
      </c>
      <c r="BD204" s="33">
        <v>2.6629642750000002E-5</v>
      </c>
      <c r="BE204" s="33">
        <v>2.6370760000000002E-5</v>
      </c>
      <c r="BF204" s="33">
        <v>2.5951094750000004E-5</v>
      </c>
      <c r="BG204" s="33">
        <v>2.5710002250000001E-5</v>
      </c>
      <c r="BH204" s="33">
        <v>2.5342321749999997E-5</v>
      </c>
      <c r="BI204" s="33">
        <v>2.4803460999999997E-5</v>
      </c>
      <c r="BJ204" s="33">
        <v>2.4123353500000003E-5</v>
      </c>
      <c r="BK204" s="33">
        <v>2.3917953749999999E-5</v>
      </c>
      <c r="BL204" s="33">
        <v>2.37303725E-5</v>
      </c>
      <c r="BM204" s="33">
        <v>2.3579272249999999E-5</v>
      </c>
      <c r="BN204" s="33">
        <v>2.3204074249999998E-5</v>
      </c>
      <c r="BO204" s="33">
        <v>2.2615035249999998E-5</v>
      </c>
      <c r="BP204" s="33">
        <v>2.2086279249999997E-5</v>
      </c>
      <c r="BQ204" s="33">
        <v>2.1604304999999999E-5</v>
      </c>
      <c r="BR204" s="33">
        <v>2.1307216999999998E-5</v>
      </c>
      <c r="BS204" s="33">
        <v>2.0907209499999998E-5</v>
      </c>
      <c r="BT204" s="33">
        <v>2.0302390000000003E-5</v>
      </c>
      <c r="BU204" s="33">
        <v>1.9614792000000002E-5</v>
      </c>
      <c r="BV204" s="33">
        <v>1.9378268999999999E-5</v>
      </c>
      <c r="BW204" s="33">
        <v>1.9032145249999999E-5</v>
      </c>
      <c r="BX204" s="33">
        <v>1.8722048249999998E-5</v>
      </c>
      <c r="BY204" s="33">
        <v>1.825431675E-5</v>
      </c>
      <c r="BZ204" s="33">
        <v>1.7763386749999999E-5</v>
      </c>
      <c r="CA204" s="33">
        <v>1.7443364749999998E-5</v>
      </c>
      <c r="CB204" s="33">
        <v>1.7154091999999997E-5</v>
      </c>
      <c r="CC204" s="33">
        <v>1.6838242749999999E-5</v>
      </c>
      <c r="CD204" s="33">
        <v>1.6567631250000001E-5</v>
      </c>
      <c r="CE204" s="33">
        <v>1.62950625E-5</v>
      </c>
      <c r="CF204" s="33">
        <v>1.6041791249999997E-5</v>
      </c>
      <c r="CG204" s="33">
        <v>1.556572175E-5</v>
      </c>
      <c r="CH204" s="33">
        <v>1.52287065E-5</v>
      </c>
      <c r="CI204" s="33">
        <v>1.5017653749999999E-5</v>
      </c>
      <c r="CJ204" s="33">
        <v>1.4820722249999999E-5</v>
      </c>
      <c r="CK204" s="33">
        <v>1.4722698750000002E-5</v>
      </c>
      <c r="CL204" s="33">
        <v>1.443445825E-5</v>
      </c>
      <c r="CM204" s="33">
        <v>1.4090817000000001E-5</v>
      </c>
      <c r="CN204" s="33">
        <v>1.3681230750000001E-5</v>
      </c>
      <c r="CO204" s="33">
        <v>1.336411225E-5</v>
      </c>
      <c r="CP204" s="33">
        <v>1.3267019750000001E-5</v>
      </c>
      <c r="CQ204" s="33">
        <v>1.318720675E-5</v>
      </c>
      <c r="CR204" s="33">
        <v>1.3028064999999999E-5</v>
      </c>
      <c r="CS204" s="33">
        <v>1.278945725E-5</v>
      </c>
      <c r="CT204" s="33">
        <v>1.2478532999999999E-5</v>
      </c>
      <c r="CU204" s="33">
        <v>1.215301625E-5</v>
      </c>
      <c r="CV204" s="33">
        <v>1.1917272749999999E-5</v>
      </c>
      <c r="CW204" s="33">
        <v>1.17188675E-5</v>
      </c>
      <c r="CX204" s="33">
        <v>1.1703222E-5</v>
      </c>
      <c r="CY204" s="33">
        <v>1.1663810249999998E-5</v>
      </c>
      <c r="CZ204" s="33">
        <v>1.1660779499999999E-5</v>
      </c>
      <c r="DA204" s="33">
        <v>1.171623475E-5</v>
      </c>
      <c r="DB204" s="33">
        <v>1.169761475E-5</v>
      </c>
      <c r="DC204" s="33">
        <v>1.140894325E-5</v>
      </c>
      <c r="DD204" s="33">
        <v>1.1100724250000002E-5</v>
      </c>
      <c r="DE204" s="33">
        <v>1.0882934500000002E-5</v>
      </c>
      <c r="DF204" s="33">
        <v>1.084454125E-5</v>
      </c>
      <c r="DG204" s="33">
        <v>1.0976205249999999E-5</v>
      </c>
      <c r="DH204" s="33">
        <v>1.1042926249999999E-5</v>
      </c>
      <c r="DI204" s="33">
        <v>1.1028626750000001E-5</v>
      </c>
      <c r="DJ204" s="33">
        <v>1.0960652500000002E-5</v>
      </c>
      <c r="DK204" s="33">
        <v>1.0745811750000002E-5</v>
      </c>
      <c r="DL204" s="33">
        <v>1.0515301750000001E-5</v>
      </c>
      <c r="DM204" s="33">
        <v>1.0302085E-5</v>
      </c>
      <c r="DN204" s="33">
        <v>1.0313072500000001E-5</v>
      </c>
      <c r="DO204" s="33">
        <v>1.0240676499999999E-5</v>
      </c>
      <c r="DP204" s="33">
        <v>1.0188124749999999E-5</v>
      </c>
      <c r="DQ204" s="33">
        <v>1.0259292000000002E-5</v>
      </c>
      <c r="DR204" s="33">
        <v>1.013269375E-5</v>
      </c>
      <c r="DS204" s="33">
        <v>1.008280875E-5</v>
      </c>
      <c r="DT204" s="33">
        <v>1.0119174249999999E-5</v>
      </c>
      <c r="DU204" s="33">
        <v>9.9832177500000015E-6</v>
      </c>
      <c r="DV204" s="33">
        <v>9.9144082499999987E-6</v>
      </c>
      <c r="DW204" s="33">
        <v>9.8239714999999981E-6</v>
      </c>
      <c r="DX204" s="33">
        <v>9.7049942500000004E-6</v>
      </c>
      <c r="DY204" s="33">
        <v>9.4942702500000002E-6</v>
      </c>
      <c r="DZ204" s="33">
        <v>9.415424250000001E-6</v>
      </c>
      <c r="EA204" s="33">
        <v>9.4385242499999992E-6</v>
      </c>
      <c r="EB204" s="33">
        <v>9.5355475000000004E-6</v>
      </c>
      <c r="EC204" s="33">
        <v>9.6419042499999999E-6</v>
      </c>
      <c r="ED204" s="33">
        <v>9.78530575E-6</v>
      </c>
      <c r="EE204" s="33">
        <v>9.6237790000000001E-6</v>
      </c>
      <c r="EF204" s="33">
        <v>9.3410844999999986E-6</v>
      </c>
      <c r="EG204" s="33">
        <v>9.1955030000000002E-6</v>
      </c>
      <c r="EH204" s="33">
        <v>9.0913560000000004E-6</v>
      </c>
      <c r="EI204" s="33">
        <v>9.0808447500000003E-6</v>
      </c>
      <c r="EJ204" s="33">
        <v>9.1941134999999992E-6</v>
      </c>
      <c r="EK204" s="33">
        <v>9.2982480000000015E-6</v>
      </c>
      <c r="EL204" s="33">
        <v>9.2371109999999984E-6</v>
      </c>
      <c r="EM204" s="33">
        <v>9.1706357499999994E-6</v>
      </c>
      <c r="EN204" s="33">
        <v>9.0659272500000003E-6</v>
      </c>
      <c r="EO204" s="33">
        <v>8.9285540000000004E-6</v>
      </c>
      <c r="EP204" s="33">
        <v>8.9105425000000001E-6</v>
      </c>
      <c r="EQ204" s="33">
        <v>8.8838794999999987E-6</v>
      </c>
      <c r="ER204" s="33">
        <v>8.9830654999999994E-6</v>
      </c>
      <c r="ES204" s="33">
        <v>9.1667125000000007E-6</v>
      </c>
      <c r="ET204" s="33">
        <v>9.231602250000001E-6</v>
      </c>
      <c r="EU204" s="33">
        <v>9.1487310000000008E-6</v>
      </c>
      <c r="EV204" s="33">
        <v>9.0423507500000003E-6</v>
      </c>
      <c r="EW204" s="33">
        <v>8.7369554999999995E-6</v>
      </c>
      <c r="EX204" s="33">
        <v>8.4331047500000003E-6</v>
      </c>
      <c r="EY204" s="33">
        <v>8.3796475000000001E-6</v>
      </c>
      <c r="EZ204" s="33">
        <v>8.3761980000000007E-6</v>
      </c>
      <c r="FA204" s="33">
        <v>8.3553989999999986E-6</v>
      </c>
      <c r="FB204" s="33">
        <v>8.4537305000000002E-6</v>
      </c>
      <c r="FC204" s="33">
        <v>8.6094357500000004E-6</v>
      </c>
      <c r="FD204" s="33">
        <v>8.6926480000000001E-6</v>
      </c>
      <c r="FE204" s="33">
        <v>8.6862630000000006E-6</v>
      </c>
      <c r="FF204" s="33">
        <v>8.6772107499999999E-6</v>
      </c>
      <c r="FG204" s="33">
        <v>8.6417899999999985E-6</v>
      </c>
      <c r="FH204" s="33">
        <v>8.4127860000000002E-6</v>
      </c>
      <c r="FI204" s="33">
        <v>8.2162699999999992E-6</v>
      </c>
      <c r="FJ204" s="33">
        <v>8.1106149999999993E-6</v>
      </c>
      <c r="FK204" s="33">
        <v>7.8506672499999996E-6</v>
      </c>
      <c r="FL204" s="33">
        <v>7.8467192499999999E-6</v>
      </c>
      <c r="FM204" s="33">
        <v>7.8876909999999994E-6</v>
      </c>
      <c r="FN204" s="33">
        <v>7.8708857499999988E-6</v>
      </c>
      <c r="FO204" s="33">
        <v>7.9049804999999997E-6</v>
      </c>
      <c r="FP204" s="33">
        <v>7.8686552500000007E-6</v>
      </c>
      <c r="FQ204" s="33">
        <v>7.9006917499999995E-6</v>
      </c>
      <c r="FR204" s="33">
        <v>7.9961532500000002E-6</v>
      </c>
      <c r="FS204" s="33">
        <v>8.0155359999999999E-6</v>
      </c>
      <c r="FT204" s="33">
        <v>8.0492145000000005E-6</v>
      </c>
      <c r="FU204" s="33">
        <v>8.0786929999999986E-6</v>
      </c>
      <c r="FV204" s="33">
        <v>7.9641902499999991E-6</v>
      </c>
      <c r="FW204" s="33">
        <v>7.8286072499999997E-6</v>
      </c>
      <c r="FX204" s="33">
        <v>7.7255740000000016E-6</v>
      </c>
      <c r="FY204" s="33">
        <v>7.5001634999999999E-6</v>
      </c>
      <c r="FZ204" s="33">
        <v>7.2401654999999995E-6</v>
      </c>
      <c r="GA204" s="33">
        <v>7.0093834999999992E-6</v>
      </c>
      <c r="GB204" s="33">
        <v>6.7425680000000013E-6</v>
      </c>
      <c r="GC204" s="33">
        <v>6.6077699999999992E-6</v>
      </c>
      <c r="GD204" s="33">
        <v>6.7869932500000003E-6</v>
      </c>
      <c r="GE204" s="33">
        <v>7.0109227500000007E-6</v>
      </c>
      <c r="GF204" s="33">
        <v>7.1291619999999997E-6</v>
      </c>
      <c r="GG204" s="33">
        <v>7.2194512500000009E-6</v>
      </c>
      <c r="GH204" s="33">
        <v>7.2855652499999993E-6</v>
      </c>
      <c r="GI204" s="33">
        <v>7.3309007499999999E-6</v>
      </c>
      <c r="GJ204" s="33">
        <v>7.1969275000000007E-6</v>
      </c>
      <c r="GK204" s="33">
        <v>6.878543500000001E-6</v>
      </c>
      <c r="GL204" s="33">
        <v>6.6728302500000001E-6</v>
      </c>
      <c r="GM204" s="33">
        <v>6.5098502499999999E-6</v>
      </c>
      <c r="GN204" s="33">
        <v>6.2872342500000001E-6</v>
      </c>
      <c r="GO204" s="33">
        <v>6.2476299999999997E-6</v>
      </c>
      <c r="GP204" s="33">
        <v>6.2393065000000008E-6</v>
      </c>
      <c r="GQ204" s="33">
        <v>6.1366330000000001E-6</v>
      </c>
      <c r="GR204" s="33">
        <v>6.0914432500000006E-6</v>
      </c>
      <c r="GS204" s="33">
        <v>6.0245094999999998E-6</v>
      </c>
      <c r="GT204" s="33">
        <v>6.0308520000000005E-6</v>
      </c>
      <c r="GU204" s="33">
        <v>5.9815460000000002E-6</v>
      </c>
      <c r="GV204" s="33">
        <v>5.9705080000000001E-6</v>
      </c>
      <c r="GW204" s="33">
        <v>5.9971657499999996E-6</v>
      </c>
      <c r="GX204" s="33">
        <v>5.8985402499999996E-6</v>
      </c>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33"/>
      <c r="IW204" s="33"/>
      <c r="IX204" s="33"/>
      <c r="IY204" s="33"/>
      <c r="IZ204" s="33"/>
      <c r="JA204" s="33"/>
      <c r="JB204" s="33"/>
      <c r="JC204" s="33"/>
      <c r="JD204" s="33"/>
      <c r="JE204" s="33"/>
      <c r="JF204" s="33"/>
      <c r="JG204" s="33"/>
      <c r="JH204" s="33"/>
      <c r="JI204" s="33"/>
      <c r="JJ204" s="33"/>
      <c r="JK204" s="33"/>
      <c r="JL204" s="33"/>
      <c r="JM204" s="33"/>
      <c r="JN204" s="33"/>
      <c r="JO204" s="33"/>
      <c r="JP204" s="33"/>
      <c r="JQ204" s="33"/>
      <c r="JR204" s="33"/>
      <c r="JS204" s="33"/>
      <c r="JT204" s="33"/>
      <c r="JU204" s="33"/>
      <c r="JV204" s="33"/>
      <c r="JW204" s="33"/>
      <c r="JX204" s="33"/>
      <c r="JY204" s="33"/>
      <c r="JZ204" s="33"/>
      <c r="KA204" s="33"/>
      <c r="KB204" s="33"/>
      <c r="KC204" s="33"/>
      <c r="KD204" s="33"/>
      <c r="KE204" s="33"/>
      <c r="KF204" s="33"/>
      <c r="KG204" s="33"/>
      <c r="KH204" s="33"/>
      <c r="KI204" s="33"/>
      <c r="KJ204" s="33"/>
      <c r="KK204" s="33"/>
      <c r="KL204" s="33"/>
      <c r="KM204" s="33"/>
      <c r="KN204" s="33"/>
      <c r="KO204" s="33"/>
      <c r="KP204" s="33"/>
      <c r="KQ204" s="33"/>
      <c r="KR204" s="33"/>
      <c r="KS204" s="33"/>
      <c r="KT204" s="33"/>
      <c r="KU204" s="33"/>
      <c r="KV204" s="33"/>
      <c r="KW204" s="33"/>
      <c r="KX204" s="33"/>
      <c r="KY204" s="33"/>
      <c r="KZ204" s="33"/>
      <c r="LA204" s="33"/>
      <c r="LB204" s="33"/>
      <c r="LC204" s="33"/>
      <c r="LD204" s="33"/>
      <c r="LE204" s="33"/>
      <c r="LF204" s="33"/>
      <c r="LG204" s="33"/>
      <c r="LH204" s="33"/>
      <c r="LI204" s="33"/>
      <c r="LJ204" s="33"/>
      <c r="LK204" s="33"/>
      <c r="LL204" s="33"/>
      <c r="LM204" s="33"/>
      <c r="LN204" s="33"/>
      <c r="LO204" s="33"/>
      <c r="LP204" s="33"/>
      <c r="LQ204" s="33"/>
      <c r="LR204" s="33"/>
      <c r="LS204" s="33"/>
      <c r="LT204" s="33"/>
      <c r="LU204" s="33"/>
      <c r="LV204" s="33"/>
      <c r="LW204" s="33"/>
      <c r="LX204" s="33"/>
      <c r="LY204" s="33"/>
      <c r="LZ204" s="33"/>
      <c r="MA204" s="33"/>
      <c r="MB204" s="33"/>
      <c r="MC204" s="33"/>
      <c r="MD204" s="33"/>
      <c r="ME204" s="33"/>
      <c r="MF204" s="33"/>
      <c r="MG204" s="33"/>
      <c r="MH204" s="33"/>
      <c r="MI204" s="33"/>
      <c r="MJ204" s="33"/>
      <c r="MK204" s="33"/>
      <c r="ML204" s="33"/>
      <c r="MM204" s="33"/>
      <c r="MN204" s="33"/>
      <c r="MO204" s="33"/>
      <c r="MP204" s="33"/>
      <c r="MQ204" s="33"/>
      <c r="MR204" s="33"/>
      <c r="MS204" s="33"/>
      <c r="MT204" s="33"/>
      <c r="MU204" s="33"/>
      <c r="MV204" s="33"/>
      <c r="MW204" s="33"/>
      <c r="MX204" s="33"/>
      <c r="MY204" s="33"/>
      <c r="MZ204" s="33"/>
      <c r="NA204" s="33"/>
      <c r="NB204" s="33"/>
      <c r="NC204" s="33"/>
      <c r="ND204" s="33"/>
      <c r="NE204" s="33"/>
      <c r="NF204" s="33"/>
      <c r="NG204" s="33"/>
      <c r="NH204" s="33"/>
      <c r="NI204" s="33"/>
      <c r="NJ204" s="33"/>
      <c r="NK204" s="33"/>
      <c r="NL204" s="33"/>
      <c r="NM204" s="33"/>
      <c r="NN204" s="33"/>
      <c r="NO204" s="33"/>
      <c r="NP204" s="33"/>
      <c r="NQ204" s="33"/>
      <c r="NR204" s="33"/>
      <c r="NS204" s="33"/>
      <c r="NT204" s="33"/>
      <c r="NU204" s="33"/>
      <c r="NV204" s="33"/>
      <c r="NW204" s="33"/>
      <c r="NX204" s="33"/>
      <c r="NY204" s="33"/>
      <c r="NZ204" s="33"/>
      <c r="OA204" s="33"/>
      <c r="OB204" s="33"/>
      <c r="OC204" s="33"/>
      <c r="OD204" s="33"/>
      <c r="OE204" s="33"/>
      <c r="OF204" s="33"/>
      <c r="OG204" s="33"/>
      <c r="OH204" s="33"/>
      <c r="OI204" s="33"/>
      <c r="OJ204" s="33"/>
      <c r="OK204" s="33"/>
      <c r="OL204" s="33"/>
      <c r="OM204" s="33"/>
      <c r="ON204" s="33"/>
      <c r="OO204" s="33"/>
      <c r="OP204" s="33"/>
    </row>
    <row r="205" spans="1:406" x14ac:dyDescent="0.25">
      <c r="A205" s="13" t="str">
        <f t="shared" si="2"/>
        <v>Boom-EXTREMELY COARSE-0.5-14-3</v>
      </c>
      <c r="B205" s="13" t="s">
        <v>57</v>
      </c>
      <c r="C205" s="13" t="s">
        <v>33</v>
      </c>
      <c r="D205" s="23">
        <v>0.5</v>
      </c>
      <c r="E205" s="23">
        <v>14</v>
      </c>
      <c r="F205" s="32">
        <v>3</v>
      </c>
      <c r="G205" s="33">
        <v>3.6061522500000004E-3</v>
      </c>
      <c r="H205" s="33">
        <v>2.2146732500000002E-3</v>
      </c>
      <c r="I205" s="33">
        <v>1.5307872499999999E-3</v>
      </c>
      <c r="J205" s="33">
        <v>1.1483934000000001E-3</v>
      </c>
      <c r="K205" s="33">
        <v>9.9525880000000001E-4</v>
      </c>
      <c r="L205" s="33">
        <v>8.4885297499999999E-4</v>
      </c>
      <c r="M205" s="33">
        <v>7.2694402499999988E-4</v>
      </c>
      <c r="N205" s="33">
        <v>6.2773444999999995E-4</v>
      </c>
      <c r="O205" s="33">
        <v>5.5271375000000007E-4</v>
      </c>
      <c r="P205" s="33">
        <v>4.8269537500000002E-4</v>
      </c>
      <c r="Q205" s="33">
        <v>4.0940697500000002E-4</v>
      </c>
      <c r="R205" s="33">
        <v>3.4384997499999997E-4</v>
      </c>
      <c r="S205" s="33">
        <v>2.9639500000000002E-4</v>
      </c>
      <c r="T205" s="33">
        <v>2.4495112499999997E-4</v>
      </c>
      <c r="U205" s="33">
        <v>1.97781925E-4</v>
      </c>
      <c r="V205" s="33">
        <v>1.5750584750000001E-4</v>
      </c>
      <c r="W205" s="33">
        <v>1.2976626499999999E-4</v>
      </c>
      <c r="X205" s="33">
        <v>1.1229927750000001E-4</v>
      </c>
      <c r="Y205" s="33">
        <v>9.8694722500000014E-5</v>
      </c>
      <c r="Z205" s="33">
        <v>8.811511E-5</v>
      </c>
      <c r="AA205" s="33">
        <v>7.9622160000000002E-5</v>
      </c>
      <c r="AB205" s="33">
        <v>7.2444587499999997E-5</v>
      </c>
      <c r="AC205" s="33">
        <v>6.643025500000001E-5</v>
      </c>
      <c r="AD205" s="33">
        <v>6.1373282499999993E-5</v>
      </c>
      <c r="AE205" s="33">
        <v>5.7093002500000007E-5</v>
      </c>
      <c r="AF205" s="33">
        <v>5.3346244999999997E-5</v>
      </c>
      <c r="AG205" s="33">
        <v>5.0060874999999999E-5</v>
      </c>
      <c r="AH205" s="33">
        <v>4.7172482500000005E-5</v>
      </c>
      <c r="AI205" s="33">
        <v>4.4664597499999996E-5</v>
      </c>
      <c r="AJ205" s="33">
        <v>4.2436222499999997E-5</v>
      </c>
      <c r="AK205" s="33">
        <v>4.04211725E-5</v>
      </c>
      <c r="AL205" s="33">
        <v>3.85551575E-5</v>
      </c>
      <c r="AM205" s="33">
        <v>3.7056417500000004E-5</v>
      </c>
      <c r="AN205" s="33">
        <v>3.5713960000000001E-5</v>
      </c>
      <c r="AO205" s="33">
        <v>3.4469360000000003E-5</v>
      </c>
      <c r="AP205" s="33">
        <v>3.3304056750000002E-5</v>
      </c>
      <c r="AQ205" s="33">
        <v>3.2256094499999999E-5</v>
      </c>
      <c r="AR205" s="33">
        <v>3.1271056499999997E-5</v>
      </c>
      <c r="AS205" s="33">
        <v>3.0122008999999999E-5</v>
      </c>
      <c r="AT205" s="33">
        <v>2.9018122000000003E-5</v>
      </c>
      <c r="AU205" s="33">
        <v>2.8132775749999998E-5</v>
      </c>
      <c r="AV205" s="33">
        <v>2.7305740000000001E-5</v>
      </c>
      <c r="AW205" s="33">
        <v>2.6470719000000003E-5</v>
      </c>
      <c r="AX205" s="33">
        <v>2.5659569000000003E-5</v>
      </c>
      <c r="AY205" s="33">
        <v>2.5184454749999997E-5</v>
      </c>
      <c r="AZ205" s="33">
        <v>2.4833941749999995E-5</v>
      </c>
      <c r="BA205" s="33">
        <v>2.445074575E-5</v>
      </c>
      <c r="BB205" s="33">
        <v>2.4093152750000001E-5</v>
      </c>
      <c r="BC205" s="33">
        <v>2.3584328249999999E-5</v>
      </c>
      <c r="BD205" s="33">
        <v>2.3283066000000001E-5</v>
      </c>
      <c r="BE205" s="33">
        <v>2.2999730249999997E-5</v>
      </c>
      <c r="BF205" s="33">
        <v>2.281666725E-5</v>
      </c>
      <c r="BG205" s="33">
        <v>2.2599620750000001E-5</v>
      </c>
      <c r="BH205" s="33">
        <v>2.2211345250000001E-5</v>
      </c>
      <c r="BI205" s="33">
        <v>2.1714988249999997E-5</v>
      </c>
      <c r="BJ205" s="33">
        <v>2.1512237749999999E-5</v>
      </c>
      <c r="BK205" s="33">
        <v>2.1315115E-5</v>
      </c>
      <c r="BL205" s="33">
        <v>2.1177891749999998E-5</v>
      </c>
      <c r="BM205" s="33">
        <v>2.0952036749999997E-5</v>
      </c>
      <c r="BN205" s="33">
        <v>2.0436980249999999E-5</v>
      </c>
      <c r="BO205" s="33">
        <v>2.0102225749999997E-5</v>
      </c>
      <c r="BP205" s="33">
        <v>1.9909558750000002E-5</v>
      </c>
      <c r="BQ205" s="33">
        <v>1.9802629249999997E-5</v>
      </c>
      <c r="BR205" s="33">
        <v>1.967677475E-5</v>
      </c>
      <c r="BS205" s="33">
        <v>1.9522808749999998E-5</v>
      </c>
      <c r="BT205" s="33">
        <v>1.9257262749999999E-5</v>
      </c>
      <c r="BU205" s="33">
        <v>1.8947703500000001E-5</v>
      </c>
      <c r="BV205" s="33">
        <v>1.8668454E-5</v>
      </c>
      <c r="BW205" s="33">
        <v>1.8543083249999998E-5</v>
      </c>
      <c r="BX205" s="33">
        <v>1.8400293250000001E-5</v>
      </c>
      <c r="BY205" s="33">
        <v>1.820453775E-5</v>
      </c>
      <c r="BZ205" s="33">
        <v>1.823592525E-5</v>
      </c>
      <c r="CA205" s="33">
        <v>1.8111008250000001E-5</v>
      </c>
      <c r="CB205" s="33">
        <v>1.7787928000000003E-5</v>
      </c>
      <c r="CC205" s="33">
        <v>1.7490707000000001E-5</v>
      </c>
      <c r="CD205" s="33">
        <v>1.7165011250000002E-5</v>
      </c>
      <c r="CE205" s="33">
        <v>1.7129760249999999E-5</v>
      </c>
      <c r="CF205" s="33">
        <v>1.7047162499999999E-5</v>
      </c>
      <c r="CG205" s="33">
        <v>1.6966850000000002E-5</v>
      </c>
      <c r="CH205" s="33">
        <v>1.6904750500000002E-5</v>
      </c>
      <c r="CI205" s="33">
        <v>1.6747233499999999E-5</v>
      </c>
      <c r="CJ205" s="33">
        <v>1.6632238499999998E-5</v>
      </c>
      <c r="CK205" s="33">
        <v>1.626214775E-5</v>
      </c>
      <c r="CL205" s="33">
        <v>1.5819575250000001E-5</v>
      </c>
      <c r="CM205" s="33">
        <v>1.5649282750000001E-5</v>
      </c>
      <c r="CN205" s="33">
        <v>1.5656033000000001E-5</v>
      </c>
      <c r="CO205" s="33">
        <v>1.571975375E-5</v>
      </c>
      <c r="CP205" s="33">
        <v>1.5979927E-5</v>
      </c>
      <c r="CQ205" s="33">
        <v>1.57844655E-5</v>
      </c>
      <c r="CR205" s="33">
        <v>1.5251612500000001E-5</v>
      </c>
      <c r="CS205" s="33">
        <v>1.47572995E-5</v>
      </c>
      <c r="CT205" s="33">
        <v>1.4463091500000002E-5</v>
      </c>
      <c r="CU205" s="33">
        <v>1.4487731E-5</v>
      </c>
      <c r="CV205" s="33">
        <v>1.4489976749999998E-5</v>
      </c>
      <c r="CW205" s="33">
        <v>1.4272184000000002E-5</v>
      </c>
      <c r="CX205" s="33">
        <v>1.4000399E-5</v>
      </c>
      <c r="CY205" s="33">
        <v>1.3689401000000001E-5</v>
      </c>
      <c r="CZ205" s="33">
        <v>1.33438605E-5</v>
      </c>
      <c r="DA205" s="33">
        <v>1.3181215500000001E-5</v>
      </c>
      <c r="DB205" s="33">
        <v>1.29615235E-5</v>
      </c>
      <c r="DC205" s="33">
        <v>1.2806768249999999E-5</v>
      </c>
      <c r="DD205" s="33">
        <v>1.2673514999999999E-5</v>
      </c>
      <c r="DE205" s="33">
        <v>1.2474691499999999E-5</v>
      </c>
      <c r="DF205" s="33">
        <v>1.230631225E-5</v>
      </c>
      <c r="DG205" s="33">
        <v>1.20814545E-5</v>
      </c>
      <c r="DH205" s="33">
        <v>1.19343485E-5</v>
      </c>
      <c r="DI205" s="33">
        <v>1.1766117750000001E-5</v>
      </c>
      <c r="DJ205" s="33">
        <v>1.157221375E-5</v>
      </c>
      <c r="DK205" s="33">
        <v>1.15015785E-5</v>
      </c>
      <c r="DL205" s="33">
        <v>1.124236325E-5</v>
      </c>
      <c r="DM205" s="33">
        <v>1.10606515E-5</v>
      </c>
      <c r="DN205" s="33">
        <v>1.0879017250000001E-5</v>
      </c>
      <c r="DO205" s="33">
        <v>1.0663175749999998E-5</v>
      </c>
      <c r="DP205" s="33">
        <v>1.059130375E-5</v>
      </c>
      <c r="DQ205" s="33">
        <v>1.053119825E-5</v>
      </c>
      <c r="DR205" s="33">
        <v>1.049574675E-5</v>
      </c>
      <c r="DS205" s="33">
        <v>1.0595686249999998E-5</v>
      </c>
      <c r="DT205" s="33">
        <v>1.038757475E-5</v>
      </c>
      <c r="DU205" s="33">
        <v>1.0045109999999999E-5</v>
      </c>
      <c r="DV205" s="33">
        <v>9.7106275000000001E-6</v>
      </c>
      <c r="DW205" s="33">
        <v>9.3364157500000007E-6</v>
      </c>
      <c r="DX205" s="33">
        <v>9.2545382500000006E-6</v>
      </c>
      <c r="DY205" s="33">
        <v>9.3607402500000001E-6</v>
      </c>
      <c r="DZ205" s="33">
        <v>9.5273197500000001E-6</v>
      </c>
      <c r="EA205" s="33">
        <v>9.6119910000000009E-6</v>
      </c>
      <c r="EB205" s="33">
        <v>9.5604474999999991E-6</v>
      </c>
      <c r="EC205" s="33">
        <v>9.3948734999999996E-6</v>
      </c>
      <c r="ED205" s="33">
        <v>9.2747862500000021E-6</v>
      </c>
      <c r="EE205" s="33">
        <v>9.0426927500000009E-6</v>
      </c>
      <c r="EF205" s="33">
        <v>8.8200992500000001E-6</v>
      </c>
      <c r="EG205" s="33">
        <v>8.7072785E-6</v>
      </c>
      <c r="EH205" s="33">
        <v>8.5310302500000012E-6</v>
      </c>
      <c r="EI205" s="33">
        <v>8.6179992500000008E-6</v>
      </c>
      <c r="EJ205" s="33">
        <v>8.7120459999999998E-6</v>
      </c>
      <c r="EK205" s="33">
        <v>8.6775652499999997E-6</v>
      </c>
      <c r="EL205" s="33">
        <v>8.7769372500000009E-6</v>
      </c>
      <c r="EM205" s="33">
        <v>8.8051522499999994E-6</v>
      </c>
      <c r="EN205" s="33">
        <v>8.6534230000000004E-6</v>
      </c>
      <c r="EO205" s="33">
        <v>8.3734899999999997E-6</v>
      </c>
      <c r="EP205" s="33">
        <v>8.1539744999999988E-6</v>
      </c>
      <c r="EQ205" s="33">
        <v>7.9226967500000007E-6</v>
      </c>
      <c r="ER205" s="33">
        <v>7.6677185000000001E-6</v>
      </c>
      <c r="ES205" s="33">
        <v>7.623481500000001E-6</v>
      </c>
      <c r="ET205" s="33">
        <v>7.6210295000000002E-6</v>
      </c>
      <c r="EU205" s="33">
        <v>7.6373937500000003E-6</v>
      </c>
      <c r="EV205" s="33">
        <v>7.7319375000000005E-6</v>
      </c>
      <c r="EW205" s="33">
        <v>7.7357482499999998E-6</v>
      </c>
      <c r="EX205" s="33">
        <v>7.7591594999999994E-6</v>
      </c>
      <c r="EY205" s="33">
        <v>7.7608282499999992E-6</v>
      </c>
      <c r="EZ205" s="33">
        <v>7.5882219999999998E-6</v>
      </c>
      <c r="FA205" s="33">
        <v>7.4394667500000004E-6</v>
      </c>
      <c r="FB205" s="33">
        <v>7.3060442500000002E-6</v>
      </c>
      <c r="FC205" s="33">
        <v>7.2006612500000002E-6</v>
      </c>
      <c r="FD205" s="33">
        <v>7.2180622500000005E-6</v>
      </c>
      <c r="FE205" s="33">
        <v>7.1477699999999992E-6</v>
      </c>
      <c r="FF205" s="33">
        <v>7.0723295000000007E-6</v>
      </c>
      <c r="FG205" s="33">
        <v>7.0069752500000006E-6</v>
      </c>
      <c r="FH205" s="33">
        <v>6.8918432500000006E-6</v>
      </c>
      <c r="FI205" s="33">
        <v>6.8940507500000001E-6</v>
      </c>
      <c r="FJ205" s="33">
        <v>6.9626017499999998E-6</v>
      </c>
      <c r="FK205" s="33">
        <v>6.9911037499999993E-6</v>
      </c>
      <c r="FL205" s="33">
        <v>7.1330960000000003E-6</v>
      </c>
      <c r="FM205" s="33">
        <v>7.2850705000000001E-6</v>
      </c>
      <c r="FN205" s="33">
        <v>7.3603164999999989E-6</v>
      </c>
      <c r="FO205" s="33">
        <v>7.3177674999999999E-6</v>
      </c>
      <c r="FP205" s="33">
        <v>7.1235489999999987E-6</v>
      </c>
      <c r="FQ205" s="33">
        <v>6.8939587500000009E-6</v>
      </c>
      <c r="FR205" s="33">
        <v>6.6528754999999999E-6</v>
      </c>
      <c r="FS205" s="33">
        <v>6.5242789999999996E-6</v>
      </c>
      <c r="FT205" s="33">
        <v>6.4777739999999998E-6</v>
      </c>
      <c r="FU205" s="33">
        <v>6.4840289999999994E-6</v>
      </c>
      <c r="FV205" s="33">
        <v>6.6513085000000009E-6</v>
      </c>
      <c r="FW205" s="33">
        <v>6.8198925E-6</v>
      </c>
      <c r="FX205" s="33">
        <v>6.9469892500000003E-6</v>
      </c>
      <c r="FY205" s="33">
        <v>7.0136550000000005E-6</v>
      </c>
      <c r="FZ205" s="33">
        <v>6.8251735000000003E-6</v>
      </c>
      <c r="GA205" s="33">
        <v>6.5456442499999999E-6</v>
      </c>
      <c r="GB205" s="33">
        <v>6.34104025E-6</v>
      </c>
      <c r="GC205" s="33">
        <v>6.1441317500000004E-6</v>
      </c>
      <c r="GD205" s="33">
        <v>5.9674679999999992E-6</v>
      </c>
      <c r="GE205" s="33">
        <v>5.7963230000000003E-6</v>
      </c>
      <c r="GF205" s="33">
        <v>5.7361285000000005E-6</v>
      </c>
      <c r="GG205" s="33">
        <v>5.7817732499999996E-6</v>
      </c>
      <c r="GH205" s="33">
        <v>5.8808297499999994E-6</v>
      </c>
      <c r="GI205" s="33">
        <v>5.9921022500000001E-6</v>
      </c>
      <c r="GJ205" s="33">
        <v>6.0819277500000002E-6</v>
      </c>
      <c r="GK205" s="33">
        <v>6.111884749999999E-6</v>
      </c>
      <c r="GL205" s="33">
        <v>6.1007920000000007E-6</v>
      </c>
      <c r="GM205" s="33">
        <v>6.0147534999999999E-6</v>
      </c>
      <c r="GN205" s="33">
        <v>5.8181502500000002E-6</v>
      </c>
      <c r="GO205" s="33">
        <v>5.6516144999999999E-6</v>
      </c>
      <c r="GP205" s="33">
        <v>5.4384540000000005E-6</v>
      </c>
      <c r="GQ205" s="33">
        <v>5.2440707500000003E-6</v>
      </c>
      <c r="GR205" s="33">
        <v>5.1487355E-6</v>
      </c>
      <c r="GS205" s="33">
        <v>5.0303477499999997E-6</v>
      </c>
      <c r="GT205" s="33">
        <v>4.98245975E-6</v>
      </c>
      <c r="GU205" s="33">
        <v>4.98299225E-6</v>
      </c>
      <c r="GV205" s="33">
        <v>5.0196810000000001E-6</v>
      </c>
      <c r="GW205" s="33">
        <v>5.0338017499999998E-6</v>
      </c>
      <c r="GX205" s="33">
        <v>5.1042927499999997E-6</v>
      </c>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33"/>
      <c r="IW205" s="33"/>
      <c r="IX205" s="33"/>
      <c r="IY205" s="33"/>
      <c r="IZ205" s="33"/>
      <c r="JA205" s="33"/>
      <c r="JB205" s="33"/>
      <c r="JC205" s="33"/>
      <c r="JD205" s="33"/>
      <c r="JE205" s="33"/>
      <c r="JF205" s="33"/>
      <c r="JG205" s="33"/>
      <c r="JH205" s="33"/>
      <c r="JI205" s="33"/>
      <c r="JJ205" s="33"/>
      <c r="JK205" s="33"/>
      <c r="JL205" s="33"/>
      <c r="JM205" s="33"/>
      <c r="JN205" s="33"/>
      <c r="JO205" s="33"/>
      <c r="JP205" s="33"/>
      <c r="JQ205" s="33"/>
      <c r="JR205" s="33"/>
      <c r="JS205" s="33"/>
      <c r="JT205" s="33"/>
      <c r="JU205" s="33"/>
      <c r="JV205" s="33"/>
      <c r="JW205" s="33"/>
      <c r="JX205" s="33"/>
      <c r="JY205" s="33"/>
      <c r="JZ205" s="33"/>
      <c r="KA205" s="33"/>
      <c r="KB205" s="33"/>
      <c r="KC205" s="33"/>
      <c r="KD205" s="33"/>
      <c r="KE205" s="33"/>
      <c r="KF205" s="33"/>
      <c r="KG205" s="33"/>
      <c r="KH205" s="33"/>
      <c r="KI205" s="33"/>
      <c r="KJ205" s="33"/>
      <c r="KK205" s="33"/>
      <c r="KL205" s="33"/>
      <c r="KM205" s="33"/>
      <c r="KN205" s="33"/>
      <c r="KO205" s="33"/>
      <c r="KP205" s="33"/>
      <c r="KQ205" s="33"/>
      <c r="KR205" s="33"/>
      <c r="KS205" s="33"/>
      <c r="KT205" s="33"/>
      <c r="KU205" s="33"/>
      <c r="KV205" s="33"/>
      <c r="KW205" s="33"/>
      <c r="KX205" s="33"/>
      <c r="KY205" s="33"/>
      <c r="KZ205" s="33"/>
      <c r="LA205" s="33"/>
      <c r="LB205" s="33"/>
      <c r="LC205" s="33"/>
      <c r="LD205" s="33"/>
      <c r="LE205" s="33"/>
      <c r="LF205" s="33"/>
      <c r="LG205" s="33"/>
      <c r="LH205" s="33"/>
      <c r="LI205" s="33"/>
      <c r="LJ205" s="33"/>
      <c r="LK205" s="33"/>
      <c r="LL205" s="33"/>
      <c r="LM205" s="33"/>
      <c r="LN205" s="33"/>
      <c r="LO205" s="33"/>
      <c r="LP205" s="33"/>
      <c r="LQ205" s="33"/>
      <c r="LR205" s="33"/>
      <c r="LS205" s="33"/>
      <c r="LT205" s="33"/>
      <c r="LU205" s="33"/>
      <c r="LV205" s="33"/>
      <c r="LW205" s="33"/>
      <c r="LX205" s="33"/>
      <c r="LY205" s="33"/>
      <c r="LZ205" s="33"/>
      <c r="MA205" s="33"/>
      <c r="MB205" s="33"/>
      <c r="MC205" s="33"/>
      <c r="MD205" s="33"/>
      <c r="ME205" s="33"/>
      <c r="MF205" s="33"/>
      <c r="MG205" s="33"/>
      <c r="MH205" s="33"/>
      <c r="MI205" s="33"/>
      <c r="MJ205" s="33"/>
      <c r="MK205" s="33"/>
      <c r="ML205" s="33"/>
      <c r="MM205" s="33"/>
      <c r="MN205" s="33"/>
      <c r="MO205" s="33"/>
      <c r="MP205" s="33"/>
      <c r="MQ205" s="33"/>
      <c r="MR205" s="33"/>
      <c r="MS205" s="33"/>
      <c r="MT205" s="33"/>
      <c r="MU205" s="33"/>
      <c r="MV205" s="33"/>
      <c r="MW205" s="33"/>
      <c r="MX205" s="33"/>
      <c r="MY205" s="33"/>
      <c r="MZ205" s="33"/>
      <c r="NA205" s="33"/>
      <c r="NB205" s="33"/>
      <c r="NC205" s="33"/>
      <c r="ND205" s="33"/>
      <c r="NE205" s="33"/>
      <c r="NF205" s="33"/>
      <c r="NG205" s="33"/>
      <c r="NH205" s="33"/>
      <c r="NI205" s="33"/>
      <c r="NJ205" s="33"/>
      <c r="NK205" s="33"/>
      <c r="NL205" s="33"/>
      <c r="NM205" s="33"/>
      <c r="NN205" s="33"/>
      <c r="NO205" s="33"/>
      <c r="NP205" s="33"/>
      <c r="NQ205" s="33"/>
      <c r="NR205" s="33"/>
      <c r="NS205" s="33"/>
      <c r="NT205" s="33"/>
      <c r="NU205" s="33"/>
      <c r="NV205" s="33"/>
      <c r="NW205" s="33"/>
      <c r="NX205" s="33"/>
      <c r="NY205" s="33"/>
      <c r="NZ205" s="33"/>
      <c r="OA205" s="33"/>
      <c r="OB205" s="33"/>
      <c r="OC205" s="33"/>
      <c r="OD205" s="33"/>
      <c r="OE205" s="33"/>
      <c r="OF205" s="33"/>
      <c r="OG205" s="33"/>
      <c r="OH205" s="33"/>
      <c r="OI205" s="33"/>
      <c r="OJ205" s="33"/>
      <c r="OK205" s="33"/>
      <c r="OL205" s="33"/>
      <c r="OM205" s="33"/>
      <c r="ON205" s="33"/>
      <c r="OO205" s="33"/>
      <c r="OP205" s="33"/>
    </row>
    <row r="206" spans="1:406" x14ac:dyDescent="0.25">
      <c r="A206" s="13" t="str">
        <f t="shared" si="2"/>
        <v>Boom-EXTREMELY COARSE-0.5-7-3</v>
      </c>
      <c r="B206" s="13" t="s">
        <v>57</v>
      </c>
      <c r="C206" s="13" t="s">
        <v>33</v>
      </c>
      <c r="D206" s="23">
        <v>0.5</v>
      </c>
      <c r="E206" s="23">
        <v>7</v>
      </c>
      <c r="F206" s="32">
        <v>3</v>
      </c>
      <c r="G206" s="33">
        <v>2.6493462499999998E-3</v>
      </c>
      <c r="H206" s="33">
        <v>1.2145238250000001E-3</v>
      </c>
      <c r="I206" s="33">
        <v>8.0217547499999997E-4</v>
      </c>
      <c r="J206" s="33">
        <v>6.277384E-4</v>
      </c>
      <c r="K206" s="33">
        <v>5.4496985000000004E-4</v>
      </c>
      <c r="L206" s="33">
        <v>5.0478019999999999E-4</v>
      </c>
      <c r="M206" s="33">
        <v>4.45363475E-4</v>
      </c>
      <c r="N206" s="33">
        <v>3.8769497499999996E-4</v>
      </c>
      <c r="O206" s="33">
        <v>3.4445775000000004E-4</v>
      </c>
      <c r="P206" s="33">
        <v>3.09012E-4</v>
      </c>
      <c r="Q206" s="33">
        <v>2.7884680000000002E-4</v>
      </c>
      <c r="R206" s="33">
        <v>2.4411915499999998E-4</v>
      </c>
      <c r="S206" s="33">
        <v>2.1840793E-4</v>
      </c>
      <c r="T206" s="33">
        <v>1.867034625E-4</v>
      </c>
      <c r="U206" s="33">
        <v>1.5462321999999999E-4</v>
      </c>
      <c r="V206" s="33">
        <v>1.2729644000000003E-4</v>
      </c>
      <c r="W206" s="33">
        <v>1.0586185249999999E-4</v>
      </c>
      <c r="X206" s="33">
        <v>9.4140307499999994E-5</v>
      </c>
      <c r="Y206" s="33">
        <v>8.5243507500000002E-5</v>
      </c>
      <c r="Z206" s="33">
        <v>7.8220800000000008E-5</v>
      </c>
      <c r="AA206" s="33">
        <v>7.2478775000000013E-5</v>
      </c>
      <c r="AB206" s="33">
        <v>6.7447522499999992E-5</v>
      </c>
      <c r="AC206" s="33">
        <v>6.3436347500000001E-5</v>
      </c>
      <c r="AD206" s="33">
        <v>5.99324125E-5</v>
      </c>
      <c r="AE206" s="33">
        <v>5.6990934999999999E-5</v>
      </c>
      <c r="AF206" s="33">
        <v>5.4620819999999999E-5</v>
      </c>
      <c r="AG206" s="33">
        <v>5.2579322499999998E-5</v>
      </c>
      <c r="AH206" s="33">
        <v>5.0376484999999993E-5</v>
      </c>
      <c r="AI206" s="33">
        <v>4.846988E-5</v>
      </c>
      <c r="AJ206" s="33">
        <v>4.7034847499999999E-5</v>
      </c>
      <c r="AK206" s="33">
        <v>4.5392180000000001E-5</v>
      </c>
      <c r="AL206" s="33">
        <v>4.3739312500000001E-5</v>
      </c>
      <c r="AM206" s="33">
        <v>4.2559112500000001E-5</v>
      </c>
      <c r="AN206" s="33">
        <v>4.1469272500000001E-5</v>
      </c>
      <c r="AO206" s="33">
        <v>3.9792344999999998E-5</v>
      </c>
      <c r="AP206" s="33">
        <v>3.8576894250000003E-5</v>
      </c>
      <c r="AQ206" s="33">
        <v>3.7769104250000001E-5</v>
      </c>
      <c r="AR206" s="33">
        <v>3.6784227249999999E-5</v>
      </c>
      <c r="AS206" s="33">
        <v>3.5470292999999999E-5</v>
      </c>
      <c r="AT206" s="33">
        <v>3.4334555500000003E-5</v>
      </c>
      <c r="AU206" s="33">
        <v>3.3500015999999998E-5</v>
      </c>
      <c r="AV206" s="33">
        <v>3.2774964750000002E-5</v>
      </c>
      <c r="AW206" s="33">
        <v>3.1596797749999998E-5</v>
      </c>
      <c r="AX206" s="33">
        <v>3.0589512499999993E-5</v>
      </c>
      <c r="AY206" s="33">
        <v>2.9833389750000002E-5</v>
      </c>
      <c r="AZ206" s="33">
        <v>2.9225410250000003E-5</v>
      </c>
      <c r="BA206" s="33">
        <v>2.8492392999999996E-5</v>
      </c>
      <c r="BB206" s="33">
        <v>2.7623072500000001E-5</v>
      </c>
      <c r="BC206" s="33">
        <v>2.7001124E-5</v>
      </c>
      <c r="BD206" s="33">
        <v>2.6340049750000003E-5</v>
      </c>
      <c r="BE206" s="33">
        <v>2.5474770999999999E-5</v>
      </c>
      <c r="BF206" s="33">
        <v>2.50512445E-5</v>
      </c>
      <c r="BG206" s="33">
        <v>2.48100655E-5</v>
      </c>
      <c r="BH206" s="33">
        <v>2.4428816499999997E-5</v>
      </c>
      <c r="BI206" s="33">
        <v>2.4016929500000001E-5</v>
      </c>
      <c r="BJ206" s="33">
        <v>2.34716035E-5</v>
      </c>
      <c r="BK206" s="33">
        <v>2.3179860999999998E-5</v>
      </c>
      <c r="BL206" s="33">
        <v>2.28987665E-5</v>
      </c>
      <c r="BM206" s="33">
        <v>2.2639246499999999E-5</v>
      </c>
      <c r="BN206" s="33">
        <v>2.2363694750000001E-5</v>
      </c>
      <c r="BO206" s="33">
        <v>2.2178993500000001E-5</v>
      </c>
      <c r="BP206" s="33">
        <v>2.1706982499999999E-5</v>
      </c>
      <c r="BQ206" s="33">
        <v>2.09952725E-5</v>
      </c>
      <c r="BR206" s="33">
        <v>2.0444074999999998E-5</v>
      </c>
      <c r="BS206" s="33">
        <v>2.0150922500000002E-5</v>
      </c>
      <c r="BT206" s="33">
        <v>1.9831217000000001E-5</v>
      </c>
      <c r="BU206" s="33">
        <v>1.9566294E-5</v>
      </c>
      <c r="BV206" s="33">
        <v>1.9409399000000001E-5</v>
      </c>
      <c r="BW206" s="33">
        <v>1.8895635250000001E-5</v>
      </c>
      <c r="BX206" s="33">
        <v>1.80572985E-5</v>
      </c>
      <c r="BY206" s="33">
        <v>1.7505911499999999E-5</v>
      </c>
      <c r="BZ206" s="33">
        <v>1.744987125E-5</v>
      </c>
      <c r="CA206" s="33">
        <v>1.7482187499999999E-5</v>
      </c>
      <c r="CB206" s="33">
        <v>1.7218620499999997E-5</v>
      </c>
      <c r="CC206" s="33">
        <v>1.6618397499999996E-5</v>
      </c>
      <c r="CD206" s="33">
        <v>1.5961674999999998E-5</v>
      </c>
      <c r="CE206" s="33">
        <v>1.552920525E-5</v>
      </c>
      <c r="CF206" s="33">
        <v>1.5276219249999999E-5</v>
      </c>
      <c r="CG206" s="33">
        <v>1.5181114999999999E-5</v>
      </c>
      <c r="CH206" s="33">
        <v>1.5072725749999999E-5</v>
      </c>
      <c r="CI206" s="33">
        <v>1.48609455E-5</v>
      </c>
      <c r="CJ206" s="33">
        <v>1.44027085E-5</v>
      </c>
      <c r="CK206" s="33">
        <v>1.400746125E-5</v>
      </c>
      <c r="CL206" s="33">
        <v>1.3790831500000001E-5</v>
      </c>
      <c r="CM206" s="33">
        <v>1.354347275E-5</v>
      </c>
      <c r="CN206" s="33">
        <v>1.322396075E-5</v>
      </c>
      <c r="CO206" s="33">
        <v>1.309541225E-5</v>
      </c>
      <c r="CP206" s="33">
        <v>1.300724475E-5</v>
      </c>
      <c r="CQ206" s="33">
        <v>1.2943574E-5</v>
      </c>
      <c r="CR206" s="33">
        <v>1.2681712249999999E-5</v>
      </c>
      <c r="CS206" s="33">
        <v>1.2357748749999999E-5</v>
      </c>
      <c r="CT206" s="33">
        <v>1.2084819E-5</v>
      </c>
      <c r="CU206" s="33">
        <v>1.18674635E-5</v>
      </c>
      <c r="CV206" s="33">
        <v>1.171026575E-5</v>
      </c>
      <c r="CW206" s="33">
        <v>1.15882725E-5</v>
      </c>
      <c r="CX206" s="33">
        <v>1.155627825E-5</v>
      </c>
      <c r="CY206" s="33">
        <v>1.1592788749999999E-5</v>
      </c>
      <c r="CZ206" s="33">
        <v>1.1593519249999999E-5</v>
      </c>
      <c r="DA206" s="33">
        <v>1.1428441500000001E-5</v>
      </c>
      <c r="DB206" s="33">
        <v>1.1214910750000001E-5</v>
      </c>
      <c r="DC206" s="33">
        <v>1.1125282499999999E-5</v>
      </c>
      <c r="DD206" s="33">
        <v>1.107953425E-5</v>
      </c>
      <c r="DE206" s="33">
        <v>1.0980961500000002E-5</v>
      </c>
      <c r="DF206" s="33">
        <v>1.0756070000000002E-5</v>
      </c>
      <c r="DG206" s="33">
        <v>1.0586634750000001E-5</v>
      </c>
      <c r="DH206" s="33">
        <v>1.0492090749999999E-5</v>
      </c>
      <c r="DI206" s="33">
        <v>1.0442515500000001E-5</v>
      </c>
      <c r="DJ206" s="33">
        <v>1.0521443749999999E-5</v>
      </c>
      <c r="DK206" s="33">
        <v>1.0633998E-5</v>
      </c>
      <c r="DL206" s="33">
        <v>1.0666490250000002E-5</v>
      </c>
      <c r="DM206" s="33">
        <v>1.0521830749999999E-5</v>
      </c>
      <c r="DN206" s="33">
        <v>1.0242798749999999E-5</v>
      </c>
      <c r="DO206" s="33">
        <v>9.9666257500000009E-6</v>
      </c>
      <c r="DP206" s="33">
        <v>9.837288250000001E-6</v>
      </c>
      <c r="DQ206" s="33">
        <v>9.8717214999999995E-6</v>
      </c>
      <c r="DR206" s="33">
        <v>9.8643944999999999E-6</v>
      </c>
      <c r="DS206" s="33">
        <v>9.6469537500000011E-6</v>
      </c>
      <c r="DT206" s="33">
        <v>9.3069962499999989E-6</v>
      </c>
      <c r="DU206" s="33">
        <v>9.107474499999999E-6</v>
      </c>
      <c r="DV206" s="33">
        <v>8.9503360000000015E-6</v>
      </c>
      <c r="DW206" s="33">
        <v>8.8214212500000014E-6</v>
      </c>
      <c r="DX206" s="33">
        <v>8.7301105E-6</v>
      </c>
      <c r="DY206" s="33">
        <v>8.6871662499999998E-6</v>
      </c>
      <c r="DZ206" s="33">
        <v>8.6795182500000004E-6</v>
      </c>
      <c r="EA206" s="33">
        <v>8.6218250000000011E-6</v>
      </c>
      <c r="EB206" s="33">
        <v>8.4562885000000009E-6</v>
      </c>
      <c r="EC206" s="33">
        <v>8.2172237499999998E-6</v>
      </c>
      <c r="ED206" s="33">
        <v>7.9805624999999985E-6</v>
      </c>
      <c r="EE206" s="33">
        <v>7.7236932500000001E-6</v>
      </c>
      <c r="EF206" s="33">
        <v>7.4918032500000006E-6</v>
      </c>
      <c r="EG206" s="33">
        <v>7.3726347500000004E-6</v>
      </c>
      <c r="EH206" s="33">
        <v>7.2811357499999999E-6</v>
      </c>
      <c r="EI206" s="33">
        <v>7.2977400000000007E-6</v>
      </c>
      <c r="EJ206" s="33">
        <v>7.3027140000000004E-6</v>
      </c>
      <c r="EK206" s="33">
        <v>7.3158920000000003E-6</v>
      </c>
      <c r="EL206" s="33">
        <v>7.3859712499999998E-6</v>
      </c>
      <c r="EM206" s="33">
        <v>7.2725569999999995E-6</v>
      </c>
      <c r="EN206" s="33">
        <v>6.8457782499999994E-6</v>
      </c>
      <c r="EO206" s="33">
        <v>6.3380155E-6</v>
      </c>
      <c r="EP206" s="33">
        <v>6.0252964999999993E-6</v>
      </c>
      <c r="EQ206" s="33">
        <v>5.88782325E-6</v>
      </c>
      <c r="ER206" s="33">
        <v>5.9209702499999992E-6</v>
      </c>
      <c r="ES206" s="33">
        <v>5.9697232500000001E-6</v>
      </c>
      <c r="ET206" s="33">
        <v>5.9657450000000001E-6</v>
      </c>
      <c r="EU206" s="33">
        <v>5.9904522500000007E-6</v>
      </c>
      <c r="EV206" s="33">
        <v>5.9995397499999995E-6</v>
      </c>
      <c r="EW206" s="33">
        <v>5.9500312499999994E-6</v>
      </c>
      <c r="EX206" s="33">
        <v>5.8135649999999998E-6</v>
      </c>
      <c r="EY206" s="33">
        <v>5.6305440000000001E-6</v>
      </c>
      <c r="EZ206" s="33">
        <v>5.5192677500000008E-6</v>
      </c>
      <c r="FA206" s="33">
        <v>5.4944969999999998E-6</v>
      </c>
      <c r="FB206" s="33">
        <v>5.5243845000000001E-6</v>
      </c>
      <c r="FC206" s="33">
        <v>5.4893920000000001E-6</v>
      </c>
      <c r="FD206" s="33">
        <v>5.4677207500000003E-6</v>
      </c>
      <c r="FE206" s="33">
        <v>5.3588577500000007E-6</v>
      </c>
      <c r="FF206" s="33">
        <v>5.1827549999999991E-6</v>
      </c>
      <c r="FG206" s="33">
        <v>5.0260707500000009E-6</v>
      </c>
      <c r="FH206" s="33">
        <v>4.9264862500000001E-6</v>
      </c>
      <c r="FI206" s="33">
        <v>4.8659737500000004E-6</v>
      </c>
      <c r="FJ206" s="33">
        <v>4.8932394999999997E-6</v>
      </c>
      <c r="FK206" s="33">
        <v>4.9329407500000005E-6</v>
      </c>
      <c r="FL206" s="33">
        <v>4.9661535000000003E-6</v>
      </c>
      <c r="FM206" s="33">
        <v>4.9914427500000005E-6</v>
      </c>
      <c r="FN206" s="33">
        <v>4.9562710000000001E-6</v>
      </c>
      <c r="FO206" s="33">
        <v>4.9175867499999997E-6</v>
      </c>
      <c r="FP206" s="33">
        <v>4.7873582500000001E-6</v>
      </c>
      <c r="FQ206" s="33">
        <v>4.61446725E-6</v>
      </c>
      <c r="FR206" s="33">
        <v>4.4014837499999998E-6</v>
      </c>
      <c r="FS206" s="33">
        <v>4.2018149999999995E-6</v>
      </c>
      <c r="FT206" s="33">
        <v>4.2106317499999993E-6</v>
      </c>
      <c r="FU206" s="33">
        <v>4.3635242500000003E-6</v>
      </c>
      <c r="FV206" s="33">
        <v>4.5865659999999998E-6</v>
      </c>
      <c r="FW206" s="33">
        <v>4.6754719999999996E-6</v>
      </c>
      <c r="FX206" s="33">
        <v>4.6655887499999999E-6</v>
      </c>
      <c r="FY206" s="33">
        <v>4.5766937499999993E-6</v>
      </c>
      <c r="FZ206" s="33">
        <v>4.4169367499999997E-6</v>
      </c>
      <c r="GA206" s="33">
        <v>4.3387914999999991E-6</v>
      </c>
      <c r="GB206" s="33">
        <v>4.2589492499999997E-6</v>
      </c>
      <c r="GC206" s="33">
        <v>4.1758899999999994E-6</v>
      </c>
      <c r="GD206" s="33">
        <v>4.1416807499999995E-6</v>
      </c>
      <c r="GE206" s="33">
        <v>4.12878775E-6</v>
      </c>
      <c r="GF206" s="33">
        <v>4.1697922499999999E-6</v>
      </c>
      <c r="GG206" s="33">
        <v>4.2132797499999996E-6</v>
      </c>
      <c r="GH206" s="33">
        <v>4.1995837499999993E-6</v>
      </c>
      <c r="GI206" s="33">
        <v>4.05030425E-6</v>
      </c>
      <c r="GJ206" s="33">
        <v>3.9029934999999994E-6</v>
      </c>
      <c r="GK206" s="33">
        <v>3.8261792499999998E-6</v>
      </c>
      <c r="GL206" s="33">
        <v>3.79695575E-6</v>
      </c>
      <c r="GM206" s="33">
        <v>3.8751535000000009E-6</v>
      </c>
      <c r="GN206" s="33">
        <v>3.9507432500000001E-6</v>
      </c>
      <c r="GO206" s="33">
        <v>3.9788454999999994E-6</v>
      </c>
      <c r="GP206" s="33">
        <v>4.0147647499999995E-6</v>
      </c>
      <c r="GQ206" s="33">
        <v>3.9983945000000005E-6</v>
      </c>
      <c r="GR206" s="33">
        <v>4.0158937499999995E-6</v>
      </c>
      <c r="GS206" s="33">
        <v>4.02707625E-6</v>
      </c>
      <c r="GT206" s="33">
        <v>3.9694850000000005E-6</v>
      </c>
      <c r="GU206" s="33">
        <v>3.8463437500000004E-6</v>
      </c>
      <c r="GV206" s="33">
        <v>3.6770599999999997E-6</v>
      </c>
      <c r="GW206" s="33">
        <v>3.5158414999999996E-6</v>
      </c>
      <c r="GX206" s="33">
        <v>3.3658249999999997E-6</v>
      </c>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c r="IV206" s="33"/>
      <c r="IW206" s="33"/>
      <c r="IX206" s="33"/>
      <c r="IY206" s="33"/>
      <c r="IZ206" s="33"/>
      <c r="JA206" s="33"/>
      <c r="JB206" s="33"/>
      <c r="JC206" s="33"/>
      <c r="JD206" s="33"/>
      <c r="JE206" s="33"/>
      <c r="JF206" s="33"/>
      <c r="JG206" s="33"/>
      <c r="JH206" s="33"/>
      <c r="JI206" s="33"/>
      <c r="JJ206" s="33"/>
      <c r="JK206" s="33"/>
      <c r="JL206" s="33"/>
      <c r="JM206" s="33"/>
      <c r="JN206" s="33"/>
      <c r="JO206" s="33"/>
      <c r="JP206" s="33"/>
      <c r="JQ206" s="33"/>
      <c r="JR206" s="33"/>
      <c r="JS206" s="33"/>
      <c r="JT206" s="33"/>
      <c r="JU206" s="33"/>
      <c r="JV206" s="33"/>
      <c r="JW206" s="33"/>
      <c r="JX206" s="33"/>
      <c r="JY206" s="33"/>
      <c r="JZ206" s="33"/>
      <c r="KA206" s="33"/>
      <c r="KB206" s="33"/>
      <c r="KC206" s="33"/>
      <c r="KD206" s="33"/>
      <c r="KE206" s="33"/>
      <c r="KF206" s="33"/>
      <c r="KG206" s="33"/>
      <c r="KH206" s="33"/>
      <c r="KI206" s="33"/>
      <c r="KJ206" s="33"/>
      <c r="KK206" s="33"/>
      <c r="KL206" s="33"/>
      <c r="KM206" s="33"/>
      <c r="KN206" s="33"/>
      <c r="KO206" s="33"/>
      <c r="KP206" s="33"/>
      <c r="KQ206" s="33"/>
      <c r="KR206" s="33"/>
      <c r="KS206" s="33"/>
      <c r="KT206" s="33"/>
      <c r="KU206" s="33"/>
      <c r="KV206" s="33"/>
      <c r="KW206" s="33"/>
      <c r="KX206" s="33"/>
      <c r="KY206" s="33"/>
      <c r="KZ206" s="33"/>
      <c r="LA206" s="33"/>
      <c r="LB206" s="33"/>
      <c r="LC206" s="33"/>
      <c r="LD206" s="33"/>
      <c r="LE206" s="33"/>
      <c r="LF206" s="33"/>
      <c r="LG206" s="33"/>
      <c r="LH206" s="33"/>
      <c r="LI206" s="33"/>
      <c r="LJ206" s="33"/>
      <c r="LK206" s="33"/>
      <c r="LL206" s="33"/>
      <c r="LM206" s="33"/>
      <c r="LN206" s="33"/>
      <c r="LO206" s="33"/>
      <c r="LP206" s="33"/>
      <c r="LQ206" s="33"/>
      <c r="LR206" s="33"/>
      <c r="LS206" s="33"/>
      <c r="LT206" s="33"/>
      <c r="LU206" s="33"/>
      <c r="LV206" s="33"/>
      <c r="LW206" s="33"/>
      <c r="LX206" s="33"/>
      <c r="LY206" s="33"/>
      <c r="LZ206" s="33"/>
      <c r="MA206" s="33"/>
      <c r="MB206" s="33"/>
      <c r="MC206" s="33"/>
      <c r="MD206" s="33"/>
      <c r="ME206" s="33"/>
      <c r="MF206" s="33"/>
      <c r="MG206" s="33"/>
      <c r="MH206" s="33"/>
      <c r="MI206" s="33"/>
      <c r="MJ206" s="33"/>
      <c r="MK206" s="33"/>
      <c r="ML206" s="33"/>
      <c r="MM206" s="33"/>
      <c r="MN206" s="33"/>
      <c r="MO206" s="33"/>
      <c r="MP206" s="33"/>
      <c r="MQ206" s="33"/>
      <c r="MR206" s="33"/>
      <c r="MS206" s="33"/>
      <c r="MT206" s="33"/>
      <c r="MU206" s="33"/>
      <c r="MV206" s="33"/>
      <c r="MW206" s="33"/>
      <c r="MX206" s="33"/>
      <c r="MY206" s="33"/>
      <c r="MZ206" s="33"/>
      <c r="NA206" s="33"/>
      <c r="NB206" s="33"/>
      <c r="NC206" s="33"/>
      <c r="ND206" s="33"/>
      <c r="NE206" s="33"/>
      <c r="NF206" s="33"/>
      <c r="NG206" s="33"/>
      <c r="NH206" s="33"/>
      <c r="NI206" s="33"/>
      <c r="NJ206" s="33"/>
      <c r="NK206" s="33"/>
      <c r="NL206" s="33"/>
      <c r="NM206" s="33"/>
      <c r="NN206" s="33"/>
      <c r="NO206" s="33"/>
      <c r="NP206" s="33"/>
      <c r="NQ206" s="33"/>
      <c r="NR206" s="33"/>
      <c r="NS206" s="33"/>
      <c r="NT206" s="33"/>
      <c r="NU206" s="33"/>
      <c r="NV206" s="33"/>
      <c r="NW206" s="33"/>
      <c r="NX206" s="33"/>
      <c r="NY206" s="33"/>
      <c r="NZ206" s="33"/>
      <c r="OA206" s="33"/>
      <c r="OB206" s="33"/>
      <c r="OC206" s="33"/>
      <c r="OD206" s="33"/>
      <c r="OE206" s="33"/>
      <c r="OF206" s="33"/>
      <c r="OG206" s="33"/>
      <c r="OH206" s="33"/>
      <c r="OI206" s="33"/>
      <c r="OJ206" s="33"/>
      <c r="OK206" s="33"/>
      <c r="OL206" s="33"/>
      <c r="OM206" s="33"/>
      <c r="ON206" s="33"/>
      <c r="OO206" s="33"/>
      <c r="OP206" s="33"/>
    </row>
    <row r="207" spans="1:406" x14ac:dyDescent="0.25">
      <c r="A207" s="13" t="str">
        <f t="shared" si="2"/>
        <v>Boom-ULTRA COARSE-0.5-20-Any</v>
      </c>
      <c r="B207" s="13" t="s">
        <v>57</v>
      </c>
      <c r="C207" s="13" t="s">
        <v>42</v>
      </c>
      <c r="D207" s="23">
        <v>0.5</v>
      </c>
      <c r="E207" s="23">
        <v>20</v>
      </c>
      <c r="F207" s="32" t="s">
        <v>48</v>
      </c>
      <c r="G207" s="33">
        <v>6.6313750000000001E-3</v>
      </c>
      <c r="H207" s="33">
        <v>5.6143920000000002E-3</v>
      </c>
      <c r="I207" s="33">
        <v>4.9406880000000004E-3</v>
      </c>
      <c r="J207" s="33">
        <v>4.5468829999999998E-3</v>
      </c>
      <c r="K207" s="33">
        <v>4.3619449999999999E-3</v>
      </c>
      <c r="L207" s="33">
        <v>4.1755949999999998E-3</v>
      </c>
      <c r="M207" s="33">
        <v>3.9644659999999998E-3</v>
      </c>
      <c r="N207" s="33">
        <v>3.7752290000000002E-3</v>
      </c>
      <c r="O207" s="33">
        <v>3.5246790000000002E-3</v>
      </c>
      <c r="P207" s="33">
        <v>3.281993E-3</v>
      </c>
      <c r="Q207" s="33">
        <v>3.0093860000000002E-3</v>
      </c>
      <c r="R207" s="33">
        <v>2.709225E-3</v>
      </c>
      <c r="S207" s="33">
        <v>2.4002989999999998E-3</v>
      </c>
      <c r="T207" s="33">
        <v>2.0905640000000001E-3</v>
      </c>
      <c r="U207" s="33">
        <v>1.7841300000000001E-3</v>
      </c>
      <c r="V207" s="33">
        <v>1.493423E-3</v>
      </c>
      <c r="W207" s="33">
        <v>1.223154E-3</v>
      </c>
      <c r="X207" s="33">
        <v>1.1362329999999999E-3</v>
      </c>
      <c r="Y207" s="33">
        <v>1.064232E-3</v>
      </c>
      <c r="Z207" s="33">
        <v>1.0036839999999999E-3</v>
      </c>
      <c r="AA207" s="33">
        <v>9.520787E-4</v>
      </c>
      <c r="AB207" s="33">
        <v>9.0665540000000005E-4</v>
      </c>
      <c r="AC207" s="33">
        <v>8.6645549999999998E-4</v>
      </c>
      <c r="AD207" s="33">
        <v>8.3055729999999999E-4</v>
      </c>
      <c r="AE207" s="33">
        <v>7.9790169999999997E-4</v>
      </c>
      <c r="AF207" s="33">
        <v>7.6885110000000001E-4</v>
      </c>
      <c r="AG207" s="33">
        <v>7.4248209999999996E-4</v>
      </c>
      <c r="AH207" s="33">
        <v>7.183383E-4</v>
      </c>
      <c r="AI207" s="33">
        <v>6.9661500000000004E-4</v>
      </c>
      <c r="AJ207" s="33">
        <v>6.7663969999999995E-4</v>
      </c>
      <c r="AK207" s="33">
        <v>6.584192E-4</v>
      </c>
      <c r="AL207" s="33">
        <v>6.4150510000000004E-4</v>
      </c>
      <c r="AM207" s="33">
        <v>6.2561590000000003E-4</v>
      </c>
      <c r="AN207" s="33">
        <v>6.1080439999999998E-4</v>
      </c>
      <c r="AO207" s="33">
        <v>5.9679519999999997E-4</v>
      </c>
      <c r="AP207" s="33">
        <v>5.8377329999999999E-4</v>
      </c>
      <c r="AQ207" s="33">
        <v>5.7183050000000001E-4</v>
      </c>
      <c r="AR207" s="33">
        <v>5.6081670000000003E-4</v>
      </c>
      <c r="AS207" s="33">
        <v>5.5053120000000001E-4</v>
      </c>
      <c r="AT207" s="33">
        <v>5.4054530000000002E-4</v>
      </c>
      <c r="AU207" s="33">
        <v>5.3105130000000004E-4</v>
      </c>
      <c r="AV207" s="33">
        <v>5.2187939999999997E-4</v>
      </c>
      <c r="AW207" s="33">
        <v>5.1312649999999999E-4</v>
      </c>
      <c r="AX207" s="33">
        <v>5.0483639999999996E-4</v>
      </c>
      <c r="AY207" s="33">
        <v>4.968444E-4</v>
      </c>
      <c r="AZ207" s="33">
        <v>4.8950540000000002E-4</v>
      </c>
      <c r="BA207" s="33">
        <v>4.8245500000000001E-4</v>
      </c>
      <c r="BB207" s="33">
        <v>4.7560989999999997E-4</v>
      </c>
      <c r="BC207" s="33">
        <v>4.689451E-4</v>
      </c>
      <c r="BD207" s="33">
        <v>4.6234059999999998E-4</v>
      </c>
      <c r="BE207" s="33">
        <v>4.5600419999999999E-4</v>
      </c>
      <c r="BF207" s="33">
        <v>4.495996E-4</v>
      </c>
      <c r="BG207" s="33">
        <v>4.4336179999999997E-4</v>
      </c>
      <c r="BH207" s="33">
        <v>4.3708549999999999E-4</v>
      </c>
      <c r="BI207" s="33">
        <v>4.3088650000000002E-4</v>
      </c>
      <c r="BJ207" s="33">
        <v>4.2491600000000001E-4</v>
      </c>
      <c r="BK207" s="33">
        <v>4.1925000000000003E-4</v>
      </c>
      <c r="BL207" s="33">
        <v>4.1380170000000001E-4</v>
      </c>
      <c r="BM207" s="33">
        <v>4.0843530000000001E-4</v>
      </c>
      <c r="BN207" s="33">
        <v>4.029487E-4</v>
      </c>
      <c r="BO207" s="33">
        <v>3.9756600000000002E-4</v>
      </c>
      <c r="BP207" s="33">
        <v>3.9212390000000001E-4</v>
      </c>
      <c r="BQ207" s="33">
        <v>3.8698379999999998E-4</v>
      </c>
      <c r="BR207" s="33">
        <v>3.8183359999999998E-4</v>
      </c>
      <c r="BS207" s="33">
        <v>3.7704569999999997E-4</v>
      </c>
      <c r="BT207" s="33">
        <v>3.7241059999999998E-4</v>
      </c>
      <c r="BU207" s="33">
        <v>3.6792839999999998E-4</v>
      </c>
      <c r="BV207" s="33">
        <v>3.6365969999999998E-4</v>
      </c>
      <c r="BW207" s="33">
        <v>3.5963359999999998E-4</v>
      </c>
      <c r="BX207" s="33">
        <v>3.5526729999999998E-4</v>
      </c>
      <c r="BY207" s="33">
        <v>3.5128580000000001E-4</v>
      </c>
      <c r="BZ207" s="33">
        <v>3.4730699999999999E-4</v>
      </c>
      <c r="CA207" s="33">
        <v>3.4361329999999999E-4</v>
      </c>
      <c r="CB207" s="33">
        <v>3.400818E-4</v>
      </c>
      <c r="CC207" s="33">
        <v>3.3672409999999998E-4</v>
      </c>
      <c r="CD207" s="33">
        <v>3.3355819999999998E-4</v>
      </c>
      <c r="CE207" s="33">
        <v>3.3036330000000002E-4</v>
      </c>
      <c r="CF207" s="33">
        <v>3.2724099999999998E-4</v>
      </c>
      <c r="CG207" s="33">
        <v>3.2408540000000003E-4</v>
      </c>
      <c r="CH207" s="33">
        <v>3.2088130000000001E-4</v>
      </c>
      <c r="CI207" s="33">
        <v>3.1802920000000001E-4</v>
      </c>
      <c r="CJ207" s="33">
        <v>3.151443E-4</v>
      </c>
      <c r="CK207" s="33">
        <v>3.1242379999999999E-4</v>
      </c>
      <c r="CL207" s="33">
        <v>3.0977460000000001E-4</v>
      </c>
      <c r="CM207" s="33">
        <v>3.0738869999999999E-4</v>
      </c>
      <c r="CN207" s="33">
        <v>3.051962E-4</v>
      </c>
      <c r="CO207" s="33">
        <v>3.0309400000000001E-4</v>
      </c>
      <c r="CP207" s="33">
        <v>3.01169E-4</v>
      </c>
      <c r="CQ207" s="33">
        <v>2.9927129999999998E-4</v>
      </c>
      <c r="CR207" s="33">
        <v>2.9712670000000001E-4</v>
      </c>
      <c r="CS207" s="33">
        <v>2.9513500000000003E-4</v>
      </c>
      <c r="CT207" s="33">
        <v>2.930225E-4</v>
      </c>
      <c r="CU207" s="33">
        <v>2.9113009999999999E-4</v>
      </c>
      <c r="CV207" s="33">
        <v>2.8937869999999999E-4</v>
      </c>
      <c r="CW207" s="33">
        <v>2.8778700000000001E-4</v>
      </c>
      <c r="CX207" s="33">
        <v>2.8632169999999999E-4</v>
      </c>
      <c r="CY207" s="33">
        <v>2.8488789999999998E-4</v>
      </c>
      <c r="CZ207" s="33">
        <v>2.8330260000000002E-4</v>
      </c>
      <c r="DA207" s="33">
        <v>2.8194059999999999E-4</v>
      </c>
      <c r="DB207" s="33">
        <v>2.8033959999999999E-4</v>
      </c>
      <c r="DC207" s="33">
        <v>2.7891400000000001E-4</v>
      </c>
      <c r="DD207" s="33">
        <v>2.7743769999999997E-4</v>
      </c>
      <c r="DE207" s="33">
        <v>2.7629940000000001E-4</v>
      </c>
      <c r="DF207" s="33">
        <v>2.7501780000000001E-4</v>
      </c>
      <c r="DG207" s="33">
        <v>2.738695E-4</v>
      </c>
      <c r="DH207" s="33">
        <v>2.7263210000000001E-4</v>
      </c>
      <c r="DI207" s="33">
        <v>2.711182E-4</v>
      </c>
      <c r="DJ207" s="33">
        <v>2.69566E-4</v>
      </c>
      <c r="DK207" s="33">
        <v>2.6793679999999998E-4</v>
      </c>
      <c r="DL207" s="33">
        <v>2.662109E-4</v>
      </c>
      <c r="DM207" s="33">
        <v>2.647595E-4</v>
      </c>
      <c r="DN207" s="33">
        <v>2.634375E-4</v>
      </c>
      <c r="DO207" s="33">
        <v>2.623395E-4</v>
      </c>
      <c r="DP207" s="33">
        <v>2.6122100000000001E-4</v>
      </c>
      <c r="DQ207" s="33">
        <v>2.6032699999999998E-4</v>
      </c>
      <c r="DR207" s="33">
        <v>2.5939250000000001E-4</v>
      </c>
      <c r="DS207" s="33">
        <v>2.5839219999999999E-4</v>
      </c>
      <c r="DT207" s="33">
        <v>2.5730030000000001E-4</v>
      </c>
      <c r="DU207" s="33">
        <v>2.5605019999999998E-4</v>
      </c>
      <c r="DV207" s="33">
        <v>2.5476310000000001E-4</v>
      </c>
      <c r="DW207" s="33">
        <v>2.5355160000000001E-4</v>
      </c>
      <c r="DX207" s="33">
        <v>2.5226239999999998E-4</v>
      </c>
      <c r="DY207" s="33">
        <v>2.511239E-4</v>
      </c>
      <c r="DZ207" s="33">
        <v>2.5001379999999999E-4</v>
      </c>
      <c r="EA207" s="33">
        <v>2.489829E-4</v>
      </c>
      <c r="EB207" s="33">
        <v>2.4788739999999999E-4</v>
      </c>
      <c r="EC207" s="33">
        <v>2.466546E-4</v>
      </c>
      <c r="ED207" s="33">
        <v>2.4538709999999999E-4</v>
      </c>
      <c r="EE207" s="33">
        <v>2.4397199999999999E-4</v>
      </c>
      <c r="EF207" s="33">
        <v>2.425839E-4</v>
      </c>
      <c r="EG207" s="33">
        <v>2.4142099999999999E-4</v>
      </c>
      <c r="EH207" s="33">
        <v>2.401828E-4</v>
      </c>
      <c r="EI207" s="33">
        <v>2.391208E-4</v>
      </c>
      <c r="EJ207" s="33">
        <v>2.3796970000000001E-4</v>
      </c>
      <c r="EK207" s="33">
        <v>2.3670200000000001E-4</v>
      </c>
      <c r="EL207" s="33">
        <v>2.3530980000000001E-4</v>
      </c>
      <c r="EM207" s="33">
        <v>2.3385300000000001E-4</v>
      </c>
      <c r="EN207" s="33">
        <v>2.323514E-4</v>
      </c>
      <c r="EO207" s="33">
        <v>2.308759E-4</v>
      </c>
      <c r="EP207" s="33">
        <v>2.2953510000000001E-4</v>
      </c>
      <c r="EQ207" s="33">
        <v>2.282261E-4</v>
      </c>
      <c r="ER207" s="33">
        <v>2.2700509999999999E-4</v>
      </c>
      <c r="ES207" s="33">
        <v>2.2586509999999999E-4</v>
      </c>
      <c r="ET207" s="33">
        <v>2.2450089999999999E-4</v>
      </c>
      <c r="EU207" s="33">
        <v>2.2303279999999999E-4</v>
      </c>
      <c r="EV207" s="33">
        <v>2.214718E-4</v>
      </c>
      <c r="EW207" s="33">
        <v>2.1984519999999999E-4</v>
      </c>
      <c r="EX207" s="33">
        <v>2.181622E-4</v>
      </c>
      <c r="EY207" s="33">
        <v>2.1663260000000001E-4</v>
      </c>
      <c r="EZ207" s="33">
        <v>2.151438E-4</v>
      </c>
      <c r="FA207" s="33">
        <v>2.1378559999999999E-4</v>
      </c>
      <c r="FB207" s="33">
        <v>2.124602E-4</v>
      </c>
      <c r="FC207" s="33">
        <v>2.111301E-4</v>
      </c>
      <c r="FD207" s="33">
        <v>2.0965299999999999E-4</v>
      </c>
      <c r="FE207" s="33">
        <v>2.0809410000000001E-4</v>
      </c>
      <c r="FF207" s="33">
        <v>2.0647339999999999E-4</v>
      </c>
      <c r="FG207" s="33">
        <v>2.047997E-4</v>
      </c>
      <c r="FH207" s="33">
        <v>2.0316489999999999E-4</v>
      </c>
      <c r="FI207" s="33">
        <v>2.016136E-4</v>
      </c>
      <c r="FJ207" s="33">
        <v>2.0011049999999999E-4</v>
      </c>
      <c r="FK207" s="33">
        <v>1.9867950000000001E-4</v>
      </c>
      <c r="FL207" s="33">
        <v>1.9736069999999999E-4</v>
      </c>
      <c r="FM207" s="33">
        <v>1.9604280000000001E-4</v>
      </c>
      <c r="FN207" s="33">
        <v>1.9461279999999999E-4</v>
      </c>
      <c r="FO207" s="33">
        <v>1.9315430000000001E-4</v>
      </c>
      <c r="FP207" s="33">
        <v>1.917616E-4</v>
      </c>
      <c r="FQ207" s="33">
        <v>1.9038289999999999E-4</v>
      </c>
      <c r="FR207" s="33">
        <v>1.8899349999999999E-4</v>
      </c>
      <c r="FS207" s="33">
        <v>1.875697E-4</v>
      </c>
      <c r="FT207" s="33">
        <v>1.8618859999999999E-4</v>
      </c>
      <c r="FU207" s="33">
        <v>1.8480189999999999E-4</v>
      </c>
      <c r="FV207" s="33">
        <v>1.83389E-4</v>
      </c>
      <c r="FW207" s="33">
        <v>1.8193509999999999E-4</v>
      </c>
      <c r="FX207" s="33">
        <v>1.8050790000000001E-4</v>
      </c>
      <c r="FY207" s="33">
        <v>1.790626E-4</v>
      </c>
      <c r="FZ207" s="33">
        <v>1.777743E-4</v>
      </c>
      <c r="GA207" s="33">
        <v>1.76548E-4</v>
      </c>
      <c r="GB207" s="33">
        <v>1.753355E-4</v>
      </c>
      <c r="GC207" s="33">
        <v>1.7434039999999999E-4</v>
      </c>
      <c r="GD207" s="33">
        <v>1.7336590000000001E-4</v>
      </c>
      <c r="GE207" s="33">
        <v>1.7233409999999999E-4</v>
      </c>
      <c r="GF207" s="33">
        <v>1.7115580000000001E-4</v>
      </c>
      <c r="GG207" s="33">
        <v>1.6986369999999999E-4</v>
      </c>
      <c r="GH207" s="33">
        <v>1.6830879999999999E-4</v>
      </c>
      <c r="GI207" s="33">
        <v>1.6667710000000001E-4</v>
      </c>
      <c r="GJ207" s="33">
        <v>1.6505609999999999E-4</v>
      </c>
      <c r="GK207" s="33">
        <v>1.6341009999999999E-4</v>
      </c>
      <c r="GL207" s="33">
        <v>1.6198070000000001E-4</v>
      </c>
      <c r="GM207" s="33">
        <v>1.6073349999999999E-4</v>
      </c>
      <c r="GN207" s="33">
        <v>1.5947239999999999E-4</v>
      </c>
      <c r="GO207" s="33">
        <v>1.583515E-4</v>
      </c>
      <c r="GP207" s="33">
        <v>1.5730409999999999E-4</v>
      </c>
      <c r="GQ207" s="33">
        <v>1.5623610000000001E-4</v>
      </c>
      <c r="GR207" s="33">
        <v>1.551329E-4</v>
      </c>
      <c r="GS207" s="33">
        <v>1.54105E-4</v>
      </c>
      <c r="GT207" s="33">
        <v>1.5316169999999999E-4</v>
      </c>
      <c r="GU207" s="33">
        <v>1.5223750000000001E-4</v>
      </c>
      <c r="GV207" s="33">
        <v>1.5133989999999999E-4</v>
      </c>
      <c r="GW207" s="33">
        <v>1.5045139999999999E-4</v>
      </c>
      <c r="GX207" s="33">
        <v>1.494562E-4</v>
      </c>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c r="IV207" s="33"/>
      <c r="IW207" s="33"/>
      <c r="IX207" s="33"/>
      <c r="IY207" s="33"/>
      <c r="IZ207" s="33"/>
      <c r="JA207" s="33"/>
      <c r="JB207" s="33"/>
      <c r="JC207" s="33"/>
      <c r="JD207" s="33"/>
      <c r="JE207" s="33"/>
      <c r="JF207" s="33"/>
      <c r="JG207" s="33"/>
      <c r="JH207" s="33"/>
      <c r="JI207" s="33"/>
      <c r="JJ207" s="33"/>
      <c r="JK207" s="33"/>
      <c r="JL207" s="33"/>
      <c r="JM207" s="33"/>
      <c r="JN207" s="33"/>
      <c r="JO207" s="33"/>
      <c r="JP207" s="33"/>
      <c r="JQ207" s="33"/>
      <c r="JR207" s="33"/>
      <c r="JS207" s="33"/>
      <c r="JT207" s="33"/>
      <c r="JU207" s="33"/>
      <c r="JV207" s="33"/>
      <c r="JW207" s="33"/>
      <c r="JX207" s="33"/>
      <c r="JY207" s="33"/>
      <c r="JZ207" s="33"/>
      <c r="KA207" s="33"/>
      <c r="KB207" s="33"/>
      <c r="KC207" s="33"/>
      <c r="KD207" s="33"/>
      <c r="KE207" s="33"/>
      <c r="KF207" s="33"/>
      <c r="KG207" s="33"/>
      <c r="KH207" s="33"/>
      <c r="KI207" s="33"/>
      <c r="KJ207" s="33"/>
      <c r="KK207" s="33"/>
      <c r="KL207" s="33"/>
      <c r="KM207" s="33"/>
      <c r="KN207" s="33"/>
      <c r="KO207" s="33"/>
      <c r="KP207" s="33"/>
      <c r="KQ207" s="33"/>
      <c r="KR207" s="33"/>
      <c r="KS207" s="33"/>
      <c r="KT207" s="33"/>
      <c r="KU207" s="33"/>
      <c r="KV207" s="33"/>
      <c r="KW207" s="33"/>
      <c r="KX207" s="33"/>
      <c r="KY207" s="33"/>
      <c r="KZ207" s="33"/>
      <c r="LA207" s="33"/>
      <c r="LB207" s="33"/>
      <c r="LC207" s="33"/>
      <c r="LD207" s="33"/>
      <c r="LE207" s="33"/>
      <c r="LF207" s="33"/>
      <c r="LG207" s="33"/>
      <c r="LH207" s="33"/>
      <c r="LI207" s="33"/>
      <c r="LJ207" s="33"/>
      <c r="LK207" s="33"/>
      <c r="LL207" s="33"/>
      <c r="LM207" s="33"/>
      <c r="LN207" s="33"/>
      <c r="LO207" s="33"/>
      <c r="LP207" s="33"/>
      <c r="LQ207" s="33"/>
      <c r="LR207" s="33"/>
      <c r="LS207" s="33"/>
      <c r="LT207" s="33"/>
      <c r="LU207" s="33"/>
      <c r="LV207" s="33"/>
      <c r="LW207" s="33"/>
      <c r="LX207" s="33"/>
      <c r="LY207" s="33"/>
      <c r="LZ207" s="33"/>
      <c r="MA207" s="33"/>
      <c r="MB207" s="33"/>
      <c r="MC207" s="33"/>
      <c r="MD207" s="33"/>
      <c r="ME207" s="33"/>
      <c r="MF207" s="33"/>
      <c r="MG207" s="33"/>
      <c r="MH207" s="33"/>
      <c r="MI207" s="33"/>
      <c r="MJ207" s="33"/>
      <c r="MK207" s="33"/>
      <c r="ML207" s="33"/>
      <c r="MM207" s="33"/>
      <c r="MN207" s="33"/>
      <c r="MO207" s="33"/>
      <c r="MP207" s="33"/>
      <c r="MQ207" s="33"/>
      <c r="MR207" s="33"/>
      <c r="MS207" s="33"/>
      <c r="MT207" s="33"/>
      <c r="MU207" s="33"/>
      <c r="MV207" s="33"/>
      <c r="MW207" s="33"/>
      <c r="MX207" s="33"/>
      <c r="MY207" s="33"/>
      <c r="MZ207" s="33"/>
      <c r="NA207" s="33"/>
      <c r="NB207" s="33"/>
      <c r="NC207" s="33"/>
      <c r="ND207" s="33"/>
      <c r="NE207" s="33"/>
      <c r="NF207" s="33"/>
      <c r="NG207" s="33"/>
      <c r="NH207" s="33"/>
      <c r="NI207" s="33"/>
      <c r="NJ207" s="33"/>
      <c r="NK207" s="33"/>
      <c r="NL207" s="33"/>
      <c r="NM207" s="33"/>
      <c r="NN207" s="33"/>
      <c r="NO207" s="33"/>
      <c r="NP207" s="33"/>
      <c r="NQ207" s="33"/>
      <c r="NR207" s="33"/>
      <c r="NS207" s="33"/>
      <c r="NT207" s="33"/>
      <c r="NU207" s="33"/>
      <c r="NV207" s="33"/>
      <c r="NW207" s="33"/>
      <c r="NX207" s="33"/>
      <c r="NY207" s="33"/>
      <c r="NZ207" s="33"/>
      <c r="OA207" s="33"/>
      <c r="OB207" s="33"/>
      <c r="OC207" s="33"/>
      <c r="OD207" s="33"/>
      <c r="OE207" s="33"/>
      <c r="OF207" s="33"/>
      <c r="OG207" s="33"/>
      <c r="OH207" s="33"/>
      <c r="OI207" s="33"/>
      <c r="OJ207" s="33"/>
      <c r="OK207" s="33"/>
      <c r="OL207" s="33"/>
      <c r="OM207" s="33"/>
      <c r="ON207" s="33"/>
      <c r="OO207" s="33"/>
      <c r="OP207" s="33"/>
    </row>
    <row r="208" spans="1:406" x14ac:dyDescent="0.25">
      <c r="A208" s="13" t="str">
        <f t="shared" si="2"/>
        <v>Boom-ULTRA COARSE-0.5-14-Any</v>
      </c>
      <c r="B208" s="13" t="s">
        <v>57</v>
      </c>
      <c r="C208" s="13" t="s">
        <v>42</v>
      </c>
      <c r="D208" s="23">
        <v>0.5</v>
      </c>
      <c r="E208" s="23">
        <v>14</v>
      </c>
      <c r="F208" s="32" t="s">
        <v>48</v>
      </c>
      <c r="G208" s="33">
        <v>4.9772840000000002E-3</v>
      </c>
      <c r="H208" s="33">
        <v>4.1010250000000003E-3</v>
      </c>
      <c r="I208" s="33">
        <v>3.5977240000000001E-3</v>
      </c>
      <c r="J208" s="33">
        <v>3.3243769999999999E-3</v>
      </c>
      <c r="K208" s="33">
        <v>3.2358259999999998E-3</v>
      </c>
      <c r="L208" s="33">
        <v>3.1313309999999998E-3</v>
      </c>
      <c r="M208" s="33">
        <v>2.9571319999999999E-3</v>
      </c>
      <c r="N208" s="33">
        <v>2.8636740000000001E-3</v>
      </c>
      <c r="O208" s="33">
        <v>2.7219459999999998E-3</v>
      </c>
      <c r="P208" s="33">
        <v>2.5753460000000001E-3</v>
      </c>
      <c r="Q208" s="33">
        <v>2.3778689999999999E-3</v>
      </c>
      <c r="R208" s="33">
        <v>2.157038E-3</v>
      </c>
      <c r="S208" s="33">
        <v>1.9288319999999999E-3</v>
      </c>
      <c r="T208" s="33">
        <v>1.6903140000000001E-3</v>
      </c>
      <c r="U208" s="33">
        <v>1.4477050000000001E-3</v>
      </c>
      <c r="V208" s="33">
        <v>1.2120220000000001E-3</v>
      </c>
      <c r="W208" s="33">
        <v>9.9233409999999992E-4</v>
      </c>
      <c r="X208" s="33">
        <v>9.2873510000000001E-4</v>
      </c>
      <c r="Y208" s="33">
        <v>8.7773929999999999E-4</v>
      </c>
      <c r="Z208" s="33">
        <v>8.3589289999999995E-4</v>
      </c>
      <c r="AA208" s="33">
        <v>8.0050800000000001E-4</v>
      </c>
      <c r="AB208" s="33">
        <v>7.6954940000000004E-4</v>
      </c>
      <c r="AC208" s="33">
        <v>7.4238129999999996E-4</v>
      </c>
      <c r="AD208" s="33">
        <v>7.1885199999999997E-4</v>
      </c>
      <c r="AE208" s="33">
        <v>6.9768650000000005E-4</v>
      </c>
      <c r="AF208" s="33">
        <v>6.786362E-4</v>
      </c>
      <c r="AG208" s="33">
        <v>6.613233E-4</v>
      </c>
      <c r="AH208" s="33">
        <v>6.4561359999999995E-4</v>
      </c>
      <c r="AI208" s="33">
        <v>6.3150459999999995E-4</v>
      </c>
      <c r="AJ208" s="33">
        <v>6.1826610000000005E-4</v>
      </c>
      <c r="AK208" s="33">
        <v>6.0585070000000003E-4</v>
      </c>
      <c r="AL208" s="33">
        <v>5.9424160000000001E-4</v>
      </c>
      <c r="AM208" s="33">
        <v>5.8360900000000002E-4</v>
      </c>
      <c r="AN208" s="33">
        <v>5.7359689999999998E-4</v>
      </c>
      <c r="AO208" s="33">
        <v>5.6409139999999999E-4</v>
      </c>
      <c r="AP208" s="33">
        <v>5.54935E-4</v>
      </c>
      <c r="AQ208" s="33">
        <v>5.4632810000000004E-4</v>
      </c>
      <c r="AR208" s="33">
        <v>5.3817869999999996E-4</v>
      </c>
      <c r="AS208" s="33">
        <v>5.3046690000000004E-4</v>
      </c>
      <c r="AT208" s="33">
        <v>5.2299180000000005E-4</v>
      </c>
      <c r="AU208" s="33">
        <v>5.1584180000000001E-4</v>
      </c>
      <c r="AV208" s="33">
        <v>5.0892250000000004E-4</v>
      </c>
      <c r="AW208" s="33">
        <v>5.0249959999999999E-4</v>
      </c>
      <c r="AX208" s="33">
        <v>4.9614880000000002E-4</v>
      </c>
      <c r="AY208" s="33">
        <v>4.9022249999999996E-4</v>
      </c>
      <c r="AZ208" s="33">
        <v>4.8443580000000002E-4</v>
      </c>
      <c r="BA208" s="33">
        <v>4.7880470000000001E-4</v>
      </c>
      <c r="BB208" s="33">
        <v>4.7339430000000002E-4</v>
      </c>
      <c r="BC208" s="33">
        <v>4.6812790000000002E-4</v>
      </c>
      <c r="BD208" s="33">
        <v>4.6273320000000002E-4</v>
      </c>
      <c r="BE208" s="33">
        <v>4.5728799999999998E-4</v>
      </c>
      <c r="BF208" s="33">
        <v>4.5167999999999999E-4</v>
      </c>
      <c r="BG208" s="33">
        <v>4.4627520000000001E-4</v>
      </c>
      <c r="BH208" s="33">
        <v>4.4090429999999999E-4</v>
      </c>
      <c r="BI208" s="33">
        <v>4.3574590000000001E-4</v>
      </c>
      <c r="BJ208" s="33">
        <v>4.3080259999999997E-4</v>
      </c>
      <c r="BK208" s="33">
        <v>4.2611219999999999E-4</v>
      </c>
      <c r="BL208" s="33">
        <v>4.2130889999999999E-4</v>
      </c>
      <c r="BM208" s="33">
        <v>4.1667400000000002E-4</v>
      </c>
      <c r="BN208" s="33">
        <v>4.1188269999999999E-4</v>
      </c>
      <c r="BO208" s="33">
        <v>4.0706819999999997E-4</v>
      </c>
      <c r="BP208" s="33">
        <v>4.0238379999999997E-4</v>
      </c>
      <c r="BQ208" s="33">
        <v>3.9789140000000002E-4</v>
      </c>
      <c r="BR208" s="33">
        <v>3.9330950000000001E-4</v>
      </c>
      <c r="BS208" s="33">
        <v>3.8908649999999998E-4</v>
      </c>
      <c r="BT208" s="33">
        <v>3.8463279999999999E-4</v>
      </c>
      <c r="BU208" s="33">
        <v>3.8057809999999999E-4</v>
      </c>
      <c r="BV208" s="33">
        <v>3.7658899999999998E-4</v>
      </c>
      <c r="BW208" s="33">
        <v>3.7277589999999998E-4</v>
      </c>
      <c r="BX208" s="33">
        <v>3.6878159999999998E-4</v>
      </c>
      <c r="BY208" s="33">
        <v>3.647042E-4</v>
      </c>
      <c r="BZ208" s="33">
        <v>3.6064549999999999E-4</v>
      </c>
      <c r="CA208" s="33">
        <v>3.5664959999999999E-4</v>
      </c>
      <c r="CB208" s="33">
        <v>3.5253820000000002E-4</v>
      </c>
      <c r="CC208" s="33">
        <v>3.4874370000000001E-4</v>
      </c>
      <c r="CD208" s="33">
        <v>3.448584E-4</v>
      </c>
      <c r="CE208" s="33">
        <v>3.4143090000000002E-4</v>
      </c>
      <c r="CF208" s="33">
        <v>3.3794629999999999E-4</v>
      </c>
      <c r="CG208" s="33">
        <v>3.3448350000000001E-4</v>
      </c>
      <c r="CH208" s="33">
        <v>3.3103169999999999E-4</v>
      </c>
      <c r="CI208" s="33">
        <v>3.2743570000000002E-4</v>
      </c>
      <c r="CJ208" s="33">
        <v>3.2382979999999998E-4</v>
      </c>
      <c r="CK208" s="33">
        <v>3.2034849999999998E-4</v>
      </c>
      <c r="CL208" s="33">
        <v>3.1692329999999998E-4</v>
      </c>
      <c r="CM208" s="33">
        <v>3.1379790000000003E-4</v>
      </c>
      <c r="CN208" s="33">
        <v>3.1061620000000001E-4</v>
      </c>
      <c r="CO208" s="33">
        <v>3.0749169999999998E-4</v>
      </c>
      <c r="CP208" s="33">
        <v>3.0422339999999998E-4</v>
      </c>
      <c r="CQ208" s="33">
        <v>3.007455E-4</v>
      </c>
      <c r="CR208" s="33">
        <v>2.9713009999999998E-4</v>
      </c>
      <c r="CS208" s="33">
        <v>2.9381950000000002E-4</v>
      </c>
      <c r="CT208" s="33">
        <v>2.9067269999999998E-4</v>
      </c>
      <c r="CU208" s="33">
        <v>2.878027E-4</v>
      </c>
      <c r="CV208" s="33">
        <v>2.8510070000000001E-4</v>
      </c>
      <c r="CW208" s="33">
        <v>2.8244590000000002E-4</v>
      </c>
      <c r="CX208" s="33">
        <v>2.7971700000000002E-4</v>
      </c>
      <c r="CY208" s="33">
        <v>2.7719190000000002E-4</v>
      </c>
      <c r="CZ208" s="33">
        <v>2.7449439999999999E-4</v>
      </c>
      <c r="DA208" s="33">
        <v>2.7189169999999998E-4</v>
      </c>
      <c r="DB208" s="33">
        <v>2.6921939999999999E-4</v>
      </c>
      <c r="DC208" s="33">
        <v>2.6661209999999998E-4</v>
      </c>
      <c r="DD208" s="33">
        <v>2.6405379999999999E-4</v>
      </c>
      <c r="DE208" s="33">
        <v>2.6166079999999999E-4</v>
      </c>
      <c r="DF208" s="33">
        <v>2.5943500000000003E-4</v>
      </c>
      <c r="DG208" s="33">
        <v>2.5738520000000002E-4</v>
      </c>
      <c r="DH208" s="33">
        <v>2.5525990000000001E-4</v>
      </c>
      <c r="DI208" s="33">
        <v>2.533301E-4</v>
      </c>
      <c r="DJ208" s="33">
        <v>2.5115880000000003E-4</v>
      </c>
      <c r="DK208" s="33">
        <v>2.4904989999999998E-4</v>
      </c>
      <c r="DL208" s="33">
        <v>2.4681209999999999E-4</v>
      </c>
      <c r="DM208" s="33">
        <v>2.445948E-4</v>
      </c>
      <c r="DN208" s="33">
        <v>2.424103E-4</v>
      </c>
      <c r="DO208" s="33">
        <v>2.403068E-4</v>
      </c>
      <c r="DP208" s="33">
        <v>2.384222E-4</v>
      </c>
      <c r="DQ208" s="33">
        <v>2.3666879999999999E-4</v>
      </c>
      <c r="DR208" s="33">
        <v>2.3480889999999999E-4</v>
      </c>
      <c r="DS208" s="33">
        <v>2.3311109999999999E-4</v>
      </c>
      <c r="DT208" s="33">
        <v>2.3125380000000001E-4</v>
      </c>
      <c r="DU208" s="33">
        <v>2.2942040000000001E-4</v>
      </c>
      <c r="DV208" s="33">
        <v>2.2774770000000001E-4</v>
      </c>
      <c r="DW208" s="33">
        <v>2.261299E-4</v>
      </c>
      <c r="DX208" s="33">
        <v>2.246549E-4</v>
      </c>
      <c r="DY208" s="33">
        <v>2.233072E-4</v>
      </c>
      <c r="DZ208" s="33">
        <v>2.218171E-4</v>
      </c>
      <c r="EA208" s="33">
        <v>2.202839E-4</v>
      </c>
      <c r="EB208" s="33">
        <v>2.1848660000000001E-4</v>
      </c>
      <c r="EC208" s="33">
        <v>2.167219E-4</v>
      </c>
      <c r="ED208" s="33">
        <v>2.1495290000000001E-4</v>
      </c>
      <c r="EE208" s="33">
        <v>2.132553E-4</v>
      </c>
      <c r="EF208" s="33">
        <v>2.116156E-4</v>
      </c>
      <c r="EG208" s="33">
        <v>2.1009340000000001E-4</v>
      </c>
      <c r="EH208" s="33">
        <v>2.0868770000000001E-4</v>
      </c>
      <c r="EI208" s="33">
        <v>2.0733319999999999E-4</v>
      </c>
      <c r="EJ208" s="33">
        <v>2.0594609999999999E-4</v>
      </c>
      <c r="EK208" s="33">
        <v>2.04463E-4</v>
      </c>
      <c r="EL208" s="33">
        <v>2.0287580000000001E-4</v>
      </c>
      <c r="EM208" s="33">
        <v>2.012463E-4</v>
      </c>
      <c r="EN208" s="33">
        <v>1.9937209999999999E-4</v>
      </c>
      <c r="EO208" s="33">
        <v>1.975716E-4</v>
      </c>
      <c r="EP208" s="33">
        <v>1.959187E-4</v>
      </c>
      <c r="EQ208" s="33">
        <v>1.9446320000000001E-4</v>
      </c>
      <c r="ER208" s="33">
        <v>1.930043E-4</v>
      </c>
      <c r="ES208" s="33">
        <v>1.916965E-4</v>
      </c>
      <c r="ET208" s="33">
        <v>1.9048869999999999E-4</v>
      </c>
      <c r="EU208" s="33">
        <v>1.8929449999999999E-4</v>
      </c>
      <c r="EV208" s="33">
        <v>1.879784E-4</v>
      </c>
      <c r="EW208" s="33">
        <v>1.8652339999999999E-4</v>
      </c>
      <c r="EX208" s="33">
        <v>1.8494240000000001E-4</v>
      </c>
      <c r="EY208" s="33">
        <v>1.833715E-4</v>
      </c>
      <c r="EZ208" s="33">
        <v>1.8178429999999999E-4</v>
      </c>
      <c r="FA208" s="33">
        <v>1.802238E-4</v>
      </c>
      <c r="FB208" s="33">
        <v>1.786844E-4</v>
      </c>
      <c r="FC208" s="33">
        <v>1.7729289999999999E-4</v>
      </c>
      <c r="FD208" s="33">
        <v>1.759284E-4</v>
      </c>
      <c r="FE208" s="33">
        <v>1.746219E-4</v>
      </c>
      <c r="FF208" s="33">
        <v>1.7325789999999999E-4</v>
      </c>
      <c r="FG208" s="33">
        <v>1.7198349999999999E-4</v>
      </c>
      <c r="FH208" s="33">
        <v>1.7072269999999999E-4</v>
      </c>
      <c r="FI208" s="33">
        <v>1.695884E-4</v>
      </c>
      <c r="FJ208" s="33">
        <v>1.6848230000000001E-4</v>
      </c>
      <c r="FK208" s="33">
        <v>1.672586E-4</v>
      </c>
      <c r="FL208" s="33">
        <v>1.660272E-4</v>
      </c>
      <c r="FM208" s="33">
        <v>1.64754E-4</v>
      </c>
      <c r="FN208" s="33">
        <v>1.6331789999999999E-4</v>
      </c>
      <c r="FO208" s="33">
        <v>1.618189E-4</v>
      </c>
      <c r="FP208" s="33">
        <v>1.6025189999999999E-4</v>
      </c>
      <c r="FQ208" s="33">
        <v>1.5874469999999999E-4</v>
      </c>
      <c r="FR208" s="33">
        <v>1.5733620000000001E-4</v>
      </c>
      <c r="FS208" s="33">
        <v>1.561016E-4</v>
      </c>
      <c r="FT208" s="33">
        <v>1.5497650000000001E-4</v>
      </c>
      <c r="FU208" s="33">
        <v>1.5389740000000001E-4</v>
      </c>
      <c r="FV208" s="33">
        <v>1.5293389999999999E-4</v>
      </c>
      <c r="FW208" s="33">
        <v>1.519301E-4</v>
      </c>
      <c r="FX208" s="33">
        <v>1.5074660000000001E-4</v>
      </c>
      <c r="FY208" s="33">
        <v>1.4960740000000001E-4</v>
      </c>
      <c r="FZ208" s="33">
        <v>1.4840160000000001E-4</v>
      </c>
      <c r="GA208" s="33">
        <v>1.4720010000000001E-4</v>
      </c>
      <c r="GB208" s="33">
        <v>1.4612450000000001E-4</v>
      </c>
      <c r="GC208" s="33">
        <v>1.451465E-4</v>
      </c>
      <c r="GD208" s="33">
        <v>1.4429770000000001E-4</v>
      </c>
      <c r="GE208" s="33">
        <v>1.435671E-4</v>
      </c>
      <c r="GF208" s="33">
        <v>1.4294049999999999E-4</v>
      </c>
      <c r="GG208" s="33">
        <v>1.4226270000000001E-4</v>
      </c>
      <c r="GH208" s="33">
        <v>1.415404E-4</v>
      </c>
      <c r="GI208" s="33">
        <v>1.4083999999999999E-4</v>
      </c>
      <c r="GJ208" s="33">
        <v>1.399909E-4</v>
      </c>
      <c r="GK208" s="33">
        <v>1.3912199999999999E-4</v>
      </c>
      <c r="GL208" s="33">
        <v>1.382008E-4</v>
      </c>
      <c r="GM208" s="33">
        <v>1.3725529999999999E-4</v>
      </c>
      <c r="GN208" s="33">
        <v>1.3630700000000001E-4</v>
      </c>
      <c r="GO208" s="33">
        <v>1.353793E-4</v>
      </c>
      <c r="GP208" s="33">
        <v>1.3448329999999999E-4</v>
      </c>
      <c r="GQ208" s="33">
        <v>1.335539E-4</v>
      </c>
      <c r="GR208" s="33">
        <v>1.327477E-4</v>
      </c>
      <c r="GS208" s="33">
        <v>1.3201350000000001E-4</v>
      </c>
      <c r="GT208" s="33">
        <v>1.3127549999999999E-4</v>
      </c>
      <c r="GU208" s="33">
        <v>1.3063380000000001E-4</v>
      </c>
      <c r="GV208" s="33">
        <v>1.3007270000000001E-4</v>
      </c>
      <c r="GW208" s="33">
        <v>1.29558E-4</v>
      </c>
      <c r="GX208" s="33">
        <v>1.290202E-4</v>
      </c>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c r="IV208" s="33"/>
      <c r="IW208" s="33"/>
      <c r="IX208" s="33"/>
      <c r="IY208" s="33"/>
      <c r="IZ208" s="33"/>
      <c r="JA208" s="33"/>
      <c r="JB208" s="33"/>
      <c r="JC208" s="33"/>
      <c r="JD208" s="33"/>
      <c r="JE208" s="33"/>
      <c r="JF208" s="33"/>
      <c r="JG208" s="33"/>
      <c r="JH208" s="33"/>
      <c r="JI208" s="33"/>
      <c r="JJ208" s="33"/>
      <c r="JK208" s="33"/>
      <c r="JL208" s="33"/>
      <c r="JM208" s="33"/>
      <c r="JN208" s="33"/>
      <c r="JO208" s="33"/>
      <c r="JP208" s="33"/>
      <c r="JQ208" s="33"/>
      <c r="JR208" s="33"/>
      <c r="JS208" s="33"/>
      <c r="JT208" s="33"/>
      <c r="JU208" s="33"/>
      <c r="JV208" s="33"/>
      <c r="JW208" s="33"/>
      <c r="JX208" s="33"/>
      <c r="JY208" s="33"/>
      <c r="JZ208" s="33"/>
      <c r="KA208" s="33"/>
      <c r="KB208" s="33"/>
      <c r="KC208" s="33"/>
      <c r="KD208" s="33"/>
      <c r="KE208" s="33"/>
      <c r="KF208" s="33"/>
      <c r="KG208" s="33"/>
      <c r="KH208" s="33"/>
      <c r="KI208" s="33"/>
      <c r="KJ208" s="33"/>
      <c r="KK208" s="33"/>
      <c r="KL208" s="33"/>
      <c r="KM208" s="33"/>
      <c r="KN208" s="33"/>
      <c r="KO208" s="33"/>
      <c r="KP208" s="33"/>
      <c r="KQ208" s="33"/>
      <c r="KR208" s="33"/>
      <c r="KS208" s="33"/>
      <c r="KT208" s="33"/>
      <c r="KU208" s="33"/>
      <c r="KV208" s="33"/>
      <c r="KW208" s="33"/>
      <c r="KX208" s="33"/>
      <c r="KY208" s="33"/>
      <c r="KZ208" s="33"/>
      <c r="LA208" s="33"/>
      <c r="LB208" s="33"/>
      <c r="LC208" s="33"/>
      <c r="LD208" s="33"/>
      <c r="LE208" s="33"/>
      <c r="LF208" s="33"/>
      <c r="LG208" s="33"/>
      <c r="LH208" s="33"/>
      <c r="LI208" s="33"/>
      <c r="LJ208" s="33"/>
      <c r="LK208" s="33"/>
      <c r="LL208" s="33"/>
      <c r="LM208" s="33"/>
      <c r="LN208" s="33"/>
      <c r="LO208" s="33"/>
      <c r="LP208" s="33"/>
      <c r="LQ208" s="33"/>
      <c r="LR208" s="33"/>
      <c r="LS208" s="33"/>
      <c r="LT208" s="33"/>
      <c r="LU208" s="33"/>
      <c r="LV208" s="33"/>
      <c r="LW208" s="33"/>
      <c r="LX208" s="33"/>
      <c r="LY208" s="33"/>
      <c r="LZ208" s="33"/>
      <c r="MA208" s="33"/>
      <c r="MB208" s="33"/>
      <c r="MC208" s="33"/>
      <c r="MD208" s="33"/>
      <c r="ME208" s="33"/>
      <c r="MF208" s="33"/>
      <c r="MG208" s="33"/>
      <c r="MH208" s="33"/>
      <c r="MI208" s="33"/>
      <c r="MJ208" s="33"/>
      <c r="MK208" s="33"/>
      <c r="ML208" s="33"/>
      <c r="MM208" s="33"/>
      <c r="MN208" s="33"/>
      <c r="MO208" s="33"/>
      <c r="MP208" s="33"/>
      <c r="MQ208" s="33"/>
      <c r="MR208" s="33"/>
      <c r="MS208" s="33"/>
      <c r="MT208" s="33"/>
      <c r="MU208" s="33"/>
      <c r="MV208" s="33"/>
      <c r="MW208" s="33"/>
      <c r="MX208" s="33"/>
      <c r="MY208" s="33"/>
      <c r="MZ208" s="33"/>
      <c r="NA208" s="33"/>
      <c r="NB208" s="33"/>
      <c r="NC208" s="33"/>
      <c r="ND208" s="33"/>
      <c r="NE208" s="33"/>
      <c r="NF208" s="33"/>
      <c r="NG208" s="33"/>
      <c r="NH208" s="33"/>
      <c r="NI208" s="33"/>
      <c r="NJ208" s="33"/>
      <c r="NK208" s="33"/>
      <c r="NL208" s="33"/>
      <c r="NM208" s="33"/>
      <c r="NN208" s="33"/>
      <c r="NO208" s="33"/>
      <c r="NP208" s="33"/>
      <c r="NQ208" s="33"/>
      <c r="NR208" s="33"/>
      <c r="NS208" s="33"/>
      <c r="NT208" s="33"/>
      <c r="NU208" s="33"/>
      <c r="NV208" s="33"/>
      <c r="NW208" s="33"/>
      <c r="NX208" s="33"/>
      <c r="NY208" s="33"/>
      <c r="NZ208" s="33"/>
      <c r="OA208" s="33"/>
      <c r="OB208" s="33"/>
      <c r="OC208" s="33"/>
      <c r="OD208" s="33"/>
      <c r="OE208" s="33"/>
      <c r="OF208" s="33"/>
      <c r="OG208" s="33"/>
      <c r="OH208" s="33"/>
      <c r="OI208" s="33"/>
      <c r="OJ208" s="33"/>
      <c r="OK208" s="33"/>
      <c r="OL208" s="33"/>
      <c r="OM208" s="33"/>
      <c r="ON208" s="33"/>
      <c r="OO208" s="33"/>
      <c r="OP208" s="33"/>
    </row>
    <row r="209" spans="1:406" x14ac:dyDescent="0.25">
      <c r="A209" s="13" t="str">
        <f t="shared" si="2"/>
        <v>Boom-ULTRA COARSE-0.5-7-Any</v>
      </c>
      <c r="B209" s="13" t="s">
        <v>57</v>
      </c>
      <c r="C209" s="13" t="s">
        <v>42</v>
      </c>
      <c r="D209" s="23">
        <v>0.5</v>
      </c>
      <c r="E209" s="23">
        <v>7</v>
      </c>
      <c r="F209" s="32" t="s">
        <v>48</v>
      </c>
      <c r="G209" s="33">
        <v>3.4398330000000002E-3</v>
      </c>
      <c r="H209" s="33">
        <v>2.6496599999999999E-3</v>
      </c>
      <c r="I209" s="33">
        <v>2.4682950000000001E-3</v>
      </c>
      <c r="J209" s="33">
        <v>2.4707409999999998E-3</v>
      </c>
      <c r="K209" s="33">
        <v>2.5340789999999998E-3</v>
      </c>
      <c r="L209" s="33">
        <v>2.5632609999999998E-3</v>
      </c>
      <c r="M209" s="33">
        <v>2.594014E-3</v>
      </c>
      <c r="N209" s="33">
        <v>2.5686260000000001E-3</v>
      </c>
      <c r="O209" s="33">
        <v>2.534639E-3</v>
      </c>
      <c r="P209" s="33">
        <v>2.42377E-3</v>
      </c>
      <c r="Q209" s="33">
        <v>2.2820449999999999E-3</v>
      </c>
      <c r="R209" s="33">
        <v>2.0977299999999999E-3</v>
      </c>
      <c r="S209" s="33">
        <v>1.8903570000000001E-3</v>
      </c>
      <c r="T209" s="33">
        <v>1.660807E-3</v>
      </c>
      <c r="U209" s="33">
        <v>1.422752E-3</v>
      </c>
      <c r="V209" s="33">
        <v>1.1879289999999999E-3</v>
      </c>
      <c r="W209" s="33">
        <v>9.6857639999999999E-4</v>
      </c>
      <c r="X209" s="33">
        <v>9.1848829999999996E-4</v>
      </c>
      <c r="Y209" s="33">
        <v>8.8097290000000003E-4</v>
      </c>
      <c r="Z209" s="33">
        <v>8.501626E-4</v>
      </c>
      <c r="AA209" s="33">
        <v>8.2346739999999996E-4</v>
      </c>
      <c r="AB209" s="33">
        <v>7.992397E-4</v>
      </c>
      <c r="AC209" s="33">
        <v>7.7752430000000003E-4</v>
      </c>
      <c r="AD209" s="33">
        <v>7.5719160000000004E-4</v>
      </c>
      <c r="AE209" s="33">
        <v>7.3843629999999997E-4</v>
      </c>
      <c r="AF209" s="33">
        <v>7.2051380000000005E-4</v>
      </c>
      <c r="AG209" s="33">
        <v>7.0376339999999996E-4</v>
      </c>
      <c r="AH209" s="33">
        <v>6.8782580000000004E-4</v>
      </c>
      <c r="AI209" s="33">
        <v>6.7259630000000002E-4</v>
      </c>
      <c r="AJ209" s="33">
        <v>6.581499E-4</v>
      </c>
      <c r="AK209" s="33">
        <v>6.4394249999999995E-4</v>
      </c>
      <c r="AL209" s="33">
        <v>6.3036380000000005E-4</v>
      </c>
      <c r="AM209" s="33">
        <v>6.1760530000000001E-4</v>
      </c>
      <c r="AN209" s="33">
        <v>6.0510489999999995E-4</v>
      </c>
      <c r="AO209" s="33">
        <v>5.9289290000000001E-4</v>
      </c>
      <c r="AP209" s="33">
        <v>5.8094419999999997E-4</v>
      </c>
      <c r="AQ209" s="33">
        <v>5.6983640000000003E-4</v>
      </c>
      <c r="AR209" s="33">
        <v>5.5896549999999998E-4</v>
      </c>
      <c r="AS209" s="33">
        <v>5.484229E-4</v>
      </c>
      <c r="AT209" s="33">
        <v>5.3842069999999998E-4</v>
      </c>
      <c r="AU209" s="33">
        <v>5.2865409999999996E-4</v>
      </c>
      <c r="AV209" s="33">
        <v>5.1934310000000005E-4</v>
      </c>
      <c r="AW209" s="33">
        <v>5.1028379999999999E-4</v>
      </c>
      <c r="AX209" s="33">
        <v>5.012037E-4</v>
      </c>
      <c r="AY209" s="33">
        <v>4.9263979999999996E-4</v>
      </c>
      <c r="AZ209" s="33">
        <v>4.8434699999999999E-4</v>
      </c>
      <c r="BA209" s="33">
        <v>4.7636450000000002E-4</v>
      </c>
      <c r="BB209" s="33">
        <v>4.6859119999999999E-4</v>
      </c>
      <c r="BC209" s="33">
        <v>4.6094499999999999E-4</v>
      </c>
      <c r="BD209" s="33">
        <v>4.5360460000000002E-4</v>
      </c>
      <c r="BE209" s="33">
        <v>4.4611919999999999E-4</v>
      </c>
      <c r="BF209" s="33">
        <v>4.3914060000000002E-4</v>
      </c>
      <c r="BG209" s="33">
        <v>4.3249990000000002E-4</v>
      </c>
      <c r="BH209" s="33">
        <v>4.2575449999999998E-4</v>
      </c>
      <c r="BI209" s="33">
        <v>4.192369E-4</v>
      </c>
      <c r="BJ209" s="33">
        <v>4.1291469999999998E-4</v>
      </c>
      <c r="BK209" s="33">
        <v>4.0676770000000001E-4</v>
      </c>
      <c r="BL209" s="33">
        <v>4.006212E-4</v>
      </c>
      <c r="BM209" s="33">
        <v>3.943905E-4</v>
      </c>
      <c r="BN209" s="33">
        <v>3.8828810000000001E-4</v>
      </c>
      <c r="BO209" s="33">
        <v>3.8208179999999999E-4</v>
      </c>
      <c r="BP209" s="33">
        <v>3.7602179999999999E-4</v>
      </c>
      <c r="BQ209" s="33">
        <v>3.7007659999999999E-4</v>
      </c>
      <c r="BR209" s="33">
        <v>3.6446519999999997E-4</v>
      </c>
      <c r="BS209" s="33">
        <v>3.5908339999999998E-4</v>
      </c>
      <c r="BT209" s="33">
        <v>3.5382360000000001E-4</v>
      </c>
      <c r="BU209" s="33">
        <v>3.4876679999999998E-4</v>
      </c>
      <c r="BV209" s="33">
        <v>3.4375280000000001E-4</v>
      </c>
      <c r="BW209" s="33">
        <v>3.3870990000000001E-4</v>
      </c>
      <c r="BX209" s="33">
        <v>3.3367560000000001E-4</v>
      </c>
      <c r="BY209" s="33">
        <v>3.2871270000000001E-4</v>
      </c>
      <c r="BZ209" s="33">
        <v>3.2407360000000001E-4</v>
      </c>
      <c r="CA209" s="33">
        <v>3.1939469999999999E-4</v>
      </c>
      <c r="CB209" s="33">
        <v>3.1484630000000002E-4</v>
      </c>
      <c r="CC209" s="33">
        <v>3.1029910000000003E-4</v>
      </c>
      <c r="CD209" s="33">
        <v>3.0602240000000001E-4</v>
      </c>
      <c r="CE209" s="33">
        <v>3.0211410000000001E-4</v>
      </c>
      <c r="CF209" s="33">
        <v>2.9821429999999998E-4</v>
      </c>
      <c r="CG209" s="33">
        <v>2.9433850000000001E-4</v>
      </c>
      <c r="CH209" s="33">
        <v>2.9049099999999998E-4</v>
      </c>
      <c r="CI209" s="33">
        <v>2.8653849999999998E-4</v>
      </c>
      <c r="CJ209" s="33">
        <v>2.8278569999999999E-4</v>
      </c>
      <c r="CK209" s="33">
        <v>2.7916099999999999E-4</v>
      </c>
      <c r="CL209" s="33">
        <v>2.757929E-4</v>
      </c>
      <c r="CM209" s="33">
        <v>2.724812E-4</v>
      </c>
      <c r="CN209" s="33">
        <v>2.6916389999999998E-4</v>
      </c>
      <c r="CO209" s="33">
        <v>2.6597269999999998E-4</v>
      </c>
      <c r="CP209" s="33">
        <v>2.6269139999999998E-4</v>
      </c>
      <c r="CQ209" s="33">
        <v>2.5933660000000003E-4</v>
      </c>
      <c r="CR209" s="33">
        <v>2.5597139999999999E-4</v>
      </c>
      <c r="CS209" s="33">
        <v>2.5283880000000002E-4</v>
      </c>
      <c r="CT209" s="33">
        <v>2.4994029999999998E-4</v>
      </c>
      <c r="CU209" s="33">
        <v>2.4711950000000002E-4</v>
      </c>
      <c r="CV209" s="33">
        <v>2.4440300000000002E-4</v>
      </c>
      <c r="CW209" s="33">
        <v>2.4173869999999999E-4</v>
      </c>
      <c r="CX209" s="33">
        <v>2.390533E-4</v>
      </c>
      <c r="CY209" s="33">
        <v>2.363586E-4</v>
      </c>
      <c r="CZ209" s="33">
        <v>2.335398E-4</v>
      </c>
      <c r="DA209" s="33">
        <v>2.305962E-4</v>
      </c>
      <c r="DB209" s="33">
        <v>2.2759599999999999E-4</v>
      </c>
      <c r="DC209" s="33">
        <v>2.24844E-4</v>
      </c>
      <c r="DD209" s="33">
        <v>2.2214169999999999E-4</v>
      </c>
      <c r="DE209" s="33">
        <v>2.1947500000000001E-4</v>
      </c>
      <c r="DF209" s="33">
        <v>2.1690469999999999E-4</v>
      </c>
      <c r="DG209" s="33">
        <v>2.1440629999999999E-4</v>
      </c>
      <c r="DH209" s="33">
        <v>2.1198899999999999E-4</v>
      </c>
      <c r="DI209" s="33">
        <v>2.0943249999999999E-4</v>
      </c>
      <c r="DJ209" s="33">
        <v>2.068118E-4</v>
      </c>
      <c r="DK209" s="33">
        <v>2.0408150000000001E-4</v>
      </c>
      <c r="DL209" s="33">
        <v>2.012952E-4</v>
      </c>
      <c r="DM209" s="33">
        <v>1.986178E-4</v>
      </c>
      <c r="DN209" s="33">
        <v>1.960385E-4</v>
      </c>
      <c r="DO209" s="33">
        <v>1.935195E-4</v>
      </c>
      <c r="DP209" s="33">
        <v>1.9121780000000001E-4</v>
      </c>
      <c r="DQ209" s="33">
        <v>1.889154E-4</v>
      </c>
      <c r="DR209" s="33">
        <v>1.865537E-4</v>
      </c>
      <c r="DS209" s="33">
        <v>1.8398549999999999E-4</v>
      </c>
      <c r="DT209" s="33">
        <v>1.8148789999999999E-4</v>
      </c>
      <c r="DU209" s="33">
        <v>1.7906150000000001E-4</v>
      </c>
      <c r="DV209" s="33">
        <v>1.7678010000000001E-4</v>
      </c>
      <c r="DW209" s="33">
        <v>1.746971E-4</v>
      </c>
      <c r="DX209" s="33">
        <v>1.7272819999999999E-4</v>
      </c>
      <c r="DY209" s="33">
        <v>1.7077649999999999E-4</v>
      </c>
      <c r="DZ209" s="33">
        <v>1.6883560000000001E-4</v>
      </c>
      <c r="EA209" s="33">
        <v>1.6682550000000001E-4</v>
      </c>
      <c r="EB209" s="33">
        <v>1.648633E-4</v>
      </c>
      <c r="EC209" s="33">
        <v>1.629058E-4</v>
      </c>
      <c r="ED209" s="33">
        <v>1.61034E-4</v>
      </c>
      <c r="EE209" s="33">
        <v>1.5916389999999999E-4</v>
      </c>
      <c r="EF209" s="33">
        <v>1.5732309999999999E-4</v>
      </c>
      <c r="EG209" s="33">
        <v>1.5560819999999999E-4</v>
      </c>
      <c r="EH209" s="33">
        <v>1.5391379999999999E-4</v>
      </c>
      <c r="EI209" s="33">
        <v>1.523044E-4</v>
      </c>
      <c r="EJ209" s="33">
        <v>1.505899E-4</v>
      </c>
      <c r="EK209" s="33">
        <v>1.489351E-4</v>
      </c>
      <c r="EL209" s="33">
        <v>1.472585E-4</v>
      </c>
      <c r="EM209" s="33">
        <v>1.4552879999999999E-4</v>
      </c>
      <c r="EN209" s="33">
        <v>1.438314E-4</v>
      </c>
      <c r="EO209" s="33">
        <v>1.421792E-4</v>
      </c>
      <c r="EP209" s="33">
        <v>1.4077959999999999E-4</v>
      </c>
      <c r="EQ209" s="33">
        <v>1.395755E-4</v>
      </c>
      <c r="ER209" s="33">
        <v>1.3846980000000001E-4</v>
      </c>
      <c r="ES209" s="33">
        <v>1.374038E-4</v>
      </c>
      <c r="ET209" s="33">
        <v>1.36157E-4</v>
      </c>
      <c r="EU209" s="33">
        <v>1.3487110000000001E-4</v>
      </c>
      <c r="EV209" s="33">
        <v>1.3351260000000001E-4</v>
      </c>
      <c r="EW209" s="33">
        <v>1.3205070000000001E-4</v>
      </c>
      <c r="EX209" s="33">
        <v>1.3061870000000001E-4</v>
      </c>
      <c r="EY209" s="33">
        <v>1.292175E-4</v>
      </c>
      <c r="EZ209" s="33">
        <v>1.2797359999999999E-4</v>
      </c>
      <c r="FA209" s="33">
        <v>1.2677120000000001E-4</v>
      </c>
      <c r="FB209" s="33">
        <v>1.2554520000000001E-4</v>
      </c>
      <c r="FC209" s="33">
        <v>1.2435049999999999E-4</v>
      </c>
      <c r="FD209" s="33">
        <v>1.230352E-4</v>
      </c>
      <c r="FE209" s="33">
        <v>1.217701E-4</v>
      </c>
      <c r="FF209" s="33">
        <v>1.204752E-4</v>
      </c>
      <c r="FG209" s="33">
        <v>1.192194E-4</v>
      </c>
      <c r="FH209" s="33">
        <v>1.1810809999999999E-4</v>
      </c>
      <c r="FI209" s="33">
        <v>1.1695809999999999E-4</v>
      </c>
      <c r="FJ209" s="33">
        <v>1.159463E-4</v>
      </c>
      <c r="FK209" s="33">
        <v>1.1491E-4</v>
      </c>
      <c r="FL209" s="33">
        <v>1.138652E-4</v>
      </c>
      <c r="FM209" s="33">
        <v>1.1287559999999999E-4</v>
      </c>
      <c r="FN209" s="33">
        <v>1.1182189999999999E-4</v>
      </c>
      <c r="FO209" s="33">
        <v>1.108406E-4</v>
      </c>
      <c r="FP209" s="33">
        <v>1.0978E-4</v>
      </c>
      <c r="FQ209" s="33">
        <v>1.087816E-4</v>
      </c>
      <c r="FR209" s="33">
        <v>1.078005E-4</v>
      </c>
      <c r="FS209" s="33">
        <v>1.068593E-4</v>
      </c>
      <c r="FT209" s="33">
        <v>1.060504E-4</v>
      </c>
      <c r="FU209" s="33">
        <v>1.0522729999999999E-4</v>
      </c>
      <c r="FV209" s="33">
        <v>1.043787E-4</v>
      </c>
      <c r="FW209" s="33">
        <v>1.034447E-4</v>
      </c>
      <c r="FX209" s="33">
        <v>1.024253E-4</v>
      </c>
      <c r="FY209" s="33">
        <v>1.013929E-4</v>
      </c>
      <c r="FZ209" s="33">
        <v>1.0032220000000001E-4</v>
      </c>
      <c r="GA209" s="33">
        <v>9.9427710000000004E-5</v>
      </c>
      <c r="GB209" s="33">
        <v>9.8621760000000002E-5</v>
      </c>
      <c r="GC209" s="33">
        <v>9.7841319999999996E-5</v>
      </c>
      <c r="GD209" s="33">
        <v>9.7233900000000004E-5</v>
      </c>
      <c r="GE209" s="33">
        <v>9.6572320000000005E-5</v>
      </c>
      <c r="GF209" s="33">
        <v>9.5900099999999993E-5</v>
      </c>
      <c r="GG209" s="33">
        <v>9.5246129999999998E-5</v>
      </c>
      <c r="GH209" s="33">
        <v>9.4531510000000002E-5</v>
      </c>
      <c r="GI209" s="33">
        <v>9.3848519999999996E-5</v>
      </c>
      <c r="GJ209" s="33">
        <v>9.3117009999999997E-5</v>
      </c>
      <c r="GK209" s="33">
        <v>9.2518130000000007E-5</v>
      </c>
      <c r="GL209" s="33">
        <v>9.1876709999999995E-5</v>
      </c>
      <c r="GM209" s="33">
        <v>9.1293160000000006E-5</v>
      </c>
      <c r="GN209" s="33">
        <v>9.0737310000000004E-5</v>
      </c>
      <c r="GO209" s="33">
        <v>9.0057150000000006E-5</v>
      </c>
      <c r="GP209" s="33">
        <v>8.9398610000000002E-5</v>
      </c>
      <c r="GQ209" s="33">
        <v>8.8698169999999995E-5</v>
      </c>
      <c r="GR209" s="33">
        <v>8.7939359999999998E-5</v>
      </c>
      <c r="GS209" s="33">
        <v>8.722414E-5</v>
      </c>
      <c r="GT209" s="33">
        <v>8.6407919999999998E-5</v>
      </c>
      <c r="GU209" s="33">
        <v>8.5654220000000005E-5</v>
      </c>
      <c r="GV209" s="33">
        <v>8.4898889999999994E-5</v>
      </c>
      <c r="GW209" s="33">
        <v>8.4312899999999997E-5</v>
      </c>
      <c r="GX209" s="33">
        <v>8.3791709999999993E-5</v>
      </c>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c r="IV209" s="33"/>
      <c r="IW209" s="33"/>
      <c r="IX209" s="33"/>
      <c r="IY209" s="33"/>
      <c r="IZ209" s="33"/>
      <c r="JA209" s="33"/>
      <c r="JB209" s="33"/>
      <c r="JC209" s="33"/>
      <c r="JD209" s="33"/>
      <c r="JE209" s="33"/>
      <c r="JF209" s="33"/>
      <c r="JG209" s="33"/>
      <c r="JH209" s="33"/>
      <c r="JI209" s="33"/>
      <c r="JJ209" s="33"/>
      <c r="JK209" s="33"/>
      <c r="JL209" s="33"/>
      <c r="JM209" s="33"/>
      <c r="JN209" s="33"/>
      <c r="JO209" s="33"/>
      <c r="JP209" s="33"/>
      <c r="JQ209" s="33"/>
      <c r="JR209" s="33"/>
      <c r="JS209" s="33"/>
      <c r="JT209" s="33"/>
      <c r="JU209" s="33"/>
      <c r="JV209" s="33"/>
      <c r="JW209" s="33"/>
      <c r="JX209" s="33"/>
      <c r="JY209" s="33"/>
      <c r="JZ209" s="33"/>
      <c r="KA209" s="33"/>
      <c r="KB209" s="33"/>
      <c r="KC209" s="33"/>
      <c r="KD209" s="33"/>
      <c r="KE209" s="33"/>
      <c r="KF209" s="33"/>
      <c r="KG209" s="33"/>
      <c r="KH209" s="33"/>
      <c r="KI209" s="33"/>
      <c r="KJ209" s="33"/>
      <c r="KK209" s="33"/>
      <c r="KL209" s="33"/>
      <c r="KM209" s="33"/>
      <c r="KN209" s="33"/>
      <c r="KO209" s="33"/>
      <c r="KP209" s="33"/>
      <c r="KQ209" s="33"/>
      <c r="KR209" s="33"/>
      <c r="KS209" s="33"/>
      <c r="KT209" s="33"/>
      <c r="KU209" s="33"/>
      <c r="KV209" s="33"/>
      <c r="KW209" s="33"/>
      <c r="KX209" s="33"/>
      <c r="KY209" s="33"/>
      <c r="KZ209" s="33"/>
      <c r="LA209" s="33"/>
      <c r="LB209" s="33"/>
      <c r="LC209" s="33"/>
      <c r="LD209" s="33"/>
      <c r="LE209" s="33"/>
      <c r="LF209" s="33"/>
      <c r="LG209" s="33"/>
      <c r="LH209" s="33"/>
      <c r="LI209" s="33"/>
      <c r="LJ209" s="33"/>
      <c r="LK209" s="33"/>
      <c r="LL209" s="33"/>
      <c r="LM209" s="33"/>
      <c r="LN209" s="33"/>
      <c r="LO209" s="33"/>
      <c r="LP209" s="33"/>
      <c r="LQ209" s="33"/>
      <c r="LR209" s="33"/>
      <c r="LS209" s="33"/>
      <c r="LT209" s="33"/>
      <c r="LU209" s="33"/>
      <c r="LV209" s="33"/>
      <c r="LW209" s="33"/>
      <c r="LX209" s="33"/>
      <c r="LY209" s="33"/>
      <c r="LZ209" s="33"/>
      <c r="MA209" s="33"/>
      <c r="MB209" s="33"/>
      <c r="MC209" s="33"/>
      <c r="MD209" s="33"/>
      <c r="ME209" s="33"/>
      <c r="MF209" s="33"/>
      <c r="MG209" s="33"/>
      <c r="MH209" s="33"/>
      <c r="MI209" s="33"/>
      <c r="MJ209" s="33"/>
      <c r="MK209" s="33"/>
      <c r="ML209" s="33"/>
      <c r="MM209" s="33"/>
      <c r="MN209" s="33"/>
      <c r="MO209" s="33"/>
      <c r="MP209" s="33"/>
      <c r="MQ209" s="33"/>
      <c r="MR209" s="33"/>
      <c r="MS209" s="33"/>
      <c r="MT209" s="33"/>
      <c r="MU209" s="33"/>
      <c r="MV209" s="33"/>
      <c r="MW209" s="33"/>
      <c r="MX209" s="33"/>
      <c r="MY209" s="33"/>
      <c r="MZ209" s="33"/>
      <c r="NA209" s="33"/>
      <c r="NB209" s="33"/>
      <c r="NC209" s="33"/>
      <c r="ND209" s="33"/>
      <c r="NE209" s="33"/>
      <c r="NF209" s="33"/>
      <c r="NG209" s="33"/>
      <c r="NH209" s="33"/>
      <c r="NI209" s="33"/>
      <c r="NJ209" s="33"/>
      <c r="NK209" s="33"/>
      <c r="NL209" s="33"/>
      <c r="NM209" s="33"/>
      <c r="NN209" s="33"/>
      <c r="NO209" s="33"/>
      <c r="NP209" s="33"/>
      <c r="NQ209" s="33"/>
      <c r="NR209" s="33"/>
      <c r="NS209" s="33"/>
      <c r="NT209" s="33"/>
      <c r="NU209" s="33"/>
      <c r="NV209" s="33"/>
      <c r="NW209" s="33"/>
      <c r="NX209" s="33"/>
      <c r="NY209" s="33"/>
      <c r="NZ209" s="33"/>
      <c r="OA209" s="33"/>
      <c r="OB209" s="33"/>
      <c r="OC209" s="33"/>
      <c r="OD209" s="33"/>
      <c r="OE209" s="33"/>
      <c r="OF209" s="33"/>
      <c r="OG209" s="33"/>
      <c r="OH209" s="33"/>
      <c r="OI209" s="33"/>
      <c r="OJ209" s="33"/>
      <c r="OK209" s="33"/>
      <c r="OL209" s="33"/>
      <c r="OM209" s="33"/>
      <c r="ON209" s="33"/>
      <c r="OO209" s="33"/>
      <c r="OP209" s="33"/>
    </row>
    <row r="210" spans="1:406" x14ac:dyDescent="0.25">
      <c r="A210" s="13" t="str">
        <f t="shared" si="2"/>
        <v>Boom-ULTRA COARSE-0.5-20-60</v>
      </c>
      <c r="B210" s="13" t="s">
        <v>57</v>
      </c>
      <c r="C210" s="13" t="s">
        <v>42</v>
      </c>
      <c r="D210" s="23">
        <v>0.5</v>
      </c>
      <c r="E210" s="23">
        <v>20</v>
      </c>
      <c r="F210" s="32">
        <v>60</v>
      </c>
      <c r="G210" s="33">
        <v>6.206825E-3</v>
      </c>
      <c r="H210" s="33">
        <v>5.1259870000000003E-3</v>
      </c>
      <c r="I210" s="33">
        <v>4.3973909999999996E-3</v>
      </c>
      <c r="J210" s="33">
        <v>3.9467740000000001E-3</v>
      </c>
      <c r="K210" s="33">
        <v>3.7040879999999999E-3</v>
      </c>
      <c r="L210" s="33">
        <v>3.4744810000000002E-3</v>
      </c>
      <c r="M210" s="33">
        <v>3.2310400000000001E-3</v>
      </c>
      <c r="N210" s="33">
        <v>3.0219280000000001E-3</v>
      </c>
      <c r="O210" s="33">
        <v>2.7669869999999998E-3</v>
      </c>
      <c r="P210" s="33">
        <v>2.5331360000000001E-3</v>
      </c>
      <c r="Q210" s="33">
        <v>2.289199E-3</v>
      </c>
      <c r="R210" s="33">
        <v>2.0209609999999999E-3</v>
      </c>
      <c r="S210" s="33">
        <v>1.7626650000000001E-3</v>
      </c>
      <c r="T210" s="33">
        <v>1.5134230000000001E-3</v>
      </c>
      <c r="U210" s="33">
        <v>1.270836E-3</v>
      </c>
      <c r="V210" s="33">
        <v>1.0480960000000001E-3</v>
      </c>
      <c r="W210" s="33">
        <v>8.4539629999999999E-4</v>
      </c>
      <c r="X210" s="33">
        <v>7.7382030000000004E-4</v>
      </c>
      <c r="Y210" s="33">
        <v>7.1477400000000005E-4</v>
      </c>
      <c r="Z210" s="33">
        <v>6.6514540000000004E-4</v>
      </c>
      <c r="AA210" s="33">
        <v>6.2283900000000003E-4</v>
      </c>
      <c r="AB210" s="33">
        <v>5.8599390000000002E-4</v>
      </c>
      <c r="AC210" s="33">
        <v>5.5372699999999995E-4</v>
      </c>
      <c r="AD210" s="33">
        <v>5.252643E-4</v>
      </c>
      <c r="AE210" s="33">
        <v>4.9972910000000001E-4</v>
      </c>
      <c r="AF210" s="33">
        <v>4.7733889999999998E-4</v>
      </c>
      <c r="AG210" s="33">
        <v>4.5711329999999998E-4</v>
      </c>
      <c r="AH210" s="33">
        <v>4.3860809999999998E-4</v>
      </c>
      <c r="AI210" s="33">
        <v>4.2238740000000001E-4</v>
      </c>
      <c r="AJ210" s="33">
        <v>4.076393E-4</v>
      </c>
      <c r="AK210" s="33">
        <v>3.9439610000000002E-4</v>
      </c>
      <c r="AL210" s="33">
        <v>3.823481E-4</v>
      </c>
      <c r="AM210" s="33">
        <v>3.7112810000000001E-4</v>
      </c>
      <c r="AN210" s="33">
        <v>3.608757E-4</v>
      </c>
      <c r="AO210" s="33">
        <v>3.5117790000000002E-4</v>
      </c>
      <c r="AP210" s="33">
        <v>3.4233860000000002E-4</v>
      </c>
      <c r="AQ210" s="33">
        <v>3.3417830000000002E-4</v>
      </c>
      <c r="AR210" s="33">
        <v>3.2665960000000002E-4</v>
      </c>
      <c r="AS210" s="33">
        <v>3.1962340000000003E-4</v>
      </c>
      <c r="AT210" s="33">
        <v>3.130454E-4</v>
      </c>
      <c r="AU210" s="33">
        <v>3.0678509999999999E-4</v>
      </c>
      <c r="AV210" s="33">
        <v>3.008838E-4</v>
      </c>
      <c r="AW210" s="33">
        <v>2.952012E-4</v>
      </c>
      <c r="AX210" s="33">
        <v>2.8979450000000002E-4</v>
      </c>
      <c r="AY210" s="33">
        <v>2.8466260000000002E-4</v>
      </c>
      <c r="AZ210" s="33">
        <v>2.799085E-4</v>
      </c>
      <c r="BA210" s="33">
        <v>2.7539950000000002E-4</v>
      </c>
      <c r="BB210" s="33">
        <v>2.7102670000000003E-4</v>
      </c>
      <c r="BC210" s="33">
        <v>2.6663369999999997E-4</v>
      </c>
      <c r="BD210" s="33">
        <v>2.6230470000000001E-4</v>
      </c>
      <c r="BE210" s="33">
        <v>2.5800889999999998E-4</v>
      </c>
      <c r="BF210" s="33">
        <v>2.5369800000000001E-4</v>
      </c>
      <c r="BG210" s="33">
        <v>2.4945510000000002E-4</v>
      </c>
      <c r="BH210" s="33">
        <v>2.4528199999999999E-4</v>
      </c>
      <c r="BI210" s="33">
        <v>2.4108659999999999E-4</v>
      </c>
      <c r="BJ210" s="33">
        <v>2.3689450000000001E-4</v>
      </c>
      <c r="BK210" s="33">
        <v>2.3283399999999999E-4</v>
      </c>
      <c r="BL210" s="33">
        <v>2.2879270000000001E-4</v>
      </c>
      <c r="BM210" s="33">
        <v>2.246332E-4</v>
      </c>
      <c r="BN210" s="33">
        <v>2.204687E-4</v>
      </c>
      <c r="BO210" s="33">
        <v>2.164872E-4</v>
      </c>
      <c r="BP210" s="33">
        <v>2.1247390000000001E-4</v>
      </c>
      <c r="BQ210" s="33">
        <v>2.0867339999999999E-4</v>
      </c>
      <c r="BR210" s="33">
        <v>2.0480189999999999E-4</v>
      </c>
      <c r="BS210" s="33">
        <v>2.0105319999999999E-4</v>
      </c>
      <c r="BT210" s="33">
        <v>1.972659E-4</v>
      </c>
      <c r="BU210" s="33">
        <v>1.9367319999999999E-4</v>
      </c>
      <c r="BV210" s="33">
        <v>1.904446E-4</v>
      </c>
      <c r="BW210" s="33">
        <v>1.87333E-4</v>
      </c>
      <c r="BX210" s="33">
        <v>1.8428079999999999E-4</v>
      </c>
      <c r="BY210" s="33">
        <v>1.814618E-4</v>
      </c>
      <c r="BZ210" s="33">
        <v>1.78641E-4</v>
      </c>
      <c r="CA210" s="33">
        <v>1.758498E-4</v>
      </c>
      <c r="CB210" s="33">
        <v>1.731519E-4</v>
      </c>
      <c r="CC210" s="33">
        <v>1.704845E-4</v>
      </c>
      <c r="CD210" s="33">
        <v>1.6800349999999999E-4</v>
      </c>
      <c r="CE210" s="33">
        <v>1.657161E-4</v>
      </c>
      <c r="CF210" s="33">
        <v>1.6355189999999999E-4</v>
      </c>
      <c r="CG210" s="33">
        <v>1.6150569999999999E-4</v>
      </c>
      <c r="CH210" s="33">
        <v>1.5947030000000001E-4</v>
      </c>
      <c r="CI210" s="33">
        <v>1.575879E-4</v>
      </c>
      <c r="CJ210" s="33">
        <v>1.5563090000000001E-4</v>
      </c>
      <c r="CK210" s="33">
        <v>1.537338E-4</v>
      </c>
      <c r="CL210" s="33">
        <v>1.5190390000000001E-4</v>
      </c>
      <c r="CM210" s="33">
        <v>1.5009299999999999E-4</v>
      </c>
      <c r="CN210" s="33">
        <v>1.4857520000000001E-4</v>
      </c>
      <c r="CO210" s="33">
        <v>1.4716619999999999E-4</v>
      </c>
      <c r="CP210" s="33">
        <v>1.458764E-4</v>
      </c>
      <c r="CQ210" s="33">
        <v>1.4473139999999999E-4</v>
      </c>
      <c r="CR210" s="33">
        <v>1.43468E-4</v>
      </c>
      <c r="CS210" s="33">
        <v>1.422443E-4</v>
      </c>
      <c r="CT210" s="33">
        <v>1.410533E-4</v>
      </c>
      <c r="CU210" s="33">
        <v>1.3999459999999999E-4</v>
      </c>
      <c r="CV210" s="33">
        <v>1.3894999999999999E-4</v>
      </c>
      <c r="CW210" s="33">
        <v>1.380183E-4</v>
      </c>
      <c r="CX210" s="33">
        <v>1.371973E-4</v>
      </c>
      <c r="CY210" s="33">
        <v>1.3646639999999999E-4</v>
      </c>
      <c r="CZ210" s="33">
        <v>1.356478E-4</v>
      </c>
      <c r="DA210" s="33">
        <v>1.350538E-4</v>
      </c>
      <c r="DB210" s="33">
        <v>1.3423649999999999E-4</v>
      </c>
      <c r="DC210" s="33">
        <v>1.3333290000000001E-4</v>
      </c>
      <c r="DD210" s="33">
        <v>1.32392E-4</v>
      </c>
      <c r="DE210" s="33">
        <v>1.316016E-4</v>
      </c>
      <c r="DF210" s="33">
        <v>1.3078070000000001E-4</v>
      </c>
      <c r="DG210" s="33">
        <v>1.3014670000000001E-4</v>
      </c>
      <c r="DH210" s="33">
        <v>1.2957919999999999E-4</v>
      </c>
      <c r="DI210" s="33">
        <v>1.2882989999999999E-4</v>
      </c>
      <c r="DJ210" s="33">
        <v>1.2805259999999999E-4</v>
      </c>
      <c r="DK210" s="33">
        <v>1.2732309999999999E-4</v>
      </c>
      <c r="DL210" s="33">
        <v>1.2642330000000001E-4</v>
      </c>
      <c r="DM210" s="33">
        <v>1.2571279999999999E-4</v>
      </c>
      <c r="DN210" s="33">
        <v>1.250124E-4</v>
      </c>
      <c r="DO210" s="33">
        <v>1.244157E-4</v>
      </c>
      <c r="DP210" s="33">
        <v>1.2381370000000001E-4</v>
      </c>
      <c r="DQ210" s="33">
        <v>1.233873E-4</v>
      </c>
      <c r="DR210" s="33">
        <v>1.228797E-4</v>
      </c>
      <c r="DS210" s="33">
        <v>1.223117E-4</v>
      </c>
      <c r="DT210" s="33">
        <v>1.217523E-4</v>
      </c>
      <c r="DU210" s="33">
        <v>1.209671E-4</v>
      </c>
      <c r="DV210" s="33">
        <v>1.201197E-4</v>
      </c>
      <c r="DW210" s="33">
        <v>1.1938439999999999E-4</v>
      </c>
      <c r="DX210" s="33">
        <v>1.186439E-4</v>
      </c>
      <c r="DY210" s="33">
        <v>1.179853E-4</v>
      </c>
      <c r="DZ210" s="33">
        <v>1.175074E-4</v>
      </c>
      <c r="EA210" s="33">
        <v>1.1719250000000001E-4</v>
      </c>
      <c r="EB210" s="33">
        <v>1.168557E-4</v>
      </c>
      <c r="EC210" s="33">
        <v>1.164357E-4</v>
      </c>
      <c r="ED210" s="33">
        <v>1.159882E-4</v>
      </c>
      <c r="EE210" s="33">
        <v>1.153709E-4</v>
      </c>
      <c r="EF210" s="33">
        <v>1.14621E-4</v>
      </c>
      <c r="EG210" s="33">
        <v>1.1409609999999999E-4</v>
      </c>
      <c r="EH210" s="33">
        <v>1.134387E-4</v>
      </c>
      <c r="EI210" s="33">
        <v>1.129078E-4</v>
      </c>
      <c r="EJ210" s="33">
        <v>1.124376E-4</v>
      </c>
      <c r="EK210" s="33">
        <v>1.1188890000000001E-4</v>
      </c>
      <c r="EL210" s="33">
        <v>1.112947E-4</v>
      </c>
      <c r="EM210" s="33">
        <v>1.107386E-4</v>
      </c>
      <c r="EN210" s="33">
        <v>1.10169E-4</v>
      </c>
      <c r="EO210" s="33">
        <v>1.0967610000000001E-4</v>
      </c>
      <c r="EP210" s="33">
        <v>1.0933320000000001E-4</v>
      </c>
      <c r="EQ210" s="33">
        <v>1.09036E-4</v>
      </c>
      <c r="ER210" s="33">
        <v>1.087139E-4</v>
      </c>
      <c r="ES210" s="33">
        <v>1.084745E-4</v>
      </c>
      <c r="ET210" s="33">
        <v>1.08008E-4</v>
      </c>
      <c r="EU210" s="33">
        <v>1.075186E-4</v>
      </c>
      <c r="EV210" s="33">
        <v>1.069452E-4</v>
      </c>
      <c r="EW210" s="33">
        <v>1.0631080000000001E-4</v>
      </c>
      <c r="EX210" s="33">
        <v>1.056844E-4</v>
      </c>
      <c r="EY210" s="33">
        <v>1.0512499999999999E-4</v>
      </c>
      <c r="EZ210" s="33">
        <v>1.045336E-4</v>
      </c>
      <c r="FA210" s="33">
        <v>1.040212E-4</v>
      </c>
      <c r="FB210" s="33">
        <v>1.036264E-4</v>
      </c>
      <c r="FC210" s="33">
        <v>1.033437E-4</v>
      </c>
      <c r="FD210" s="33">
        <v>1.030371E-4</v>
      </c>
      <c r="FE210" s="33">
        <v>1.027108E-4</v>
      </c>
      <c r="FF210" s="33">
        <v>1.024373E-4</v>
      </c>
      <c r="FG210" s="33">
        <v>1.021102E-4</v>
      </c>
      <c r="FH210" s="33">
        <v>1.016378E-4</v>
      </c>
      <c r="FI210" s="33">
        <v>1.0113160000000001E-4</v>
      </c>
      <c r="FJ210" s="33">
        <v>1.007166E-4</v>
      </c>
      <c r="FK210" s="33">
        <v>1.002716E-4</v>
      </c>
      <c r="FL210" s="33">
        <v>9.9907970000000004E-5</v>
      </c>
      <c r="FM210" s="33">
        <v>9.9610479999999996E-5</v>
      </c>
      <c r="FN210" s="33">
        <v>9.9212549999999996E-5</v>
      </c>
      <c r="FO210" s="33">
        <v>9.8843390000000002E-5</v>
      </c>
      <c r="FP210" s="33">
        <v>9.8392040000000005E-5</v>
      </c>
      <c r="FQ210" s="33">
        <v>9.7863029999999997E-5</v>
      </c>
      <c r="FR210" s="33">
        <v>9.7365719999999997E-5</v>
      </c>
      <c r="FS210" s="33">
        <v>9.6714470000000002E-5</v>
      </c>
      <c r="FT210" s="33">
        <v>9.6111909999999998E-5</v>
      </c>
      <c r="FU210" s="33">
        <v>9.547146E-5</v>
      </c>
      <c r="FV210" s="33">
        <v>9.4769E-5</v>
      </c>
      <c r="FW210" s="33">
        <v>9.4050239999999999E-5</v>
      </c>
      <c r="FX210" s="33">
        <v>9.3356089999999998E-5</v>
      </c>
      <c r="FY210" s="33">
        <v>9.2596599999999994E-5</v>
      </c>
      <c r="FZ210" s="33">
        <v>9.1871840000000006E-5</v>
      </c>
      <c r="GA210" s="33">
        <v>9.1177129999999993E-5</v>
      </c>
      <c r="GB210" s="33">
        <v>9.0450289999999996E-5</v>
      </c>
      <c r="GC210" s="33">
        <v>8.9877979999999994E-5</v>
      </c>
      <c r="GD210" s="33">
        <v>8.9367939999999998E-5</v>
      </c>
      <c r="GE210" s="33">
        <v>8.8804129999999994E-5</v>
      </c>
      <c r="GF210" s="33">
        <v>8.8205169999999998E-5</v>
      </c>
      <c r="GG210" s="33">
        <v>8.7561139999999994E-5</v>
      </c>
      <c r="GH210" s="33">
        <v>8.6687600000000007E-5</v>
      </c>
      <c r="GI210" s="33">
        <v>8.5630980000000006E-5</v>
      </c>
      <c r="GJ210" s="33">
        <v>8.4426490000000001E-5</v>
      </c>
      <c r="GK210" s="33">
        <v>8.3172140000000006E-5</v>
      </c>
      <c r="GL210" s="33">
        <v>8.1975210000000001E-5</v>
      </c>
      <c r="GM210" s="33">
        <v>8.0901659999999995E-5</v>
      </c>
      <c r="GN210" s="33">
        <v>7.9860979999999999E-5</v>
      </c>
      <c r="GO210" s="33">
        <v>7.8990719999999997E-5</v>
      </c>
      <c r="GP210" s="33">
        <v>7.8229090000000006E-5</v>
      </c>
      <c r="GQ210" s="33">
        <v>7.73948E-5</v>
      </c>
      <c r="GR210" s="33">
        <v>7.6569259999999996E-5</v>
      </c>
      <c r="GS210" s="33">
        <v>7.5762779999999998E-5</v>
      </c>
      <c r="GT210" s="33">
        <v>7.4935090000000006E-5</v>
      </c>
      <c r="GU210" s="33">
        <v>7.4100890000000007E-5</v>
      </c>
      <c r="GV210" s="33">
        <v>7.3315739999999996E-5</v>
      </c>
      <c r="GW210" s="33">
        <v>7.2578340000000006E-5</v>
      </c>
      <c r="GX210" s="33">
        <v>7.1716869999999996E-5</v>
      </c>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row>
    <row r="211" spans="1:406" x14ac:dyDescent="0.25">
      <c r="A211" s="13" t="str">
        <f t="shared" si="2"/>
        <v>Boom-ULTRA COARSE-0.5-14-60</v>
      </c>
      <c r="B211" s="13" t="s">
        <v>57</v>
      </c>
      <c r="C211" s="13" t="s">
        <v>42</v>
      </c>
      <c r="D211" s="23">
        <v>0.5</v>
      </c>
      <c r="E211" s="23">
        <v>14</v>
      </c>
      <c r="F211" s="32">
        <v>60</v>
      </c>
      <c r="G211" s="33">
        <v>4.6025579999999996E-3</v>
      </c>
      <c r="H211" s="33">
        <v>3.668737E-3</v>
      </c>
      <c r="I211" s="33">
        <v>3.108633E-3</v>
      </c>
      <c r="J211" s="33">
        <v>2.7754379999999999E-3</v>
      </c>
      <c r="K211" s="33">
        <v>2.63343E-3</v>
      </c>
      <c r="L211" s="33">
        <v>2.4842000000000002E-3</v>
      </c>
      <c r="M211" s="33">
        <v>2.2831100000000001E-3</v>
      </c>
      <c r="N211" s="33">
        <v>2.1671300000000002E-3</v>
      </c>
      <c r="O211" s="33">
        <v>2.0161929999999999E-3</v>
      </c>
      <c r="P211" s="33">
        <v>1.87316E-3</v>
      </c>
      <c r="Q211" s="33">
        <v>1.697355E-3</v>
      </c>
      <c r="R211" s="33">
        <v>1.510129E-3</v>
      </c>
      <c r="S211" s="33">
        <v>1.3277160000000001E-3</v>
      </c>
      <c r="T211" s="33">
        <v>1.145512E-3</v>
      </c>
      <c r="U211" s="33">
        <v>9.6515000000000001E-4</v>
      </c>
      <c r="V211" s="33">
        <v>7.9513309999999999E-4</v>
      </c>
      <c r="W211" s="33">
        <v>6.3996569999999996E-4</v>
      </c>
      <c r="X211" s="33">
        <v>5.8869939999999996E-4</v>
      </c>
      <c r="Y211" s="33">
        <v>5.4720829999999998E-4</v>
      </c>
      <c r="Z211" s="33">
        <v>5.1287770000000004E-4</v>
      </c>
      <c r="AA211" s="33">
        <v>4.839121E-4</v>
      </c>
      <c r="AB211" s="33">
        <v>4.588506E-4</v>
      </c>
      <c r="AC211" s="33">
        <v>4.3691420000000001E-4</v>
      </c>
      <c r="AD211" s="33">
        <v>4.1817949999999998E-4</v>
      </c>
      <c r="AE211" s="33">
        <v>4.0133999999999998E-4</v>
      </c>
      <c r="AF211" s="33">
        <v>3.8620629999999999E-4</v>
      </c>
      <c r="AG211" s="33">
        <v>3.7254090000000002E-4</v>
      </c>
      <c r="AH211" s="33">
        <v>3.6040749999999999E-4</v>
      </c>
      <c r="AI211" s="33">
        <v>3.496824E-4</v>
      </c>
      <c r="AJ211" s="33">
        <v>3.398446E-4</v>
      </c>
      <c r="AK211" s="33">
        <v>3.3075809999999999E-4</v>
      </c>
      <c r="AL211" s="33">
        <v>3.222969E-4</v>
      </c>
      <c r="AM211" s="33">
        <v>3.1462629999999997E-4</v>
      </c>
      <c r="AN211" s="33">
        <v>3.0764719999999999E-4</v>
      </c>
      <c r="AO211" s="33">
        <v>3.0110439999999998E-4</v>
      </c>
      <c r="AP211" s="33">
        <v>2.9503260000000002E-4</v>
      </c>
      <c r="AQ211" s="33">
        <v>2.8932110000000002E-4</v>
      </c>
      <c r="AR211" s="33">
        <v>2.8403130000000001E-4</v>
      </c>
      <c r="AS211" s="33">
        <v>2.7904189999999998E-4</v>
      </c>
      <c r="AT211" s="33">
        <v>2.74331E-4</v>
      </c>
      <c r="AU211" s="33">
        <v>2.7002500000000002E-4</v>
      </c>
      <c r="AV211" s="33">
        <v>2.6600030000000001E-4</v>
      </c>
      <c r="AW211" s="33">
        <v>2.6235700000000001E-4</v>
      </c>
      <c r="AX211" s="33">
        <v>2.5903649999999999E-4</v>
      </c>
      <c r="AY211" s="33">
        <v>2.5593769999999999E-4</v>
      </c>
      <c r="AZ211" s="33">
        <v>2.5294860000000001E-4</v>
      </c>
      <c r="BA211" s="33">
        <v>2.4991029999999999E-4</v>
      </c>
      <c r="BB211" s="33">
        <v>2.4705220000000001E-4</v>
      </c>
      <c r="BC211" s="33">
        <v>2.44343E-4</v>
      </c>
      <c r="BD211" s="33">
        <v>2.4172190000000001E-4</v>
      </c>
      <c r="BE211" s="33">
        <v>2.392226E-4</v>
      </c>
      <c r="BF211" s="33">
        <v>2.367351E-4</v>
      </c>
      <c r="BG211" s="33">
        <v>2.343801E-4</v>
      </c>
      <c r="BH211" s="33">
        <v>2.3196180000000001E-4</v>
      </c>
      <c r="BI211" s="33">
        <v>2.2941309999999999E-4</v>
      </c>
      <c r="BJ211" s="33">
        <v>2.2697989999999999E-4</v>
      </c>
      <c r="BK211" s="33">
        <v>2.2476479999999999E-4</v>
      </c>
      <c r="BL211" s="33">
        <v>2.225699E-4</v>
      </c>
      <c r="BM211" s="33">
        <v>2.207276E-4</v>
      </c>
      <c r="BN211" s="33">
        <v>2.188789E-4</v>
      </c>
      <c r="BO211" s="33">
        <v>2.1690239999999999E-4</v>
      </c>
      <c r="BP211" s="33">
        <v>2.1492810000000001E-4</v>
      </c>
      <c r="BQ211" s="33">
        <v>2.129783E-4</v>
      </c>
      <c r="BR211" s="33">
        <v>2.1091449999999999E-4</v>
      </c>
      <c r="BS211" s="33">
        <v>2.0904180000000001E-4</v>
      </c>
      <c r="BT211" s="33">
        <v>2.069878E-4</v>
      </c>
      <c r="BU211" s="33">
        <v>2.0508740000000001E-4</v>
      </c>
      <c r="BV211" s="33">
        <v>2.0313110000000001E-4</v>
      </c>
      <c r="BW211" s="33">
        <v>2.0125349999999999E-4</v>
      </c>
      <c r="BX211" s="33">
        <v>1.9926359999999999E-4</v>
      </c>
      <c r="BY211" s="33">
        <v>1.9718789999999999E-4</v>
      </c>
      <c r="BZ211" s="33">
        <v>1.9508819999999999E-4</v>
      </c>
      <c r="CA211" s="33">
        <v>1.9305740000000001E-4</v>
      </c>
      <c r="CB211" s="33">
        <v>1.908422E-4</v>
      </c>
      <c r="CC211" s="33">
        <v>1.8875890000000001E-4</v>
      </c>
      <c r="CD211" s="33">
        <v>1.8665789999999999E-4</v>
      </c>
      <c r="CE211" s="33">
        <v>1.8469E-4</v>
      </c>
      <c r="CF211" s="33">
        <v>1.827186E-4</v>
      </c>
      <c r="CG211" s="33">
        <v>1.806291E-4</v>
      </c>
      <c r="CH211" s="33">
        <v>1.7852880000000001E-4</v>
      </c>
      <c r="CI211" s="33">
        <v>1.7626870000000001E-4</v>
      </c>
      <c r="CJ211" s="33">
        <v>1.7392429999999999E-4</v>
      </c>
      <c r="CK211" s="33">
        <v>1.716961E-4</v>
      </c>
      <c r="CL211" s="33">
        <v>1.6938120000000001E-4</v>
      </c>
      <c r="CM211" s="33">
        <v>1.6728650000000001E-4</v>
      </c>
      <c r="CN211" s="33">
        <v>1.6523239999999999E-4</v>
      </c>
      <c r="CO211" s="33">
        <v>1.631239E-4</v>
      </c>
      <c r="CP211" s="33">
        <v>1.6102670000000001E-4</v>
      </c>
      <c r="CQ211" s="33">
        <v>1.5874230000000001E-4</v>
      </c>
      <c r="CR211" s="33">
        <v>1.5617429999999999E-4</v>
      </c>
      <c r="CS211" s="33">
        <v>1.5372469999999999E-4</v>
      </c>
      <c r="CT211" s="33">
        <v>1.512366E-4</v>
      </c>
      <c r="CU211" s="33">
        <v>1.4888459999999999E-4</v>
      </c>
      <c r="CV211" s="33">
        <v>1.4662209999999999E-4</v>
      </c>
      <c r="CW211" s="33">
        <v>1.44423E-4</v>
      </c>
      <c r="CX211" s="33">
        <v>1.4234419999999999E-4</v>
      </c>
      <c r="CY211" s="33">
        <v>1.4043160000000001E-4</v>
      </c>
      <c r="CZ211" s="33">
        <v>1.3848730000000001E-4</v>
      </c>
      <c r="DA211" s="33">
        <v>1.3668130000000001E-4</v>
      </c>
      <c r="DB211" s="33">
        <v>1.3483939999999999E-4</v>
      </c>
      <c r="DC211" s="33">
        <v>1.329704E-4</v>
      </c>
      <c r="DD211" s="33">
        <v>1.3113999999999999E-4</v>
      </c>
      <c r="DE211" s="33">
        <v>1.2935179999999999E-4</v>
      </c>
      <c r="DF211" s="33">
        <v>1.2760690000000001E-4</v>
      </c>
      <c r="DG211" s="33">
        <v>1.2617029999999999E-4</v>
      </c>
      <c r="DH211" s="33">
        <v>1.2467430000000001E-4</v>
      </c>
      <c r="DI211" s="33">
        <v>1.2339680000000001E-4</v>
      </c>
      <c r="DJ211" s="33">
        <v>1.221742E-4</v>
      </c>
      <c r="DK211" s="33">
        <v>1.2099449999999999E-4</v>
      </c>
      <c r="DL211" s="33">
        <v>1.1971179999999999E-4</v>
      </c>
      <c r="DM211" s="33">
        <v>1.184303E-4</v>
      </c>
      <c r="DN211" s="33">
        <v>1.172407E-4</v>
      </c>
      <c r="DO211" s="33">
        <v>1.1601519999999999E-4</v>
      </c>
      <c r="DP211" s="33">
        <v>1.149397E-4</v>
      </c>
      <c r="DQ211" s="33">
        <v>1.139802E-4</v>
      </c>
      <c r="DR211" s="33">
        <v>1.12904E-4</v>
      </c>
      <c r="DS211" s="33">
        <v>1.1206500000000001E-4</v>
      </c>
      <c r="DT211" s="33">
        <v>1.111279E-4</v>
      </c>
      <c r="DU211" s="33">
        <v>1.102144E-4</v>
      </c>
      <c r="DV211" s="33">
        <v>1.095207E-4</v>
      </c>
      <c r="DW211" s="33">
        <v>1.088616E-4</v>
      </c>
      <c r="DX211" s="33">
        <v>1.083775E-4</v>
      </c>
      <c r="DY211" s="33">
        <v>1.079668E-4</v>
      </c>
      <c r="DZ211" s="33">
        <v>1.075085E-4</v>
      </c>
      <c r="EA211" s="33">
        <v>1.0701059999999999E-4</v>
      </c>
      <c r="EB211" s="33">
        <v>1.0636E-4</v>
      </c>
      <c r="EC211" s="33">
        <v>1.057344E-4</v>
      </c>
      <c r="ED211" s="33">
        <v>1.0509340000000001E-4</v>
      </c>
      <c r="EE211" s="33">
        <v>1.0443259999999999E-4</v>
      </c>
      <c r="EF211" s="33">
        <v>1.0378340000000001E-4</v>
      </c>
      <c r="EG211" s="33">
        <v>1.033106E-4</v>
      </c>
      <c r="EH211" s="33">
        <v>1.028706E-4</v>
      </c>
      <c r="EI211" s="33">
        <v>1.025238E-4</v>
      </c>
      <c r="EJ211" s="33">
        <v>1.02315E-4</v>
      </c>
      <c r="EK211" s="33">
        <v>1.020053E-4</v>
      </c>
      <c r="EL211" s="33">
        <v>1.0168140000000001E-4</v>
      </c>
      <c r="EM211" s="33">
        <v>1.013379E-4</v>
      </c>
      <c r="EN211" s="33">
        <v>1.0068680000000001E-4</v>
      </c>
      <c r="EO211" s="33">
        <v>1.000402E-4</v>
      </c>
      <c r="EP211" s="33">
        <v>9.9386270000000006E-5</v>
      </c>
      <c r="EQ211" s="33">
        <v>9.8782180000000003E-5</v>
      </c>
      <c r="ER211" s="33">
        <v>9.818273E-5</v>
      </c>
      <c r="ES211" s="33">
        <v>9.7749230000000005E-5</v>
      </c>
      <c r="ET211" s="33">
        <v>9.7411930000000004E-5</v>
      </c>
      <c r="EU211" s="33">
        <v>9.7082940000000001E-5</v>
      </c>
      <c r="EV211" s="33">
        <v>9.6760889999999996E-5</v>
      </c>
      <c r="EW211" s="33">
        <v>9.6315650000000007E-5</v>
      </c>
      <c r="EX211" s="33">
        <v>9.5683620000000001E-5</v>
      </c>
      <c r="EY211" s="33">
        <v>9.4980849999999994E-5</v>
      </c>
      <c r="EZ211" s="33">
        <v>9.4117609999999996E-5</v>
      </c>
      <c r="FA211" s="33">
        <v>9.3271769999999995E-5</v>
      </c>
      <c r="FB211" s="33">
        <v>9.2383929999999997E-5</v>
      </c>
      <c r="FC211" s="33">
        <v>9.1556750000000001E-5</v>
      </c>
      <c r="FD211" s="33">
        <v>9.0802770000000002E-5</v>
      </c>
      <c r="FE211" s="33">
        <v>9.0084889999999995E-5</v>
      </c>
      <c r="FF211" s="33">
        <v>8.9354139999999995E-5</v>
      </c>
      <c r="FG211" s="33">
        <v>8.8690469999999999E-5</v>
      </c>
      <c r="FH211" s="33">
        <v>8.8030340000000006E-5</v>
      </c>
      <c r="FI211" s="33">
        <v>8.7434930000000001E-5</v>
      </c>
      <c r="FJ211" s="33">
        <v>8.6858460000000006E-5</v>
      </c>
      <c r="FK211" s="33">
        <v>8.6141620000000003E-5</v>
      </c>
      <c r="FL211" s="33">
        <v>8.5330199999999998E-5</v>
      </c>
      <c r="FM211" s="33">
        <v>8.4481170000000005E-5</v>
      </c>
      <c r="FN211" s="33">
        <v>8.3401539999999994E-5</v>
      </c>
      <c r="FO211" s="33">
        <v>8.2290759999999999E-5</v>
      </c>
      <c r="FP211" s="33">
        <v>8.1113259999999999E-5</v>
      </c>
      <c r="FQ211" s="33">
        <v>7.9947230000000001E-5</v>
      </c>
      <c r="FR211" s="33">
        <v>7.8916640000000005E-5</v>
      </c>
      <c r="FS211" s="33">
        <v>7.8003269999999997E-5</v>
      </c>
      <c r="FT211" s="33">
        <v>7.7172349999999996E-5</v>
      </c>
      <c r="FU211" s="33">
        <v>7.6372789999999994E-5</v>
      </c>
      <c r="FV211" s="33">
        <v>7.5673760000000004E-5</v>
      </c>
      <c r="FW211" s="33">
        <v>7.4908860000000001E-5</v>
      </c>
      <c r="FX211" s="33">
        <v>7.3997249999999994E-5</v>
      </c>
      <c r="FY211" s="33">
        <v>7.3113220000000005E-5</v>
      </c>
      <c r="FZ211" s="33">
        <v>7.2155069999999994E-5</v>
      </c>
      <c r="GA211" s="33">
        <v>7.1188860000000003E-5</v>
      </c>
      <c r="GB211" s="33">
        <v>7.0274589999999999E-5</v>
      </c>
      <c r="GC211" s="33">
        <v>6.9409769999999999E-5</v>
      </c>
      <c r="GD211" s="33">
        <v>6.8701219999999993E-5</v>
      </c>
      <c r="GE211" s="33">
        <v>6.816584E-5</v>
      </c>
      <c r="GF211" s="33">
        <v>6.7692590000000002E-5</v>
      </c>
      <c r="GG211" s="33">
        <v>6.7258620000000001E-5</v>
      </c>
      <c r="GH211" s="33">
        <v>6.6859239999999994E-5</v>
      </c>
      <c r="GI211" s="33">
        <v>6.6459080000000001E-5</v>
      </c>
      <c r="GJ211" s="33">
        <v>6.5925200000000004E-5</v>
      </c>
      <c r="GK211" s="33">
        <v>6.5333219999999994E-5</v>
      </c>
      <c r="GL211" s="33">
        <v>6.4676560000000001E-5</v>
      </c>
      <c r="GM211" s="33">
        <v>6.4029160000000004E-5</v>
      </c>
      <c r="GN211" s="33">
        <v>6.3436989999999995E-5</v>
      </c>
      <c r="GO211" s="33">
        <v>6.2849839999999999E-5</v>
      </c>
      <c r="GP211" s="33">
        <v>6.23171E-5</v>
      </c>
      <c r="GQ211" s="33">
        <v>6.186609E-5</v>
      </c>
      <c r="GR211" s="33">
        <v>6.1525479999999998E-5</v>
      </c>
      <c r="GS211" s="33">
        <v>6.124673E-5</v>
      </c>
      <c r="GT211" s="33">
        <v>6.1017390000000002E-5</v>
      </c>
      <c r="GU211" s="33">
        <v>6.0876499999999999E-5</v>
      </c>
      <c r="GV211" s="33">
        <v>6.0742470000000001E-5</v>
      </c>
      <c r="GW211" s="33">
        <v>6.064133E-5</v>
      </c>
      <c r="GX211" s="33">
        <v>6.0523299999999997E-5</v>
      </c>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c r="IV211" s="33"/>
      <c r="IW211" s="33"/>
      <c r="IX211" s="33"/>
      <c r="IY211" s="33"/>
      <c r="IZ211" s="33"/>
      <c r="JA211" s="33"/>
      <c r="JB211" s="33"/>
      <c r="JC211" s="33"/>
      <c r="JD211" s="33"/>
      <c r="JE211" s="33"/>
      <c r="JF211" s="33"/>
      <c r="JG211" s="33"/>
      <c r="JH211" s="33"/>
      <c r="JI211" s="33"/>
      <c r="JJ211" s="33"/>
      <c r="JK211" s="33"/>
      <c r="JL211" s="33"/>
      <c r="JM211" s="33"/>
      <c r="JN211" s="33"/>
      <c r="JO211" s="33"/>
      <c r="JP211" s="33"/>
      <c r="JQ211" s="33"/>
      <c r="JR211" s="33"/>
      <c r="JS211" s="33"/>
      <c r="JT211" s="33"/>
      <c r="JU211" s="33"/>
      <c r="JV211" s="33"/>
      <c r="JW211" s="33"/>
      <c r="JX211" s="33"/>
      <c r="JY211" s="33"/>
      <c r="JZ211" s="33"/>
      <c r="KA211" s="33"/>
      <c r="KB211" s="33"/>
      <c r="KC211" s="33"/>
      <c r="KD211" s="33"/>
      <c r="KE211" s="33"/>
      <c r="KF211" s="33"/>
      <c r="KG211" s="33"/>
      <c r="KH211" s="33"/>
      <c r="KI211" s="33"/>
      <c r="KJ211" s="33"/>
      <c r="KK211" s="33"/>
      <c r="KL211" s="33"/>
      <c r="KM211" s="33"/>
      <c r="KN211" s="33"/>
      <c r="KO211" s="33"/>
      <c r="KP211" s="33"/>
      <c r="KQ211" s="33"/>
      <c r="KR211" s="33"/>
      <c r="KS211" s="33"/>
      <c r="KT211" s="33"/>
      <c r="KU211" s="33"/>
      <c r="KV211" s="33"/>
      <c r="KW211" s="33"/>
      <c r="KX211" s="33"/>
      <c r="KY211" s="33"/>
      <c r="KZ211" s="33"/>
      <c r="LA211" s="33"/>
      <c r="LB211" s="33"/>
      <c r="LC211" s="33"/>
      <c r="LD211" s="33"/>
      <c r="LE211" s="33"/>
      <c r="LF211" s="33"/>
      <c r="LG211" s="33"/>
      <c r="LH211" s="33"/>
      <c r="LI211" s="33"/>
      <c r="LJ211" s="33"/>
      <c r="LK211" s="33"/>
      <c r="LL211" s="33"/>
      <c r="LM211" s="33"/>
      <c r="LN211" s="33"/>
      <c r="LO211" s="33"/>
      <c r="LP211" s="33"/>
      <c r="LQ211" s="33"/>
      <c r="LR211" s="33"/>
      <c r="LS211" s="33"/>
      <c r="LT211" s="33"/>
      <c r="LU211" s="33"/>
      <c r="LV211" s="33"/>
      <c r="LW211" s="33"/>
      <c r="LX211" s="33"/>
      <c r="LY211" s="33"/>
      <c r="LZ211" s="33"/>
      <c r="MA211" s="33"/>
      <c r="MB211" s="33"/>
      <c r="MC211" s="33"/>
      <c r="MD211" s="33"/>
      <c r="ME211" s="33"/>
      <c r="MF211" s="33"/>
      <c r="MG211" s="33"/>
      <c r="MH211" s="33"/>
      <c r="MI211" s="33"/>
      <c r="MJ211" s="33"/>
      <c r="MK211" s="33"/>
      <c r="ML211" s="33"/>
      <c r="MM211" s="33"/>
      <c r="MN211" s="33"/>
      <c r="MO211" s="33"/>
      <c r="MP211" s="33"/>
      <c r="MQ211" s="33"/>
      <c r="MR211" s="33"/>
      <c r="MS211" s="33"/>
      <c r="MT211" s="33"/>
      <c r="MU211" s="33"/>
      <c r="MV211" s="33"/>
      <c r="MW211" s="33"/>
      <c r="MX211" s="33"/>
      <c r="MY211" s="33"/>
      <c r="MZ211" s="33"/>
      <c r="NA211" s="33"/>
      <c r="NB211" s="33"/>
      <c r="NC211" s="33"/>
      <c r="ND211" s="33"/>
      <c r="NE211" s="33"/>
      <c r="NF211" s="33"/>
      <c r="NG211" s="33"/>
      <c r="NH211" s="33"/>
      <c r="NI211" s="33"/>
      <c r="NJ211" s="33"/>
      <c r="NK211" s="33"/>
      <c r="NL211" s="33"/>
      <c r="NM211" s="33"/>
      <c r="NN211" s="33"/>
      <c r="NO211" s="33"/>
      <c r="NP211" s="33"/>
      <c r="NQ211" s="33"/>
      <c r="NR211" s="33"/>
      <c r="NS211" s="33"/>
      <c r="NT211" s="33"/>
      <c r="NU211" s="33"/>
      <c r="NV211" s="33"/>
      <c r="NW211" s="33"/>
      <c r="NX211" s="33"/>
      <c r="NY211" s="33"/>
      <c r="NZ211" s="33"/>
      <c r="OA211" s="33"/>
      <c r="OB211" s="33"/>
      <c r="OC211" s="33"/>
      <c r="OD211" s="33"/>
      <c r="OE211" s="33"/>
      <c r="OF211" s="33"/>
      <c r="OG211" s="33"/>
      <c r="OH211" s="33"/>
      <c r="OI211" s="33"/>
      <c r="OJ211" s="33"/>
      <c r="OK211" s="33"/>
      <c r="OL211" s="33"/>
      <c r="OM211" s="33"/>
      <c r="ON211" s="33"/>
      <c r="OO211" s="33"/>
      <c r="OP211" s="33"/>
    </row>
    <row r="212" spans="1:406" x14ac:dyDescent="0.25">
      <c r="A212" s="13" t="str">
        <f t="shared" si="2"/>
        <v>Boom-ULTRA COARSE-0.5-7-60</v>
      </c>
      <c r="B212" s="13" t="s">
        <v>57</v>
      </c>
      <c r="C212" s="13" t="s">
        <v>42</v>
      </c>
      <c r="D212" s="23">
        <v>0.5</v>
      </c>
      <c r="E212" s="23">
        <v>7</v>
      </c>
      <c r="F212" s="32">
        <v>60</v>
      </c>
      <c r="G212" s="33">
        <v>2.9811680000000002E-3</v>
      </c>
      <c r="H212" s="33">
        <v>2.1375500000000002E-3</v>
      </c>
      <c r="I212" s="33">
        <v>1.8980990000000001E-3</v>
      </c>
      <c r="J212" s="33">
        <v>1.8335140000000001E-3</v>
      </c>
      <c r="K212" s="33">
        <v>1.8545930000000001E-3</v>
      </c>
      <c r="L212" s="33">
        <v>1.8447139999999999E-3</v>
      </c>
      <c r="M212" s="33">
        <v>1.84206E-3</v>
      </c>
      <c r="N212" s="33">
        <v>1.802262E-3</v>
      </c>
      <c r="O212" s="33">
        <v>1.770544E-3</v>
      </c>
      <c r="P212" s="33">
        <v>1.6774789999999999E-3</v>
      </c>
      <c r="Q212" s="33">
        <v>1.570112E-3</v>
      </c>
      <c r="R212" s="33">
        <v>1.431224E-3</v>
      </c>
      <c r="S212" s="33">
        <v>1.2784649999999999E-3</v>
      </c>
      <c r="T212" s="33">
        <v>1.1115579999999999E-3</v>
      </c>
      <c r="U212" s="33">
        <v>9.4250040000000001E-4</v>
      </c>
      <c r="V212" s="33">
        <v>7.7662E-4</v>
      </c>
      <c r="W212" s="33">
        <v>6.2485280000000002E-4</v>
      </c>
      <c r="X212" s="33">
        <v>5.855007E-4</v>
      </c>
      <c r="Y212" s="33">
        <v>5.5597269999999998E-4</v>
      </c>
      <c r="Z212" s="33">
        <v>5.3175749999999995E-4</v>
      </c>
      <c r="AA212" s="33">
        <v>5.1146589999999999E-4</v>
      </c>
      <c r="AB212" s="33">
        <v>4.9305449999999999E-4</v>
      </c>
      <c r="AC212" s="33">
        <v>4.7680729999999998E-4</v>
      </c>
      <c r="AD212" s="33">
        <v>4.6201690000000003E-4</v>
      </c>
      <c r="AE212" s="33">
        <v>4.4865619999999998E-4</v>
      </c>
      <c r="AF212" s="33">
        <v>4.358748E-4</v>
      </c>
      <c r="AG212" s="33">
        <v>4.2408659999999999E-4</v>
      </c>
      <c r="AH212" s="33">
        <v>4.1297959999999999E-4</v>
      </c>
      <c r="AI212" s="33">
        <v>4.0249939999999998E-4</v>
      </c>
      <c r="AJ212" s="33">
        <v>3.926674E-4</v>
      </c>
      <c r="AK212" s="33">
        <v>3.8323269999999997E-4</v>
      </c>
      <c r="AL212" s="33">
        <v>3.7425240000000002E-4</v>
      </c>
      <c r="AM212" s="33">
        <v>3.6589199999999999E-4</v>
      </c>
      <c r="AN212" s="33">
        <v>3.5760030000000001E-4</v>
      </c>
      <c r="AO212" s="33">
        <v>3.4946700000000001E-4</v>
      </c>
      <c r="AP212" s="33">
        <v>3.4156490000000002E-4</v>
      </c>
      <c r="AQ212" s="33">
        <v>3.3429990000000001E-4</v>
      </c>
      <c r="AR212" s="33">
        <v>3.2721980000000001E-4</v>
      </c>
      <c r="AS212" s="33">
        <v>3.2030829999999999E-4</v>
      </c>
      <c r="AT212" s="33">
        <v>3.1377180000000002E-4</v>
      </c>
      <c r="AU212" s="33">
        <v>3.0728960000000002E-4</v>
      </c>
      <c r="AV212" s="33">
        <v>3.0095140000000001E-4</v>
      </c>
      <c r="AW212" s="33">
        <v>2.9492139999999999E-4</v>
      </c>
      <c r="AX212" s="33">
        <v>2.8907820000000003E-4</v>
      </c>
      <c r="AY212" s="33">
        <v>2.8379160000000002E-4</v>
      </c>
      <c r="AZ212" s="33">
        <v>2.785102E-4</v>
      </c>
      <c r="BA212" s="33">
        <v>2.7315230000000002E-4</v>
      </c>
      <c r="BB212" s="33">
        <v>2.6798259999999998E-4</v>
      </c>
      <c r="BC212" s="33">
        <v>2.6298480000000002E-4</v>
      </c>
      <c r="BD212" s="33">
        <v>2.5826830000000002E-4</v>
      </c>
      <c r="BE212" s="33">
        <v>2.5358979999999998E-4</v>
      </c>
      <c r="BF212" s="33">
        <v>2.4932520000000002E-4</v>
      </c>
      <c r="BG212" s="33">
        <v>2.4521969999999999E-4</v>
      </c>
      <c r="BH212" s="33">
        <v>2.408086E-4</v>
      </c>
      <c r="BI212" s="33">
        <v>2.3646729999999999E-4</v>
      </c>
      <c r="BJ212" s="33">
        <v>2.323072E-4</v>
      </c>
      <c r="BK212" s="33">
        <v>2.28197E-4</v>
      </c>
      <c r="BL212" s="33">
        <v>2.2417039999999999E-4</v>
      </c>
      <c r="BM212" s="33">
        <v>2.2018879999999999E-4</v>
      </c>
      <c r="BN212" s="33">
        <v>2.163426E-4</v>
      </c>
      <c r="BO212" s="33">
        <v>2.123437E-4</v>
      </c>
      <c r="BP212" s="33">
        <v>2.0832129999999999E-4</v>
      </c>
      <c r="BQ212" s="33">
        <v>2.043705E-4</v>
      </c>
      <c r="BR212" s="33">
        <v>2.006097E-4</v>
      </c>
      <c r="BS212" s="33">
        <v>1.969815E-4</v>
      </c>
      <c r="BT212" s="33">
        <v>1.935033E-4</v>
      </c>
      <c r="BU212" s="33">
        <v>1.9010110000000001E-4</v>
      </c>
      <c r="BV212" s="33">
        <v>1.8678999999999999E-4</v>
      </c>
      <c r="BW212" s="33">
        <v>1.8358679999999999E-4</v>
      </c>
      <c r="BX212" s="33">
        <v>1.8053350000000001E-4</v>
      </c>
      <c r="BY212" s="33">
        <v>1.7750329999999999E-4</v>
      </c>
      <c r="BZ212" s="33">
        <v>1.7487000000000001E-4</v>
      </c>
      <c r="CA212" s="33">
        <v>1.7221669999999999E-4</v>
      </c>
      <c r="CB212" s="33">
        <v>1.695349E-4</v>
      </c>
      <c r="CC212" s="33">
        <v>1.6672860000000001E-4</v>
      </c>
      <c r="CD212" s="33">
        <v>1.6406759999999999E-4</v>
      </c>
      <c r="CE212" s="33">
        <v>1.6171959999999999E-4</v>
      </c>
      <c r="CF212" s="33">
        <v>1.5944010000000001E-4</v>
      </c>
      <c r="CG212" s="33">
        <v>1.5731410000000001E-4</v>
      </c>
      <c r="CH212" s="33">
        <v>1.5530740000000001E-4</v>
      </c>
      <c r="CI212" s="33">
        <v>1.5319530000000001E-4</v>
      </c>
      <c r="CJ212" s="33">
        <v>1.511839E-4</v>
      </c>
      <c r="CK212" s="33">
        <v>1.4926509999999999E-4</v>
      </c>
      <c r="CL212" s="33">
        <v>1.4733690000000001E-4</v>
      </c>
      <c r="CM212" s="33">
        <v>1.4548539999999999E-4</v>
      </c>
      <c r="CN212" s="33">
        <v>1.4369090000000001E-4</v>
      </c>
      <c r="CO212" s="33">
        <v>1.4216430000000001E-4</v>
      </c>
      <c r="CP212" s="33">
        <v>1.406101E-4</v>
      </c>
      <c r="CQ212" s="33">
        <v>1.389083E-4</v>
      </c>
      <c r="CR212" s="33">
        <v>1.3713899999999999E-4</v>
      </c>
      <c r="CS212" s="33">
        <v>1.354545E-4</v>
      </c>
      <c r="CT212" s="33">
        <v>1.3386569999999999E-4</v>
      </c>
      <c r="CU212" s="33">
        <v>1.3239560000000001E-4</v>
      </c>
      <c r="CV212" s="33">
        <v>1.3098999999999999E-4</v>
      </c>
      <c r="CW212" s="33">
        <v>1.297371E-4</v>
      </c>
      <c r="CX212" s="33">
        <v>1.2845200000000001E-4</v>
      </c>
      <c r="CY212" s="33">
        <v>1.271942E-4</v>
      </c>
      <c r="CZ212" s="33">
        <v>1.2580459999999999E-4</v>
      </c>
      <c r="DA212" s="33">
        <v>1.2426240000000001E-4</v>
      </c>
      <c r="DB212" s="33">
        <v>1.2273049999999999E-4</v>
      </c>
      <c r="DC212" s="33">
        <v>1.212741E-4</v>
      </c>
      <c r="DD212" s="33">
        <v>1.1978559999999999E-4</v>
      </c>
      <c r="DE212" s="33">
        <v>1.18227E-4</v>
      </c>
      <c r="DF212" s="33">
        <v>1.168012E-4</v>
      </c>
      <c r="DG212" s="33">
        <v>1.154616E-4</v>
      </c>
      <c r="DH212" s="33">
        <v>1.142225E-4</v>
      </c>
      <c r="DI212" s="33">
        <v>1.130031E-4</v>
      </c>
      <c r="DJ212" s="33">
        <v>1.117877E-4</v>
      </c>
      <c r="DK212" s="33">
        <v>1.103952E-4</v>
      </c>
      <c r="DL212" s="33">
        <v>1.0884170000000001E-4</v>
      </c>
      <c r="DM212" s="33">
        <v>1.071567E-4</v>
      </c>
      <c r="DN212" s="33">
        <v>1.054818E-4</v>
      </c>
      <c r="DO212" s="33">
        <v>1.038469E-4</v>
      </c>
      <c r="DP212" s="33">
        <v>1.0255300000000001E-4</v>
      </c>
      <c r="DQ212" s="33">
        <v>1.012962E-4</v>
      </c>
      <c r="DR212" s="33">
        <v>1.00036E-4</v>
      </c>
      <c r="DS212" s="33">
        <v>9.8776790000000005E-5</v>
      </c>
      <c r="DT212" s="33">
        <v>9.7511969999999995E-5</v>
      </c>
      <c r="DU212" s="33">
        <v>9.6315060000000006E-5</v>
      </c>
      <c r="DV212" s="33">
        <v>9.5102519999999994E-5</v>
      </c>
      <c r="DW212" s="33">
        <v>9.3959610000000001E-5</v>
      </c>
      <c r="DX212" s="33">
        <v>9.2922659999999994E-5</v>
      </c>
      <c r="DY212" s="33">
        <v>9.1856150000000007E-5</v>
      </c>
      <c r="DZ212" s="33">
        <v>9.0844410000000001E-5</v>
      </c>
      <c r="EA212" s="33">
        <v>8.9755280000000003E-5</v>
      </c>
      <c r="EB212" s="33">
        <v>8.8630510000000005E-5</v>
      </c>
      <c r="EC212" s="33">
        <v>8.7496610000000006E-5</v>
      </c>
      <c r="ED212" s="33">
        <v>8.6340879999999997E-5</v>
      </c>
      <c r="EE212" s="33">
        <v>8.5240899999999999E-5</v>
      </c>
      <c r="EF212" s="33">
        <v>8.4131369999999997E-5</v>
      </c>
      <c r="EG212" s="33">
        <v>8.3202760000000006E-5</v>
      </c>
      <c r="EH212" s="33">
        <v>8.2347590000000003E-5</v>
      </c>
      <c r="EI212" s="33">
        <v>8.1522520000000006E-5</v>
      </c>
      <c r="EJ212" s="33">
        <v>8.0645450000000002E-5</v>
      </c>
      <c r="EK212" s="33">
        <v>7.9715960000000004E-5</v>
      </c>
      <c r="EL212" s="33">
        <v>7.879335E-5</v>
      </c>
      <c r="EM212" s="33">
        <v>7.7737730000000002E-5</v>
      </c>
      <c r="EN212" s="33">
        <v>7.6619120000000001E-5</v>
      </c>
      <c r="EO212" s="33">
        <v>7.5509139999999994E-5</v>
      </c>
      <c r="EP212" s="33">
        <v>7.4470510000000005E-5</v>
      </c>
      <c r="EQ212" s="33">
        <v>7.3625949999999999E-5</v>
      </c>
      <c r="ER212" s="33">
        <v>7.2915610000000004E-5</v>
      </c>
      <c r="ES212" s="33">
        <v>7.2262839999999998E-5</v>
      </c>
      <c r="ET212" s="33">
        <v>7.1553729999999994E-5</v>
      </c>
      <c r="EU212" s="33">
        <v>7.0805219999999999E-5</v>
      </c>
      <c r="EV212" s="33">
        <v>7.0012710000000002E-5</v>
      </c>
      <c r="EW212" s="33">
        <v>6.8997180000000003E-5</v>
      </c>
      <c r="EX212" s="33">
        <v>6.7973209999999996E-5</v>
      </c>
      <c r="EY212" s="33">
        <v>6.6987420000000003E-5</v>
      </c>
      <c r="EZ212" s="33">
        <v>6.6043239999999994E-5</v>
      </c>
      <c r="FA212" s="33">
        <v>6.5205330000000006E-5</v>
      </c>
      <c r="FB212" s="33">
        <v>6.4367269999999994E-5</v>
      </c>
      <c r="FC212" s="33">
        <v>6.355427E-5</v>
      </c>
      <c r="FD212" s="33">
        <v>6.2688279999999999E-5</v>
      </c>
      <c r="FE212" s="33">
        <v>6.1844060000000004E-5</v>
      </c>
      <c r="FF212" s="33">
        <v>6.1003350000000003E-5</v>
      </c>
      <c r="FG212" s="33">
        <v>6.0110279999999998E-5</v>
      </c>
      <c r="FH212" s="33">
        <v>5.9339680000000002E-5</v>
      </c>
      <c r="FI212" s="33">
        <v>5.8564879999999998E-5</v>
      </c>
      <c r="FJ212" s="33">
        <v>5.7878479999999997E-5</v>
      </c>
      <c r="FK212" s="33">
        <v>5.7242289999999998E-5</v>
      </c>
      <c r="FL212" s="33">
        <v>5.658314E-5</v>
      </c>
      <c r="FM212" s="33">
        <v>5.598112E-5</v>
      </c>
      <c r="FN212" s="33">
        <v>5.5350779999999997E-5</v>
      </c>
      <c r="FO212" s="33">
        <v>5.4746429999999997E-5</v>
      </c>
      <c r="FP212" s="33">
        <v>5.417681E-5</v>
      </c>
      <c r="FQ212" s="33">
        <v>5.3649490000000001E-5</v>
      </c>
      <c r="FR212" s="33">
        <v>5.3199740000000001E-5</v>
      </c>
      <c r="FS212" s="33">
        <v>5.272625E-5</v>
      </c>
      <c r="FT212" s="33">
        <v>5.2349290000000003E-5</v>
      </c>
      <c r="FU212" s="33">
        <v>5.192817E-5</v>
      </c>
      <c r="FV212" s="33">
        <v>5.1447840000000002E-5</v>
      </c>
      <c r="FW212" s="33">
        <v>5.0949529999999999E-5</v>
      </c>
      <c r="FX212" s="33">
        <v>5.038016E-5</v>
      </c>
      <c r="FY212" s="33">
        <v>4.988053E-5</v>
      </c>
      <c r="FZ212" s="33">
        <v>4.9381439999999997E-5</v>
      </c>
      <c r="GA212" s="33">
        <v>4.8980950000000001E-5</v>
      </c>
      <c r="GB212" s="33">
        <v>4.8666850000000003E-5</v>
      </c>
      <c r="GC212" s="33">
        <v>4.8350080000000002E-5</v>
      </c>
      <c r="GD212" s="33">
        <v>4.819197E-5</v>
      </c>
      <c r="GE212" s="33">
        <v>4.8006030000000003E-5</v>
      </c>
      <c r="GF212" s="33">
        <v>4.7816109999999998E-5</v>
      </c>
      <c r="GG212" s="33">
        <v>4.7650649999999998E-5</v>
      </c>
      <c r="GH212" s="33">
        <v>4.7404760000000001E-5</v>
      </c>
      <c r="GI212" s="33">
        <v>4.7155420000000001E-5</v>
      </c>
      <c r="GJ212" s="33">
        <v>4.6883879999999999E-5</v>
      </c>
      <c r="GK212" s="33">
        <v>4.6717020000000002E-5</v>
      </c>
      <c r="GL212" s="33">
        <v>4.6509279999999997E-5</v>
      </c>
      <c r="GM212" s="33">
        <v>4.6343559999999998E-5</v>
      </c>
      <c r="GN212" s="33">
        <v>4.617E-5</v>
      </c>
      <c r="GO212" s="33">
        <v>4.59134E-5</v>
      </c>
      <c r="GP212" s="33">
        <v>4.5629259999999998E-5</v>
      </c>
      <c r="GQ212" s="33">
        <v>4.5329830000000003E-5</v>
      </c>
      <c r="GR212" s="33">
        <v>4.4951309999999998E-5</v>
      </c>
      <c r="GS212" s="33">
        <v>4.4617209999999998E-5</v>
      </c>
      <c r="GT212" s="33">
        <v>4.4160779999999998E-5</v>
      </c>
      <c r="GU212" s="33">
        <v>4.3731589999999999E-5</v>
      </c>
      <c r="GV212" s="33">
        <v>4.3339440000000003E-5</v>
      </c>
      <c r="GW212" s="33">
        <v>4.296074E-5</v>
      </c>
      <c r="GX212" s="33">
        <v>4.2678490000000001E-5</v>
      </c>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c r="IV212" s="33"/>
      <c r="IW212" s="33"/>
      <c r="IX212" s="33"/>
      <c r="IY212" s="33"/>
      <c r="IZ212" s="33"/>
      <c r="JA212" s="33"/>
      <c r="JB212" s="33"/>
      <c r="JC212" s="33"/>
      <c r="JD212" s="33"/>
      <c r="JE212" s="33"/>
      <c r="JF212" s="33"/>
      <c r="JG212" s="33"/>
      <c r="JH212" s="33"/>
      <c r="JI212" s="33"/>
      <c r="JJ212" s="33"/>
      <c r="JK212" s="33"/>
      <c r="JL212" s="33"/>
      <c r="JM212" s="33"/>
      <c r="JN212" s="33"/>
      <c r="JO212" s="33"/>
      <c r="JP212" s="33"/>
      <c r="JQ212" s="33"/>
      <c r="JR212" s="33"/>
      <c r="JS212" s="33"/>
      <c r="JT212" s="33"/>
      <c r="JU212" s="33"/>
      <c r="JV212" s="33"/>
      <c r="JW212" s="33"/>
      <c r="JX212" s="33"/>
      <c r="JY212" s="33"/>
      <c r="JZ212" s="33"/>
      <c r="KA212" s="33"/>
      <c r="KB212" s="33"/>
      <c r="KC212" s="33"/>
      <c r="KD212" s="33"/>
      <c r="KE212" s="33"/>
      <c r="KF212" s="33"/>
      <c r="KG212" s="33"/>
      <c r="KH212" s="33"/>
      <c r="KI212" s="33"/>
      <c r="KJ212" s="33"/>
      <c r="KK212" s="33"/>
      <c r="KL212" s="33"/>
      <c r="KM212" s="33"/>
      <c r="KN212" s="33"/>
      <c r="KO212" s="33"/>
      <c r="KP212" s="33"/>
      <c r="KQ212" s="33"/>
      <c r="KR212" s="33"/>
      <c r="KS212" s="33"/>
      <c r="KT212" s="33"/>
      <c r="KU212" s="33"/>
      <c r="KV212" s="33"/>
      <c r="KW212" s="33"/>
      <c r="KX212" s="33"/>
      <c r="KY212" s="33"/>
      <c r="KZ212" s="33"/>
      <c r="LA212" s="33"/>
      <c r="LB212" s="33"/>
      <c r="LC212" s="33"/>
      <c r="LD212" s="33"/>
      <c r="LE212" s="33"/>
      <c r="LF212" s="33"/>
      <c r="LG212" s="33"/>
      <c r="LH212" s="33"/>
      <c r="LI212" s="33"/>
      <c r="LJ212" s="33"/>
      <c r="LK212" s="33"/>
      <c r="LL212" s="33"/>
      <c r="LM212" s="33"/>
      <c r="LN212" s="33"/>
      <c r="LO212" s="33"/>
      <c r="LP212" s="33"/>
      <c r="LQ212" s="33"/>
      <c r="LR212" s="33"/>
      <c r="LS212" s="33"/>
      <c r="LT212" s="33"/>
      <c r="LU212" s="33"/>
      <c r="LV212" s="33"/>
      <c r="LW212" s="33"/>
      <c r="LX212" s="33"/>
      <c r="LY212" s="33"/>
      <c r="LZ212" s="33"/>
      <c r="MA212" s="33"/>
      <c r="MB212" s="33"/>
      <c r="MC212" s="33"/>
      <c r="MD212" s="33"/>
      <c r="ME212" s="33"/>
      <c r="MF212" s="33"/>
      <c r="MG212" s="33"/>
      <c r="MH212" s="33"/>
      <c r="MI212" s="33"/>
      <c r="MJ212" s="33"/>
      <c r="MK212" s="33"/>
      <c r="ML212" s="33"/>
      <c r="MM212" s="33"/>
      <c r="MN212" s="33"/>
      <c r="MO212" s="33"/>
      <c r="MP212" s="33"/>
      <c r="MQ212" s="33"/>
      <c r="MR212" s="33"/>
      <c r="MS212" s="33"/>
      <c r="MT212" s="33"/>
      <c r="MU212" s="33"/>
      <c r="MV212" s="33"/>
      <c r="MW212" s="33"/>
      <c r="MX212" s="33"/>
      <c r="MY212" s="33"/>
      <c r="MZ212" s="33"/>
      <c r="NA212" s="33"/>
      <c r="NB212" s="33"/>
      <c r="NC212" s="33"/>
      <c r="ND212" s="33"/>
      <c r="NE212" s="33"/>
      <c r="NF212" s="33"/>
      <c r="NG212" s="33"/>
      <c r="NH212" s="33"/>
      <c r="NI212" s="33"/>
      <c r="NJ212" s="33"/>
      <c r="NK212" s="33"/>
      <c r="NL212" s="33"/>
      <c r="NM212" s="33"/>
      <c r="NN212" s="33"/>
      <c r="NO212" s="33"/>
      <c r="NP212" s="33"/>
      <c r="NQ212" s="33"/>
      <c r="NR212" s="33"/>
      <c r="NS212" s="33"/>
      <c r="NT212" s="33"/>
      <c r="NU212" s="33"/>
      <c r="NV212" s="33"/>
      <c r="NW212" s="33"/>
      <c r="NX212" s="33"/>
      <c r="NY212" s="33"/>
      <c r="NZ212" s="33"/>
      <c r="OA212" s="33"/>
      <c r="OB212" s="33"/>
      <c r="OC212" s="33"/>
      <c r="OD212" s="33"/>
      <c r="OE212" s="33"/>
      <c r="OF212" s="33"/>
      <c r="OG212" s="33"/>
      <c r="OH212" s="33"/>
      <c r="OI212" s="33"/>
      <c r="OJ212" s="33"/>
      <c r="OK212" s="33"/>
      <c r="OL212" s="33"/>
      <c r="OM212" s="33"/>
      <c r="ON212" s="33"/>
      <c r="OO212" s="33"/>
      <c r="OP212" s="33"/>
    </row>
    <row r="213" spans="1:406" x14ac:dyDescent="0.25">
      <c r="A213" s="13" t="str">
        <f t="shared" si="2"/>
        <v>Boom-ULTRA COARSE-0.5-20-20</v>
      </c>
      <c r="B213" s="13" t="s">
        <v>57</v>
      </c>
      <c r="C213" s="13" t="s">
        <v>42</v>
      </c>
      <c r="D213" s="23">
        <v>0.5</v>
      </c>
      <c r="E213" s="23">
        <v>20</v>
      </c>
      <c r="F213" s="32">
        <v>20</v>
      </c>
      <c r="G213" s="33">
        <v>5.2171190000000001E-3</v>
      </c>
      <c r="H213" s="33">
        <v>3.7158080000000001E-3</v>
      </c>
      <c r="I213" s="33">
        <v>2.739909E-3</v>
      </c>
      <c r="J213" s="33">
        <v>2.3852930000000001E-3</v>
      </c>
      <c r="K213" s="33">
        <v>2.346047E-3</v>
      </c>
      <c r="L213" s="33">
        <v>2.451417E-3</v>
      </c>
      <c r="M213" s="33">
        <v>2.2419610000000002E-3</v>
      </c>
      <c r="N213" s="33">
        <v>2.0604210000000002E-3</v>
      </c>
      <c r="O213" s="33">
        <v>1.8376880000000001E-3</v>
      </c>
      <c r="P213" s="33">
        <v>1.6512160000000001E-3</v>
      </c>
      <c r="Q213" s="33">
        <v>1.47306E-3</v>
      </c>
      <c r="R213" s="33">
        <v>1.2710810000000001E-3</v>
      </c>
      <c r="S213" s="33">
        <v>1.080683E-3</v>
      </c>
      <c r="T213" s="33">
        <v>9.0156670000000004E-4</v>
      </c>
      <c r="U213" s="33">
        <v>7.3829319999999996E-4</v>
      </c>
      <c r="V213" s="33">
        <v>5.9325960000000005E-4</v>
      </c>
      <c r="W213" s="33">
        <v>4.6464709999999998E-4</v>
      </c>
      <c r="X213" s="33">
        <v>4.1543869999999998E-4</v>
      </c>
      <c r="Y213" s="33">
        <v>3.749782E-4</v>
      </c>
      <c r="Z213" s="33">
        <v>3.4168399999999998E-4</v>
      </c>
      <c r="AA213" s="33">
        <v>3.1350600000000002E-4</v>
      </c>
      <c r="AB213" s="33">
        <v>2.8924810000000001E-4</v>
      </c>
      <c r="AC213" s="33">
        <v>2.6822590000000001E-4</v>
      </c>
      <c r="AD213" s="33">
        <v>2.4979480000000002E-4</v>
      </c>
      <c r="AE213" s="33">
        <v>2.3352529999999999E-4</v>
      </c>
      <c r="AF213" s="33">
        <v>2.1950499999999999E-4</v>
      </c>
      <c r="AG213" s="33">
        <v>2.0685150000000001E-4</v>
      </c>
      <c r="AH213" s="33">
        <v>1.952999E-4</v>
      </c>
      <c r="AI213" s="33">
        <v>1.8525839999999999E-4</v>
      </c>
      <c r="AJ213" s="33">
        <v>1.761772E-4</v>
      </c>
      <c r="AK213" s="33">
        <v>1.6806540000000001E-4</v>
      </c>
      <c r="AL213" s="33">
        <v>1.6071360000000001E-4</v>
      </c>
      <c r="AM213" s="33">
        <v>1.5412149999999999E-4</v>
      </c>
      <c r="AN213" s="33">
        <v>1.4809400000000001E-4</v>
      </c>
      <c r="AO213" s="33">
        <v>1.4247089999999999E-4</v>
      </c>
      <c r="AP213" s="33">
        <v>1.372256E-4</v>
      </c>
      <c r="AQ213" s="33">
        <v>1.325713E-4</v>
      </c>
      <c r="AR213" s="33">
        <v>1.284356E-4</v>
      </c>
      <c r="AS213" s="33">
        <v>1.2479780000000001E-4</v>
      </c>
      <c r="AT213" s="33">
        <v>1.213385E-4</v>
      </c>
      <c r="AU213" s="33">
        <v>1.181586E-4</v>
      </c>
      <c r="AV213" s="33">
        <v>1.1534159999999999E-4</v>
      </c>
      <c r="AW213" s="33">
        <v>1.1276400000000001E-4</v>
      </c>
      <c r="AX213" s="33">
        <v>1.104862E-4</v>
      </c>
      <c r="AY213" s="33">
        <v>1.084823E-4</v>
      </c>
      <c r="AZ213" s="33">
        <v>1.068049E-4</v>
      </c>
      <c r="BA213" s="33">
        <v>1.05163E-4</v>
      </c>
      <c r="BB213" s="33">
        <v>1.035768E-4</v>
      </c>
      <c r="BC213" s="33">
        <v>1.021345E-4</v>
      </c>
      <c r="BD213" s="33">
        <v>1.00882E-4</v>
      </c>
      <c r="BE213" s="33">
        <v>9.9688460000000003E-5</v>
      </c>
      <c r="BF213" s="33">
        <v>9.8454230000000006E-5</v>
      </c>
      <c r="BG213" s="33">
        <v>9.7063459999999994E-5</v>
      </c>
      <c r="BH213" s="33">
        <v>9.5711239999999995E-5</v>
      </c>
      <c r="BI213" s="33">
        <v>9.4181310000000006E-5</v>
      </c>
      <c r="BJ213" s="33">
        <v>9.2781950000000004E-5</v>
      </c>
      <c r="BK213" s="33">
        <v>9.1414620000000005E-5</v>
      </c>
      <c r="BL213" s="33">
        <v>8.9996310000000005E-5</v>
      </c>
      <c r="BM213" s="33">
        <v>8.8322490000000006E-5</v>
      </c>
      <c r="BN213" s="33">
        <v>8.6703980000000001E-5</v>
      </c>
      <c r="BO213" s="33">
        <v>8.5002330000000006E-5</v>
      </c>
      <c r="BP213" s="33">
        <v>8.3283399999999996E-5</v>
      </c>
      <c r="BQ213" s="33">
        <v>8.1669130000000003E-5</v>
      </c>
      <c r="BR213" s="33">
        <v>7.9972880000000007E-5</v>
      </c>
      <c r="BS213" s="33">
        <v>7.8450589999999997E-5</v>
      </c>
      <c r="BT213" s="33">
        <v>7.6819690000000005E-5</v>
      </c>
      <c r="BU213" s="33">
        <v>7.5375230000000005E-5</v>
      </c>
      <c r="BV213" s="33">
        <v>7.4049009999999996E-5</v>
      </c>
      <c r="BW213" s="33">
        <v>7.2814110000000005E-5</v>
      </c>
      <c r="BX213" s="33">
        <v>7.1390950000000005E-5</v>
      </c>
      <c r="BY213" s="33">
        <v>6.9977729999999995E-5</v>
      </c>
      <c r="BZ213" s="33">
        <v>6.8636599999999999E-5</v>
      </c>
      <c r="CA213" s="33">
        <v>6.7416669999999999E-5</v>
      </c>
      <c r="CB213" s="33">
        <v>6.6317290000000002E-5</v>
      </c>
      <c r="CC213" s="33">
        <v>6.5224409999999999E-5</v>
      </c>
      <c r="CD213" s="33">
        <v>6.4094939999999998E-5</v>
      </c>
      <c r="CE213" s="33">
        <v>6.2904069999999998E-5</v>
      </c>
      <c r="CF213" s="33">
        <v>6.165125E-5</v>
      </c>
      <c r="CG213" s="33">
        <v>6.0455909999999999E-5</v>
      </c>
      <c r="CH213" s="33">
        <v>5.9384639999999997E-5</v>
      </c>
      <c r="CI213" s="33">
        <v>5.8514870000000002E-5</v>
      </c>
      <c r="CJ213" s="33">
        <v>5.758182E-5</v>
      </c>
      <c r="CK213" s="33">
        <v>5.662799E-5</v>
      </c>
      <c r="CL213" s="33">
        <v>5.557565E-5</v>
      </c>
      <c r="CM213" s="33">
        <v>5.4487200000000002E-5</v>
      </c>
      <c r="CN213" s="33">
        <v>5.3481389999999999E-5</v>
      </c>
      <c r="CO213" s="33">
        <v>5.2559599999999997E-5</v>
      </c>
      <c r="CP213" s="33">
        <v>5.1920820000000001E-5</v>
      </c>
      <c r="CQ213" s="33">
        <v>5.1268119999999999E-5</v>
      </c>
      <c r="CR213" s="33">
        <v>5.0710619999999997E-5</v>
      </c>
      <c r="CS213" s="33">
        <v>5.0166059999999998E-5</v>
      </c>
      <c r="CT213" s="33">
        <v>4.9644139999999997E-5</v>
      </c>
      <c r="CU213" s="33">
        <v>4.9065849999999997E-5</v>
      </c>
      <c r="CV213" s="33">
        <v>4.8597200000000003E-5</v>
      </c>
      <c r="CW213" s="33">
        <v>4.8176269999999999E-5</v>
      </c>
      <c r="CX213" s="33">
        <v>4.7869430000000002E-5</v>
      </c>
      <c r="CY213" s="33">
        <v>4.7727569999999998E-5</v>
      </c>
      <c r="CZ213" s="33">
        <v>4.747865E-5</v>
      </c>
      <c r="DA213" s="33">
        <v>4.7326059999999998E-5</v>
      </c>
      <c r="DB213" s="33">
        <v>4.694987E-5</v>
      </c>
      <c r="DC213" s="33">
        <v>4.6523500000000003E-5</v>
      </c>
      <c r="DD213" s="33">
        <v>4.6057589999999997E-5</v>
      </c>
      <c r="DE213" s="33">
        <v>4.5752730000000002E-5</v>
      </c>
      <c r="DF213" s="33">
        <v>4.5532789999999998E-5</v>
      </c>
      <c r="DG213" s="33">
        <v>4.5292910000000002E-5</v>
      </c>
      <c r="DH213" s="33">
        <v>4.5127460000000002E-5</v>
      </c>
      <c r="DI213" s="33">
        <v>4.4813189999999999E-5</v>
      </c>
      <c r="DJ213" s="33">
        <v>4.444482E-5</v>
      </c>
      <c r="DK213" s="33">
        <v>4.415248E-5</v>
      </c>
      <c r="DL213" s="33">
        <v>4.3858630000000003E-5</v>
      </c>
      <c r="DM213" s="33">
        <v>4.364791E-5</v>
      </c>
      <c r="DN213" s="33">
        <v>4.346048E-5</v>
      </c>
      <c r="DO213" s="33">
        <v>4.330065E-5</v>
      </c>
      <c r="DP213" s="33">
        <v>4.2963229999999998E-5</v>
      </c>
      <c r="DQ213" s="33">
        <v>4.2706749999999999E-5</v>
      </c>
      <c r="DR213" s="33">
        <v>4.2374250000000002E-5</v>
      </c>
      <c r="DS213" s="33">
        <v>4.2114199999999997E-5</v>
      </c>
      <c r="DT213" s="33">
        <v>4.1934439999999999E-5</v>
      </c>
      <c r="DU213" s="33">
        <v>4.1804809999999997E-5</v>
      </c>
      <c r="DV213" s="33">
        <v>4.1677549999999999E-5</v>
      </c>
      <c r="DW213" s="33">
        <v>4.1427990000000003E-5</v>
      </c>
      <c r="DX213" s="33">
        <v>4.1151600000000001E-5</v>
      </c>
      <c r="DY213" s="33">
        <v>4.0843880000000002E-5</v>
      </c>
      <c r="DZ213" s="33">
        <v>4.0598939999999998E-5</v>
      </c>
      <c r="EA213" s="33">
        <v>4.04775E-5</v>
      </c>
      <c r="EB213" s="33">
        <v>4.0423429999999999E-5</v>
      </c>
      <c r="EC213" s="33">
        <v>4.0269060000000001E-5</v>
      </c>
      <c r="ED213" s="33">
        <v>4.0063479999999999E-5</v>
      </c>
      <c r="EE213" s="33">
        <v>3.9773929999999997E-5</v>
      </c>
      <c r="EF213" s="33">
        <v>3.9312810000000001E-5</v>
      </c>
      <c r="EG213" s="33">
        <v>3.9076309999999998E-5</v>
      </c>
      <c r="EH213" s="33">
        <v>3.8853039999999998E-5</v>
      </c>
      <c r="EI213" s="33">
        <v>3.8743640000000002E-5</v>
      </c>
      <c r="EJ213" s="33">
        <v>3.8738619999999997E-5</v>
      </c>
      <c r="EK213" s="33">
        <v>3.8709209999999999E-5</v>
      </c>
      <c r="EL213" s="33">
        <v>3.8601540000000002E-5</v>
      </c>
      <c r="EM213" s="33">
        <v>3.8462150000000002E-5</v>
      </c>
      <c r="EN213" s="33">
        <v>3.830055E-5</v>
      </c>
      <c r="EO213" s="33">
        <v>3.7952689999999999E-5</v>
      </c>
      <c r="EP213" s="33">
        <v>3.7708130000000001E-5</v>
      </c>
      <c r="EQ213" s="33">
        <v>3.746701E-5</v>
      </c>
      <c r="ER213" s="33">
        <v>3.7238189999999998E-5</v>
      </c>
      <c r="ES213" s="33">
        <v>3.7009779999999998E-5</v>
      </c>
      <c r="ET213" s="33">
        <v>3.6791339999999997E-5</v>
      </c>
      <c r="EU213" s="33">
        <v>3.6641280000000003E-5</v>
      </c>
      <c r="EV213" s="33">
        <v>3.6479339999999998E-5</v>
      </c>
      <c r="EW213" s="33">
        <v>3.6364210000000001E-5</v>
      </c>
      <c r="EX213" s="33">
        <v>3.6288319999999998E-5</v>
      </c>
      <c r="EY213" s="33">
        <v>3.6309290000000001E-5</v>
      </c>
      <c r="EZ213" s="33">
        <v>3.6261879999999998E-5</v>
      </c>
      <c r="FA213" s="33">
        <v>3.6221560000000003E-5</v>
      </c>
      <c r="FB213" s="33">
        <v>3.6026499999999998E-5</v>
      </c>
      <c r="FC213" s="33">
        <v>3.5839079999999999E-5</v>
      </c>
      <c r="FD213" s="33">
        <v>3.5592729999999998E-5</v>
      </c>
      <c r="FE213" s="33">
        <v>3.5210899999999999E-5</v>
      </c>
      <c r="FF213" s="33">
        <v>3.4885300000000003E-5</v>
      </c>
      <c r="FG213" s="33">
        <v>3.4587869999999999E-5</v>
      </c>
      <c r="FH213" s="33">
        <v>3.4254249999999998E-5</v>
      </c>
      <c r="FI213" s="33">
        <v>3.4089910000000001E-5</v>
      </c>
      <c r="FJ213" s="33">
        <v>3.4043089999999999E-5</v>
      </c>
      <c r="FK213" s="33">
        <v>3.4028249999999997E-5</v>
      </c>
      <c r="FL213" s="33">
        <v>3.4118459999999999E-5</v>
      </c>
      <c r="FM213" s="33">
        <v>3.4289470000000002E-5</v>
      </c>
      <c r="FN213" s="33">
        <v>3.428052E-5</v>
      </c>
      <c r="FO213" s="33">
        <v>3.4289009999999997E-5</v>
      </c>
      <c r="FP213" s="33">
        <v>3.419683E-5</v>
      </c>
      <c r="FQ213" s="33">
        <v>3.3981250000000003E-5</v>
      </c>
      <c r="FR213" s="33">
        <v>3.3760809999999998E-5</v>
      </c>
      <c r="FS213" s="33">
        <v>3.331381E-5</v>
      </c>
      <c r="FT213" s="33">
        <v>3.276633E-5</v>
      </c>
      <c r="FU213" s="33">
        <v>3.2273829999999998E-5</v>
      </c>
      <c r="FV213" s="33">
        <v>3.1946690000000003E-5</v>
      </c>
      <c r="FW213" s="33">
        <v>3.166835E-5</v>
      </c>
      <c r="FX213" s="33">
        <v>3.1614869999999999E-5</v>
      </c>
      <c r="FY213" s="33">
        <v>3.1624690000000002E-5</v>
      </c>
      <c r="FZ213" s="33">
        <v>3.1749489999999997E-5</v>
      </c>
      <c r="GA213" s="33">
        <v>3.1914249999999997E-5</v>
      </c>
      <c r="GB213" s="33">
        <v>3.1970970000000001E-5</v>
      </c>
      <c r="GC213" s="33">
        <v>3.2023090000000001E-5</v>
      </c>
      <c r="GD213" s="33">
        <v>3.2118710000000002E-5</v>
      </c>
      <c r="GE213" s="33">
        <v>3.2123029999999999E-5</v>
      </c>
      <c r="GF213" s="33">
        <v>3.1965999999999999E-5</v>
      </c>
      <c r="GG213" s="33">
        <v>3.1772539999999997E-5</v>
      </c>
      <c r="GH213" s="33">
        <v>3.1429829999999997E-5</v>
      </c>
      <c r="GI213" s="33">
        <v>3.096492E-5</v>
      </c>
      <c r="GJ213" s="33">
        <v>3.0363350000000001E-5</v>
      </c>
      <c r="GK213" s="33">
        <v>2.9743210000000001E-5</v>
      </c>
      <c r="GL213" s="33">
        <v>2.9302389999999998E-5</v>
      </c>
      <c r="GM213" s="33">
        <v>2.8968789999999999E-5</v>
      </c>
      <c r="GN213" s="33">
        <v>2.873163E-5</v>
      </c>
      <c r="GO213" s="33">
        <v>2.8524419999999999E-5</v>
      </c>
      <c r="GP213" s="33">
        <v>2.830581E-5</v>
      </c>
      <c r="GQ213" s="33">
        <v>2.8072199999999999E-5</v>
      </c>
      <c r="GR213" s="33">
        <v>2.779218E-5</v>
      </c>
      <c r="GS213" s="33">
        <v>2.7467110000000001E-5</v>
      </c>
      <c r="GT213" s="33">
        <v>2.714415E-5</v>
      </c>
      <c r="GU213" s="33">
        <v>2.678832E-5</v>
      </c>
      <c r="GV213" s="33">
        <v>2.6381459999999999E-5</v>
      </c>
      <c r="GW213" s="33">
        <v>2.6049849999999999E-5</v>
      </c>
      <c r="GX213" s="33">
        <v>2.563338E-5</v>
      </c>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33"/>
      <c r="JH213" s="33"/>
      <c r="JI213" s="33"/>
      <c r="JJ213" s="33"/>
      <c r="JK213" s="33"/>
      <c r="JL213" s="33"/>
      <c r="JM213" s="33"/>
      <c r="JN213" s="33"/>
      <c r="JO213" s="33"/>
      <c r="JP213" s="33"/>
      <c r="JQ213" s="33"/>
      <c r="JR213" s="33"/>
      <c r="JS213" s="33"/>
      <c r="JT213" s="33"/>
      <c r="JU213" s="33"/>
      <c r="JV213" s="33"/>
      <c r="JW213" s="33"/>
      <c r="JX213" s="33"/>
      <c r="JY213" s="33"/>
      <c r="JZ213" s="33"/>
      <c r="KA213" s="33"/>
      <c r="KB213" s="33"/>
      <c r="KC213" s="33"/>
      <c r="KD213" s="33"/>
      <c r="KE213" s="33"/>
      <c r="KF213" s="33"/>
      <c r="KG213" s="33"/>
      <c r="KH213" s="33"/>
      <c r="KI213" s="33"/>
      <c r="KJ213" s="33"/>
      <c r="KK213" s="33"/>
      <c r="KL213" s="33"/>
      <c r="KM213" s="33"/>
      <c r="KN213" s="33"/>
      <c r="KO213" s="33"/>
      <c r="KP213" s="33"/>
      <c r="KQ213" s="33"/>
      <c r="KR213" s="33"/>
      <c r="KS213" s="33"/>
      <c r="KT213" s="33"/>
      <c r="KU213" s="33"/>
      <c r="KV213" s="33"/>
      <c r="KW213" s="33"/>
      <c r="KX213" s="33"/>
      <c r="KY213" s="33"/>
      <c r="KZ213" s="33"/>
      <c r="LA213" s="33"/>
      <c r="LB213" s="33"/>
      <c r="LC213" s="33"/>
      <c r="LD213" s="33"/>
      <c r="LE213" s="33"/>
      <c r="LF213" s="33"/>
      <c r="LG213" s="33"/>
      <c r="LH213" s="33"/>
      <c r="LI213" s="33"/>
      <c r="LJ213" s="33"/>
      <c r="LK213" s="33"/>
      <c r="LL213" s="33"/>
      <c r="LM213" s="33"/>
      <c r="LN213" s="33"/>
      <c r="LO213" s="33"/>
      <c r="LP213" s="33"/>
      <c r="LQ213" s="33"/>
      <c r="LR213" s="33"/>
      <c r="LS213" s="33"/>
      <c r="LT213" s="33"/>
      <c r="LU213" s="33"/>
      <c r="LV213" s="33"/>
      <c r="LW213" s="33"/>
      <c r="LX213" s="33"/>
      <c r="LY213" s="33"/>
      <c r="LZ213" s="33"/>
      <c r="MA213" s="33"/>
      <c r="MB213" s="33"/>
      <c r="MC213" s="33"/>
      <c r="MD213" s="33"/>
      <c r="ME213" s="33"/>
      <c r="MF213" s="33"/>
      <c r="MG213" s="33"/>
      <c r="MH213" s="33"/>
      <c r="MI213" s="33"/>
      <c r="MJ213" s="33"/>
      <c r="MK213" s="33"/>
      <c r="ML213" s="33"/>
      <c r="MM213" s="33"/>
      <c r="MN213" s="33"/>
      <c r="MO213" s="33"/>
      <c r="MP213" s="33"/>
      <c r="MQ213" s="33"/>
      <c r="MR213" s="33"/>
      <c r="MS213" s="33"/>
      <c r="MT213" s="33"/>
      <c r="MU213" s="33"/>
      <c r="MV213" s="33"/>
      <c r="MW213" s="33"/>
      <c r="MX213" s="33"/>
      <c r="MY213" s="33"/>
      <c r="MZ213" s="33"/>
      <c r="NA213" s="33"/>
      <c r="NB213" s="33"/>
      <c r="NC213" s="33"/>
      <c r="ND213" s="33"/>
      <c r="NE213" s="33"/>
      <c r="NF213" s="33"/>
      <c r="NG213" s="33"/>
      <c r="NH213" s="33"/>
      <c r="NI213" s="33"/>
      <c r="NJ213" s="33"/>
      <c r="NK213" s="33"/>
      <c r="NL213" s="33"/>
      <c r="NM213" s="33"/>
      <c r="NN213" s="33"/>
      <c r="NO213" s="33"/>
      <c r="NP213" s="33"/>
      <c r="NQ213" s="33"/>
      <c r="NR213" s="33"/>
      <c r="NS213" s="33"/>
      <c r="NT213" s="33"/>
      <c r="NU213" s="33"/>
      <c r="NV213" s="33"/>
      <c r="NW213" s="33"/>
      <c r="NX213" s="33"/>
      <c r="NY213" s="33"/>
      <c r="NZ213" s="33"/>
      <c r="OA213" s="33"/>
      <c r="OB213" s="33"/>
      <c r="OC213" s="33"/>
      <c r="OD213" s="33"/>
      <c r="OE213" s="33"/>
      <c r="OF213" s="33"/>
      <c r="OG213" s="33"/>
      <c r="OH213" s="33"/>
      <c r="OI213" s="33"/>
      <c r="OJ213" s="33"/>
      <c r="OK213" s="33"/>
      <c r="OL213" s="33"/>
      <c r="OM213" s="33"/>
      <c r="ON213" s="33"/>
      <c r="OO213" s="33"/>
      <c r="OP213" s="33"/>
    </row>
    <row r="214" spans="1:406" x14ac:dyDescent="0.25">
      <c r="A214" s="13" t="str">
        <f t="shared" si="2"/>
        <v>Boom-ULTRA COARSE-0.5-14-20</v>
      </c>
      <c r="B214" s="13" t="s">
        <v>57</v>
      </c>
      <c r="C214" s="13" t="s">
        <v>42</v>
      </c>
      <c r="D214" s="23">
        <v>0.5</v>
      </c>
      <c r="E214" s="23">
        <v>14</v>
      </c>
      <c r="F214" s="32">
        <v>20</v>
      </c>
      <c r="G214" s="33">
        <v>3.9546199999999998E-3</v>
      </c>
      <c r="H214" s="33">
        <v>2.6921810000000001E-3</v>
      </c>
      <c r="I214" s="33">
        <v>1.9373179999999999E-3</v>
      </c>
      <c r="J214" s="33">
        <v>1.656771E-3</v>
      </c>
      <c r="K214" s="33">
        <v>1.6372579999999999E-3</v>
      </c>
      <c r="L214" s="33">
        <v>1.7206330000000001E-3</v>
      </c>
      <c r="M214" s="33">
        <v>1.5345510000000001E-3</v>
      </c>
      <c r="N214" s="33">
        <v>1.422057E-3</v>
      </c>
      <c r="O214" s="33">
        <v>1.2848390000000001E-3</v>
      </c>
      <c r="P214" s="33">
        <v>1.16639E-3</v>
      </c>
      <c r="Q214" s="33">
        <v>1.034374E-3</v>
      </c>
      <c r="R214" s="33">
        <v>8.9380190000000004E-4</v>
      </c>
      <c r="S214" s="33">
        <v>7.7017540000000003E-4</v>
      </c>
      <c r="T214" s="33">
        <v>6.507746E-4</v>
      </c>
      <c r="U214" s="33">
        <v>5.3598299999999997E-4</v>
      </c>
      <c r="V214" s="33">
        <v>4.3113640000000001E-4</v>
      </c>
      <c r="W214" s="33">
        <v>3.3786560000000001E-4</v>
      </c>
      <c r="X214" s="33">
        <v>3.0332610000000001E-4</v>
      </c>
      <c r="Y214" s="33">
        <v>2.7543629999999999E-4</v>
      </c>
      <c r="Z214" s="33">
        <v>2.5275040000000002E-4</v>
      </c>
      <c r="AA214" s="33">
        <v>2.3374760000000001E-4</v>
      </c>
      <c r="AB214" s="33">
        <v>2.1755E-4</v>
      </c>
      <c r="AC214" s="33">
        <v>2.0338880000000001E-4</v>
      </c>
      <c r="AD214" s="33">
        <v>1.9146969999999999E-4</v>
      </c>
      <c r="AE214" s="33">
        <v>1.808263E-4</v>
      </c>
      <c r="AF214" s="33">
        <v>1.715384E-4</v>
      </c>
      <c r="AG214" s="33">
        <v>1.6315890000000001E-4</v>
      </c>
      <c r="AH214" s="33">
        <v>1.5580030000000001E-4</v>
      </c>
      <c r="AI214" s="33">
        <v>1.493578E-4</v>
      </c>
      <c r="AJ214" s="33">
        <v>1.4349569999999999E-4</v>
      </c>
      <c r="AK214" s="33">
        <v>1.3805729999999999E-4</v>
      </c>
      <c r="AL214" s="33">
        <v>1.330879E-4</v>
      </c>
      <c r="AM214" s="33">
        <v>1.286061E-4</v>
      </c>
      <c r="AN214" s="33">
        <v>1.2452890000000001E-4</v>
      </c>
      <c r="AO214" s="33">
        <v>1.206106E-4</v>
      </c>
      <c r="AP214" s="33">
        <v>1.1688020000000001E-4</v>
      </c>
      <c r="AQ214" s="33">
        <v>1.13582E-4</v>
      </c>
      <c r="AR214" s="33">
        <v>1.105104E-4</v>
      </c>
      <c r="AS214" s="33">
        <v>1.07798E-4</v>
      </c>
      <c r="AT214" s="33">
        <v>1.0518890000000001E-4</v>
      </c>
      <c r="AU214" s="33">
        <v>1.028828E-4</v>
      </c>
      <c r="AV214" s="33">
        <v>1.008304E-4</v>
      </c>
      <c r="AW214" s="33">
        <v>9.8996690000000006E-5</v>
      </c>
      <c r="AX214" s="33">
        <v>9.7372849999999994E-5</v>
      </c>
      <c r="AY214" s="33">
        <v>9.6068839999999993E-5</v>
      </c>
      <c r="AZ214" s="33">
        <v>9.4745269999999994E-5</v>
      </c>
      <c r="BA214" s="33">
        <v>9.3399459999999996E-5</v>
      </c>
      <c r="BB214" s="33">
        <v>9.2245730000000006E-5</v>
      </c>
      <c r="BC214" s="33">
        <v>9.1050839999999995E-5</v>
      </c>
      <c r="BD214" s="33">
        <v>9.0007389999999994E-5</v>
      </c>
      <c r="BE214" s="33">
        <v>8.8937580000000006E-5</v>
      </c>
      <c r="BF214" s="33">
        <v>8.7753959999999998E-5</v>
      </c>
      <c r="BG214" s="33">
        <v>8.6631249999999995E-5</v>
      </c>
      <c r="BH214" s="33">
        <v>8.5573729999999999E-5</v>
      </c>
      <c r="BI214" s="33">
        <v>8.4484319999999995E-5</v>
      </c>
      <c r="BJ214" s="33">
        <v>8.3665599999999994E-5</v>
      </c>
      <c r="BK214" s="33">
        <v>8.2778620000000002E-5</v>
      </c>
      <c r="BL214" s="33">
        <v>8.187425E-5</v>
      </c>
      <c r="BM214" s="33">
        <v>8.0917660000000003E-5</v>
      </c>
      <c r="BN214" s="33">
        <v>7.995786E-5</v>
      </c>
      <c r="BO214" s="33">
        <v>7.908802E-5</v>
      </c>
      <c r="BP214" s="33">
        <v>7.8333690000000005E-5</v>
      </c>
      <c r="BQ214" s="33">
        <v>7.7656109999999997E-5</v>
      </c>
      <c r="BR214" s="33">
        <v>7.7020410000000006E-5</v>
      </c>
      <c r="BS214" s="33">
        <v>7.6307729999999997E-5</v>
      </c>
      <c r="BT214" s="33">
        <v>7.5443329999999999E-5</v>
      </c>
      <c r="BU214" s="33">
        <v>7.4622010000000006E-5</v>
      </c>
      <c r="BV214" s="33">
        <v>7.3811519999999998E-5</v>
      </c>
      <c r="BW214" s="33">
        <v>7.3245199999999995E-5</v>
      </c>
      <c r="BX214" s="33">
        <v>7.2611729999999997E-5</v>
      </c>
      <c r="BY214" s="33">
        <v>7.2043079999999993E-5</v>
      </c>
      <c r="BZ214" s="33">
        <v>7.1473389999999998E-5</v>
      </c>
      <c r="CA214" s="33">
        <v>7.0909900000000004E-5</v>
      </c>
      <c r="CB214" s="33">
        <v>7.0173100000000001E-5</v>
      </c>
      <c r="CC214" s="33">
        <v>6.9422119999999995E-5</v>
      </c>
      <c r="CD214" s="33">
        <v>6.8659170000000006E-5</v>
      </c>
      <c r="CE214" s="33">
        <v>6.814298E-5</v>
      </c>
      <c r="CF214" s="33">
        <v>6.764838E-5</v>
      </c>
      <c r="CG214" s="33">
        <v>6.7311760000000006E-5</v>
      </c>
      <c r="CH214" s="33">
        <v>6.7034229999999998E-5</v>
      </c>
      <c r="CI214" s="33">
        <v>6.6490890000000003E-5</v>
      </c>
      <c r="CJ214" s="33">
        <v>6.5829979999999997E-5</v>
      </c>
      <c r="CK214" s="33">
        <v>6.5111910000000003E-5</v>
      </c>
      <c r="CL214" s="33">
        <v>6.4410650000000006E-5</v>
      </c>
      <c r="CM214" s="33">
        <v>6.3995450000000004E-5</v>
      </c>
      <c r="CN214" s="33">
        <v>6.3558810000000006E-5</v>
      </c>
      <c r="CO214" s="33">
        <v>6.2988440000000004E-5</v>
      </c>
      <c r="CP214" s="33">
        <v>6.2321390000000002E-5</v>
      </c>
      <c r="CQ214" s="33">
        <v>6.1291859999999999E-5</v>
      </c>
      <c r="CR214" s="33">
        <v>6.012271E-5</v>
      </c>
      <c r="CS214" s="33">
        <v>5.9109179999999998E-5</v>
      </c>
      <c r="CT214" s="33">
        <v>5.819983E-5</v>
      </c>
      <c r="CU214" s="33">
        <v>5.7432880000000002E-5</v>
      </c>
      <c r="CV214" s="33">
        <v>5.6652040000000002E-5</v>
      </c>
      <c r="CW214" s="33">
        <v>5.5717970000000002E-5</v>
      </c>
      <c r="CX214" s="33">
        <v>5.4805539999999998E-5</v>
      </c>
      <c r="CY214" s="33">
        <v>5.3912839999999999E-5</v>
      </c>
      <c r="CZ214" s="33">
        <v>5.3082469999999997E-5</v>
      </c>
      <c r="DA214" s="33">
        <v>5.2298920000000003E-5</v>
      </c>
      <c r="DB214" s="33">
        <v>5.1564689999999997E-5</v>
      </c>
      <c r="DC214" s="33">
        <v>5.0831509999999997E-5</v>
      </c>
      <c r="DD214" s="33">
        <v>5.0056329999999999E-5</v>
      </c>
      <c r="DE214" s="33">
        <v>4.9321160000000002E-5</v>
      </c>
      <c r="DF214" s="33">
        <v>4.8497690000000001E-5</v>
      </c>
      <c r="DG214" s="33">
        <v>4.775356E-5</v>
      </c>
      <c r="DH214" s="33">
        <v>4.704585E-5</v>
      </c>
      <c r="DI214" s="33">
        <v>4.6407469999999997E-5</v>
      </c>
      <c r="DJ214" s="33">
        <v>4.5813789999999998E-5</v>
      </c>
      <c r="DK214" s="33">
        <v>4.5328650000000002E-5</v>
      </c>
      <c r="DL214" s="33">
        <v>4.4649240000000002E-5</v>
      </c>
      <c r="DM214" s="33">
        <v>4.394897E-5</v>
      </c>
      <c r="DN214" s="33">
        <v>4.3165470000000003E-5</v>
      </c>
      <c r="DO214" s="33">
        <v>4.2349609999999999E-5</v>
      </c>
      <c r="DP214" s="33">
        <v>4.170236E-5</v>
      </c>
      <c r="DQ214" s="33">
        <v>4.1176020000000002E-5</v>
      </c>
      <c r="DR214" s="33">
        <v>4.070785E-5</v>
      </c>
      <c r="DS214" s="33">
        <v>4.030867E-5</v>
      </c>
      <c r="DT214" s="33">
        <v>3.9783500000000003E-5</v>
      </c>
      <c r="DU214" s="33">
        <v>3.9243360000000002E-5</v>
      </c>
      <c r="DV214" s="33">
        <v>3.8811520000000001E-5</v>
      </c>
      <c r="DW214" s="33">
        <v>3.8379449999999997E-5</v>
      </c>
      <c r="DX214" s="33">
        <v>3.8128779999999999E-5</v>
      </c>
      <c r="DY214" s="33">
        <v>3.7942879999999997E-5</v>
      </c>
      <c r="DZ214" s="33">
        <v>3.7692889999999999E-5</v>
      </c>
      <c r="EA214" s="33">
        <v>3.7543409999999998E-5</v>
      </c>
      <c r="EB214" s="33">
        <v>3.7231139999999999E-5</v>
      </c>
      <c r="EC214" s="33">
        <v>3.6984219999999999E-5</v>
      </c>
      <c r="ED214" s="33">
        <v>3.6889900000000001E-5</v>
      </c>
      <c r="EE214" s="33">
        <v>3.6753900000000001E-5</v>
      </c>
      <c r="EF214" s="33">
        <v>3.6595550000000002E-5</v>
      </c>
      <c r="EG214" s="33">
        <v>3.6464110000000003E-5</v>
      </c>
      <c r="EH214" s="33">
        <v>3.63488E-5</v>
      </c>
      <c r="EI214" s="33">
        <v>3.6179919999999997E-5</v>
      </c>
      <c r="EJ214" s="33">
        <v>3.6029789999999998E-5</v>
      </c>
      <c r="EK214" s="33">
        <v>3.5755530000000002E-5</v>
      </c>
      <c r="EL214" s="33">
        <v>3.5466680000000002E-5</v>
      </c>
      <c r="EM214" s="33">
        <v>3.5284450000000001E-5</v>
      </c>
      <c r="EN214" s="33">
        <v>3.498474E-5</v>
      </c>
      <c r="EO214" s="33">
        <v>3.4773780000000001E-5</v>
      </c>
      <c r="EP214" s="33">
        <v>3.4686110000000001E-5</v>
      </c>
      <c r="EQ214" s="33">
        <v>3.4595679999999997E-5</v>
      </c>
      <c r="ER214" s="33">
        <v>3.4473910000000003E-5</v>
      </c>
      <c r="ES214" s="33">
        <v>3.4408820000000003E-5</v>
      </c>
      <c r="ET214" s="33">
        <v>3.4339009999999998E-5</v>
      </c>
      <c r="EU214" s="33">
        <v>3.4256900000000001E-5</v>
      </c>
      <c r="EV214" s="33">
        <v>3.4203869999999997E-5</v>
      </c>
      <c r="EW214" s="33">
        <v>3.4006969999999999E-5</v>
      </c>
      <c r="EX214" s="33">
        <v>3.3746720000000001E-5</v>
      </c>
      <c r="EY214" s="33">
        <v>3.3419549999999998E-5</v>
      </c>
      <c r="EZ214" s="33">
        <v>3.299609E-5</v>
      </c>
      <c r="FA214" s="33">
        <v>3.2739210000000001E-5</v>
      </c>
      <c r="FB214" s="33">
        <v>3.2532929999999997E-5</v>
      </c>
      <c r="FC214" s="33">
        <v>3.2414949999999997E-5</v>
      </c>
      <c r="FD214" s="33">
        <v>3.2417969999999998E-5</v>
      </c>
      <c r="FE214" s="33">
        <v>3.2445350000000003E-5</v>
      </c>
      <c r="FF214" s="33">
        <v>3.245713E-5</v>
      </c>
      <c r="FG214" s="33">
        <v>3.248318E-5</v>
      </c>
      <c r="FH214" s="33">
        <v>3.2382170000000001E-5</v>
      </c>
      <c r="FI214" s="33">
        <v>3.2271039999999999E-5</v>
      </c>
      <c r="FJ214" s="33">
        <v>3.2110780000000003E-5</v>
      </c>
      <c r="FK214" s="33">
        <v>3.1848289999999997E-5</v>
      </c>
      <c r="FL214" s="33">
        <v>3.1567009999999998E-5</v>
      </c>
      <c r="FM214" s="33">
        <v>3.1304080000000003E-5</v>
      </c>
      <c r="FN214" s="33">
        <v>3.1016390000000003E-5</v>
      </c>
      <c r="FO214" s="33">
        <v>3.0718430000000003E-5</v>
      </c>
      <c r="FP214" s="33">
        <v>3.0421829999999999E-5</v>
      </c>
      <c r="FQ214" s="33">
        <v>3.013347E-5</v>
      </c>
      <c r="FR214" s="33">
        <v>2.9842550000000001E-5</v>
      </c>
      <c r="FS214" s="33">
        <v>2.957601E-5</v>
      </c>
      <c r="FT214" s="33">
        <v>2.9289210000000001E-5</v>
      </c>
      <c r="FU214" s="33">
        <v>2.895191E-5</v>
      </c>
      <c r="FV214" s="33">
        <v>2.8531080000000001E-5</v>
      </c>
      <c r="FW214" s="33">
        <v>2.8057909999999998E-5</v>
      </c>
      <c r="FX214" s="33">
        <v>2.7548939999999999E-5</v>
      </c>
      <c r="FY214" s="33">
        <v>2.7063620000000001E-5</v>
      </c>
      <c r="FZ214" s="33">
        <v>2.660974E-5</v>
      </c>
      <c r="GA214" s="33">
        <v>2.6211179999999999E-5</v>
      </c>
      <c r="GB214" s="33">
        <v>2.5935679999999998E-5</v>
      </c>
      <c r="GC214" s="33">
        <v>2.5723119999999999E-5</v>
      </c>
      <c r="GD214" s="33">
        <v>2.5585800000000002E-5</v>
      </c>
      <c r="GE214" s="33">
        <v>2.5456480000000001E-5</v>
      </c>
      <c r="GF214" s="33">
        <v>2.5332980000000002E-5</v>
      </c>
      <c r="GG214" s="33">
        <v>2.5219060000000001E-5</v>
      </c>
      <c r="GH214" s="33">
        <v>2.4932960000000001E-5</v>
      </c>
      <c r="GI214" s="33">
        <v>2.4610519999999999E-5</v>
      </c>
      <c r="GJ214" s="33">
        <v>2.4196E-5</v>
      </c>
      <c r="GK214" s="33">
        <v>2.3735539999999999E-5</v>
      </c>
      <c r="GL214" s="33">
        <v>2.329835E-5</v>
      </c>
      <c r="GM214" s="33">
        <v>2.287582E-5</v>
      </c>
      <c r="GN214" s="33">
        <v>2.248235E-5</v>
      </c>
      <c r="GO214" s="33">
        <v>2.2158E-5</v>
      </c>
      <c r="GP214" s="33">
        <v>2.1983610000000001E-5</v>
      </c>
      <c r="GQ214" s="33">
        <v>2.1797240000000001E-5</v>
      </c>
      <c r="GR214" s="33">
        <v>2.1650929999999998E-5</v>
      </c>
      <c r="GS214" s="33">
        <v>2.1546410000000002E-5</v>
      </c>
      <c r="GT214" s="33">
        <v>2.1436990000000001E-5</v>
      </c>
      <c r="GU214" s="33">
        <v>2.132244E-5</v>
      </c>
      <c r="GV214" s="33">
        <v>2.1134589999999999E-5</v>
      </c>
      <c r="GW214" s="33">
        <v>2.0905830000000001E-5</v>
      </c>
      <c r="GX214" s="33">
        <v>2.074008E-5</v>
      </c>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c r="IV214" s="33"/>
      <c r="IW214" s="33"/>
      <c r="IX214" s="33"/>
      <c r="IY214" s="33"/>
      <c r="IZ214" s="33"/>
      <c r="JA214" s="33"/>
      <c r="JB214" s="33"/>
      <c r="JC214" s="33"/>
      <c r="JD214" s="33"/>
      <c r="JE214" s="33"/>
      <c r="JF214" s="33"/>
      <c r="JG214" s="33"/>
      <c r="JH214" s="33"/>
      <c r="JI214" s="33"/>
      <c r="JJ214" s="33"/>
      <c r="JK214" s="33"/>
      <c r="JL214" s="33"/>
      <c r="JM214" s="33"/>
      <c r="JN214" s="33"/>
      <c r="JO214" s="33"/>
      <c r="JP214" s="33"/>
      <c r="JQ214" s="33"/>
      <c r="JR214" s="33"/>
      <c r="JS214" s="33"/>
      <c r="JT214" s="33"/>
      <c r="JU214" s="33"/>
      <c r="JV214" s="33"/>
      <c r="JW214" s="33"/>
      <c r="JX214" s="33"/>
      <c r="JY214" s="33"/>
      <c r="JZ214" s="33"/>
      <c r="KA214" s="33"/>
      <c r="KB214" s="33"/>
      <c r="KC214" s="33"/>
      <c r="KD214" s="33"/>
      <c r="KE214" s="33"/>
      <c r="KF214" s="33"/>
      <c r="KG214" s="33"/>
      <c r="KH214" s="33"/>
      <c r="KI214" s="33"/>
      <c r="KJ214" s="33"/>
      <c r="KK214" s="33"/>
      <c r="KL214" s="33"/>
      <c r="KM214" s="33"/>
      <c r="KN214" s="33"/>
      <c r="KO214" s="33"/>
      <c r="KP214" s="33"/>
      <c r="KQ214" s="33"/>
      <c r="KR214" s="33"/>
      <c r="KS214" s="33"/>
      <c r="KT214" s="33"/>
      <c r="KU214" s="33"/>
      <c r="KV214" s="33"/>
      <c r="KW214" s="33"/>
      <c r="KX214" s="33"/>
      <c r="KY214" s="33"/>
      <c r="KZ214" s="33"/>
      <c r="LA214" s="33"/>
      <c r="LB214" s="33"/>
      <c r="LC214" s="33"/>
      <c r="LD214" s="33"/>
      <c r="LE214" s="33"/>
      <c r="LF214" s="33"/>
      <c r="LG214" s="33"/>
      <c r="LH214" s="33"/>
      <c r="LI214" s="33"/>
      <c r="LJ214" s="33"/>
      <c r="LK214" s="33"/>
      <c r="LL214" s="33"/>
      <c r="LM214" s="33"/>
      <c r="LN214" s="33"/>
      <c r="LO214" s="33"/>
      <c r="LP214" s="33"/>
      <c r="LQ214" s="33"/>
      <c r="LR214" s="33"/>
      <c r="LS214" s="33"/>
      <c r="LT214" s="33"/>
      <c r="LU214" s="33"/>
      <c r="LV214" s="33"/>
      <c r="LW214" s="33"/>
      <c r="LX214" s="33"/>
      <c r="LY214" s="33"/>
      <c r="LZ214" s="33"/>
      <c r="MA214" s="33"/>
      <c r="MB214" s="33"/>
      <c r="MC214" s="33"/>
      <c r="MD214" s="33"/>
      <c r="ME214" s="33"/>
      <c r="MF214" s="33"/>
      <c r="MG214" s="33"/>
      <c r="MH214" s="33"/>
      <c r="MI214" s="33"/>
      <c r="MJ214" s="33"/>
      <c r="MK214" s="33"/>
      <c r="ML214" s="33"/>
      <c r="MM214" s="33"/>
      <c r="MN214" s="33"/>
      <c r="MO214" s="33"/>
      <c r="MP214" s="33"/>
      <c r="MQ214" s="33"/>
      <c r="MR214" s="33"/>
      <c r="MS214" s="33"/>
      <c r="MT214" s="33"/>
      <c r="MU214" s="33"/>
      <c r="MV214" s="33"/>
      <c r="MW214" s="33"/>
      <c r="MX214" s="33"/>
      <c r="MY214" s="33"/>
      <c r="MZ214" s="33"/>
      <c r="NA214" s="33"/>
      <c r="NB214" s="33"/>
      <c r="NC214" s="33"/>
      <c r="ND214" s="33"/>
      <c r="NE214" s="33"/>
      <c r="NF214" s="33"/>
      <c r="NG214" s="33"/>
      <c r="NH214" s="33"/>
      <c r="NI214" s="33"/>
      <c r="NJ214" s="33"/>
      <c r="NK214" s="33"/>
      <c r="NL214" s="33"/>
      <c r="NM214" s="33"/>
      <c r="NN214" s="33"/>
      <c r="NO214" s="33"/>
      <c r="NP214" s="33"/>
      <c r="NQ214" s="33"/>
      <c r="NR214" s="33"/>
      <c r="NS214" s="33"/>
      <c r="NT214" s="33"/>
      <c r="NU214" s="33"/>
      <c r="NV214" s="33"/>
      <c r="NW214" s="33"/>
      <c r="NX214" s="33"/>
      <c r="NY214" s="33"/>
      <c r="NZ214" s="33"/>
      <c r="OA214" s="33"/>
      <c r="OB214" s="33"/>
      <c r="OC214" s="33"/>
      <c r="OD214" s="33"/>
      <c r="OE214" s="33"/>
      <c r="OF214" s="33"/>
      <c r="OG214" s="33"/>
      <c r="OH214" s="33"/>
      <c r="OI214" s="33"/>
      <c r="OJ214" s="33"/>
      <c r="OK214" s="33"/>
      <c r="OL214" s="33"/>
      <c r="OM214" s="33"/>
      <c r="ON214" s="33"/>
      <c r="OO214" s="33"/>
      <c r="OP214" s="33"/>
    </row>
    <row r="215" spans="1:406" x14ac:dyDescent="0.25">
      <c r="A215" s="13" t="str">
        <f t="shared" si="2"/>
        <v>Boom-ULTRA COARSE-0.5-7-20</v>
      </c>
      <c r="B215" s="13" t="s">
        <v>57</v>
      </c>
      <c r="C215" s="13" t="s">
        <v>42</v>
      </c>
      <c r="D215" s="23">
        <v>0.5</v>
      </c>
      <c r="E215" s="23">
        <v>7</v>
      </c>
      <c r="F215" s="32">
        <v>20</v>
      </c>
      <c r="G215" s="33">
        <v>2.4546400000000001E-3</v>
      </c>
      <c r="H215" s="33">
        <v>1.3748390000000001E-3</v>
      </c>
      <c r="I215" s="33">
        <v>9.7619459999999999E-4</v>
      </c>
      <c r="J215" s="33">
        <v>8.868328E-4</v>
      </c>
      <c r="K215" s="33">
        <v>9.1306829999999995E-4</v>
      </c>
      <c r="L215" s="33">
        <v>1.004764E-3</v>
      </c>
      <c r="M215" s="33">
        <v>9.9036900000000006E-4</v>
      </c>
      <c r="N215" s="33">
        <v>9.4184819999999997E-4</v>
      </c>
      <c r="O215" s="33">
        <v>9.1858610000000002E-4</v>
      </c>
      <c r="P215" s="33">
        <v>8.6335139999999997E-4</v>
      </c>
      <c r="Q215" s="33">
        <v>8.0414690000000003E-4</v>
      </c>
      <c r="R215" s="33">
        <v>7.3007979999999996E-4</v>
      </c>
      <c r="S215" s="33">
        <v>6.4719210000000003E-4</v>
      </c>
      <c r="T215" s="33">
        <v>5.5612999999999995E-4</v>
      </c>
      <c r="U215" s="33">
        <v>4.6637780000000003E-4</v>
      </c>
      <c r="V215" s="33">
        <v>3.7807949999999998E-4</v>
      </c>
      <c r="W215" s="33">
        <v>2.9789299999999998E-4</v>
      </c>
      <c r="X215" s="33">
        <v>2.7335679999999999E-4</v>
      </c>
      <c r="Y215" s="33">
        <v>2.5489719999999998E-4</v>
      </c>
      <c r="Z215" s="33">
        <v>2.398287E-4</v>
      </c>
      <c r="AA215" s="33">
        <v>2.2773300000000001E-4</v>
      </c>
      <c r="AB215" s="33">
        <v>2.171428E-4</v>
      </c>
      <c r="AC215" s="33">
        <v>2.0801230000000001E-4</v>
      </c>
      <c r="AD215" s="33">
        <v>1.9990559999999999E-4</v>
      </c>
      <c r="AE215" s="33">
        <v>1.929709E-4</v>
      </c>
      <c r="AF215" s="33">
        <v>1.8645000000000001E-4</v>
      </c>
      <c r="AG215" s="33">
        <v>1.8032709999999999E-4</v>
      </c>
      <c r="AH215" s="33">
        <v>1.747912E-4</v>
      </c>
      <c r="AI215" s="33">
        <v>1.6970019999999999E-4</v>
      </c>
      <c r="AJ215" s="33">
        <v>1.648388E-4</v>
      </c>
      <c r="AK215" s="33">
        <v>1.601258E-4</v>
      </c>
      <c r="AL215" s="33">
        <v>1.554929E-4</v>
      </c>
      <c r="AM215" s="33">
        <v>1.5142009999999999E-4</v>
      </c>
      <c r="AN215" s="33">
        <v>1.4746839999999999E-4</v>
      </c>
      <c r="AO215" s="33">
        <v>1.43356E-4</v>
      </c>
      <c r="AP215" s="33">
        <v>1.3939099999999999E-4</v>
      </c>
      <c r="AQ215" s="33">
        <v>1.3602279999999999E-4</v>
      </c>
      <c r="AR215" s="33">
        <v>1.3259879999999999E-4</v>
      </c>
      <c r="AS215" s="33">
        <v>1.2917089999999999E-4</v>
      </c>
      <c r="AT215" s="33">
        <v>1.2593209999999999E-4</v>
      </c>
      <c r="AU215" s="33">
        <v>1.2300390000000001E-4</v>
      </c>
      <c r="AV215" s="33">
        <v>1.200463E-4</v>
      </c>
      <c r="AW215" s="33">
        <v>1.170696E-4</v>
      </c>
      <c r="AX215" s="33">
        <v>1.143589E-4</v>
      </c>
      <c r="AY215" s="33">
        <v>1.1199219999999999E-4</v>
      </c>
      <c r="AZ215" s="33">
        <v>1.096619E-4</v>
      </c>
      <c r="BA215" s="33">
        <v>1.073111E-4</v>
      </c>
      <c r="BB215" s="33">
        <v>1.05141E-4</v>
      </c>
      <c r="BC215" s="33">
        <v>1.0318089999999999E-4</v>
      </c>
      <c r="BD215" s="33">
        <v>1.014544E-4</v>
      </c>
      <c r="BE215" s="33">
        <v>9.9645470000000005E-5</v>
      </c>
      <c r="BF215" s="33">
        <v>9.824841E-5</v>
      </c>
      <c r="BG215" s="33">
        <v>9.7013190000000001E-5</v>
      </c>
      <c r="BH215" s="33">
        <v>9.5440409999999996E-5</v>
      </c>
      <c r="BI215" s="33">
        <v>9.3816139999999994E-5</v>
      </c>
      <c r="BJ215" s="33">
        <v>9.2271450000000002E-5</v>
      </c>
      <c r="BK215" s="33">
        <v>9.0790719999999999E-5</v>
      </c>
      <c r="BL215" s="33">
        <v>8.9346579999999995E-5</v>
      </c>
      <c r="BM215" s="33">
        <v>8.7865119999999995E-5</v>
      </c>
      <c r="BN215" s="33">
        <v>8.6356369999999997E-5</v>
      </c>
      <c r="BO215" s="33">
        <v>8.4637330000000006E-5</v>
      </c>
      <c r="BP215" s="33">
        <v>8.2640520000000004E-5</v>
      </c>
      <c r="BQ215" s="33">
        <v>8.0877089999999998E-5</v>
      </c>
      <c r="BR215" s="33">
        <v>7.9367909999999997E-5</v>
      </c>
      <c r="BS215" s="33">
        <v>7.8121629999999996E-5</v>
      </c>
      <c r="BT215" s="33">
        <v>7.6752139999999996E-5</v>
      </c>
      <c r="BU215" s="33">
        <v>7.5252220000000006E-5</v>
      </c>
      <c r="BV215" s="33">
        <v>7.3695879999999999E-5</v>
      </c>
      <c r="BW215" s="33">
        <v>7.2127460000000001E-5</v>
      </c>
      <c r="BX215" s="33">
        <v>7.0646250000000005E-5</v>
      </c>
      <c r="BY215" s="33">
        <v>6.9479600000000005E-5</v>
      </c>
      <c r="BZ215" s="33">
        <v>6.8522930000000003E-5</v>
      </c>
      <c r="CA215" s="33">
        <v>6.7390590000000004E-5</v>
      </c>
      <c r="CB215" s="33">
        <v>6.6064860000000002E-5</v>
      </c>
      <c r="CC215" s="33">
        <v>6.4595699999999995E-5</v>
      </c>
      <c r="CD215" s="33">
        <v>6.3357260000000001E-5</v>
      </c>
      <c r="CE215" s="33">
        <v>6.2233939999999997E-5</v>
      </c>
      <c r="CF215" s="33">
        <v>6.1182949999999997E-5</v>
      </c>
      <c r="CG215" s="33">
        <v>6.0222269999999999E-5</v>
      </c>
      <c r="CH215" s="33">
        <v>5.9361660000000002E-5</v>
      </c>
      <c r="CI215" s="33">
        <v>5.8241169999999999E-5</v>
      </c>
      <c r="CJ215" s="33">
        <v>5.7120560000000001E-5</v>
      </c>
      <c r="CK215" s="33">
        <v>5.6053330000000003E-5</v>
      </c>
      <c r="CL215" s="33">
        <v>5.5125940000000003E-5</v>
      </c>
      <c r="CM215" s="33">
        <v>5.4202459999999999E-5</v>
      </c>
      <c r="CN215" s="33">
        <v>5.3327510000000001E-5</v>
      </c>
      <c r="CO215" s="33">
        <v>5.2541679999999997E-5</v>
      </c>
      <c r="CP215" s="33">
        <v>5.1810720000000003E-5</v>
      </c>
      <c r="CQ215" s="33">
        <v>5.110123E-5</v>
      </c>
      <c r="CR215" s="33">
        <v>5.0383400000000003E-5</v>
      </c>
      <c r="CS215" s="33">
        <v>4.9643160000000003E-5</v>
      </c>
      <c r="CT215" s="33">
        <v>4.9080070000000003E-5</v>
      </c>
      <c r="CU215" s="33">
        <v>4.862941E-5</v>
      </c>
      <c r="CV215" s="33">
        <v>4.821115E-5</v>
      </c>
      <c r="CW215" s="33">
        <v>4.7827139999999998E-5</v>
      </c>
      <c r="CX215" s="33">
        <v>4.7301220000000002E-5</v>
      </c>
      <c r="CY215" s="33">
        <v>4.6872310000000003E-5</v>
      </c>
      <c r="CZ215" s="33">
        <v>4.6387829999999999E-5</v>
      </c>
      <c r="DA215" s="33">
        <v>4.5939509999999997E-5</v>
      </c>
      <c r="DB215" s="33">
        <v>4.5524959999999999E-5</v>
      </c>
      <c r="DC215" s="33">
        <v>4.5305559999999999E-5</v>
      </c>
      <c r="DD215" s="33">
        <v>4.500461E-5</v>
      </c>
      <c r="DE215" s="33">
        <v>4.4620190000000003E-5</v>
      </c>
      <c r="DF215" s="33">
        <v>4.4056530000000003E-5</v>
      </c>
      <c r="DG215" s="33">
        <v>4.3564350000000002E-5</v>
      </c>
      <c r="DH215" s="33">
        <v>4.3193850000000003E-5</v>
      </c>
      <c r="DI215" s="33">
        <v>4.2899570000000003E-5</v>
      </c>
      <c r="DJ215" s="33">
        <v>4.2581299999999998E-5</v>
      </c>
      <c r="DK215" s="33">
        <v>4.2029259999999998E-5</v>
      </c>
      <c r="DL215" s="33">
        <v>4.1384960000000002E-5</v>
      </c>
      <c r="DM215" s="33">
        <v>4.0676590000000002E-5</v>
      </c>
      <c r="DN215" s="33">
        <v>3.9959719999999998E-5</v>
      </c>
      <c r="DO215" s="33">
        <v>3.9317060000000001E-5</v>
      </c>
      <c r="DP215" s="33">
        <v>3.8894160000000002E-5</v>
      </c>
      <c r="DQ215" s="33">
        <v>3.8532499999999997E-5</v>
      </c>
      <c r="DR215" s="33">
        <v>3.8137830000000001E-5</v>
      </c>
      <c r="DS215" s="33">
        <v>3.7596260000000002E-5</v>
      </c>
      <c r="DT215" s="33">
        <v>3.7023519999999997E-5</v>
      </c>
      <c r="DU215" s="33">
        <v>3.6468360000000002E-5</v>
      </c>
      <c r="DV215" s="33">
        <v>3.5981820000000003E-5</v>
      </c>
      <c r="DW215" s="33">
        <v>3.545154E-5</v>
      </c>
      <c r="DX215" s="33">
        <v>3.499297E-5</v>
      </c>
      <c r="DY215" s="33">
        <v>3.4458909999999997E-5</v>
      </c>
      <c r="DZ215" s="33">
        <v>3.4025320000000002E-5</v>
      </c>
      <c r="EA215" s="33">
        <v>3.3549839999999998E-5</v>
      </c>
      <c r="EB215" s="33">
        <v>3.307939E-5</v>
      </c>
      <c r="EC215" s="33">
        <v>3.26927E-5</v>
      </c>
      <c r="ED215" s="33">
        <v>3.2382770000000002E-5</v>
      </c>
      <c r="EE215" s="33">
        <v>3.209621E-5</v>
      </c>
      <c r="EF215" s="33">
        <v>3.1669620000000001E-5</v>
      </c>
      <c r="EG215" s="33">
        <v>3.1221910000000001E-5</v>
      </c>
      <c r="EH215" s="33">
        <v>3.0724569999999998E-5</v>
      </c>
      <c r="EI215" s="33">
        <v>3.0268760000000001E-5</v>
      </c>
      <c r="EJ215" s="33">
        <v>2.984064E-5</v>
      </c>
      <c r="EK215" s="33">
        <v>2.9432470000000001E-5</v>
      </c>
      <c r="EL215" s="33">
        <v>2.904644E-5</v>
      </c>
      <c r="EM215" s="33">
        <v>2.8711179999999999E-5</v>
      </c>
      <c r="EN215" s="33">
        <v>2.8329760000000002E-5</v>
      </c>
      <c r="EO215" s="33">
        <v>2.7976259999999999E-5</v>
      </c>
      <c r="EP215" s="33">
        <v>2.7671669999999999E-5</v>
      </c>
      <c r="EQ215" s="33">
        <v>2.74905E-5</v>
      </c>
      <c r="ER215" s="33">
        <v>2.7410179999999999E-5</v>
      </c>
      <c r="ES215" s="33">
        <v>2.7329479999999998E-5</v>
      </c>
      <c r="ET215" s="33">
        <v>2.7187270000000001E-5</v>
      </c>
      <c r="EU215" s="33">
        <v>2.6994660000000002E-5</v>
      </c>
      <c r="EV215" s="33">
        <v>2.673674E-5</v>
      </c>
      <c r="EW215" s="33">
        <v>2.6313749999999999E-5</v>
      </c>
      <c r="EX215" s="33">
        <v>2.58352E-5</v>
      </c>
      <c r="EY215" s="33">
        <v>2.5363530000000001E-5</v>
      </c>
      <c r="EZ215" s="33">
        <v>2.4969509999999999E-5</v>
      </c>
      <c r="FA215" s="33">
        <v>2.4662560000000001E-5</v>
      </c>
      <c r="FB215" s="33">
        <v>2.4388100000000001E-5</v>
      </c>
      <c r="FC215" s="33">
        <v>2.4101960000000001E-5</v>
      </c>
      <c r="FD215" s="33">
        <v>2.3798720000000001E-5</v>
      </c>
      <c r="FE215" s="33">
        <v>2.3476029999999999E-5</v>
      </c>
      <c r="FF215" s="33">
        <v>2.3205080000000001E-5</v>
      </c>
      <c r="FG215" s="33">
        <v>2.2900749999999999E-5</v>
      </c>
      <c r="FH215" s="33">
        <v>2.262813E-5</v>
      </c>
      <c r="FI215" s="33">
        <v>2.232669E-5</v>
      </c>
      <c r="FJ215" s="33">
        <v>2.1969950000000001E-5</v>
      </c>
      <c r="FK215" s="33">
        <v>2.1597129999999999E-5</v>
      </c>
      <c r="FL215" s="33">
        <v>2.1231100000000001E-5</v>
      </c>
      <c r="FM215" s="33">
        <v>2.0944309999999999E-5</v>
      </c>
      <c r="FN215" s="33">
        <v>2.0677489999999999E-5</v>
      </c>
      <c r="FO215" s="33">
        <v>2.0447220000000001E-5</v>
      </c>
      <c r="FP215" s="33">
        <v>2.0186479999999999E-5</v>
      </c>
      <c r="FQ215" s="33">
        <v>1.9898249999999999E-5</v>
      </c>
      <c r="FR215" s="33">
        <v>1.9617960000000001E-5</v>
      </c>
      <c r="FS215" s="33">
        <v>1.9395029999999999E-5</v>
      </c>
      <c r="FT215" s="33">
        <v>1.919425E-5</v>
      </c>
      <c r="FU215" s="33">
        <v>1.9025290000000002E-5</v>
      </c>
      <c r="FV215" s="33">
        <v>1.8822649999999998E-5</v>
      </c>
      <c r="FW215" s="33">
        <v>1.8585650000000001E-5</v>
      </c>
      <c r="FX215" s="33">
        <v>1.8300119999999999E-5</v>
      </c>
      <c r="FY215" s="33">
        <v>1.8016969999999998E-5</v>
      </c>
      <c r="FZ215" s="33">
        <v>1.7721929999999999E-5</v>
      </c>
      <c r="GA215" s="33">
        <v>1.7427839999999999E-5</v>
      </c>
      <c r="GB215" s="33">
        <v>1.7210079999999998E-5</v>
      </c>
      <c r="GC215" s="33">
        <v>1.6959230000000001E-5</v>
      </c>
      <c r="GD215" s="33">
        <v>1.6833500000000001E-5</v>
      </c>
      <c r="GE215" s="33">
        <v>1.673735E-5</v>
      </c>
      <c r="GF215" s="33">
        <v>1.664887E-5</v>
      </c>
      <c r="GG215" s="33">
        <v>1.658343E-5</v>
      </c>
      <c r="GH215" s="33">
        <v>1.6511339999999998E-5</v>
      </c>
      <c r="GI215" s="33">
        <v>1.64266E-5</v>
      </c>
      <c r="GJ215" s="33">
        <v>1.6402070000000001E-5</v>
      </c>
      <c r="GK215" s="33">
        <v>1.6445629999999999E-5</v>
      </c>
      <c r="GL215" s="33">
        <v>1.6475100000000001E-5</v>
      </c>
      <c r="GM215" s="33">
        <v>1.6470039999999999E-5</v>
      </c>
      <c r="GN215" s="33">
        <v>1.6421849999999999E-5</v>
      </c>
      <c r="GO215" s="33">
        <v>1.6271949999999999E-5</v>
      </c>
      <c r="GP215" s="33">
        <v>1.609019E-5</v>
      </c>
      <c r="GQ215" s="33">
        <v>1.5904819999999999E-5</v>
      </c>
      <c r="GR215" s="33">
        <v>1.5690630000000001E-5</v>
      </c>
      <c r="GS215" s="33">
        <v>1.557283E-5</v>
      </c>
      <c r="GT215" s="33">
        <v>1.538288E-5</v>
      </c>
      <c r="GU215" s="33">
        <v>1.5226529999999999E-5</v>
      </c>
      <c r="GV215" s="33">
        <v>1.509337E-5</v>
      </c>
      <c r="GW215" s="33">
        <v>1.5026740000000001E-5</v>
      </c>
      <c r="GX215" s="33">
        <v>1.503557E-5</v>
      </c>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c r="IV215" s="33"/>
      <c r="IW215" s="33"/>
      <c r="IX215" s="33"/>
      <c r="IY215" s="33"/>
      <c r="IZ215" s="33"/>
      <c r="JA215" s="33"/>
      <c r="JB215" s="33"/>
      <c r="JC215" s="33"/>
      <c r="JD215" s="33"/>
      <c r="JE215" s="33"/>
      <c r="JF215" s="33"/>
      <c r="JG215" s="33"/>
      <c r="JH215" s="33"/>
      <c r="JI215" s="33"/>
      <c r="JJ215" s="33"/>
      <c r="JK215" s="33"/>
      <c r="JL215" s="33"/>
      <c r="JM215" s="33"/>
      <c r="JN215" s="33"/>
      <c r="JO215" s="33"/>
      <c r="JP215" s="33"/>
      <c r="JQ215" s="33"/>
      <c r="JR215" s="33"/>
      <c r="JS215" s="33"/>
      <c r="JT215" s="33"/>
      <c r="JU215" s="33"/>
      <c r="JV215" s="33"/>
      <c r="JW215" s="33"/>
      <c r="JX215" s="33"/>
      <c r="JY215" s="33"/>
      <c r="JZ215" s="33"/>
      <c r="KA215" s="33"/>
      <c r="KB215" s="33"/>
      <c r="KC215" s="33"/>
      <c r="KD215" s="33"/>
      <c r="KE215" s="33"/>
      <c r="KF215" s="33"/>
      <c r="KG215" s="33"/>
      <c r="KH215" s="33"/>
      <c r="KI215" s="33"/>
      <c r="KJ215" s="33"/>
      <c r="KK215" s="33"/>
      <c r="KL215" s="33"/>
      <c r="KM215" s="33"/>
      <c r="KN215" s="33"/>
      <c r="KO215" s="33"/>
      <c r="KP215" s="33"/>
      <c r="KQ215" s="33"/>
      <c r="KR215" s="33"/>
      <c r="KS215" s="33"/>
      <c r="KT215" s="33"/>
      <c r="KU215" s="33"/>
      <c r="KV215" s="33"/>
      <c r="KW215" s="33"/>
      <c r="KX215" s="33"/>
      <c r="KY215" s="33"/>
      <c r="KZ215" s="33"/>
      <c r="LA215" s="33"/>
      <c r="LB215" s="33"/>
      <c r="LC215" s="33"/>
      <c r="LD215" s="33"/>
      <c r="LE215" s="33"/>
      <c r="LF215" s="33"/>
      <c r="LG215" s="33"/>
      <c r="LH215" s="33"/>
      <c r="LI215" s="33"/>
      <c r="LJ215" s="33"/>
      <c r="LK215" s="33"/>
      <c r="LL215" s="33"/>
      <c r="LM215" s="33"/>
      <c r="LN215" s="33"/>
      <c r="LO215" s="33"/>
      <c r="LP215" s="33"/>
      <c r="LQ215" s="33"/>
      <c r="LR215" s="33"/>
      <c r="LS215" s="33"/>
      <c r="LT215" s="33"/>
      <c r="LU215" s="33"/>
      <c r="LV215" s="33"/>
      <c r="LW215" s="33"/>
      <c r="LX215" s="33"/>
      <c r="LY215" s="33"/>
      <c r="LZ215" s="33"/>
      <c r="MA215" s="33"/>
      <c r="MB215" s="33"/>
      <c r="MC215" s="33"/>
      <c r="MD215" s="33"/>
      <c r="ME215" s="33"/>
      <c r="MF215" s="33"/>
      <c r="MG215" s="33"/>
      <c r="MH215" s="33"/>
      <c r="MI215" s="33"/>
      <c r="MJ215" s="33"/>
      <c r="MK215" s="33"/>
      <c r="ML215" s="33"/>
      <c r="MM215" s="33"/>
      <c r="MN215" s="33"/>
      <c r="MO215" s="33"/>
      <c r="MP215" s="33"/>
      <c r="MQ215" s="33"/>
      <c r="MR215" s="33"/>
      <c r="MS215" s="33"/>
      <c r="MT215" s="33"/>
      <c r="MU215" s="33"/>
      <c r="MV215" s="33"/>
      <c r="MW215" s="33"/>
      <c r="MX215" s="33"/>
      <c r="MY215" s="33"/>
      <c r="MZ215" s="33"/>
      <c r="NA215" s="33"/>
      <c r="NB215" s="33"/>
      <c r="NC215" s="33"/>
      <c r="ND215" s="33"/>
      <c r="NE215" s="33"/>
      <c r="NF215" s="33"/>
      <c r="NG215" s="33"/>
      <c r="NH215" s="33"/>
      <c r="NI215" s="33"/>
      <c r="NJ215" s="33"/>
      <c r="NK215" s="33"/>
      <c r="NL215" s="33"/>
      <c r="NM215" s="33"/>
      <c r="NN215" s="33"/>
      <c r="NO215" s="33"/>
      <c r="NP215" s="33"/>
      <c r="NQ215" s="33"/>
      <c r="NR215" s="33"/>
      <c r="NS215" s="33"/>
      <c r="NT215" s="33"/>
      <c r="NU215" s="33"/>
      <c r="NV215" s="33"/>
      <c r="NW215" s="33"/>
      <c r="NX215" s="33"/>
      <c r="NY215" s="33"/>
      <c r="NZ215" s="33"/>
      <c r="OA215" s="33"/>
      <c r="OB215" s="33"/>
      <c r="OC215" s="33"/>
      <c r="OD215" s="33"/>
      <c r="OE215" s="33"/>
      <c r="OF215" s="33"/>
      <c r="OG215" s="33"/>
      <c r="OH215" s="33"/>
      <c r="OI215" s="33"/>
      <c r="OJ215" s="33"/>
      <c r="OK215" s="33"/>
      <c r="OL215" s="33"/>
      <c r="OM215" s="33"/>
      <c r="ON215" s="33"/>
      <c r="OO215" s="33"/>
      <c r="OP215" s="33"/>
    </row>
    <row r="216" spans="1:406" x14ac:dyDescent="0.25">
      <c r="A216" s="13" t="str">
        <f t="shared" si="2"/>
        <v>Boom-ULTRA COARSE-0.5-20-3</v>
      </c>
      <c r="B216" s="13" t="s">
        <v>57</v>
      </c>
      <c r="C216" s="13" t="s">
        <v>42</v>
      </c>
      <c r="D216" s="23">
        <v>0.5</v>
      </c>
      <c r="E216" s="23">
        <v>20</v>
      </c>
      <c r="F216" s="32">
        <v>3</v>
      </c>
      <c r="G216" s="33">
        <v>2.1330279999999999E-3</v>
      </c>
      <c r="H216" s="33">
        <v>1.534926E-3</v>
      </c>
      <c r="I216" s="33">
        <v>1.14314E-3</v>
      </c>
      <c r="J216" s="33">
        <v>9.201147E-4</v>
      </c>
      <c r="K216" s="33">
        <v>7.9657980000000001E-4</v>
      </c>
      <c r="L216" s="33">
        <v>6.9019489999999997E-4</v>
      </c>
      <c r="M216" s="33">
        <v>6.5416020000000005E-4</v>
      </c>
      <c r="N216" s="33">
        <v>5.7626089999999997E-4</v>
      </c>
      <c r="O216" s="33">
        <v>4.7229010000000003E-4</v>
      </c>
      <c r="P216" s="33">
        <v>4.2687859999999999E-4</v>
      </c>
      <c r="Q216" s="33">
        <v>3.6908299999999998E-4</v>
      </c>
      <c r="R216" s="33">
        <v>3.222764E-4</v>
      </c>
      <c r="S216" s="33">
        <v>2.725707E-4</v>
      </c>
      <c r="T216" s="33">
        <v>2.16851E-4</v>
      </c>
      <c r="U216" s="33">
        <v>1.7006979999999999E-4</v>
      </c>
      <c r="V216" s="33">
        <v>1.342316E-4</v>
      </c>
      <c r="W216" s="33">
        <v>1.085994E-4</v>
      </c>
      <c r="X216" s="33">
        <v>9.4293529999999996E-5</v>
      </c>
      <c r="Y216" s="33">
        <v>8.3181919999999999E-5</v>
      </c>
      <c r="Z216" s="33">
        <v>7.4293640000000006E-5</v>
      </c>
      <c r="AA216" s="33">
        <v>6.6771590000000002E-5</v>
      </c>
      <c r="AB216" s="33">
        <v>6.0591299999999997E-5</v>
      </c>
      <c r="AC216" s="33">
        <v>5.5551029999999999E-5</v>
      </c>
      <c r="AD216" s="33">
        <v>5.0901830000000003E-5</v>
      </c>
      <c r="AE216" s="33">
        <v>4.6889350000000002E-5</v>
      </c>
      <c r="AF216" s="33">
        <v>4.3641150000000001E-5</v>
      </c>
      <c r="AG216" s="33">
        <v>4.0779699999999999E-5</v>
      </c>
      <c r="AH216" s="33">
        <v>3.80858E-5</v>
      </c>
      <c r="AI216" s="33">
        <v>3.5568490000000003E-5</v>
      </c>
      <c r="AJ216" s="33">
        <v>3.3391140000000002E-5</v>
      </c>
      <c r="AK216" s="33">
        <v>3.1399490000000003E-5</v>
      </c>
      <c r="AL216" s="33">
        <v>2.9780030000000002E-5</v>
      </c>
      <c r="AM216" s="33">
        <v>2.8468610000000001E-5</v>
      </c>
      <c r="AN216" s="33">
        <v>2.7223450000000001E-5</v>
      </c>
      <c r="AO216" s="33">
        <v>2.5913509999999999E-5</v>
      </c>
      <c r="AP216" s="33">
        <v>2.4747489999999999E-5</v>
      </c>
      <c r="AQ216" s="33">
        <v>2.3693349999999999E-5</v>
      </c>
      <c r="AR216" s="33">
        <v>2.279033E-5</v>
      </c>
      <c r="AS216" s="33">
        <v>2.1883840000000002E-5</v>
      </c>
      <c r="AT216" s="33">
        <v>2.1046889999999999E-5</v>
      </c>
      <c r="AU216" s="33">
        <v>2.0364419999999999E-5</v>
      </c>
      <c r="AV216" s="33">
        <v>1.9737799999999999E-5</v>
      </c>
      <c r="AW216" s="33">
        <v>1.912315E-5</v>
      </c>
      <c r="AX216" s="33">
        <v>1.8400880000000001E-5</v>
      </c>
      <c r="AY216" s="33">
        <v>1.780743E-5</v>
      </c>
      <c r="AZ216" s="33">
        <v>1.738224E-5</v>
      </c>
      <c r="BA216" s="33">
        <v>1.7089929999999999E-5</v>
      </c>
      <c r="BB216" s="33">
        <v>1.6864800000000002E-5</v>
      </c>
      <c r="BC216" s="33">
        <v>1.6506259999999999E-5</v>
      </c>
      <c r="BD216" s="33">
        <v>1.619631E-5</v>
      </c>
      <c r="BE216" s="33">
        <v>1.6061509999999999E-5</v>
      </c>
      <c r="BF216" s="33">
        <v>1.5824550000000001E-5</v>
      </c>
      <c r="BG216" s="33">
        <v>1.5696519999999999E-5</v>
      </c>
      <c r="BH216" s="33">
        <v>1.549559E-5</v>
      </c>
      <c r="BI216" s="33">
        <v>1.5194539999999999E-5</v>
      </c>
      <c r="BJ216" s="33">
        <v>1.479493E-5</v>
      </c>
      <c r="BK216" s="33">
        <v>1.4681419999999999E-5</v>
      </c>
      <c r="BL216" s="33">
        <v>1.4571980000000001E-5</v>
      </c>
      <c r="BM216" s="33">
        <v>1.4492409999999999E-5</v>
      </c>
      <c r="BN216" s="33">
        <v>1.4270079999999999E-5</v>
      </c>
      <c r="BO216" s="33">
        <v>1.391781E-5</v>
      </c>
      <c r="BP216" s="33">
        <v>1.361274E-5</v>
      </c>
      <c r="BQ216" s="33">
        <v>1.33235E-5</v>
      </c>
      <c r="BR216" s="33">
        <v>1.3152E-5</v>
      </c>
      <c r="BS216" s="33">
        <v>1.2921999999999999E-5</v>
      </c>
      <c r="BT216" s="33">
        <v>1.2559409999999999E-5</v>
      </c>
      <c r="BU216" s="33">
        <v>1.21383E-5</v>
      </c>
      <c r="BV216" s="33">
        <v>1.1992479999999999E-5</v>
      </c>
      <c r="BW216" s="33">
        <v>1.178858E-5</v>
      </c>
      <c r="BX216" s="33">
        <v>1.161699E-5</v>
      </c>
      <c r="BY216" s="33">
        <v>1.133209E-5</v>
      </c>
      <c r="BZ216" s="33">
        <v>1.103025E-5</v>
      </c>
      <c r="CA216" s="33">
        <v>1.0833330000000001E-5</v>
      </c>
      <c r="CB216" s="33">
        <v>1.066754E-5</v>
      </c>
      <c r="CC216" s="33">
        <v>1.048269E-5</v>
      </c>
      <c r="CD216" s="33">
        <v>1.032345E-5</v>
      </c>
      <c r="CE216" s="33">
        <v>1.015476E-5</v>
      </c>
      <c r="CF216" s="33">
        <v>9.9975530000000004E-6</v>
      </c>
      <c r="CG216" s="33">
        <v>9.6994090000000003E-6</v>
      </c>
      <c r="CH216" s="33">
        <v>9.4957680000000006E-6</v>
      </c>
      <c r="CI216" s="33">
        <v>9.3706669999999996E-6</v>
      </c>
      <c r="CJ216" s="33">
        <v>9.2504069999999995E-6</v>
      </c>
      <c r="CK216" s="33">
        <v>9.1937089999999994E-6</v>
      </c>
      <c r="CL216" s="33">
        <v>9.0187879999999996E-6</v>
      </c>
      <c r="CM216" s="33">
        <v>8.8045500000000003E-6</v>
      </c>
      <c r="CN216" s="33">
        <v>8.5516490000000003E-6</v>
      </c>
      <c r="CO216" s="33">
        <v>8.3526190000000006E-6</v>
      </c>
      <c r="CP216" s="33">
        <v>8.290689E-6</v>
      </c>
      <c r="CQ216" s="33">
        <v>8.2446760000000002E-6</v>
      </c>
      <c r="CR216" s="33">
        <v>8.1517209999999993E-6</v>
      </c>
      <c r="CS216" s="33">
        <v>8.0112340000000001E-6</v>
      </c>
      <c r="CT216" s="33">
        <v>7.8146859999999999E-6</v>
      </c>
      <c r="CU216" s="33">
        <v>7.6117749999999996E-6</v>
      </c>
      <c r="CV216" s="33">
        <v>7.4580079999999998E-6</v>
      </c>
      <c r="CW216" s="33">
        <v>7.3313520000000002E-6</v>
      </c>
      <c r="CX216" s="33">
        <v>7.3270499999999996E-6</v>
      </c>
      <c r="CY216" s="33">
        <v>7.3043149999999999E-6</v>
      </c>
      <c r="CZ216" s="33">
        <v>7.3075379999999997E-6</v>
      </c>
      <c r="DA216" s="33">
        <v>7.3512479999999997E-6</v>
      </c>
      <c r="DB216" s="33">
        <v>7.3482439999999997E-6</v>
      </c>
      <c r="DC216" s="33">
        <v>7.1615150000000002E-6</v>
      </c>
      <c r="DD216" s="33">
        <v>6.9593609999999998E-6</v>
      </c>
      <c r="DE216" s="33">
        <v>6.8136140000000003E-6</v>
      </c>
      <c r="DF216" s="33">
        <v>6.7903279999999999E-6</v>
      </c>
      <c r="DG216" s="33">
        <v>6.8835320000000003E-6</v>
      </c>
      <c r="DH216" s="33">
        <v>6.9399000000000003E-6</v>
      </c>
      <c r="DI216" s="33">
        <v>6.9378669999999998E-6</v>
      </c>
      <c r="DJ216" s="33">
        <v>6.8919790000000003E-6</v>
      </c>
      <c r="DK216" s="33">
        <v>6.7486260000000004E-6</v>
      </c>
      <c r="DL216" s="33">
        <v>6.6067349999999997E-6</v>
      </c>
      <c r="DM216" s="33">
        <v>6.4683399999999998E-6</v>
      </c>
      <c r="DN216" s="33">
        <v>6.4764179999999996E-6</v>
      </c>
      <c r="DO216" s="33">
        <v>6.4258380000000002E-6</v>
      </c>
      <c r="DP216" s="33">
        <v>6.3934200000000002E-6</v>
      </c>
      <c r="DQ216" s="33">
        <v>6.44719E-6</v>
      </c>
      <c r="DR216" s="33">
        <v>6.3778890000000003E-6</v>
      </c>
      <c r="DS216" s="33">
        <v>6.3510050000000002E-6</v>
      </c>
      <c r="DT216" s="33">
        <v>6.3749270000000003E-6</v>
      </c>
      <c r="DU216" s="33">
        <v>6.2790259999999998E-6</v>
      </c>
      <c r="DV216" s="33">
        <v>6.2304219999999999E-6</v>
      </c>
      <c r="DW216" s="33">
        <v>6.1738400000000003E-6</v>
      </c>
      <c r="DX216" s="33">
        <v>6.0985979999999999E-6</v>
      </c>
      <c r="DY216" s="33">
        <v>5.9691379999999999E-6</v>
      </c>
      <c r="DZ216" s="33">
        <v>5.9173780000000001E-6</v>
      </c>
      <c r="EA216" s="33">
        <v>5.9376749999999999E-6</v>
      </c>
      <c r="EB216" s="33">
        <v>6.0019190000000004E-6</v>
      </c>
      <c r="EC216" s="33">
        <v>6.0772260000000003E-6</v>
      </c>
      <c r="ED216" s="33">
        <v>6.1751590000000001E-6</v>
      </c>
      <c r="EE216" s="33">
        <v>6.073534E-6</v>
      </c>
      <c r="EF216" s="33">
        <v>5.8939179999999997E-6</v>
      </c>
      <c r="EG216" s="33">
        <v>5.7972159999999998E-6</v>
      </c>
      <c r="EH216" s="33">
        <v>5.7216490000000003E-6</v>
      </c>
      <c r="EI216" s="33">
        <v>5.7138750000000004E-6</v>
      </c>
      <c r="EJ216" s="33">
        <v>5.7944489999999998E-6</v>
      </c>
      <c r="EK216" s="33">
        <v>5.8697610000000001E-6</v>
      </c>
      <c r="EL216" s="33">
        <v>5.8391989999999997E-6</v>
      </c>
      <c r="EM216" s="33">
        <v>5.8013879999999997E-6</v>
      </c>
      <c r="EN216" s="33">
        <v>5.7324530000000004E-6</v>
      </c>
      <c r="EO216" s="33">
        <v>5.6453839999999998E-6</v>
      </c>
      <c r="EP216" s="33">
        <v>5.6315089999999998E-6</v>
      </c>
      <c r="EQ216" s="33">
        <v>5.61319E-6</v>
      </c>
      <c r="ER216" s="33">
        <v>5.681448E-6</v>
      </c>
      <c r="ES216" s="33">
        <v>5.7928279999999998E-6</v>
      </c>
      <c r="ET216" s="33">
        <v>5.8389439999999996E-6</v>
      </c>
      <c r="EU216" s="33">
        <v>5.793045E-6</v>
      </c>
      <c r="EV216" s="33">
        <v>5.7369519999999998E-6</v>
      </c>
      <c r="EW216" s="33">
        <v>5.5487970000000003E-6</v>
      </c>
      <c r="EX216" s="33">
        <v>5.3535810000000004E-6</v>
      </c>
      <c r="EY216" s="33">
        <v>5.3156030000000003E-6</v>
      </c>
      <c r="EZ216" s="33">
        <v>5.3098280000000003E-6</v>
      </c>
      <c r="FA216" s="33">
        <v>5.2970159999999999E-6</v>
      </c>
      <c r="FB216" s="33">
        <v>5.360632E-6</v>
      </c>
      <c r="FC216" s="33">
        <v>5.4690620000000001E-6</v>
      </c>
      <c r="FD216" s="33">
        <v>5.5288250000000004E-6</v>
      </c>
      <c r="FE216" s="33">
        <v>5.5252680000000002E-6</v>
      </c>
      <c r="FF216" s="33">
        <v>5.5227859999999999E-6</v>
      </c>
      <c r="FG216" s="33">
        <v>5.5074680000000002E-6</v>
      </c>
      <c r="FH216" s="33">
        <v>5.357741E-6</v>
      </c>
      <c r="FI216" s="33">
        <v>5.2198850000000004E-6</v>
      </c>
      <c r="FJ216" s="33">
        <v>5.143617E-6</v>
      </c>
      <c r="FK216" s="33">
        <v>4.9712830000000003E-6</v>
      </c>
      <c r="FL216" s="33">
        <v>4.9713759999999997E-6</v>
      </c>
      <c r="FM216" s="33">
        <v>4.9902699999999999E-6</v>
      </c>
      <c r="FN216" s="33">
        <v>4.9824989999999999E-6</v>
      </c>
      <c r="FO216" s="33">
        <v>5.016032E-6</v>
      </c>
      <c r="FP216" s="33">
        <v>4.9910070000000001E-6</v>
      </c>
      <c r="FQ216" s="33">
        <v>5.0127539999999997E-6</v>
      </c>
      <c r="FR216" s="33">
        <v>5.0767900000000004E-6</v>
      </c>
      <c r="FS216" s="33">
        <v>5.082574E-6</v>
      </c>
      <c r="FT216" s="33">
        <v>5.1032910000000003E-6</v>
      </c>
      <c r="FU216" s="33">
        <v>5.1236219999999997E-6</v>
      </c>
      <c r="FV216" s="33">
        <v>5.0435509999999996E-6</v>
      </c>
      <c r="FW216" s="33">
        <v>4.956334E-6</v>
      </c>
      <c r="FX216" s="33">
        <v>4.8942340000000002E-6</v>
      </c>
      <c r="FY216" s="33">
        <v>4.7443459999999996E-6</v>
      </c>
      <c r="FZ216" s="33">
        <v>4.5782679999999998E-6</v>
      </c>
      <c r="GA216" s="33">
        <v>4.4307569999999999E-6</v>
      </c>
      <c r="GB216" s="33">
        <v>4.2479719999999999E-6</v>
      </c>
      <c r="GC216" s="33">
        <v>4.1467749999999998E-6</v>
      </c>
      <c r="GD216" s="33">
        <v>4.2575880000000002E-6</v>
      </c>
      <c r="GE216" s="33">
        <v>4.4031140000000002E-6</v>
      </c>
      <c r="GF216" s="33">
        <v>4.4770450000000003E-6</v>
      </c>
      <c r="GG216" s="33">
        <v>4.5358249999999999E-6</v>
      </c>
      <c r="GH216" s="33">
        <v>4.5842720000000004E-6</v>
      </c>
      <c r="GI216" s="33">
        <v>4.6212800000000004E-6</v>
      </c>
      <c r="GJ216" s="33">
        <v>4.5317220000000004E-6</v>
      </c>
      <c r="GK216" s="33">
        <v>4.3106970000000002E-6</v>
      </c>
      <c r="GL216" s="33">
        <v>4.1754930000000001E-6</v>
      </c>
      <c r="GM216" s="33">
        <v>4.0668410000000003E-6</v>
      </c>
      <c r="GN216" s="33">
        <v>3.919187E-6</v>
      </c>
      <c r="GO216" s="33">
        <v>3.8996129999999996E-6</v>
      </c>
      <c r="GP216" s="33">
        <v>3.9085050000000003E-6</v>
      </c>
      <c r="GQ216" s="33">
        <v>3.8496030000000002E-6</v>
      </c>
      <c r="GR216" s="33">
        <v>3.8300599999999997E-6</v>
      </c>
      <c r="GS216" s="33">
        <v>3.785992E-6</v>
      </c>
      <c r="GT216" s="33">
        <v>3.7883359999999999E-6</v>
      </c>
      <c r="GU216" s="33">
        <v>3.748333E-6</v>
      </c>
      <c r="GV216" s="33">
        <v>3.7353390000000001E-6</v>
      </c>
      <c r="GW216" s="33">
        <v>3.7499120000000002E-6</v>
      </c>
      <c r="GX216" s="33">
        <v>3.680347E-6</v>
      </c>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c r="IV216" s="33"/>
      <c r="IW216" s="33"/>
      <c r="IX216" s="33"/>
      <c r="IY216" s="33"/>
      <c r="IZ216" s="33"/>
      <c r="JA216" s="33"/>
      <c r="JB216" s="33"/>
      <c r="JC216" s="33"/>
      <c r="JD216" s="33"/>
      <c r="JE216" s="33"/>
      <c r="JF216" s="33"/>
      <c r="JG216" s="33"/>
      <c r="JH216" s="33"/>
      <c r="JI216" s="33"/>
      <c r="JJ216" s="33"/>
      <c r="JK216" s="33"/>
      <c r="JL216" s="33"/>
      <c r="JM216" s="33"/>
      <c r="JN216" s="33"/>
      <c r="JO216" s="33"/>
      <c r="JP216" s="33"/>
      <c r="JQ216" s="33"/>
      <c r="JR216" s="33"/>
      <c r="JS216" s="33"/>
      <c r="JT216" s="33"/>
      <c r="JU216" s="33"/>
      <c r="JV216" s="33"/>
      <c r="JW216" s="33"/>
      <c r="JX216" s="33"/>
      <c r="JY216" s="33"/>
      <c r="JZ216" s="33"/>
      <c r="KA216" s="33"/>
      <c r="KB216" s="33"/>
      <c r="KC216" s="33"/>
      <c r="KD216" s="33"/>
      <c r="KE216" s="33"/>
      <c r="KF216" s="33"/>
      <c r="KG216" s="33"/>
      <c r="KH216" s="33"/>
      <c r="KI216" s="33"/>
      <c r="KJ216" s="33"/>
      <c r="KK216" s="33"/>
      <c r="KL216" s="33"/>
      <c r="KM216" s="33"/>
      <c r="KN216" s="33"/>
      <c r="KO216" s="33"/>
      <c r="KP216" s="33"/>
      <c r="KQ216" s="33"/>
      <c r="KR216" s="33"/>
      <c r="KS216" s="33"/>
      <c r="KT216" s="33"/>
      <c r="KU216" s="33"/>
      <c r="KV216" s="33"/>
      <c r="KW216" s="33"/>
      <c r="KX216" s="33"/>
      <c r="KY216" s="33"/>
      <c r="KZ216" s="33"/>
      <c r="LA216" s="33"/>
      <c r="LB216" s="33"/>
      <c r="LC216" s="33"/>
      <c r="LD216" s="33"/>
      <c r="LE216" s="33"/>
      <c r="LF216" s="33"/>
      <c r="LG216" s="33"/>
      <c r="LH216" s="33"/>
      <c r="LI216" s="33"/>
      <c r="LJ216" s="33"/>
      <c r="LK216" s="33"/>
      <c r="LL216" s="33"/>
      <c r="LM216" s="33"/>
      <c r="LN216" s="33"/>
      <c r="LO216" s="33"/>
      <c r="LP216" s="33"/>
      <c r="LQ216" s="33"/>
      <c r="LR216" s="33"/>
      <c r="LS216" s="33"/>
      <c r="LT216" s="33"/>
      <c r="LU216" s="33"/>
      <c r="LV216" s="33"/>
      <c r="LW216" s="33"/>
      <c r="LX216" s="33"/>
      <c r="LY216" s="33"/>
      <c r="LZ216" s="33"/>
      <c r="MA216" s="33"/>
      <c r="MB216" s="33"/>
      <c r="MC216" s="33"/>
      <c r="MD216" s="33"/>
      <c r="ME216" s="33"/>
      <c r="MF216" s="33"/>
      <c r="MG216" s="33"/>
      <c r="MH216" s="33"/>
      <c r="MI216" s="33"/>
      <c r="MJ216" s="33"/>
      <c r="MK216" s="33"/>
      <c r="ML216" s="33"/>
      <c r="MM216" s="33"/>
      <c r="MN216" s="33"/>
      <c r="MO216" s="33"/>
      <c r="MP216" s="33"/>
      <c r="MQ216" s="33"/>
      <c r="MR216" s="33"/>
      <c r="MS216" s="33"/>
      <c r="MT216" s="33"/>
      <c r="MU216" s="33"/>
      <c r="MV216" s="33"/>
      <c r="MW216" s="33"/>
      <c r="MX216" s="33"/>
      <c r="MY216" s="33"/>
      <c r="MZ216" s="33"/>
      <c r="NA216" s="33"/>
      <c r="NB216" s="33"/>
      <c r="NC216" s="33"/>
      <c r="ND216" s="33"/>
      <c r="NE216" s="33"/>
      <c r="NF216" s="33"/>
      <c r="NG216" s="33"/>
      <c r="NH216" s="33"/>
      <c r="NI216" s="33"/>
      <c r="NJ216" s="33"/>
      <c r="NK216" s="33"/>
      <c r="NL216" s="33"/>
      <c r="NM216" s="33"/>
      <c r="NN216" s="33"/>
      <c r="NO216" s="33"/>
      <c r="NP216" s="33"/>
      <c r="NQ216" s="33"/>
      <c r="NR216" s="33"/>
      <c r="NS216" s="33"/>
      <c r="NT216" s="33"/>
      <c r="NU216" s="33"/>
      <c r="NV216" s="33"/>
      <c r="NW216" s="33"/>
      <c r="NX216" s="33"/>
      <c r="NY216" s="33"/>
      <c r="NZ216" s="33"/>
      <c r="OA216" s="33"/>
      <c r="OB216" s="33"/>
      <c r="OC216" s="33"/>
      <c r="OD216" s="33"/>
      <c r="OE216" s="33"/>
      <c r="OF216" s="33"/>
      <c r="OG216" s="33"/>
      <c r="OH216" s="33"/>
      <c r="OI216" s="33"/>
      <c r="OJ216" s="33"/>
      <c r="OK216" s="33"/>
      <c r="OL216" s="33"/>
      <c r="OM216" s="33"/>
      <c r="ON216" s="33"/>
      <c r="OO216" s="33"/>
      <c r="OP216" s="33"/>
    </row>
    <row r="217" spans="1:406" x14ac:dyDescent="0.25">
      <c r="A217" s="13" t="str">
        <f t="shared" si="2"/>
        <v>Boom-ULTRA COARSE-0.5-14-3</v>
      </c>
      <c r="B217" s="13" t="s">
        <v>57</v>
      </c>
      <c r="C217" s="13" t="s">
        <v>42</v>
      </c>
      <c r="D217" s="23">
        <v>0.5</v>
      </c>
      <c r="E217" s="23">
        <v>14</v>
      </c>
      <c r="F217" s="32">
        <v>3</v>
      </c>
      <c r="G217" s="33">
        <v>1.916489E-3</v>
      </c>
      <c r="H217" s="33">
        <v>1.2538289999999999E-3</v>
      </c>
      <c r="I217" s="33">
        <v>8.8192000000000001E-4</v>
      </c>
      <c r="J217" s="33">
        <v>6.6649500000000002E-4</v>
      </c>
      <c r="K217" s="33">
        <v>5.9458389999999996E-4</v>
      </c>
      <c r="L217" s="33">
        <v>5.1379319999999998E-4</v>
      </c>
      <c r="M217" s="33">
        <v>4.4332239999999998E-4</v>
      </c>
      <c r="N217" s="33">
        <v>3.8549990000000001E-4</v>
      </c>
      <c r="O217" s="33">
        <v>3.3996809999999999E-4</v>
      </c>
      <c r="P217" s="33">
        <v>2.986563E-4</v>
      </c>
      <c r="Q217" s="33">
        <v>2.5415959999999999E-4</v>
      </c>
      <c r="R217" s="33">
        <v>2.116594E-4</v>
      </c>
      <c r="S217" s="33">
        <v>1.815881E-4</v>
      </c>
      <c r="T217" s="33">
        <v>1.4913949999999999E-4</v>
      </c>
      <c r="U217" s="33">
        <v>1.189741E-4</v>
      </c>
      <c r="V217" s="33">
        <v>9.3497750000000001E-5</v>
      </c>
      <c r="W217" s="33">
        <v>7.6020890000000002E-5</v>
      </c>
      <c r="X217" s="33">
        <v>6.5929539999999996E-5</v>
      </c>
      <c r="Y217" s="33">
        <v>5.8034300000000001E-5</v>
      </c>
      <c r="Z217" s="33">
        <v>5.1919249999999999E-5</v>
      </c>
      <c r="AA217" s="33">
        <v>4.7056779999999998E-5</v>
      </c>
      <c r="AB217" s="33">
        <v>4.2927440000000001E-5</v>
      </c>
      <c r="AC217" s="33">
        <v>3.9458590000000001E-5</v>
      </c>
      <c r="AD217" s="33">
        <v>3.654369E-5</v>
      </c>
      <c r="AE217" s="33">
        <v>3.4077250000000003E-5</v>
      </c>
      <c r="AF217" s="33">
        <v>3.1905300000000001E-5</v>
      </c>
      <c r="AG217" s="33">
        <v>3.0013230000000001E-5</v>
      </c>
      <c r="AH217" s="33">
        <v>2.833002E-5</v>
      </c>
      <c r="AI217" s="33">
        <v>2.687734E-5</v>
      </c>
      <c r="AJ217" s="33">
        <v>2.558699E-5</v>
      </c>
      <c r="AK217" s="33">
        <v>2.4417459999999998E-5</v>
      </c>
      <c r="AL217" s="33">
        <v>2.3332239999999999E-5</v>
      </c>
      <c r="AM217" s="33">
        <v>2.2474199999999999E-5</v>
      </c>
      <c r="AN217" s="33">
        <v>2.1703660000000001E-5</v>
      </c>
      <c r="AO217" s="33">
        <v>2.0982590000000001E-5</v>
      </c>
      <c r="AP217" s="33">
        <v>2.0307640000000001E-5</v>
      </c>
      <c r="AQ217" s="33">
        <v>1.9709200000000001E-5</v>
      </c>
      <c r="AR217" s="33">
        <v>1.9136299999999998E-5</v>
      </c>
      <c r="AS217" s="33">
        <v>1.8454029999999999E-5</v>
      </c>
      <c r="AT217" s="33">
        <v>1.7792710000000001E-5</v>
      </c>
      <c r="AU217" s="33">
        <v>1.726643E-5</v>
      </c>
      <c r="AV217" s="33">
        <v>1.677678E-5</v>
      </c>
      <c r="AW217" s="33">
        <v>1.6283279999999999E-5</v>
      </c>
      <c r="AX217" s="33">
        <v>1.5797100000000002E-5</v>
      </c>
      <c r="AY217" s="33">
        <v>1.55181E-5</v>
      </c>
      <c r="AZ217" s="33">
        <v>1.5312829999999999E-5</v>
      </c>
      <c r="BA217" s="33">
        <v>1.509359E-5</v>
      </c>
      <c r="BB217" s="33">
        <v>1.4888589999999999E-5</v>
      </c>
      <c r="BC217" s="33">
        <v>1.457797E-5</v>
      </c>
      <c r="BD217" s="33">
        <v>1.44009E-5</v>
      </c>
      <c r="BE217" s="33">
        <v>1.424398E-5</v>
      </c>
      <c r="BF217" s="33">
        <v>1.4151560000000001E-5</v>
      </c>
      <c r="BG217" s="33">
        <v>1.40316E-5</v>
      </c>
      <c r="BH217" s="33">
        <v>1.379271E-5</v>
      </c>
      <c r="BI217" s="33">
        <v>1.347337E-5</v>
      </c>
      <c r="BJ217" s="33">
        <v>1.3352639999999999E-5</v>
      </c>
      <c r="BK217" s="33">
        <v>1.3241870000000001E-5</v>
      </c>
      <c r="BL217" s="33">
        <v>1.316614E-5</v>
      </c>
      <c r="BM217" s="33">
        <v>1.303425E-5</v>
      </c>
      <c r="BN217" s="33">
        <v>1.2705869999999999E-5</v>
      </c>
      <c r="BO217" s="33">
        <v>1.249743E-5</v>
      </c>
      <c r="BP217" s="33">
        <v>1.2385799999999999E-5</v>
      </c>
      <c r="BQ217" s="33">
        <v>1.2327679999999999E-5</v>
      </c>
      <c r="BR217" s="33">
        <v>1.226051E-5</v>
      </c>
      <c r="BS217" s="33">
        <v>1.2170539999999999E-5</v>
      </c>
      <c r="BT217" s="33">
        <v>1.2002210000000001E-5</v>
      </c>
      <c r="BU217" s="33">
        <v>1.1814340000000001E-5</v>
      </c>
      <c r="BV217" s="33">
        <v>1.1640390000000001E-5</v>
      </c>
      <c r="BW217" s="33">
        <v>1.1568180000000001E-5</v>
      </c>
      <c r="BX217" s="33">
        <v>1.148261E-5</v>
      </c>
      <c r="BY217" s="33">
        <v>1.136473E-5</v>
      </c>
      <c r="BZ217" s="33">
        <v>1.139684E-5</v>
      </c>
      <c r="CA217" s="33">
        <v>1.1321079999999999E-5</v>
      </c>
      <c r="CB217" s="33">
        <v>1.111995E-5</v>
      </c>
      <c r="CC217" s="33">
        <v>1.0929719999999999E-5</v>
      </c>
      <c r="CD217" s="33">
        <v>1.072103E-5</v>
      </c>
      <c r="CE217" s="33">
        <v>1.0702200000000001E-5</v>
      </c>
      <c r="CF217" s="33">
        <v>1.0657259999999999E-5</v>
      </c>
      <c r="CG217" s="33">
        <v>1.0620909999999999E-5</v>
      </c>
      <c r="CH217" s="33">
        <v>1.0587050000000001E-5</v>
      </c>
      <c r="CI217" s="33">
        <v>1.0486240000000001E-5</v>
      </c>
      <c r="CJ217" s="33">
        <v>1.04106E-5</v>
      </c>
      <c r="CK217" s="33">
        <v>1.017091E-5</v>
      </c>
      <c r="CL217" s="33">
        <v>9.898991E-6</v>
      </c>
      <c r="CM217" s="33">
        <v>9.7956639999999999E-6</v>
      </c>
      <c r="CN217" s="33">
        <v>9.8072479999999995E-6</v>
      </c>
      <c r="CO217" s="33">
        <v>9.8557109999999996E-6</v>
      </c>
      <c r="CP217" s="33">
        <v>1.004026E-5</v>
      </c>
      <c r="CQ217" s="33">
        <v>9.9194289999999996E-6</v>
      </c>
      <c r="CR217" s="33">
        <v>9.5715770000000004E-6</v>
      </c>
      <c r="CS217" s="33">
        <v>9.2561590000000008E-6</v>
      </c>
      <c r="CT217" s="33">
        <v>9.0626819999999996E-6</v>
      </c>
      <c r="CU217" s="33">
        <v>9.0869990000000002E-6</v>
      </c>
      <c r="CV217" s="33">
        <v>9.0978990000000004E-6</v>
      </c>
      <c r="CW217" s="33">
        <v>8.9544080000000004E-6</v>
      </c>
      <c r="CX217" s="33">
        <v>8.783129E-6</v>
      </c>
      <c r="CY217" s="33">
        <v>8.590411E-6</v>
      </c>
      <c r="CZ217" s="33">
        <v>8.365416E-6</v>
      </c>
      <c r="DA217" s="33">
        <v>8.2601159999999995E-6</v>
      </c>
      <c r="DB217" s="33">
        <v>8.112214E-6</v>
      </c>
      <c r="DC217" s="33">
        <v>8.0031210000000005E-6</v>
      </c>
      <c r="DD217" s="33">
        <v>7.9177950000000003E-6</v>
      </c>
      <c r="DE217" s="33">
        <v>7.7991859999999998E-6</v>
      </c>
      <c r="DF217" s="33">
        <v>7.6995130000000003E-6</v>
      </c>
      <c r="DG217" s="33">
        <v>7.5631779999999997E-6</v>
      </c>
      <c r="DH217" s="33">
        <v>7.4687479999999998E-6</v>
      </c>
      <c r="DI217" s="33">
        <v>7.3418849999999998E-6</v>
      </c>
      <c r="DJ217" s="33">
        <v>7.2023160000000001E-6</v>
      </c>
      <c r="DK217" s="33">
        <v>7.1513009999999999E-6</v>
      </c>
      <c r="DL217" s="33">
        <v>6.9887989999999997E-6</v>
      </c>
      <c r="DM217" s="33">
        <v>6.88001E-6</v>
      </c>
      <c r="DN217" s="33">
        <v>6.7657619999999999E-6</v>
      </c>
      <c r="DO217" s="33">
        <v>6.6299970000000002E-6</v>
      </c>
      <c r="DP217" s="33">
        <v>6.5872740000000001E-6</v>
      </c>
      <c r="DQ217" s="33">
        <v>6.5431290000000003E-6</v>
      </c>
      <c r="DR217" s="33">
        <v>6.5207659999999998E-6</v>
      </c>
      <c r="DS217" s="33">
        <v>6.5768869999999999E-6</v>
      </c>
      <c r="DT217" s="33">
        <v>6.4320119999999999E-6</v>
      </c>
      <c r="DU217" s="33">
        <v>6.2155970000000004E-6</v>
      </c>
      <c r="DV217" s="33">
        <v>6.0097170000000001E-6</v>
      </c>
      <c r="DW217" s="33">
        <v>5.7620489999999999E-6</v>
      </c>
      <c r="DX217" s="33">
        <v>5.711106E-6</v>
      </c>
      <c r="DY217" s="33">
        <v>5.7818299999999998E-6</v>
      </c>
      <c r="DZ217" s="33">
        <v>5.8893429999999998E-6</v>
      </c>
      <c r="EA217" s="33">
        <v>5.9534039999999997E-6</v>
      </c>
      <c r="EB217" s="33">
        <v>5.9167569999999997E-6</v>
      </c>
      <c r="EC217" s="33">
        <v>5.8095519999999998E-6</v>
      </c>
      <c r="ED217" s="33">
        <v>5.7433739999999996E-6</v>
      </c>
      <c r="EE217" s="33">
        <v>5.587513E-6</v>
      </c>
      <c r="EF217" s="33">
        <v>5.4331910000000003E-6</v>
      </c>
      <c r="EG217" s="33">
        <v>5.3578910000000004E-6</v>
      </c>
      <c r="EH217" s="33">
        <v>5.2491469999999997E-6</v>
      </c>
      <c r="EI217" s="33">
        <v>5.3099270000000003E-6</v>
      </c>
      <c r="EJ217" s="33">
        <v>5.3847409999999999E-6</v>
      </c>
      <c r="EK217" s="33">
        <v>5.3665490000000001E-6</v>
      </c>
      <c r="EL217" s="33">
        <v>5.4285279999999997E-6</v>
      </c>
      <c r="EM217" s="33">
        <v>5.4482239999999996E-6</v>
      </c>
      <c r="EN217" s="33">
        <v>5.344485E-6</v>
      </c>
      <c r="EO217" s="33">
        <v>5.1721750000000002E-6</v>
      </c>
      <c r="EP217" s="33">
        <v>5.0356429999999998E-6</v>
      </c>
      <c r="EQ217" s="33">
        <v>4.8888359999999998E-6</v>
      </c>
      <c r="ER217" s="33">
        <v>4.7349589999999999E-6</v>
      </c>
      <c r="ES217" s="33">
        <v>4.7081239999999997E-6</v>
      </c>
      <c r="ET217" s="33">
        <v>4.7041240000000002E-6</v>
      </c>
      <c r="EU217" s="33">
        <v>4.7114749999999996E-6</v>
      </c>
      <c r="EV217" s="33">
        <v>4.7744660000000001E-6</v>
      </c>
      <c r="EW217" s="33">
        <v>4.7792650000000002E-6</v>
      </c>
      <c r="EX217" s="33">
        <v>4.8074029999999998E-6</v>
      </c>
      <c r="EY217" s="33">
        <v>4.815334E-6</v>
      </c>
      <c r="EZ217" s="33">
        <v>4.7057069999999997E-6</v>
      </c>
      <c r="FA217" s="33">
        <v>4.6205750000000002E-6</v>
      </c>
      <c r="FB217" s="33">
        <v>4.5304010000000001E-6</v>
      </c>
      <c r="FC217" s="33">
        <v>4.4494330000000004E-6</v>
      </c>
      <c r="FD217" s="33">
        <v>4.4728359999999999E-6</v>
      </c>
      <c r="FE217" s="33">
        <v>4.4377199999999996E-6</v>
      </c>
      <c r="FF217" s="33">
        <v>4.3905419999999996E-6</v>
      </c>
      <c r="FG217" s="33">
        <v>4.3534630000000004E-6</v>
      </c>
      <c r="FH217" s="33">
        <v>4.2812830000000002E-6</v>
      </c>
      <c r="FI217" s="33">
        <v>4.2823069999999996E-6</v>
      </c>
      <c r="FJ217" s="33">
        <v>4.3250909999999999E-6</v>
      </c>
      <c r="FK217" s="33">
        <v>4.3413539999999996E-6</v>
      </c>
      <c r="FL217" s="33">
        <v>4.4428769999999998E-6</v>
      </c>
      <c r="FM217" s="33">
        <v>4.5479180000000002E-6</v>
      </c>
      <c r="FN217" s="33">
        <v>4.6044770000000001E-6</v>
      </c>
      <c r="FO217" s="33">
        <v>4.5848560000000004E-6</v>
      </c>
      <c r="FP217" s="33">
        <v>4.470076E-6</v>
      </c>
      <c r="FQ217" s="33">
        <v>4.3263149999999998E-6</v>
      </c>
      <c r="FR217" s="33">
        <v>4.174898E-6</v>
      </c>
      <c r="FS217" s="33">
        <v>4.0981230000000002E-6</v>
      </c>
      <c r="FT217" s="33">
        <v>4.0662689999999997E-6</v>
      </c>
      <c r="FU217" s="33">
        <v>4.0702420000000003E-6</v>
      </c>
      <c r="FV217" s="33">
        <v>4.175022E-6</v>
      </c>
      <c r="FW217" s="33">
        <v>4.2852559999999999E-6</v>
      </c>
      <c r="FX217" s="33">
        <v>4.3703840000000001E-6</v>
      </c>
      <c r="FY217" s="33">
        <v>4.3990550000000002E-6</v>
      </c>
      <c r="FZ217" s="33">
        <v>4.2649109999999997E-6</v>
      </c>
      <c r="GA217" s="33">
        <v>4.0830450000000003E-6</v>
      </c>
      <c r="GB217" s="33">
        <v>3.9554380000000001E-6</v>
      </c>
      <c r="GC217" s="33">
        <v>3.8367970000000004E-6</v>
      </c>
      <c r="GD217" s="33">
        <v>3.7399450000000002E-6</v>
      </c>
      <c r="GE217" s="33">
        <v>3.638447E-6</v>
      </c>
      <c r="GF217" s="33">
        <v>3.6093119999999998E-6</v>
      </c>
      <c r="GG217" s="33">
        <v>3.6489389999999999E-6</v>
      </c>
      <c r="GH217" s="33">
        <v>3.7050769999999999E-6</v>
      </c>
      <c r="GI217" s="33">
        <v>3.7687200000000001E-6</v>
      </c>
      <c r="GJ217" s="33">
        <v>3.830224E-6</v>
      </c>
      <c r="GK217" s="33">
        <v>3.8424059999999996E-6</v>
      </c>
      <c r="GL217" s="33">
        <v>3.8191170000000002E-6</v>
      </c>
      <c r="GM217" s="33">
        <v>3.7538069999999999E-6</v>
      </c>
      <c r="GN217" s="33">
        <v>3.631596E-6</v>
      </c>
      <c r="GO217" s="33">
        <v>3.5204370000000002E-6</v>
      </c>
      <c r="GP217" s="33">
        <v>3.3783450000000001E-6</v>
      </c>
      <c r="GQ217" s="33">
        <v>3.2628220000000001E-6</v>
      </c>
      <c r="GR217" s="33">
        <v>3.2133830000000002E-6</v>
      </c>
      <c r="GS217" s="33">
        <v>3.1403140000000002E-6</v>
      </c>
      <c r="GT217" s="33">
        <v>3.1152900000000002E-6</v>
      </c>
      <c r="GU217" s="33">
        <v>3.125679E-6</v>
      </c>
      <c r="GV217" s="33">
        <v>3.1561869999999998E-6</v>
      </c>
      <c r="GW217" s="33">
        <v>3.1562759999999999E-6</v>
      </c>
      <c r="GX217" s="33">
        <v>3.1935669999999999E-6</v>
      </c>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3"/>
      <c r="KN217" s="33"/>
      <c r="KO217" s="33"/>
      <c r="KP217" s="33"/>
      <c r="KQ217" s="33"/>
      <c r="KR217" s="33"/>
      <c r="KS217" s="33"/>
      <c r="KT217" s="33"/>
      <c r="KU217" s="33"/>
      <c r="KV217" s="33"/>
      <c r="KW217" s="33"/>
      <c r="KX217" s="33"/>
      <c r="KY217" s="33"/>
      <c r="KZ217" s="33"/>
      <c r="LA217" s="33"/>
      <c r="LB217" s="33"/>
      <c r="LC217" s="33"/>
      <c r="LD217" s="33"/>
      <c r="LE217" s="33"/>
      <c r="LF217" s="33"/>
      <c r="LG217" s="33"/>
      <c r="LH217" s="33"/>
      <c r="LI217" s="33"/>
      <c r="LJ217" s="33"/>
      <c r="LK217" s="33"/>
      <c r="LL217" s="33"/>
      <c r="LM217" s="33"/>
      <c r="LN217" s="33"/>
      <c r="LO217" s="33"/>
      <c r="LP217" s="33"/>
      <c r="LQ217" s="33"/>
      <c r="LR217" s="33"/>
      <c r="LS217" s="33"/>
      <c r="LT217" s="33"/>
      <c r="LU217" s="33"/>
      <c r="LV217" s="33"/>
      <c r="LW217" s="33"/>
      <c r="LX217" s="33"/>
      <c r="LY217" s="33"/>
      <c r="LZ217" s="33"/>
      <c r="MA217" s="33"/>
      <c r="MB217" s="33"/>
      <c r="MC217" s="33"/>
      <c r="MD217" s="33"/>
      <c r="ME217" s="33"/>
      <c r="MF217" s="33"/>
      <c r="MG217" s="33"/>
      <c r="MH217" s="33"/>
      <c r="MI217" s="33"/>
      <c r="MJ217" s="33"/>
      <c r="MK217" s="33"/>
      <c r="ML217" s="33"/>
      <c r="MM217" s="33"/>
      <c r="MN217" s="33"/>
      <c r="MO217" s="33"/>
      <c r="MP217" s="33"/>
      <c r="MQ217" s="33"/>
      <c r="MR217" s="33"/>
      <c r="MS217" s="33"/>
      <c r="MT217" s="33"/>
      <c r="MU217" s="33"/>
      <c r="MV217" s="33"/>
      <c r="MW217" s="33"/>
      <c r="MX217" s="33"/>
      <c r="MY217" s="33"/>
      <c r="MZ217" s="33"/>
      <c r="NA217" s="33"/>
      <c r="NB217" s="33"/>
      <c r="NC217" s="33"/>
      <c r="ND217" s="33"/>
      <c r="NE217" s="33"/>
      <c r="NF217" s="33"/>
      <c r="NG217" s="33"/>
      <c r="NH217" s="33"/>
      <c r="NI217" s="33"/>
      <c r="NJ217" s="33"/>
      <c r="NK217" s="33"/>
      <c r="NL217" s="33"/>
      <c r="NM217" s="33"/>
      <c r="NN217" s="33"/>
      <c r="NO217" s="33"/>
      <c r="NP217" s="33"/>
      <c r="NQ217" s="33"/>
      <c r="NR217" s="33"/>
      <c r="NS217" s="33"/>
      <c r="NT217" s="33"/>
      <c r="NU217" s="33"/>
      <c r="NV217" s="33"/>
      <c r="NW217" s="33"/>
      <c r="NX217" s="33"/>
      <c r="NY217" s="33"/>
      <c r="NZ217" s="33"/>
      <c r="OA217" s="33"/>
      <c r="OB217" s="33"/>
      <c r="OC217" s="33"/>
      <c r="OD217" s="33"/>
      <c r="OE217" s="33"/>
      <c r="OF217" s="33"/>
      <c r="OG217" s="33"/>
      <c r="OH217" s="33"/>
      <c r="OI217" s="33"/>
      <c r="OJ217" s="33"/>
      <c r="OK217" s="33"/>
      <c r="OL217" s="33"/>
      <c r="OM217" s="33"/>
      <c r="ON217" s="33"/>
      <c r="OO217" s="33"/>
      <c r="OP217" s="33"/>
    </row>
    <row r="218" spans="1:406" x14ac:dyDescent="0.25">
      <c r="A218" s="13" t="str">
        <f t="shared" si="2"/>
        <v>Boom-ULTRA COARSE-0.5-7-3</v>
      </c>
      <c r="B218" s="13" t="s">
        <v>57</v>
      </c>
      <c r="C218" s="13" t="s">
        <v>42</v>
      </c>
      <c r="D218" s="23">
        <v>0.5</v>
      </c>
      <c r="E218" s="23">
        <v>7</v>
      </c>
      <c r="F218" s="32">
        <v>3</v>
      </c>
      <c r="G218" s="33">
        <v>1.4333880000000001E-3</v>
      </c>
      <c r="H218" s="33">
        <v>6.707064E-4</v>
      </c>
      <c r="I218" s="33">
        <v>4.5328559999999998E-4</v>
      </c>
      <c r="J218" s="33">
        <v>3.6706530000000002E-4</v>
      </c>
      <c r="K218" s="33">
        <v>3.2840110000000001E-4</v>
      </c>
      <c r="L218" s="33">
        <v>3.122488E-4</v>
      </c>
      <c r="M218" s="33">
        <v>2.79382E-4</v>
      </c>
      <c r="N218" s="33">
        <v>2.451744E-4</v>
      </c>
      <c r="O218" s="33">
        <v>2.1871600000000001E-4</v>
      </c>
      <c r="P218" s="33">
        <v>1.9755439999999999E-4</v>
      </c>
      <c r="Q218" s="33">
        <v>1.7924729999999999E-4</v>
      </c>
      <c r="R218" s="33">
        <v>1.5646360000000001E-4</v>
      </c>
      <c r="S218" s="33">
        <v>1.3938979999999999E-4</v>
      </c>
      <c r="T218" s="33">
        <v>1.1816969999999999E-4</v>
      </c>
      <c r="U218" s="33">
        <v>9.6677989999999998E-5</v>
      </c>
      <c r="V218" s="33">
        <v>7.8574070000000002E-5</v>
      </c>
      <c r="W218" s="33">
        <v>6.4328909999999994E-5</v>
      </c>
      <c r="X218" s="33">
        <v>5.7416300000000001E-5</v>
      </c>
      <c r="Y218" s="33">
        <v>5.2161389999999998E-5</v>
      </c>
      <c r="Z218" s="33">
        <v>4.801722E-5</v>
      </c>
      <c r="AA218" s="33">
        <v>4.4607429999999998E-5</v>
      </c>
      <c r="AB218" s="33">
        <v>4.1593990000000001E-5</v>
      </c>
      <c r="AC218" s="33">
        <v>3.9202159999999999E-5</v>
      </c>
      <c r="AD218" s="33">
        <v>3.7095160000000001E-5</v>
      </c>
      <c r="AE218" s="33">
        <v>3.5311239999999998E-5</v>
      </c>
      <c r="AF218" s="33">
        <v>3.3903950000000003E-5</v>
      </c>
      <c r="AG218" s="33">
        <v>3.2681870000000001E-5</v>
      </c>
      <c r="AH218" s="33">
        <v>3.1326930000000002E-5</v>
      </c>
      <c r="AI218" s="33">
        <v>3.01759E-5</v>
      </c>
      <c r="AJ218" s="33">
        <v>2.9298379999999999E-5</v>
      </c>
      <c r="AK218" s="33">
        <v>2.8280060000000001E-5</v>
      </c>
      <c r="AL218" s="33">
        <v>2.7276250000000002E-5</v>
      </c>
      <c r="AM218" s="33">
        <v>2.6555729999999999E-5</v>
      </c>
      <c r="AN218" s="33">
        <v>2.5893010000000002E-5</v>
      </c>
      <c r="AO218" s="33">
        <v>2.4854E-5</v>
      </c>
      <c r="AP218" s="33">
        <v>2.4100840000000001E-5</v>
      </c>
      <c r="AQ218" s="33">
        <v>2.3594480000000001E-5</v>
      </c>
      <c r="AR218" s="33">
        <v>2.2979480000000001E-5</v>
      </c>
      <c r="AS218" s="33">
        <v>2.2179729999999999E-5</v>
      </c>
      <c r="AT218" s="33">
        <v>2.1460639999999999E-5</v>
      </c>
      <c r="AU218" s="33">
        <v>2.0928069999999998E-5</v>
      </c>
      <c r="AV218" s="33">
        <v>2.0490009999999999E-5</v>
      </c>
      <c r="AW218" s="33">
        <v>1.97536E-5</v>
      </c>
      <c r="AX218" s="33">
        <v>1.91079E-5</v>
      </c>
      <c r="AY218" s="33">
        <v>1.8635069999999998E-5</v>
      </c>
      <c r="AZ218" s="33">
        <v>1.8265249999999999E-5</v>
      </c>
      <c r="BA218" s="33">
        <v>1.7807549999999999E-5</v>
      </c>
      <c r="BB218" s="33">
        <v>1.7258410000000001E-5</v>
      </c>
      <c r="BC218" s="33">
        <v>1.6868710000000001E-5</v>
      </c>
      <c r="BD218" s="33">
        <v>1.6435580000000001E-5</v>
      </c>
      <c r="BE218" s="33">
        <v>1.588372E-5</v>
      </c>
      <c r="BF218" s="33">
        <v>1.5642369999999999E-5</v>
      </c>
      <c r="BG218" s="33">
        <v>1.5513320000000001E-5</v>
      </c>
      <c r="BH218" s="33">
        <v>1.5262069999999999E-5</v>
      </c>
      <c r="BI218" s="33">
        <v>1.497914E-5</v>
      </c>
      <c r="BJ218" s="33">
        <v>1.464547E-5</v>
      </c>
      <c r="BK218" s="33">
        <v>1.4497150000000001E-5</v>
      </c>
      <c r="BL218" s="33">
        <v>1.435313E-5</v>
      </c>
      <c r="BM218" s="33">
        <v>1.418237E-5</v>
      </c>
      <c r="BN218" s="33">
        <v>1.399691E-5</v>
      </c>
      <c r="BO218" s="33">
        <v>1.388859E-5</v>
      </c>
      <c r="BP218" s="33">
        <v>1.3603420000000001E-5</v>
      </c>
      <c r="BQ218" s="33">
        <v>1.3171309999999999E-5</v>
      </c>
      <c r="BR218" s="33">
        <v>1.282354E-5</v>
      </c>
      <c r="BS218" s="33">
        <v>1.260814E-5</v>
      </c>
      <c r="BT218" s="33">
        <v>1.239966E-5</v>
      </c>
      <c r="BU218" s="33">
        <v>1.2239219999999999E-5</v>
      </c>
      <c r="BV218" s="33">
        <v>1.2143340000000001E-5</v>
      </c>
      <c r="BW218" s="33">
        <v>1.181397E-5</v>
      </c>
      <c r="BX218" s="33">
        <v>1.129287E-5</v>
      </c>
      <c r="BY218" s="33">
        <v>1.0951220000000001E-5</v>
      </c>
      <c r="BZ218" s="33">
        <v>1.090307E-5</v>
      </c>
      <c r="CA218" s="33">
        <v>1.0936449999999999E-5</v>
      </c>
      <c r="CB218" s="33">
        <v>1.078172E-5</v>
      </c>
      <c r="CC218" s="33">
        <v>1.038828E-5</v>
      </c>
      <c r="CD218" s="33">
        <v>9.9322949999999994E-6</v>
      </c>
      <c r="CE218" s="33">
        <v>9.6634199999999994E-6</v>
      </c>
      <c r="CF218" s="33">
        <v>9.5220219999999998E-6</v>
      </c>
      <c r="CG218" s="33">
        <v>9.4692920000000007E-6</v>
      </c>
      <c r="CH218" s="33">
        <v>9.3988439999999992E-6</v>
      </c>
      <c r="CI218" s="33">
        <v>9.2338270000000001E-6</v>
      </c>
      <c r="CJ218" s="33">
        <v>8.930941E-6</v>
      </c>
      <c r="CK218" s="33">
        <v>8.7039949999999997E-6</v>
      </c>
      <c r="CL218" s="33">
        <v>8.5858160000000005E-6</v>
      </c>
      <c r="CM218" s="33">
        <v>8.4264520000000001E-6</v>
      </c>
      <c r="CN218" s="33">
        <v>8.2202350000000004E-6</v>
      </c>
      <c r="CO218" s="33">
        <v>8.1502830000000007E-6</v>
      </c>
      <c r="CP218" s="33">
        <v>8.1112999999999997E-6</v>
      </c>
      <c r="CQ218" s="33">
        <v>8.0584870000000003E-6</v>
      </c>
      <c r="CR218" s="33">
        <v>7.8601419999999994E-6</v>
      </c>
      <c r="CS218" s="33">
        <v>7.6307609999999998E-6</v>
      </c>
      <c r="CT218" s="33">
        <v>7.4791850000000001E-6</v>
      </c>
      <c r="CU218" s="33">
        <v>7.3742130000000002E-6</v>
      </c>
      <c r="CV218" s="33">
        <v>7.2977999999999998E-6</v>
      </c>
      <c r="CW218" s="33">
        <v>7.2157859999999996E-6</v>
      </c>
      <c r="CX218" s="33">
        <v>7.1675520000000002E-6</v>
      </c>
      <c r="CY218" s="33">
        <v>7.1795880000000004E-6</v>
      </c>
      <c r="CZ218" s="33">
        <v>7.183313E-6</v>
      </c>
      <c r="DA218" s="33">
        <v>7.0818410000000002E-6</v>
      </c>
      <c r="DB218" s="33">
        <v>6.9591690000000004E-6</v>
      </c>
      <c r="DC218" s="33">
        <v>6.9258510000000002E-6</v>
      </c>
      <c r="DD218" s="33">
        <v>6.9225070000000002E-6</v>
      </c>
      <c r="DE218" s="33">
        <v>6.8705090000000002E-6</v>
      </c>
      <c r="DF218" s="33">
        <v>6.69967E-6</v>
      </c>
      <c r="DG218" s="33">
        <v>6.5767050000000004E-6</v>
      </c>
      <c r="DH218" s="33">
        <v>6.5102799999999996E-6</v>
      </c>
      <c r="DI218" s="33">
        <v>6.4810070000000003E-6</v>
      </c>
      <c r="DJ218" s="33">
        <v>6.540028E-6</v>
      </c>
      <c r="DK218" s="33">
        <v>6.6446230000000003E-6</v>
      </c>
      <c r="DL218" s="33">
        <v>6.6789480000000002E-6</v>
      </c>
      <c r="DM218" s="33">
        <v>6.5781109999999998E-6</v>
      </c>
      <c r="DN218" s="33">
        <v>6.3911809999999996E-6</v>
      </c>
      <c r="DO218" s="33">
        <v>6.2170890000000001E-6</v>
      </c>
      <c r="DP218" s="33">
        <v>6.1707720000000004E-6</v>
      </c>
      <c r="DQ218" s="33">
        <v>6.223253E-6</v>
      </c>
      <c r="DR218" s="33">
        <v>6.2239370000000002E-6</v>
      </c>
      <c r="DS218" s="33">
        <v>6.0557039999999996E-6</v>
      </c>
      <c r="DT218" s="33">
        <v>5.7947809999999997E-6</v>
      </c>
      <c r="DU218" s="33">
        <v>5.648814E-6</v>
      </c>
      <c r="DV218" s="33">
        <v>5.5572559999999998E-6</v>
      </c>
      <c r="DW218" s="33">
        <v>5.4908269999999997E-6</v>
      </c>
      <c r="DX218" s="33">
        <v>5.4635630000000001E-6</v>
      </c>
      <c r="DY218" s="33">
        <v>5.4678850000000004E-6</v>
      </c>
      <c r="DZ218" s="33">
        <v>5.4859049999999998E-6</v>
      </c>
      <c r="EA218" s="33">
        <v>5.4307310000000002E-6</v>
      </c>
      <c r="EB218" s="33">
        <v>5.2868349999999998E-6</v>
      </c>
      <c r="EC218" s="33">
        <v>5.0961850000000002E-6</v>
      </c>
      <c r="ED218" s="33">
        <v>4.9329480000000003E-6</v>
      </c>
      <c r="EE218" s="33">
        <v>4.7758260000000004E-6</v>
      </c>
      <c r="EF218" s="33">
        <v>4.6448510000000003E-6</v>
      </c>
      <c r="EG218" s="33">
        <v>4.6014170000000004E-6</v>
      </c>
      <c r="EH218" s="33">
        <v>4.569139E-6</v>
      </c>
      <c r="EI218" s="33">
        <v>4.5864599999999998E-6</v>
      </c>
      <c r="EJ218" s="33">
        <v>4.5738479999999998E-6</v>
      </c>
      <c r="EK218" s="33">
        <v>4.5561929999999997E-6</v>
      </c>
      <c r="EL218" s="33">
        <v>4.5855359999999997E-6</v>
      </c>
      <c r="EM218" s="33">
        <v>4.5239159999999996E-6</v>
      </c>
      <c r="EN218" s="33">
        <v>4.261055E-6</v>
      </c>
      <c r="EO218" s="33">
        <v>3.9264600000000002E-6</v>
      </c>
      <c r="EP218" s="33">
        <v>3.7200299999999999E-6</v>
      </c>
      <c r="EQ218" s="33">
        <v>3.6408559999999998E-6</v>
      </c>
      <c r="ER218" s="33">
        <v>3.663864E-6</v>
      </c>
      <c r="ES218" s="33">
        <v>3.7030680000000001E-6</v>
      </c>
      <c r="ET218" s="33">
        <v>3.7058449999999999E-6</v>
      </c>
      <c r="EU218" s="33">
        <v>3.7336410000000002E-6</v>
      </c>
      <c r="EV218" s="33">
        <v>3.7470260000000002E-6</v>
      </c>
      <c r="EW218" s="33">
        <v>3.7048040000000002E-6</v>
      </c>
      <c r="EX218" s="33">
        <v>3.5982620000000001E-6</v>
      </c>
      <c r="EY218" s="33">
        <v>3.463592E-6</v>
      </c>
      <c r="EZ218" s="33">
        <v>3.398494E-6</v>
      </c>
      <c r="FA218" s="33">
        <v>3.4050539999999998E-6</v>
      </c>
      <c r="FB218" s="33">
        <v>3.437395E-6</v>
      </c>
      <c r="FC218" s="33">
        <v>3.4101810000000001E-6</v>
      </c>
      <c r="FD218" s="33">
        <v>3.3890699999999999E-6</v>
      </c>
      <c r="FE218" s="33">
        <v>3.3052370000000001E-6</v>
      </c>
      <c r="FF218" s="33">
        <v>3.1779870000000002E-6</v>
      </c>
      <c r="FG218" s="33">
        <v>3.0725860000000001E-6</v>
      </c>
      <c r="FH218" s="33">
        <v>3.013804E-6</v>
      </c>
      <c r="FI218" s="33">
        <v>2.9856740000000002E-6</v>
      </c>
      <c r="FJ218" s="33">
        <v>3.0174940000000002E-6</v>
      </c>
      <c r="FK218" s="33">
        <v>3.0512889999999998E-6</v>
      </c>
      <c r="FL218" s="33">
        <v>3.0743430000000001E-6</v>
      </c>
      <c r="FM218" s="33">
        <v>3.0747629999999998E-6</v>
      </c>
      <c r="FN218" s="33">
        <v>3.0354720000000001E-6</v>
      </c>
      <c r="FO218" s="33">
        <v>2.992802E-6</v>
      </c>
      <c r="FP218" s="33">
        <v>2.9054900000000001E-6</v>
      </c>
      <c r="FQ218" s="33">
        <v>2.808396E-6</v>
      </c>
      <c r="FR218" s="33">
        <v>2.6883740000000001E-6</v>
      </c>
      <c r="FS218" s="33">
        <v>2.5680670000000002E-6</v>
      </c>
      <c r="FT218" s="33">
        <v>2.5781849999999999E-6</v>
      </c>
      <c r="FU218" s="33">
        <v>2.6773600000000001E-6</v>
      </c>
      <c r="FV218" s="33">
        <v>2.8303479999999999E-6</v>
      </c>
      <c r="FW218" s="33">
        <v>2.8908669999999999E-6</v>
      </c>
      <c r="FX218" s="33">
        <v>2.8789570000000002E-6</v>
      </c>
      <c r="FY218" s="33">
        <v>2.811144E-6</v>
      </c>
      <c r="FZ218" s="33">
        <v>2.685341E-6</v>
      </c>
      <c r="GA218" s="33">
        <v>2.6304010000000001E-6</v>
      </c>
      <c r="GB218" s="33">
        <v>2.578571E-6</v>
      </c>
      <c r="GC218" s="33">
        <v>2.5310730000000001E-6</v>
      </c>
      <c r="GD218" s="33">
        <v>2.5195900000000001E-6</v>
      </c>
      <c r="GE218" s="33">
        <v>2.516739E-6</v>
      </c>
      <c r="GF218" s="33">
        <v>2.544072E-6</v>
      </c>
      <c r="GG218" s="33">
        <v>2.574682E-6</v>
      </c>
      <c r="GH218" s="33">
        <v>2.569855E-6</v>
      </c>
      <c r="GI218" s="33">
        <v>2.4809039999999999E-6</v>
      </c>
      <c r="GJ218" s="33">
        <v>2.39264E-6</v>
      </c>
      <c r="GK218" s="33">
        <v>2.3474519999999999E-6</v>
      </c>
      <c r="GL218" s="33">
        <v>2.3242079999999999E-6</v>
      </c>
      <c r="GM218" s="33">
        <v>2.371429E-6</v>
      </c>
      <c r="GN218" s="33">
        <v>2.4110910000000001E-6</v>
      </c>
      <c r="GO218" s="33">
        <v>2.4169710000000002E-6</v>
      </c>
      <c r="GP218" s="33">
        <v>2.4453769999999999E-6</v>
      </c>
      <c r="GQ218" s="33">
        <v>2.4420570000000002E-6</v>
      </c>
      <c r="GR218" s="33">
        <v>2.4623699999999999E-6</v>
      </c>
      <c r="GS218" s="33">
        <v>2.4846150000000001E-6</v>
      </c>
      <c r="GT218" s="33">
        <v>2.4620279999999998E-6</v>
      </c>
      <c r="GU218" s="33">
        <v>2.382951E-6</v>
      </c>
      <c r="GV218" s="33">
        <v>2.2734079999999999E-6</v>
      </c>
      <c r="GW218" s="33">
        <v>2.163441E-6</v>
      </c>
      <c r="GX218" s="33">
        <v>2.0532839999999999E-6</v>
      </c>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3"/>
      <c r="KN218" s="33"/>
      <c r="KO218" s="33"/>
      <c r="KP218" s="33"/>
      <c r="KQ218" s="33"/>
      <c r="KR218" s="33"/>
      <c r="KS218" s="33"/>
      <c r="KT218" s="33"/>
      <c r="KU218" s="33"/>
      <c r="KV218" s="33"/>
      <c r="KW218" s="33"/>
      <c r="KX218" s="33"/>
      <c r="KY218" s="33"/>
      <c r="KZ218" s="33"/>
      <c r="LA218" s="33"/>
      <c r="LB218" s="33"/>
      <c r="LC218" s="33"/>
      <c r="LD218" s="33"/>
      <c r="LE218" s="33"/>
      <c r="LF218" s="33"/>
      <c r="LG218" s="33"/>
      <c r="LH218" s="33"/>
      <c r="LI218" s="33"/>
      <c r="LJ218" s="33"/>
      <c r="LK218" s="33"/>
      <c r="LL218" s="33"/>
      <c r="LM218" s="33"/>
      <c r="LN218" s="33"/>
      <c r="LO218" s="33"/>
      <c r="LP218" s="33"/>
      <c r="LQ218" s="33"/>
      <c r="LR218" s="33"/>
      <c r="LS218" s="33"/>
      <c r="LT218" s="33"/>
      <c r="LU218" s="33"/>
      <c r="LV218" s="33"/>
      <c r="LW218" s="33"/>
      <c r="LX218" s="33"/>
      <c r="LY218" s="33"/>
      <c r="LZ218" s="33"/>
      <c r="MA218" s="33"/>
      <c r="MB218" s="33"/>
      <c r="MC218" s="33"/>
      <c r="MD218" s="33"/>
      <c r="ME218" s="33"/>
      <c r="MF218" s="33"/>
      <c r="MG218" s="33"/>
      <c r="MH218" s="33"/>
      <c r="MI218" s="33"/>
      <c r="MJ218" s="33"/>
      <c r="MK218" s="33"/>
      <c r="ML218" s="33"/>
      <c r="MM218" s="33"/>
      <c r="MN218" s="33"/>
      <c r="MO218" s="33"/>
      <c r="MP218" s="33"/>
      <c r="MQ218" s="33"/>
      <c r="MR218" s="33"/>
      <c r="MS218" s="33"/>
      <c r="MT218" s="33"/>
      <c r="MU218" s="33"/>
      <c r="MV218" s="33"/>
      <c r="MW218" s="33"/>
      <c r="MX218" s="33"/>
      <c r="MY218" s="33"/>
      <c r="MZ218" s="33"/>
      <c r="NA218" s="33"/>
      <c r="NB218" s="33"/>
      <c r="NC218" s="33"/>
      <c r="ND218" s="33"/>
      <c r="NE218" s="33"/>
      <c r="NF218" s="33"/>
      <c r="NG218" s="33"/>
      <c r="NH218" s="33"/>
      <c r="NI218" s="33"/>
      <c r="NJ218" s="33"/>
      <c r="NK218" s="33"/>
      <c r="NL218" s="33"/>
      <c r="NM218" s="33"/>
      <c r="NN218" s="33"/>
      <c r="NO218" s="33"/>
      <c r="NP218" s="33"/>
      <c r="NQ218" s="33"/>
      <c r="NR218" s="33"/>
      <c r="NS218" s="33"/>
      <c r="NT218" s="33"/>
      <c r="NU218" s="33"/>
      <c r="NV218" s="33"/>
      <c r="NW218" s="33"/>
      <c r="NX218" s="33"/>
      <c r="NY218" s="33"/>
      <c r="NZ218" s="33"/>
      <c r="OA218" s="33"/>
      <c r="OB218" s="33"/>
      <c r="OC218" s="33"/>
      <c r="OD218" s="33"/>
      <c r="OE218" s="33"/>
      <c r="OF218" s="33"/>
      <c r="OG218" s="33"/>
      <c r="OH218" s="33"/>
      <c r="OI218" s="33"/>
      <c r="OJ218" s="33"/>
      <c r="OK218" s="33"/>
      <c r="OL218" s="33"/>
      <c r="OM218" s="33"/>
      <c r="ON218" s="33"/>
      <c r="OO218" s="33"/>
      <c r="OP218" s="33"/>
    </row>
    <row r="219" spans="1:406" x14ac:dyDescent="0.25">
      <c r="A219" s="13" t="str">
        <f t="shared" si="2"/>
        <v>Boom-FINE-0.6-20-Any</v>
      </c>
      <c r="B219" s="13" t="s">
        <v>57</v>
      </c>
      <c r="C219" s="13" t="s">
        <v>30</v>
      </c>
      <c r="D219" s="23">
        <v>0.6</v>
      </c>
      <c r="E219" s="23">
        <v>20</v>
      </c>
      <c r="F219" s="32" t="s">
        <v>48</v>
      </c>
      <c r="G219" s="33">
        <v>0.4162768</v>
      </c>
      <c r="H219" s="33">
        <v>0.30194019999999999</v>
      </c>
      <c r="I219" s="33">
        <v>0.23557259999999999</v>
      </c>
      <c r="J219" s="33">
        <v>0.1912451</v>
      </c>
      <c r="K219" s="33">
        <v>0.1590365</v>
      </c>
      <c r="L219" s="33">
        <v>0.134321</v>
      </c>
      <c r="M219" s="33">
        <v>0.11520519999999999</v>
      </c>
      <c r="N219" s="33">
        <v>9.9810759999999998E-2</v>
      </c>
      <c r="O219" s="33">
        <v>8.7527350000000004E-2</v>
      </c>
      <c r="P219" s="33">
        <v>7.7424900000000005E-2</v>
      </c>
      <c r="Q219" s="33">
        <v>6.8552840000000004E-2</v>
      </c>
      <c r="R219" s="33">
        <v>6.1247370000000002E-2</v>
      </c>
      <c r="S219" s="33">
        <v>5.52985E-2</v>
      </c>
      <c r="T219" s="33">
        <v>5.022662E-2</v>
      </c>
      <c r="U219" s="33">
        <v>4.5585790000000001E-2</v>
      </c>
      <c r="V219" s="33">
        <v>4.2516560000000002E-2</v>
      </c>
      <c r="W219" s="33">
        <v>3.94826E-2</v>
      </c>
      <c r="X219" s="33">
        <v>3.6841199999999998E-2</v>
      </c>
      <c r="Y219" s="33">
        <v>3.4465000000000003E-2</v>
      </c>
      <c r="Z219" s="33">
        <v>3.2353229999999997E-2</v>
      </c>
      <c r="AA219" s="33">
        <v>3.0301649999999999E-2</v>
      </c>
      <c r="AB219" s="33">
        <v>2.8473559999999998E-2</v>
      </c>
      <c r="AC219" s="33">
        <v>2.6827159999999999E-2</v>
      </c>
      <c r="AD219" s="33">
        <v>2.5286670000000001E-2</v>
      </c>
      <c r="AE219" s="33">
        <v>2.392064E-2</v>
      </c>
      <c r="AF219" s="33">
        <v>2.263095E-2</v>
      </c>
      <c r="AG219" s="33">
        <v>2.1422400000000001E-2</v>
      </c>
      <c r="AH219" s="33">
        <v>2.0348149999999999E-2</v>
      </c>
      <c r="AI219" s="33">
        <v>1.9350760000000002E-2</v>
      </c>
      <c r="AJ219" s="33">
        <v>1.8437309999999998E-2</v>
      </c>
      <c r="AK219" s="33">
        <v>1.7590149999999999E-2</v>
      </c>
      <c r="AL219" s="33">
        <v>1.6733979999999999E-2</v>
      </c>
      <c r="AM219" s="33">
        <v>1.5950079999999998E-2</v>
      </c>
      <c r="AN219" s="33">
        <v>1.523247E-2</v>
      </c>
      <c r="AO219" s="33">
        <v>1.457023E-2</v>
      </c>
      <c r="AP219" s="33">
        <v>1.3959259999999999E-2</v>
      </c>
      <c r="AQ219" s="33">
        <v>1.339364E-2</v>
      </c>
      <c r="AR219" s="33">
        <v>1.286992E-2</v>
      </c>
      <c r="AS219" s="33">
        <v>1.2383419999999999E-2</v>
      </c>
      <c r="AT219" s="33">
        <v>1.192819E-2</v>
      </c>
      <c r="AU219" s="33">
        <v>1.150341E-2</v>
      </c>
      <c r="AV219" s="33">
        <v>1.110775E-2</v>
      </c>
      <c r="AW219" s="33">
        <v>1.073875E-2</v>
      </c>
      <c r="AX219" s="33">
        <v>1.0393919999999999E-2</v>
      </c>
      <c r="AY219" s="33">
        <v>1.006977E-2</v>
      </c>
      <c r="AZ219" s="33">
        <v>9.7664310000000008E-3</v>
      </c>
      <c r="BA219" s="33">
        <v>9.4820630000000006E-3</v>
      </c>
      <c r="BB219" s="33">
        <v>9.2163929999999998E-3</v>
      </c>
      <c r="BC219" s="33">
        <v>8.9655350000000002E-3</v>
      </c>
      <c r="BD219" s="33">
        <v>8.7286889999999995E-3</v>
      </c>
      <c r="BE219" s="33">
        <v>8.5070130000000008E-3</v>
      </c>
      <c r="BF219" s="33">
        <v>8.2972649999999998E-3</v>
      </c>
      <c r="BG219" s="33">
        <v>8.0991729999999994E-3</v>
      </c>
      <c r="BH219" s="33">
        <v>7.9110169999999994E-3</v>
      </c>
      <c r="BI219" s="33">
        <v>7.7348599999999997E-3</v>
      </c>
      <c r="BJ219" s="33">
        <v>7.5699820000000003E-3</v>
      </c>
      <c r="BK219" s="33">
        <v>7.4146960000000001E-3</v>
      </c>
      <c r="BL219" s="33">
        <v>7.2675860000000004E-3</v>
      </c>
      <c r="BM219" s="33">
        <v>7.1276969999999997E-3</v>
      </c>
      <c r="BN219" s="33">
        <v>6.9958470000000003E-3</v>
      </c>
      <c r="BO219" s="33">
        <v>6.8713979999999999E-3</v>
      </c>
      <c r="BP219" s="33">
        <v>6.7542000000000001E-3</v>
      </c>
      <c r="BQ219" s="33">
        <v>6.6422349999999998E-3</v>
      </c>
      <c r="BR219" s="33">
        <v>6.5347349999999998E-3</v>
      </c>
      <c r="BS219" s="33">
        <v>6.4332779999999997E-3</v>
      </c>
      <c r="BT219" s="33">
        <v>6.3370479999999996E-3</v>
      </c>
      <c r="BU219" s="33">
        <v>6.2451759999999999E-3</v>
      </c>
      <c r="BV219" s="33">
        <v>6.1568339999999999E-3</v>
      </c>
      <c r="BW219" s="33">
        <v>6.0711339999999997E-3</v>
      </c>
      <c r="BX219" s="33">
        <v>5.9879979999999996E-3</v>
      </c>
      <c r="BY219" s="33">
        <v>5.908267E-3</v>
      </c>
      <c r="BZ219" s="33">
        <v>5.8313790000000002E-3</v>
      </c>
      <c r="CA219" s="33">
        <v>5.758371E-3</v>
      </c>
      <c r="CB219" s="33">
        <v>5.6892940000000001E-3</v>
      </c>
      <c r="CC219" s="33">
        <v>5.6228040000000003E-3</v>
      </c>
      <c r="CD219" s="33">
        <v>5.5593379999999996E-3</v>
      </c>
      <c r="CE219" s="33">
        <v>5.4979510000000001E-3</v>
      </c>
      <c r="CF219" s="33">
        <v>5.4381519999999999E-3</v>
      </c>
      <c r="CG219" s="33">
        <v>5.3798240000000001E-3</v>
      </c>
      <c r="CH219" s="33">
        <v>5.3228959999999997E-3</v>
      </c>
      <c r="CI219" s="33">
        <v>5.2671920000000004E-3</v>
      </c>
      <c r="CJ219" s="33">
        <v>5.213039E-3</v>
      </c>
      <c r="CK219" s="33">
        <v>5.1608740000000002E-3</v>
      </c>
      <c r="CL219" s="33">
        <v>5.1101100000000002E-3</v>
      </c>
      <c r="CM219" s="33">
        <v>5.0610819999999997E-3</v>
      </c>
      <c r="CN219" s="33">
        <v>5.0128799999999999E-3</v>
      </c>
      <c r="CO219" s="33">
        <v>4.9656049999999997E-3</v>
      </c>
      <c r="CP219" s="33">
        <v>4.9189749999999999E-3</v>
      </c>
      <c r="CQ219" s="33">
        <v>4.8727110000000001E-3</v>
      </c>
      <c r="CR219" s="33">
        <v>4.8269949999999997E-3</v>
      </c>
      <c r="CS219" s="33">
        <v>4.7818510000000002E-3</v>
      </c>
      <c r="CT219" s="33">
        <v>4.7376809999999997E-3</v>
      </c>
      <c r="CU219" s="33">
        <v>4.6946599999999998E-3</v>
      </c>
      <c r="CV219" s="33">
        <v>4.6523060000000001E-3</v>
      </c>
      <c r="CW219" s="33">
        <v>4.609536E-3</v>
      </c>
      <c r="CX219" s="33">
        <v>4.5669259999999998E-3</v>
      </c>
      <c r="CY219" s="33">
        <v>4.5252239999999996E-3</v>
      </c>
      <c r="CZ219" s="33">
        <v>4.4839470000000003E-3</v>
      </c>
      <c r="DA219" s="33">
        <v>4.4428319999999999E-3</v>
      </c>
      <c r="DB219" s="33">
        <v>4.4019879999999999E-3</v>
      </c>
      <c r="DC219" s="33">
        <v>4.3627359999999999E-3</v>
      </c>
      <c r="DD219" s="33">
        <v>4.3247559999999999E-3</v>
      </c>
      <c r="DE219" s="33">
        <v>4.287931E-3</v>
      </c>
      <c r="DF219" s="33">
        <v>4.2514079999999999E-3</v>
      </c>
      <c r="DG219" s="33">
        <v>4.2152789999999997E-3</v>
      </c>
      <c r="DH219" s="33">
        <v>4.1790250000000003E-3</v>
      </c>
      <c r="DI219" s="33">
        <v>4.1419810000000003E-3</v>
      </c>
      <c r="DJ219" s="33">
        <v>4.1045209999999999E-3</v>
      </c>
      <c r="DK219" s="33">
        <v>4.0670430000000002E-3</v>
      </c>
      <c r="DL219" s="33">
        <v>4.0307989999999998E-3</v>
      </c>
      <c r="DM219" s="33">
        <v>3.9957159999999999E-3</v>
      </c>
      <c r="DN219" s="33">
        <v>3.9617369999999999E-3</v>
      </c>
      <c r="DO219" s="33">
        <v>3.9290560000000002E-3</v>
      </c>
      <c r="DP219" s="33">
        <v>3.897284E-3</v>
      </c>
      <c r="DQ219" s="33">
        <v>3.8661889999999999E-3</v>
      </c>
      <c r="DR219" s="33">
        <v>3.8343090000000002E-3</v>
      </c>
      <c r="DS219" s="33">
        <v>3.8016619999999999E-3</v>
      </c>
      <c r="DT219" s="33">
        <v>3.7687100000000002E-3</v>
      </c>
      <c r="DU219" s="33">
        <v>3.7360100000000001E-3</v>
      </c>
      <c r="DV219" s="33">
        <v>3.7040739999999999E-3</v>
      </c>
      <c r="DW219" s="33">
        <v>3.6724969999999998E-3</v>
      </c>
      <c r="DX219" s="33">
        <v>3.6410040000000002E-3</v>
      </c>
      <c r="DY219" s="33">
        <v>3.6102640000000002E-3</v>
      </c>
      <c r="DZ219" s="33">
        <v>3.5809930000000002E-3</v>
      </c>
      <c r="EA219" s="33">
        <v>3.5526020000000002E-3</v>
      </c>
      <c r="EB219" s="33">
        <v>3.5236730000000002E-3</v>
      </c>
      <c r="EC219" s="33">
        <v>3.4944780000000001E-3</v>
      </c>
      <c r="ED219" s="33">
        <v>3.4661729999999999E-3</v>
      </c>
      <c r="EE219" s="33">
        <v>3.4389009999999999E-3</v>
      </c>
      <c r="EF219" s="33">
        <v>3.4123930000000001E-3</v>
      </c>
      <c r="EG219" s="33">
        <v>3.3861730000000001E-3</v>
      </c>
      <c r="EH219" s="33">
        <v>3.3599150000000002E-3</v>
      </c>
      <c r="EI219" s="33">
        <v>3.3338830000000002E-3</v>
      </c>
      <c r="EJ219" s="33">
        <v>3.3081569999999999E-3</v>
      </c>
      <c r="EK219" s="33">
        <v>3.2828269999999999E-3</v>
      </c>
      <c r="EL219" s="33">
        <v>3.2573519999999998E-3</v>
      </c>
      <c r="EM219" s="33">
        <v>3.23201E-3</v>
      </c>
      <c r="EN219" s="33">
        <v>3.2073829999999998E-3</v>
      </c>
      <c r="EO219" s="33">
        <v>3.184016E-3</v>
      </c>
      <c r="EP219" s="33">
        <v>3.161952E-3</v>
      </c>
      <c r="EQ219" s="33">
        <v>3.140515E-3</v>
      </c>
      <c r="ER219" s="33">
        <v>3.119428E-3</v>
      </c>
      <c r="ES219" s="33">
        <v>3.0988000000000001E-3</v>
      </c>
      <c r="ET219" s="33">
        <v>3.0786799999999999E-3</v>
      </c>
      <c r="EU219" s="33">
        <v>3.0584219999999999E-3</v>
      </c>
      <c r="EV219" s="33">
        <v>3.0373800000000001E-3</v>
      </c>
      <c r="EW219" s="33">
        <v>3.0164800000000002E-3</v>
      </c>
      <c r="EX219" s="33">
        <v>2.9962719999999999E-3</v>
      </c>
      <c r="EY219" s="33">
        <v>2.9770090000000001E-3</v>
      </c>
      <c r="EZ219" s="33">
        <v>2.9587540000000001E-3</v>
      </c>
      <c r="FA219" s="33">
        <v>2.941445E-3</v>
      </c>
      <c r="FB219" s="33">
        <v>2.9250650000000001E-3</v>
      </c>
      <c r="FC219" s="33">
        <v>2.9091859999999998E-3</v>
      </c>
      <c r="FD219" s="33">
        <v>2.8933869999999999E-3</v>
      </c>
      <c r="FE219" s="33">
        <v>2.877344E-3</v>
      </c>
      <c r="FF219" s="33">
        <v>2.8608869999999999E-3</v>
      </c>
      <c r="FG219" s="33">
        <v>2.8441500000000002E-3</v>
      </c>
      <c r="FH219" s="33">
        <v>2.8272179999999998E-3</v>
      </c>
      <c r="FI219" s="33">
        <v>2.8106329999999999E-3</v>
      </c>
      <c r="FJ219" s="33">
        <v>2.7948780000000002E-3</v>
      </c>
      <c r="FK219" s="33">
        <v>2.7798879999999999E-3</v>
      </c>
      <c r="FL219" s="33">
        <v>2.7653719999999999E-3</v>
      </c>
      <c r="FM219" s="33">
        <v>2.7510439999999998E-3</v>
      </c>
      <c r="FN219" s="33">
        <v>2.7370630000000001E-3</v>
      </c>
      <c r="FO219" s="33">
        <v>2.7237009999999998E-3</v>
      </c>
      <c r="FP219" s="33">
        <v>2.7107680000000001E-3</v>
      </c>
      <c r="FQ219" s="33">
        <v>2.6980210000000001E-3</v>
      </c>
      <c r="FR219" s="33">
        <v>2.6852149999999999E-3</v>
      </c>
      <c r="FS219" s="33">
        <v>2.6726010000000001E-3</v>
      </c>
      <c r="FT219" s="33">
        <v>2.6601559999999999E-3</v>
      </c>
      <c r="FU219" s="33">
        <v>2.647501E-3</v>
      </c>
      <c r="FV219" s="33">
        <v>2.6345299999999999E-3</v>
      </c>
      <c r="FW219" s="33">
        <v>2.621352E-3</v>
      </c>
      <c r="FX219" s="33">
        <v>2.6081160000000002E-3</v>
      </c>
      <c r="FY219" s="33">
        <v>2.5948210000000002E-3</v>
      </c>
      <c r="FZ219" s="33">
        <v>2.5814879999999998E-3</v>
      </c>
      <c r="GA219" s="33">
        <v>2.5685550000000001E-3</v>
      </c>
      <c r="GB219" s="33">
        <v>2.5563000000000001E-3</v>
      </c>
      <c r="GC219" s="33">
        <v>2.5446829999999998E-3</v>
      </c>
      <c r="GD219" s="33">
        <v>2.533165E-3</v>
      </c>
      <c r="GE219" s="33">
        <v>2.5214600000000001E-3</v>
      </c>
      <c r="GF219" s="33">
        <v>2.509701E-3</v>
      </c>
      <c r="GG219" s="33">
        <v>2.4979860000000002E-3</v>
      </c>
      <c r="GH219" s="33">
        <v>2.4864639999999999E-3</v>
      </c>
      <c r="GI219" s="33">
        <v>2.4751450000000002E-3</v>
      </c>
      <c r="GJ219" s="33">
        <v>2.4640370000000001E-3</v>
      </c>
      <c r="GK219" s="33">
        <v>2.453359E-3</v>
      </c>
      <c r="GL219" s="33">
        <v>2.4430739999999999E-3</v>
      </c>
      <c r="GM219" s="33">
        <v>2.4331219999999998E-3</v>
      </c>
      <c r="GN219" s="33">
        <v>2.4232239999999999E-3</v>
      </c>
      <c r="GO219" s="33">
        <v>2.4133219999999999E-3</v>
      </c>
      <c r="GP219" s="33">
        <v>2.4034099999999999E-3</v>
      </c>
      <c r="GQ219" s="33">
        <v>2.393348E-3</v>
      </c>
      <c r="GR219" s="33">
        <v>2.382838E-3</v>
      </c>
      <c r="GS219" s="33">
        <v>2.3719330000000001E-3</v>
      </c>
      <c r="GT219" s="33">
        <v>2.3609299999999998E-3</v>
      </c>
      <c r="GU219" s="33">
        <v>2.3500700000000001E-3</v>
      </c>
      <c r="GV219" s="33">
        <v>2.339233E-3</v>
      </c>
      <c r="GW219" s="33">
        <v>2.3283610000000001E-3</v>
      </c>
      <c r="GX219" s="33">
        <v>2.3174300000000001E-3</v>
      </c>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c r="MI219" s="33"/>
      <c r="MJ219" s="33"/>
      <c r="MK219" s="33"/>
      <c r="ML219" s="33"/>
      <c r="MM219" s="33"/>
      <c r="MN219" s="33"/>
      <c r="MO219" s="33"/>
      <c r="MP219" s="33"/>
      <c r="MQ219" s="33"/>
      <c r="MR219" s="33"/>
      <c r="MS219" s="33"/>
      <c r="MT219" s="33"/>
      <c r="MU219" s="33"/>
      <c r="MV219" s="33"/>
      <c r="MW219" s="33"/>
      <c r="MX219" s="33"/>
      <c r="MY219" s="33"/>
      <c r="MZ219" s="33"/>
      <c r="NA219" s="33"/>
      <c r="NB219" s="33"/>
      <c r="NC219" s="33"/>
      <c r="ND219" s="33"/>
      <c r="NE219" s="33"/>
      <c r="NF219" s="33"/>
      <c r="NG219" s="33"/>
      <c r="NH219" s="33"/>
      <c r="NI219" s="33"/>
      <c r="NJ219" s="33"/>
      <c r="NK219" s="33"/>
      <c r="NL219" s="33"/>
      <c r="NM219" s="33"/>
      <c r="NN219" s="33"/>
      <c r="NO219" s="33"/>
      <c r="NP219" s="33"/>
      <c r="NQ219" s="33"/>
      <c r="NR219" s="33"/>
      <c r="NS219" s="33"/>
      <c r="NT219" s="33"/>
      <c r="NU219" s="33"/>
      <c r="NV219" s="33"/>
      <c r="NW219" s="33"/>
      <c r="NX219" s="33"/>
      <c r="NY219" s="33"/>
      <c r="NZ219" s="33"/>
      <c r="OA219" s="33"/>
      <c r="OB219" s="33"/>
      <c r="OC219" s="33"/>
      <c r="OD219" s="33"/>
      <c r="OE219" s="33"/>
      <c r="OF219" s="33"/>
      <c r="OG219" s="33"/>
      <c r="OH219" s="33"/>
      <c r="OI219" s="33"/>
      <c r="OJ219" s="33"/>
      <c r="OK219" s="33"/>
      <c r="OL219" s="33"/>
      <c r="OM219" s="33"/>
    </row>
    <row r="220" spans="1:406" x14ac:dyDescent="0.25">
      <c r="A220" s="13" t="str">
        <f t="shared" si="2"/>
        <v>Boom-FINE-0.6-14-Any</v>
      </c>
      <c r="B220" s="13" t="s">
        <v>57</v>
      </c>
      <c r="C220" s="13" t="s">
        <v>30</v>
      </c>
      <c r="D220" s="23">
        <v>0.6</v>
      </c>
      <c r="E220" s="23">
        <v>14</v>
      </c>
      <c r="F220" s="32" t="s">
        <v>48</v>
      </c>
      <c r="G220" s="33">
        <v>0.329762</v>
      </c>
      <c r="H220" s="33">
        <v>0.21766540000000001</v>
      </c>
      <c r="I220" s="33">
        <v>0.1600268</v>
      </c>
      <c r="J220" s="33">
        <v>0.1241303</v>
      </c>
      <c r="K220" s="33">
        <v>9.9659559999999994E-2</v>
      </c>
      <c r="L220" s="33">
        <v>8.2265749999999999E-2</v>
      </c>
      <c r="M220" s="33">
        <v>6.9276610000000002E-2</v>
      </c>
      <c r="N220" s="33">
        <v>5.9274170000000001E-2</v>
      </c>
      <c r="O220" s="33">
        <v>5.1644080000000002E-2</v>
      </c>
      <c r="P220" s="33">
        <v>4.5535489999999998E-2</v>
      </c>
      <c r="Q220" s="33">
        <v>4.1780320000000003E-2</v>
      </c>
      <c r="R220" s="33">
        <v>3.8546579999999997E-2</v>
      </c>
      <c r="S220" s="33">
        <v>3.5797610000000001E-2</v>
      </c>
      <c r="T220" s="33">
        <v>3.327538E-2</v>
      </c>
      <c r="U220" s="33">
        <v>3.0928669999999998E-2</v>
      </c>
      <c r="V220" s="33">
        <v>2.8639700000000001E-2</v>
      </c>
      <c r="W220" s="33">
        <v>2.6342150000000002E-2</v>
      </c>
      <c r="X220" s="33">
        <v>2.465038E-2</v>
      </c>
      <c r="Y220" s="33">
        <v>2.3023930000000001E-2</v>
      </c>
      <c r="Z220" s="33">
        <v>2.1654380000000001E-2</v>
      </c>
      <c r="AA220" s="33">
        <v>2.0426320000000001E-2</v>
      </c>
      <c r="AB220" s="33">
        <v>1.9269140000000001E-2</v>
      </c>
      <c r="AC220" s="33">
        <v>1.827548E-2</v>
      </c>
      <c r="AD220" s="33">
        <v>1.7389209999999999E-2</v>
      </c>
      <c r="AE220" s="33">
        <v>1.6579460000000001E-2</v>
      </c>
      <c r="AF220" s="33">
        <v>1.5846989999999998E-2</v>
      </c>
      <c r="AG220" s="33">
        <v>1.507227E-2</v>
      </c>
      <c r="AH220" s="33">
        <v>1.437855E-2</v>
      </c>
      <c r="AI220" s="33">
        <v>1.375698E-2</v>
      </c>
      <c r="AJ220" s="33">
        <v>1.3194340000000001E-2</v>
      </c>
      <c r="AK220" s="33">
        <v>1.268619E-2</v>
      </c>
      <c r="AL220" s="33">
        <v>1.222288E-2</v>
      </c>
      <c r="AM220" s="33">
        <v>1.179904E-2</v>
      </c>
      <c r="AN220" s="33">
        <v>1.141321E-2</v>
      </c>
      <c r="AO220" s="33">
        <v>1.105623E-2</v>
      </c>
      <c r="AP220" s="33">
        <v>1.072854E-2</v>
      </c>
      <c r="AQ220" s="33">
        <v>1.0423999999999999E-2</v>
      </c>
      <c r="AR220" s="33">
        <v>1.014294E-2</v>
      </c>
      <c r="AS220" s="33">
        <v>9.8847029999999999E-3</v>
      </c>
      <c r="AT220" s="33">
        <v>9.6444930000000005E-3</v>
      </c>
      <c r="AU220" s="33">
        <v>9.4203059999999998E-3</v>
      </c>
      <c r="AV220" s="33">
        <v>9.2109150000000001E-3</v>
      </c>
      <c r="AW220" s="33">
        <v>9.0154459999999999E-3</v>
      </c>
      <c r="AX220" s="33">
        <v>8.8321479999999997E-3</v>
      </c>
      <c r="AY220" s="33">
        <v>8.6589530000000005E-3</v>
      </c>
      <c r="AZ220" s="33">
        <v>8.4953949999999993E-3</v>
      </c>
      <c r="BA220" s="33">
        <v>8.3428770000000003E-3</v>
      </c>
      <c r="BB220" s="33">
        <v>8.1992279999999994E-3</v>
      </c>
      <c r="BC220" s="33">
        <v>8.0624449999999997E-3</v>
      </c>
      <c r="BD220" s="33">
        <v>7.9320050000000007E-3</v>
      </c>
      <c r="BE220" s="33">
        <v>7.8079040000000001E-3</v>
      </c>
      <c r="BF220" s="33">
        <v>7.6896120000000002E-3</v>
      </c>
      <c r="BG220" s="33">
        <v>7.5784429999999998E-3</v>
      </c>
      <c r="BH220" s="33">
        <v>7.4707159999999996E-3</v>
      </c>
      <c r="BI220" s="33">
        <v>7.3659479999999998E-3</v>
      </c>
      <c r="BJ220" s="33">
        <v>7.266865E-3</v>
      </c>
      <c r="BK220" s="33">
        <v>7.1727580000000004E-3</v>
      </c>
      <c r="BL220" s="33">
        <v>7.0817340000000001E-3</v>
      </c>
      <c r="BM220" s="33">
        <v>6.9933570000000004E-3</v>
      </c>
      <c r="BN220" s="33">
        <v>6.9093130000000003E-3</v>
      </c>
      <c r="BO220" s="33">
        <v>6.8291070000000001E-3</v>
      </c>
      <c r="BP220" s="33">
        <v>6.7503270000000004E-3</v>
      </c>
      <c r="BQ220" s="33">
        <v>6.6738090000000002E-3</v>
      </c>
      <c r="BR220" s="33">
        <v>6.598413E-3</v>
      </c>
      <c r="BS220" s="33">
        <v>6.5257529999999996E-3</v>
      </c>
      <c r="BT220" s="33">
        <v>6.4556020000000004E-3</v>
      </c>
      <c r="BU220" s="33">
        <v>6.3870230000000004E-3</v>
      </c>
      <c r="BV220" s="33">
        <v>6.3208759999999996E-3</v>
      </c>
      <c r="BW220" s="33">
        <v>6.2570890000000004E-3</v>
      </c>
      <c r="BX220" s="33">
        <v>6.1955680000000003E-3</v>
      </c>
      <c r="BY220" s="33">
        <v>6.1352129999999996E-3</v>
      </c>
      <c r="BZ220" s="33">
        <v>6.0764340000000003E-3</v>
      </c>
      <c r="CA220" s="33">
        <v>6.018865E-3</v>
      </c>
      <c r="CB220" s="33">
        <v>5.9621759999999996E-3</v>
      </c>
      <c r="CC220" s="33">
        <v>5.9069049999999996E-3</v>
      </c>
      <c r="CD220" s="33">
        <v>5.8533389999999999E-3</v>
      </c>
      <c r="CE220" s="33">
        <v>5.8012799999999998E-3</v>
      </c>
      <c r="CF220" s="33">
        <v>5.7501719999999996E-3</v>
      </c>
      <c r="CG220" s="33">
        <v>5.7004209999999998E-3</v>
      </c>
      <c r="CH220" s="33">
        <v>5.6518100000000002E-3</v>
      </c>
      <c r="CI220" s="33">
        <v>5.6031789999999998E-3</v>
      </c>
      <c r="CJ220" s="33">
        <v>5.5545480000000003E-3</v>
      </c>
      <c r="CK220" s="33">
        <v>5.5075050000000002E-3</v>
      </c>
      <c r="CL220" s="33">
        <v>5.4622530000000002E-3</v>
      </c>
      <c r="CM220" s="33">
        <v>5.4170039999999996E-3</v>
      </c>
      <c r="CN220" s="33">
        <v>5.3723349999999998E-3</v>
      </c>
      <c r="CO220" s="33">
        <v>5.3291850000000002E-3</v>
      </c>
      <c r="CP220" s="33">
        <v>5.2875220000000002E-3</v>
      </c>
      <c r="CQ220" s="33">
        <v>5.2463730000000004E-3</v>
      </c>
      <c r="CR220" s="33">
        <v>5.2047769999999998E-3</v>
      </c>
      <c r="CS220" s="33">
        <v>5.163628E-3</v>
      </c>
      <c r="CT220" s="33">
        <v>5.1229739999999998E-3</v>
      </c>
      <c r="CU220" s="33">
        <v>5.0822929999999999E-3</v>
      </c>
      <c r="CV220" s="33">
        <v>5.0414400000000003E-3</v>
      </c>
      <c r="CW220" s="33">
        <v>5.0013890000000002E-3</v>
      </c>
      <c r="CX220" s="33">
        <v>4.9629160000000004E-3</v>
      </c>
      <c r="CY220" s="33">
        <v>4.9256960000000002E-3</v>
      </c>
      <c r="CZ220" s="33">
        <v>4.8893699999999997E-3</v>
      </c>
      <c r="DA220" s="33">
        <v>4.853596E-3</v>
      </c>
      <c r="DB220" s="33">
        <v>4.8182190000000003E-3</v>
      </c>
      <c r="DC220" s="33">
        <v>4.7832389999999999E-3</v>
      </c>
      <c r="DD220" s="33">
        <v>4.7485929999999997E-3</v>
      </c>
      <c r="DE220" s="33">
        <v>4.7142240000000004E-3</v>
      </c>
      <c r="DF220" s="33">
        <v>4.6795600000000001E-3</v>
      </c>
      <c r="DG220" s="33">
        <v>4.6453850000000001E-3</v>
      </c>
      <c r="DH220" s="33">
        <v>4.6121280000000001E-3</v>
      </c>
      <c r="DI220" s="33">
        <v>4.579334E-3</v>
      </c>
      <c r="DJ220" s="33">
        <v>4.5466029999999998E-3</v>
      </c>
      <c r="DK220" s="33">
        <v>4.5138970000000002E-3</v>
      </c>
      <c r="DL220" s="33">
        <v>4.481713E-3</v>
      </c>
      <c r="DM220" s="33">
        <v>4.4501940000000002E-3</v>
      </c>
      <c r="DN220" s="33">
        <v>4.4190460000000003E-3</v>
      </c>
      <c r="DO220" s="33">
        <v>4.3883840000000004E-3</v>
      </c>
      <c r="DP220" s="33">
        <v>4.3588170000000001E-3</v>
      </c>
      <c r="DQ220" s="33">
        <v>4.3305419999999997E-3</v>
      </c>
      <c r="DR220" s="33">
        <v>4.3026770000000004E-3</v>
      </c>
      <c r="DS220" s="33">
        <v>4.2746470000000003E-3</v>
      </c>
      <c r="DT220" s="33">
        <v>4.2468929999999998E-3</v>
      </c>
      <c r="DU220" s="33">
        <v>4.2196029999999997E-3</v>
      </c>
      <c r="DV220" s="33">
        <v>4.1922909999999999E-3</v>
      </c>
      <c r="DW220" s="33">
        <v>4.1647769999999997E-3</v>
      </c>
      <c r="DX220" s="33">
        <v>4.137178E-3</v>
      </c>
      <c r="DY220" s="33">
        <v>4.110191E-3</v>
      </c>
      <c r="DZ220" s="33">
        <v>4.0837479999999999E-3</v>
      </c>
      <c r="EA220" s="33">
        <v>4.0577449999999998E-3</v>
      </c>
      <c r="EB220" s="33">
        <v>4.032229E-3</v>
      </c>
      <c r="EC220" s="33">
        <v>4.0072509999999999E-3</v>
      </c>
      <c r="ED220" s="33">
        <v>3.9828240000000003E-3</v>
      </c>
      <c r="EE220" s="33">
        <v>3.9585319999999998E-3</v>
      </c>
      <c r="EF220" s="33">
        <v>3.934E-3</v>
      </c>
      <c r="EG220" s="33">
        <v>3.9093310000000003E-3</v>
      </c>
      <c r="EH220" s="33">
        <v>3.8851699999999999E-3</v>
      </c>
      <c r="EI220" s="33">
        <v>3.861658E-3</v>
      </c>
      <c r="EJ220" s="33">
        <v>3.8382680000000001E-3</v>
      </c>
      <c r="EK220" s="33">
        <v>3.8152120000000001E-3</v>
      </c>
      <c r="EL220" s="33">
        <v>3.7926650000000002E-3</v>
      </c>
      <c r="EM220" s="33">
        <v>3.7703239999999998E-3</v>
      </c>
      <c r="EN220" s="33">
        <v>3.7477439999999999E-3</v>
      </c>
      <c r="EO220" s="33">
        <v>3.7249370000000002E-3</v>
      </c>
      <c r="EP220" s="33">
        <v>3.7020569999999999E-3</v>
      </c>
      <c r="EQ220" s="33">
        <v>3.679281E-3</v>
      </c>
      <c r="ER220" s="33">
        <v>3.6566020000000001E-3</v>
      </c>
      <c r="ES220" s="33">
        <v>3.6338910000000002E-3</v>
      </c>
      <c r="ET220" s="33">
        <v>3.6113019999999998E-3</v>
      </c>
      <c r="EU220" s="33">
        <v>3.5889889999999999E-3</v>
      </c>
      <c r="EV220" s="33">
        <v>3.5668420000000002E-3</v>
      </c>
      <c r="EW220" s="33">
        <v>3.54471E-3</v>
      </c>
      <c r="EX220" s="33">
        <v>3.522608E-3</v>
      </c>
      <c r="EY220" s="33">
        <v>3.5005589999999999E-3</v>
      </c>
      <c r="EZ220" s="33">
        <v>3.4786499999999998E-3</v>
      </c>
      <c r="FA220" s="33">
        <v>3.4568189999999999E-3</v>
      </c>
      <c r="FB220" s="33">
        <v>3.4350359999999998E-3</v>
      </c>
      <c r="FC220" s="33">
        <v>3.4132569999999998E-3</v>
      </c>
      <c r="FD220" s="33">
        <v>3.3914000000000001E-3</v>
      </c>
      <c r="FE220" s="33">
        <v>3.3695019999999999E-3</v>
      </c>
      <c r="FF220" s="33">
        <v>3.3476830000000002E-3</v>
      </c>
      <c r="FG220" s="33">
        <v>3.3260260000000002E-3</v>
      </c>
      <c r="FH220" s="33">
        <v>3.3043640000000002E-3</v>
      </c>
      <c r="FI220" s="33">
        <v>3.2825789999999999E-3</v>
      </c>
      <c r="FJ220" s="33">
        <v>3.260663E-3</v>
      </c>
      <c r="FK220" s="33">
        <v>3.238739E-3</v>
      </c>
      <c r="FL220" s="33">
        <v>3.2170860000000001E-3</v>
      </c>
      <c r="FM220" s="33">
        <v>3.1960479999999999E-3</v>
      </c>
      <c r="FN220" s="33">
        <v>3.1755680000000001E-3</v>
      </c>
      <c r="FO220" s="33">
        <v>3.1555509999999999E-3</v>
      </c>
      <c r="FP220" s="33">
        <v>3.1358290000000001E-3</v>
      </c>
      <c r="FQ220" s="33">
        <v>3.1162170000000001E-3</v>
      </c>
      <c r="FR220" s="33">
        <v>3.0964899999999999E-3</v>
      </c>
      <c r="FS220" s="33">
        <v>3.076591E-3</v>
      </c>
      <c r="FT220" s="33">
        <v>3.05646E-3</v>
      </c>
      <c r="FU220" s="33">
        <v>3.0362499999999999E-3</v>
      </c>
      <c r="FV220" s="33">
        <v>3.016136E-3</v>
      </c>
      <c r="FW220" s="33">
        <v>2.9961950000000001E-3</v>
      </c>
      <c r="FX220" s="33">
        <v>2.976481E-3</v>
      </c>
      <c r="FY220" s="33">
        <v>2.9570360000000001E-3</v>
      </c>
      <c r="FZ220" s="33">
        <v>2.9379100000000002E-3</v>
      </c>
      <c r="GA220" s="33">
        <v>2.9190489999999999E-3</v>
      </c>
      <c r="GB220" s="33">
        <v>2.900485E-3</v>
      </c>
      <c r="GC220" s="33">
        <v>2.8821559999999999E-3</v>
      </c>
      <c r="GD220" s="33">
        <v>2.8639630000000002E-3</v>
      </c>
      <c r="GE220" s="33">
        <v>2.845944E-3</v>
      </c>
      <c r="GF220" s="33">
        <v>2.8282020000000001E-3</v>
      </c>
      <c r="GG220" s="33">
        <v>2.8105640000000002E-3</v>
      </c>
      <c r="GH220" s="33">
        <v>2.7929909999999999E-3</v>
      </c>
      <c r="GI220" s="33">
        <v>2.7755200000000001E-3</v>
      </c>
      <c r="GJ220" s="33">
        <v>2.7582349999999999E-3</v>
      </c>
      <c r="GK220" s="33">
        <v>2.741088E-3</v>
      </c>
      <c r="GL220" s="33">
        <v>2.724134E-3</v>
      </c>
      <c r="GM220" s="33">
        <v>2.7073449999999999E-3</v>
      </c>
      <c r="GN220" s="33">
        <v>2.6906920000000002E-3</v>
      </c>
      <c r="GO220" s="33">
        <v>2.6742340000000002E-3</v>
      </c>
      <c r="GP220" s="33">
        <v>2.6579160000000002E-3</v>
      </c>
      <c r="GQ220" s="33">
        <v>2.6417490000000001E-3</v>
      </c>
      <c r="GR220" s="33">
        <v>2.6259059999999999E-3</v>
      </c>
      <c r="GS220" s="33">
        <v>2.6102349999999998E-3</v>
      </c>
      <c r="GT220" s="33">
        <v>2.5945249999999999E-3</v>
      </c>
      <c r="GU220" s="33">
        <v>2.5786530000000002E-3</v>
      </c>
      <c r="GV220" s="33">
        <v>2.5626009999999999E-3</v>
      </c>
      <c r="GW220" s="33">
        <v>2.546403E-3</v>
      </c>
      <c r="GX220" s="33">
        <v>2.5302689999999999E-3</v>
      </c>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c r="MI220" s="33"/>
      <c r="MJ220" s="33"/>
      <c r="MK220" s="33"/>
      <c r="ML220" s="33"/>
      <c r="MM220" s="33"/>
      <c r="MN220" s="33"/>
      <c r="MO220" s="33"/>
      <c r="MP220" s="33"/>
      <c r="MQ220" s="33"/>
      <c r="MR220" s="33"/>
      <c r="MS220" s="33"/>
      <c r="MT220" s="33"/>
      <c r="MU220" s="33"/>
      <c r="MV220" s="33"/>
      <c r="MW220" s="33"/>
      <c r="MX220" s="33"/>
      <c r="MY220" s="33"/>
      <c r="MZ220" s="33"/>
      <c r="NA220" s="33"/>
      <c r="NB220" s="33"/>
      <c r="NC220" s="33"/>
      <c r="ND220" s="33"/>
      <c r="NE220" s="33"/>
      <c r="NF220" s="33"/>
      <c r="NG220" s="33"/>
      <c r="NH220" s="33"/>
      <c r="NI220" s="33"/>
      <c r="NJ220" s="33"/>
      <c r="NK220" s="33"/>
      <c r="NL220" s="33"/>
      <c r="NM220" s="33"/>
      <c r="NN220" s="33"/>
      <c r="NO220" s="33"/>
      <c r="NP220" s="33"/>
      <c r="NQ220" s="33"/>
      <c r="NR220" s="33"/>
      <c r="NS220" s="33"/>
      <c r="NT220" s="33"/>
      <c r="NU220" s="33"/>
      <c r="NV220" s="33"/>
      <c r="NW220" s="33"/>
      <c r="NX220" s="33"/>
      <c r="NY220" s="33"/>
      <c r="NZ220" s="33"/>
      <c r="OA220" s="33"/>
      <c r="OB220" s="33"/>
      <c r="OC220" s="33"/>
      <c r="OD220" s="33"/>
      <c r="OE220" s="33"/>
      <c r="OF220" s="33"/>
      <c r="OG220" s="33"/>
      <c r="OH220" s="33"/>
      <c r="OI220" s="33"/>
      <c r="OJ220" s="33"/>
      <c r="OK220" s="33"/>
      <c r="OL220" s="33"/>
      <c r="OM220" s="33"/>
    </row>
    <row r="221" spans="1:406" x14ac:dyDescent="0.25">
      <c r="A221" s="13" t="str">
        <f t="shared" si="2"/>
        <v>Boom-FINE-0.6-7-Any</v>
      </c>
      <c r="B221" s="13" t="s">
        <v>57</v>
      </c>
      <c r="C221" s="13" t="s">
        <v>30</v>
      </c>
      <c r="D221" s="23">
        <v>0.6</v>
      </c>
      <c r="E221" s="23">
        <v>7</v>
      </c>
      <c r="F221" s="32" t="s">
        <v>48</v>
      </c>
      <c r="G221" s="33">
        <v>0.19676089999999999</v>
      </c>
      <c r="H221" s="33">
        <v>0.1144408</v>
      </c>
      <c r="I221" s="33">
        <v>7.9115850000000001E-2</v>
      </c>
      <c r="J221" s="33">
        <v>6.0094469999999997E-2</v>
      </c>
      <c r="K221" s="33">
        <v>4.8362719999999998E-2</v>
      </c>
      <c r="L221" s="33">
        <v>4.245314E-2</v>
      </c>
      <c r="M221" s="33">
        <v>3.8769779999999997E-2</v>
      </c>
      <c r="N221" s="33">
        <v>3.6093260000000002E-2</v>
      </c>
      <c r="O221" s="33">
        <v>3.3950809999999998E-2</v>
      </c>
      <c r="P221" s="33">
        <v>3.2260289999999997E-2</v>
      </c>
      <c r="Q221" s="33">
        <v>3.0625010000000001E-2</v>
      </c>
      <c r="R221" s="33">
        <v>2.9107850000000001E-2</v>
      </c>
      <c r="S221" s="33">
        <v>2.7566199999999999E-2</v>
      </c>
      <c r="T221" s="33">
        <v>2.5960460000000001E-2</v>
      </c>
      <c r="U221" s="33">
        <v>2.4256389999999999E-2</v>
      </c>
      <c r="V221" s="33">
        <v>2.2472280000000001E-2</v>
      </c>
      <c r="W221" s="33">
        <v>2.0603710000000001E-2</v>
      </c>
      <c r="X221" s="33">
        <v>1.9403119999999999E-2</v>
      </c>
      <c r="Y221" s="33">
        <v>1.8425449999999999E-2</v>
      </c>
      <c r="Z221" s="33">
        <v>1.759117E-2</v>
      </c>
      <c r="AA221" s="33">
        <v>1.686617E-2</v>
      </c>
      <c r="AB221" s="33">
        <v>1.6116060000000001E-2</v>
      </c>
      <c r="AC221" s="33">
        <v>1.547742E-2</v>
      </c>
      <c r="AD221" s="33">
        <v>1.492278E-2</v>
      </c>
      <c r="AE221" s="33">
        <v>1.4434290000000001E-2</v>
      </c>
      <c r="AF221" s="33">
        <v>1.400216E-2</v>
      </c>
      <c r="AG221" s="33">
        <v>1.3614360000000001E-2</v>
      </c>
      <c r="AH221" s="33">
        <v>1.3264929999999999E-2</v>
      </c>
      <c r="AI221" s="33">
        <v>1.2946910000000001E-2</v>
      </c>
      <c r="AJ221" s="33">
        <v>1.265436E-2</v>
      </c>
      <c r="AK221" s="33">
        <v>1.2384279999999999E-2</v>
      </c>
      <c r="AL221" s="33">
        <v>1.213287E-2</v>
      </c>
      <c r="AM221" s="33">
        <v>1.1897130000000001E-2</v>
      </c>
      <c r="AN221" s="33">
        <v>1.167578E-2</v>
      </c>
      <c r="AO221" s="33">
        <v>1.1465960000000001E-2</v>
      </c>
      <c r="AP221" s="33">
        <v>1.126712E-2</v>
      </c>
      <c r="AQ221" s="33">
        <v>1.107725E-2</v>
      </c>
      <c r="AR221" s="33">
        <v>1.089588E-2</v>
      </c>
      <c r="AS221" s="33">
        <v>1.072086E-2</v>
      </c>
      <c r="AT221" s="33">
        <v>1.055155E-2</v>
      </c>
      <c r="AU221" s="33">
        <v>1.038945E-2</v>
      </c>
      <c r="AV221" s="33">
        <v>1.023111E-2</v>
      </c>
      <c r="AW221" s="33">
        <v>1.0078810000000001E-2</v>
      </c>
      <c r="AX221" s="33">
        <v>9.9300540000000007E-3</v>
      </c>
      <c r="AY221" s="33">
        <v>9.7856260000000004E-3</v>
      </c>
      <c r="AZ221" s="33">
        <v>9.6458220000000001E-3</v>
      </c>
      <c r="BA221" s="33">
        <v>9.5091399999999993E-3</v>
      </c>
      <c r="BB221" s="33">
        <v>9.3766600000000002E-3</v>
      </c>
      <c r="BC221" s="33">
        <v>9.2478119999999994E-3</v>
      </c>
      <c r="BD221" s="33">
        <v>9.1218589999999995E-3</v>
      </c>
      <c r="BE221" s="33">
        <v>8.9984959999999999E-3</v>
      </c>
      <c r="BF221" s="33">
        <v>8.8776410000000004E-3</v>
      </c>
      <c r="BG221" s="33">
        <v>8.7584069999999993E-3</v>
      </c>
      <c r="BH221" s="33">
        <v>8.6416419999999997E-3</v>
      </c>
      <c r="BI221" s="33">
        <v>8.5280370000000005E-3</v>
      </c>
      <c r="BJ221" s="33">
        <v>8.4169480000000005E-3</v>
      </c>
      <c r="BK221" s="33">
        <v>8.3083749999999998E-3</v>
      </c>
      <c r="BL221" s="33">
        <v>8.2040329999999995E-3</v>
      </c>
      <c r="BM221" s="33">
        <v>8.1017329999999999E-3</v>
      </c>
      <c r="BN221" s="33">
        <v>8.0013150000000002E-3</v>
      </c>
      <c r="BO221" s="33">
        <v>7.9023849999999996E-3</v>
      </c>
      <c r="BP221" s="33">
        <v>7.8040990000000001E-3</v>
      </c>
      <c r="BQ221" s="33">
        <v>7.7075720000000002E-3</v>
      </c>
      <c r="BR221" s="33">
        <v>7.6122550000000001E-3</v>
      </c>
      <c r="BS221" s="33">
        <v>7.5191559999999999E-3</v>
      </c>
      <c r="BT221" s="33">
        <v>7.4286919999999998E-3</v>
      </c>
      <c r="BU221" s="33">
        <v>7.3402709999999998E-3</v>
      </c>
      <c r="BV221" s="33">
        <v>7.2543699999999996E-3</v>
      </c>
      <c r="BW221" s="33">
        <v>7.1693520000000004E-3</v>
      </c>
      <c r="BX221" s="33">
        <v>7.0864029999999998E-3</v>
      </c>
      <c r="BY221" s="33">
        <v>7.0053190000000003E-3</v>
      </c>
      <c r="BZ221" s="33">
        <v>6.9258139999999998E-3</v>
      </c>
      <c r="CA221" s="33">
        <v>6.8478469999999998E-3</v>
      </c>
      <c r="CB221" s="33">
        <v>6.7706600000000004E-3</v>
      </c>
      <c r="CC221" s="33">
        <v>6.695042E-3</v>
      </c>
      <c r="CD221" s="33">
        <v>6.6204510000000003E-3</v>
      </c>
      <c r="CE221" s="33">
        <v>6.5475330000000003E-3</v>
      </c>
      <c r="CF221" s="33">
        <v>6.4765650000000001E-3</v>
      </c>
      <c r="CG221" s="33">
        <v>6.4069729999999998E-3</v>
      </c>
      <c r="CH221" s="33">
        <v>6.3391029999999996E-3</v>
      </c>
      <c r="CI221" s="33">
        <v>6.2724779999999997E-3</v>
      </c>
      <c r="CJ221" s="33">
        <v>6.2066220000000002E-3</v>
      </c>
      <c r="CK221" s="33">
        <v>6.1419949999999999E-3</v>
      </c>
      <c r="CL221" s="33">
        <v>6.0784480000000002E-3</v>
      </c>
      <c r="CM221" s="33">
        <v>6.0165720000000004E-3</v>
      </c>
      <c r="CN221" s="33">
        <v>5.9565219999999997E-3</v>
      </c>
      <c r="CO221" s="33">
        <v>5.8978570000000003E-3</v>
      </c>
      <c r="CP221" s="33">
        <v>5.8405130000000003E-3</v>
      </c>
      <c r="CQ221" s="33">
        <v>5.7841519999999999E-3</v>
      </c>
      <c r="CR221" s="33">
        <v>5.7285169999999998E-3</v>
      </c>
      <c r="CS221" s="33">
        <v>5.6730089999999997E-3</v>
      </c>
      <c r="CT221" s="33">
        <v>5.6183149999999996E-3</v>
      </c>
      <c r="CU221" s="33">
        <v>5.5645149999999999E-3</v>
      </c>
      <c r="CV221" s="33">
        <v>5.5118500000000004E-3</v>
      </c>
      <c r="CW221" s="33">
        <v>5.4612899999999997E-3</v>
      </c>
      <c r="CX221" s="33">
        <v>5.4123310000000003E-3</v>
      </c>
      <c r="CY221" s="33">
        <v>5.3644809999999999E-3</v>
      </c>
      <c r="CZ221" s="33">
        <v>5.3171729999999997E-3</v>
      </c>
      <c r="DA221" s="33">
        <v>5.2701450000000004E-3</v>
      </c>
      <c r="DB221" s="33">
        <v>5.2239010000000004E-3</v>
      </c>
      <c r="DC221" s="33">
        <v>5.1781400000000003E-3</v>
      </c>
      <c r="DD221" s="33">
        <v>5.1331509999999999E-3</v>
      </c>
      <c r="DE221" s="33">
        <v>5.0886949999999999E-3</v>
      </c>
      <c r="DF221" s="33">
        <v>5.0448610000000003E-3</v>
      </c>
      <c r="DG221" s="33">
        <v>5.001892E-3</v>
      </c>
      <c r="DH221" s="33">
        <v>4.9596390000000001E-3</v>
      </c>
      <c r="DI221" s="33">
        <v>4.9179230000000003E-3</v>
      </c>
      <c r="DJ221" s="33">
        <v>4.877274E-3</v>
      </c>
      <c r="DK221" s="33">
        <v>4.8375320000000003E-3</v>
      </c>
      <c r="DL221" s="33">
        <v>4.7982140000000003E-3</v>
      </c>
      <c r="DM221" s="33">
        <v>4.7588980000000001E-3</v>
      </c>
      <c r="DN221" s="33">
        <v>4.7197189999999998E-3</v>
      </c>
      <c r="DO221" s="33">
        <v>4.6810640000000004E-3</v>
      </c>
      <c r="DP221" s="33">
        <v>4.6431520000000002E-3</v>
      </c>
      <c r="DQ221" s="33">
        <v>4.6061189999999997E-3</v>
      </c>
      <c r="DR221" s="33">
        <v>4.5698759999999996E-3</v>
      </c>
      <c r="DS221" s="33">
        <v>4.534092E-3</v>
      </c>
      <c r="DT221" s="33">
        <v>4.4983419999999998E-3</v>
      </c>
      <c r="DU221" s="33">
        <v>4.4622189999999999E-3</v>
      </c>
      <c r="DV221" s="33">
        <v>4.4258049999999997E-3</v>
      </c>
      <c r="DW221" s="33">
        <v>4.3894609999999999E-3</v>
      </c>
      <c r="DX221" s="33">
        <v>4.3538439999999999E-3</v>
      </c>
      <c r="DY221" s="33">
        <v>4.319191E-3</v>
      </c>
      <c r="DZ221" s="33">
        <v>4.28554E-3</v>
      </c>
      <c r="EA221" s="33">
        <v>4.2528949999999996E-3</v>
      </c>
      <c r="EB221" s="33">
        <v>4.2208180000000003E-3</v>
      </c>
      <c r="EC221" s="33">
        <v>4.1889029999999999E-3</v>
      </c>
      <c r="ED221" s="33">
        <v>4.1564820000000004E-3</v>
      </c>
      <c r="EE221" s="33">
        <v>4.1237720000000004E-3</v>
      </c>
      <c r="EF221" s="33">
        <v>4.0913080000000001E-3</v>
      </c>
      <c r="EG221" s="33">
        <v>4.0594519999999999E-3</v>
      </c>
      <c r="EH221" s="33">
        <v>4.028238E-3</v>
      </c>
      <c r="EI221" s="33">
        <v>3.9974770000000001E-3</v>
      </c>
      <c r="EJ221" s="33">
        <v>3.9675409999999998E-3</v>
      </c>
      <c r="EK221" s="33">
        <v>3.9385449999999999E-3</v>
      </c>
      <c r="EL221" s="33">
        <v>3.9100289999999998E-3</v>
      </c>
      <c r="EM221" s="33">
        <v>3.8813290000000002E-3</v>
      </c>
      <c r="EN221" s="33">
        <v>3.8524280000000002E-3</v>
      </c>
      <c r="EO221" s="33">
        <v>3.823403E-3</v>
      </c>
      <c r="EP221" s="33">
        <v>3.7941310000000001E-3</v>
      </c>
      <c r="EQ221" s="33">
        <v>3.7644610000000002E-3</v>
      </c>
      <c r="ER221" s="33">
        <v>3.73449E-3</v>
      </c>
      <c r="ES221" s="33">
        <v>3.7049380000000001E-3</v>
      </c>
      <c r="ET221" s="33">
        <v>3.6762589999999999E-3</v>
      </c>
      <c r="EU221" s="33">
        <v>3.648601E-3</v>
      </c>
      <c r="EV221" s="33">
        <v>3.6215459999999998E-3</v>
      </c>
      <c r="EW221" s="33">
        <v>3.5948130000000001E-3</v>
      </c>
      <c r="EX221" s="33">
        <v>3.568178E-3</v>
      </c>
      <c r="EY221" s="33">
        <v>3.541439E-3</v>
      </c>
      <c r="EZ221" s="33">
        <v>3.5146639999999998E-3</v>
      </c>
      <c r="FA221" s="33">
        <v>3.4881360000000002E-3</v>
      </c>
      <c r="FB221" s="33">
        <v>3.4622709999999998E-3</v>
      </c>
      <c r="FC221" s="33">
        <v>3.437112E-3</v>
      </c>
      <c r="FD221" s="33">
        <v>3.4124289999999998E-3</v>
      </c>
      <c r="FE221" s="33">
        <v>3.388023E-3</v>
      </c>
      <c r="FF221" s="33">
        <v>3.3636009999999999E-3</v>
      </c>
      <c r="FG221" s="33">
        <v>3.338953E-3</v>
      </c>
      <c r="FH221" s="33">
        <v>3.3138389999999998E-3</v>
      </c>
      <c r="FI221" s="33">
        <v>3.2884670000000002E-3</v>
      </c>
      <c r="FJ221" s="33">
        <v>3.2631470000000001E-3</v>
      </c>
      <c r="FK221" s="33">
        <v>3.2382349999999999E-3</v>
      </c>
      <c r="FL221" s="33">
        <v>3.2138969999999998E-3</v>
      </c>
      <c r="FM221" s="33">
        <v>3.1901120000000002E-3</v>
      </c>
      <c r="FN221" s="33">
        <v>3.1666200000000002E-3</v>
      </c>
      <c r="FO221" s="33">
        <v>3.1432779999999998E-3</v>
      </c>
      <c r="FP221" s="33">
        <v>3.1200960000000002E-3</v>
      </c>
      <c r="FQ221" s="33">
        <v>3.0971900000000001E-3</v>
      </c>
      <c r="FR221" s="33">
        <v>3.0746670000000001E-3</v>
      </c>
      <c r="FS221" s="33">
        <v>3.0526949999999998E-3</v>
      </c>
      <c r="FT221" s="33">
        <v>3.0312889999999999E-3</v>
      </c>
      <c r="FU221" s="33">
        <v>3.010474E-3</v>
      </c>
      <c r="FV221" s="33">
        <v>2.990286E-3</v>
      </c>
      <c r="FW221" s="33">
        <v>2.9706910000000001E-3</v>
      </c>
      <c r="FX221" s="33">
        <v>2.9517789999999999E-3</v>
      </c>
      <c r="FY221" s="33">
        <v>2.933434E-3</v>
      </c>
      <c r="FZ221" s="33">
        <v>2.9151799999999999E-3</v>
      </c>
      <c r="GA221" s="33">
        <v>2.896624E-3</v>
      </c>
      <c r="GB221" s="33">
        <v>2.8774489999999998E-3</v>
      </c>
      <c r="GC221" s="33">
        <v>2.857596E-3</v>
      </c>
      <c r="GD221" s="33">
        <v>2.8372810000000001E-3</v>
      </c>
      <c r="GE221" s="33">
        <v>2.816926E-3</v>
      </c>
      <c r="GF221" s="33">
        <v>2.796808E-3</v>
      </c>
      <c r="GG221" s="33">
        <v>2.7771319999999999E-3</v>
      </c>
      <c r="GH221" s="33">
        <v>2.758005E-3</v>
      </c>
      <c r="GI221" s="33">
        <v>2.7393209999999999E-3</v>
      </c>
      <c r="GJ221" s="33">
        <v>2.7209589999999998E-3</v>
      </c>
      <c r="GK221" s="33">
        <v>2.7029670000000001E-3</v>
      </c>
      <c r="GL221" s="33">
        <v>2.6854510000000002E-3</v>
      </c>
      <c r="GM221" s="33">
        <v>2.6685429999999998E-3</v>
      </c>
      <c r="GN221" s="33">
        <v>2.6524410000000002E-3</v>
      </c>
      <c r="GO221" s="33">
        <v>2.6372100000000001E-3</v>
      </c>
      <c r="GP221" s="33">
        <v>2.6226159999999999E-3</v>
      </c>
      <c r="GQ221" s="33">
        <v>2.6083669999999999E-3</v>
      </c>
      <c r="GR221" s="33">
        <v>2.5941380000000002E-3</v>
      </c>
      <c r="GS221" s="33">
        <v>2.5797010000000002E-3</v>
      </c>
      <c r="GT221" s="33">
        <v>2.5649829999999998E-3</v>
      </c>
      <c r="GU221" s="33">
        <v>2.5499870000000001E-3</v>
      </c>
      <c r="GV221" s="33">
        <v>2.534737E-3</v>
      </c>
      <c r="GW221" s="33">
        <v>2.5190669999999998E-3</v>
      </c>
      <c r="GX221" s="33">
        <v>2.502836E-3</v>
      </c>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33"/>
      <c r="IW221" s="33"/>
      <c r="IX221" s="33"/>
      <c r="IY221" s="33"/>
      <c r="IZ221" s="33"/>
      <c r="JA221" s="33"/>
      <c r="JB221" s="33"/>
      <c r="JC221" s="33"/>
      <c r="JD221" s="33"/>
      <c r="JE221" s="33"/>
      <c r="JF221" s="33"/>
      <c r="JG221" s="33"/>
      <c r="JH221" s="33"/>
      <c r="JI221" s="33"/>
      <c r="JJ221" s="33"/>
      <c r="JK221" s="33"/>
      <c r="JL221" s="33"/>
      <c r="JM221" s="33"/>
      <c r="JN221" s="33"/>
      <c r="JO221" s="33"/>
      <c r="JP221" s="33"/>
      <c r="JQ221" s="33"/>
      <c r="JR221" s="33"/>
      <c r="JS221" s="33"/>
      <c r="JT221" s="33"/>
      <c r="JU221" s="33"/>
      <c r="JV221" s="33"/>
      <c r="JW221" s="33"/>
      <c r="JX221" s="33"/>
      <c r="JY221" s="33"/>
      <c r="JZ221" s="33"/>
      <c r="KA221" s="33"/>
      <c r="KB221" s="33"/>
      <c r="KC221" s="33"/>
      <c r="KD221" s="33"/>
      <c r="KE221" s="33"/>
      <c r="KF221" s="33"/>
      <c r="KG221" s="33"/>
      <c r="KH221" s="33"/>
      <c r="KI221" s="33"/>
      <c r="KJ221" s="33"/>
      <c r="KK221" s="33"/>
      <c r="KL221" s="33"/>
      <c r="KM221" s="33"/>
      <c r="KN221" s="33"/>
      <c r="KO221" s="33"/>
      <c r="KP221" s="33"/>
      <c r="KQ221" s="33"/>
      <c r="KR221" s="33"/>
      <c r="KS221" s="33"/>
      <c r="KT221" s="33"/>
      <c r="KU221" s="33"/>
      <c r="KV221" s="33"/>
      <c r="KW221" s="33"/>
      <c r="KX221" s="33"/>
      <c r="KY221" s="33"/>
      <c r="KZ221" s="33"/>
      <c r="LA221" s="33"/>
      <c r="LB221" s="33"/>
      <c r="LC221" s="33"/>
      <c r="LD221" s="33"/>
      <c r="LE221" s="33"/>
      <c r="LF221" s="33"/>
      <c r="LG221" s="33"/>
      <c r="LH221" s="33"/>
      <c r="LI221" s="33"/>
      <c r="LJ221" s="33"/>
      <c r="LK221" s="33"/>
      <c r="LL221" s="33"/>
      <c r="LM221" s="33"/>
      <c r="LN221" s="33"/>
      <c r="LO221" s="33"/>
      <c r="LP221" s="33"/>
      <c r="LQ221" s="33"/>
      <c r="LR221" s="33"/>
      <c r="LS221" s="33"/>
      <c r="LT221" s="33"/>
      <c r="LU221" s="33"/>
      <c r="LV221" s="33"/>
      <c r="LW221" s="33"/>
      <c r="LX221" s="33"/>
      <c r="LY221" s="33"/>
      <c r="LZ221" s="33"/>
      <c r="MA221" s="33"/>
      <c r="MB221" s="33"/>
      <c r="MC221" s="33"/>
      <c r="MD221" s="33"/>
      <c r="ME221" s="33"/>
      <c r="MF221" s="33"/>
      <c r="MG221" s="33"/>
      <c r="MH221" s="33"/>
      <c r="MI221" s="33"/>
      <c r="MJ221" s="33"/>
      <c r="MK221" s="33"/>
      <c r="ML221" s="33"/>
      <c r="MM221" s="33"/>
      <c r="MN221" s="33"/>
      <c r="MO221" s="33"/>
      <c r="MP221" s="33"/>
      <c r="MQ221" s="33"/>
      <c r="MR221" s="33"/>
      <c r="MS221" s="33"/>
      <c r="MT221" s="33"/>
      <c r="MU221" s="33"/>
      <c r="MV221" s="33"/>
      <c r="MW221" s="33"/>
      <c r="MX221" s="33"/>
      <c r="MY221" s="33"/>
      <c r="MZ221" s="33"/>
      <c r="NA221" s="33"/>
      <c r="NB221" s="33"/>
      <c r="NC221" s="33"/>
      <c r="ND221" s="33"/>
      <c r="NE221" s="33"/>
      <c r="NF221" s="33"/>
      <c r="NG221" s="33"/>
      <c r="NH221" s="33"/>
      <c r="NI221" s="33"/>
      <c r="NJ221" s="33"/>
      <c r="NK221" s="33"/>
      <c r="NL221" s="33"/>
      <c r="NM221" s="33"/>
      <c r="NN221" s="33"/>
      <c r="NO221" s="33"/>
      <c r="NP221" s="33"/>
      <c r="NQ221" s="33"/>
      <c r="NR221" s="33"/>
      <c r="NS221" s="33"/>
      <c r="NT221" s="33"/>
      <c r="NU221" s="33"/>
      <c r="NV221" s="33"/>
      <c r="NW221" s="33"/>
      <c r="NX221" s="33"/>
      <c r="NY221" s="33"/>
      <c r="NZ221" s="33"/>
      <c r="OA221" s="33"/>
      <c r="OB221" s="33"/>
      <c r="OC221" s="33"/>
      <c r="OD221" s="33"/>
      <c r="OE221" s="33"/>
      <c r="OF221" s="33"/>
      <c r="OG221" s="33"/>
      <c r="OH221" s="33"/>
      <c r="OI221" s="33"/>
      <c r="OJ221" s="33"/>
      <c r="OK221" s="33"/>
      <c r="OL221" s="33"/>
      <c r="OM221" s="33"/>
    </row>
    <row r="222" spans="1:406" x14ac:dyDescent="0.25">
      <c r="A222" s="13" t="str">
        <f t="shared" si="2"/>
        <v>Boom-FINE-0.6-20-60</v>
      </c>
      <c r="B222" s="13" t="s">
        <v>57</v>
      </c>
      <c r="C222" s="13" t="s">
        <v>30</v>
      </c>
      <c r="D222" s="23">
        <v>0.6</v>
      </c>
      <c r="E222" s="23">
        <v>20</v>
      </c>
      <c r="F222" s="32">
        <v>60</v>
      </c>
      <c r="G222" s="33">
        <v>0.4032056</v>
      </c>
      <c r="H222" s="33">
        <v>0.28953980000000001</v>
      </c>
      <c r="I222" s="33">
        <v>0.2237075</v>
      </c>
      <c r="J222" s="33">
        <v>0.17996019999999999</v>
      </c>
      <c r="K222" s="33">
        <v>0.14827309999999999</v>
      </c>
      <c r="L222" s="33">
        <v>0.1240883</v>
      </c>
      <c r="M222" s="33">
        <v>0.1054349</v>
      </c>
      <c r="N222" s="33">
        <v>9.0524530000000006E-2</v>
      </c>
      <c r="O222" s="33">
        <v>7.8606510000000004E-2</v>
      </c>
      <c r="P222" s="33">
        <v>6.8875039999999998E-2</v>
      </c>
      <c r="Q222" s="33">
        <v>6.0412269999999997E-2</v>
      </c>
      <c r="R222" s="33">
        <v>5.3455049999999997E-2</v>
      </c>
      <c r="S222" s="33">
        <v>4.7820179999999997E-2</v>
      </c>
      <c r="T222" s="33">
        <v>4.390666E-2</v>
      </c>
      <c r="U222" s="33">
        <v>4.0141290000000003E-2</v>
      </c>
      <c r="V222" s="33">
        <v>3.6914349999999999E-2</v>
      </c>
      <c r="W222" s="33">
        <v>3.3765730000000001E-2</v>
      </c>
      <c r="X222" s="33">
        <v>3.1126399999999999E-2</v>
      </c>
      <c r="Y222" s="33">
        <v>2.8759549999999998E-2</v>
      </c>
      <c r="Z222" s="33">
        <v>2.6693399999999999E-2</v>
      </c>
      <c r="AA222" s="33">
        <v>2.475188E-2</v>
      </c>
      <c r="AB222" s="33">
        <v>2.3012169999999998E-2</v>
      </c>
      <c r="AC222" s="33">
        <v>2.1435139999999998E-2</v>
      </c>
      <c r="AD222" s="33">
        <v>1.9985679999999999E-2</v>
      </c>
      <c r="AE222" s="33">
        <v>1.8703419999999998E-2</v>
      </c>
      <c r="AF222" s="33">
        <v>1.751933E-2</v>
      </c>
      <c r="AG222" s="33">
        <v>1.6417560000000001E-2</v>
      </c>
      <c r="AH222" s="33">
        <v>1.542485E-2</v>
      </c>
      <c r="AI222" s="33">
        <v>1.45185E-2</v>
      </c>
      <c r="AJ222" s="33">
        <v>1.3617519999999999E-2</v>
      </c>
      <c r="AK222" s="33">
        <v>1.2798739999999999E-2</v>
      </c>
      <c r="AL222" s="33">
        <v>1.205316E-2</v>
      </c>
      <c r="AM222" s="33">
        <v>1.137466E-2</v>
      </c>
      <c r="AN222" s="33">
        <v>1.0756949999999999E-2</v>
      </c>
      <c r="AO222" s="33">
        <v>1.0186590000000001E-2</v>
      </c>
      <c r="AP222" s="33">
        <v>9.6602149999999998E-3</v>
      </c>
      <c r="AQ222" s="33">
        <v>9.1737139999999995E-3</v>
      </c>
      <c r="AR222" s="33">
        <v>8.7260689999999995E-3</v>
      </c>
      <c r="AS222" s="33">
        <v>8.3126180000000008E-3</v>
      </c>
      <c r="AT222" s="33">
        <v>7.9271210000000005E-3</v>
      </c>
      <c r="AU222" s="33">
        <v>7.5680620000000004E-3</v>
      </c>
      <c r="AV222" s="33">
        <v>7.2362609999999999E-3</v>
      </c>
      <c r="AW222" s="33">
        <v>6.9281710000000003E-3</v>
      </c>
      <c r="AX222" s="33">
        <v>6.6393989999999998E-3</v>
      </c>
      <c r="AY222" s="33">
        <v>6.3679629999999999E-3</v>
      </c>
      <c r="AZ222" s="33">
        <v>6.1136740000000004E-3</v>
      </c>
      <c r="BA222" s="33">
        <v>5.8767439999999997E-3</v>
      </c>
      <c r="BB222" s="33">
        <v>5.6566949999999998E-3</v>
      </c>
      <c r="BC222" s="33">
        <v>5.4495150000000003E-3</v>
      </c>
      <c r="BD222" s="33">
        <v>5.25517E-3</v>
      </c>
      <c r="BE222" s="33">
        <v>5.0747589999999999E-3</v>
      </c>
      <c r="BF222" s="33">
        <v>4.9044539999999999E-3</v>
      </c>
      <c r="BG222" s="33">
        <v>4.7434720000000003E-3</v>
      </c>
      <c r="BH222" s="33">
        <v>4.5915749999999996E-3</v>
      </c>
      <c r="BI222" s="33">
        <v>4.4507840000000002E-3</v>
      </c>
      <c r="BJ222" s="33">
        <v>4.3204840000000003E-3</v>
      </c>
      <c r="BK222" s="33">
        <v>4.1985959999999998E-3</v>
      </c>
      <c r="BL222" s="33">
        <v>4.0841489999999996E-3</v>
      </c>
      <c r="BM222" s="33">
        <v>3.9763350000000001E-3</v>
      </c>
      <c r="BN222" s="33">
        <v>3.875856E-3</v>
      </c>
      <c r="BO222" s="33">
        <v>3.7820979999999998E-3</v>
      </c>
      <c r="BP222" s="33">
        <v>3.6943869999999999E-3</v>
      </c>
      <c r="BQ222" s="33">
        <v>3.6107790000000002E-3</v>
      </c>
      <c r="BR222" s="33">
        <v>3.5311880000000002E-3</v>
      </c>
      <c r="BS222" s="33">
        <v>3.4582200000000001E-3</v>
      </c>
      <c r="BT222" s="33">
        <v>3.3901780000000002E-3</v>
      </c>
      <c r="BU222" s="33">
        <v>3.3255609999999999E-3</v>
      </c>
      <c r="BV222" s="33">
        <v>3.2642639999999998E-3</v>
      </c>
      <c r="BW222" s="33">
        <v>3.2060650000000001E-3</v>
      </c>
      <c r="BX222" s="33">
        <v>3.1508360000000002E-3</v>
      </c>
      <c r="BY222" s="33">
        <v>3.0979779999999999E-3</v>
      </c>
      <c r="BZ222" s="33">
        <v>3.0470269999999999E-3</v>
      </c>
      <c r="CA222" s="33">
        <v>2.9992280000000001E-3</v>
      </c>
      <c r="CB222" s="33">
        <v>2.9554920000000001E-3</v>
      </c>
      <c r="CC222" s="33">
        <v>2.9138879999999999E-3</v>
      </c>
      <c r="CD222" s="33">
        <v>2.8748630000000001E-3</v>
      </c>
      <c r="CE222" s="33">
        <v>2.838269E-3</v>
      </c>
      <c r="CF222" s="33">
        <v>2.8033820000000001E-3</v>
      </c>
      <c r="CG222" s="33">
        <v>2.7700770000000001E-3</v>
      </c>
      <c r="CH222" s="33">
        <v>2.737668E-3</v>
      </c>
      <c r="CI222" s="33">
        <v>2.7064340000000002E-3</v>
      </c>
      <c r="CJ222" s="33">
        <v>2.676744E-3</v>
      </c>
      <c r="CK222" s="33">
        <v>2.6485219999999999E-3</v>
      </c>
      <c r="CL222" s="33">
        <v>2.6211630000000001E-3</v>
      </c>
      <c r="CM222" s="33">
        <v>2.5949699999999998E-3</v>
      </c>
      <c r="CN222" s="33">
        <v>2.570124E-3</v>
      </c>
      <c r="CO222" s="33">
        <v>2.5464329999999999E-3</v>
      </c>
      <c r="CP222" s="33">
        <v>2.5232169999999999E-3</v>
      </c>
      <c r="CQ222" s="33">
        <v>2.5000030000000002E-3</v>
      </c>
      <c r="CR222" s="33">
        <v>2.4769869999999999E-3</v>
      </c>
      <c r="CS222" s="33">
        <v>2.4545909999999999E-3</v>
      </c>
      <c r="CT222" s="33">
        <v>2.4332389999999998E-3</v>
      </c>
      <c r="CU222" s="33">
        <v>2.4123730000000002E-3</v>
      </c>
      <c r="CV222" s="33">
        <v>2.3911119999999999E-3</v>
      </c>
      <c r="CW222" s="33">
        <v>2.369117E-3</v>
      </c>
      <c r="CX222" s="33">
        <v>2.3480799999999998E-3</v>
      </c>
      <c r="CY222" s="33">
        <v>2.3283510000000002E-3</v>
      </c>
      <c r="CZ222" s="33">
        <v>2.3083040000000002E-3</v>
      </c>
      <c r="DA222" s="33">
        <v>2.287777E-3</v>
      </c>
      <c r="DB222" s="33">
        <v>2.267088E-3</v>
      </c>
      <c r="DC222" s="33">
        <v>2.2473100000000002E-3</v>
      </c>
      <c r="DD222" s="33">
        <v>2.2282510000000001E-3</v>
      </c>
      <c r="DE222" s="33">
        <v>2.2096939999999999E-3</v>
      </c>
      <c r="DF222" s="33">
        <v>2.1910390000000001E-3</v>
      </c>
      <c r="DG222" s="33">
        <v>2.1724919999999998E-3</v>
      </c>
      <c r="DH222" s="33">
        <v>2.153968E-3</v>
      </c>
      <c r="DI222" s="33">
        <v>2.1349229999999999E-3</v>
      </c>
      <c r="DJ222" s="33">
        <v>2.1154889999999999E-3</v>
      </c>
      <c r="DK222" s="33">
        <v>2.0954749999999999E-3</v>
      </c>
      <c r="DL222" s="33">
        <v>2.0758080000000002E-3</v>
      </c>
      <c r="DM222" s="33">
        <v>2.0567060000000002E-3</v>
      </c>
      <c r="DN222" s="33">
        <v>2.0381930000000002E-3</v>
      </c>
      <c r="DO222" s="33">
        <v>2.0200000000000001E-3</v>
      </c>
      <c r="DP222" s="33">
        <v>2.001694E-3</v>
      </c>
      <c r="DQ222" s="33">
        <v>1.9838379999999999E-3</v>
      </c>
      <c r="DR222" s="33">
        <v>1.9657619999999998E-3</v>
      </c>
      <c r="DS222" s="33">
        <v>1.9471989999999999E-3</v>
      </c>
      <c r="DT222" s="33">
        <v>1.92826E-3</v>
      </c>
      <c r="DU222" s="33">
        <v>1.9092549999999999E-3</v>
      </c>
      <c r="DV222" s="33">
        <v>1.890503E-3</v>
      </c>
      <c r="DW222" s="33">
        <v>1.8715419999999999E-3</v>
      </c>
      <c r="DX222" s="33">
        <v>1.852114E-3</v>
      </c>
      <c r="DY222" s="33">
        <v>1.8330709999999999E-3</v>
      </c>
      <c r="DZ222" s="33">
        <v>1.8151529999999999E-3</v>
      </c>
      <c r="EA222" s="33">
        <v>1.7978639999999999E-3</v>
      </c>
      <c r="EB222" s="33">
        <v>1.780149E-3</v>
      </c>
      <c r="EC222" s="33">
        <v>1.762289E-3</v>
      </c>
      <c r="ED222" s="33">
        <v>1.74519E-3</v>
      </c>
      <c r="EE222" s="33">
        <v>1.7285919999999999E-3</v>
      </c>
      <c r="EF222" s="33">
        <v>1.711864E-3</v>
      </c>
      <c r="EG222" s="33">
        <v>1.694947E-3</v>
      </c>
      <c r="EH222" s="33">
        <v>1.678031E-3</v>
      </c>
      <c r="EI222" s="33">
        <v>1.66168E-3</v>
      </c>
      <c r="EJ222" s="33">
        <v>1.6458E-3</v>
      </c>
      <c r="EK222" s="33">
        <v>1.6301149999999999E-3</v>
      </c>
      <c r="EL222" s="33">
        <v>1.614171E-3</v>
      </c>
      <c r="EM222" s="33">
        <v>1.598244E-3</v>
      </c>
      <c r="EN222" s="33">
        <v>1.5829539999999999E-3</v>
      </c>
      <c r="EO222" s="33">
        <v>1.5686109999999999E-3</v>
      </c>
      <c r="EP222" s="33">
        <v>1.5550900000000001E-3</v>
      </c>
      <c r="EQ222" s="33">
        <v>1.5421020000000001E-3</v>
      </c>
      <c r="ER222" s="33">
        <v>1.529498E-3</v>
      </c>
      <c r="ES222" s="33">
        <v>1.517472E-3</v>
      </c>
      <c r="ET222" s="33">
        <v>1.505988E-3</v>
      </c>
      <c r="EU222" s="33">
        <v>1.494422E-3</v>
      </c>
      <c r="EV222" s="33">
        <v>1.482312E-3</v>
      </c>
      <c r="EW222" s="33">
        <v>1.4699470000000001E-3</v>
      </c>
      <c r="EX222" s="33">
        <v>1.4574220000000001E-3</v>
      </c>
      <c r="EY222" s="33">
        <v>1.445067E-3</v>
      </c>
      <c r="EZ222" s="33">
        <v>1.433431E-3</v>
      </c>
      <c r="FA222" s="33">
        <v>1.422895E-3</v>
      </c>
      <c r="FB222" s="33">
        <v>1.413472E-3</v>
      </c>
      <c r="FC222" s="33">
        <v>1.40482E-3</v>
      </c>
      <c r="FD222" s="33">
        <v>1.396535E-3</v>
      </c>
      <c r="FE222" s="33">
        <v>1.3883809999999999E-3</v>
      </c>
      <c r="FF222" s="33">
        <v>1.3799979999999999E-3</v>
      </c>
      <c r="FG222" s="33">
        <v>1.3710619999999999E-3</v>
      </c>
      <c r="FH222" s="33">
        <v>1.3616450000000001E-3</v>
      </c>
      <c r="FI222" s="33">
        <v>1.3521309999999999E-3</v>
      </c>
      <c r="FJ222" s="33">
        <v>1.3430499999999999E-3</v>
      </c>
      <c r="FK222" s="33">
        <v>1.3343809999999999E-3</v>
      </c>
      <c r="FL222" s="33">
        <v>1.3258569999999999E-3</v>
      </c>
      <c r="FM222" s="33">
        <v>1.317431E-3</v>
      </c>
      <c r="FN222" s="33">
        <v>1.3094059999999999E-3</v>
      </c>
      <c r="FO222" s="33">
        <v>1.301941E-3</v>
      </c>
      <c r="FP222" s="33">
        <v>1.2946979999999999E-3</v>
      </c>
      <c r="FQ222" s="33">
        <v>1.2875440000000001E-3</v>
      </c>
      <c r="FR222" s="33">
        <v>1.280553E-3</v>
      </c>
      <c r="FS222" s="33">
        <v>1.273976E-3</v>
      </c>
      <c r="FT222" s="33">
        <v>1.267773E-3</v>
      </c>
      <c r="FU222" s="33">
        <v>1.2611930000000001E-3</v>
      </c>
      <c r="FV222" s="33">
        <v>1.254008E-3</v>
      </c>
      <c r="FW222" s="33">
        <v>1.246374E-3</v>
      </c>
      <c r="FX222" s="33">
        <v>1.2386369999999999E-3</v>
      </c>
      <c r="FY222" s="33">
        <v>1.2310070000000001E-3</v>
      </c>
      <c r="FZ222" s="33">
        <v>1.2233669999999999E-3</v>
      </c>
      <c r="GA222" s="33">
        <v>1.2161050000000001E-3</v>
      </c>
      <c r="GB222" s="33">
        <v>1.2095700000000001E-3</v>
      </c>
      <c r="GC222" s="33">
        <v>1.2037560000000001E-3</v>
      </c>
      <c r="GD222" s="33">
        <v>1.198401E-3</v>
      </c>
      <c r="GE222" s="33">
        <v>1.1931209999999999E-3</v>
      </c>
      <c r="GF222" s="33">
        <v>1.1876949999999999E-3</v>
      </c>
      <c r="GG222" s="33">
        <v>1.181749E-3</v>
      </c>
      <c r="GH222" s="33">
        <v>1.1752830000000001E-3</v>
      </c>
      <c r="GI222" s="33">
        <v>1.168421E-3</v>
      </c>
      <c r="GJ222" s="33">
        <v>1.1613109999999999E-3</v>
      </c>
      <c r="GK222" s="33">
        <v>1.154609E-3</v>
      </c>
      <c r="GL222" s="33">
        <v>1.148537E-3</v>
      </c>
      <c r="GM222" s="33">
        <v>1.1431049999999999E-3</v>
      </c>
      <c r="GN222" s="33">
        <v>1.138167E-3</v>
      </c>
      <c r="GO222" s="33">
        <v>1.133596E-3</v>
      </c>
      <c r="GP222" s="33">
        <v>1.1294059999999999E-3</v>
      </c>
      <c r="GQ222" s="33">
        <v>1.1253560000000001E-3</v>
      </c>
      <c r="GR222" s="33">
        <v>1.1210230000000001E-3</v>
      </c>
      <c r="GS222" s="33">
        <v>1.1161820000000001E-3</v>
      </c>
      <c r="GT222" s="33">
        <v>1.111045E-3</v>
      </c>
      <c r="GU222" s="33">
        <v>1.1057720000000001E-3</v>
      </c>
      <c r="GV222" s="33">
        <v>1.100176E-3</v>
      </c>
      <c r="GW222" s="33">
        <v>1.094371E-3</v>
      </c>
      <c r="GX222" s="33">
        <v>1.0884790000000001E-3</v>
      </c>
    </row>
    <row r="223" spans="1:406" x14ac:dyDescent="0.25">
      <c r="A223" s="13" t="str">
        <f t="shared" si="2"/>
        <v>Boom-FINE-0.6-14-60</v>
      </c>
      <c r="B223" s="13" t="s">
        <v>57</v>
      </c>
      <c r="C223" s="13" t="s">
        <v>30</v>
      </c>
      <c r="D223" s="23">
        <v>0.6</v>
      </c>
      <c r="E223" s="23">
        <v>14</v>
      </c>
      <c r="F223" s="32">
        <v>60</v>
      </c>
      <c r="G223" s="33">
        <v>0.32145639999999998</v>
      </c>
      <c r="H223" s="33">
        <v>0.2096237</v>
      </c>
      <c r="I223" s="33">
        <v>0.1522752</v>
      </c>
      <c r="J223" s="33">
        <v>0.11662640000000001</v>
      </c>
      <c r="K223" s="33">
        <v>9.2320479999999996E-2</v>
      </c>
      <c r="L223" s="33">
        <v>7.5261129999999996E-2</v>
      </c>
      <c r="M223" s="33">
        <v>6.2487750000000002E-2</v>
      </c>
      <c r="N223" s="33">
        <v>5.261764E-2</v>
      </c>
      <c r="O223" s="33">
        <v>4.5167020000000002E-2</v>
      </c>
      <c r="P223" s="33">
        <v>4.0511650000000003E-2</v>
      </c>
      <c r="Q223" s="33">
        <v>3.6553250000000002E-2</v>
      </c>
      <c r="R223" s="33">
        <v>3.3100650000000002E-2</v>
      </c>
      <c r="S223" s="33">
        <v>3.0206759999999999E-2</v>
      </c>
      <c r="T223" s="33">
        <v>2.758215E-2</v>
      </c>
      <c r="U223" s="33">
        <v>2.5158759999999999E-2</v>
      </c>
      <c r="V223" s="33">
        <v>2.2879070000000001E-2</v>
      </c>
      <c r="W223" s="33">
        <v>2.0612889999999998E-2</v>
      </c>
      <c r="X223" s="33">
        <v>1.897708E-2</v>
      </c>
      <c r="Y223" s="33">
        <v>1.743888E-2</v>
      </c>
      <c r="Z223" s="33">
        <v>1.614637E-2</v>
      </c>
      <c r="AA223" s="33">
        <v>1.5003839999999999E-2</v>
      </c>
      <c r="AB223" s="33">
        <v>1.3947589999999999E-2</v>
      </c>
      <c r="AC223" s="33">
        <v>1.304599E-2</v>
      </c>
      <c r="AD223" s="33">
        <v>1.224105E-2</v>
      </c>
      <c r="AE223" s="33">
        <v>1.152097E-2</v>
      </c>
      <c r="AF223" s="33">
        <v>1.078048E-2</v>
      </c>
      <c r="AG223" s="33">
        <v>1.012059E-2</v>
      </c>
      <c r="AH223" s="33">
        <v>9.5336299999999995E-3</v>
      </c>
      <c r="AI223" s="33">
        <v>9.0108289999999997E-3</v>
      </c>
      <c r="AJ223" s="33">
        <v>8.5381420000000003E-3</v>
      </c>
      <c r="AK223" s="33">
        <v>8.113327E-3</v>
      </c>
      <c r="AL223" s="33">
        <v>7.7289510000000004E-3</v>
      </c>
      <c r="AM223" s="33">
        <v>7.379287E-3</v>
      </c>
      <c r="AN223" s="33">
        <v>7.0632639999999997E-3</v>
      </c>
      <c r="AO223" s="33">
        <v>6.772269E-3</v>
      </c>
      <c r="AP223" s="33">
        <v>6.5068239999999996E-3</v>
      </c>
      <c r="AQ223" s="33">
        <v>6.2616640000000001E-3</v>
      </c>
      <c r="AR223" s="33">
        <v>6.0367490000000001E-3</v>
      </c>
      <c r="AS223" s="33">
        <v>5.831012E-3</v>
      </c>
      <c r="AT223" s="33">
        <v>5.6408750000000001E-3</v>
      </c>
      <c r="AU223" s="33">
        <v>5.464989E-3</v>
      </c>
      <c r="AV223" s="33">
        <v>5.3018689999999999E-3</v>
      </c>
      <c r="AW223" s="33">
        <v>5.1509210000000001E-3</v>
      </c>
      <c r="AX223" s="33">
        <v>5.0107750000000003E-3</v>
      </c>
      <c r="AY223" s="33">
        <v>4.8795770000000004E-3</v>
      </c>
      <c r="AZ223" s="33">
        <v>4.7562050000000003E-3</v>
      </c>
      <c r="BA223" s="33">
        <v>4.6419089999999996E-3</v>
      </c>
      <c r="BB223" s="33">
        <v>4.5356939999999998E-3</v>
      </c>
      <c r="BC223" s="33">
        <v>4.4351750000000004E-3</v>
      </c>
      <c r="BD223" s="33">
        <v>4.3392689999999998E-3</v>
      </c>
      <c r="BE223" s="33">
        <v>4.2491930000000001E-3</v>
      </c>
      <c r="BF223" s="33">
        <v>4.1650569999999998E-3</v>
      </c>
      <c r="BG223" s="33">
        <v>4.0870350000000001E-3</v>
      </c>
      <c r="BH223" s="33">
        <v>4.0115419999999999E-3</v>
      </c>
      <c r="BI223" s="33">
        <v>3.939512E-3</v>
      </c>
      <c r="BJ223" s="33">
        <v>3.8728E-3</v>
      </c>
      <c r="BK223" s="33">
        <v>3.8096990000000002E-3</v>
      </c>
      <c r="BL223" s="33">
        <v>3.748267E-3</v>
      </c>
      <c r="BM223" s="33">
        <v>3.688626E-3</v>
      </c>
      <c r="BN223" s="33">
        <v>3.6333120000000001E-3</v>
      </c>
      <c r="BO223" s="33">
        <v>3.5811990000000002E-3</v>
      </c>
      <c r="BP223" s="33">
        <v>3.530208E-3</v>
      </c>
      <c r="BQ223" s="33">
        <v>3.4815549999999999E-3</v>
      </c>
      <c r="BR223" s="33">
        <v>3.434117E-3</v>
      </c>
      <c r="BS223" s="33">
        <v>3.3889940000000002E-3</v>
      </c>
      <c r="BT223" s="33">
        <v>3.34556E-3</v>
      </c>
      <c r="BU223" s="33">
        <v>3.303074E-3</v>
      </c>
      <c r="BV223" s="33">
        <v>3.2622950000000001E-3</v>
      </c>
      <c r="BW223" s="33">
        <v>3.2234479999999999E-3</v>
      </c>
      <c r="BX223" s="33">
        <v>3.1865610000000001E-3</v>
      </c>
      <c r="BY223" s="33">
        <v>3.150463E-3</v>
      </c>
      <c r="BZ223" s="33">
        <v>3.1154920000000001E-3</v>
      </c>
      <c r="CA223" s="33">
        <v>3.081295E-3</v>
      </c>
      <c r="CB223" s="33">
        <v>3.0482510000000001E-3</v>
      </c>
      <c r="CC223" s="33">
        <v>3.0160959999999998E-3</v>
      </c>
      <c r="CD223" s="33">
        <v>2.9846989999999999E-3</v>
      </c>
      <c r="CE223" s="33">
        <v>2.9542909999999999E-3</v>
      </c>
      <c r="CF223" s="33">
        <v>2.9247320000000002E-3</v>
      </c>
      <c r="CG223" s="33">
        <v>2.8966500000000002E-3</v>
      </c>
      <c r="CH223" s="33">
        <v>2.8696099999999999E-3</v>
      </c>
      <c r="CI223" s="33">
        <v>2.8421890000000002E-3</v>
      </c>
      <c r="CJ223" s="33">
        <v>2.8145940000000001E-3</v>
      </c>
      <c r="CK223" s="33">
        <v>2.788432E-3</v>
      </c>
      <c r="CL223" s="33">
        <v>2.7631930000000002E-3</v>
      </c>
      <c r="CM223" s="33">
        <v>2.7367709999999998E-3</v>
      </c>
      <c r="CN223" s="33">
        <v>2.7105609999999998E-3</v>
      </c>
      <c r="CO223" s="33">
        <v>2.686014E-3</v>
      </c>
      <c r="CP223" s="33">
        <v>2.662565E-3</v>
      </c>
      <c r="CQ223" s="33">
        <v>2.6391829999999998E-3</v>
      </c>
      <c r="CR223" s="33">
        <v>2.6154360000000001E-3</v>
      </c>
      <c r="CS223" s="33">
        <v>2.5924659999999999E-3</v>
      </c>
      <c r="CT223" s="33">
        <v>2.5703340000000001E-3</v>
      </c>
      <c r="CU223" s="33">
        <v>2.5479209999999999E-3</v>
      </c>
      <c r="CV223" s="33">
        <v>2.524751E-3</v>
      </c>
      <c r="CW223" s="33">
        <v>2.5018250000000001E-3</v>
      </c>
      <c r="CX223" s="33">
        <v>2.4800170000000002E-3</v>
      </c>
      <c r="CY223" s="33">
        <v>2.4589490000000002E-3</v>
      </c>
      <c r="CZ223" s="33">
        <v>2.4381899999999998E-3</v>
      </c>
      <c r="DA223" s="33">
        <v>2.4177230000000001E-3</v>
      </c>
      <c r="DB223" s="33">
        <v>2.3976779999999999E-3</v>
      </c>
      <c r="DC223" s="33">
        <v>2.378093E-3</v>
      </c>
      <c r="DD223" s="33">
        <v>2.3584809999999999E-3</v>
      </c>
      <c r="DE223" s="33">
        <v>2.338733E-3</v>
      </c>
      <c r="DF223" s="33">
        <v>2.3188610000000002E-3</v>
      </c>
      <c r="DG223" s="33">
        <v>2.2995239999999998E-3</v>
      </c>
      <c r="DH223" s="33">
        <v>2.2807919999999998E-3</v>
      </c>
      <c r="DI223" s="33">
        <v>2.2622549999999999E-3</v>
      </c>
      <c r="DJ223" s="33">
        <v>2.244004E-3</v>
      </c>
      <c r="DK223" s="33">
        <v>2.2260019999999999E-3</v>
      </c>
      <c r="DL223" s="33">
        <v>2.208574E-3</v>
      </c>
      <c r="DM223" s="33">
        <v>2.191658E-3</v>
      </c>
      <c r="DN223" s="33">
        <v>2.174811E-3</v>
      </c>
      <c r="DO223" s="33">
        <v>2.1578679999999999E-3</v>
      </c>
      <c r="DP223" s="33">
        <v>2.1412710000000001E-3</v>
      </c>
      <c r="DQ223" s="33">
        <v>2.1254149999999999E-3</v>
      </c>
      <c r="DR223" s="33">
        <v>2.1097550000000001E-3</v>
      </c>
      <c r="DS223" s="33">
        <v>2.0939779999999998E-3</v>
      </c>
      <c r="DT223" s="33">
        <v>2.0785859999999999E-3</v>
      </c>
      <c r="DU223" s="33">
        <v>2.0636270000000002E-3</v>
      </c>
      <c r="DV223" s="33">
        <v>2.0484069999999999E-3</v>
      </c>
      <c r="DW223" s="33">
        <v>2.0328999999999998E-3</v>
      </c>
      <c r="DX223" s="33">
        <v>2.0173589999999998E-3</v>
      </c>
      <c r="DY223" s="33">
        <v>2.0027109999999999E-3</v>
      </c>
      <c r="DZ223" s="33">
        <v>1.9891240000000001E-3</v>
      </c>
      <c r="EA223" s="33">
        <v>1.9762099999999999E-3</v>
      </c>
      <c r="EB223" s="33">
        <v>1.9635099999999999E-3</v>
      </c>
      <c r="EC223" s="33">
        <v>1.9509740000000001E-3</v>
      </c>
      <c r="ED223" s="33">
        <v>1.9386900000000001E-3</v>
      </c>
      <c r="EE223" s="33">
        <v>1.926245E-3</v>
      </c>
      <c r="EF223" s="33">
        <v>1.9133970000000001E-3</v>
      </c>
      <c r="EG223" s="33">
        <v>1.900248E-3</v>
      </c>
      <c r="EH223" s="33">
        <v>1.887332E-3</v>
      </c>
      <c r="EI223" s="33">
        <v>1.87462E-3</v>
      </c>
      <c r="EJ223" s="33">
        <v>1.8618230000000001E-3</v>
      </c>
      <c r="EK223" s="33">
        <v>1.849348E-3</v>
      </c>
      <c r="EL223" s="33">
        <v>1.837647E-3</v>
      </c>
      <c r="EM223" s="33">
        <v>1.8266199999999999E-3</v>
      </c>
      <c r="EN223" s="33">
        <v>1.815809E-3</v>
      </c>
      <c r="EO223" s="33">
        <v>1.805105E-3</v>
      </c>
      <c r="EP223" s="33">
        <v>1.7944969999999999E-3</v>
      </c>
      <c r="EQ223" s="33">
        <v>1.783937E-3</v>
      </c>
      <c r="ER223" s="33">
        <v>1.7733099999999999E-3</v>
      </c>
      <c r="ES223" s="33">
        <v>1.7625200000000001E-3</v>
      </c>
      <c r="ET223" s="33">
        <v>1.7516879999999999E-3</v>
      </c>
      <c r="EU223" s="33">
        <v>1.7408079999999999E-3</v>
      </c>
      <c r="EV223" s="33">
        <v>1.7298999999999999E-3</v>
      </c>
      <c r="EW223" s="33">
        <v>1.7189569999999999E-3</v>
      </c>
      <c r="EX223" s="33">
        <v>1.707966E-3</v>
      </c>
      <c r="EY223" s="33">
        <v>1.6971009999999999E-3</v>
      </c>
      <c r="EZ223" s="33">
        <v>1.6866520000000001E-3</v>
      </c>
      <c r="FA223" s="33">
        <v>1.6765110000000001E-3</v>
      </c>
      <c r="FB223" s="33">
        <v>1.6665919999999999E-3</v>
      </c>
      <c r="FC223" s="33">
        <v>1.657015E-3</v>
      </c>
      <c r="FD223" s="33">
        <v>1.647658E-3</v>
      </c>
      <c r="FE223" s="33">
        <v>1.6384030000000001E-3</v>
      </c>
      <c r="FF223" s="33">
        <v>1.629187E-3</v>
      </c>
      <c r="FG223" s="33">
        <v>1.61992E-3</v>
      </c>
      <c r="FH223" s="33">
        <v>1.6105119999999999E-3</v>
      </c>
      <c r="FI223" s="33">
        <v>1.6011039999999999E-3</v>
      </c>
      <c r="FJ223" s="33">
        <v>1.5917660000000001E-3</v>
      </c>
      <c r="FK223" s="33">
        <v>1.5825800000000001E-3</v>
      </c>
      <c r="FL223" s="33">
        <v>1.573657E-3</v>
      </c>
      <c r="FM223" s="33">
        <v>1.5650869999999999E-3</v>
      </c>
      <c r="FN223" s="33">
        <v>1.5564769999999999E-3</v>
      </c>
      <c r="FO223" s="33">
        <v>1.54776E-3</v>
      </c>
      <c r="FP223" s="33">
        <v>1.5390650000000001E-3</v>
      </c>
      <c r="FQ223" s="33">
        <v>1.5303859999999999E-3</v>
      </c>
      <c r="FR223" s="33">
        <v>1.521653E-3</v>
      </c>
      <c r="FS223" s="33">
        <v>1.512804E-3</v>
      </c>
      <c r="FT223" s="33">
        <v>1.503744E-3</v>
      </c>
      <c r="FU223" s="33">
        <v>1.494605E-3</v>
      </c>
      <c r="FV223" s="33">
        <v>1.485606E-3</v>
      </c>
      <c r="FW223" s="33">
        <v>1.4768439999999999E-3</v>
      </c>
      <c r="FX223" s="33">
        <v>1.468383E-3</v>
      </c>
      <c r="FY223" s="33">
        <v>1.4603000000000001E-3</v>
      </c>
      <c r="FZ223" s="33">
        <v>1.4524060000000001E-3</v>
      </c>
      <c r="GA223" s="33">
        <v>1.444435E-3</v>
      </c>
      <c r="GB223" s="33">
        <v>1.436445E-3</v>
      </c>
      <c r="GC223" s="33">
        <v>1.428454E-3</v>
      </c>
      <c r="GD223" s="33">
        <v>1.4204420000000001E-3</v>
      </c>
      <c r="GE223" s="33">
        <v>1.412375E-3</v>
      </c>
      <c r="GF223" s="33">
        <v>1.4040929999999999E-3</v>
      </c>
      <c r="GG223" s="33">
        <v>1.3951840000000001E-3</v>
      </c>
      <c r="GH223" s="33">
        <v>1.3856300000000001E-3</v>
      </c>
      <c r="GI223" s="33">
        <v>1.3757929999999999E-3</v>
      </c>
      <c r="GJ223" s="33">
        <v>1.3659080000000001E-3</v>
      </c>
      <c r="GK223" s="33">
        <v>1.3560989999999999E-3</v>
      </c>
      <c r="GL223" s="33">
        <v>1.3464410000000001E-3</v>
      </c>
      <c r="GM223" s="33">
        <v>1.3368049999999999E-3</v>
      </c>
      <c r="GN223" s="33">
        <v>1.327071E-3</v>
      </c>
      <c r="GO223" s="33">
        <v>1.3173309999999999E-3</v>
      </c>
      <c r="GP223" s="33">
        <v>1.3076780000000001E-3</v>
      </c>
      <c r="GQ223" s="33">
        <v>1.2983039999999999E-3</v>
      </c>
      <c r="GR223" s="33">
        <v>1.2893760000000001E-3</v>
      </c>
      <c r="GS223" s="33">
        <v>1.2806549999999999E-3</v>
      </c>
      <c r="GT223" s="33">
        <v>1.271746E-3</v>
      </c>
      <c r="GU223" s="33">
        <v>1.2626200000000001E-3</v>
      </c>
      <c r="GV223" s="33">
        <v>1.2531700000000001E-3</v>
      </c>
      <c r="GW223" s="33">
        <v>1.243276E-3</v>
      </c>
      <c r="GX223" s="33">
        <v>1.233067E-3</v>
      </c>
    </row>
    <row r="224" spans="1:406" x14ac:dyDescent="0.25">
      <c r="A224" s="13" t="str">
        <f t="shared" si="2"/>
        <v>Boom-FINE-0.6-7-60</v>
      </c>
      <c r="B224" s="13" t="s">
        <v>57</v>
      </c>
      <c r="C224" s="13" t="s">
        <v>30</v>
      </c>
      <c r="D224" s="23">
        <v>0.6</v>
      </c>
      <c r="E224" s="23">
        <v>7</v>
      </c>
      <c r="F224" s="32">
        <v>60</v>
      </c>
      <c r="G224" s="33">
        <v>0.18853249999999999</v>
      </c>
      <c r="H224" s="33">
        <v>0.1063351</v>
      </c>
      <c r="I224" s="33">
        <v>7.1141120000000002E-2</v>
      </c>
      <c r="J224" s="33">
        <v>5.2255599999999999E-2</v>
      </c>
      <c r="K224" s="33">
        <v>4.0671350000000002E-2</v>
      </c>
      <c r="L224" s="33">
        <v>3.4421060000000003E-2</v>
      </c>
      <c r="M224" s="33">
        <v>3.0455719999999999E-2</v>
      </c>
      <c r="N224" s="33">
        <v>2.755032E-2</v>
      </c>
      <c r="O224" s="33">
        <v>2.523224E-2</v>
      </c>
      <c r="P224" s="33">
        <v>2.3427130000000001E-2</v>
      </c>
      <c r="Q224" s="33">
        <v>2.1786920000000001E-2</v>
      </c>
      <c r="R224" s="33">
        <v>2.0324800000000001E-2</v>
      </c>
      <c r="S224" s="33">
        <v>1.8928739999999999E-2</v>
      </c>
      <c r="T224" s="33">
        <v>1.756388E-2</v>
      </c>
      <c r="U224" s="33">
        <v>1.6171069999999999E-2</v>
      </c>
      <c r="V224" s="33">
        <v>1.479667E-2</v>
      </c>
      <c r="W224" s="33">
        <v>1.339978E-2</v>
      </c>
      <c r="X224" s="33">
        <v>1.247829E-2</v>
      </c>
      <c r="Y224" s="33">
        <v>1.1724490000000001E-2</v>
      </c>
      <c r="Z224" s="33">
        <v>1.1077139999999999E-2</v>
      </c>
      <c r="AA224" s="33">
        <v>1.0515729999999999E-2</v>
      </c>
      <c r="AB224" s="33">
        <v>9.9231800000000002E-3</v>
      </c>
      <c r="AC224" s="33">
        <v>9.4216100000000004E-3</v>
      </c>
      <c r="AD224" s="33">
        <v>8.989024E-3</v>
      </c>
      <c r="AE224" s="33">
        <v>8.6111720000000003E-3</v>
      </c>
      <c r="AF224" s="33">
        <v>8.2813120000000007E-3</v>
      </c>
      <c r="AG224" s="33">
        <v>7.989286E-3</v>
      </c>
      <c r="AH224" s="33">
        <v>7.7286120000000002E-3</v>
      </c>
      <c r="AI224" s="33">
        <v>7.4953550000000004E-3</v>
      </c>
      <c r="AJ224" s="33">
        <v>7.2844190000000003E-3</v>
      </c>
      <c r="AK224" s="33">
        <v>7.0932210000000002E-3</v>
      </c>
      <c r="AL224" s="33">
        <v>6.9191729999999998E-3</v>
      </c>
      <c r="AM224" s="33">
        <v>6.7584749999999999E-3</v>
      </c>
      <c r="AN224" s="33">
        <v>6.6104960000000004E-3</v>
      </c>
      <c r="AO224" s="33">
        <v>6.4716449999999998E-3</v>
      </c>
      <c r="AP224" s="33">
        <v>6.3413130000000003E-3</v>
      </c>
      <c r="AQ224" s="33">
        <v>6.2184980000000003E-3</v>
      </c>
      <c r="AR224" s="33">
        <v>6.102873E-3</v>
      </c>
      <c r="AS224" s="33">
        <v>5.9936939999999999E-3</v>
      </c>
      <c r="AT224" s="33">
        <v>5.8887139999999998E-3</v>
      </c>
      <c r="AU224" s="33">
        <v>5.7893160000000001E-3</v>
      </c>
      <c r="AV224" s="33">
        <v>5.692262E-3</v>
      </c>
      <c r="AW224" s="33">
        <v>5.5996780000000003E-3</v>
      </c>
      <c r="AX224" s="33">
        <v>5.5097239999999997E-3</v>
      </c>
      <c r="AY224" s="33">
        <v>5.4225319999999999E-3</v>
      </c>
      <c r="AZ224" s="33">
        <v>5.3391560000000003E-3</v>
      </c>
      <c r="BA224" s="33">
        <v>5.2574479999999996E-3</v>
      </c>
      <c r="BB224" s="33">
        <v>5.1780669999999997E-3</v>
      </c>
      <c r="BC224" s="33">
        <v>5.1009030000000004E-3</v>
      </c>
      <c r="BD224" s="33">
        <v>5.0251180000000003E-3</v>
      </c>
      <c r="BE224" s="33">
        <v>4.9511030000000001E-3</v>
      </c>
      <c r="BF224" s="33">
        <v>4.8792790000000003E-3</v>
      </c>
      <c r="BG224" s="33">
        <v>4.8083040000000002E-3</v>
      </c>
      <c r="BH224" s="33">
        <v>4.7390949999999996E-3</v>
      </c>
      <c r="BI224" s="33">
        <v>4.6715999999999997E-3</v>
      </c>
      <c r="BJ224" s="33">
        <v>4.6046790000000004E-3</v>
      </c>
      <c r="BK224" s="33">
        <v>4.5385310000000002E-3</v>
      </c>
      <c r="BL224" s="33">
        <v>4.4747759999999998E-3</v>
      </c>
      <c r="BM224" s="33">
        <v>4.411753E-3</v>
      </c>
      <c r="BN224" s="33">
        <v>4.3498479999999999E-3</v>
      </c>
      <c r="BO224" s="33">
        <v>4.2893760000000001E-3</v>
      </c>
      <c r="BP224" s="33">
        <v>4.2288009999999999E-3</v>
      </c>
      <c r="BQ224" s="33">
        <v>4.169224E-3</v>
      </c>
      <c r="BR224" s="33">
        <v>4.1104080000000003E-3</v>
      </c>
      <c r="BS224" s="33">
        <v>4.052595E-3</v>
      </c>
      <c r="BT224" s="33">
        <v>3.99622E-3</v>
      </c>
      <c r="BU224" s="33">
        <v>3.9403759999999998E-3</v>
      </c>
      <c r="BV224" s="33">
        <v>3.8859559999999999E-3</v>
      </c>
      <c r="BW224" s="33">
        <v>3.8315020000000001E-3</v>
      </c>
      <c r="BX224" s="33">
        <v>3.7777639999999999E-3</v>
      </c>
      <c r="BY224" s="33">
        <v>3.724916E-3</v>
      </c>
      <c r="BZ224" s="33">
        <v>3.6726530000000001E-3</v>
      </c>
      <c r="CA224" s="33">
        <v>3.6218230000000001E-3</v>
      </c>
      <c r="CB224" s="33">
        <v>3.5717729999999999E-3</v>
      </c>
      <c r="CC224" s="33">
        <v>3.5231160000000002E-3</v>
      </c>
      <c r="CD224" s="33">
        <v>3.475222E-3</v>
      </c>
      <c r="CE224" s="33">
        <v>3.4286680000000002E-3</v>
      </c>
      <c r="CF224" s="33">
        <v>3.383119E-3</v>
      </c>
      <c r="CG224" s="33">
        <v>3.3378679999999999E-3</v>
      </c>
      <c r="CH224" s="33">
        <v>3.293668E-3</v>
      </c>
      <c r="CI224" s="33">
        <v>3.250537E-3</v>
      </c>
      <c r="CJ224" s="33">
        <v>3.2082270000000001E-3</v>
      </c>
      <c r="CK224" s="33">
        <v>3.1669039999999999E-3</v>
      </c>
      <c r="CL224" s="33">
        <v>3.1261930000000002E-3</v>
      </c>
      <c r="CM224" s="33">
        <v>3.0867080000000001E-3</v>
      </c>
      <c r="CN224" s="33">
        <v>3.0487019999999999E-3</v>
      </c>
      <c r="CO224" s="33">
        <v>3.0119610000000001E-3</v>
      </c>
      <c r="CP224" s="33">
        <v>2.976504E-3</v>
      </c>
      <c r="CQ224" s="33">
        <v>2.9423409999999998E-3</v>
      </c>
      <c r="CR224" s="33">
        <v>2.909226E-3</v>
      </c>
      <c r="CS224" s="33">
        <v>2.8763460000000001E-3</v>
      </c>
      <c r="CT224" s="33">
        <v>2.8440060000000001E-3</v>
      </c>
      <c r="CU224" s="33">
        <v>2.8121330000000001E-3</v>
      </c>
      <c r="CV224" s="33">
        <v>2.7808020000000002E-3</v>
      </c>
      <c r="CW224" s="33">
        <v>2.7508760000000002E-3</v>
      </c>
      <c r="CX224" s="33">
        <v>2.7222219999999998E-3</v>
      </c>
      <c r="CY224" s="33">
        <v>2.694784E-3</v>
      </c>
      <c r="CZ224" s="33">
        <v>2.6685490000000001E-3</v>
      </c>
      <c r="DA224" s="33">
        <v>2.643219E-3</v>
      </c>
      <c r="DB224" s="33">
        <v>2.618829E-3</v>
      </c>
      <c r="DC224" s="33">
        <v>2.5947689999999998E-3</v>
      </c>
      <c r="DD224" s="33">
        <v>2.5712510000000001E-3</v>
      </c>
      <c r="DE224" s="33">
        <v>2.5480400000000001E-3</v>
      </c>
      <c r="DF224" s="33">
        <v>2.524962E-3</v>
      </c>
      <c r="DG224" s="33">
        <v>2.5021879999999998E-3</v>
      </c>
      <c r="DH224" s="33">
        <v>2.4798580000000001E-3</v>
      </c>
      <c r="DI224" s="33">
        <v>2.4583539999999998E-3</v>
      </c>
      <c r="DJ224" s="33">
        <v>2.4381509999999999E-3</v>
      </c>
      <c r="DK224" s="33">
        <v>2.4190330000000001E-3</v>
      </c>
      <c r="DL224" s="33">
        <v>2.4005329999999998E-3</v>
      </c>
      <c r="DM224" s="33">
        <v>2.3823590000000001E-3</v>
      </c>
      <c r="DN224" s="33">
        <v>2.364442E-3</v>
      </c>
      <c r="DO224" s="33">
        <v>2.346543E-3</v>
      </c>
      <c r="DP224" s="33">
        <v>2.3286309999999998E-3</v>
      </c>
      <c r="DQ224" s="33">
        <v>2.3106960000000001E-3</v>
      </c>
      <c r="DR224" s="33">
        <v>2.2930060000000002E-3</v>
      </c>
      <c r="DS224" s="33">
        <v>2.2755689999999999E-3</v>
      </c>
      <c r="DT224" s="33">
        <v>2.2582230000000002E-3</v>
      </c>
      <c r="DU224" s="33">
        <v>2.2408530000000001E-3</v>
      </c>
      <c r="DV224" s="33">
        <v>2.2236510000000001E-3</v>
      </c>
      <c r="DW224" s="33">
        <v>2.2068109999999999E-3</v>
      </c>
      <c r="DX224" s="33">
        <v>2.1904229999999999E-3</v>
      </c>
      <c r="DY224" s="33">
        <v>2.1744669999999998E-3</v>
      </c>
      <c r="DZ224" s="33">
        <v>2.1588940000000002E-3</v>
      </c>
      <c r="EA224" s="33">
        <v>2.143556E-3</v>
      </c>
      <c r="EB224" s="33">
        <v>2.12816E-3</v>
      </c>
      <c r="EC224" s="33">
        <v>2.112517E-3</v>
      </c>
      <c r="ED224" s="33">
        <v>2.096372E-3</v>
      </c>
      <c r="EE224" s="33">
        <v>2.079858E-3</v>
      </c>
      <c r="EF224" s="33">
        <v>2.0632519999999998E-3</v>
      </c>
      <c r="EG224" s="33">
        <v>2.0467060000000001E-3</v>
      </c>
      <c r="EH224" s="33">
        <v>2.0302100000000002E-3</v>
      </c>
      <c r="EI224" s="33">
        <v>2.0138000000000001E-3</v>
      </c>
      <c r="EJ224" s="33">
        <v>1.9980319999999998E-3</v>
      </c>
      <c r="EK224" s="33">
        <v>1.9831279999999998E-3</v>
      </c>
      <c r="EL224" s="33">
        <v>1.968638E-3</v>
      </c>
      <c r="EM224" s="33">
        <v>1.9537550000000002E-3</v>
      </c>
      <c r="EN224" s="33">
        <v>1.938345E-3</v>
      </c>
      <c r="EO224" s="33">
        <v>1.9223389999999999E-3</v>
      </c>
      <c r="EP224" s="33">
        <v>1.905761E-3</v>
      </c>
      <c r="EQ224" s="33">
        <v>1.888607E-3</v>
      </c>
      <c r="ER224" s="33">
        <v>1.871146E-3</v>
      </c>
      <c r="ES224" s="33">
        <v>1.854067E-3</v>
      </c>
      <c r="ET224" s="33">
        <v>1.8375679999999999E-3</v>
      </c>
      <c r="EU224" s="33">
        <v>1.821748E-3</v>
      </c>
      <c r="EV224" s="33">
        <v>1.806343E-3</v>
      </c>
      <c r="EW224" s="33">
        <v>1.7911369999999999E-3</v>
      </c>
      <c r="EX224" s="33">
        <v>1.7760149999999999E-3</v>
      </c>
      <c r="EY224" s="33">
        <v>1.760691E-3</v>
      </c>
      <c r="EZ224" s="33">
        <v>1.7451089999999999E-3</v>
      </c>
      <c r="FA224" s="33">
        <v>1.7293440000000001E-3</v>
      </c>
      <c r="FB224" s="33">
        <v>1.7137610000000001E-3</v>
      </c>
      <c r="FC224" s="33">
        <v>1.6984680000000001E-3</v>
      </c>
      <c r="FD224" s="33">
        <v>1.6834280000000001E-3</v>
      </c>
      <c r="FE224" s="33">
        <v>1.6687990000000001E-3</v>
      </c>
      <c r="FF224" s="33">
        <v>1.6545819999999999E-3</v>
      </c>
      <c r="FG224" s="33">
        <v>1.640662E-3</v>
      </c>
      <c r="FH224" s="33">
        <v>1.6267230000000001E-3</v>
      </c>
      <c r="FI224" s="33">
        <v>1.6127520000000001E-3</v>
      </c>
      <c r="FJ224" s="33">
        <v>1.5988409999999999E-3</v>
      </c>
      <c r="FK224" s="33">
        <v>1.5851229999999999E-3</v>
      </c>
      <c r="FL224" s="33">
        <v>1.5718640000000001E-3</v>
      </c>
      <c r="FM224" s="33">
        <v>1.559143E-3</v>
      </c>
      <c r="FN224" s="33">
        <v>1.5468459999999999E-3</v>
      </c>
      <c r="FO224" s="33">
        <v>1.534868E-3</v>
      </c>
      <c r="FP224" s="33">
        <v>1.5231209999999999E-3</v>
      </c>
      <c r="FQ224" s="33">
        <v>1.5116109999999999E-3</v>
      </c>
      <c r="FR224" s="33">
        <v>1.5002450000000001E-3</v>
      </c>
      <c r="FS224" s="33">
        <v>1.489214E-3</v>
      </c>
      <c r="FT224" s="33">
        <v>1.4786000000000001E-3</v>
      </c>
      <c r="FU224" s="33">
        <v>1.4684679999999999E-3</v>
      </c>
      <c r="FV224" s="33">
        <v>1.45878E-3</v>
      </c>
      <c r="FW224" s="33">
        <v>1.449346E-3</v>
      </c>
      <c r="FX224" s="33">
        <v>1.440265E-3</v>
      </c>
      <c r="FY224" s="33">
        <v>1.4315599999999999E-3</v>
      </c>
      <c r="FZ224" s="33">
        <v>1.4230390000000001E-3</v>
      </c>
      <c r="GA224" s="33">
        <v>1.414591E-3</v>
      </c>
      <c r="GB224" s="33">
        <v>1.406154E-3</v>
      </c>
      <c r="GC224" s="33">
        <v>1.3977779999999999E-3</v>
      </c>
      <c r="GD224" s="33">
        <v>1.389368E-3</v>
      </c>
      <c r="GE224" s="33">
        <v>1.3809079999999999E-3</v>
      </c>
      <c r="GF224" s="33">
        <v>1.3722960000000001E-3</v>
      </c>
      <c r="GG224" s="33">
        <v>1.363616E-3</v>
      </c>
      <c r="GH224" s="33">
        <v>1.355064E-3</v>
      </c>
      <c r="GI224" s="33">
        <v>1.346624E-3</v>
      </c>
      <c r="GJ224" s="33">
        <v>1.3382330000000001E-3</v>
      </c>
      <c r="GK224" s="33">
        <v>1.329942E-3</v>
      </c>
      <c r="GL224" s="33">
        <v>1.3217890000000001E-3</v>
      </c>
      <c r="GM224" s="33">
        <v>1.3138570000000001E-3</v>
      </c>
      <c r="GN224" s="33">
        <v>1.3063199999999999E-3</v>
      </c>
      <c r="GO224" s="33">
        <v>1.299314E-3</v>
      </c>
      <c r="GP224" s="33">
        <v>1.2927119999999999E-3</v>
      </c>
      <c r="GQ224" s="33">
        <v>1.28633E-3</v>
      </c>
      <c r="GR224" s="33">
        <v>1.2798379999999999E-3</v>
      </c>
      <c r="GS224" s="33">
        <v>1.2728559999999999E-3</v>
      </c>
      <c r="GT224" s="33">
        <v>1.2652130000000001E-3</v>
      </c>
      <c r="GU224" s="33">
        <v>1.2569160000000001E-3</v>
      </c>
      <c r="GV224" s="33">
        <v>1.248156E-3</v>
      </c>
      <c r="GW224" s="33">
        <v>1.2390579999999999E-3</v>
      </c>
      <c r="GX224" s="33">
        <v>1.229667E-3</v>
      </c>
    </row>
    <row r="225" spans="1:403" x14ac:dyDescent="0.25">
      <c r="A225" s="13" t="str">
        <f t="shared" si="2"/>
        <v>Boom-FINE-0.6-20-20</v>
      </c>
      <c r="B225" s="13" t="s">
        <v>57</v>
      </c>
      <c r="C225" s="13" t="s">
        <v>30</v>
      </c>
      <c r="D225" s="23">
        <v>0.6</v>
      </c>
      <c r="E225" s="23">
        <v>20</v>
      </c>
      <c r="F225" s="32">
        <v>20</v>
      </c>
      <c r="G225" s="33">
        <v>0.34910459999999999</v>
      </c>
      <c r="H225" s="33">
        <v>0.24199119999999999</v>
      </c>
      <c r="I225" s="33">
        <v>0.1814885</v>
      </c>
      <c r="J225" s="33">
        <v>0.14218900000000001</v>
      </c>
      <c r="K225" s="33">
        <v>0.11459510000000001</v>
      </c>
      <c r="L225" s="33">
        <v>9.3628459999999997E-2</v>
      </c>
      <c r="M225" s="33">
        <v>7.7920790000000004E-2</v>
      </c>
      <c r="N225" s="33">
        <v>6.542597E-2</v>
      </c>
      <c r="O225" s="33">
        <v>5.564881E-2</v>
      </c>
      <c r="P225" s="33">
        <v>4.7672220000000001E-2</v>
      </c>
      <c r="Q225" s="33">
        <v>4.1917309999999999E-2</v>
      </c>
      <c r="R225" s="33">
        <v>3.7232069999999999E-2</v>
      </c>
      <c r="S225" s="33">
        <v>3.3442800000000002E-2</v>
      </c>
      <c r="T225" s="33">
        <v>3.0154199999999999E-2</v>
      </c>
      <c r="U225" s="33">
        <v>2.6902539999999999E-2</v>
      </c>
      <c r="V225" s="33">
        <v>2.4233620000000001E-2</v>
      </c>
      <c r="W225" s="33">
        <v>2.174562E-2</v>
      </c>
      <c r="X225" s="33">
        <v>1.968725E-2</v>
      </c>
      <c r="Y225" s="33">
        <v>1.7923430000000001E-2</v>
      </c>
      <c r="Z225" s="33">
        <v>1.6392469999999999E-2</v>
      </c>
      <c r="AA225" s="33">
        <v>1.5005920000000001E-2</v>
      </c>
      <c r="AB225" s="33">
        <v>1.3762150000000001E-2</v>
      </c>
      <c r="AC225" s="33">
        <v>1.263968E-2</v>
      </c>
      <c r="AD225" s="33">
        <v>1.1642609999999999E-2</v>
      </c>
      <c r="AE225" s="33">
        <v>1.07563E-2</v>
      </c>
      <c r="AF225" s="33">
        <v>9.9493229999999995E-3</v>
      </c>
      <c r="AG225" s="33">
        <v>9.1600870000000008E-3</v>
      </c>
      <c r="AH225" s="33">
        <v>8.458541E-3</v>
      </c>
      <c r="AI225" s="33">
        <v>7.8302019999999996E-3</v>
      </c>
      <c r="AJ225" s="33">
        <v>7.2704060000000001E-3</v>
      </c>
      <c r="AK225" s="33">
        <v>6.7698469999999998E-3</v>
      </c>
      <c r="AL225" s="33">
        <v>6.3163660000000003E-3</v>
      </c>
      <c r="AM225" s="33">
        <v>5.9064900000000004E-3</v>
      </c>
      <c r="AN225" s="33">
        <v>5.5384429999999997E-3</v>
      </c>
      <c r="AO225" s="33">
        <v>5.2032399999999996E-3</v>
      </c>
      <c r="AP225" s="33">
        <v>4.8975520000000003E-3</v>
      </c>
      <c r="AQ225" s="33">
        <v>4.6172310000000003E-3</v>
      </c>
      <c r="AR225" s="33">
        <v>4.3603579999999999E-3</v>
      </c>
      <c r="AS225" s="33">
        <v>4.1260990000000003E-3</v>
      </c>
      <c r="AT225" s="33">
        <v>3.9067879999999996E-3</v>
      </c>
      <c r="AU225" s="33">
        <v>3.7007799999999999E-3</v>
      </c>
      <c r="AV225" s="33">
        <v>3.513122E-3</v>
      </c>
      <c r="AW225" s="33">
        <v>3.3408880000000002E-3</v>
      </c>
      <c r="AX225" s="33">
        <v>3.18111E-3</v>
      </c>
      <c r="AY225" s="33">
        <v>3.0289340000000001E-3</v>
      </c>
      <c r="AZ225" s="33">
        <v>2.8850719999999998E-3</v>
      </c>
      <c r="BA225" s="33">
        <v>2.7510249999999998E-3</v>
      </c>
      <c r="BB225" s="33">
        <v>2.6272719999999999E-3</v>
      </c>
      <c r="BC225" s="33">
        <v>2.5105129999999998E-3</v>
      </c>
      <c r="BD225" s="33">
        <v>2.4001560000000001E-3</v>
      </c>
      <c r="BE225" s="33">
        <v>2.2980119999999999E-3</v>
      </c>
      <c r="BF225" s="33">
        <v>2.200512E-3</v>
      </c>
      <c r="BG225" s="33">
        <v>2.1097289999999999E-3</v>
      </c>
      <c r="BH225" s="33">
        <v>2.0251409999999998E-3</v>
      </c>
      <c r="BI225" s="33">
        <v>1.946595E-3</v>
      </c>
      <c r="BJ225" s="33">
        <v>1.8735550000000001E-3</v>
      </c>
      <c r="BK225" s="33">
        <v>1.804892E-3</v>
      </c>
      <c r="BL225" s="33">
        <v>1.74092E-3</v>
      </c>
      <c r="BM225" s="33">
        <v>1.6811739999999999E-3</v>
      </c>
      <c r="BN225" s="33">
        <v>1.6267709999999999E-3</v>
      </c>
      <c r="BO225" s="33">
        <v>1.576493E-3</v>
      </c>
      <c r="BP225" s="33">
        <v>1.530741E-3</v>
      </c>
      <c r="BQ225" s="33">
        <v>1.4865519999999999E-3</v>
      </c>
      <c r="BR225" s="33">
        <v>1.4427299999999999E-3</v>
      </c>
      <c r="BS225" s="33">
        <v>1.402408E-3</v>
      </c>
      <c r="BT225" s="33">
        <v>1.364774E-3</v>
      </c>
      <c r="BU225" s="33">
        <v>1.329902E-3</v>
      </c>
      <c r="BV225" s="33">
        <v>1.297051E-3</v>
      </c>
      <c r="BW225" s="33">
        <v>1.265707E-3</v>
      </c>
      <c r="BX225" s="33">
        <v>1.235589E-3</v>
      </c>
      <c r="BY225" s="33">
        <v>1.2071689999999999E-3</v>
      </c>
      <c r="BZ225" s="33">
        <v>1.179547E-3</v>
      </c>
      <c r="CA225" s="33">
        <v>1.1534609999999999E-3</v>
      </c>
      <c r="CB225" s="33">
        <v>1.130203E-3</v>
      </c>
      <c r="CC225" s="33">
        <v>1.1081559999999999E-3</v>
      </c>
      <c r="CD225" s="33">
        <v>1.0880919999999999E-3</v>
      </c>
      <c r="CE225" s="33">
        <v>1.0692340000000001E-3</v>
      </c>
      <c r="CF225" s="33">
        <v>1.0515259999999999E-3</v>
      </c>
      <c r="CG225" s="33">
        <v>1.0350820000000001E-3</v>
      </c>
      <c r="CH225" s="33">
        <v>1.019566E-3</v>
      </c>
      <c r="CI225" s="33">
        <v>1.004872E-3</v>
      </c>
      <c r="CJ225" s="33">
        <v>9.9106879999999995E-4</v>
      </c>
      <c r="CK225" s="33">
        <v>9.7833490000000006E-4</v>
      </c>
      <c r="CL225" s="33">
        <v>9.6628679999999996E-4</v>
      </c>
      <c r="CM225" s="33">
        <v>9.5604700000000002E-4</v>
      </c>
      <c r="CN225" s="33">
        <v>9.4611399999999996E-4</v>
      </c>
      <c r="CO225" s="33">
        <v>9.3596260000000002E-4</v>
      </c>
      <c r="CP225" s="33">
        <v>9.2598370000000004E-4</v>
      </c>
      <c r="CQ225" s="33">
        <v>9.1634669999999998E-4</v>
      </c>
      <c r="CR225" s="33">
        <v>9.0755030000000002E-4</v>
      </c>
      <c r="CS225" s="33">
        <v>8.9860280000000003E-4</v>
      </c>
      <c r="CT225" s="33">
        <v>8.8994330000000002E-4</v>
      </c>
      <c r="CU225" s="33">
        <v>8.8139260000000004E-4</v>
      </c>
      <c r="CV225" s="33">
        <v>8.7315370000000002E-4</v>
      </c>
      <c r="CW225" s="33">
        <v>8.6420099999999999E-4</v>
      </c>
      <c r="CX225" s="33">
        <v>8.5564790000000005E-4</v>
      </c>
      <c r="CY225" s="33">
        <v>8.4850699999999997E-4</v>
      </c>
      <c r="CZ225" s="33">
        <v>8.4154049999999995E-4</v>
      </c>
      <c r="DA225" s="33">
        <v>8.3436009999999995E-4</v>
      </c>
      <c r="DB225" s="33">
        <v>8.2626439999999998E-4</v>
      </c>
      <c r="DC225" s="33">
        <v>8.186701E-4</v>
      </c>
      <c r="DD225" s="33">
        <v>8.1138200000000003E-4</v>
      </c>
      <c r="DE225" s="33">
        <v>8.0435079999999996E-4</v>
      </c>
      <c r="DF225" s="33">
        <v>7.9718219999999997E-4</v>
      </c>
      <c r="DG225" s="33">
        <v>7.9005510000000004E-4</v>
      </c>
      <c r="DH225" s="33">
        <v>7.8359790000000001E-4</v>
      </c>
      <c r="DI225" s="33">
        <v>7.7710020000000004E-4</v>
      </c>
      <c r="DJ225" s="33">
        <v>7.7070510000000004E-4</v>
      </c>
      <c r="DK225" s="33">
        <v>7.641592E-4</v>
      </c>
      <c r="DL225" s="33">
        <v>7.578754E-4</v>
      </c>
      <c r="DM225" s="33">
        <v>7.5187159999999997E-4</v>
      </c>
      <c r="DN225" s="33">
        <v>7.4633779999999997E-4</v>
      </c>
      <c r="DO225" s="33">
        <v>7.4093710000000003E-4</v>
      </c>
      <c r="DP225" s="33">
        <v>7.3496949999999998E-4</v>
      </c>
      <c r="DQ225" s="33">
        <v>7.2895529999999998E-4</v>
      </c>
      <c r="DR225" s="33">
        <v>7.2283259999999995E-4</v>
      </c>
      <c r="DS225" s="33">
        <v>7.1663040000000003E-4</v>
      </c>
      <c r="DT225" s="33">
        <v>7.098289E-4</v>
      </c>
      <c r="DU225" s="33">
        <v>7.0289199999999999E-4</v>
      </c>
      <c r="DV225" s="33">
        <v>6.964483E-4</v>
      </c>
      <c r="DW225" s="33">
        <v>6.9015560000000001E-4</v>
      </c>
      <c r="DX225" s="33">
        <v>6.838104E-4</v>
      </c>
      <c r="DY225" s="33">
        <v>6.7756900000000004E-4</v>
      </c>
      <c r="DZ225" s="33">
        <v>6.7194810000000005E-4</v>
      </c>
      <c r="EA225" s="33">
        <v>6.6644410000000001E-4</v>
      </c>
      <c r="EB225" s="33">
        <v>6.6040390000000003E-4</v>
      </c>
      <c r="EC225" s="33">
        <v>6.539645E-4</v>
      </c>
      <c r="ED225" s="33">
        <v>6.476133E-4</v>
      </c>
      <c r="EE225" s="33">
        <v>6.4092789999999999E-4</v>
      </c>
      <c r="EF225" s="33">
        <v>6.3382290000000001E-4</v>
      </c>
      <c r="EG225" s="33">
        <v>6.2688160000000002E-4</v>
      </c>
      <c r="EH225" s="33">
        <v>6.2012700000000005E-4</v>
      </c>
      <c r="EI225" s="33">
        <v>6.1344589999999999E-4</v>
      </c>
      <c r="EJ225" s="33">
        <v>6.0662979999999997E-4</v>
      </c>
      <c r="EK225" s="33">
        <v>6.0022190000000005E-4</v>
      </c>
      <c r="EL225" s="33">
        <v>5.9423449999999997E-4</v>
      </c>
      <c r="EM225" s="33">
        <v>5.8823139999999996E-4</v>
      </c>
      <c r="EN225" s="33">
        <v>5.8236249999999996E-4</v>
      </c>
      <c r="EO225" s="33">
        <v>5.768921E-4</v>
      </c>
      <c r="EP225" s="33">
        <v>5.7159319999999997E-4</v>
      </c>
      <c r="EQ225" s="33">
        <v>5.6578740000000002E-4</v>
      </c>
      <c r="ER225" s="33">
        <v>5.5940459999999999E-4</v>
      </c>
      <c r="ES225" s="33">
        <v>5.532267E-4</v>
      </c>
      <c r="ET225" s="33">
        <v>5.4768459999999998E-4</v>
      </c>
      <c r="EU225" s="33">
        <v>5.4225789999999996E-4</v>
      </c>
      <c r="EV225" s="33">
        <v>5.3651610000000005E-4</v>
      </c>
      <c r="EW225" s="33">
        <v>5.3102729999999999E-4</v>
      </c>
      <c r="EX225" s="33">
        <v>5.260738E-4</v>
      </c>
      <c r="EY225" s="33">
        <v>5.2153279999999995E-4</v>
      </c>
      <c r="EZ225" s="33">
        <v>5.1708790000000004E-4</v>
      </c>
      <c r="FA225" s="33">
        <v>5.128086E-4</v>
      </c>
      <c r="FB225" s="33">
        <v>5.0893640000000001E-4</v>
      </c>
      <c r="FC225" s="33">
        <v>5.0533930000000004E-4</v>
      </c>
      <c r="FD225" s="33">
        <v>5.01714E-4</v>
      </c>
      <c r="FE225" s="33">
        <v>4.9779719999999998E-4</v>
      </c>
      <c r="FF225" s="33">
        <v>4.9353400000000001E-4</v>
      </c>
      <c r="FG225" s="33">
        <v>4.8903680000000004E-4</v>
      </c>
      <c r="FH225" s="33">
        <v>4.8450240000000002E-4</v>
      </c>
      <c r="FI225" s="33">
        <v>4.8010529999999998E-4</v>
      </c>
      <c r="FJ225" s="33">
        <v>4.762651E-4</v>
      </c>
      <c r="FK225" s="33">
        <v>4.7329229999999999E-4</v>
      </c>
      <c r="FL225" s="33">
        <v>4.7089970000000001E-4</v>
      </c>
      <c r="FM225" s="33">
        <v>4.6862889999999999E-4</v>
      </c>
      <c r="FN225" s="33">
        <v>4.6629100000000003E-4</v>
      </c>
      <c r="FO225" s="33">
        <v>4.6404429999999998E-4</v>
      </c>
      <c r="FP225" s="33">
        <v>4.6192059999999998E-4</v>
      </c>
      <c r="FQ225" s="33">
        <v>4.595186E-4</v>
      </c>
      <c r="FR225" s="33">
        <v>4.5644830000000003E-4</v>
      </c>
      <c r="FS225" s="33">
        <v>4.529863E-4</v>
      </c>
      <c r="FT225" s="33">
        <v>4.4959440000000002E-4</v>
      </c>
      <c r="FU225" s="33">
        <v>4.4625550000000001E-4</v>
      </c>
      <c r="FV225" s="33">
        <v>4.4303810000000002E-4</v>
      </c>
      <c r="FW225" s="33">
        <v>4.40216E-4</v>
      </c>
      <c r="FX225" s="33">
        <v>4.3785530000000001E-4</v>
      </c>
      <c r="FY225" s="33">
        <v>4.3581510000000002E-4</v>
      </c>
      <c r="FZ225" s="33">
        <v>4.3376059999999998E-4</v>
      </c>
      <c r="GA225" s="33">
        <v>4.3166660000000003E-4</v>
      </c>
      <c r="GB225" s="33">
        <v>4.2978200000000003E-4</v>
      </c>
      <c r="GC225" s="33">
        <v>4.280536E-4</v>
      </c>
      <c r="GD225" s="33">
        <v>4.261531E-4</v>
      </c>
      <c r="GE225" s="33">
        <v>4.23731E-4</v>
      </c>
      <c r="GF225" s="33">
        <v>4.207425E-4</v>
      </c>
      <c r="GG225" s="33">
        <v>4.1733500000000001E-4</v>
      </c>
      <c r="GH225" s="33">
        <v>4.139263E-4</v>
      </c>
      <c r="GI225" s="33">
        <v>4.1067620000000002E-4</v>
      </c>
      <c r="GJ225" s="33">
        <v>4.0755899999999999E-4</v>
      </c>
      <c r="GK225" s="33">
        <v>4.0485070000000002E-4</v>
      </c>
      <c r="GL225" s="33">
        <v>4.0274149999999998E-4</v>
      </c>
      <c r="GM225" s="33">
        <v>4.012698E-4</v>
      </c>
      <c r="GN225" s="33">
        <v>4.00264E-4</v>
      </c>
      <c r="GO225" s="33">
        <v>3.993453E-4</v>
      </c>
      <c r="GP225" s="33">
        <v>3.9828960000000001E-4</v>
      </c>
      <c r="GQ225" s="33">
        <v>3.968094E-4</v>
      </c>
      <c r="GR225" s="33">
        <v>3.9475619999999997E-4</v>
      </c>
      <c r="GS225" s="33">
        <v>3.9234969999999997E-4</v>
      </c>
      <c r="GT225" s="33">
        <v>3.8982760000000002E-4</v>
      </c>
      <c r="GU225" s="33">
        <v>3.8731520000000001E-4</v>
      </c>
      <c r="GV225" s="33">
        <v>3.8472069999999998E-4</v>
      </c>
      <c r="GW225" s="33">
        <v>3.820575E-4</v>
      </c>
      <c r="GX225" s="33">
        <v>3.7954550000000002E-4</v>
      </c>
    </row>
    <row r="226" spans="1:403" x14ac:dyDescent="0.25">
      <c r="A226" s="13" t="str">
        <f t="shared" si="2"/>
        <v>Boom-FINE-0.6-14-20</v>
      </c>
      <c r="B226" s="13" t="s">
        <v>57</v>
      </c>
      <c r="C226" s="13" t="s">
        <v>30</v>
      </c>
      <c r="D226" s="23">
        <v>0.6</v>
      </c>
      <c r="E226" s="23">
        <v>14</v>
      </c>
      <c r="F226" s="32">
        <v>20</v>
      </c>
      <c r="G226" s="33">
        <v>0.29065439999999998</v>
      </c>
      <c r="H226" s="33">
        <v>0.18276100000000001</v>
      </c>
      <c r="I226" s="33">
        <v>0.1285375</v>
      </c>
      <c r="J226" s="33">
        <v>9.5484470000000002E-2</v>
      </c>
      <c r="K226" s="33">
        <v>7.3418549999999999E-2</v>
      </c>
      <c r="L226" s="33">
        <v>5.816143E-2</v>
      </c>
      <c r="M226" s="33">
        <v>4.7123320000000003E-2</v>
      </c>
      <c r="N226" s="33">
        <v>3.9735859999999998E-2</v>
      </c>
      <c r="O226" s="33">
        <v>3.4559319999999998E-2</v>
      </c>
      <c r="P226" s="33">
        <v>3.0320570000000002E-2</v>
      </c>
      <c r="Q226" s="33">
        <v>2.673242E-2</v>
      </c>
      <c r="R226" s="33">
        <v>2.3811160000000001E-2</v>
      </c>
      <c r="S226" s="33">
        <v>2.1260589999999999E-2</v>
      </c>
      <c r="T226" s="33">
        <v>1.8944229999999999E-2</v>
      </c>
      <c r="U226" s="33">
        <v>1.6885109999999998E-2</v>
      </c>
      <c r="V226" s="33">
        <v>1.497126E-2</v>
      </c>
      <c r="W226" s="33">
        <v>1.315853E-2</v>
      </c>
      <c r="X226" s="33">
        <v>1.1839540000000001E-2</v>
      </c>
      <c r="Y226" s="33">
        <v>1.062958E-2</v>
      </c>
      <c r="Z226" s="33">
        <v>9.657756E-3</v>
      </c>
      <c r="AA226" s="33">
        <v>8.7857049999999996E-3</v>
      </c>
      <c r="AB226" s="33">
        <v>8.0082030000000002E-3</v>
      </c>
      <c r="AC226" s="33">
        <v>7.355327E-3</v>
      </c>
      <c r="AD226" s="33">
        <v>6.7092100000000002E-3</v>
      </c>
      <c r="AE226" s="33">
        <v>6.1497729999999999E-3</v>
      </c>
      <c r="AF226" s="33">
        <v>5.6637140000000002E-3</v>
      </c>
      <c r="AG226" s="33">
        <v>5.2378590000000001E-3</v>
      </c>
      <c r="AH226" s="33">
        <v>4.8600589999999999E-3</v>
      </c>
      <c r="AI226" s="33">
        <v>4.5269960000000001E-3</v>
      </c>
      <c r="AJ226" s="33">
        <v>4.228786E-3</v>
      </c>
      <c r="AK226" s="33">
        <v>3.9650939999999997E-3</v>
      </c>
      <c r="AL226" s="33">
        <v>3.7282219999999998E-3</v>
      </c>
      <c r="AM226" s="33">
        <v>3.5139530000000002E-3</v>
      </c>
      <c r="AN226" s="33">
        <v>3.322453E-3</v>
      </c>
      <c r="AO226" s="33">
        <v>3.1478209999999999E-3</v>
      </c>
      <c r="AP226" s="33">
        <v>2.9904630000000001E-3</v>
      </c>
      <c r="AQ226" s="33">
        <v>2.8445940000000002E-3</v>
      </c>
      <c r="AR226" s="33">
        <v>2.711761E-3</v>
      </c>
      <c r="AS226" s="33">
        <v>2.5914190000000002E-3</v>
      </c>
      <c r="AT226" s="33">
        <v>2.4818959999999999E-3</v>
      </c>
      <c r="AU226" s="33">
        <v>2.38215E-3</v>
      </c>
      <c r="AV226" s="33">
        <v>2.2895350000000001E-3</v>
      </c>
      <c r="AW226" s="33">
        <v>2.2029900000000002E-3</v>
      </c>
      <c r="AX226" s="33">
        <v>2.1242790000000002E-3</v>
      </c>
      <c r="AY226" s="33">
        <v>2.0524689999999999E-3</v>
      </c>
      <c r="AZ226" s="33">
        <v>1.9842250000000001E-3</v>
      </c>
      <c r="BA226" s="33">
        <v>1.9209240000000001E-3</v>
      </c>
      <c r="BB226" s="33">
        <v>1.8637549999999999E-3</v>
      </c>
      <c r="BC226" s="33">
        <v>1.811231E-3</v>
      </c>
      <c r="BD226" s="33">
        <v>1.7607040000000001E-3</v>
      </c>
      <c r="BE226" s="33">
        <v>1.712215E-3</v>
      </c>
      <c r="BF226" s="33">
        <v>1.667995E-3</v>
      </c>
      <c r="BG226" s="33">
        <v>1.628378E-3</v>
      </c>
      <c r="BH226" s="33">
        <v>1.591191E-3</v>
      </c>
      <c r="BI226" s="33">
        <v>1.55438E-3</v>
      </c>
      <c r="BJ226" s="33">
        <v>1.520565E-3</v>
      </c>
      <c r="BK226" s="33">
        <v>1.4899679999999999E-3</v>
      </c>
      <c r="BL226" s="33">
        <v>1.4601429999999999E-3</v>
      </c>
      <c r="BM226" s="33">
        <v>1.4307619999999999E-3</v>
      </c>
      <c r="BN226" s="33">
        <v>1.4034410000000001E-3</v>
      </c>
      <c r="BO226" s="33">
        <v>1.3785589999999999E-3</v>
      </c>
      <c r="BP226" s="33">
        <v>1.3539769999999999E-3</v>
      </c>
      <c r="BQ226" s="33">
        <v>1.3309280000000001E-3</v>
      </c>
      <c r="BR226" s="33">
        <v>1.3080349999999999E-3</v>
      </c>
      <c r="BS226" s="33">
        <v>1.286471E-3</v>
      </c>
      <c r="BT226" s="33">
        <v>1.2659909999999999E-3</v>
      </c>
      <c r="BU226" s="33">
        <v>1.2459190000000001E-3</v>
      </c>
      <c r="BV226" s="33">
        <v>1.2271529999999999E-3</v>
      </c>
      <c r="BW226" s="33">
        <v>1.208984E-3</v>
      </c>
      <c r="BX226" s="33">
        <v>1.191351E-3</v>
      </c>
      <c r="BY226" s="33">
        <v>1.1747940000000001E-3</v>
      </c>
      <c r="BZ226" s="33">
        <v>1.159864E-3</v>
      </c>
      <c r="CA226" s="33">
        <v>1.1447810000000001E-3</v>
      </c>
      <c r="CB226" s="33">
        <v>1.129353E-3</v>
      </c>
      <c r="CC226" s="33">
        <v>1.1157490000000001E-3</v>
      </c>
      <c r="CD226" s="33">
        <v>1.1034479999999999E-3</v>
      </c>
      <c r="CE226" s="33">
        <v>1.0911110000000001E-3</v>
      </c>
      <c r="CF226" s="33">
        <v>1.0782439999999999E-3</v>
      </c>
      <c r="CG226" s="33">
        <v>1.066228E-3</v>
      </c>
      <c r="CH226" s="33">
        <v>1.056024E-3</v>
      </c>
      <c r="CI226" s="33">
        <v>1.0453089999999999E-3</v>
      </c>
      <c r="CJ226" s="33">
        <v>1.0337809999999999E-3</v>
      </c>
      <c r="CK226" s="33">
        <v>1.0232189999999999E-3</v>
      </c>
      <c r="CL226" s="33">
        <v>1.014168E-3</v>
      </c>
      <c r="CM226" s="33">
        <v>1.0041900000000001E-3</v>
      </c>
      <c r="CN226" s="33">
        <v>9.9346359999999997E-4</v>
      </c>
      <c r="CO226" s="33">
        <v>9.8336720000000003E-4</v>
      </c>
      <c r="CP226" s="33">
        <v>9.7423829999999999E-4</v>
      </c>
      <c r="CQ226" s="33">
        <v>9.6552050000000005E-4</v>
      </c>
      <c r="CR226" s="33">
        <v>9.5634120000000005E-4</v>
      </c>
      <c r="CS226" s="33">
        <v>9.4742600000000002E-4</v>
      </c>
      <c r="CT226" s="33">
        <v>9.3881580000000002E-4</v>
      </c>
      <c r="CU226" s="33">
        <v>9.3013809999999998E-4</v>
      </c>
      <c r="CV226" s="33">
        <v>9.2149270000000001E-4</v>
      </c>
      <c r="CW226" s="33">
        <v>9.1277950000000002E-4</v>
      </c>
      <c r="CX226" s="33">
        <v>9.0427110000000004E-4</v>
      </c>
      <c r="CY226" s="33">
        <v>8.9616040000000004E-4</v>
      </c>
      <c r="CZ226" s="33">
        <v>8.8845790000000003E-4</v>
      </c>
      <c r="DA226" s="33">
        <v>8.8094499999999995E-4</v>
      </c>
      <c r="DB226" s="33">
        <v>8.7315289999999996E-4</v>
      </c>
      <c r="DC226" s="33">
        <v>8.6522490000000003E-4</v>
      </c>
      <c r="DD226" s="33">
        <v>8.5764689999999998E-4</v>
      </c>
      <c r="DE226" s="33">
        <v>8.506071E-4</v>
      </c>
      <c r="DF226" s="33">
        <v>8.4294229999999995E-4</v>
      </c>
      <c r="DG226" s="33">
        <v>8.3507850000000001E-4</v>
      </c>
      <c r="DH226" s="33">
        <v>8.2798449999999999E-4</v>
      </c>
      <c r="DI226" s="33">
        <v>8.2152210000000002E-4</v>
      </c>
      <c r="DJ226" s="33">
        <v>8.1477950000000002E-4</v>
      </c>
      <c r="DK226" s="33">
        <v>8.0750500000000003E-4</v>
      </c>
      <c r="DL226" s="33">
        <v>8.0061119999999997E-4</v>
      </c>
      <c r="DM226" s="33">
        <v>7.9436790000000001E-4</v>
      </c>
      <c r="DN226" s="33">
        <v>7.883152E-4</v>
      </c>
      <c r="DO226" s="33">
        <v>7.8151209999999997E-4</v>
      </c>
      <c r="DP226" s="33">
        <v>7.7453289999999996E-4</v>
      </c>
      <c r="DQ226" s="33">
        <v>7.6806729999999998E-4</v>
      </c>
      <c r="DR226" s="33">
        <v>7.6175039999999998E-4</v>
      </c>
      <c r="DS226" s="33">
        <v>7.5514639999999997E-4</v>
      </c>
      <c r="DT226" s="33">
        <v>7.4872030000000002E-4</v>
      </c>
      <c r="DU226" s="33">
        <v>7.4292749999999995E-4</v>
      </c>
      <c r="DV226" s="33">
        <v>7.374568E-4</v>
      </c>
      <c r="DW226" s="33">
        <v>7.3194000000000004E-4</v>
      </c>
      <c r="DX226" s="33">
        <v>7.2585810000000005E-4</v>
      </c>
      <c r="DY226" s="33">
        <v>7.1984489999999996E-4</v>
      </c>
      <c r="DZ226" s="33">
        <v>7.1449749999999998E-4</v>
      </c>
      <c r="EA226" s="33">
        <v>7.0937750000000003E-4</v>
      </c>
      <c r="EB226" s="33">
        <v>7.0395080000000001E-4</v>
      </c>
      <c r="EC226" s="33">
        <v>6.9837800000000004E-4</v>
      </c>
      <c r="ED226" s="33">
        <v>6.9319529999999996E-4</v>
      </c>
      <c r="EE226" s="33">
        <v>6.8816150000000002E-4</v>
      </c>
      <c r="EF226" s="33">
        <v>6.8300100000000003E-4</v>
      </c>
      <c r="EG226" s="33">
        <v>6.7774739999999995E-4</v>
      </c>
      <c r="EH226" s="33">
        <v>6.7293710000000001E-4</v>
      </c>
      <c r="EI226" s="33">
        <v>6.6870259999999996E-4</v>
      </c>
      <c r="EJ226" s="33">
        <v>6.6432779999999999E-4</v>
      </c>
      <c r="EK226" s="33">
        <v>6.5995479999999998E-4</v>
      </c>
      <c r="EL226" s="33">
        <v>6.5593379999999998E-4</v>
      </c>
      <c r="EM226" s="33">
        <v>6.5223220000000005E-4</v>
      </c>
      <c r="EN226" s="33">
        <v>6.4836150000000003E-4</v>
      </c>
      <c r="EO226" s="33">
        <v>6.4414300000000002E-4</v>
      </c>
      <c r="EP226" s="33">
        <v>6.3946809999999995E-4</v>
      </c>
      <c r="EQ226" s="33">
        <v>6.3464459999999995E-4</v>
      </c>
      <c r="ER226" s="33">
        <v>6.2991040000000005E-4</v>
      </c>
      <c r="ES226" s="33">
        <v>6.2543060000000005E-4</v>
      </c>
      <c r="ET226" s="33">
        <v>6.2148569999999998E-4</v>
      </c>
      <c r="EU226" s="33">
        <v>6.1798020000000003E-4</v>
      </c>
      <c r="EV226" s="33">
        <v>6.1464259999999998E-4</v>
      </c>
      <c r="EW226" s="33">
        <v>6.1129979999999999E-4</v>
      </c>
      <c r="EX226" s="33">
        <v>6.0798760000000003E-4</v>
      </c>
      <c r="EY226" s="33">
        <v>6.0471630000000004E-4</v>
      </c>
      <c r="EZ226" s="33">
        <v>6.0162379999999997E-4</v>
      </c>
      <c r="FA226" s="33">
        <v>5.9847380000000003E-4</v>
      </c>
      <c r="FB226" s="33">
        <v>5.9502839999999997E-4</v>
      </c>
      <c r="FC226" s="33">
        <v>5.9095369999999999E-4</v>
      </c>
      <c r="FD226" s="33">
        <v>5.8638500000000003E-4</v>
      </c>
      <c r="FE226" s="33">
        <v>5.8167950000000005E-4</v>
      </c>
      <c r="FF226" s="33">
        <v>5.7724060000000001E-4</v>
      </c>
      <c r="FG226" s="33">
        <v>5.7318189999999995E-4</v>
      </c>
      <c r="FH226" s="33">
        <v>5.6948649999999997E-4</v>
      </c>
      <c r="FI226" s="33">
        <v>5.6620420000000002E-4</v>
      </c>
      <c r="FJ226" s="33">
        <v>5.6329320000000004E-4</v>
      </c>
      <c r="FK226" s="33">
        <v>5.6062199999999999E-4</v>
      </c>
      <c r="FL226" s="33">
        <v>5.5808449999999999E-4</v>
      </c>
      <c r="FM226" s="33">
        <v>5.5575749999999999E-4</v>
      </c>
      <c r="FN226" s="33">
        <v>5.5333119999999996E-4</v>
      </c>
      <c r="FO226" s="33">
        <v>5.5054789999999995E-4</v>
      </c>
      <c r="FP226" s="33">
        <v>5.4732580000000004E-4</v>
      </c>
      <c r="FQ226" s="33">
        <v>5.4371780000000004E-4</v>
      </c>
      <c r="FR226" s="33">
        <v>5.39662E-4</v>
      </c>
      <c r="FS226" s="33">
        <v>5.3526820000000005E-4</v>
      </c>
      <c r="FT226" s="33">
        <v>5.3073400000000005E-4</v>
      </c>
      <c r="FU226" s="33">
        <v>5.2631749999999995E-4</v>
      </c>
      <c r="FV226" s="33">
        <v>5.2229309999999999E-4</v>
      </c>
      <c r="FW226" s="33">
        <v>5.1903479999999998E-4</v>
      </c>
      <c r="FX226" s="33">
        <v>5.165724E-4</v>
      </c>
      <c r="FY226" s="33">
        <v>5.1469790000000003E-4</v>
      </c>
      <c r="FZ226" s="33">
        <v>5.1303570000000003E-4</v>
      </c>
      <c r="GA226" s="33">
        <v>5.113168E-4</v>
      </c>
      <c r="GB226" s="33">
        <v>5.0952050000000002E-4</v>
      </c>
      <c r="GC226" s="33">
        <v>5.076522E-4</v>
      </c>
      <c r="GD226" s="33">
        <v>5.0564190000000001E-4</v>
      </c>
      <c r="GE226" s="33">
        <v>5.0343459999999997E-4</v>
      </c>
      <c r="GF226" s="33">
        <v>5.0098359999999997E-4</v>
      </c>
      <c r="GG226" s="33">
        <v>4.979378E-4</v>
      </c>
      <c r="GH226" s="33">
        <v>4.9414350000000001E-4</v>
      </c>
      <c r="GI226" s="33">
        <v>4.8997009999999998E-4</v>
      </c>
      <c r="GJ226" s="33">
        <v>4.860121E-4</v>
      </c>
      <c r="GK226" s="33">
        <v>4.8250000000000002E-4</v>
      </c>
      <c r="GL226" s="33">
        <v>4.7947220000000001E-4</v>
      </c>
      <c r="GM226" s="33">
        <v>4.7676350000000001E-4</v>
      </c>
      <c r="GN226" s="33">
        <v>4.7414879999999998E-4</v>
      </c>
      <c r="GO226" s="33">
        <v>4.7154320000000001E-4</v>
      </c>
      <c r="GP226" s="33">
        <v>4.689486E-4</v>
      </c>
      <c r="GQ226" s="33">
        <v>4.6644790000000002E-4</v>
      </c>
      <c r="GR226" s="33">
        <v>4.641798E-4</v>
      </c>
      <c r="GS226" s="33">
        <v>4.6202569999999999E-4</v>
      </c>
      <c r="GT226" s="33">
        <v>4.596046E-4</v>
      </c>
      <c r="GU226" s="33">
        <v>4.5672570000000002E-4</v>
      </c>
      <c r="GV226" s="33">
        <v>4.534459E-4</v>
      </c>
      <c r="GW226" s="33">
        <v>4.499296E-4</v>
      </c>
      <c r="GX226" s="33">
        <v>4.4643809999999999E-4</v>
      </c>
    </row>
    <row r="227" spans="1:403" x14ac:dyDescent="0.25">
      <c r="A227" s="13" t="str">
        <f t="shared" si="2"/>
        <v>Boom-FINE-0.6-7-20</v>
      </c>
      <c r="B227" s="13" t="s">
        <v>57</v>
      </c>
      <c r="C227" s="13" t="s">
        <v>30</v>
      </c>
      <c r="D227" s="23">
        <v>0.6</v>
      </c>
      <c r="E227" s="23">
        <v>7</v>
      </c>
      <c r="F227" s="32">
        <v>20</v>
      </c>
      <c r="G227" s="33">
        <v>0.175014</v>
      </c>
      <c r="H227" s="33">
        <v>9.4240000000000004E-2</v>
      </c>
      <c r="I227" s="33">
        <v>6.020582E-2</v>
      </c>
      <c r="J227" s="33">
        <v>4.2282260000000002E-2</v>
      </c>
      <c r="K227" s="33">
        <v>3.18547E-2</v>
      </c>
      <c r="L227" s="33">
        <v>2.6489559999999999E-2</v>
      </c>
      <c r="M227" s="33">
        <v>2.258313E-2</v>
      </c>
      <c r="N227" s="33">
        <v>1.9656659999999999E-2</v>
      </c>
      <c r="O227" s="33">
        <v>1.730421E-2</v>
      </c>
      <c r="P227" s="33">
        <v>1.55056E-2</v>
      </c>
      <c r="Q227" s="33">
        <v>1.390769E-2</v>
      </c>
      <c r="R227" s="33">
        <v>1.254514E-2</v>
      </c>
      <c r="S227" s="33">
        <v>1.130861E-2</v>
      </c>
      <c r="T227" s="33">
        <v>1.0176279999999999E-2</v>
      </c>
      <c r="U227" s="33">
        <v>9.0821970000000002E-3</v>
      </c>
      <c r="V227" s="33">
        <v>8.0901979999999998E-3</v>
      </c>
      <c r="W227" s="33">
        <v>7.1143370000000001E-3</v>
      </c>
      <c r="X227" s="33">
        <v>6.4719440000000003E-3</v>
      </c>
      <c r="Y227" s="33">
        <v>5.9515599999999998E-3</v>
      </c>
      <c r="Z227" s="33">
        <v>5.513563E-3</v>
      </c>
      <c r="AA227" s="33">
        <v>5.0544989999999996E-3</v>
      </c>
      <c r="AB227" s="33">
        <v>4.6723349999999997E-3</v>
      </c>
      <c r="AC227" s="33">
        <v>4.3517989999999999E-3</v>
      </c>
      <c r="AD227" s="33">
        <v>4.0775910000000002E-3</v>
      </c>
      <c r="AE227" s="33">
        <v>3.8413280000000002E-3</v>
      </c>
      <c r="AF227" s="33">
        <v>3.6370439999999999E-3</v>
      </c>
      <c r="AG227" s="33">
        <v>3.4590580000000001E-3</v>
      </c>
      <c r="AH227" s="33">
        <v>3.3026050000000001E-3</v>
      </c>
      <c r="AI227" s="33">
        <v>3.1652E-3</v>
      </c>
      <c r="AJ227" s="33">
        <v>3.0437089999999999E-3</v>
      </c>
      <c r="AK227" s="33">
        <v>2.9346340000000002E-3</v>
      </c>
      <c r="AL227" s="33">
        <v>2.8383800000000002E-3</v>
      </c>
      <c r="AM227" s="33">
        <v>2.7502289999999999E-3</v>
      </c>
      <c r="AN227" s="33">
        <v>2.6714960000000002E-3</v>
      </c>
      <c r="AO227" s="33">
        <v>2.5991230000000001E-3</v>
      </c>
      <c r="AP227" s="33">
        <v>2.5324840000000002E-3</v>
      </c>
      <c r="AQ227" s="33">
        <v>2.4711609999999999E-3</v>
      </c>
      <c r="AR227" s="33">
        <v>2.4146369999999999E-3</v>
      </c>
      <c r="AS227" s="33">
        <v>2.361588E-3</v>
      </c>
      <c r="AT227" s="33">
        <v>2.3116249999999999E-3</v>
      </c>
      <c r="AU227" s="33">
        <v>2.2659030000000001E-3</v>
      </c>
      <c r="AV227" s="33">
        <v>2.2208520000000002E-3</v>
      </c>
      <c r="AW227" s="33">
        <v>2.1799079999999999E-3</v>
      </c>
      <c r="AX227" s="33">
        <v>2.1401089999999998E-3</v>
      </c>
      <c r="AY227" s="33">
        <v>2.1016680000000001E-3</v>
      </c>
      <c r="AZ227" s="33">
        <v>2.0658209999999998E-3</v>
      </c>
      <c r="BA227" s="33">
        <v>2.0310250000000001E-3</v>
      </c>
      <c r="BB227" s="33">
        <v>1.9967409999999998E-3</v>
      </c>
      <c r="BC227" s="33">
        <v>1.9640920000000002E-3</v>
      </c>
      <c r="BD227" s="33">
        <v>1.9321799999999999E-3</v>
      </c>
      <c r="BE227" s="33">
        <v>1.901242E-3</v>
      </c>
      <c r="BF227" s="33">
        <v>1.8723520000000001E-3</v>
      </c>
      <c r="BG227" s="33">
        <v>1.8436399999999999E-3</v>
      </c>
      <c r="BH227" s="33">
        <v>1.8161360000000001E-3</v>
      </c>
      <c r="BI227" s="33">
        <v>1.7894110000000001E-3</v>
      </c>
      <c r="BJ227" s="33">
        <v>1.76249E-3</v>
      </c>
      <c r="BK227" s="33">
        <v>1.7363210000000001E-3</v>
      </c>
      <c r="BL227" s="33">
        <v>1.7117670000000001E-3</v>
      </c>
      <c r="BM227" s="33">
        <v>1.6883379999999999E-3</v>
      </c>
      <c r="BN227" s="33">
        <v>1.665136E-3</v>
      </c>
      <c r="BO227" s="33">
        <v>1.6422629999999999E-3</v>
      </c>
      <c r="BP227" s="33">
        <v>1.6189889999999999E-3</v>
      </c>
      <c r="BQ227" s="33">
        <v>1.5958179999999999E-3</v>
      </c>
      <c r="BR227" s="33">
        <v>1.572943E-3</v>
      </c>
      <c r="BS227" s="33">
        <v>1.5506439999999999E-3</v>
      </c>
      <c r="BT227" s="33">
        <v>1.529798E-3</v>
      </c>
      <c r="BU227" s="33">
        <v>1.5088059999999999E-3</v>
      </c>
      <c r="BV227" s="33">
        <v>1.4880150000000001E-3</v>
      </c>
      <c r="BW227" s="33">
        <v>1.466672E-3</v>
      </c>
      <c r="BX227" s="33">
        <v>1.4457370000000001E-3</v>
      </c>
      <c r="BY227" s="33">
        <v>1.4253110000000001E-3</v>
      </c>
      <c r="BZ227" s="33">
        <v>1.4054250000000001E-3</v>
      </c>
      <c r="CA227" s="33">
        <v>1.3861240000000001E-3</v>
      </c>
      <c r="CB227" s="33">
        <v>1.367074E-3</v>
      </c>
      <c r="CC227" s="33">
        <v>1.3483970000000001E-3</v>
      </c>
      <c r="CD227" s="33">
        <v>1.3290209999999999E-3</v>
      </c>
      <c r="CE227" s="33">
        <v>1.3098070000000001E-3</v>
      </c>
      <c r="CF227" s="33">
        <v>1.291183E-3</v>
      </c>
      <c r="CG227" s="33">
        <v>1.272696E-3</v>
      </c>
      <c r="CH227" s="33">
        <v>1.2547039999999999E-3</v>
      </c>
      <c r="CI227" s="33">
        <v>1.237328E-3</v>
      </c>
      <c r="CJ227" s="33">
        <v>1.219721E-3</v>
      </c>
      <c r="CK227" s="33">
        <v>1.2024379999999999E-3</v>
      </c>
      <c r="CL227" s="33">
        <v>1.185363E-3</v>
      </c>
      <c r="CM227" s="33">
        <v>1.168358E-3</v>
      </c>
      <c r="CN227" s="33">
        <v>1.152021E-3</v>
      </c>
      <c r="CO227" s="33">
        <v>1.136188E-3</v>
      </c>
      <c r="CP227" s="33">
        <v>1.1209989999999999E-3</v>
      </c>
      <c r="CQ227" s="33">
        <v>1.106196E-3</v>
      </c>
      <c r="CR227" s="33">
        <v>1.091222E-3</v>
      </c>
      <c r="CS227" s="33">
        <v>1.076025E-3</v>
      </c>
      <c r="CT227" s="33">
        <v>1.061102E-3</v>
      </c>
      <c r="CU227" s="33">
        <v>1.046702E-3</v>
      </c>
      <c r="CV227" s="33">
        <v>1.0326249999999999E-3</v>
      </c>
      <c r="CW227" s="33">
        <v>1.0194900000000001E-3</v>
      </c>
      <c r="CX227" s="33">
        <v>1.0071170000000001E-3</v>
      </c>
      <c r="CY227" s="33">
        <v>9.9541030000000006E-4</v>
      </c>
      <c r="CZ227" s="33">
        <v>9.8348769999999992E-4</v>
      </c>
      <c r="DA227" s="33">
        <v>9.7135769999999997E-4</v>
      </c>
      <c r="DB227" s="33">
        <v>9.5994489999999999E-4</v>
      </c>
      <c r="DC227" s="33">
        <v>9.4921420000000005E-4</v>
      </c>
      <c r="DD227" s="33">
        <v>9.3927650000000002E-4</v>
      </c>
      <c r="DE227" s="33">
        <v>9.2948919999999999E-4</v>
      </c>
      <c r="DF227" s="33">
        <v>9.1978079999999998E-4</v>
      </c>
      <c r="DG227" s="33">
        <v>9.1029230000000004E-4</v>
      </c>
      <c r="DH227" s="33">
        <v>9.0086569999999996E-4</v>
      </c>
      <c r="DI227" s="33">
        <v>8.9154320000000003E-4</v>
      </c>
      <c r="DJ227" s="33">
        <v>8.8309360000000004E-4</v>
      </c>
      <c r="DK227" s="33">
        <v>8.7574729999999996E-4</v>
      </c>
      <c r="DL227" s="33">
        <v>8.6889469999999996E-4</v>
      </c>
      <c r="DM227" s="33">
        <v>8.6186080000000005E-4</v>
      </c>
      <c r="DN227" s="33">
        <v>8.5433790000000003E-4</v>
      </c>
      <c r="DO227" s="33">
        <v>8.4663030000000001E-4</v>
      </c>
      <c r="DP227" s="33">
        <v>8.3904430000000005E-4</v>
      </c>
      <c r="DQ227" s="33">
        <v>8.3170830000000001E-4</v>
      </c>
      <c r="DR227" s="33">
        <v>8.2482720000000005E-4</v>
      </c>
      <c r="DS227" s="33">
        <v>8.1836840000000001E-4</v>
      </c>
      <c r="DT227" s="33">
        <v>8.1245549999999997E-4</v>
      </c>
      <c r="DU227" s="33">
        <v>8.0655750000000002E-4</v>
      </c>
      <c r="DV227" s="33">
        <v>8.0039849999999997E-4</v>
      </c>
      <c r="DW227" s="33">
        <v>7.9405489999999997E-4</v>
      </c>
      <c r="DX227" s="33">
        <v>7.8793389999999997E-4</v>
      </c>
      <c r="DY227" s="33">
        <v>7.8216310000000003E-4</v>
      </c>
      <c r="DZ227" s="33">
        <v>7.7633260000000001E-4</v>
      </c>
      <c r="EA227" s="33">
        <v>7.7032990000000003E-4</v>
      </c>
      <c r="EB227" s="33">
        <v>7.642549E-4</v>
      </c>
      <c r="EC227" s="33">
        <v>7.5849629999999999E-4</v>
      </c>
      <c r="ED227" s="33">
        <v>7.5259559999999999E-4</v>
      </c>
      <c r="EE227" s="33">
        <v>7.4664420000000004E-4</v>
      </c>
      <c r="EF227" s="33">
        <v>7.4107540000000003E-4</v>
      </c>
      <c r="EG227" s="33">
        <v>7.3619929999999998E-4</v>
      </c>
      <c r="EH227" s="33">
        <v>7.3183619999999999E-4</v>
      </c>
      <c r="EI227" s="33">
        <v>7.2732120000000003E-4</v>
      </c>
      <c r="EJ227" s="33">
        <v>7.2273019999999995E-4</v>
      </c>
      <c r="EK227" s="33">
        <v>7.1803990000000005E-4</v>
      </c>
      <c r="EL227" s="33">
        <v>7.1322439999999996E-4</v>
      </c>
      <c r="EM227" s="33">
        <v>7.0793310000000003E-4</v>
      </c>
      <c r="EN227" s="33">
        <v>7.0231850000000001E-4</v>
      </c>
      <c r="EO227" s="33">
        <v>6.9671399999999997E-4</v>
      </c>
      <c r="EP227" s="33">
        <v>6.9116320000000002E-4</v>
      </c>
      <c r="EQ227" s="33">
        <v>6.8546099999999995E-4</v>
      </c>
      <c r="ER227" s="33">
        <v>6.7946619999999995E-4</v>
      </c>
      <c r="ES227" s="33">
        <v>6.7371270000000005E-4</v>
      </c>
      <c r="ET227" s="33">
        <v>6.6847979999999998E-4</v>
      </c>
      <c r="EU227" s="33">
        <v>6.6376049999999995E-4</v>
      </c>
      <c r="EV227" s="33">
        <v>6.5918889999999999E-4</v>
      </c>
      <c r="EW227" s="33">
        <v>6.5453270000000001E-4</v>
      </c>
      <c r="EX227" s="33">
        <v>6.4984030000000005E-4</v>
      </c>
      <c r="EY227" s="33">
        <v>6.4481979999999998E-4</v>
      </c>
      <c r="EZ227" s="33">
        <v>6.3925950000000005E-4</v>
      </c>
      <c r="FA227" s="33">
        <v>6.3319660000000003E-4</v>
      </c>
      <c r="FB227" s="33">
        <v>6.269461E-4</v>
      </c>
      <c r="FC227" s="33">
        <v>6.2068539999999997E-4</v>
      </c>
      <c r="FD227" s="33">
        <v>6.1463480000000003E-4</v>
      </c>
      <c r="FE227" s="33">
        <v>6.0906070000000005E-4</v>
      </c>
      <c r="FF227" s="33">
        <v>6.0389669999999995E-4</v>
      </c>
      <c r="FG227" s="33">
        <v>5.989096E-4</v>
      </c>
      <c r="FH227" s="33">
        <v>5.9375499999999996E-4</v>
      </c>
      <c r="FI227" s="33">
        <v>5.883196E-4</v>
      </c>
      <c r="FJ227" s="33">
        <v>5.8279670000000003E-4</v>
      </c>
      <c r="FK227" s="33">
        <v>5.7735160000000002E-4</v>
      </c>
      <c r="FL227" s="33">
        <v>5.7207860000000005E-4</v>
      </c>
      <c r="FM227" s="33">
        <v>5.6694799999999995E-4</v>
      </c>
      <c r="FN227" s="33">
        <v>5.6167290000000002E-4</v>
      </c>
      <c r="FO227" s="33">
        <v>5.5611379999999995E-4</v>
      </c>
      <c r="FP227" s="33">
        <v>5.5043089999999995E-4</v>
      </c>
      <c r="FQ227" s="33">
        <v>5.4486149999999995E-4</v>
      </c>
      <c r="FR227" s="33">
        <v>5.395749E-4</v>
      </c>
      <c r="FS227" s="33">
        <v>5.3467179999999997E-4</v>
      </c>
      <c r="FT227" s="33">
        <v>5.3011629999999996E-4</v>
      </c>
      <c r="FU227" s="33">
        <v>5.2580089999999997E-4</v>
      </c>
      <c r="FV227" s="33">
        <v>5.2168199999999998E-4</v>
      </c>
      <c r="FW227" s="33">
        <v>5.1771309999999997E-4</v>
      </c>
      <c r="FX227" s="33">
        <v>5.1393599999999999E-4</v>
      </c>
      <c r="FY227" s="33">
        <v>5.1039089999999998E-4</v>
      </c>
      <c r="FZ227" s="33">
        <v>5.0696840000000003E-4</v>
      </c>
      <c r="GA227" s="33">
        <v>5.0355020000000003E-4</v>
      </c>
      <c r="GB227" s="33">
        <v>4.9999120000000005E-4</v>
      </c>
      <c r="GC227" s="33">
        <v>4.9629160000000004E-4</v>
      </c>
      <c r="GD227" s="33">
        <v>4.9239590000000005E-4</v>
      </c>
      <c r="GE227" s="33">
        <v>4.883833E-4</v>
      </c>
      <c r="GF227" s="33">
        <v>4.8446920000000003E-4</v>
      </c>
      <c r="GG227" s="33">
        <v>4.8080920000000002E-4</v>
      </c>
      <c r="GH227" s="33">
        <v>4.775418E-4</v>
      </c>
      <c r="GI227" s="33">
        <v>4.7465909999999998E-4</v>
      </c>
      <c r="GJ227" s="33">
        <v>4.7200859999999999E-4</v>
      </c>
      <c r="GK227" s="33">
        <v>4.694705E-4</v>
      </c>
      <c r="GL227" s="33">
        <v>4.6692279999999999E-4</v>
      </c>
      <c r="GM227" s="33">
        <v>4.6445539999999998E-4</v>
      </c>
      <c r="GN227" s="33">
        <v>4.622335E-4</v>
      </c>
      <c r="GO227" s="33">
        <v>4.6035850000000002E-4</v>
      </c>
      <c r="GP227" s="33">
        <v>4.5864920000000001E-4</v>
      </c>
      <c r="GQ227" s="33">
        <v>4.5681399999999999E-4</v>
      </c>
      <c r="GR227" s="33">
        <v>4.5476149999999999E-4</v>
      </c>
      <c r="GS227" s="33">
        <v>4.5246830000000003E-4</v>
      </c>
      <c r="GT227" s="33">
        <v>4.5000580000000001E-4</v>
      </c>
      <c r="GU227" s="33">
        <v>4.4750220000000003E-4</v>
      </c>
      <c r="GV227" s="33">
        <v>4.4516400000000001E-4</v>
      </c>
      <c r="GW227" s="33">
        <v>4.4294449999999997E-4</v>
      </c>
      <c r="GX227" s="33">
        <v>4.4062129999999998E-4</v>
      </c>
    </row>
    <row r="228" spans="1:403" x14ac:dyDescent="0.25">
      <c r="A228" s="13" t="str">
        <f t="shared" si="2"/>
        <v>Boom-FINE-0.6-20-3</v>
      </c>
      <c r="B228" s="13" t="s">
        <v>57</v>
      </c>
      <c r="C228" s="13" t="s">
        <v>30</v>
      </c>
      <c r="D228" s="23">
        <v>0.6</v>
      </c>
      <c r="E228" s="23">
        <v>20</v>
      </c>
      <c r="F228" s="32">
        <v>3</v>
      </c>
      <c r="G228" s="33">
        <v>0.1600414</v>
      </c>
      <c r="H228" s="33">
        <v>8.9682910000000005E-2</v>
      </c>
      <c r="I228" s="33">
        <v>6.144964E-2</v>
      </c>
      <c r="J228" s="33">
        <v>4.5321229999999997E-2</v>
      </c>
      <c r="K228" s="33">
        <v>3.5243490000000002E-2</v>
      </c>
      <c r="L228" s="33">
        <v>2.8143359999999999E-2</v>
      </c>
      <c r="M228" s="33">
        <v>2.2937340000000001E-2</v>
      </c>
      <c r="N228" s="33">
        <v>1.917075E-2</v>
      </c>
      <c r="O228" s="33">
        <v>1.6419159999999999E-2</v>
      </c>
      <c r="P228" s="33">
        <v>1.4174809999999999E-2</v>
      </c>
      <c r="Q228" s="33">
        <v>1.195891E-2</v>
      </c>
      <c r="R228" s="33">
        <v>1.010729E-2</v>
      </c>
      <c r="S228" s="33">
        <v>9.2674019999999992E-3</v>
      </c>
      <c r="T228" s="33">
        <v>8.3387700000000006E-3</v>
      </c>
      <c r="U228" s="33">
        <v>7.5119490000000004E-3</v>
      </c>
      <c r="V228" s="33">
        <v>6.5114639999999998E-3</v>
      </c>
      <c r="W228" s="33">
        <v>5.614455E-3</v>
      </c>
      <c r="X228" s="33">
        <v>4.934473E-3</v>
      </c>
      <c r="Y228" s="33">
        <v>4.3839339999999999E-3</v>
      </c>
      <c r="Z228" s="33">
        <v>3.9218669999999999E-3</v>
      </c>
      <c r="AA228" s="33">
        <v>3.4767090000000001E-3</v>
      </c>
      <c r="AB228" s="33">
        <v>3.0981110000000002E-3</v>
      </c>
      <c r="AC228" s="33">
        <v>2.780972E-3</v>
      </c>
      <c r="AD228" s="33">
        <v>2.508419E-3</v>
      </c>
      <c r="AE228" s="33">
        <v>2.269821E-3</v>
      </c>
      <c r="AF228" s="33">
        <v>2.0629350000000001E-3</v>
      </c>
      <c r="AG228" s="33">
        <v>1.8819310000000001E-3</v>
      </c>
      <c r="AH228" s="33">
        <v>1.724693E-3</v>
      </c>
      <c r="AI228" s="33">
        <v>1.580667E-3</v>
      </c>
      <c r="AJ228" s="33">
        <v>1.4540320000000001E-3</v>
      </c>
      <c r="AK228" s="33">
        <v>1.3432540000000001E-3</v>
      </c>
      <c r="AL228" s="33">
        <v>1.2411880000000001E-3</v>
      </c>
      <c r="AM228" s="33">
        <v>1.1515150000000001E-3</v>
      </c>
      <c r="AN228" s="33">
        <v>1.073601E-3</v>
      </c>
      <c r="AO228" s="33">
        <v>1.0020630000000001E-3</v>
      </c>
      <c r="AP228" s="33">
        <v>9.3645329999999995E-4</v>
      </c>
      <c r="AQ228" s="33">
        <v>8.7577800000000002E-4</v>
      </c>
      <c r="AR228" s="33">
        <v>8.2287449999999998E-4</v>
      </c>
      <c r="AS228" s="33">
        <v>7.7669200000000005E-4</v>
      </c>
      <c r="AT228" s="33">
        <v>7.3105149999999999E-4</v>
      </c>
      <c r="AU228" s="33">
        <v>6.8816250000000004E-4</v>
      </c>
      <c r="AV228" s="33">
        <v>6.5038620000000004E-4</v>
      </c>
      <c r="AW228" s="33">
        <v>6.1663600000000005E-4</v>
      </c>
      <c r="AX228" s="33">
        <v>5.8565099999999997E-4</v>
      </c>
      <c r="AY228" s="33">
        <v>5.5655380000000005E-4</v>
      </c>
      <c r="AZ228" s="33">
        <v>5.2760179999999999E-4</v>
      </c>
      <c r="BA228" s="33">
        <v>5.0233720000000001E-4</v>
      </c>
      <c r="BB228" s="33">
        <v>4.7890269999999998E-4</v>
      </c>
      <c r="BC228" s="33">
        <v>4.5407100000000001E-4</v>
      </c>
      <c r="BD228" s="33">
        <v>4.3164359999999999E-4</v>
      </c>
      <c r="BE228" s="33">
        <v>4.1376269999999999E-4</v>
      </c>
      <c r="BF228" s="33">
        <v>3.9774070000000002E-4</v>
      </c>
      <c r="BG228" s="33">
        <v>3.803441E-4</v>
      </c>
      <c r="BH228" s="33">
        <v>3.6138769999999998E-4</v>
      </c>
      <c r="BI228" s="33">
        <v>3.4504829999999997E-4</v>
      </c>
      <c r="BJ228" s="33">
        <v>3.3128219999999998E-4</v>
      </c>
      <c r="BK228" s="33">
        <v>3.1887430000000002E-4</v>
      </c>
      <c r="BL228" s="33">
        <v>3.0637429999999998E-4</v>
      </c>
      <c r="BM228" s="33">
        <v>2.9298110000000003E-4</v>
      </c>
      <c r="BN228" s="33">
        <v>2.8020589999999999E-4</v>
      </c>
      <c r="BO228" s="33">
        <v>2.698976E-4</v>
      </c>
      <c r="BP228" s="33">
        <v>2.6306760000000001E-4</v>
      </c>
      <c r="BQ228" s="33">
        <v>2.5556489999999999E-4</v>
      </c>
      <c r="BR228" s="33">
        <v>2.459936E-4</v>
      </c>
      <c r="BS228" s="33">
        <v>2.3702660000000001E-4</v>
      </c>
      <c r="BT228" s="33">
        <v>2.2978429999999999E-4</v>
      </c>
      <c r="BU228" s="33">
        <v>2.2355349999999999E-4</v>
      </c>
      <c r="BV228" s="33">
        <v>2.1813949999999999E-4</v>
      </c>
      <c r="BW228" s="33">
        <v>2.1258670000000001E-4</v>
      </c>
      <c r="BX228" s="33">
        <v>2.0683299999999999E-4</v>
      </c>
      <c r="BY228" s="33">
        <v>2.0145140000000001E-4</v>
      </c>
      <c r="BZ228" s="33">
        <v>1.959303E-4</v>
      </c>
      <c r="CA228" s="33">
        <v>1.9124969999999999E-4</v>
      </c>
      <c r="CB228" s="33">
        <v>1.865945E-4</v>
      </c>
      <c r="CC228" s="33">
        <v>1.8195869999999999E-4</v>
      </c>
      <c r="CD228" s="33">
        <v>1.7816739999999999E-4</v>
      </c>
      <c r="CE228" s="33">
        <v>1.746998E-4</v>
      </c>
      <c r="CF228" s="33">
        <v>1.7129800000000001E-4</v>
      </c>
      <c r="CG228" s="33">
        <v>1.681446E-4</v>
      </c>
      <c r="CH228" s="33">
        <v>1.6447099999999999E-4</v>
      </c>
      <c r="CI228" s="33">
        <v>1.6060609999999999E-4</v>
      </c>
      <c r="CJ228" s="33">
        <v>1.581431E-4</v>
      </c>
      <c r="CK228" s="33">
        <v>1.5645829999999999E-4</v>
      </c>
      <c r="CL228" s="33">
        <v>1.5447639999999999E-4</v>
      </c>
      <c r="CM228" s="33">
        <v>1.5221279999999999E-4</v>
      </c>
      <c r="CN228" s="33">
        <v>1.5016819999999999E-4</v>
      </c>
      <c r="CO228" s="33">
        <v>1.4858450000000001E-4</v>
      </c>
      <c r="CP228" s="33">
        <v>1.4695029999999999E-4</v>
      </c>
      <c r="CQ228" s="33">
        <v>1.4518159999999999E-4</v>
      </c>
      <c r="CR228" s="33">
        <v>1.4291609999999999E-4</v>
      </c>
      <c r="CS228" s="33">
        <v>1.4039400000000001E-4</v>
      </c>
      <c r="CT228" s="33">
        <v>1.3897519999999999E-4</v>
      </c>
      <c r="CU228" s="33">
        <v>1.3905950000000001E-4</v>
      </c>
      <c r="CV228" s="33">
        <v>1.388699E-4</v>
      </c>
      <c r="CW228" s="33">
        <v>1.3704599999999999E-4</v>
      </c>
      <c r="CX228" s="33">
        <v>1.34759E-4</v>
      </c>
      <c r="CY228" s="33">
        <v>1.3337470000000001E-4</v>
      </c>
      <c r="CZ228" s="33">
        <v>1.3275870000000001E-4</v>
      </c>
      <c r="DA228" s="33">
        <v>1.3171250000000001E-4</v>
      </c>
      <c r="DB228" s="33">
        <v>1.2979539999999999E-4</v>
      </c>
      <c r="DC228" s="33">
        <v>1.2752440000000001E-4</v>
      </c>
      <c r="DD228" s="33">
        <v>1.2613810000000001E-4</v>
      </c>
      <c r="DE228" s="33">
        <v>1.2576570000000001E-4</v>
      </c>
      <c r="DF228" s="33">
        <v>1.2541989999999999E-4</v>
      </c>
      <c r="DG228" s="33">
        <v>1.2479449999999999E-4</v>
      </c>
      <c r="DH228" s="33">
        <v>1.2386379999999999E-4</v>
      </c>
      <c r="DI228" s="33">
        <v>1.226635E-4</v>
      </c>
      <c r="DJ228" s="33">
        <v>1.2114829999999999E-4</v>
      </c>
      <c r="DK228" s="33">
        <v>1.196846E-4</v>
      </c>
      <c r="DL228" s="33">
        <v>1.183741E-4</v>
      </c>
      <c r="DM228" s="33">
        <v>1.1658630000000001E-4</v>
      </c>
      <c r="DN228" s="33">
        <v>1.151247E-4</v>
      </c>
      <c r="DO228" s="33">
        <v>1.14444E-4</v>
      </c>
      <c r="DP228" s="33">
        <v>1.146327E-4</v>
      </c>
      <c r="DQ228" s="33">
        <v>1.147809E-4</v>
      </c>
      <c r="DR228" s="33">
        <v>1.140696E-4</v>
      </c>
      <c r="DS228" s="33">
        <v>1.129631E-4</v>
      </c>
      <c r="DT228" s="33">
        <v>1.116249E-4</v>
      </c>
      <c r="DU228" s="33">
        <v>1.103824E-4</v>
      </c>
      <c r="DV228" s="33">
        <v>1.096003E-4</v>
      </c>
      <c r="DW228" s="33">
        <v>1.085158E-4</v>
      </c>
      <c r="DX228" s="33">
        <v>1.0676609999999999E-4</v>
      </c>
      <c r="DY228" s="33">
        <v>1.053455E-4</v>
      </c>
      <c r="DZ228" s="33">
        <v>1.052097E-4</v>
      </c>
      <c r="EA228" s="33">
        <v>1.054289E-4</v>
      </c>
      <c r="EB228" s="33">
        <v>1.04577E-4</v>
      </c>
      <c r="EC228" s="33">
        <v>1.029792E-4</v>
      </c>
      <c r="ED228" s="33">
        <v>1.016883E-4</v>
      </c>
      <c r="EE228" s="33">
        <v>1.008791E-4</v>
      </c>
      <c r="EF228" s="33">
        <v>1.0023830000000001E-4</v>
      </c>
      <c r="EG228" s="33">
        <v>9.927092E-5</v>
      </c>
      <c r="EH228" s="33">
        <v>9.8029160000000004E-5</v>
      </c>
      <c r="EI228" s="33">
        <v>9.7105529999999996E-5</v>
      </c>
      <c r="EJ228" s="33">
        <v>9.6607449999999996E-5</v>
      </c>
      <c r="EK228" s="33">
        <v>9.6164239999999999E-5</v>
      </c>
      <c r="EL228" s="33">
        <v>9.5269729999999996E-5</v>
      </c>
      <c r="EM228" s="33">
        <v>9.3621489999999997E-5</v>
      </c>
      <c r="EN228" s="33">
        <v>9.1644390000000006E-5</v>
      </c>
      <c r="EO228" s="33">
        <v>9.0336379999999997E-5</v>
      </c>
      <c r="EP228" s="33">
        <v>8.9844329999999998E-5</v>
      </c>
      <c r="EQ228" s="33">
        <v>8.9275529999999998E-5</v>
      </c>
      <c r="ER228" s="33">
        <v>8.8041550000000004E-5</v>
      </c>
      <c r="ES228" s="33">
        <v>8.7057590000000004E-5</v>
      </c>
      <c r="ET228" s="33">
        <v>8.7027130000000001E-5</v>
      </c>
      <c r="EU228" s="33">
        <v>8.7032659999999995E-5</v>
      </c>
      <c r="EV228" s="33">
        <v>8.6407479999999994E-5</v>
      </c>
      <c r="EW228" s="33">
        <v>8.5208990000000003E-5</v>
      </c>
      <c r="EX228" s="33">
        <v>8.3746219999999996E-5</v>
      </c>
      <c r="EY228" s="33">
        <v>8.2282549999999994E-5</v>
      </c>
      <c r="EZ228" s="33">
        <v>8.0913000000000003E-5</v>
      </c>
      <c r="FA228" s="33">
        <v>7.9801299999999998E-5</v>
      </c>
      <c r="FB228" s="33">
        <v>7.9114129999999997E-5</v>
      </c>
      <c r="FC228" s="33">
        <v>7.8682709999999999E-5</v>
      </c>
      <c r="FD228" s="33">
        <v>7.848318E-5</v>
      </c>
      <c r="FE228" s="33">
        <v>7.842023E-5</v>
      </c>
      <c r="FF228" s="33">
        <v>7.8417220000000007E-5</v>
      </c>
      <c r="FG228" s="33">
        <v>7.8053979999999994E-5</v>
      </c>
      <c r="FH228" s="33">
        <v>7.7152070000000001E-5</v>
      </c>
      <c r="FI228" s="33">
        <v>7.5914249999999996E-5</v>
      </c>
      <c r="FJ228" s="33">
        <v>7.4828409999999997E-5</v>
      </c>
      <c r="FK228" s="33">
        <v>7.4188919999999998E-5</v>
      </c>
      <c r="FL228" s="33">
        <v>7.3741929999999995E-5</v>
      </c>
      <c r="FM228" s="33">
        <v>7.3139910000000002E-5</v>
      </c>
      <c r="FN228" s="33">
        <v>7.2434140000000001E-5</v>
      </c>
      <c r="FO228" s="33">
        <v>7.1860940000000005E-5</v>
      </c>
      <c r="FP228" s="33">
        <v>7.1547929999999995E-5</v>
      </c>
      <c r="FQ228" s="33">
        <v>7.1281969999999997E-5</v>
      </c>
      <c r="FR228" s="33">
        <v>7.0807440000000005E-5</v>
      </c>
      <c r="FS228" s="33">
        <v>7.0464229999999997E-5</v>
      </c>
      <c r="FT228" s="33">
        <v>7.0445370000000006E-5</v>
      </c>
      <c r="FU228" s="33">
        <v>7.0507059999999998E-5</v>
      </c>
      <c r="FV228" s="33">
        <v>7.0224120000000006E-5</v>
      </c>
      <c r="FW228" s="33">
        <v>6.9658210000000004E-5</v>
      </c>
      <c r="FX228" s="33">
        <v>6.9119139999999996E-5</v>
      </c>
      <c r="FY228" s="33">
        <v>6.8541839999999998E-5</v>
      </c>
      <c r="FZ228" s="33">
        <v>6.7542500000000006E-5</v>
      </c>
      <c r="GA228" s="33">
        <v>6.641219E-5</v>
      </c>
      <c r="GB228" s="33">
        <v>6.5577860000000005E-5</v>
      </c>
      <c r="GC228" s="33">
        <v>6.5201109999999996E-5</v>
      </c>
      <c r="GD228" s="33">
        <v>6.5198629999999998E-5</v>
      </c>
      <c r="GE228" s="33">
        <v>6.5469890000000001E-5</v>
      </c>
      <c r="GF228" s="33">
        <v>6.5812959999999999E-5</v>
      </c>
      <c r="GG228" s="33">
        <v>6.5936780000000001E-5</v>
      </c>
      <c r="GH228" s="33">
        <v>6.5796289999999998E-5</v>
      </c>
      <c r="GI228" s="33">
        <v>6.5262240000000003E-5</v>
      </c>
      <c r="GJ228" s="33">
        <v>6.4473940000000002E-5</v>
      </c>
      <c r="GK228" s="33">
        <v>6.3623670000000003E-5</v>
      </c>
      <c r="GL228" s="33">
        <v>6.2748889999999997E-5</v>
      </c>
      <c r="GM228" s="33">
        <v>6.1852410000000005E-5</v>
      </c>
      <c r="GN228" s="33">
        <v>6.1046120000000006E-5</v>
      </c>
      <c r="GO228" s="33">
        <v>6.0500939999999998E-5</v>
      </c>
      <c r="GP228" s="33">
        <v>6.04288E-5</v>
      </c>
      <c r="GQ228" s="33">
        <v>6.0624010000000002E-5</v>
      </c>
      <c r="GR228" s="33">
        <v>6.0670339999999997E-5</v>
      </c>
      <c r="GS228" s="33">
        <v>6.0541439999999999E-5</v>
      </c>
      <c r="GT228" s="33">
        <v>6.0506059999999997E-5</v>
      </c>
      <c r="GU228" s="33">
        <v>6.0632689999999999E-5</v>
      </c>
      <c r="GV228" s="33">
        <v>6.0725749999999997E-5</v>
      </c>
      <c r="GW228" s="33">
        <v>6.0462679999999998E-5</v>
      </c>
      <c r="GX228" s="33">
        <v>5.9713370000000001E-5</v>
      </c>
    </row>
    <row r="229" spans="1:403" x14ac:dyDescent="0.25">
      <c r="A229" s="13" t="str">
        <f t="shared" si="2"/>
        <v>Boom-FINE-0.6-14-3</v>
      </c>
      <c r="B229" s="13" t="s">
        <v>57</v>
      </c>
      <c r="C229" s="13" t="s">
        <v>30</v>
      </c>
      <c r="D229" s="23">
        <v>0.6</v>
      </c>
      <c r="E229" s="23">
        <v>14</v>
      </c>
      <c r="F229" s="32">
        <v>3</v>
      </c>
      <c r="G229" s="33">
        <v>0.1386791</v>
      </c>
      <c r="H229" s="33">
        <v>7.4267299999999994E-2</v>
      </c>
      <c r="I229" s="33">
        <v>4.8639259999999997E-2</v>
      </c>
      <c r="J229" s="33">
        <v>3.4507410000000002E-2</v>
      </c>
      <c r="K229" s="33">
        <v>2.5626099999999999E-2</v>
      </c>
      <c r="L229" s="33">
        <v>2.0219379999999999E-2</v>
      </c>
      <c r="M229" s="33">
        <v>1.6199769999999999E-2</v>
      </c>
      <c r="N229" s="33">
        <v>1.309009E-2</v>
      </c>
      <c r="O229" s="33">
        <v>1.1017849999999999E-2</v>
      </c>
      <c r="P229" s="33">
        <v>9.3773620000000002E-3</v>
      </c>
      <c r="Q229" s="33">
        <v>7.9076830000000004E-3</v>
      </c>
      <c r="R229" s="33">
        <v>6.687803E-3</v>
      </c>
      <c r="S229" s="33">
        <v>5.9845810000000001E-3</v>
      </c>
      <c r="T229" s="33">
        <v>5.3100880000000001E-3</v>
      </c>
      <c r="U229" s="33">
        <v>4.717555E-3</v>
      </c>
      <c r="V229" s="33">
        <v>3.9998610000000004E-3</v>
      </c>
      <c r="W229" s="33">
        <v>3.43729E-3</v>
      </c>
      <c r="X229" s="33">
        <v>2.992167E-3</v>
      </c>
      <c r="Y229" s="33">
        <v>2.6355939999999998E-3</v>
      </c>
      <c r="Z229" s="33">
        <v>2.2913149999999999E-3</v>
      </c>
      <c r="AA229" s="33">
        <v>2.0088580000000001E-3</v>
      </c>
      <c r="AB229" s="33">
        <v>1.780441E-3</v>
      </c>
      <c r="AC229" s="33">
        <v>1.5886850000000001E-3</v>
      </c>
      <c r="AD229" s="33">
        <v>1.4251299999999999E-3</v>
      </c>
      <c r="AE229" s="33">
        <v>1.2874679999999999E-3</v>
      </c>
      <c r="AF229" s="33">
        <v>1.1701050000000001E-3</v>
      </c>
      <c r="AG229" s="33">
        <v>1.0679439999999999E-3</v>
      </c>
      <c r="AH229" s="33">
        <v>9.8054010000000005E-4</v>
      </c>
      <c r="AI229" s="33">
        <v>9.0113580000000001E-4</v>
      </c>
      <c r="AJ229" s="33">
        <v>8.3002979999999998E-4</v>
      </c>
      <c r="AK229" s="33">
        <v>7.7191E-4</v>
      </c>
      <c r="AL229" s="33">
        <v>7.1825679999999996E-4</v>
      </c>
      <c r="AM229" s="33">
        <v>6.7039279999999996E-4</v>
      </c>
      <c r="AN229" s="33">
        <v>6.2771759999999995E-4</v>
      </c>
      <c r="AO229" s="33">
        <v>5.9153199999999997E-4</v>
      </c>
      <c r="AP229" s="33">
        <v>5.5779899999999999E-4</v>
      </c>
      <c r="AQ229" s="33">
        <v>5.2546609999999997E-4</v>
      </c>
      <c r="AR229" s="33">
        <v>4.9738620000000001E-4</v>
      </c>
      <c r="AS229" s="33">
        <v>4.716791E-4</v>
      </c>
      <c r="AT229" s="33">
        <v>4.4835030000000002E-4</v>
      </c>
      <c r="AU229" s="33">
        <v>4.2739299999999998E-4</v>
      </c>
      <c r="AV229" s="33">
        <v>4.0872640000000002E-4</v>
      </c>
      <c r="AW229" s="33">
        <v>3.9120270000000002E-4</v>
      </c>
      <c r="AX229" s="33">
        <v>3.7545550000000002E-4</v>
      </c>
      <c r="AY229" s="33">
        <v>3.6081630000000002E-4</v>
      </c>
      <c r="AZ229" s="33">
        <v>3.4653350000000001E-4</v>
      </c>
      <c r="BA229" s="33">
        <v>3.3307710000000002E-4</v>
      </c>
      <c r="BB229" s="33">
        <v>3.2174269999999999E-4</v>
      </c>
      <c r="BC229" s="33">
        <v>3.1229789999999999E-4</v>
      </c>
      <c r="BD229" s="33">
        <v>3.023662E-4</v>
      </c>
      <c r="BE229" s="33">
        <v>2.9122680000000001E-4</v>
      </c>
      <c r="BF229" s="33">
        <v>2.8192050000000002E-4</v>
      </c>
      <c r="BG229" s="33">
        <v>2.7537250000000003E-4</v>
      </c>
      <c r="BH229" s="33">
        <v>2.6826550000000002E-4</v>
      </c>
      <c r="BI229" s="33">
        <v>2.5968209999999999E-4</v>
      </c>
      <c r="BJ229" s="33">
        <v>2.5295750000000001E-4</v>
      </c>
      <c r="BK229" s="33">
        <v>2.4818600000000001E-4</v>
      </c>
      <c r="BL229" s="33">
        <v>2.427226E-4</v>
      </c>
      <c r="BM229" s="33">
        <v>2.3614719999999999E-4</v>
      </c>
      <c r="BN229" s="33">
        <v>2.3085010000000001E-4</v>
      </c>
      <c r="BO229" s="33">
        <v>2.2645670000000001E-4</v>
      </c>
      <c r="BP229" s="33">
        <v>2.227327E-4</v>
      </c>
      <c r="BQ229" s="33">
        <v>2.1896980000000001E-4</v>
      </c>
      <c r="BR229" s="33">
        <v>2.1415590000000001E-4</v>
      </c>
      <c r="BS229" s="33">
        <v>2.1046629999999999E-4</v>
      </c>
      <c r="BT229" s="33">
        <v>2.0705769999999999E-4</v>
      </c>
      <c r="BU229" s="33">
        <v>2.03511E-4</v>
      </c>
      <c r="BV229" s="33">
        <v>1.9966720000000001E-4</v>
      </c>
      <c r="BW229" s="33">
        <v>1.9649119999999999E-4</v>
      </c>
      <c r="BX229" s="33">
        <v>1.9343750000000001E-4</v>
      </c>
      <c r="BY229" s="33">
        <v>1.902273E-4</v>
      </c>
      <c r="BZ229" s="33">
        <v>1.8773290000000001E-4</v>
      </c>
      <c r="CA229" s="33">
        <v>1.8513700000000001E-4</v>
      </c>
      <c r="CB229" s="33">
        <v>1.8215399999999999E-4</v>
      </c>
      <c r="CC229" s="33">
        <v>1.792664E-4</v>
      </c>
      <c r="CD229" s="33">
        <v>1.7719139999999999E-4</v>
      </c>
      <c r="CE229" s="33">
        <v>1.751662E-4</v>
      </c>
      <c r="CF229" s="33">
        <v>1.7230460000000001E-4</v>
      </c>
      <c r="CG229" s="33">
        <v>1.6986329999999999E-4</v>
      </c>
      <c r="CH229" s="33">
        <v>1.688432E-4</v>
      </c>
      <c r="CI229" s="33">
        <v>1.674395E-4</v>
      </c>
      <c r="CJ229" s="33">
        <v>1.6451430000000001E-4</v>
      </c>
      <c r="CK229" s="33">
        <v>1.625431E-4</v>
      </c>
      <c r="CL229" s="33">
        <v>1.6208880000000001E-4</v>
      </c>
      <c r="CM229" s="33">
        <v>1.6060949999999999E-4</v>
      </c>
      <c r="CN229" s="33">
        <v>1.5810609999999999E-4</v>
      </c>
      <c r="CO229" s="33">
        <v>1.5603510000000001E-4</v>
      </c>
      <c r="CP229" s="33">
        <v>1.5513009999999999E-4</v>
      </c>
      <c r="CQ229" s="33">
        <v>1.540841E-4</v>
      </c>
      <c r="CR229" s="33">
        <v>1.522517E-4</v>
      </c>
      <c r="CS229" s="33">
        <v>1.5059439999999999E-4</v>
      </c>
      <c r="CT229" s="33">
        <v>1.4961029999999999E-4</v>
      </c>
      <c r="CU229" s="33">
        <v>1.483554E-4</v>
      </c>
      <c r="CV229" s="33">
        <v>1.465871E-4</v>
      </c>
      <c r="CW229" s="33">
        <v>1.448826E-4</v>
      </c>
      <c r="CX229" s="33">
        <v>1.43499E-4</v>
      </c>
      <c r="CY229" s="33">
        <v>1.4243989999999999E-4</v>
      </c>
      <c r="CZ229" s="33">
        <v>1.4154139999999999E-4</v>
      </c>
      <c r="DA229" s="33">
        <v>1.40431E-4</v>
      </c>
      <c r="DB229" s="33">
        <v>1.3899879999999999E-4</v>
      </c>
      <c r="DC229" s="33">
        <v>1.375006E-4</v>
      </c>
      <c r="DD229" s="33">
        <v>1.363596E-4</v>
      </c>
      <c r="DE229" s="33">
        <v>1.3518819999999999E-4</v>
      </c>
      <c r="DF229" s="33">
        <v>1.3352120000000001E-4</v>
      </c>
      <c r="DG229" s="33">
        <v>1.321258E-4</v>
      </c>
      <c r="DH229" s="33">
        <v>1.3118210000000001E-4</v>
      </c>
      <c r="DI229" s="33">
        <v>1.3065129999999999E-4</v>
      </c>
      <c r="DJ229" s="33">
        <v>1.2984100000000001E-4</v>
      </c>
      <c r="DK229" s="33">
        <v>1.2848490000000001E-4</v>
      </c>
      <c r="DL229" s="33">
        <v>1.2705409999999999E-4</v>
      </c>
      <c r="DM229" s="33">
        <v>1.261852E-4</v>
      </c>
      <c r="DN229" s="33">
        <v>1.252398E-4</v>
      </c>
      <c r="DO229" s="33">
        <v>1.235102E-4</v>
      </c>
      <c r="DP229" s="33">
        <v>1.219405E-4</v>
      </c>
      <c r="DQ229" s="33">
        <v>1.214403E-4</v>
      </c>
      <c r="DR229" s="33">
        <v>1.210403E-4</v>
      </c>
      <c r="DS229" s="33">
        <v>1.199647E-4</v>
      </c>
      <c r="DT229" s="33">
        <v>1.189215E-4</v>
      </c>
      <c r="DU229" s="33">
        <v>1.182505E-4</v>
      </c>
      <c r="DV229" s="33">
        <v>1.176062E-4</v>
      </c>
      <c r="DW229" s="33">
        <v>1.1651520000000001E-4</v>
      </c>
      <c r="DX229" s="33">
        <v>1.148738E-4</v>
      </c>
      <c r="DY229" s="33">
        <v>1.132192E-4</v>
      </c>
      <c r="DZ229" s="33">
        <v>1.120477E-4</v>
      </c>
      <c r="EA229" s="33">
        <v>1.1140169999999999E-4</v>
      </c>
      <c r="EB229" s="33">
        <v>1.108609E-4</v>
      </c>
      <c r="EC229" s="33">
        <v>1.1032629999999999E-4</v>
      </c>
      <c r="ED229" s="33">
        <v>1.0995529999999999E-4</v>
      </c>
      <c r="EE229" s="33">
        <v>1.096356E-4</v>
      </c>
      <c r="EF229" s="33">
        <v>1.08748E-4</v>
      </c>
      <c r="EG229" s="33">
        <v>1.072464E-4</v>
      </c>
      <c r="EH229" s="33">
        <v>1.0600259999999999E-4</v>
      </c>
      <c r="EI229" s="33">
        <v>1.050861E-4</v>
      </c>
      <c r="EJ229" s="33">
        <v>1.039788E-4</v>
      </c>
      <c r="EK229" s="33">
        <v>1.028596E-4</v>
      </c>
      <c r="EL229" s="33">
        <v>1.023377E-4</v>
      </c>
      <c r="EM229" s="33">
        <v>1.02217E-4</v>
      </c>
      <c r="EN229" s="33">
        <v>1.0195729999999999E-4</v>
      </c>
      <c r="EO229" s="33">
        <v>1.0149739999999999E-4</v>
      </c>
      <c r="EP229" s="33">
        <v>1.008458E-4</v>
      </c>
      <c r="EQ229" s="33">
        <v>1.001389E-4</v>
      </c>
      <c r="ER229" s="33">
        <v>9.9329159999999995E-5</v>
      </c>
      <c r="ES229" s="33">
        <v>9.8314199999999995E-5</v>
      </c>
      <c r="ET229" s="33">
        <v>9.7381959999999994E-5</v>
      </c>
      <c r="EU229" s="33">
        <v>9.6756219999999995E-5</v>
      </c>
      <c r="EV229" s="33">
        <v>9.6358339999999998E-5</v>
      </c>
      <c r="EW229" s="33">
        <v>9.5983039999999995E-5</v>
      </c>
      <c r="EX229" s="33">
        <v>9.5242069999999999E-5</v>
      </c>
      <c r="EY229" s="33">
        <v>9.4314449999999996E-5</v>
      </c>
      <c r="EZ229" s="33">
        <v>9.3548089999999999E-5</v>
      </c>
      <c r="FA229" s="33">
        <v>9.2980019999999995E-5</v>
      </c>
      <c r="FB229" s="33">
        <v>9.2661090000000006E-5</v>
      </c>
      <c r="FC229" s="33">
        <v>9.2449779999999996E-5</v>
      </c>
      <c r="FD229" s="33">
        <v>9.2110389999999998E-5</v>
      </c>
      <c r="FE229" s="33">
        <v>9.1638019999999994E-5</v>
      </c>
      <c r="FF229" s="33">
        <v>9.1256720000000005E-5</v>
      </c>
      <c r="FG229" s="33">
        <v>9.0936779999999998E-5</v>
      </c>
      <c r="FH229" s="33">
        <v>9.0429359999999996E-5</v>
      </c>
      <c r="FI229" s="33">
        <v>8.9662090000000003E-5</v>
      </c>
      <c r="FJ229" s="33">
        <v>8.8733000000000006E-5</v>
      </c>
      <c r="FK229" s="33">
        <v>8.754186E-5</v>
      </c>
      <c r="FL229" s="33">
        <v>8.6305989999999996E-5</v>
      </c>
      <c r="FM229" s="33">
        <v>8.5473420000000002E-5</v>
      </c>
      <c r="FN229" s="33">
        <v>8.5082840000000001E-5</v>
      </c>
      <c r="FO229" s="33">
        <v>8.4984779999999998E-5</v>
      </c>
      <c r="FP229" s="33">
        <v>8.5083539999999995E-5</v>
      </c>
      <c r="FQ229" s="33">
        <v>8.5311169999999995E-5</v>
      </c>
      <c r="FR229" s="33">
        <v>8.5465599999999997E-5</v>
      </c>
      <c r="FS229" s="33">
        <v>8.5260340000000004E-5</v>
      </c>
      <c r="FT229" s="33">
        <v>8.469188E-5</v>
      </c>
      <c r="FU229" s="33">
        <v>8.3853149999999995E-5</v>
      </c>
      <c r="FV229" s="33">
        <v>8.2798990000000004E-5</v>
      </c>
      <c r="FW229" s="33">
        <v>8.1654679999999995E-5</v>
      </c>
      <c r="FX229" s="33">
        <v>8.0589470000000003E-5</v>
      </c>
      <c r="FY229" s="33">
        <v>7.9756840000000005E-5</v>
      </c>
      <c r="FZ229" s="33">
        <v>7.9178849999999998E-5</v>
      </c>
      <c r="GA229" s="33">
        <v>7.8793339999999999E-5</v>
      </c>
      <c r="GB229" s="33">
        <v>7.8541049999999996E-5</v>
      </c>
      <c r="GC229" s="33">
        <v>7.8333569999999996E-5</v>
      </c>
      <c r="GD229" s="33">
        <v>7.8057230000000004E-5</v>
      </c>
      <c r="GE229" s="33">
        <v>7.7932260000000003E-5</v>
      </c>
      <c r="GF229" s="33">
        <v>7.7984689999999998E-5</v>
      </c>
      <c r="GG229" s="33">
        <v>7.7959000000000004E-5</v>
      </c>
      <c r="GH229" s="33">
        <v>7.7666890000000006E-5</v>
      </c>
      <c r="GI229" s="33">
        <v>7.7129509999999995E-5</v>
      </c>
      <c r="GJ229" s="33">
        <v>7.6519030000000006E-5</v>
      </c>
      <c r="GK229" s="33">
        <v>7.5978169999999995E-5</v>
      </c>
      <c r="GL229" s="33">
        <v>7.5549580000000005E-5</v>
      </c>
      <c r="GM229" s="33">
        <v>7.5083860000000005E-5</v>
      </c>
      <c r="GN229" s="33">
        <v>7.4521420000000002E-5</v>
      </c>
      <c r="GO229" s="33">
        <v>7.3822110000000007E-5</v>
      </c>
      <c r="GP229" s="33">
        <v>7.2922479999999997E-5</v>
      </c>
      <c r="GQ229" s="33">
        <v>7.1929080000000001E-5</v>
      </c>
      <c r="GR229" s="33">
        <v>7.1359150000000003E-5</v>
      </c>
      <c r="GS229" s="33">
        <v>7.1241479999999997E-5</v>
      </c>
      <c r="GT229" s="33">
        <v>7.1269880000000006E-5</v>
      </c>
      <c r="GU229" s="33">
        <v>7.1304999999999996E-5</v>
      </c>
      <c r="GV229" s="33">
        <v>7.1212399999999996E-5</v>
      </c>
      <c r="GW229" s="33">
        <v>7.0900820000000005E-5</v>
      </c>
      <c r="GX229" s="33">
        <v>7.0410959999999998E-5</v>
      </c>
    </row>
    <row r="230" spans="1:403" x14ac:dyDescent="0.25">
      <c r="A230" s="13" t="str">
        <f t="shared" si="2"/>
        <v>Boom-FINE-0.6-7-3</v>
      </c>
      <c r="B230" s="13" t="s">
        <v>57</v>
      </c>
      <c r="C230" s="13" t="s">
        <v>30</v>
      </c>
      <c r="D230" s="23">
        <v>0.6</v>
      </c>
      <c r="E230" s="23">
        <v>7</v>
      </c>
      <c r="F230" s="32">
        <v>3</v>
      </c>
      <c r="G230" s="33">
        <v>0.1054078</v>
      </c>
      <c r="H230" s="33">
        <v>4.4415219999999998E-2</v>
      </c>
      <c r="I230" s="33">
        <v>2.5689409999999999E-2</v>
      </c>
      <c r="J230" s="33">
        <v>1.7209849999999999E-2</v>
      </c>
      <c r="K230" s="33">
        <v>1.24896E-2</v>
      </c>
      <c r="L230" s="33">
        <v>9.5448319999999996E-3</v>
      </c>
      <c r="M230" s="33">
        <v>7.8369219999999996E-3</v>
      </c>
      <c r="N230" s="33">
        <v>6.3969420000000001E-3</v>
      </c>
      <c r="O230" s="33">
        <v>5.4168180000000003E-3</v>
      </c>
      <c r="P230" s="33">
        <v>4.6605290000000001E-3</v>
      </c>
      <c r="Q230" s="33">
        <v>3.9531979999999998E-3</v>
      </c>
      <c r="R230" s="33">
        <v>3.4214570000000001E-3</v>
      </c>
      <c r="S230" s="33">
        <v>3.044607E-3</v>
      </c>
      <c r="T230" s="33">
        <v>2.693581E-3</v>
      </c>
      <c r="U230" s="33">
        <v>2.3701009999999999E-3</v>
      </c>
      <c r="V230" s="33">
        <v>2.0255429999999999E-3</v>
      </c>
      <c r="W230" s="33">
        <v>1.740403E-3</v>
      </c>
      <c r="X230" s="33">
        <v>1.5222899999999999E-3</v>
      </c>
      <c r="Y230" s="33">
        <v>1.3207259999999999E-3</v>
      </c>
      <c r="Z230" s="33">
        <v>1.1668749999999999E-3</v>
      </c>
      <c r="AA230" s="33">
        <v>1.042652E-3</v>
      </c>
      <c r="AB230" s="33">
        <v>9.425519E-4</v>
      </c>
      <c r="AC230" s="33">
        <v>8.6066919999999996E-4</v>
      </c>
      <c r="AD230" s="33">
        <v>7.916523E-4</v>
      </c>
      <c r="AE230" s="33">
        <v>7.3347970000000001E-4</v>
      </c>
      <c r="AF230" s="33">
        <v>6.8409809999999999E-4</v>
      </c>
      <c r="AG230" s="33">
        <v>6.4138949999999998E-4</v>
      </c>
      <c r="AH230" s="33">
        <v>6.0440069999999997E-4</v>
      </c>
      <c r="AI230" s="33">
        <v>5.7217539999999999E-4</v>
      </c>
      <c r="AJ230" s="33">
        <v>5.4411590000000005E-4</v>
      </c>
      <c r="AK230" s="33">
        <v>5.1928420000000002E-4</v>
      </c>
      <c r="AL230" s="33">
        <v>4.9701400000000005E-4</v>
      </c>
      <c r="AM230" s="33">
        <v>4.783473E-4</v>
      </c>
      <c r="AN230" s="33">
        <v>4.6079770000000001E-4</v>
      </c>
      <c r="AO230" s="33">
        <v>4.4564049999999998E-4</v>
      </c>
      <c r="AP230" s="33">
        <v>4.3177100000000001E-4</v>
      </c>
      <c r="AQ230" s="33">
        <v>4.1918339999999998E-4</v>
      </c>
      <c r="AR230" s="33">
        <v>4.0820009999999998E-4</v>
      </c>
      <c r="AS230" s="33">
        <v>3.9679599999999999E-4</v>
      </c>
      <c r="AT230" s="33">
        <v>3.872096E-4</v>
      </c>
      <c r="AU230" s="33">
        <v>3.7825249999999999E-4</v>
      </c>
      <c r="AV230" s="33">
        <v>3.691562E-4</v>
      </c>
      <c r="AW230" s="33">
        <v>3.6205999999999999E-4</v>
      </c>
      <c r="AX230" s="33">
        <v>3.5465889999999997E-4</v>
      </c>
      <c r="AY230" s="33">
        <v>3.4745140000000001E-4</v>
      </c>
      <c r="AZ230" s="33">
        <v>3.4126639999999998E-4</v>
      </c>
      <c r="BA230" s="33">
        <v>3.3469000000000001E-4</v>
      </c>
      <c r="BB230" s="33">
        <v>3.285788E-4</v>
      </c>
      <c r="BC230" s="33">
        <v>3.2287659999999998E-4</v>
      </c>
      <c r="BD230" s="33">
        <v>3.174122E-4</v>
      </c>
      <c r="BE230" s="33">
        <v>3.1172280000000001E-4</v>
      </c>
      <c r="BF230" s="33">
        <v>3.0674510000000001E-4</v>
      </c>
      <c r="BG230" s="33">
        <v>3.0112010000000002E-4</v>
      </c>
      <c r="BH230" s="33">
        <v>2.9656250000000001E-4</v>
      </c>
      <c r="BI230" s="33">
        <v>2.9237330000000001E-4</v>
      </c>
      <c r="BJ230" s="33">
        <v>2.875159E-4</v>
      </c>
      <c r="BK230" s="33">
        <v>2.8267949999999999E-4</v>
      </c>
      <c r="BL230" s="33">
        <v>2.7838260000000002E-4</v>
      </c>
      <c r="BM230" s="33">
        <v>2.7411610000000001E-4</v>
      </c>
      <c r="BN230" s="33">
        <v>2.7049689999999999E-4</v>
      </c>
      <c r="BO230" s="33">
        <v>2.669115E-4</v>
      </c>
      <c r="BP230" s="33">
        <v>2.628954E-4</v>
      </c>
      <c r="BQ230" s="33">
        <v>2.5918559999999998E-4</v>
      </c>
      <c r="BR230" s="33">
        <v>2.550241E-4</v>
      </c>
      <c r="BS230" s="33">
        <v>2.5141220000000003E-4</v>
      </c>
      <c r="BT230" s="33">
        <v>2.4784850000000001E-4</v>
      </c>
      <c r="BU230" s="33">
        <v>2.4511509999999999E-4</v>
      </c>
      <c r="BV230" s="33">
        <v>2.423037E-4</v>
      </c>
      <c r="BW230" s="33">
        <v>2.385752E-4</v>
      </c>
      <c r="BX230" s="33">
        <v>2.349284E-4</v>
      </c>
      <c r="BY230" s="33">
        <v>2.311259E-4</v>
      </c>
      <c r="BZ230" s="33">
        <v>2.276081E-4</v>
      </c>
      <c r="CA230" s="33">
        <v>2.241334E-4</v>
      </c>
      <c r="CB230" s="33">
        <v>2.2145739999999999E-4</v>
      </c>
      <c r="CC230" s="33">
        <v>2.1889880000000001E-4</v>
      </c>
      <c r="CD230" s="33">
        <v>2.157851E-4</v>
      </c>
      <c r="CE230" s="33">
        <v>2.126498E-4</v>
      </c>
      <c r="CF230" s="33">
        <v>2.098023E-4</v>
      </c>
      <c r="CG230" s="33">
        <v>2.0682160000000001E-4</v>
      </c>
      <c r="CH230" s="33">
        <v>2.0399120000000001E-4</v>
      </c>
      <c r="CI230" s="33">
        <v>2.010724E-4</v>
      </c>
      <c r="CJ230" s="33">
        <v>1.981706E-4</v>
      </c>
      <c r="CK230" s="33">
        <v>1.952899E-4</v>
      </c>
      <c r="CL230" s="33">
        <v>1.9240460000000001E-4</v>
      </c>
      <c r="CM230" s="33">
        <v>1.8941380000000001E-4</v>
      </c>
      <c r="CN230" s="33">
        <v>1.8678680000000001E-4</v>
      </c>
      <c r="CO230" s="33">
        <v>1.8424089999999999E-4</v>
      </c>
      <c r="CP230" s="33">
        <v>1.817613E-4</v>
      </c>
      <c r="CQ230" s="33">
        <v>1.7964080000000001E-4</v>
      </c>
      <c r="CR230" s="33">
        <v>1.7727180000000001E-4</v>
      </c>
      <c r="CS230" s="33">
        <v>1.7445699999999999E-4</v>
      </c>
      <c r="CT230" s="33">
        <v>1.7194230000000001E-4</v>
      </c>
      <c r="CU230" s="33">
        <v>1.6931499999999999E-4</v>
      </c>
      <c r="CV230" s="33">
        <v>1.6680460000000001E-4</v>
      </c>
      <c r="CW230" s="33">
        <v>1.6474750000000001E-4</v>
      </c>
      <c r="CX230" s="33">
        <v>1.6282509999999999E-4</v>
      </c>
      <c r="CY230" s="33">
        <v>1.612242E-4</v>
      </c>
      <c r="CZ230" s="33">
        <v>1.5906129999999999E-4</v>
      </c>
      <c r="DA230" s="33">
        <v>1.566808E-4</v>
      </c>
      <c r="DB230" s="33">
        <v>1.5429220000000001E-4</v>
      </c>
      <c r="DC230" s="33">
        <v>1.520169E-4</v>
      </c>
      <c r="DD230" s="33">
        <v>1.5007E-4</v>
      </c>
      <c r="DE230" s="33">
        <v>1.4835799999999999E-4</v>
      </c>
      <c r="DF230" s="33">
        <v>1.470156E-4</v>
      </c>
      <c r="DG230" s="33">
        <v>1.4606849999999999E-4</v>
      </c>
      <c r="DH230" s="33">
        <v>1.4483639999999999E-4</v>
      </c>
      <c r="DI230" s="33">
        <v>1.4296900000000001E-4</v>
      </c>
      <c r="DJ230" s="33">
        <v>1.411049E-4</v>
      </c>
      <c r="DK230" s="33">
        <v>1.3962539999999999E-4</v>
      </c>
      <c r="DL230" s="33">
        <v>1.3838899999999999E-4</v>
      </c>
      <c r="DM230" s="33">
        <v>1.3697110000000001E-4</v>
      </c>
      <c r="DN230" s="33">
        <v>1.352526E-4</v>
      </c>
      <c r="DO230" s="33">
        <v>1.3363989999999999E-4</v>
      </c>
      <c r="DP230" s="33">
        <v>1.3247089999999999E-4</v>
      </c>
      <c r="DQ230" s="33">
        <v>1.3156250000000001E-4</v>
      </c>
      <c r="DR230" s="33">
        <v>1.30884E-4</v>
      </c>
      <c r="DS230" s="33">
        <v>1.3043899999999999E-4</v>
      </c>
      <c r="DT230" s="33">
        <v>1.299339E-4</v>
      </c>
      <c r="DU230" s="33">
        <v>1.289533E-4</v>
      </c>
      <c r="DV230" s="33">
        <v>1.273426E-4</v>
      </c>
      <c r="DW230" s="33">
        <v>1.2533579999999999E-4</v>
      </c>
      <c r="DX230" s="33">
        <v>1.2343320000000001E-4</v>
      </c>
      <c r="DY230" s="33">
        <v>1.219072E-4</v>
      </c>
      <c r="DZ230" s="33">
        <v>1.2108089999999999E-4</v>
      </c>
      <c r="EA230" s="33">
        <v>1.2073179999999999E-4</v>
      </c>
      <c r="EB230" s="33">
        <v>1.206623E-4</v>
      </c>
      <c r="EC230" s="33">
        <v>1.2071279999999999E-4</v>
      </c>
      <c r="ED230" s="33">
        <v>1.202526E-4</v>
      </c>
      <c r="EE230" s="33">
        <v>1.190817E-4</v>
      </c>
      <c r="EF230" s="33">
        <v>1.174716E-4</v>
      </c>
      <c r="EG230" s="33">
        <v>1.158423E-4</v>
      </c>
      <c r="EH230" s="33">
        <v>1.141582E-4</v>
      </c>
      <c r="EI230" s="33">
        <v>1.124148E-4</v>
      </c>
      <c r="EJ230" s="33">
        <v>1.111775E-4</v>
      </c>
      <c r="EK230" s="33">
        <v>1.108317E-4</v>
      </c>
      <c r="EL230" s="33">
        <v>1.109256E-4</v>
      </c>
      <c r="EM230" s="33">
        <v>1.108524E-4</v>
      </c>
      <c r="EN230" s="33">
        <v>1.1060119999999999E-4</v>
      </c>
      <c r="EO230" s="33">
        <v>1.101971E-4</v>
      </c>
      <c r="EP230" s="33">
        <v>1.0967109999999999E-4</v>
      </c>
      <c r="EQ230" s="33">
        <v>1.0864469999999999E-4</v>
      </c>
      <c r="ER230" s="33">
        <v>1.0692920000000001E-4</v>
      </c>
      <c r="ES230" s="33">
        <v>1.0493880000000001E-4</v>
      </c>
      <c r="ET230" s="33">
        <v>1.032703E-4</v>
      </c>
      <c r="EU230" s="33">
        <v>1.023722E-4</v>
      </c>
      <c r="EV230" s="33">
        <v>1.018956E-4</v>
      </c>
      <c r="EW230" s="33">
        <v>1.01613E-4</v>
      </c>
      <c r="EX230" s="33">
        <v>1.0140070000000001E-4</v>
      </c>
      <c r="EY230" s="33">
        <v>1.010467E-4</v>
      </c>
      <c r="EZ230" s="33">
        <v>1.002882E-4</v>
      </c>
      <c r="FA230" s="33">
        <v>9.9238660000000006E-5</v>
      </c>
      <c r="FB230" s="33">
        <v>9.812151E-5</v>
      </c>
      <c r="FC230" s="33">
        <v>9.7048720000000006E-5</v>
      </c>
      <c r="FD230" s="33">
        <v>9.5993080000000006E-5</v>
      </c>
      <c r="FE230" s="33">
        <v>9.5072400000000001E-5</v>
      </c>
      <c r="FF230" s="33">
        <v>9.447724E-5</v>
      </c>
      <c r="FG230" s="33">
        <v>9.4013730000000006E-5</v>
      </c>
      <c r="FH230" s="33">
        <v>9.3343679999999997E-5</v>
      </c>
      <c r="FI230" s="33">
        <v>9.2408499999999995E-5</v>
      </c>
      <c r="FJ230" s="33">
        <v>9.12398E-5</v>
      </c>
      <c r="FK230" s="33">
        <v>8.9976350000000005E-5</v>
      </c>
      <c r="FL230" s="33">
        <v>8.8898390000000002E-5</v>
      </c>
      <c r="FM230" s="33">
        <v>8.8243649999999993E-5</v>
      </c>
      <c r="FN230" s="33">
        <v>8.7948869999999999E-5</v>
      </c>
      <c r="FO230" s="33">
        <v>8.7635169999999995E-5</v>
      </c>
      <c r="FP230" s="33">
        <v>8.716427E-5</v>
      </c>
      <c r="FQ230" s="33">
        <v>8.6415970000000005E-5</v>
      </c>
      <c r="FR230" s="33">
        <v>8.5503280000000004E-5</v>
      </c>
      <c r="FS230" s="33">
        <v>8.4553190000000001E-5</v>
      </c>
      <c r="FT230" s="33">
        <v>8.3567979999999995E-5</v>
      </c>
      <c r="FU230" s="33">
        <v>8.2574810000000002E-5</v>
      </c>
      <c r="FV230" s="33">
        <v>8.1583649999999999E-5</v>
      </c>
      <c r="FW230" s="33">
        <v>8.0591669999999994E-5</v>
      </c>
      <c r="FX230" s="33">
        <v>7.9798199999999998E-5</v>
      </c>
      <c r="FY230" s="33">
        <v>7.9324679999999995E-5</v>
      </c>
      <c r="FZ230" s="33">
        <v>7.9147209999999994E-5</v>
      </c>
      <c r="GA230" s="33">
        <v>7.9015070000000006E-5</v>
      </c>
      <c r="GB230" s="33">
        <v>7.8699129999999995E-5</v>
      </c>
      <c r="GC230" s="33">
        <v>7.8205519999999997E-5</v>
      </c>
      <c r="GD230" s="33">
        <v>7.7522609999999996E-5</v>
      </c>
      <c r="GE230" s="33">
        <v>7.6765149999999998E-5</v>
      </c>
      <c r="GF230" s="33">
        <v>7.6004149999999996E-5</v>
      </c>
      <c r="GG230" s="33">
        <v>7.5303520000000003E-5</v>
      </c>
      <c r="GH230" s="33">
        <v>7.4777740000000003E-5</v>
      </c>
      <c r="GI230" s="33">
        <v>7.4414799999999998E-5</v>
      </c>
      <c r="GJ230" s="33">
        <v>7.4099270000000002E-5</v>
      </c>
      <c r="GK230" s="33">
        <v>7.3740379999999995E-5</v>
      </c>
      <c r="GL230" s="33">
        <v>7.3207730000000003E-5</v>
      </c>
      <c r="GM230" s="33">
        <v>7.2461019999999998E-5</v>
      </c>
      <c r="GN230" s="33">
        <v>7.1717449999999996E-5</v>
      </c>
      <c r="GO230" s="33">
        <v>7.1113039999999998E-5</v>
      </c>
      <c r="GP230" s="33">
        <v>7.0684950000000002E-5</v>
      </c>
      <c r="GQ230" s="33">
        <v>7.0451849999999999E-5</v>
      </c>
      <c r="GR230" s="33">
        <v>7.0368279999999994E-5</v>
      </c>
      <c r="GS230" s="33">
        <v>7.0318400000000001E-5</v>
      </c>
      <c r="GT230" s="33">
        <v>7.0131159999999994E-5</v>
      </c>
      <c r="GU230" s="33">
        <v>6.9822579999999997E-5</v>
      </c>
      <c r="GV230" s="33">
        <v>6.9551480000000005E-5</v>
      </c>
      <c r="GW230" s="33">
        <v>6.9333870000000002E-5</v>
      </c>
      <c r="GX230" s="33">
        <v>6.9062729999999994E-5</v>
      </c>
    </row>
    <row r="231" spans="1:403" x14ac:dyDescent="0.25">
      <c r="A231" s="13" t="str">
        <f t="shared" si="2"/>
        <v>Boom-MEDIUM-0.6-20-Any</v>
      </c>
      <c r="B231" s="13" t="s">
        <v>57</v>
      </c>
      <c r="C231" s="13" t="s">
        <v>31</v>
      </c>
      <c r="D231" s="23">
        <v>0.6</v>
      </c>
      <c r="E231" s="23">
        <v>20</v>
      </c>
      <c r="F231" s="32" t="s">
        <v>48</v>
      </c>
      <c r="G231" s="33">
        <v>0.128646818</v>
      </c>
      <c r="H231" s="33">
        <v>8.8683342400000004E-2</v>
      </c>
      <c r="I231" s="33">
        <v>6.6190218800000006E-2</v>
      </c>
      <c r="J231" s="33">
        <v>5.1726827200000006E-2</v>
      </c>
      <c r="K231" s="33">
        <v>4.3123086800000002E-2</v>
      </c>
      <c r="L231" s="33">
        <v>3.68776086E-2</v>
      </c>
      <c r="M231" s="33">
        <v>3.2144390600000003E-2</v>
      </c>
      <c r="N231" s="33">
        <v>2.8483506400000004E-2</v>
      </c>
      <c r="O231" s="33">
        <v>2.5864453600000004E-2</v>
      </c>
      <c r="P231" s="33">
        <v>2.3617459E-2</v>
      </c>
      <c r="Q231" s="33">
        <v>2.1593439400000001E-2</v>
      </c>
      <c r="R231" s="33">
        <v>1.9768701400000002E-2</v>
      </c>
      <c r="S231" s="33">
        <v>1.8061879200000002E-2</v>
      </c>
      <c r="T231" s="33">
        <v>1.6435131400000001E-2</v>
      </c>
      <c r="U231" s="33">
        <v>1.48610024E-2</v>
      </c>
      <c r="V231" s="33">
        <v>1.3373000480000001E-2</v>
      </c>
      <c r="W231" s="33">
        <v>1.1956088E-2</v>
      </c>
      <c r="X231" s="33">
        <v>1.104907504E-2</v>
      </c>
      <c r="Y231" s="33">
        <v>1.0255445660000001E-2</v>
      </c>
      <c r="Z231" s="33">
        <v>9.5653692999999995E-3</v>
      </c>
      <c r="AA231" s="33">
        <v>8.9021869400000009E-3</v>
      </c>
      <c r="AB231" s="33">
        <v>8.32783338E-3</v>
      </c>
      <c r="AC231" s="33">
        <v>7.8175417799999994E-3</v>
      </c>
      <c r="AD231" s="33">
        <v>7.3680692200000005E-3</v>
      </c>
      <c r="AE231" s="33">
        <v>6.9463839000000003E-3</v>
      </c>
      <c r="AF231" s="33">
        <v>6.57074484E-3</v>
      </c>
      <c r="AG231" s="33">
        <v>6.2329182599999994E-3</v>
      </c>
      <c r="AH231" s="33">
        <v>5.9278885800000004E-3</v>
      </c>
      <c r="AI231" s="33">
        <v>5.6520315799999995E-3</v>
      </c>
      <c r="AJ231" s="33">
        <v>5.4021110799999999E-3</v>
      </c>
      <c r="AK231" s="33">
        <v>5.17399322E-3</v>
      </c>
      <c r="AL231" s="33">
        <v>4.9671899000000002E-3</v>
      </c>
      <c r="AM231" s="33">
        <v>4.7781253800000005E-3</v>
      </c>
      <c r="AN231" s="33">
        <v>4.6027916400000002E-3</v>
      </c>
      <c r="AO231" s="33">
        <v>4.4395045999999997E-3</v>
      </c>
      <c r="AP231" s="33">
        <v>4.2886711200000004E-3</v>
      </c>
      <c r="AQ231" s="33">
        <v>4.1478114399999995E-3</v>
      </c>
      <c r="AR231" s="33">
        <v>4.0179930600000007E-3</v>
      </c>
      <c r="AS231" s="33">
        <v>3.8975834800000003E-3</v>
      </c>
      <c r="AT231" s="33">
        <v>3.7858711799999998E-3</v>
      </c>
      <c r="AU231" s="33">
        <v>3.6823008199999997E-3</v>
      </c>
      <c r="AV231" s="33">
        <v>3.5865239200000001E-3</v>
      </c>
      <c r="AW231" s="33">
        <v>3.4964673200000001E-3</v>
      </c>
      <c r="AX231" s="33">
        <v>3.4120963800000001E-3</v>
      </c>
      <c r="AY231" s="33">
        <v>3.3326949800000002E-3</v>
      </c>
      <c r="AZ231" s="33">
        <v>3.2584208399999998E-3</v>
      </c>
      <c r="BA231" s="33">
        <v>3.1885614399999999E-3</v>
      </c>
      <c r="BB231" s="33">
        <v>3.1238720000000002E-3</v>
      </c>
      <c r="BC231" s="33">
        <v>3.0625025600000003E-3</v>
      </c>
      <c r="BD231" s="33">
        <v>3.0054907999999998E-3</v>
      </c>
      <c r="BE231" s="33">
        <v>2.9519933000000001E-3</v>
      </c>
      <c r="BF231" s="33">
        <v>2.9020857400000001E-3</v>
      </c>
      <c r="BG231" s="33">
        <v>2.8542632200000001E-3</v>
      </c>
      <c r="BH231" s="33">
        <v>2.80865156E-3</v>
      </c>
      <c r="BI231" s="33">
        <v>2.7652507599999999E-3</v>
      </c>
      <c r="BJ231" s="33">
        <v>2.7239004799999998E-3</v>
      </c>
      <c r="BK231" s="33">
        <v>2.6847331600000001E-3</v>
      </c>
      <c r="BL231" s="33">
        <v>2.6482301800000003E-3</v>
      </c>
      <c r="BM231" s="33">
        <v>2.6129615000000002E-3</v>
      </c>
      <c r="BN231" s="33">
        <v>2.5800538E-3</v>
      </c>
      <c r="BO231" s="33">
        <v>2.5492018199999998E-3</v>
      </c>
      <c r="BP231" s="33">
        <v>2.5199404539999999E-3</v>
      </c>
      <c r="BQ231" s="33">
        <v>2.4914536440000003E-3</v>
      </c>
      <c r="BR231" s="33">
        <v>2.4646354199999998E-3</v>
      </c>
      <c r="BS231" s="33">
        <v>2.4377482619999998E-3</v>
      </c>
      <c r="BT231" s="33">
        <v>2.41171142E-3</v>
      </c>
      <c r="BU231" s="33">
        <v>2.3867333119999999E-3</v>
      </c>
      <c r="BV231" s="33">
        <v>2.3638625879999998E-3</v>
      </c>
      <c r="BW231" s="33">
        <v>2.3417773340000001E-3</v>
      </c>
      <c r="BX231" s="33">
        <v>2.3206809959999998E-3</v>
      </c>
      <c r="BY231" s="33">
        <v>2.2996757099999999E-3</v>
      </c>
      <c r="BZ231" s="33">
        <v>2.2784209279999999E-3</v>
      </c>
      <c r="CA231" s="33">
        <v>2.2578730560000003E-3</v>
      </c>
      <c r="CB231" s="33">
        <v>2.2374753160000001E-3</v>
      </c>
      <c r="CC231" s="33">
        <v>2.2170907580000001E-3</v>
      </c>
      <c r="CD231" s="33">
        <v>2.1975078560000001E-3</v>
      </c>
      <c r="CE231" s="33">
        <v>2.17863324E-3</v>
      </c>
      <c r="CF231" s="33">
        <v>2.1603821280000001E-3</v>
      </c>
      <c r="CG231" s="33">
        <v>2.1420592720000002E-3</v>
      </c>
      <c r="CH231" s="33">
        <v>2.1246859120000001E-3</v>
      </c>
      <c r="CI231" s="33">
        <v>2.1070038500000002E-3</v>
      </c>
      <c r="CJ231" s="33">
        <v>2.0897928959999999E-3</v>
      </c>
      <c r="CK231" s="33">
        <v>2.0723962299999997E-3</v>
      </c>
      <c r="CL231" s="33">
        <v>2.0549830080000002E-3</v>
      </c>
      <c r="CM231" s="33">
        <v>2.0376578360000001E-3</v>
      </c>
      <c r="CN231" s="33">
        <v>2.020529016E-3</v>
      </c>
      <c r="CO231" s="33">
        <v>2.0040292879999998E-3</v>
      </c>
      <c r="CP231" s="33">
        <v>1.9880700979999998E-3</v>
      </c>
      <c r="CQ231" s="33">
        <v>1.9718840060000001E-3</v>
      </c>
      <c r="CR231" s="33">
        <v>1.9566065959999998E-3</v>
      </c>
      <c r="CS231" s="33">
        <v>1.9408327100000002E-3</v>
      </c>
      <c r="CT231" s="33">
        <v>1.9256133959999998E-3</v>
      </c>
      <c r="CU231" s="33">
        <v>1.9102283199999999E-3</v>
      </c>
      <c r="CV231" s="33">
        <v>1.8951511840000002E-3</v>
      </c>
      <c r="CW231" s="33">
        <v>1.8796953220000003E-3</v>
      </c>
      <c r="CX231" s="33">
        <v>1.8651687100000001E-3</v>
      </c>
      <c r="CY231" s="33">
        <v>1.851193512E-3</v>
      </c>
      <c r="CZ231" s="33">
        <v>1.838054432E-3</v>
      </c>
      <c r="DA231" s="33">
        <v>1.8251809960000002E-3</v>
      </c>
      <c r="DB231" s="33">
        <v>1.8122392179999998E-3</v>
      </c>
      <c r="DC231" s="33">
        <v>1.798744074E-3</v>
      </c>
      <c r="DD231" s="33">
        <v>1.7846844380000003E-3</v>
      </c>
      <c r="DE231" s="33">
        <v>1.7703733979999997E-3</v>
      </c>
      <c r="DF231" s="33">
        <v>1.7562348760000001E-3</v>
      </c>
      <c r="DG231" s="33">
        <v>1.7427627960000002E-3</v>
      </c>
      <c r="DH231" s="33">
        <v>1.729598364E-3</v>
      </c>
      <c r="DI231" s="33">
        <v>1.7171781300000001E-3</v>
      </c>
      <c r="DJ231" s="33">
        <v>1.7051068260000002E-3</v>
      </c>
      <c r="DK231" s="33">
        <v>1.6930064960000001E-3</v>
      </c>
      <c r="DL231" s="33">
        <v>1.6810760979999999E-3</v>
      </c>
      <c r="DM231" s="33">
        <v>1.669051922E-3</v>
      </c>
      <c r="DN231" s="33">
        <v>1.6569939559999999E-3</v>
      </c>
      <c r="DO231" s="33">
        <v>1.6449140599999999E-3</v>
      </c>
      <c r="DP231" s="33">
        <v>1.632804898E-3</v>
      </c>
      <c r="DQ231" s="33">
        <v>1.6208747819999999E-3</v>
      </c>
      <c r="DR231" s="33">
        <v>1.6092774319999999E-3</v>
      </c>
      <c r="DS231" s="33">
        <v>1.5979450239999998E-3</v>
      </c>
      <c r="DT231" s="33">
        <v>1.586621406E-3</v>
      </c>
      <c r="DU231" s="33">
        <v>1.5755838960000001E-3</v>
      </c>
      <c r="DV231" s="33">
        <v>1.564271086E-3</v>
      </c>
      <c r="DW231" s="33">
        <v>1.5529638299999998E-3</v>
      </c>
      <c r="DX231" s="33">
        <v>1.541705272E-3</v>
      </c>
      <c r="DY231" s="33">
        <v>1.5303422020000001E-3</v>
      </c>
      <c r="DZ231" s="33">
        <v>1.5196101039999998E-3</v>
      </c>
      <c r="EA231" s="33">
        <v>1.5091101119999999E-3</v>
      </c>
      <c r="EB231" s="33">
        <v>1.4989838239999999E-3</v>
      </c>
      <c r="EC231" s="33">
        <v>1.4890763379999999E-3</v>
      </c>
      <c r="ED231" s="33">
        <v>1.479345538E-3</v>
      </c>
      <c r="EE231" s="33">
        <v>1.4689774640000001E-3</v>
      </c>
      <c r="EF231" s="33">
        <v>1.458299838E-3</v>
      </c>
      <c r="EG231" s="33">
        <v>1.447443672E-3</v>
      </c>
      <c r="EH231" s="33">
        <v>1.436672634E-3</v>
      </c>
      <c r="EI231" s="33">
        <v>1.4263021559999998E-3</v>
      </c>
      <c r="EJ231" s="33">
        <v>1.415915444E-3</v>
      </c>
      <c r="EK231" s="33">
        <v>1.4063716180000001E-3</v>
      </c>
      <c r="EL231" s="33">
        <v>1.39731568E-3</v>
      </c>
      <c r="EM231" s="33">
        <v>1.388242706E-3</v>
      </c>
      <c r="EN231" s="33">
        <v>1.3787632520000002E-3</v>
      </c>
      <c r="EO231" s="33">
        <v>1.3689058300000001E-3</v>
      </c>
      <c r="EP231" s="33">
        <v>1.358922724E-3</v>
      </c>
      <c r="EQ231" s="33">
        <v>1.3489350419999999E-3</v>
      </c>
      <c r="ER231" s="33">
        <v>1.3393959459999999E-3</v>
      </c>
      <c r="ES231" s="33">
        <v>1.3294693519999999E-3</v>
      </c>
      <c r="ET231" s="33">
        <v>1.3201775999999998E-3</v>
      </c>
      <c r="EU231" s="33">
        <v>1.3114381040000001E-3</v>
      </c>
      <c r="EV231" s="33">
        <v>1.3023297399999999E-3</v>
      </c>
      <c r="EW231" s="33">
        <v>1.2934499320000001E-3</v>
      </c>
      <c r="EX231" s="33">
        <v>1.2849687899999999E-3</v>
      </c>
      <c r="EY231" s="33">
        <v>1.2762845480000001E-3</v>
      </c>
      <c r="EZ231" s="33">
        <v>1.2674633700000002E-3</v>
      </c>
      <c r="FA231" s="33">
        <v>1.2589416339999998E-3</v>
      </c>
      <c r="FB231" s="33">
        <v>1.2505784080000001E-3</v>
      </c>
      <c r="FC231" s="33">
        <v>1.2421250180000001E-3</v>
      </c>
      <c r="FD231" s="33">
        <v>1.233860324E-3</v>
      </c>
      <c r="FE231" s="33">
        <v>1.225438148E-3</v>
      </c>
      <c r="FF231" s="33">
        <v>1.216910736E-3</v>
      </c>
      <c r="FG231" s="33">
        <v>1.2082736059999999E-3</v>
      </c>
      <c r="FH231" s="33">
        <v>1.1995896919999999E-3</v>
      </c>
      <c r="FI231" s="33">
        <v>1.1906899879999999E-3</v>
      </c>
      <c r="FJ231" s="33">
        <v>1.1814875700000001E-3</v>
      </c>
      <c r="FK231" s="33">
        <v>1.17339186E-3</v>
      </c>
      <c r="FL231" s="33">
        <v>1.165471978E-3</v>
      </c>
      <c r="FM231" s="33">
        <v>1.1571240819999999E-3</v>
      </c>
      <c r="FN231" s="33">
        <v>1.1492794620000001E-3</v>
      </c>
      <c r="FO231" s="33">
        <v>1.1417235E-3</v>
      </c>
      <c r="FP231" s="33">
        <v>1.1338956339999999E-3</v>
      </c>
      <c r="FQ231" s="33">
        <v>1.126567318E-3</v>
      </c>
      <c r="FR231" s="33">
        <v>1.1195408000000001E-3</v>
      </c>
      <c r="FS231" s="33">
        <v>1.1123460659999999E-3</v>
      </c>
      <c r="FT231" s="33">
        <v>1.1057393739999999E-3</v>
      </c>
      <c r="FU231" s="33">
        <v>1.0998809900000001E-3</v>
      </c>
      <c r="FV231" s="33">
        <v>1.093869954E-3</v>
      </c>
      <c r="FW231" s="33">
        <v>1.0878418280000001E-3</v>
      </c>
      <c r="FX231" s="33">
        <v>1.082182084E-3</v>
      </c>
      <c r="FY231" s="33">
        <v>1.076040962E-3</v>
      </c>
      <c r="FZ231" s="33">
        <v>1.0700116500000001E-3</v>
      </c>
      <c r="GA231" s="33">
        <v>1.064133144E-3</v>
      </c>
      <c r="GB231" s="33">
        <v>1.057819262E-3</v>
      </c>
      <c r="GC231" s="33">
        <v>1.051095904E-3</v>
      </c>
      <c r="GD231" s="33">
        <v>1.044670962E-3</v>
      </c>
      <c r="GE231" s="33">
        <v>1.0381247919999999E-3</v>
      </c>
      <c r="GF231" s="33">
        <v>1.0312328799999999E-3</v>
      </c>
      <c r="GG231" s="33">
        <v>1.024565174E-3</v>
      </c>
      <c r="GH231" s="33">
        <v>1.01845525E-3</v>
      </c>
      <c r="GI231" s="33">
        <v>1.0125904840000001E-3</v>
      </c>
      <c r="GJ231" s="33">
        <v>1.007011736E-3</v>
      </c>
      <c r="GK231" s="33">
        <v>1.001920888E-3</v>
      </c>
      <c r="GL231" s="33">
        <v>9.9717066600000007E-4</v>
      </c>
      <c r="GM231" s="33">
        <v>9.9210322999999999E-4</v>
      </c>
      <c r="GN231" s="33">
        <v>9.8723781799999995E-4</v>
      </c>
      <c r="GO231" s="33">
        <v>9.8266961599999996E-4</v>
      </c>
      <c r="GP231" s="33">
        <v>9.7805758399999989E-4</v>
      </c>
      <c r="GQ231" s="33">
        <v>9.7358519599999999E-4</v>
      </c>
      <c r="GR231" s="33">
        <v>9.6856538800000008E-4</v>
      </c>
      <c r="GS231" s="33">
        <v>9.6342669600000001E-4</v>
      </c>
      <c r="GT231" s="33">
        <v>9.5866782600000002E-4</v>
      </c>
      <c r="GU231" s="33">
        <v>9.535828220000001E-4</v>
      </c>
      <c r="GV231" s="33">
        <v>9.4806572200000004E-4</v>
      </c>
      <c r="GW231" s="33">
        <v>9.4270115200000004E-4</v>
      </c>
      <c r="GX231" s="33">
        <v>9.3753123800000004E-4</v>
      </c>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33"/>
      <c r="IW231" s="33"/>
      <c r="IX231" s="33"/>
      <c r="IY231" s="33"/>
      <c r="IZ231" s="33"/>
      <c r="JA231" s="33"/>
      <c r="JB231" s="33"/>
      <c r="JC231" s="33"/>
      <c r="JD231" s="33"/>
      <c r="JE231" s="33"/>
      <c r="JF231" s="33"/>
      <c r="JG231" s="33"/>
      <c r="JH231" s="33"/>
      <c r="JI231" s="33"/>
      <c r="JJ231" s="33"/>
      <c r="JK231" s="33"/>
      <c r="JL231" s="33"/>
      <c r="JM231" s="33"/>
      <c r="JN231" s="33"/>
      <c r="JO231" s="33"/>
      <c r="JP231" s="33"/>
      <c r="JQ231" s="33"/>
      <c r="JR231" s="33"/>
      <c r="JS231" s="33"/>
      <c r="JT231" s="33"/>
      <c r="JU231" s="33"/>
      <c r="JV231" s="33"/>
      <c r="JW231" s="33"/>
      <c r="JX231" s="33"/>
      <c r="JY231" s="33"/>
      <c r="JZ231" s="33"/>
      <c r="KA231" s="33"/>
      <c r="KB231" s="33"/>
      <c r="KC231" s="33"/>
      <c r="KD231" s="33"/>
      <c r="KE231" s="33"/>
      <c r="KF231" s="33"/>
      <c r="KG231" s="33"/>
      <c r="KH231" s="33"/>
      <c r="KI231" s="33"/>
      <c r="KJ231" s="33"/>
      <c r="KK231" s="33"/>
      <c r="KL231" s="33"/>
      <c r="KM231" s="33"/>
      <c r="KN231" s="33"/>
      <c r="KO231" s="33"/>
      <c r="KP231" s="33"/>
      <c r="KQ231" s="33"/>
      <c r="KR231" s="33"/>
      <c r="KS231" s="33"/>
      <c r="KT231" s="33"/>
      <c r="KU231" s="33"/>
      <c r="KV231" s="33"/>
      <c r="KW231" s="33"/>
      <c r="KX231" s="33"/>
      <c r="KY231" s="33"/>
      <c r="KZ231" s="33"/>
      <c r="LA231" s="33"/>
      <c r="LB231" s="33"/>
      <c r="LC231" s="33"/>
      <c r="LD231" s="33"/>
      <c r="LE231" s="33"/>
      <c r="LF231" s="33"/>
      <c r="LG231" s="33"/>
      <c r="LH231" s="33"/>
      <c r="LI231" s="33"/>
      <c r="LJ231" s="33"/>
      <c r="LK231" s="33"/>
      <c r="LL231" s="33"/>
      <c r="LM231" s="33"/>
      <c r="LN231" s="33"/>
      <c r="LO231" s="33"/>
      <c r="LP231" s="33"/>
      <c r="LQ231" s="33"/>
      <c r="LR231" s="33"/>
      <c r="LS231" s="33"/>
      <c r="LT231" s="33"/>
      <c r="LU231" s="33"/>
      <c r="LV231" s="33"/>
      <c r="LW231" s="33"/>
      <c r="LX231" s="33"/>
      <c r="LY231" s="33"/>
      <c r="LZ231" s="33"/>
      <c r="MA231" s="33"/>
      <c r="MB231" s="33"/>
      <c r="MC231" s="33"/>
      <c r="MD231" s="33"/>
      <c r="ME231" s="33"/>
      <c r="MF231" s="33"/>
      <c r="MG231" s="33"/>
      <c r="MH231" s="33"/>
      <c r="MI231" s="33"/>
      <c r="MJ231" s="33"/>
      <c r="MK231" s="33"/>
      <c r="ML231" s="33"/>
      <c r="MM231" s="33"/>
      <c r="MN231" s="33"/>
      <c r="MO231" s="33"/>
      <c r="MP231" s="33"/>
      <c r="MQ231" s="33"/>
      <c r="MR231" s="33"/>
      <c r="MS231" s="33"/>
      <c r="MT231" s="33"/>
      <c r="MU231" s="33"/>
      <c r="MV231" s="33"/>
      <c r="MW231" s="33"/>
      <c r="MX231" s="33"/>
      <c r="MY231" s="33"/>
      <c r="MZ231" s="33"/>
      <c r="NA231" s="33"/>
      <c r="NB231" s="33"/>
      <c r="NC231" s="33"/>
      <c r="ND231" s="33"/>
      <c r="NE231" s="33"/>
      <c r="NF231" s="33"/>
      <c r="NG231" s="33"/>
      <c r="NH231" s="33"/>
      <c r="NI231" s="33"/>
      <c r="NJ231" s="33"/>
      <c r="NK231" s="33"/>
      <c r="NL231" s="33"/>
      <c r="NM231" s="33"/>
      <c r="NN231" s="33"/>
      <c r="NO231" s="33"/>
      <c r="NP231" s="33"/>
      <c r="NQ231" s="33"/>
      <c r="NR231" s="33"/>
      <c r="NS231" s="33"/>
      <c r="NT231" s="33"/>
      <c r="NU231" s="33"/>
      <c r="NV231" s="33"/>
      <c r="NW231" s="33"/>
      <c r="NX231" s="33"/>
      <c r="NY231" s="33"/>
      <c r="NZ231" s="33"/>
      <c r="OA231" s="33"/>
      <c r="OB231" s="33"/>
      <c r="OC231" s="33"/>
      <c r="OD231" s="33"/>
      <c r="OE231" s="33"/>
      <c r="OF231" s="33"/>
      <c r="OG231" s="33"/>
      <c r="OH231" s="33"/>
      <c r="OI231" s="33"/>
      <c r="OJ231" s="33"/>
      <c r="OK231" s="33"/>
      <c r="OL231" s="33"/>
      <c r="OM231" s="33"/>
    </row>
    <row r="232" spans="1:403" x14ac:dyDescent="0.25">
      <c r="A232" s="13" t="str">
        <f t="shared" si="2"/>
        <v>Boom-MEDIUM-0.6-14-Any</v>
      </c>
      <c r="B232" s="13" t="s">
        <v>57</v>
      </c>
      <c r="C232" s="13" t="s">
        <v>31</v>
      </c>
      <c r="D232" s="23">
        <v>0.6</v>
      </c>
      <c r="E232" s="23">
        <v>14</v>
      </c>
      <c r="F232" s="32" t="s">
        <v>48</v>
      </c>
      <c r="G232" s="33">
        <v>9.2773506800000002E-2</v>
      </c>
      <c r="H232" s="33">
        <v>5.7837139400000001E-2</v>
      </c>
      <c r="I232" s="33">
        <v>4.1953383400000002E-2</v>
      </c>
      <c r="J232" s="33">
        <v>3.2961693600000001E-2</v>
      </c>
      <c r="K232" s="33">
        <v>2.7170592200000003E-2</v>
      </c>
      <c r="L232" s="33">
        <v>2.3756164599999997E-2</v>
      </c>
      <c r="M232" s="33">
        <v>2.1143587999999998E-2</v>
      </c>
      <c r="N232" s="33">
        <v>1.9186362800000002E-2</v>
      </c>
      <c r="O232" s="33">
        <v>1.76448544E-2</v>
      </c>
      <c r="P232" s="33">
        <v>1.6290399600000002E-2</v>
      </c>
      <c r="Q232" s="33">
        <v>1.4963900200000001E-2</v>
      </c>
      <c r="R232" s="33">
        <v>1.379884772E-2</v>
      </c>
      <c r="S232" s="33">
        <v>1.2649343140000002E-2</v>
      </c>
      <c r="T232" s="33">
        <v>1.1503392980000001E-2</v>
      </c>
      <c r="U232" s="33">
        <v>1.039290168E-2</v>
      </c>
      <c r="V232" s="33">
        <v>9.2847840200000007E-3</v>
      </c>
      <c r="W232" s="33">
        <v>8.2147085400000007E-3</v>
      </c>
      <c r="X232" s="33">
        <v>7.6244175200000002E-3</v>
      </c>
      <c r="Y232" s="33">
        <v>7.0869646000000005E-3</v>
      </c>
      <c r="Z232" s="33">
        <v>6.6380100000000006E-3</v>
      </c>
      <c r="AA232" s="33">
        <v>6.2590022199999996E-3</v>
      </c>
      <c r="AB232" s="33">
        <v>5.9102195000000001E-3</v>
      </c>
      <c r="AC232" s="33">
        <v>5.6100761399999997E-3</v>
      </c>
      <c r="AD232" s="33">
        <v>5.3486746200000004E-3</v>
      </c>
      <c r="AE232" s="33">
        <v>5.1185550600000001E-3</v>
      </c>
      <c r="AF232" s="33">
        <v>4.9141439E-3</v>
      </c>
      <c r="AG232" s="33">
        <v>4.7300158000000009E-3</v>
      </c>
      <c r="AH232" s="33">
        <v>4.5664839000000004E-3</v>
      </c>
      <c r="AI232" s="33">
        <v>4.4176166999999999E-3</v>
      </c>
      <c r="AJ232" s="33">
        <v>4.2825198800000002E-3</v>
      </c>
      <c r="AK232" s="33">
        <v>4.1593761400000005E-3</v>
      </c>
      <c r="AL232" s="33">
        <v>4.0462075599999999E-3</v>
      </c>
      <c r="AM232" s="33">
        <v>3.9421549399999995E-3</v>
      </c>
      <c r="AN232" s="33">
        <v>3.8458547600000001E-3</v>
      </c>
      <c r="AO232" s="33">
        <v>3.7564113199999999E-3</v>
      </c>
      <c r="AP232" s="33">
        <v>3.67354942E-3</v>
      </c>
      <c r="AQ232" s="33">
        <v>3.5955832600000001E-3</v>
      </c>
      <c r="AR232" s="33">
        <v>3.5241116799999998E-3</v>
      </c>
      <c r="AS232" s="33">
        <v>3.4573394600000001E-3</v>
      </c>
      <c r="AT232" s="33">
        <v>3.3947657600000001E-3</v>
      </c>
      <c r="AU232" s="33">
        <v>3.3353512400000002E-3</v>
      </c>
      <c r="AV232" s="33">
        <v>3.27914442E-3</v>
      </c>
      <c r="AW232" s="33">
        <v>3.2262134800000002E-3</v>
      </c>
      <c r="AX232" s="33">
        <v>3.1757329200000003E-3</v>
      </c>
      <c r="AY232" s="33">
        <v>3.12781606E-3</v>
      </c>
      <c r="AZ232" s="33">
        <v>3.08111482E-3</v>
      </c>
      <c r="BA232" s="33">
        <v>3.03581322E-3</v>
      </c>
      <c r="BB232" s="33">
        <v>2.9927183399999996E-3</v>
      </c>
      <c r="BC232" s="33">
        <v>2.95019718E-3</v>
      </c>
      <c r="BD232" s="33">
        <v>2.9095364199999999E-3</v>
      </c>
      <c r="BE232" s="33">
        <v>2.8696733200000001E-3</v>
      </c>
      <c r="BF232" s="33">
        <v>2.8317828000000004E-3</v>
      </c>
      <c r="BG232" s="33">
        <v>2.7949534400000002E-3</v>
      </c>
      <c r="BH232" s="33">
        <v>2.7590411800000004E-3</v>
      </c>
      <c r="BI232" s="33">
        <v>2.72369304E-3</v>
      </c>
      <c r="BJ232" s="33">
        <v>2.6889445200000001E-3</v>
      </c>
      <c r="BK232" s="33">
        <v>2.6551589000000002E-3</v>
      </c>
      <c r="BL232" s="33">
        <v>2.6222232399999998E-3</v>
      </c>
      <c r="BM232" s="33">
        <v>2.5897528800000002E-3</v>
      </c>
      <c r="BN232" s="33">
        <v>2.5582748499999998E-3</v>
      </c>
      <c r="BO232" s="33">
        <v>2.5273729159999998E-3</v>
      </c>
      <c r="BP232" s="33">
        <v>2.4971996619999998E-3</v>
      </c>
      <c r="BQ232" s="33">
        <v>2.4670824660000005E-3</v>
      </c>
      <c r="BR232" s="33">
        <v>2.4373819840000002E-3</v>
      </c>
      <c r="BS232" s="33">
        <v>2.4079351400000002E-3</v>
      </c>
      <c r="BT232" s="33">
        <v>2.3790069739999999E-3</v>
      </c>
      <c r="BU232" s="33">
        <v>2.3511524940000002E-3</v>
      </c>
      <c r="BV232" s="33">
        <v>2.3245692479999997E-3</v>
      </c>
      <c r="BW232" s="33">
        <v>2.297778846E-3</v>
      </c>
      <c r="BX232" s="33">
        <v>2.2716208659999998E-3</v>
      </c>
      <c r="BY232" s="33">
        <v>2.2447733099999999E-3</v>
      </c>
      <c r="BZ232" s="33">
        <v>2.2184221919999999E-3</v>
      </c>
      <c r="CA232" s="33">
        <v>2.1923491839999998E-3</v>
      </c>
      <c r="CB232" s="33">
        <v>2.1667808280000003E-3</v>
      </c>
      <c r="CC232" s="33">
        <v>2.1414394180000003E-3</v>
      </c>
      <c r="CD232" s="33">
        <v>2.1170184840000003E-3</v>
      </c>
      <c r="CE232" s="33">
        <v>2.0930492679999998E-3</v>
      </c>
      <c r="CF232" s="33">
        <v>2.0691195020000001E-3</v>
      </c>
      <c r="CG232" s="33">
        <v>2.0465610599999999E-3</v>
      </c>
      <c r="CH232" s="33">
        <v>2.0246773680000002E-3</v>
      </c>
      <c r="CI232" s="33">
        <v>2.0029412520000001E-3</v>
      </c>
      <c r="CJ232" s="33">
        <v>1.982120634E-3</v>
      </c>
      <c r="CK232" s="33">
        <v>1.961354926E-3</v>
      </c>
      <c r="CL232" s="33">
        <v>1.9409151860000002E-3</v>
      </c>
      <c r="CM232" s="33">
        <v>1.9196754140000001E-3</v>
      </c>
      <c r="CN232" s="33">
        <v>1.8985738480000003E-3</v>
      </c>
      <c r="CO232" s="33">
        <v>1.8773301559999998E-3</v>
      </c>
      <c r="CP232" s="33">
        <v>1.857347176E-3</v>
      </c>
      <c r="CQ232" s="33">
        <v>1.8384081619999999E-3</v>
      </c>
      <c r="CR232" s="33">
        <v>1.8202670539999998E-3</v>
      </c>
      <c r="CS232" s="33">
        <v>1.802124432E-3</v>
      </c>
      <c r="CT232" s="33">
        <v>1.785058954E-3</v>
      </c>
      <c r="CU232" s="33">
        <v>1.767936196E-3</v>
      </c>
      <c r="CV232" s="33">
        <v>1.7505911080000001E-3</v>
      </c>
      <c r="CW232" s="33">
        <v>1.73355433E-3</v>
      </c>
      <c r="CX232" s="33">
        <v>1.7173385439999999E-3</v>
      </c>
      <c r="CY232" s="33">
        <v>1.7014329620000002E-3</v>
      </c>
      <c r="CZ232" s="33">
        <v>1.685948448E-3</v>
      </c>
      <c r="DA232" s="33">
        <v>1.6707928360000001E-3</v>
      </c>
      <c r="DB232" s="33">
        <v>1.6549632939999999E-3</v>
      </c>
      <c r="DC232" s="33">
        <v>1.63909622E-3</v>
      </c>
      <c r="DD232" s="33">
        <v>1.6241364579999999E-3</v>
      </c>
      <c r="DE232" s="33">
        <v>1.6097321439999999E-3</v>
      </c>
      <c r="DF232" s="33">
        <v>1.596229264E-3</v>
      </c>
      <c r="DG232" s="33">
        <v>1.5832226819999999E-3</v>
      </c>
      <c r="DH232" s="33">
        <v>1.5707136839999999E-3</v>
      </c>
      <c r="DI232" s="33">
        <v>1.5584099299999999E-3</v>
      </c>
      <c r="DJ232" s="33">
        <v>1.5460604980000001E-3</v>
      </c>
      <c r="DK232" s="33">
        <v>1.5332423240000002E-3</v>
      </c>
      <c r="DL232" s="33">
        <v>1.52010048E-3</v>
      </c>
      <c r="DM232" s="33">
        <v>1.5074450499999999E-3</v>
      </c>
      <c r="DN232" s="33">
        <v>1.494510954E-3</v>
      </c>
      <c r="DO232" s="33">
        <v>1.48125742E-3</v>
      </c>
      <c r="DP232" s="33">
        <v>1.4683035360000003E-3</v>
      </c>
      <c r="DQ232" s="33">
        <v>1.4552815340000001E-3</v>
      </c>
      <c r="DR232" s="33">
        <v>1.4427015800000001E-3</v>
      </c>
      <c r="DS232" s="33">
        <v>1.430180132E-3</v>
      </c>
      <c r="DT232" s="33">
        <v>1.418982348E-3</v>
      </c>
      <c r="DU232" s="33">
        <v>1.408366574E-3</v>
      </c>
      <c r="DV232" s="33">
        <v>1.3976738019999999E-3</v>
      </c>
      <c r="DW232" s="33">
        <v>1.387056606E-3</v>
      </c>
      <c r="DX232" s="33">
        <v>1.375912486E-3</v>
      </c>
      <c r="DY232" s="33">
        <v>1.36417024E-3</v>
      </c>
      <c r="DZ232" s="33">
        <v>1.3524601899999999E-3</v>
      </c>
      <c r="EA232" s="33">
        <v>1.3404217400000001E-3</v>
      </c>
      <c r="EB232" s="33">
        <v>1.3288252060000001E-3</v>
      </c>
      <c r="EC232" s="33">
        <v>1.3174767220000001E-3</v>
      </c>
      <c r="ED232" s="33">
        <v>1.306742946E-3</v>
      </c>
      <c r="EE232" s="33">
        <v>1.2961916479999999E-3</v>
      </c>
      <c r="EF232" s="33">
        <v>1.2858369940000002E-3</v>
      </c>
      <c r="EG232" s="33">
        <v>1.275969064E-3</v>
      </c>
      <c r="EH232" s="33">
        <v>1.2665949979999999E-3</v>
      </c>
      <c r="EI232" s="33">
        <v>1.2578063939999999E-3</v>
      </c>
      <c r="EJ232" s="33">
        <v>1.2489751040000001E-3</v>
      </c>
      <c r="EK232" s="33">
        <v>1.2402623419999999E-3</v>
      </c>
      <c r="EL232" s="33">
        <v>1.2316974460000001E-3</v>
      </c>
      <c r="EM232" s="33">
        <v>1.2228672440000002E-3</v>
      </c>
      <c r="EN232" s="33">
        <v>1.2143421240000001E-3</v>
      </c>
      <c r="EO232" s="33">
        <v>1.2058136739999999E-3</v>
      </c>
      <c r="EP232" s="33">
        <v>1.1974053699999999E-3</v>
      </c>
      <c r="EQ232" s="33">
        <v>1.1897411500000001E-3</v>
      </c>
      <c r="ER232" s="33">
        <v>1.1823095760000002E-3</v>
      </c>
      <c r="ES232" s="33">
        <v>1.175236334E-3</v>
      </c>
      <c r="ET232" s="33">
        <v>1.168347626E-3</v>
      </c>
      <c r="EU232" s="33">
        <v>1.1618902080000001E-3</v>
      </c>
      <c r="EV232" s="33">
        <v>1.155413246E-3</v>
      </c>
      <c r="EW232" s="33">
        <v>1.1489928179999999E-3</v>
      </c>
      <c r="EX232" s="33">
        <v>1.142944312E-3</v>
      </c>
      <c r="EY232" s="33">
        <v>1.1364609880000001E-3</v>
      </c>
      <c r="EZ232" s="33">
        <v>1.1302709079999999E-3</v>
      </c>
      <c r="FA232" s="33">
        <v>1.1238259480000001E-3</v>
      </c>
      <c r="FB232" s="33">
        <v>1.117119584E-3</v>
      </c>
      <c r="FC232" s="33">
        <v>1.1106771520000001E-3</v>
      </c>
      <c r="FD232" s="33">
        <v>1.104129256E-3</v>
      </c>
      <c r="FE232" s="33">
        <v>1.0981261920000002E-3</v>
      </c>
      <c r="FF232" s="33">
        <v>1.092446856E-3</v>
      </c>
      <c r="FG232" s="33">
        <v>1.0873871260000001E-3</v>
      </c>
      <c r="FH232" s="33">
        <v>1.082522872E-3</v>
      </c>
      <c r="FI232" s="33">
        <v>1.0773182519999999E-3</v>
      </c>
      <c r="FJ232" s="33">
        <v>1.0718433059999999E-3</v>
      </c>
      <c r="FK232" s="33">
        <v>1.06607774E-3</v>
      </c>
      <c r="FL232" s="33">
        <v>1.059882724E-3</v>
      </c>
      <c r="FM232" s="33">
        <v>1.0537372320000001E-3</v>
      </c>
      <c r="FN232" s="33">
        <v>1.047436954E-3</v>
      </c>
      <c r="FO232" s="33">
        <v>1.0413007179999999E-3</v>
      </c>
      <c r="FP232" s="33">
        <v>1.035521E-3</v>
      </c>
      <c r="FQ232" s="33">
        <v>1.0303406980000001E-3</v>
      </c>
      <c r="FR232" s="33">
        <v>1.0254181740000001E-3</v>
      </c>
      <c r="FS232" s="33">
        <v>1.0204680319999999E-3</v>
      </c>
      <c r="FT232" s="33">
        <v>1.0157374880000001E-3</v>
      </c>
      <c r="FU232" s="33">
        <v>1.0108868940000002E-3</v>
      </c>
      <c r="FV232" s="33">
        <v>1.00549215E-3</v>
      </c>
      <c r="FW232" s="33">
        <v>9.9964808400000021E-4</v>
      </c>
      <c r="FX232" s="33">
        <v>9.9336401000000001E-4</v>
      </c>
      <c r="FY232" s="33">
        <v>9.8699080399999991E-4</v>
      </c>
      <c r="FZ232" s="33">
        <v>9.8016671799999993E-4</v>
      </c>
      <c r="GA232" s="33">
        <v>9.7328279199999999E-4</v>
      </c>
      <c r="GB232" s="33">
        <v>9.6650217999999987E-4</v>
      </c>
      <c r="GC232" s="33">
        <v>9.5998490799999994E-4</v>
      </c>
      <c r="GD232" s="33">
        <v>9.5354183199999995E-4</v>
      </c>
      <c r="GE232" s="33">
        <v>9.471946400000001E-4</v>
      </c>
      <c r="GF232" s="33">
        <v>9.4138111799999999E-4</v>
      </c>
      <c r="GG232" s="33">
        <v>9.3579975999999996E-4</v>
      </c>
      <c r="GH232" s="33">
        <v>9.3029191799999999E-4</v>
      </c>
      <c r="GI232" s="33">
        <v>9.2530902799999992E-4</v>
      </c>
      <c r="GJ232" s="33">
        <v>9.2044911600000002E-4</v>
      </c>
      <c r="GK232" s="33">
        <v>9.1560447400000004E-4</v>
      </c>
      <c r="GL232" s="33">
        <v>9.1037639000000003E-4</v>
      </c>
      <c r="GM232" s="33">
        <v>9.0506155599999992E-4</v>
      </c>
      <c r="GN232" s="33">
        <v>8.9960060199999995E-4</v>
      </c>
      <c r="GO232" s="33">
        <v>8.9380621400000004E-4</v>
      </c>
      <c r="GP232" s="33">
        <v>8.8814506399999998E-4</v>
      </c>
      <c r="GQ232" s="33">
        <v>8.8260316600000002E-4</v>
      </c>
      <c r="GR232" s="33">
        <v>8.7728931400000011E-4</v>
      </c>
      <c r="GS232" s="33">
        <v>8.7243167200000003E-4</v>
      </c>
      <c r="GT232" s="33">
        <v>8.6735246800000003E-4</v>
      </c>
      <c r="GU232" s="33">
        <v>8.62356922E-4</v>
      </c>
      <c r="GV232" s="33">
        <v>8.5720324200000008E-4</v>
      </c>
      <c r="GW232" s="33">
        <v>8.5163866400000011E-4</v>
      </c>
      <c r="GX232" s="33">
        <v>8.4566052799999998E-4</v>
      </c>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33"/>
      <c r="IW232" s="33"/>
      <c r="IX232" s="33"/>
      <c r="IY232" s="33"/>
      <c r="IZ232" s="33"/>
      <c r="JA232" s="33"/>
      <c r="JB232" s="33"/>
      <c r="JC232" s="33"/>
      <c r="JD232" s="33"/>
      <c r="JE232" s="33"/>
      <c r="JF232" s="33"/>
      <c r="JG232" s="33"/>
      <c r="JH232" s="33"/>
      <c r="JI232" s="33"/>
      <c r="JJ232" s="33"/>
      <c r="JK232" s="33"/>
      <c r="JL232" s="33"/>
      <c r="JM232" s="33"/>
      <c r="JN232" s="33"/>
      <c r="JO232" s="33"/>
      <c r="JP232" s="33"/>
      <c r="JQ232" s="33"/>
      <c r="JR232" s="33"/>
      <c r="JS232" s="33"/>
      <c r="JT232" s="33"/>
      <c r="JU232" s="33"/>
      <c r="JV232" s="33"/>
      <c r="JW232" s="33"/>
      <c r="JX232" s="33"/>
      <c r="JY232" s="33"/>
      <c r="JZ232" s="33"/>
      <c r="KA232" s="33"/>
      <c r="KB232" s="33"/>
      <c r="KC232" s="33"/>
      <c r="KD232" s="33"/>
      <c r="KE232" s="33"/>
      <c r="KF232" s="33"/>
      <c r="KG232" s="33"/>
      <c r="KH232" s="33"/>
      <c r="KI232" s="33"/>
      <c r="KJ232" s="33"/>
      <c r="KK232" s="33"/>
      <c r="KL232" s="33"/>
      <c r="KM232" s="33"/>
      <c r="KN232" s="33"/>
      <c r="KO232" s="33"/>
      <c r="KP232" s="33"/>
      <c r="KQ232" s="33"/>
      <c r="KR232" s="33"/>
      <c r="KS232" s="33"/>
      <c r="KT232" s="33"/>
      <c r="KU232" s="33"/>
      <c r="KV232" s="33"/>
      <c r="KW232" s="33"/>
      <c r="KX232" s="33"/>
      <c r="KY232" s="33"/>
      <c r="KZ232" s="33"/>
      <c r="LA232" s="33"/>
      <c r="LB232" s="33"/>
      <c r="LC232" s="33"/>
      <c r="LD232" s="33"/>
      <c r="LE232" s="33"/>
      <c r="LF232" s="33"/>
      <c r="LG232" s="33"/>
      <c r="LH232" s="33"/>
      <c r="LI232" s="33"/>
      <c r="LJ232" s="33"/>
      <c r="LK232" s="33"/>
      <c r="LL232" s="33"/>
      <c r="LM232" s="33"/>
      <c r="LN232" s="33"/>
      <c r="LO232" s="33"/>
      <c r="LP232" s="33"/>
      <c r="LQ232" s="33"/>
      <c r="LR232" s="33"/>
      <c r="LS232" s="33"/>
      <c r="LT232" s="33"/>
      <c r="LU232" s="33"/>
      <c r="LV232" s="33"/>
      <c r="LW232" s="33"/>
      <c r="LX232" s="33"/>
      <c r="LY232" s="33"/>
      <c r="LZ232" s="33"/>
      <c r="MA232" s="33"/>
      <c r="MB232" s="33"/>
      <c r="MC232" s="33"/>
      <c r="MD232" s="33"/>
      <c r="ME232" s="33"/>
      <c r="MF232" s="33"/>
      <c r="MG232" s="33"/>
      <c r="MH232" s="33"/>
      <c r="MI232" s="33"/>
      <c r="MJ232" s="33"/>
      <c r="MK232" s="33"/>
      <c r="ML232" s="33"/>
      <c r="MM232" s="33"/>
      <c r="MN232" s="33"/>
      <c r="MO232" s="33"/>
      <c r="MP232" s="33"/>
      <c r="MQ232" s="33"/>
      <c r="MR232" s="33"/>
      <c r="MS232" s="33"/>
      <c r="MT232" s="33"/>
      <c r="MU232" s="33"/>
      <c r="MV232" s="33"/>
      <c r="MW232" s="33"/>
      <c r="MX232" s="33"/>
      <c r="MY232" s="33"/>
      <c r="MZ232" s="33"/>
      <c r="NA232" s="33"/>
      <c r="NB232" s="33"/>
      <c r="NC232" s="33"/>
      <c r="ND232" s="33"/>
      <c r="NE232" s="33"/>
      <c r="NF232" s="33"/>
      <c r="NG232" s="33"/>
      <c r="NH232" s="33"/>
      <c r="NI232" s="33"/>
      <c r="NJ232" s="33"/>
      <c r="NK232" s="33"/>
      <c r="NL232" s="33"/>
      <c r="NM232" s="33"/>
      <c r="NN232" s="33"/>
      <c r="NO232" s="33"/>
      <c r="NP232" s="33"/>
      <c r="NQ232" s="33"/>
      <c r="NR232" s="33"/>
      <c r="NS232" s="33"/>
      <c r="NT232" s="33"/>
      <c r="NU232" s="33"/>
      <c r="NV232" s="33"/>
      <c r="NW232" s="33"/>
      <c r="NX232" s="33"/>
      <c r="NY232" s="33"/>
      <c r="NZ232" s="33"/>
      <c r="OA232" s="33"/>
      <c r="OB232" s="33"/>
      <c r="OC232" s="33"/>
      <c r="OD232" s="33"/>
      <c r="OE232" s="33"/>
      <c r="OF232" s="33"/>
      <c r="OG232" s="33"/>
      <c r="OH232" s="33"/>
      <c r="OI232" s="33"/>
      <c r="OJ232" s="33"/>
      <c r="OK232" s="33"/>
      <c r="OL232" s="33"/>
      <c r="OM232" s="33"/>
    </row>
    <row r="233" spans="1:403" x14ac:dyDescent="0.25">
      <c r="A233" s="13" t="str">
        <f t="shared" si="2"/>
        <v>Boom-MEDIUM-0.6-7-Any</v>
      </c>
      <c r="B233" s="13" t="s">
        <v>57</v>
      </c>
      <c r="C233" s="13" t="s">
        <v>31</v>
      </c>
      <c r="D233" s="23">
        <v>0.6</v>
      </c>
      <c r="E233" s="23">
        <v>7</v>
      </c>
      <c r="F233" s="32" t="s">
        <v>48</v>
      </c>
      <c r="G233" s="33">
        <v>4.8243343799999998E-2</v>
      </c>
      <c r="H233" s="33">
        <v>2.7882435000000001E-2</v>
      </c>
      <c r="I233" s="33">
        <v>2.0868457600000001E-2</v>
      </c>
      <c r="J233" s="33">
        <v>1.7824605800000001E-2</v>
      </c>
      <c r="K233" s="33">
        <v>1.6225193400000001E-2</v>
      </c>
      <c r="L233" s="33">
        <v>1.5269740239999999E-2</v>
      </c>
      <c r="M233" s="33">
        <v>1.449011152E-2</v>
      </c>
      <c r="N233" s="33">
        <v>1.3846662460000001E-2</v>
      </c>
      <c r="O233" s="33">
        <v>1.3261680800000002E-2</v>
      </c>
      <c r="P233" s="33">
        <v>1.2635452340000001E-2</v>
      </c>
      <c r="Q233" s="33">
        <v>1.1949768039999999E-2</v>
      </c>
      <c r="R233" s="33">
        <v>1.117495894E-2</v>
      </c>
      <c r="S233" s="33">
        <v>1.0331478519999999E-2</v>
      </c>
      <c r="T233" s="33">
        <v>9.4430071600000009E-3</v>
      </c>
      <c r="U233" s="33">
        <v>8.5146323599999997E-3</v>
      </c>
      <c r="V233" s="33">
        <v>7.5659686000000004E-3</v>
      </c>
      <c r="W233" s="33">
        <v>6.6216951999999996E-3</v>
      </c>
      <c r="X233" s="33">
        <v>6.1816059400000003E-3</v>
      </c>
      <c r="Y233" s="33">
        <v>5.8376992199999991E-3</v>
      </c>
      <c r="Z233" s="33">
        <v>5.5675152600000001E-3</v>
      </c>
      <c r="AA233" s="33">
        <v>5.3412096399999996E-3</v>
      </c>
      <c r="AB233" s="33">
        <v>5.1443709600000002E-3</v>
      </c>
      <c r="AC233" s="33">
        <v>4.9704276399999995E-3</v>
      </c>
      <c r="AD233" s="33">
        <v>4.8137582400000004E-3</v>
      </c>
      <c r="AE233" s="33">
        <v>4.67148076E-3</v>
      </c>
      <c r="AF233" s="33">
        <v>4.5405696400000004E-3</v>
      </c>
      <c r="AG233" s="33">
        <v>4.4189781399999999E-3</v>
      </c>
      <c r="AH233" s="33">
        <v>4.3051166800000002E-3</v>
      </c>
      <c r="AI233" s="33">
        <v>4.1997126199999997E-3</v>
      </c>
      <c r="AJ233" s="33">
        <v>4.1007488799999995E-3</v>
      </c>
      <c r="AK233" s="33">
        <v>4.0060841200000004E-3</v>
      </c>
      <c r="AL233" s="33">
        <v>3.9150649999999997E-3</v>
      </c>
      <c r="AM233" s="33">
        <v>3.82847598E-3</v>
      </c>
      <c r="AN233" s="33">
        <v>3.74597508E-3</v>
      </c>
      <c r="AO233" s="33">
        <v>3.6674438200000005E-3</v>
      </c>
      <c r="AP233" s="33">
        <v>3.59089396E-3</v>
      </c>
      <c r="AQ233" s="33">
        <v>3.5172499600000001E-3</v>
      </c>
      <c r="AR233" s="33">
        <v>3.4471446999999999E-3</v>
      </c>
      <c r="AS233" s="33">
        <v>3.3803235600000001E-3</v>
      </c>
      <c r="AT233" s="33">
        <v>3.3163519000000002E-3</v>
      </c>
      <c r="AU233" s="33">
        <v>3.25430138E-3</v>
      </c>
      <c r="AV233" s="33">
        <v>3.1939665800000002E-3</v>
      </c>
      <c r="AW233" s="33">
        <v>3.1372188800000002E-3</v>
      </c>
      <c r="AX233" s="33">
        <v>3.0825141799999999E-3</v>
      </c>
      <c r="AY233" s="33">
        <v>3.0307536600000001E-3</v>
      </c>
      <c r="AZ233" s="33">
        <v>2.9797325600000001E-3</v>
      </c>
      <c r="BA233" s="33">
        <v>2.9308397399999998E-3</v>
      </c>
      <c r="BB233" s="33">
        <v>2.88375814E-3</v>
      </c>
      <c r="BC233" s="33">
        <v>2.8380711200000001E-3</v>
      </c>
      <c r="BD233" s="33">
        <v>2.7926023200000004E-3</v>
      </c>
      <c r="BE233" s="33">
        <v>2.7484126000000002E-3</v>
      </c>
      <c r="BF233" s="33">
        <v>2.7055123400000001E-3</v>
      </c>
      <c r="BG233" s="33">
        <v>2.6644997800000002E-3</v>
      </c>
      <c r="BH233" s="33">
        <v>2.6242760799999997E-3</v>
      </c>
      <c r="BI233" s="33">
        <v>2.58627964E-3</v>
      </c>
      <c r="BJ233" s="33">
        <v>2.5489286800000001E-3</v>
      </c>
      <c r="BK233" s="33">
        <v>2.5123172599999999E-3</v>
      </c>
      <c r="BL233" s="33">
        <v>2.4768810999999998E-3</v>
      </c>
      <c r="BM233" s="33">
        <v>2.4421693800000003E-3</v>
      </c>
      <c r="BN233" s="33">
        <v>2.4081519599999999E-3</v>
      </c>
      <c r="BO233" s="33">
        <v>2.37522226E-3</v>
      </c>
      <c r="BP233" s="33">
        <v>2.3422403199999998E-3</v>
      </c>
      <c r="BQ233" s="33">
        <v>2.3111684600000001E-3</v>
      </c>
      <c r="BR233" s="33">
        <v>2.28090004E-3</v>
      </c>
      <c r="BS233" s="33">
        <v>2.2521485400000003E-3</v>
      </c>
      <c r="BT233" s="33">
        <v>2.2239273799999999E-3</v>
      </c>
      <c r="BU233" s="33">
        <v>2.1959031220000003E-3</v>
      </c>
      <c r="BV233" s="33">
        <v>2.1681935080000003E-3</v>
      </c>
      <c r="BW233" s="33">
        <v>2.1415644840000001E-3</v>
      </c>
      <c r="BX233" s="33">
        <v>2.1157346299999998E-3</v>
      </c>
      <c r="BY233" s="33">
        <v>2.0908334720000001E-3</v>
      </c>
      <c r="BZ233" s="33">
        <v>2.0656234980000001E-3</v>
      </c>
      <c r="CA233" s="33">
        <v>2.0413901619999999E-3</v>
      </c>
      <c r="CB233" s="33">
        <v>2.0165263520000002E-3</v>
      </c>
      <c r="CC233" s="33">
        <v>1.9930190039999999E-3</v>
      </c>
      <c r="CD233" s="33">
        <v>1.9688473940000003E-3</v>
      </c>
      <c r="CE233" s="33">
        <v>1.9456769499999998E-3</v>
      </c>
      <c r="CF233" s="33">
        <v>1.9227680460000001E-3</v>
      </c>
      <c r="CG233" s="33">
        <v>1.9001491139999998E-3</v>
      </c>
      <c r="CH233" s="33">
        <v>1.8770750280000001E-3</v>
      </c>
      <c r="CI233" s="33">
        <v>1.8537933579999999E-3</v>
      </c>
      <c r="CJ233" s="33">
        <v>1.831013612E-3</v>
      </c>
      <c r="CK233" s="33">
        <v>1.8098965839999999E-3</v>
      </c>
      <c r="CL233" s="33">
        <v>1.7882193280000002E-3</v>
      </c>
      <c r="CM233" s="33">
        <v>1.7676691520000002E-3</v>
      </c>
      <c r="CN233" s="33">
        <v>1.7461344900000001E-3</v>
      </c>
      <c r="CO233" s="33">
        <v>1.7252748539999998E-3</v>
      </c>
      <c r="CP233" s="33">
        <v>1.704347354E-3</v>
      </c>
      <c r="CQ233" s="33">
        <v>1.683863394E-3</v>
      </c>
      <c r="CR233" s="33">
        <v>1.664163918E-3</v>
      </c>
      <c r="CS233" s="33">
        <v>1.6448446139999998E-3</v>
      </c>
      <c r="CT233" s="33">
        <v>1.6254985799999998E-3</v>
      </c>
      <c r="CU233" s="33">
        <v>1.607565432E-3</v>
      </c>
      <c r="CV233" s="33">
        <v>1.5893123319999998E-3</v>
      </c>
      <c r="CW233" s="33">
        <v>1.5721376659999999E-3</v>
      </c>
      <c r="CX233" s="33">
        <v>1.55402209E-3</v>
      </c>
      <c r="CY233" s="33">
        <v>1.5362182020000001E-3</v>
      </c>
      <c r="CZ233" s="33">
        <v>1.518365386E-3</v>
      </c>
      <c r="DA233" s="33">
        <v>1.5003767960000002E-3</v>
      </c>
      <c r="DB233" s="33">
        <v>1.4832653959999998E-3</v>
      </c>
      <c r="DC233" s="33">
        <v>1.4664235339999999E-3</v>
      </c>
      <c r="DD233" s="33">
        <v>1.4501670880000001E-3</v>
      </c>
      <c r="DE233" s="33">
        <v>1.4345808940000003E-3</v>
      </c>
      <c r="DF233" s="33">
        <v>1.4184696860000002E-3</v>
      </c>
      <c r="DG233" s="33">
        <v>1.403652984E-3</v>
      </c>
      <c r="DH233" s="33">
        <v>1.388101284E-3</v>
      </c>
      <c r="DI233" s="33">
        <v>1.3734037879999999E-3</v>
      </c>
      <c r="DJ233" s="33">
        <v>1.358498396E-3</v>
      </c>
      <c r="DK233" s="33">
        <v>1.3440031260000002E-3</v>
      </c>
      <c r="DL233" s="33">
        <v>1.3295506019999999E-3</v>
      </c>
      <c r="DM233" s="33">
        <v>1.3151339540000001E-3</v>
      </c>
      <c r="DN233" s="33">
        <v>1.30117204E-3</v>
      </c>
      <c r="DO233" s="33">
        <v>1.288048702E-3</v>
      </c>
      <c r="DP233" s="33">
        <v>1.2748549900000001E-3</v>
      </c>
      <c r="DQ233" s="33">
        <v>1.2622875600000001E-3</v>
      </c>
      <c r="DR233" s="33">
        <v>1.2486966340000002E-3</v>
      </c>
      <c r="DS233" s="33">
        <v>1.236151916E-3</v>
      </c>
      <c r="DT233" s="33">
        <v>1.2233479760000001E-3</v>
      </c>
      <c r="DU233" s="33">
        <v>1.2110620780000001E-3</v>
      </c>
      <c r="DV233" s="33">
        <v>1.199580872E-3</v>
      </c>
      <c r="DW233" s="33">
        <v>1.188237764E-3</v>
      </c>
      <c r="DX233" s="33">
        <v>1.1769589E-3</v>
      </c>
      <c r="DY233" s="33">
        <v>1.165643674E-3</v>
      </c>
      <c r="DZ233" s="33">
        <v>1.1538355400000002E-3</v>
      </c>
      <c r="EA233" s="33">
        <v>1.1426347300000001E-3</v>
      </c>
      <c r="EB233" s="33">
        <v>1.130440316E-3</v>
      </c>
      <c r="EC233" s="33">
        <v>1.118971606E-3</v>
      </c>
      <c r="ED233" s="33">
        <v>1.107398782E-3</v>
      </c>
      <c r="EE233" s="33">
        <v>1.096502066E-3</v>
      </c>
      <c r="EF233" s="33">
        <v>1.0861430539999999E-3</v>
      </c>
      <c r="EG233" s="33">
        <v>1.0755009600000001E-3</v>
      </c>
      <c r="EH233" s="33">
        <v>1.0651755199999999E-3</v>
      </c>
      <c r="EI233" s="33">
        <v>1.05457165E-3</v>
      </c>
      <c r="EJ233" s="33">
        <v>1.0438990780000002E-3</v>
      </c>
      <c r="EK233" s="33">
        <v>1.0332762639999999E-3</v>
      </c>
      <c r="EL233" s="33">
        <v>1.0220770100000001E-3</v>
      </c>
      <c r="EM233" s="33">
        <v>1.0113968639999999E-3</v>
      </c>
      <c r="EN233" s="33">
        <v>1.0003968399999999E-3</v>
      </c>
      <c r="EO233" s="33">
        <v>9.9004088399999991E-4</v>
      </c>
      <c r="EP233" s="33">
        <v>9.8012155599999998E-4</v>
      </c>
      <c r="EQ233" s="33">
        <v>9.7001371799999999E-4</v>
      </c>
      <c r="ER233" s="33">
        <v>9.5998934599999999E-4</v>
      </c>
      <c r="ES233" s="33">
        <v>9.50229874E-4</v>
      </c>
      <c r="ET233" s="33">
        <v>9.4084862399999999E-4</v>
      </c>
      <c r="EU233" s="33">
        <v>9.3163478799999997E-4</v>
      </c>
      <c r="EV233" s="33">
        <v>9.2224633200000002E-4</v>
      </c>
      <c r="EW233" s="33">
        <v>9.13196384E-4</v>
      </c>
      <c r="EX233" s="33">
        <v>9.0387854000000011E-4</v>
      </c>
      <c r="EY233" s="33">
        <v>8.9510280199999999E-4</v>
      </c>
      <c r="EZ233" s="33">
        <v>8.8646191200000011E-4</v>
      </c>
      <c r="FA233" s="33">
        <v>8.7758629399999999E-4</v>
      </c>
      <c r="FB233" s="33">
        <v>8.6904898800000004E-4</v>
      </c>
      <c r="FC233" s="33">
        <v>8.6035525200000001E-4</v>
      </c>
      <c r="FD233" s="33">
        <v>8.5186658999999998E-4</v>
      </c>
      <c r="FE233" s="33">
        <v>8.4375892200000001E-4</v>
      </c>
      <c r="FF233" s="33">
        <v>8.3604598400000008E-4</v>
      </c>
      <c r="FG233" s="33">
        <v>8.2903727799999989E-4</v>
      </c>
      <c r="FH233" s="33">
        <v>8.2187821600000007E-4</v>
      </c>
      <c r="FI233" s="33">
        <v>8.1499269000000012E-4</v>
      </c>
      <c r="FJ233" s="33">
        <v>8.0799623599999999E-4</v>
      </c>
      <c r="FK233" s="33">
        <v>8.0066859199999995E-4</v>
      </c>
      <c r="FL233" s="33">
        <v>7.9367524399999998E-4</v>
      </c>
      <c r="FM233" s="33">
        <v>7.8661172800000001E-4</v>
      </c>
      <c r="FN233" s="33">
        <v>7.8005502200000001E-4</v>
      </c>
      <c r="FO233" s="33">
        <v>7.7363496799999997E-4</v>
      </c>
      <c r="FP233" s="33">
        <v>7.6746523800000008E-4</v>
      </c>
      <c r="FQ233" s="33">
        <v>7.6159366800000001E-4</v>
      </c>
      <c r="FR233" s="33">
        <v>7.5568188199999996E-4</v>
      </c>
      <c r="FS233" s="33">
        <v>7.501021059999999E-4</v>
      </c>
      <c r="FT233" s="33">
        <v>7.4447882399999998E-4</v>
      </c>
      <c r="FU233" s="33">
        <v>7.3884481599999999E-4</v>
      </c>
      <c r="FV233" s="33">
        <v>7.3331738800000001E-4</v>
      </c>
      <c r="FW233" s="33">
        <v>7.2797803600000007E-4</v>
      </c>
      <c r="FX233" s="33">
        <v>7.2281591799999993E-4</v>
      </c>
      <c r="FY233" s="33">
        <v>7.179845900000001E-4</v>
      </c>
      <c r="FZ233" s="33">
        <v>7.1310333800000004E-4</v>
      </c>
      <c r="GA233" s="33">
        <v>7.0815438599999999E-4</v>
      </c>
      <c r="GB233" s="33">
        <v>7.03280766E-4</v>
      </c>
      <c r="GC233" s="33">
        <v>6.9859488600000001E-4</v>
      </c>
      <c r="GD233" s="33">
        <v>6.9421074400000007E-4</v>
      </c>
      <c r="GE233" s="33">
        <v>6.8993346399999999E-4</v>
      </c>
      <c r="GF233" s="33">
        <v>6.8592800600000001E-4</v>
      </c>
      <c r="GG233" s="33">
        <v>6.816967560000001E-4</v>
      </c>
      <c r="GH233" s="33">
        <v>6.77567194E-4</v>
      </c>
      <c r="GI233" s="33">
        <v>6.7326761000000002E-4</v>
      </c>
      <c r="GJ233" s="33">
        <v>6.6881422999999995E-4</v>
      </c>
      <c r="GK233" s="33">
        <v>6.6411209199999997E-4</v>
      </c>
      <c r="GL233" s="33">
        <v>6.5919361399999991E-4</v>
      </c>
      <c r="GM233" s="33">
        <v>6.5429494600000005E-4</v>
      </c>
      <c r="GN233" s="33">
        <v>6.49251568E-4</v>
      </c>
      <c r="GO233" s="33">
        <v>6.4438239399999993E-4</v>
      </c>
      <c r="GP233" s="33">
        <v>6.4008563000000007E-4</v>
      </c>
      <c r="GQ233" s="33">
        <v>6.3580773800000004E-4</v>
      </c>
      <c r="GR233" s="33">
        <v>6.3170102000000006E-4</v>
      </c>
      <c r="GS233" s="33">
        <v>6.27673794E-4</v>
      </c>
      <c r="GT233" s="33">
        <v>6.2350407199999991E-4</v>
      </c>
      <c r="GU233" s="33">
        <v>6.1933160800000005E-4</v>
      </c>
      <c r="GV233" s="33">
        <v>6.1516395400000004E-4</v>
      </c>
      <c r="GW233" s="33">
        <v>6.1094443199999999E-4</v>
      </c>
      <c r="GX233" s="33">
        <v>6.0672257199999996E-4</v>
      </c>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33"/>
      <c r="IW233" s="33"/>
      <c r="IX233" s="33"/>
      <c r="IY233" s="33"/>
      <c r="IZ233" s="33"/>
      <c r="JA233" s="33"/>
      <c r="JB233" s="33"/>
      <c r="JC233" s="33"/>
      <c r="JD233" s="33"/>
      <c r="JE233" s="33"/>
      <c r="JF233" s="33"/>
      <c r="JG233" s="33"/>
      <c r="JH233" s="33"/>
      <c r="JI233" s="33"/>
      <c r="JJ233" s="33"/>
      <c r="JK233" s="33"/>
      <c r="JL233" s="33"/>
      <c r="JM233" s="33"/>
      <c r="JN233" s="33"/>
      <c r="JO233" s="33"/>
      <c r="JP233" s="33"/>
      <c r="JQ233" s="33"/>
      <c r="JR233" s="33"/>
      <c r="JS233" s="33"/>
      <c r="JT233" s="33"/>
      <c r="JU233" s="33"/>
      <c r="JV233" s="33"/>
      <c r="JW233" s="33"/>
      <c r="JX233" s="33"/>
      <c r="JY233" s="33"/>
      <c r="JZ233" s="33"/>
      <c r="KA233" s="33"/>
      <c r="KB233" s="33"/>
      <c r="KC233" s="33"/>
      <c r="KD233" s="33"/>
      <c r="KE233" s="33"/>
      <c r="KF233" s="33"/>
      <c r="KG233" s="33"/>
      <c r="KH233" s="33"/>
      <c r="KI233" s="33"/>
      <c r="KJ233" s="33"/>
      <c r="KK233" s="33"/>
      <c r="KL233" s="33"/>
      <c r="KM233" s="33"/>
      <c r="KN233" s="33"/>
      <c r="KO233" s="33"/>
      <c r="KP233" s="33"/>
      <c r="KQ233" s="33"/>
      <c r="KR233" s="33"/>
      <c r="KS233" s="33"/>
      <c r="KT233" s="33"/>
      <c r="KU233" s="33"/>
      <c r="KV233" s="33"/>
      <c r="KW233" s="33"/>
      <c r="KX233" s="33"/>
      <c r="KY233" s="33"/>
      <c r="KZ233" s="33"/>
      <c r="LA233" s="33"/>
      <c r="LB233" s="33"/>
      <c r="LC233" s="33"/>
      <c r="LD233" s="33"/>
      <c r="LE233" s="33"/>
      <c r="LF233" s="33"/>
      <c r="LG233" s="33"/>
      <c r="LH233" s="33"/>
      <c r="LI233" s="33"/>
      <c r="LJ233" s="33"/>
      <c r="LK233" s="33"/>
      <c r="LL233" s="33"/>
      <c r="LM233" s="33"/>
      <c r="LN233" s="33"/>
      <c r="LO233" s="33"/>
      <c r="LP233" s="33"/>
      <c r="LQ233" s="33"/>
      <c r="LR233" s="33"/>
      <c r="LS233" s="33"/>
      <c r="LT233" s="33"/>
      <c r="LU233" s="33"/>
      <c r="LV233" s="33"/>
      <c r="LW233" s="33"/>
      <c r="LX233" s="33"/>
      <c r="LY233" s="33"/>
      <c r="LZ233" s="33"/>
      <c r="MA233" s="33"/>
      <c r="MB233" s="33"/>
      <c r="MC233" s="33"/>
      <c r="MD233" s="33"/>
      <c r="ME233" s="33"/>
      <c r="MF233" s="33"/>
      <c r="MG233" s="33"/>
      <c r="MH233" s="33"/>
      <c r="MI233" s="33"/>
      <c r="MJ233" s="33"/>
      <c r="MK233" s="33"/>
      <c r="ML233" s="33"/>
      <c r="MM233" s="33"/>
      <c r="MN233" s="33"/>
      <c r="MO233" s="33"/>
      <c r="MP233" s="33"/>
      <c r="MQ233" s="33"/>
      <c r="MR233" s="33"/>
      <c r="MS233" s="33"/>
      <c r="MT233" s="33"/>
      <c r="MU233" s="33"/>
      <c r="MV233" s="33"/>
      <c r="MW233" s="33"/>
      <c r="MX233" s="33"/>
      <c r="MY233" s="33"/>
      <c r="MZ233" s="33"/>
      <c r="NA233" s="33"/>
      <c r="NB233" s="33"/>
      <c r="NC233" s="33"/>
      <c r="ND233" s="33"/>
      <c r="NE233" s="33"/>
      <c r="NF233" s="33"/>
      <c r="NG233" s="33"/>
      <c r="NH233" s="33"/>
      <c r="NI233" s="33"/>
      <c r="NJ233" s="33"/>
      <c r="NK233" s="33"/>
      <c r="NL233" s="33"/>
      <c r="NM233" s="33"/>
      <c r="NN233" s="33"/>
      <c r="NO233" s="33"/>
      <c r="NP233" s="33"/>
      <c r="NQ233" s="33"/>
      <c r="NR233" s="33"/>
      <c r="NS233" s="33"/>
      <c r="NT233" s="33"/>
      <c r="NU233" s="33"/>
      <c r="NV233" s="33"/>
      <c r="NW233" s="33"/>
      <c r="NX233" s="33"/>
      <c r="NY233" s="33"/>
      <c r="NZ233" s="33"/>
      <c r="OA233" s="33"/>
      <c r="OB233" s="33"/>
      <c r="OC233" s="33"/>
      <c r="OD233" s="33"/>
      <c r="OE233" s="33"/>
      <c r="OF233" s="33"/>
      <c r="OG233" s="33"/>
      <c r="OH233" s="33"/>
      <c r="OI233" s="33"/>
      <c r="OJ233" s="33"/>
      <c r="OK233" s="33"/>
      <c r="OL233" s="33"/>
      <c r="OM233" s="33"/>
    </row>
    <row r="234" spans="1:403" x14ac:dyDescent="0.25">
      <c r="A234" s="13" t="str">
        <f t="shared" si="2"/>
        <v>Boom-MEDIUM-0.6-20-60</v>
      </c>
      <c r="B234" s="13" t="s">
        <v>57</v>
      </c>
      <c r="C234" s="13" t="s">
        <v>31</v>
      </c>
      <c r="D234" s="23">
        <v>0.6</v>
      </c>
      <c r="E234" s="23">
        <v>20</v>
      </c>
      <c r="F234" s="32">
        <v>60</v>
      </c>
      <c r="G234" s="33">
        <v>0.124983598</v>
      </c>
      <c r="H234" s="33">
        <v>8.5200513800000016E-2</v>
      </c>
      <c r="I234" s="33">
        <v>6.2844832399999995E-2</v>
      </c>
      <c r="J234" s="33">
        <v>4.85224696E-2</v>
      </c>
      <c r="K234" s="33">
        <v>3.9966567000000001E-2</v>
      </c>
      <c r="L234" s="33">
        <v>3.3777906199999999E-2</v>
      </c>
      <c r="M234" s="33">
        <v>2.9491279800000002E-2</v>
      </c>
      <c r="N234" s="33">
        <v>2.6216622600000003E-2</v>
      </c>
      <c r="O234" s="33">
        <v>2.3505001999999997E-2</v>
      </c>
      <c r="P234" s="33">
        <v>2.1211630199999998E-2</v>
      </c>
      <c r="Q234" s="33">
        <v>1.9138742800000001E-2</v>
      </c>
      <c r="R234" s="33">
        <v>1.7275800399999999E-2</v>
      </c>
      <c r="S234" s="33">
        <v>1.5562685000000001E-2</v>
      </c>
      <c r="T234" s="33">
        <v>1.3961835399999997E-2</v>
      </c>
      <c r="U234" s="33">
        <v>1.242669398E-2</v>
      </c>
      <c r="V234" s="33">
        <v>1.099750876E-2</v>
      </c>
      <c r="W234" s="33">
        <v>9.6598362800000004E-3</v>
      </c>
      <c r="X234" s="33">
        <v>8.79305394E-3</v>
      </c>
      <c r="Y234" s="33">
        <v>8.0457141400000001E-3</v>
      </c>
      <c r="Z234" s="33">
        <v>7.3950871199999994E-3</v>
      </c>
      <c r="AA234" s="33">
        <v>6.7841849400000001E-3</v>
      </c>
      <c r="AB234" s="33">
        <v>6.2500175600000004E-3</v>
      </c>
      <c r="AC234" s="33">
        <v>5.7677016200000002E-3</v>
      </c>
      <c r="AD234" s="33">
        <v>5.3442713999999995E-3</v>
      </c>
      <c r="AE234" s="33">
        <v>4.9695973200000005E-3</v>
      </c>
      <c r="AF234" s="33">
        <v>4.6364410199999997E-3</v>
      </c>
      <c r="AG234" s="33">
        <v>4.3383758200000004E-3</v>
      </c>
      <c r="AH234" s="33">
        <v>4.0703505399999999E-3</v>
      </c>
      <c r="AI234" s="33">
        <v>3.8298957600000003E-3</v>
      </c>
      <c r="AJ234" s="33">
        <v>3.6123828799999999E-3</v>
      </c>
      <c r="AK234" s="33">
        <v>3.4142201199999999E-3</v>
      </c>
      <c r="AL234" s="33">
        <v>3.2339958799999999E-3</v>
      </c>
      <c r="AM234" s="33">
        <v>3.0703264399999999E-3</v>
      </c>
      <c r="AN234" s="33">
        <v>2.9197985399999999E-3</v>
      </c>
      <c r="AO234" s="33">
        <v>2.7808603800000002E-3</v>
      </c>
      <c r="AP234" s="33">
        <v>2.6534206000000003E-3</v>
      </c>
      <c r="AQ234" s="33">
        <v>2.5359678000000004E-3</v>
      </c>
      <c r="AR234" s="33">
        <v>2.4277285200000002E-3</v>
      </c>
      <c r="AS234" s="33">
        <v>2.3276793400000004E-3</v>
      </c>
      <c r="AT234" s="33">
        <v>2.23545302E-3</v>
      </c>
      <c r="AU234" s="33">
        <v>2.1502955000000002E-3</v>
      </c>
      <c r="AV234" s="33">
        <v>2.0724324399999999E-3</v>
      </c>
      <c r="AW234" s="33">
        <v>2.00023185E-3</v>
      </c>
      <c r="AX234" s="33">
        <v>1.933384878E-3</v>
      </c>
      <c r="AY234" s="33">
        <v>1.8711808500000001E-3</v>
      </c>
      <c r="AZ234" s="33">
        <v>1.814361434E-3</v>
      </c>
      <c r="BA234" s="33">
        <v>1.761522156E-3</v>
      </c>
      <c r="BB234" s="33">
        <v>1.71295986E-3</v>
      </c>
      <c r="BC234" s="33">
        <v>1.6675706180000001E-3</v>
      </c>
      <c r="BD234" s="33">
        <v>1.6253637200000001E-3</v>
      </c>
      <c r="BE234" s="33">
        <v>1.5865045980000001E-3</v>
      </c>
      <c r="BF234" s="33">
        <v>1.550499784E-3</v>
      </c>
      <c r="BG234" s="33">
        <v>1.5167873760000001E-3</v>
      </c>
      <c r="BH234" s="33">
        <v>1.485290382E-3</v>
      </c>
      <c r="BI234" s="33">
        <v>1.45585355E-3</v>
      </c>
      <c r="BJ234" s="33">
        <v>1.4288722039999999E-3</v>
      </c>
      <c r="BK234" s="33">
        <v>1.403428596E-3</v>
      </c>
      <c r="BL234" s="33">
        <v>1.3800570319999999E-3</v>
      </c>
      <c r="BM234" s="33">
        <v>1.3579191479999998E-3</v>
      </c>
      <c r="BN234" s="33">
        <v>1.3372889099999999E-3</v>
      </c>
      <c r="BO234" s="33">
        <v>1.3182749819999999E-3</v>
      </c>
      <c r="BP234" s="33">
        <v>1.3003058120000001E-3</v>
      </c>
      <c r="BQ234" s="33">
        <v>1.2837940940000001E-3</v>
      </c>
      <c r="BR234" s="33">
        <v>1.2683082319999998E-3</v>
      </c>
      <c r="BS234" s="33">
        <v>1.253628738E-3</v>
      </c>
      <c r="BT234" s="33">
        <v>1.239413218E-3</v>
      </c>
      <c r="BU234" s="33">
        <v>1.2253346720000001E-3</v>
      </c>
      <c r="BV234" s="33">
        <v>1.212132456E-3</v>
      </c>
      <c r="BW234" s="33">
        <v>1.1993502080000001E-3</v>
      </c>
      <c r="BX234" s="33">
        <v>1.1873251159999999E-3</v>
      </c>
      <c r="BY234" s="33">
        <v>1.1755086820000001E-3</v>
      </c>
      <c r="BZ234" s="33">
        <v>1.1644735460000001E-3</v>
      </c>
      <c r="CA234" s="33">
        <v>1.1539210760000002E-3</v>
      </c>
      <c r="CB234" s="33">
        <v>1.1432118240000001E-3</v>
      </c>
      <c r="CC234" s="33">
        <v>1.132211476E-3</v>
      </c>
      <c r="CD234" s="33">
        <v>1.121015582E-3</v>
      </c>
      <c r="CE234" s="33">
        <v>1.109480854E-3</v>
      </c>
      <c r="CF234" s="33">
        <v>1.098682672E-3</v>
      </c>
      <c r="CG234" s="33">
        <v>1.087873394E-3</v>
      </c>
      <c r="CH234" s="33">
        <v>1.07739812E-3</v>
      </c>
      <c r="CI234" s="33">
        <v>1.06719303E-3</v>
      </c>
      <c r="CJ234" s="33">
        <v>1.057773082E-3</v>
      </c>
      <c r="CK234" s="33">
        <v>1.0477573219999999E-3</v>
      </c>
      <c r="CL234" s="33">
        <v>1.0376494239999999E-3</v>
      </c>
      <c r="CM234" s="33">
        <v>1.027266054E-3</v>
      </c>
      <c r="CN234" s="33">
        <v>1.016332926E-3</v>
      </c>
      <c r="CO234" s="33">
        <v>1.005667722E-3</v>
      </c>
      <c r="CP234" s="33">
        <v>9.9557555600000001E-4</v>
      </c>
      <c r="CQ234" s="33">
        <v>9.8509148600000001E-4</v>
      </c>
      <c r="CR234" s="33">
        <v>9.7549590200000013E-4</v>
      </c>
      <c r="CS234" s="33">
        <v>9.6588459999999996E-4</v>
      </c>
      <c r="CT234" s="33">
        <v>9.569619220000001E-4</v>
      </c>
      <c r="CU234" s="33">
        <v>9.47220198E-4</v>
      </c>
      <c r="CV234" s="33">
        <v>9.3743806800000002E-4</v>
      </c>
      <c r="CW234" s="33">
        <v>9.2721042799999995E-4</v>
      </c>
      <c r="CX234" s="33">
        <v>9.1687723199999991E-4</v>
      </c>
      <c r="CY234" s="33">
        <v>9.0731202400000008E-4</v>
      </c>
      <c r="CZ234" s="33">
        <v>8.9878540399999994E-4</v>
      </c>
      <c r="DA234" s="33">
        <v>8.9050173400000003E-4</v>
      </c>
      <c r="DB234" s="33">
        <v>8.8255377400000006E-4</v>
      </c>
      <c r="DC234" s="33">
        <v>8.7502205000000006E-4</v>
      </c>
      <c r="DD234" s="33">
        <v>8.6684285800000009E-4</v>
      </c>
      <c r="DE234" s="33">
        <v>8.5832668000000007E-4</v>
      </c>
      <c r="DF234" s="33">
        <v>8.5074716799999998E-4</v>
      </c>
      <c r="DG234" s="33">
        <v>8.4304558599999999E-4</v>
      </c>
      <c r="DH234" s="33">
        <v>8.3562682399999986E-4</v>
      </c>
      <c r="DI234" s="33">
        <v>8.2913997999999999E-4</v>
      </c>
      <c r="DJ234" s="33">
        <v>8.2280113400000007E-4</v>
      </c>
      <c r="DK234" s="33">
        <v>8.1647695200000011E-4</v>
      </c>
      <c r="DL234" s="33">
        <v>8.1064875600000009E-4</v>
      </c>
      <c r="DM234" s="33">
        <v>8.0443089999999995E-4</v>
      </c>
      <c r="DN234" s="33">
        <v>7.9754695800000007E-4</v>
      </c>
      <c r="DO234" s="33">
        <v>7.9127513200000004E-4</v>
      </c>
      <c r="DP234" s="33">
        <v>7.8493922399999999E-4</v>
      </c>
      <c r="DQ234" s="33">
        <v>7.7883220599999996E-4</v>
      </c>
      <c r="DR234" s="33">
        <v>7.7386988800000008E-4</v>
      </c>
      <c r="DS234" s="33">
        <v>7.6935339199999992E-4</v>
      </c>
      <c r="DT234" s="33">
        <v>7.6474407000000008E-4</v>
      </c>
      <c r="DU234" s="33">
        <v>7.6046961999999996E-4</v>
      </c>
      <c r="DV234" s="33">
        <v>7.5610963799999998E-4</v>
      </c>
      <c r="DW234" s="33">
        <v>7.5154054600000007E-4</v>
      </c>
      <c r="DX234" s="33">
        <v>7.4680177200000001E-4</v>
      </c>
      <c r="DY234" s="33">
        <v>7.4227430399999999E-4</v>
      </c>
      <c r="DZ234" s="33">
        <v>7.3788359199999996E-4</v>
      </c>
      <c r="EA234" s="33">
        <v>7.3356147000000005E-4</v>
      </c>
      <c r="EB234" s="33">
        <v>7.2994749599999997E-4</v>
      </c>
      <c r="EC234" s="33">
        <v>7.2647903000000002E-4</v>
      </c>
      <c r="ED234" s="33">
        <v>7.231419680000001E-4</v>
      </c>
      <c r="EE234" s="33">
        <v>7.1973118600000005E-4</v>
      </c>
      <c r="EF234" s="33">
        <v>7.1636056200000001E-4</v>
      </c>
      <c r="EG234" s="33">
        <v>7.1207535199999995E-4</v>
      </c>
      <c r="EH234" s="33">
        <v>7.0783973200000015E-4</v>
      </c>
      <c r="EI234" s="33">
        <v>7.0420117200000007E-4</v>
      </c>
      <c r="EJ234" s="33">
        <v>7.0026438400000001E-4</v>
      </c>
      <c r="EK234" s="33">
        <v>6.9690183600000001E-4</v>
      </c>
      <c r="EL234" s="33">
        <v>6.941469460000001E-4</v>
      </c>
      <c r="EM234" s="33">
        <v>6.9096992600000003E-4</v>
      </c>
      <c r="EN234" s="33">
        <v>6.8744427399999994E-4</v>
      </c>
      <c r="EO234" s="33">
        <v>6.8384098399999998E-4</v>
      </c>
      <c r="EP234" s="33">
        <v>6.7992592399999995E-4</v>
      </c>
      <c r="EQ234" s="33">
        <v>6.7558462199999992E-4</v>
      </c>
      <c r="ER234" s="33">
        <v>6.7172949000000003E-4</v>
      </c>
      <c r="ES234" s="33">
        <v>6.6740127599999996E-4</v>
      </c>
      <c r="ET234" s="33">
        <v>6.6298716800000006E-4</v>
      </c>
      <c r="EU234" s="33">
        <v>6.5895678199999995E-4</v>
      </c>
      <c r="EV234" s="33">
        <v>6.5423166400000008E-4</v>
      </c>
      <c r="EW234" s="33">
        <v>6.4916738199999996E-4</v>
      </c>
      <c r="EX234" s="33">
        <v>6.4456099999999998E-4</v>
      </c>
      <c r="EY234" s="33">
        <v>6.3993657000000002E-4</v>
      </c>
      <c r="EZ234" s="33">
        <v>6.3489693199999999E-4</v>
      </c>
      <c r="FA234" s="33">
        <v>6.3027514399999999E-4</v>
      </c>
      <c r="FB234" s="33">
        <v>6.2595876999999999E-4</v>
      </c>
      <c r="FC234" s="33">
        <v>6.2130808199999999E-4</v>
      </c>
      <c r="FD234" s="33">
        <v>6.1654812400000001E-4</v>
      </c>
      <c r="FE234" s="33">
        <v>6.1154869599999999E-4</v>
      </c>
      <c r="FF234" s="33">
        <v>6.0617691199999998E-4</v>
      </c>
      <c r="FG234" s="33">
        <v>6.0070820399999998E-4</v>
      </c>
      <c r="FH234" s="33">
        <v>5.9526948200000008E-4</v>
      </c>
      <c r="FI234" s="33">
        <v>5.8990164200000003E-4</v>
      </c>
      <c r="FJ234" s="33">
        <v>5.8421855600000001E-4</v>
      </c>
      <c r="FK234" s="33">
        <v>5.7900965799999999E-4</v>
      </c>
      <c r="FL234" s="33">
        <v>5.7397422000000009E-4</v>
      </c>
      <c r="FM234" s="33">
        <v>5.6824759600000003E-4</v>
      </c>
      <c r="FN234" s="33">
        <v>5.62825294E-4</v>
      </c>
      <c r="FO234" s="33">
        <v>5.5758407999999997E-4</v>
      </c>
      <c r="FP234" s="33">
        <v>5.5161517600000004E-4</v>
      </c>
      <c r="FQ234" s="33">
        <v>5.4607879600000004E-4</v>
      </c>
      <c r="FR234" s="33">
        <v>5.4089867200000008E-4</v>
      </c>
      <c r="FS234" s="33">
        <v>5.3503614199999999E-4</v>
      </c>
      <c r="FT234" s="33">
        <v>5.2934524599999996E-4</v>
      </c>
      <c r="FU234" s="33">
        <v>5.2443265000000003E-4</v>
      </c>
      <c r="FV234" s="33">
        <v>5.1954303999999997E-4</v>
      </c>
      <c r="FW234" s="33">
        <v>5.1495783000000007E-4</v>
      </c>
      <c r="FX234" s="33">
        <v>5.1109173200000009E-4</v>
      </c>
      <c r="FY234" s="33">
        <v>5.0725565600000006E-4</v>
      </c>
      <c r="FZ234" s="33">
        <v>5.0387886800000003E-4</v>
      </c>
      <c r="GA234" s="33">
        <v>5.0070354999999999E-4</v>
      </c>
      <c r="GB234" s="33">
        <v>4.9693736799999997E-4</v>
      </c>
      <c r="GC234" s="33">
        <v>4.9280349599999996E-4</v>
      </c>
      <c r="GD234" s="33">
        <v>4.8891093600000001E-4</v>
      </c>
      <c r="GE234" s="33">
        <v>4.8469186200000001E-4</v>
      </c>
      <c r="GF234" s="33">
        <v>4.8028445999999999E-4</v>
      </c>
      <c r="GG234" s="33">
        <v>4.7611317399999997E-4</v>
      </c>
      <c r="GH234" s="33">
        <v>4.7258632999999997E-4</v>
      </c>
      <c r="GI234" s="33">
        <v>4.6962617200000002E-4</v>
      </c>
      <c r="GJ234" s="33">
        <v>4.6711297200000002E-4</v>
      </c>
      <c r="GK234" s="33">
        <v>4.6500569599999998E-4</v>
      </c>
      <c r="GL234" s="33">
        <v>4.6322131800000002E-4</v>
      </c>
      <c r="GM234" s="33">
        <v>4.6127892200000003E-4</v>
      </c>
      <c r="GN234" s="33">
        <v>4.5937752599999997E-4</v>
      </c>
      <c r="GO234" s="33">
        <v>4.5753538200000001E-4</v>
      </c>
      <c r="GP234" s="33">
        <v>4.5564353600000001E-4</v>
      </c>
      <c r="GQ234" s="33">
        <v>4.5398933800000002E-4</v>
      </c>
      <c r="GR234" s="33">
        <v>4.52019056E-4</v>
      </c>
      <c r="GS234" s="33">
        <v>4.4974810799999998E-4</v>
      </c>
      <c r="GT234" s="33">
        <v>4.4772981400000006E-4</v>
      </c>
      <c r="GU234" s="33">
        <v>4.4551807399999997E-4</v>
      </c>
      <c r="GV234" s="33">
        <v>4.4318119999999997E-4</v>
      </c>
      <c r="GW234" s="33">
        <v>4.4123136999999998E-4</v>
      </c>
      <c r="GX234" s="33">
        <v>4.3935610600000002E-4</v>
      </c>
    </row>
    <row r="235" spans="1:403" x14ac:dyDescent="0.25">
      <c r="A235" s="13" t="str">
        <f t="shared" si="2"/>
        <v>Boom-MEDIUM-0.6-14-60</v>
      </c>
      <c r="B235" s="13" t="s">
        <v>57</v>
      </c>
      <c r="C235" s="13" t="s">
        <v>31</v>
      </c>
      <c r="D235" s="23">
        <v>0.6</v>
      </c>
      <c r="E235" s="23">
        <v>14</v>
      </c>
      <c r="F235" s="32">
        <v>60</v>
      </c>
      <c r="G235" s="33">
        <v>9.0090274800000009E-2</v>
      </c>
      <c r="H235" s="33">
        <v>5.5197102800000002E-2</v>
      </c>
      <c r="I235" s="33">
        <v>3.9254283200000004E-2</v>
      </c>
      <c r="J235" s="33">
        <v>3.0193499800000002E-2</v>
      </c>
      <c r="K235" s="33">
        <v>2.4792428599999999E-2</v>
      </c>
      <c r="L235" s="33">
        <v>2.12154796E-2</v>
      </c>
      <c r="M235" s="33">
        <v>1.84812538E-2</v>
      </c>
      <c r="N235" s="33">
        <v>1.6398279599999999E-2</v>
      </c>
      <c r="O235" s="33">
        <v>1.4764784200000002E-2</v>
      </c>
      <c r="P235" s="33">
        <v>1.3350173739999999E-2</v>
      </c>
      <c r="Q235" s="33">
        <v>1.200071722E-2</v>
      </c>
      <c r="R235" s="33">
        <v>1.0834410520000001E-2</v>
      </c>
      <c r="S235" s="33">
        <v>9.7478992600000015E-3</v>
      </c>
      <c r="T235" s="33">
        <v>8.6826899800000017E-3</v>
      </c>
      <c r="U235" s="33">
        <v>7.6902464600000012E-3</v>
      </c>
      <c r="V235" s="33">
        <v>6.7326858800000004E-3</v>
      </c>
      <c r="W235" s="33">
        <v>5.8372569000000006E-3</v>
      </c>
      <c r="X235" s="33">
        <v>5.3288214000000002E-3</v>
      </c>
      <c r="Y235" s="33">
        <v>4.8751294600000005E-3</v>
      </c>
      <c r="Z235" s="33">
        <v>4.4980089600000009E-3</v>
      </c>
      <c r="AA235" s="33">
        <v>4.1578231799999999E-3</v>
      </c>
      <c r="AB235" s="33">
        <v>3.87036396E-3</v>
      </c>
      <c r="AC235" s="33">
        <v>3.6243846400000005E-3</v>
      </c>
      <c r="AD235" s="33">
        <v>3.4109606E-3</v>
      </c>
      <c r="AE235" s="33">
        <v>3.2244639999999998E-3</v>
      </c>
      <c r="AF235" s="33">
        <v>3.0606862600000002E-3</v>
      </c>
      <c r="AG235" s="33">
        <v>2.9142578000000002E-3</v>
      </c>
      <c r="AH235" s="33">
        <v>2.7857342400000001E-3</v>
      </c>
      <c r="AI235" s="33">
        <v>2.6699731800000001E-3</v>
      </c>
      <c r="AJ235" s="33">
        <v>2.5655026000000001E-3</v>
      </c>
      <c r="AK235" s="33">
        <v>2.4706754199999999E-3</v>
      </c>
      <c r="AL235" s="33">
        <v>2.3842972600000003E-3</v>
      </c>
      <c r="AM235" s="33">
        <v>2.3059151E-3</v>
      </c>
      <c r="AN235" s="33">
        <v>2.23488192E-3</v>
      </c>
      <c r="AO235" s="33">
        <v>2.170034646E-3</v>
      </c>
      <c r="AP235" s="33">
        <v>2.1109026740000003E-3</v>
      </c>
      <c r="AQ235" s="33">
        <v>2.0557621040000001E-3</v>
      </c>
      <c r="AR235" s="33">
        <v>2.0053833239999999E-3</v>
      </c>
      <c r="AS235" s="33">
        <v>1.9595055E-3</v>
      </c>
      <c r="AT235" s="33">
        <v>1.916874286E-3</v>
      </c>
      <c r="AU235" s="33">
        <v>1.8776772880000001E-3</v>
      </c>
      <c r="AV235" s="33">
        <v>1.841047534E-3</v>
      </c>
      <c r="AW235" s="33">
        <v>1.8068456919999999E-3</v>
      </c>
      <c r="AX235" s="33">
        <v>1.7742637539999999E-3</v>
      </c>
      <c r="AY235" s="33">
        <v>1.743562048E-3</v>
      </c>
      <c r="AZ235" s="33">
        <v>1.71384736E-3</v>
      </c>
      <c r="BA235" s="33">
        <v>1.684793212E-3</v>
      </c>
      <c r="BB235" s="33">
        <v>1.6582613180000001E-3</v>
      </c>
      <c r="BC235" s="33">
        <v>1.631873286E-3</v>
      </c>
      <c r="BD235" s="33">
        <v>1.6061102500000001E-3</v>
      </c>
      <c r="BE235" s="33">
        <v>1.5808391539999999E-3</v>
      </c>
      <c r="BF235" s="33">
        <v>1.5563865379999999E-3</v>
      </c>
      <c r="BG235" s="33">
        <v>1.532172708E-3</v>
      </c>
      <c r="BH235" s="33">
        <v>1.5087323160000001E-3</v>
      </c>
      <c r="BI235" s="33">
        <v>1.4862109359999999E-3</v>
      </c>
      <c r="BJ235" s="33">
        <v>1.464191992E-3</v>
      </c>
      <c r="BK235" s="33">
        <v>1.4429210699999999E-3</v>
      </c>
      <c r="BL235" s="33">
        <v>1.4216761120000002E-3</v>
      </c>
      <c r="BM235" s="33">
        <v>1.4001426520000001E-3</v>
      </c>
      <c r="BN235" s="33">
        <v>1.37896158E-3</v>
      </c>
      <c r="BO235" s="33">
        <v>1.3590557220000002E-3</v>
      </c>
      <c r="BP235" s="33">
        <v>1.3395542980000001E-3</v>
      </c>
      <c r="BQ235" s="33">
        <v>1.320719244E-3</v>
      </c>
      <c r="BR235" s="33">
        <v>1.302448574E-3</v>
      </c>
      <c r="BS235" s="33">
        <v>1.2842360360000001E-3</v>
      </c>
      <c r="BT235" s="33">
        <v>1.2658050540000001E-3</v>
      </c>
      <c r="BU235" s="33">
        <v>1.2475145020000001E-3</v>
      </c>
      <c r="BV235" s="33">
        <v>1.230117158E-3</v>
      </c>
      <c r="BW235" s="33">
        <v>1.2122237019999999E-3</v>
      </c>
      <c r="BX235" s="33">
        <v>1.19540621E-3</v>
      </c>
      <c r="BY235" s="33">
        <v>1.1786030360000001E-3</v>
      </c>
      <c r="BZ235" s="33">
        <v>1.1620799800000001E-3</v>
      </c>
      <c r="CA235" s="33">
        <v>1.1459273859999999E-3</v>
      </c>
      <c r="CB235" s="33">
        <v>1.129963666E-3</v>
      </c>
      <c r="CC235" s="33">
        <v>1.1141110399999999E-3</v>
      </c>
      <c r="CD235" s="33">
        <v>1.09867242E-3</v>
      </c>
      <c r="CE235" s="33">
        <v>1.083677144E-3</v>
      </c>
      <c r="CF235" s="33">
        <v>1.0689059760000002E-3</v>
      </c>
      <c r="CG235" s="33">
        <v>1.0550067520000001E-3</v>
      </c>
      <c r="CH235" s="33">
        <v>1.0423595980000001E-3</v>
      </c>
      <c r="CI235" s="33">
        <v>1.0294535340000001E-3</v>
      </c>
      <c r="CJ235" s="33">
        <v>1.0173004679999999E-3</v>
      </c>
      <c r="CK235" s="33">
        <v>1.0056829920000001E-3</v>
      </c>
      <c r="CL235" s="33">
        <v>9.9439989600000008E-4</v>
      </c>
      <c r="CM235" s="33">
        <v>9.830824980000001E-4</v>
      </c>
      <c r="CN235" s="33">
        <v>9.7195939200000006E-4</v>
      </c>
      <c r="CO235" s="33">
        <v>9.6128934599999996E-4</v>
      </c>
      <c r="CP235" s="33">
        <v>9.5110796600000002E-4</v>
      </c>
      <c r="CQ235" s="33">
        <v>9.4127852999999998E-4</v>
      </c>
      <c r="CR235" s="33">
        <v>9.32153656E-4</v>
      </c>
      <c r="CS235" s="33">
        <v>9.2290800600000004E-4</v>
      </c>
      <c r="CT235" s="33">
        <v>9.1461899799999999E-4</v>
      </c>
      <c r="CU235" s="33">
        <v>9.0671581799999998E-4</v>
      </c>
      <c r="CV235" s="33">
        <v>8.9837356800000006E-4</v>
      </c>
      <c r="CW235" s="33">
        <v>8.9038324400000002E-4</v>
      </c>
      <c r="CX235" s="33">
        <v>8.8280850200000006E-4</v>
      </c>
      <c r="CY235" s="33">
        <v>8.7569436200000007E-4</v>
      </c>
      <c r="CZ235" s="33">
        <v>8.6883208000000005E-4</v>
      </c>
      <c r="DA235" s="33">
        <v>8.6235880599999995E-4</v>
      </c>
      <c r="DB235" s="33">
        <v>8.5553659399999996E-4</v>
      </c>
      <c r="DC235" s="33">
        <v>8.4833365199999994E-4</v>
      </c>
      <c r="DD235" s="33">
        <v>8.4122756199999998E-4</v>
      </c>
      <c r="DE235" s="33">
        <v>8.3383110399999996E-4</v>
      </c>
      <c r="DF235" s="33">
        <v>8.2709014600000001E-4</v>
      </c>
      <c r="DG235" s="33">
        <v>8.2045108200000014E-4</v>
      </c>
      <c r="DH235" s="33">
        <v>8.1378262E-4</v>
      </c>
      <c r="DI235" s="33">
        <v>8.0757718000000001E-4</v>
      </c>
      <c r="DJ235" s="33">
        <v>8.0131893599999992E-4</v>
      </c>
      <c r="DK235" s="33">
        <v>7.9497959600000002E-4</v>
      </c>
      <c r="DL235" s="33">
        <v>7.88422596E-4</v>
      </c>
      <c r="DM235" s="33">
        <v>7.81686046E-4</v>
      </c>
      <c r="DN235" s="33">
        <v>7.7485680000000004E-4</v>
      </c>
      <c r="DO235" s="33">
        <v>7.6751719999999996E-4</v>
      </c>
      <c r="DP235" s="33">
        <v>7.5991419599999996E-4</v>
      </c>
      <c r="DQ235" s="33">
        <v>7.5187016400000007E-4</v>
      </c>
      <c r="DR235" s="33">
        <v>7.4455697199999997E-4</v>
      </c>
      <c r="DS235" s="33">
        <v>7.3695773399999999E-4</v>
      </c>
      <c r="DT235" s="33">
        <v>7.2973643399999993E-4</v>
      </c>
      <c r="DU235" s="33">
        <v>7.2347081599999992E-4</v>
      </c>
      <c r="DV235" s="33">
        <v>7.1666838400000015E-4</v>
      </c>
      <c r="DW235" s="33">
        <v>7.0971814599999998E-4</v>
      </c>
      <c r="DX235" s="33">
        <v>7.0248989399999994E-4</v>
      </c>
      <c r="DY235" s="33">
        <v>6.9449002E-4</v>
      </c>
      <c r="DZ235" s="33">
        <v>6.8664693600000001E-4</v>
      </c>
      <c r="EA235" s="33">
        <v>6.7834762200000005E-4</v>
      </c>
      <c r="EB235" s="33">
        <v>6.7003593599999998E-4</v>
      </c>
      <c r="EC235" s="33">
        <v>6.6135266399999998E-4</v>
      </c>
      <c r="ED235" s="33">
        <v>6.5319288199999998E-4</v>
      </c>
      <c r="EE235" s="33">
        <v>6.4541431600000001E-4</v>
      </c>
      <c r="EF235" s="33">
        <v>6.3785119199999993E-4</v>
      </c>
      <c r="EG235" s="33">
        <v>6.3087404800000004E-4</v>
      </c>
      <c r="EH235" s="33">
        <v>6.246512580000001E-4</v>
      </c>
      <c r="EI235" s="33">
        <v>6.1893306800000006E-4</v>
      </c>
      <c r="EJ235" s="33">
        <v>6.1312802999999999E-4</v>
      </c>
      <c r="EK235" s="33">
        <v>6.0741564000000008E-4</v>
      </c>
      <c r="EL235" s="33">
        <v>6.01814106E-4</v>
      </c>
      <c r="EM235" s="33">
        <v>5.9560939800000002E-4</v>
      </c>
      <c r="EN235" s="33">
        <v>5.8942483E-4</v>
      </c>
      <c r="EO235" s="33">
        <v>5.8326502800000002E-4</v>
      </c>
      <c r="EP235" s="33">
        <v>5.7685550999999995E-4</v>
      </c>
      <c r="EQ235" s="33">
        <v>5.7107435199999998E-4</v>
      </c>
      <c r="ER235" s="33">
        <v>5.6594522600000006E-4</v>
      </c>
      <c r="ES235" s="33">
        <v>5.6141289799999995E-4</v>
      </c>
      <c r="ET235" s="33">
        <v>5.5742426799999995E-4</v>
      </c>
      <c r="EU235" s="33">
        <v>5.5377600800000004E-4</v>
      </c>
      <c r="EV235" s="33">
        <v>5.5015098199999999E-4</v>
      </c>
      <c r="EW235" s="33">
        <v>5.4674286000000005E-4</v>
      </c>
      <c r="EX235" s="33">
        <v>5.4345555999999991E-4</v>
      </c>
      <c r="EY235" s="33">
        <v>5.3924795600000005E-4</v>
      </c>
      <c r="EZ235" s="33">
        <v>5.3530037200000009E-4</v>
      </c>
      <c r="FA235" s="33">
        <v>5.3139922400000008E-4</v>
      </c>
      <c r="FB235" s="33">
        <v>5.2708211199999999E-4</v>
      </c>
      <c r="FC235" s="33">
        <v>5.2295746000000001E-4</v>
      </c>
      <c r="FD235" s="33">
        <v>5.1912815400000003E-4</v>
      </c>
      <c r="FE235" s="33">
        <v>5.1595543200000002E-4</v>
      </c>
      <c r="FF235" s="33">
        <v>5.1329959400000006E-4</v>
      </c>
      <c r="FG235" s="33">
        <v>5.1131106400000004E-4</v>
      </c>
      <c r="FH235" s="33">
        <v>5.0986013400000001E-4</v>
      </c>
      <c r="FI235" s="33">
        <v>5.08380354E-4</v>
      </c>
      <c r="FJ235" s="33">
        <v>5.0681537599999999E-4</v>
      </c>
      <c r="FK235" s="33">
        <v>5.0517596000000003E-4</v>
      </c>
      <c r="FL235" s="33">
        <v>5.0288131399999999E-4</v>
      </c>
      <c r="FM235" s="33">
        <v>5.0041089399999997E-4</v>
      </c>
      <c r="FN235" s="33">
        <v>4.9774791200000003E-4</v>
      </c>
      <c r="FO235" s="33">
        <v>4.9477851199999999E-4</v>
      </c>
      <c r="FP235" s="33">
        <v>4.9186036400000006E-4</v>
      </c>
      <c r="FQ235" s="33">
        <v>4.8934146000000002E-4</v>
      </c>
      <c r="FR235" s="33">
        <v>4.8724771800000001E-4</v>
      </c>
      <c r="FS235" s="33">
        <v>4.8537707800000001E-4</v>
      </c>
      <c r="FT235" s="33">
        <v>4.8403257000000002E-4</v>
      </c>
      <c r="FU235" s="33">
        <v>4.8286330000000004E-4</v>
      </c>
      <c r="FV235" s="33">
        <v>4.8142148199999997E-4</v>
      </c>
      <c r="FW235" s="33">
        <v>4.7976028600000002E-4</v>
      </c>
      <c r="FX235" s="33">
        <v>4.7777168599999996E-4</v>
      </c>
      <c r="FY235" s="33">
        <v>4.7548107400000007E-4</v>
      </c>
      <c r="FZ235" s="33">
        <v>4.7280528000000004E-4</v>
      </c>
      <c r="GA235" s="33">
        <v>4.7009243800000001E-4</v>
      </c>
      <c r="GB235" s="33">
        <v>4.6764913799999999E-4</v>
      </c>
      <c r="GC235" s="33">
        <v>4.6556722400000004E-4</v>
      </c>
      <c r="GD235" s="33">
        <v>4.63702672E-4</v>
      </c>
      <c r="GE235" s="33">
        <v>4.61973588E-4</v>
      </c>
      <c r="GF235" s="33">
        <v>4.6070289600000001E-4</v>
      </c>
      <c r="GG235" s="33">
        <v>4.5960450799999999E-4</v>
      </c>
      <c r="GH235" s="33">
        <v>4.5818630400000005E-4</v>
      </c>
      <c r="GI235" s="33">
        <v>4.5687092800000004E-4</v>
      </c>
      <c r="GJ235" s="33">
        <v>4.5577088800000001E-4</v>
      </c>
      <c r="GK235" s="33">
        <v>4.5440921800000002E-4</v>
      </c>
      <c r="GL235" s="33">
        <v>4.5246251800000004E-4</v>
      </c>
      <c r="GM235" s="33">
        <v>4.5039207200000002E-4</v>
      </c>
      <c r="GN235" s="33">
        <v>4.4814968199999999E-4</v>
      </c>
      <c r="GO235" s="33">
        <v>4.4542486399999995E-4</v>
      </c>
      <c r="GP235" s="33">
        <v>4.4269410200000001E-4</v>
      </c>
      <c r="GQ235" s="33">
        <v>4.4007313600000003E-4</v>
      </c>
      <c r="GR235" s="33">
        <v>4.3753317000000001E-4</v>
      </c>
      <c r="GS235" s="33">
        <v>4.3544578200000004E-4</v>
      </c>
      <c r="GT235" s="33">
        <v>4.3323915200000002E-4</v>
      </c>
      <c r="GU235" s="33">
        <v>4.31020448E-4</v>
      </c>
      <c r="GV235" s="33">
        <v>4.2883148600000002E-4</v>
      </c>
      <c r="GW235" s="33">
        <v>4.2634662800000001E-4</v>
      </c>
      <c r="GX235" s="33">
        <v>4.2354226399999998E-4</v>
      </c>
    </row>
    <row r="236" spans="1:403" x14ac:dyDescent="0.25">
      <c r="A236" s="13" t="str">
        <f t="shared" si="2"/>
        <v>Boom-MEDIUM-0.6-7-60</v>
      </c>
      <c r="B236" s="13" t="s">
        <v>57</v>
      </c>
      <c r="C236" s="13" t="s">
        <v>31</v>
      </c>
      <c r="D236" s="23">
        <v>0.6</v>
      </c>
      <c r="E236" s="23">
        <v>7</v>
      </c>
      <c r="F236" s="32">
        <v>60</v>
      </c>
      <c r="G236" s="33">
        <v>4.5491794599999996E-2</v>
      </c>
      <c r="H236" s="33">
        <v>2.50586608E-2</v>
      </c>
      <c r="I236" s="33">
        <v>1.78910758E-2</v>
      </c>
      <c r="J236" s="33">
        <v>1.47015658E-2</v>
      </c>
      <c r="K236" s="33">
        <v>1.2980759179999999E-2</v>
      </c>
      <c r="L236" s="33">
        <v>1.18913597E-2</v>
      </c>
      <c r="M236" s="33">
        <v>1.106595474E-2</v>
      </c>
      <c r="N236" s="33">
        <v>1.039437648E-2</v>
      </c>
      <c r="O236" s="33">
        <v>9.7955278000000003E-3</v>
      </c>
      <c r="P236" s="33">
        <v>9.2044549800000004E-3</v>
      </c>
      <c r="Q236" s="33">
        <v>8.6032706800000004E-3</v>
      </c>
      <c r="R236" s="33">
        <v>7.9515026000000003E-3</v>
      </c>
      <c r="S236" s="33">
        <v>7.2617488600000002E-3</v>
      </c>
      <c r="T236" s="33">
        <v>6.5623730799999995E-3</v>
      </c>
      <c r="U236" s="33">
        <v>5.8424035400000008E-3</v>
      </c>
      <c r="V236" s="33">
        <v>5.1290831799999997E-3</v>
      </c>
      <c r="W236" s="33">
        <v>4.4301554E-3</v>
      </c>
      <c r="X236" s="33">
        <v>4.0799771399999997E-3</v>
      </c>
      <c r="Y236" s="33">
        <v>3.80456418E-3</v>
      </c>
      <c r="Z236" s="33">
        <v>3.5896546400000003E-3</v>
      </c>
      <c r="AA236" s="33">
        <v>3.4100159800000002E-3</v>
      </c>
      <c r="AB236" s="33">
        <v>3.2542966E-3</v>
      </c>
      <c r="AC236" s="33">
        <v>3.1180077200000005E-3</v>
      </c>
      <c r="AD236" s="33">
        <v>2.9971535800000001E-3</v>
      </c>
      <c r="AE236" s="33">
        <v>2.8875945600000002E-3</v>
      </c>
      <c r="AF236" s="33">
        <v>2.7879864400000001E-3</v>
      </c>
      <c r="AG236" s="33">
        <v>2.6960718799999999E-3</v>
      </c>
      <c r="AH236" s="33">
        <v>2.6102583800000001E-3</v>
      </c>
      <c r="AI236" s="33">
        <v>2.5315209599999998E-3</v>
      </c>
      <c r="AJ236" s="33">
        <v>2.4585126719999999E-3</v>
      </c>
      <c r="AK236" s="33">
        <v>2.389142852E-3</v>
      </c>
      <c r="AL236" s="33">
        <v>2.3234965819999998E-3</v>
      </c>
      <c r="AM236" s="33">
        <v>2.2611566339999999E-3</v>
      </c>
      <c r="AN236" s="33">
        <v>2.2016264020000001E-3</v>
      </c>
      <c r="AO236" s="33">
        <v>2.1455524440000002E-3</v>
      </c>
      <c r="AP236" s="33">
        <v>2.0903510259999997E-3</v>
      </c>
      <c r="AQ236" s="33">
        <v>2.0380831640000002E-3</v>
      </c>
      <c r="AR236" s="33">
        <v>1.9889887760000001E-3</v>
      </c>
      <c r="AS236" s="33">
        <v>1.942218418E-3</v>
      </c>
      <c r="AT236" s="33">
        <v>1.8975174119999999E-3</v>
      </c>
      <c r="AU236" s="33">
        <v>1.8541766040000001E-3</v>
      </c>
      <c r="AV236" s="33">
        <v>1.8134385919999999E-3</v>
      </c>
      <c r="AW236" s="33">
        <v>1.775872432E-3</v>
      </c>
      <c r="AX236" s="33">
        <v>1.7404922119999998E-3</v>
      </c>
      <c r="AY236" s="33">
        <v>1.706879732E-3</v>
      </c>
      <c r="AZ236" s="33">
        <v>1.6735703140000001E-3</v>
      </c>
      <c r="BA236" s="33">
        <v>1.6417343520000001E-3</v>
      </c>
      <c r="BB236" s="33">
        <v>1.6113268E-3</v>
      </c>
      <c r="BC236" s="33">
        <v>1.5820533839999999E-3</v>
      </c>
      <c r="BD236" s="33">
        <v>1.553852246E-3</v>
      </c>
      <c r="BE236" s="33">
        <v>1.527479434E-3</v>
      </c>
      <c r="BF236" s="33">
        <v>1.50189788E-3</v>
      </c>
      <c r="BG236" s="33">
        <v>1.476655304E-3</v>
      </c>
      <c r="BH236" s="33">
        <v>1.452119764E-3</v>
      </c>
      <c r="BI236" s="33">
        <v>1.428877182E-3</v>
      </c>
      <c r="BJ236" s="33">
        <v>1.405859762E-3</v>
      </c>
      <c r="BK236" s="33">
        <v>1.383069922E-3</v>
      </c>
      <c r="BL236" s="33">
        <v>1.361668356E-3</v>
      </c>
      <c r="BM236" s="33">
        <v>1.3408271200000001E-3</v>
      </c>
      <c r="BN236" s="33">
        <v>1.3206351539999999E-3</v>
      </c>
      <c r="BO236" s="33">
        <v>1.30105608E-3</v>
      </c>
      <c r="BP236" s="33">
        <v>1.2814331980000001E-3</v>
      </c>
      <c r="BQ236" s="33">
        <v>1.2623149560000001E-3</v>
      </c>
      <c r="BR236" s="33">
        <v>1.2439216460000001E-3</v>
      </c>
      <c r="BS236" s="33">
        <v>1.2261378920000001E-3</v>
      </c>
      <c r="BT236" s="33">
        <v>1.2089744120000001E-3</v>
      </c>
      <c r="BU236" s="33">
        <v>1.191991996E-3</v>
      </c>
      <c r="BV236" s="33">
        <v>1.1750290240000001E-3</v>
      </c>
      <c r="BW236" s="33">
        <v>1.1595333700000002E-3</v>
      </c>
      <c r="BX236" s="33">
        <v>1.1442963440000001E-3</v>
      </c>
      <c r="BY236" s="33">
        <v>1.129511854E-3</v>
      </c>
      <c r="BZ236" s="33">
        <v>1.1138908960000001E-3</v>
      </c>
      <c r="CA236" s="33">
        <v>1.098559222E-3</v>
      </c>
      <c r="CB236" s="33">
        <v>1.083316598E-3</v>
      </c>
      <c r="CC236" s="33">
        <v>1.0683082439999999E-3</v>
      </c>
      <c r="CD236" s="33">
        <v>1.053612378E-3</v>
      </c>
      <c r="CE236" s="33">
        <v>1.0396557219999999E-3</v>
      </c>
      <c r="CF236" s="33">
        <v>1.0260542359999999E-3</v>
      </c>
      <c r="CG236" s="33">
        <v>1.0126785959999999E-3</v>
      </c>
      <c r="CH236" s="33">
        <v>9.9865346800000004E-4</v>
      </c>
      <c r="CI236" s="33">
        <v>9.8395571200000009E-4</v>
      </c>
      <c r="CJ236" s="33">
        <v>9.69388532E-4</v>
      </c>
      <c r="CK236" s="33">
        <v>9.5575656999999999E-4</v>
      </c>
      <c r="CL236" s="33">
        <v>9.418774139999999E-4</v>
      </c>
      <c r="CM236" s="33">
        <v>9.2905014800000012E-4</v>
      </c>
      <c r="CN236" s="33">
        <v>9.1667984999999996E-4</v>
      </c>
      <c r="CO236" s="33">
        <v>9.0469064800000011E-4</v>
      </c>
      <c r="CP236" s="33">
        <v>8.9273212799999995E-4</v>
      </c>
      <c r="CQ236" s="33">
        <v>8.8101232800000002E-4</v>
      </c>
      <c r="CR236" s="33">
        <v>8.6920281800000011E-4</v>
      </c>
      <c r="CS236" s="33">
        <v>8.5732617999999998E-4</v>
      </c>
      <c r="CT236" s="33">
        <v>8.4548718600000003E-4</v>
      </c>
      <c r="CU236" s="33">
        <v>8.3496134600000009E-4</v>
      </c>
      <c r="CV236" s="33">
        <v>8.2497311799999997E-4</v>
      </c>
      <c r="CW236" s="33">
        <v>8.1558917599999997E-4</v>
      </c>
      <c r="CX236" s="33">
        <v>8.0644582000000001E-4</v>
      </c>
      <c r="CY236" s="33">
        <v>7.9725357600000002E-4</v>
      </c>
      <c r="CZ236" s="33">
        <v>7.881552500000001E-4</v>
      </c>
      <c r="DA236" s="33">
        <v>7.7875189599999994E-4</v>
      </c>
      <c r="DB236" s="33">
        <v>7.6965070999999996E-4</v>
      </c>
      <c r="DC236" s="33">
        <v>7.6115240399999998E-4</v>
      </c>
      <c r="DD236" s="33">
        <v>7.5285423599999999E-4</v>
      </c>
      <c r="DE236" s="33">
        <v>7.4536245199999999E-4</v>
      </c>
      <c r="DF236" s="33">
        <v>7.3745328200000007E-4</v>
      </c>
      <c r="DG236" s="33">
        <v>7.3056644599999994E-4</v>
      </c>
      <c r="DH236" s="33">
        <v>7.2341924599999999E-4</v>
      </c>
      <c r="DI236" s="33">
        <v>7.1647307399999994E-4</v>
      </c>
      <c r="DJ236" s="33">
        <v>7.0952497999999999E-4</v>
      </c>
      <c r="DK236" s="33">
        <v>7.0248585799999991E-4</v>
      </c>
      <c r="DL236" s="33">
        <v>6.9550211800000004E-4</v>
      </c>
      <c r="DM236" s="33">
        <v>6.8894796600000002E-4</v>
      </c>
      <c r="DN236" s="33">
        <v>6.8300081999999999E-4</v>
      </c>
      <c r="DO236" s="33">
        <v>6.7768743399999995E-4</v>
      </c>
      <c r="DP236" s="33">
        <v>6.7205947200000009E-4</v>
      </c>
      <c r="DQ236" s="33">
        <v>6.6665634000000001E-4</v>
      </c>
      <c r="DR236" s="33">
        <v>6.6029213399999994E-4</v>
      </c>
      <c r="DS236" s="33">
        <v>6.5427831999999991E-4</v>
      </c>
      <c r="DT236" s="33">
        <v>6.4806497600000007E-4</v>
      </c>
      <c r="DU236" s="33">
        <v>6.4177562599999991E-4</v>
      </c>
      <c r="DV236" s="33">
        <v>6.3590031200000006E-4</v>
      </c>
      <c r="DW236" s="33">
        <v>6.3037609200000005E-4</v>
      </c>
      <c r="DX236" s="33">
        <v>6.2489737600000003E-4</v>
      </c>
      <c r="DY236" s="33">
        <v>6.1953738599999995E-4</v>
      </c>
      <c r="DZ236" s="33">
        <v>6.1363786400000001E-4</v>
      </c>
      <c r="EA236" s="33">
        <v>6.0798526800000003E-4</v>
      </c>
      <c r="EB236" s="33">
        <v>6.0085816400000001E-4</v>
      </c>
      <c r="EC236" s="33">
        <v>5.9382535799999995E-4</v>
      </c>
      <c r="ED236" s="33">
        <v>5.8696080999999999E-4</v>
      </c>
      <c r="EE236" s="33">
        <v>5.8036214600000002E-4</v>
      </c>
      <c r="EF236" s="33">
        <v>5.7449026000000003E-4</v>
      </c>
      <c r="EG236" s="33">
        <v>5.6856562199999994E-4</v>
      </c>
      <c r="EH236" s="33">
        <v>5.6265443200000001E-4</v>
      </c>
      <c r="EI236" s="33">
        <v>5.5678631200000003E-4</v>
      </c>
      <c r="EJ236" s="33">
        <v>5.50485808E-4</v>
      </c>
      <c r="EK236" s="33">
        <v>5.4435593999999999E-4</v>
      </c>
      <c r="EL236" s="33">
        <v>5.3733653200000006E-4</v>
      </c>
      <c r="EM236" s="33">
        <v>5.3062215800000004E-4</v>
      </c>
      <c r="EN236" s="33">
        <v>5.2356063400000002E-4</v>
      </c>
      <c r="EO236" s="33">
        <v>5.1674726599999993E-4</v>
      </c>
      <c r="EP236" s="33">
        <v>5.1028449400000004E-4</v>
      </c>
      <c r="EQ236" s="33">
        <v>5.0358421399999997E-4</v>
      </c>
      <c r="ER236" s="33">
        <v>4.9697869199999997E-4</v>
      </c>
      <c r="ES236" s="33">
        <v>4.9040661600000001E-4</v>
      </c>
      <c r="ET236" s="33">
        <v>4.8404344799999992E-4</v>
      </c>
      <c r="EU236" s="33">
        <v>4.7789179400000001E-4</v>
      </c>
      <c r="EV236" s="33">
        <v>4.7186072800000002E-4</v>
      </c>
      <c r="EW236" s="33">
        <v>4.6636615799999998E-4</v>
      </c>
      <c r="EX236" s="33">
        <v>4.6077187E-4</v>
      </c>
      <c r="EY236" s="33">
        <v>4.5558710599999998E-4</v>
      </c>
      <c r="EZ236" s="33">
        <v>4.5030144399999997E-4</v>
      </c>
      <c r="FA236" s="33">
        <v>4.4464183999999996E-4</v>
      </c>
      <c r="FB236" s="33">
        <v>4.3904122999999999E-4</v>
      </c>
      <c r="FC236" s="33">
        <v>4.3349989199999996E-4</v>
      </c>
      <c r="FD236" s="33">
        <v>4.2810422600000002E-4</v>
      </c>
      <c r="FE236" s="33">
        <v>4.2321791199999997E-4</v>
      </c>
      <c r="FF236" s="33">
        <v>4.1870301000000005E-4</v>
      </c>
      <c r="FG236" s="33">
        <v>4.1493372999999999E-4</v>
      </c>
      <c r="FH236" s="33">
        <v>4.1105507399999999E-4</v>
      </c>
      <c r="FI236" s="33">
        <v>4.07558332E-4</v>
      </c>
      <c r="FJ236" s="33">
        <v>4.0401543400000008E-4</v>
      </c>
      <c r="FK236" s="33">
        <v>4.0013263000000001E-4</v>
      </c>
      <c r="FL236" s="33">
        <v>3.9633606800000001E-4</v>
      </c>
      <c r="FM236" s="33">
        <v>3.92368444E-4</v>
      </c>
      <c r="FN236" s="33">
        <v>3.8875169800000004E-4</v>
      </c>
      <c r="FO236" s="33">
        <v>3.8528145800000003E-4</v>
      </c>
      <c r="FP236" s="33">
        <v>3.8202693000000002E-4</v>
      </c>
      <c r="FQ236" s="33">
        <v>3.7911675799999999E-4</v>
      </c>
      <c r="FR236" s="33">
        <v>3.7624572200000003E-4</v>
      </c>
      <c r="FS236" s="33">
        <v>3.7386754400000005E-4</v>
      </c>
      <c r="FT236" s="33">
        <v>3.7148235600000001E-4</v>
      </c>
      <c r="FU236" s="33">
        <v>3.6914386999999999E-4</v>
      </c>
      <c r="FV236" s="33">
        <v>3.6676559199999998E-4</v>
      </c>
      <c r="FW236" s="33">
        <v>3.6427646199999996E-4</v>
      </c>
      <c r="FX236" s="33">
        <v>3.6185531999999998E-4</v>
      </c>
      <c r="FY236" s="33">
        <v>3.59221802E-4</v>
      </c>
      <c r="FZ236" s="33">
        <v>3.5647413399999997E-4</v>
      </c>
      <c r="GA236" s="33">
        <v>3.5354420600000006E-4</v>
      </c>
      <c r="GB236" s="33">
        <v>3.5048813E-4</v>
      </c>
      <c r="GC236" s="33">
        <v>3.4756541799999999E-4</v>
      </c>
      <c r="GD236" s="33">
        <v>3.4508945800000004E-4</v>
      </c>
      <c r="GE236" s="33">
        <v>3.4285116600000002E-4</v>
      </c>
      <c r="GF236" s="33">
        <v>3.4087882199999999E-4</v>
      </c>
      <c r="GG236" s="33">
        <v>3.3896599600000002E-4</v>
      </c>
      <c r="GH236" s="33">
        <v>3.3715912999999998E-4</v>
      </c>
      <c r="GI236" s="33">
        <v>3.3512307200000003E-4</v>
      </c>
      <c r="GJ236" s="33">
        <v>3.32986884E-4</v>
      </c>
      <c r="GK236" s="33">
        <v>3.3047869E-4</v>
      </c>
      <c r="GL236" s="33">
        <v>3.2774980000000001E-4</v>
      </c>
      <c r="GM236" s="33">
        <v>3.2494593200000006E-4</v>
      </c>
      <c r="GN236" s="33">
        <v>3.2188296000000002E-4</v>
      </c>
      <c r="GO236" s="33">
        <v>3.1880165000000002E-4</v>
      </c>
      <c r="GP236" s="33">
        <v>3.1604730600000004E-4</v>
      </c>
      <c r="GQ236" s="33">
        <v>3.1327536400000002E-4</v>
      </c>
      <c r="GR236" s="33">
        <v>3.1067211E-4</v>
      </c>
      <c r="GS236" s="33">
        <v>3.08096516E-4</v>
      </c>
      <c r="GT236" s="33">
        <v>3.0552291400000005E-4</v>
      </c>
      <c r="GU236" s="33">
        <v>3.0302428999999997E-4</v>
      </c>
      <c r="GV236" s="33">
        <v>3.0061252999999996E-4</v>
      </c>
      <c r="GW236" s="33">
        <v>2.9803442600000001E-4</v>
      </c>
      <c r="GX236" s="33">
        <v>2.9554011800000002E-4</v>
      </c>
    </row>
    <row r="237" spans="1:403" x14ac:dyDescent="0.25">
      <c r="A237" s="13" t="str">
        <f t="shared" si="2"/>
        <v>Boom-MEDIUM-0.6-20-20</v>
      </c>
      <c r="B237" s="13" t="s">
        <v>57</v>
      </c>
      <c r="C237" s="13" t="s">
        <v>31</v>
      </c>
      <c r="D237" s="23">
        <v>0.6</v>
      </c>
      <c r="E237" s="23">
        <v>20</v>
      </c>
      <c r="F237" s="32">
        <v>20</v>
      </c>
      <c r="G237" s="33">
        <v>0.11176817</v>
      </c>
      <c r="H237" s="33">
        <v>7.3581544600000007E-2</v>
      </c>
      <c r="I237" s="33">
        <v>5.2567148200000004E-2</v>
      </c>
      <c r="J237" s="33">
        <v>3.8940885000000001E-2</v>
      </c>
      <c r="K237" s="33">
        <v>3.1273463000000001E-2</v>
      </c>
      <c r="L237" s="33">
        <v>2.6930137399999998E-2</v>
      </c>
      <c r="M237" s="33">
        <v>2.2973896399999999E-2</v>
      </c>
      <c r="N237" s="33">
        <v>1.9946686600000003E-2</v>
      </c>
      <c r="O237" s="33">
        <v>1.7485470400000001E-2</v>
      </c>
      <c r="P237" s="33">
        <v>1.54153468E-2</v>
      </c>
      <c r="Q237" s="33">
        <v>1.35998504E-2</v>
      </c>
      <c r="R237" s="33">
        <v>1.2012582480000001E-2</v>
      </c>
      <c r="S237" s="33">
        <v>1.0611046900000001E-2</v>
      </c>
      <c r="T237" s="33">
        <v>9.3272534000000008E-3</v>
      </c>
      <c r="U237" s="33">
        <v>8.1232900199999999E-3</v>
      </c>
      <c r="V237" s="33">
        <v>7.0370868999999996E-3</v>
      </c>
      <c r="W237" s="33">
        <v>6.0500005600000002E-3</v>
      </c>
      <c r="X237" s="33">
        <v>5.4274943400000001E-3</v>
      </c>
      <c r="Y237" s="33">
        <v>4.8933651000000007E-3</v>
      </c>
      <c r="Z237" s="33">
        <v>4.3984907600000001E-3</v>
      </c>
      <c r="AA237" s="33">
        <v>3.9773629400000005E-3</v>
      </c>
      <c r="AB237" s="33">
        <v>3.60022042E-3</v>
      </c>
      <c r="AC237" s="33">
        <v>3.27670988E-3</v>
      </c>
      <c r="AD237" s="33">
        <v>2.9962462000000002E-3</v>
      </c>
      <c r="AE237" s="33">
        <v>2.7520269200000001E-3</v>
      </c>
      <c r="AF237" s="33">
        <v>2.5374651000000001E-3</v>
      </c>
      <c r="AG237" s="33">
        <v>2.3470838000000001E-3</v>
      </c>
      <c r="AH237" s="33">
        <v>2.1765893599999999E-3</v>
      </c>
      <c r="AI237" s="33">
        <v>2.0245914799999999E-3</v>
      </c>
      <c r="AJ237" s="33">
        <v>1.8885014400000001E-3</v>
      </c>
      <c r="AK237" s="33">
        <v>1.7653850600000002E-3</v>
      </c>
      <c r="AL237" s="33">
        <v>1.6537320799999999E-3</v>
      </c>
      <c r="AM237" s="33">
        <v>1.553149494E-3</v>
      </c>
      <c r="AN237" s="33">
        <v>1.4607927539999998E-3</v>
      </c>
      <c r="AO237" s="33">
        <v>1.3751932159999998E-3</v>
      </c>
      <c r="AP237" s="33">
        <v>1.296362528E-3</v>
      </c>
      <c r="AQ237" s="33">
        <v>1.223981502E-3</v>
      </c>
      <c r="AR237" s="33">
        <v>1.157627768E-3</v>
      </c>
      <c r="AS237" s="33">
        <v>1.0975746880000001E-3</v>
      </c>
      <c r="AT237" s="33">
        <v>1.0419108680000001E-3</v>
      </c>
      <c r="AU237" s="33">
        <v>9.9002831200000006E-4</v>
      </c>
      <c r="AV237" s="33">
        <v>9.4267936399999993E-4</v>
      </c>
      <c r="AW237" s="33">
        <v>8.9951375000000004E-4</v>
      </c>
      <c r="AX237" s="33">
        <v>8.5977306600000004E-4</v>
      </c>
      <c r="AY237" s="33">
        <v>8.2303923999999993E-4</v>
      </c>
      <c r="AZ237" s="33">
        <v>7.8928079400000003E-4</v>
      </c>
      <c r="BA237" s="33">
        <v>7.5810868400000004E-4</v>
      </c>
      <c r="BB237" s="33">
        <v>7.29430296E-4</v>
      </c>
      <c r="BC237" s="33">
        <v>7.0274627999999994E-4</v>
      </c>
      <c r="BD237" s="33">
        <v>6.7807390000000005E-4</v>
      </c>
      <c r="BE237" s="33">
        <v>6.5534120799999997E-4</v>
      </c>
      <c r="BF237" s="33">
        <v>6.3419016199999997E-4</v>
      </c>
      <c r="BG237" s="33">
        <v>6.1427416200000005E-4</v>
      </c>
      <c r="BH237" s="33">
        <v>5.9560641999999999E-4</v>
      </c>
      <c r="BI237" s="33">
        <v>5.7859287800000002E-4</v>
      </c>
      <c r="BJ237" s="33">
        <v>5.6316114400000003E-4</v>
      </c>
      <c r="BK237" s="33">
        <v>5.4885376800000005E-4</v>
      </c>
      <c r="BL237" s="33">
        <v>5.3527048800000002E-4</v>
      </c>
      <c r="BM237" s="33">
        <v>5.2209433000000006E-4</v>
      </c>
      <c r="BN237" s="33">
        <v>5.1009538599999999E-4</v>
      </c>
      <c r="BO237" s="33">
        <v>4.9935100600000007E-4</v>
      </c>
      <c r="BP237" s="33">
        <v>4.8999955000000005E-4</v>
      </c>
      <c r="BQ237" s="33">
        <v>4.8115973399999999E-4</v>
      </c>
      <c r="BR237" s="33">
        <v>4.7314105000000002E-4</v>
      </c>
      <c r="BS237" s="33">
        <v>4.6532013199999998E-4</v>
      </c>
      <c r="BT237" s="33">
        <v>4.5816345600000006E-4</v>
      </c>
      <c r="BU237" s="33">
        <v>4.5137042199999998E-4</v>
      </c>
      <c r="BV237" s="33">
        <v>4.4578718800000001E-4</v>
      </c>
      <c r="BW237" s="33">
        <v>4.4095072599999998E-4</v>
      </c>
      <c r="BX237" s="33">
        <v>4.3621515800000002E-4</v>
      </c>
      <c r="BY237" s="33">
        <v>4.3172141000000002E-4</v>
      </c>
      <c r="BZ237" s="33">
        <v>4.2688187200000003E-4</v>
      </c>
      <c r="CA237" s="33">
        <v>4.2264701200000001E-4</v>
      </c>
      <c r="CB237" s="33">
        <v>4.1870248399999998E-4</v>
      </c>
      <c r="CC237" s="33">
        <v>4.1481158799999999E-4</v>
      </c>
      <c r="CD237" s="33">
        <v>4.1103615799999995E-4</v>
      </c>
      <c r="CE237" s="33">
        <v>4.0727002399999995E-4</v>
      </c>
      <c r="CF237" s="33">
        <v>4.0368145000000002E-4</v>
      </c>
      <c r="CG237" s="33">
        <v>4.0012125800000003E-4</v>
      </c>
      <c r="CH237" s="33">
        <v>3.9670947599999997E-4</v>
      </c>
      <c r="CI237" s="33">
        <v>3.9328656600000003E-4</v>
      </c>
      <c r="CJ237" s="33">
        <v>3.8982877599999998E-4</v>
      </c>
      <c r="CK237" s="33">
        <v>3.86679032E-4</v>
      </c>
      <c r="CL237" s="33">
        <v>3.8340046399999998E-4</v>
      </c>
      <c r="CM237" s="33">
        <v>3.8056705200000001E-4</v>
      </c>
      <c r="CN237" s="33">
        <v>3.7741136999999995E-4</v>
      </c>
      <c r="CO237" s="33">
        <v>3.7397771399999997E-4</v>
      </c>
      <c r="CP237" s="33">
        <v>3.6993464400000001E-4</v>
      </c>
      <c r="CQ237" s="33">
        <v>3.6547595399999996E-4</v>
      </c>
      <c r="CR237" s="33">
        <v>3.6155089399999998E-4</v>
      </c>
      <c r="CS237" s="33">
        <v>3.5757914600000003E-4</v>
      </c>
      <c r="CT237" s="33">
        <v>3.5483034600000002E-4</v>
      </c>
      <c r="CU237" s="33">
        <v>3.5159702199999995E-4</v>
      </c>
      <c r="CV237" s="33">
        <v>3.4803748799999999E-4</v>
      </c>
      <c r="CW237" s="33">
        <v>3.4364944199999998E-4</v>
      </c>
      <c r="CX237" s="33">
        <v>3.3929420199999997E-4</v>
      </c>
      <c r="CY237" s="33">
        <v>3.3487140000000001E-4</v>
      </c>
      <c r="CZ237" s="33">
        <v>3.3162063E-4</v>
      </c>
      <c r="DA237" s="33">
        <v>3.2871995199999999E-4</v>
      </c>
      <c r="DB237" s="33">
        <v>3.2551003000000003E-4</v>
      </c>
      <c r="DC237" s="33">
        <v>3.2261673000000003E-4</v>
      </c>
      <c r="DD237" s="33">
        <v>3.1938404599999996E-4</v>
      </c>
      <c r="DE237" s="33">
        <v>3.1570318999999997E-4</v>
      </c>
      <c r="DF237" s="33">
        <v>3.1238278800000004E-4</v>
      </c>
      <c r="DG237" s="33">
        <v>3.0912314199999999E-4</v>
      </c>
      <c r="DH237" s="33">
        <v>3.0564936600000002E-4</v>
      </c>
      <c r="DI237" s="33">
        <v>3.0277346799999997E-4</v>
      </c>
      <c r="DJ237" s="33">
        <v>2.9992452399999999E-4</v>
      </c>
      <c r="DK237" s="33">
        <v>2.9672360999999999E-4</v>
      </c>
      <c r="DL237" s="33">
        <v>2.9419097000000003E-4</v>
      </c>
      <c r="DM237" s="33">
        <v>2.9137925399999999E-4</v>
      </c>
      <c r="DN237" s="33">
        <v>2.88435902E-4</v>
      </c>
      <c r="DO237" s="33">
        <v>2.8559101400000002E-4</v>
      </c>
      <c r="DP237" s="33">
        <v>2.8267130400000005E-4</v>
      </c>
      <c r="DQ237" s="33">
        <v>2.8003104199999997E-4</v>
      </c>
      <c r="DR237" s="33">
        <v>2.77444654E-4</v>
      </c>
      <c r="DS237" s="33">
        <v>2.75060932E-4</v>
      </c>
      <c r="DT237" s="33">
        <v>2.7259905800000004E-4</v>
      </c>
      <c r="DU237" s="33">
        <v>2.7038432599999998E-4</v>
      </c>
      <c r="DV237" s="33">
        <v>2.6813183800000002E-4</v>
      </c>
      <c r="DW237" s="33">
        <v>2.6630815400000002E-4</v>
      </c>
      <c r="DX237" s="33">
        <v>2.6432137200000001E-4</v>
      </c>
      <c r="DY237" s="33">
        <v>2.6229830399999998E-4</v>
      </c>
      <c r="DZ237" s="33">
        <v>2.6092473399999999E-4</v>
      </c>
      <c r="EA237" s="33">
        <v>2.5905606399999998E-4</v>
      </c>
      <c r="EB237" s="33">
        <v>2.5764103599999999E-4</v>
      </c>
      <c r="EC237" s="33">
        <v>2.5639992600000002E-4</v>
      </c>
      <c r="ED237" s="33">
        <v>2.55406844E-4</v>
      </c>
      <c r="EE237" s="33">
        <v>2.5452102199999998E-4</v>
      </c>
      <c r="EF237" s="33">
        <v>2.535183392E-4</v>
      </c>
      <c r="EG237" s="33">
        <v>2.5194342860000002E-4</v>
      </c>
      <c r="EH237" s="33">
        <v>2.4999226140000005E-4</v>
      </c>
      <c r="EI237" s="33">
        <v>2.4858856840000003E-4</v>
      </c>
      <c r="EJ237" s="33">
        <v>2.4652403679999998E-4</v>
      </c>
      <c r="EK237" s="33">
        <v>2.4488136439999999E-4</v>
      </c>
      <c r="EL237" s="33">
        <v>2.4393178680000001E-4</v>
      </c>
      <c r="EM237" s="33">
        <v>2.430435156E-4</v>
      </c>
      <c r="EN237" s="33">
        <v>2.4195195480000001E-4</v>
      </c>
      <c r="EO237" s="33">
        <v>2.4081097479999999E-4</v>
      </c>
      <c r="EP237" s="33">
        <v>2.3971631320000001E-4</v>
      </c>
      <c r="EQ237" s="33">
        <v>2.3850688100000001E-4</v>
      </c>
      <c r="ER237" s="33">
        <v>2.3767314960000002E-4</v>
      </c>
      <c r="ES237" s="33">
        <v>2.365328044E-4</v>
      </c>
      <c r="ET237" s="33">
        <v>2.355487584E-4</v>
      </c>
      <c r="EU237" s="33">
        <v>2.347365682E-4</v>
      </c>
      <c r="EV237" s="33">
        <v>2.33464927E-4</v>
      </c>
      <c r="EW237" s="33">
        <v>2.320724384E-4</v>
      </c>
      <c r="EX237" s="33">
        <v>2.3078274720000002E-4</v>
      </c>
      <c r="EY237" s="33">
        <v>2.293569694E-4</v>
      </c>
      <c r="EZ237" s="33">
        <v>2.2805137800000001E-4</v>
      </c>
      <c r="FA237" s="33">
        <v>2.2651080739999999E-4</v>
      </c>
      <c r="FB237" s="33">
        <v>2.2504211920000003E-4</v>
      </c>
      <c r="FC237" s="33">
        <v>2.239306708E-4</v>
      </c>
      <c r="FD237" s="33">
        <v>2.2302706260000002E-4</v>
      </c>
      <c r="FE237" s="33">
        <v>2.2211262779999998E-4</v>
      </c>
      <c r="FF237" s="33">
        <v>2.2154815220000001E-4</v>
      </c>
      <c r="FG237" s="33">
        <v>2.2060946700000001E-4</v>
      </c>
      <c r="FH237" s="33">
        <v>2.1944001760000002E-4</v>
      </c>
      <c r="FI237" s="33">
        <v>2.1835140660000002E-4</v>
      </c>
      <c r="FJ237" s="33">
        <v>2.1678050759999998E-4</v>
      </c>
      <c r="FK237" s="33">
        <v>2.1513736480000001E-4</v>
      </c>
      <c r="FL237" s="33">
        <v>2.1353455300000002E-4</v>
      </c>
      <c r="FM237" s="33">
        <v>2.1137330839999998E-4</v>
      </c>
      <c r="FN237" s="33">
        <v>2.086577744E-4</v>
      </c>
      <c r="FO237" s="33">
        <v>2.0624204599999999E-4</v>
      </c>
      <c r="FP237" s="33">
        <v>2.0308406880000001E-4</v>
      </c>
      <c r="FQ237" s="33">
        <v>2.0006859680000001E-4</v>
      </c>
      <c r="FR237" s="33">
        <v>1.9786497480000001E-4</v>
      </c>
      <c r="FS237" s="33">
        <v>1.9571012680000001E-4</v>
      </c>
      <c r="FT237" s="33">
        <v>1.9354343339999998E-4</v>
      </c>
      <c r="FU237" s="33">
        <v>1.920965194E-4</v>
      </c>
      <c r="FV237" s="33">
        <v>1.9083875580000001E-4</v>
      </c>
      <c r="FW237" s="33">
        <v>1.894096116E-4</v>
      </c>
      <c r="FX237" s="33">
        <v>1.881115942E-4</v>
      </c>
      <c r="FY237" s="33">
        <v>1.8641390820000001E-4</v>
      </c>
      <c r="FZ237" s="33">
        <v>1.8455286140000001E-4</v>
      </c>
      <c r="GA237" s="33">
        <v>1.8279068559999998E-4</v>
      </c>
      <c r="GB237" s="33">
        <v>1.8068766279999998E-4</v>
      </c>
      <c r="GC237" s="33">
        <v>1.7846320139999999E-4</v>
      </c>
      <c r="GD237" s="33">
        <v>1.7650190619999999E-4</v>
      </c>
      <c r="GE237" s="33">
        <v>1.7430807040000004E-4</v>
      </c>
      <c r="GF237" s="33">
        <v>1.7207814080000001E-4</v>
      </c>
      <c r="GG237" s="33">
        <v>1.699088E-4</v>
      </c>
      <c r="GH237" s="33">
        <v>1.6836564000000001E-4</v>
      </c>
      <c r="GI237" s="33">
        <v>1.6716669440000002E-4</v>
      </c>
      <c r="GJ237" s="33">
        <v>1.6600596299999999E-4</v>
      </c>
      <c r="GK237" s="33">
        <v>1.649798454E-4</v>
      </c>
      <c r="GL237" s="33">
        <v>1.6404673619999999E-4</v>
      </c>
      <c r="GM237" s="33">
        <v>1.625216046E-4</v>
      </c>
      <c r="GN237" s="33">
        <v>1.6094179700000002E-4</v>
      </c>
      <c r="GO237" s="33">
        <v>1.59587134E-4</v>
      </c>
      <c r="GP237" s="33">
        <v>1.5814055959999999E-4</v>
      </c>
      <c r="GQ237" s="33">
        <v>1.571112228E-4</v>
      </c>
      <c r="GR237" s="33">
        <v>1.5609061499999999E-4</v>
      </c>
      <c r="GS237" s="33">
        <v>1.5516367879999998E-4</v>
      </c>
      <c r="GT237" s="33">
        <v>1.5483627739999999E-4</v>
      </c>
      <c r="GU237" s="33">
        <v>1.5451997059999999E-4</v>
      </c>
      <c r="GV237" s="33">
        <v>1.538024458E-4</v>
      </c>
      <c r="GW237" s="33">
        <v>1.5355093759999999E-4</v>
      </c>
      <c r="GX237" s="33">
        <v>1.5338803999999999E-4</v>
      </c>
    </row>
    <row r="238" spans="1:403" x14ac:dyDescent="0.25">
      <c r="A238" s="13" t="str">
        <f t="shared" si="2"/>
        <v>Boom-MEDIUM-0.6-14-20</v>
      </c>
      <c r="B238" s="13" t="s">
        <v>57</v>
      </c>
      <c r="C238" s="13" t="s">
        <v>31</v>
      </c>
      <c r="D238" s="23">
        <v>0.6</v>
      </c>
      <c r="E238" s="23">
        <v>14</v>
      </c>
      <c r="F238" s="32">
        <v>20</v>
      </c>
      <c r="G238" s="33">
        <v>8.2987661599999998E-2</v>
      </c>
      <c r="H238" s="33">
        <v>4.8917614200000001E-2</v>
      </c>
      <c r="I238" s="33">
        <v>3.1390401200000001E-2</v>
      </c>
      <c r="J238" s="33">
        <v>2.2825345400000002E-2</v>
      </c>
      <c r="K238" s="33">
        <v>1.8465398399999999E-2</v>
      </c>
      <c r="L238" s="33">
        <v>1.6530662200000001E-2</v>
      </c>
      <c r="M238" s="33">
        <v>1.40783998E-2</v>
      </c>
      <c r="N238" s="33">
        <v>1.2181426880000002E-2</v>
      </c>
      <c r="O238" s="33">
        <v>1.0701550380000001E-2</v>
      </c>
      <c r="P238" s="33">
        <v>9.4296015600000005E-3</v>
      </c>
      <c r="Q238" s="33">
        <v>8.2625833400000008E-3</v>
      </c>
      <c r="R238" s="33">
        <v>7.3046106800000003E-3</v>
      </c>
      <c r="S238" s="33">
        <v>6.3887395800000003E-3</v>
      </c>
      <c r="T238" s="33">
        <v>5.5384446400000009E-3</v>
      </c>
      <c r="U238" s="33">
        <v>4.7665628000000005E-3</v>
      </c>
      <c r="V238" s="33">
        <v>4.0512067400000004E-3</v>
      </c>
      <c r="W238" s="33">
        <v>3.4001430800000001E-3</v>
      </c>
      <c r="X238" s="33">
        <v>3.0186694199999999E-3</v>
      </c>
      <c r="Y238" s="33">
        <v>2.6933757799999999E-3</v>
      </c>
      <c r="Z238" s="33">
        <v>2.4111828399999997E-3</v>
      </c>
      <c r="AA238" s="33">
        <v>2.1787162600000005E-3</v>
      </c>
      <c r="AB238" s="33">
        <v>1.9858993199999998E-3</v>
      </c>
      <c r="AC238" s="33">
        <v>1.8229705399999999E-3</v>
      </c>
      <c r="AD238" s="33">
        <v>1.683103014E-3</v>
      </c>
      <c r="AE238" s="33">
        <v>1.5619648659999999E-3</v>
      </c>
      <c r="AF238" s="33">
        <v>1.4568090959999999E-3</v>
      </c>
      <c r="AG238" s="33">
        <v>1.3640976060000001E-3</v>
      </c>
      <c r="AH238" s="33">
        <v>1.2829190780000001E-3</v>
      </c>
      <c r="AI238" s="33">
        <v>1.2103854000000002E-3</v>
      </c>
      <c r="AJ238" s="33">
        <v>1.1453374459999999E-3</v>
      </c>
      <c r="AK238" s="33">
        <v>1.0871209560000001E-3</v>
      </c>
      <c r="AL238" s="33">
        <v>1.034675948E-3</v>
      </c>
      <c r="AM238" s="33">
        <v>9.8726240199999995E-4</v>
      </c>
      <c r="AN238" s="33">
        <v>9.44717428E-4</v>
      </c>
      <c r="AO238" s="33">
        <v>9.0611822799999998E-4</v>
      </c>
      <c r="AP238" s="33">
        <v>8.7202118800000007E-4</v>
      </c>
      <c r="AQ238" s="33">
        <v>8.4102193200000014E-4</v>
      </c>
      <c r="AR238" s="33">
        <v>8.1310627800000005E-4</v>
      </c>
      <c r="AS238" s="33">
        <v>7.8813782200000003E-4</v>
      </c>
      <c r="AT238" s="33">
        <v>7.6516268800000007E-4</v>
      </c>
      <c r="AU238" s="33">
        <v>7.4477261200000004E-4</v>
      </c>
      <c r="AV238" s="33">
        <v>7.2564086800000005E-4</v>
      </c>
      <c r="AW238" s="33">
        <v>7.0884916799999998E-4</v>
      </c>
      <c r="AX238" s="33">
        <v>6.9315768000000001E-4</v>
      </c>
      <c r="AY238" s="33">
        <v>6.7901766400000002E-4</v>
      </c>
      <c r="AZ238" s="33">
        <v>6.6537480400000008E-4</v>
      </c>
      <c r="BA238" s="33">
        <v>6.5189478599999998E-4</v>
      </c>
      <c r="BB238" s="33">
        <v>6.4004342000000003E-4</v>
      </c>
      <c r="BC238" s="33">
        <v>6.2863801000000001E-4</v>
      </c>
      <c r="BD238" s="33">
        <v>6.18041528E-4</v>
      </c>
      <c r="BE238" s="33">
        <v>6.0714140800000006E-4</v>
      </c>
      <c r="BF238" s="33">
        <v>5.9689805200000001E-4</v>
      </c>
      <c r="BG238" s="33">
        <v>5.8669277800000002E-4</v>
      </c>
      <c r="BH238" s="33">
        <v>5.77294708E-4</v>
      </c>
      <c r="BI238" s="33">
        <v>5.68041252E-4</v>
      </c>
      <c r="BJ238" s="33">
        <v>5.59127836E-4</v>
      </c>
      <c r="BK238" s="33">
        <v>5.50549E-4</v>
      </c>
      <c r="BL238" s="33">
        <v>5.4172518399999998E-4</v>
      </c>
      <c r="BM238" s="33">
        <v>5.3348182200000001E-4</v>
      </c>
      <c r="BN238" s="33">
        <v>5.2553611200000004E-4</v>
      </c>
      <c r="BO238" s="33">
        <v>5.1851298600000002E-4</v>
      </c>
      <c r="BP238" s="33">
        <v>5.1184521400000004E-4</v>
      </c>
      <c r="BQ238" s="33">
        <v>5.0516952000000006E-4</v>
      </c>
      <c r="BR238" s="33">
        <v>4.9809569E-4</v>
      </c>
      <c r="BS238" s="33">
        <v>4.9108957999999996E-4</v>
      </c>
      <c r="BT238" s="33">
        <v>4.8418078399999997E-4</v>
      </c>
      <c r="BU238" s="33">
        <v>4.7740040000000003E-4</v>
      </c>
      <c r="BV238" s="33">
        <v>4.7173052600000002E-4</v>
      </c>
      <c r="BW238" s="33">
        <v>4.6510767399999999E-4</v>
      </c>
      <c r="BX238" s="33">
        <v>4.5802833999999997E-4</v>
      </c>
      <c r="BY238" s="33">
        <v>4.50732006E-4</v>
      </c>
      <c r="BZ238" s="33">
        <v>4.4316964400000001E-4</v>
      </c>
      <c r="CA238" s="33">
        <v>4.3589360399999999E-4</v>
      </c>
      <c r="CB238" s="33">
        <v>4.2908150400000004E-4</v>
      </c>
      <c r="CC238" s="33">
        <v>4.2300211799999998E-4</v>
      </c>
      <c r="CD238" s="33">
        <v>4.1695219200000005E-4</v>
      </c>
      <c r="CE238" s="33">
        <v>4.1117714200000001E-4</v>
      </c>
      <c r="CF238" s="33">
        <v>4.0451723000000002E-4</v>
      </c>
      <c r="CG238" s="33">
        <v>3.9789321600000002E-4</v>
      </c>
      <c r="CH238" s="33">
        <v>3.9178189400000001E-4</v>
      </c>
      <c r="CI238" s="33">
        <v>3.8621300199999999E-4</v>
      </c>
      <c r="CJ238" s="33">
        <v>3.80864058E-4</v>
      </c>
      <c r="CK238" s="33">
        <v>3.7594313200000002E-4</v>
      </c>
      <c r="CL238" s="33">
        <v>3.7158028399999999E-4</v>
      </c>
      <c r="CM238" s="33">
        <v>3.6652030400000004E-4</v>
      </c>
      <c r="CN238" s="33">
        <v>3.61099172E-4</v>
      </c>
      <c r="CO238" s="33">
        <v>3.5540470799999996E-4</v>
      </c>
      <c r="CP238" s="33">
        <v>3.5033531200000001E-4</v>
      </c>
      <c r="CQ238" s="33">
        <v>3.4566745200000001E-4</v>
      </c>
      <c r="CR238" s="33">
        <v>3.4193853200000001E-4</v>
      </c>
      <c r="CS238" s="33">
        <v>3.3800759599999998E-4</v>
      </c>
      <c r="CT238" s="33">
        <v>3.3430749400000003E-4</v>
      </c>
      <c r="CU238" s="33">
        <v>3.3030876800000004E-4</v>
      </c>
      <c r="CV238" s="33">
        <v>3.2554827599999998E-4</v>
      </c>
      <c r="CW238" s="33">
        <v>3.2093423200000004E-4</v>
      </c>
      <c r="CX238" s="33">
        <v>3.1701681399999999E-4</v>
      </c>
      <c r="CY238" s="33">
        <v>3.1352046800000005E-4</v>
      </c>
      <c r="CZ238" s="33">
        <v>3.1047377999999999E-4</v>
      </c>
      <c r="DA238" s="33">
        <v>3.0780422400000004E-4</v>
      </c>
      <c r="DB238" s="33">
        <v>3.0495760600000003E-4</v>
      </c>
      <c r="DC238" s="33">
        <v>3.0163979000000002E-4</v>
      </c>
      <c r="DD238" s="33">
        <v>2.9861714200000002E-4</v>
      </c>
      <c r="DE238" s="33">
        <v>2.9601197000000002E-4</v>
      </c>
      <c r="DF238" s="33">
        <v>2.93978278E-4</v>
      </c>
      <c r="DG238" s="33">
        <v>2.9252413200000002E-4</v>
      </c>
      <c r="DH238" s="33">
        <v>2.9085183599999998E-4</v>
      </c>
      <c r="DI238" s="33">
        <v>2.8935927599999997E-4</v>
      </c>
      <c r="DJ238" s="33">
        <v>2.8736139400000003E-4</v>
      </c>
      <c r="DK238" s="33">
        <v>2.8495058999999999E-4</v>
      </c>
      <c r="DL238" s="33">
        <v>2.8248358199999999E-4</v>
      </c>
      <c r="DM238" s="33">
        <v>2.8063656199999999E-4</v>
      </c>
      <c r="DN238" s="33">
        <v>2.79233852E-4</v>
      </c>
      <c r="DO238" s="33">
        <v>2.7805187599999999E-4</v>
      </c>
      <c r="DP238" s="33">
        <v>2.7656131800000001E-4</v>
      </c>
      <c r="DQ238" s="33">
        <v>2.7479895240000005E-4</v>
      </c>
      <c r="DR238" s="33">
        <v>2.7292980820000002E-4</v>
      </c>
      <c r="DS238" s="33">
        <v>2.708488654E-4</v>
      </c>
      <c r="DT238" s="33">
        <v>2.6908719280000003E-4</v>
      </c>
      <c r="DU238" s="33">
        <v>2.6777704620000001E-4</v>
      </c>
      <c r="DV238" s="33">
        <v>2.6637019859999998E-4</v>
      </c>
      <c r="DW238" s="33">
        <v>2.6446582599999998E-4</v>
      </c>
      <c r="DX238" s="33">
        <v>2.6186424039999998E-4</v>
      </c>
      <c r="DY238" s="33">
        <v>2.5824303059999998E-4</v>
      </c>
      <c r="DZ238" s="33">
        <v>2.5484399959999998E-4</v>
      </c>
      <c r="EA238" s="33">
        <v>2.5133997620000001E-4</v>
      </c>
      <c r="EB238" s="33">
        <v>2.4807173159999997E-4</v>
      </c>
      <c r="EC238" s="33">
        <v>2.4532475440000004E-4</v>
      </c>
      <c r="ED238" s="33">
        <v>2.427800264E-4</v>
      </c>
      <c r="EE238" s="33">
        <v>2.4019518920000003E-4</v>
      </c>
      <c r="EF238" s="33">
        <v>2.3756022180000002E-4</v>
      </c>
      <c r="EG238" s="33">
        <v>2.3460569439999999E-4</v>
      </c>
      <c r="EH238" s="33">
        <v>2.3185040940000001E-4</v>
      </c>
      <c r="EI238" s="33">
        <v>2.2930422840000003E-4</v>
      </c>
      <c r="EJ238" s="33">
        <v>2.2640322360000003E-4</v>
      </c>
      <c r="EK238" s="33">
        <v>2.235192896E-4</v>
      </c>
      <c r="EL238" s="33">
        <v>2.2120119200000002E-4</v>
      </c>
      <c r="EM238" s="33">
        <v>2.1837388700000001E-4</v>
      </c>
      <c r="EN238" s="33">
        <v>2.154647156E-4</v>
      </c>
      <c r="EO238" s="33">
        <v>2.1317132779999999E-4</v>
      </c>
      <c r="EP238" s="33">
        <v>2.105597088E-4</v>
      </c>
      <c r="EQ238" s="33">
        <v>2.0851369740000001E-4</v>
      </c>
      <c r="ER238" s="33">
        <v>2.0668233179999999E-4</v>
      </c>
      <c r="ES238" s="33">
        <v>2.0483555119999998E-4</v>
      </c>
      <c r="ET238" s="33">
        <v>2.0321385440000002E-4</v>
      </c>
      <c r="EU238" s="33">
        <v>2.0128502020000003E-4</v>
      </c>
      <c r="EV238" s="33">
        <v>1.9860765019999999E-4</v>
      </c>
      <c r="EW238" s="33">
        <v>1.95639529E-4</v>
      </c>
      <c r="EX238" s="33">
        <v>1.9303299460000001E-4</v>
      </c>
      <c r="EY238" s="33">
        <v>1.9023124820000001E-4</v>
      </c>
      <c r="EZ238" s="33">
        <v>1.879820594E-4</v>
      </c>
      <c r="FA238" s="33">
        <v>1.8600249839999998E-4</v>
      </c>
      <c r="FB238" s="33">
        <v>1.8436448600000002E-4</v>
      </c>
      <c r="FC238" s="33">
        <v>1.8301143839999999E-4</v>
      </c>
      <c r="FD238" s="33">
        <v>1.8165156340000001E-4</v>
      </c>
      <c r="FE238" s="33">
        <v>1.80658174E-4</v>
      </c>
      <c r="FF238" s="33">
        <v>1.8003968840000001E-4</v>
      </c>
      <c r="FG238" s="33">
        <v>1.7965359019999998E-4</v>
      </c>
      <c r="FH238" s="33">
        <v>1.7901414720000001E-4</v>
      </c>
      <c r="FI238" s="33">
        <v>1.7811056019999998E-4</v>
      </c>
      <c r="FJ238" s="33">
        <v>1.7669261060000003E-4</v>
      </c>
      <c r="FK238" s="33">
        <v>1.749857312E-4</v>
      </c>
      <c r="FL238" s="33">
        <v>1.7334636E-4</v>
      </c>
      <c r="FM238" s="33">
        <v>1.7203096819999998E-4</v>
      </c>
      <c r="FN238" s="33">
        <v>1.7106428980000001E-4</v>
      </c>
      <c r="FO238" s="33">
        <v>1.703432662E-4</v>
      </c>
      <c r="FP238" s="33">
        <v>1.69972198E-4</v>
      </c>
      <c r="FQ238" s="33">
        <v>1.699760542E-4</v>
      </c>
      <c r="FR238" s="33">
        <v>1.7000238580000001E-4</v>
      </c>
      <c r="FS238" s="33">
        <v>1.696120464E-4</v>
      </c>
      <c r="FT238" s="33">
        <v>1.694281792E-4</v>
      </c>
      <c r="FU238" s="33">
        <v>1.6926088399999998E-4</v>
      </c>
      <c r="FV238" s="33">
        <v>1.682496832E-4</v>
      </c>
      <c r="FW238" s="33">
        <v>1.668009184E-4</v>
      </c>
      <c r="FX238" s="33">
        <v>1.653243756E-4</v>
      </c>
      <c r="FY238" s="33">
        <v>1.638247914E-4</v>
      </c>
      <c r="FZ238" s="33">
        <v>1.6200079259999999E-4</v>
      </c>
      <c r="GA238" s="33">
        <v>1.6030317259999998E-4</v>
      </c>
      <c r="GB238" s="33">
        <v>1.5945922639999999E-4</v>
      </c>
      <c r="GC238" s="33">
        <v>1.592491494E-4</v>
      </c>
      <c r="GD238" s="33">
        <v>1.5922004980000002E-4</v>
      </c>
      <c r="GE238" s="33">
        <v>1.593427858E-4</v>
      </c>
      <c r="GF238" s="33">
        <v>1.5962649039999999E-4</v>
      </c>
      <c r="GG238" s="33">
        <v>1.5979401120000002E-4</v>
      </c>
      <c r="GH238" s="33">
        <v>1.5952967980000001E-4</v>
      </c>
      <c r="GI238" s="33">
        <v>1.5873899880000002E-4</v>
      </c>
      <c r="GJ238" s="33">
        <v>1.57849935E-4</v>
      </c>
      <c r="GK238" s="33">
        <v>1.56930002E-4</v>
      </c>
      <c r="GL238" s="33">
        <v>1.55641578E-4</v>
      </c>
      <c r="GM238" s="33">
        <v>1.543588302E-4</v>
      </c>
      <c r="GN238" s="33">
        <v>1.532373472E-4</v>
      </c>
      <c r="GO238" s="33">
        <v>1.520578742E-4</v>
      </c>
      <c r="GP238" s="33">
        <v>1.5127094740000001E-4</v>
      </c>
      <c r="GQ238" s="33">
        <v>1.5074920660000001E-4</v>
      </c>
      <c r="GR238" s="33">
        <v>1.504799884E-4</v>
      </c>
      <c r="GS238" s="33">
        <v>1.504896598E-4</v>
      </c>
      <c r="GT238" s="33">
        <v>1.5044735480000001E-4</v>
      </c>
      <c r="GU238" s="33">
        <v>1.5030865640000001E-4</v>
      </c>
      <c r="GV238" s="33">
        <v>1.499618174E-4</v>
      </c>
      <c r="GW238" s="33">
        <v>1.493462842E-4</v>
      </c>
      <c r="GX238" s="33">
        <v>1.4862171140000001E-4</v>
      </c>
    </row>
    <row r="239" spans="1:403" x14ac:dyDescent="0.25">
      <c r="A239" s="13" t="str">
        <f t="shared" si="2"/>
        <v>Boom-MEDIUM-0.6-7-20</v>
      </c>
      <c r="B239" s="13" t="s">
        <v>57</v>
      </c>
      <c r="C239" s="13" t="s">
        <v>31</v>
      </c>
      <c r="D239" s="23">
        <v>0.6</v>
      </c>
      <c r="E239" s="23">
        <v>7</v>
      </c>
      <c r="F239" s="32">
        <v>20</v>
      </c>
      <c r="G239" s="33">
        <v>4.1453877399999998E-2</v>
      </c>
      <c r="H239" s="33">
        <v>1.9787339599999999E-2</v>
      </c>
      <c r="I239" s="33">
        <v>1.1883032559999999E-2</v>
      </c>
      <c r="J239" s="33">
        <v>9.0797245800000002E-3</v>
      </c>
      <c r="K239" s="33">
        <v>7.9542593600000003E-3</v>
      </c>
      <c r="L239" s="33">
        <v>7.7499630000000003E-3</v>
      </c>
      <c r="M239" s="33">
        <v>6.9939419600000005E-3</v>
      </c>
      <c r="N239" s="33">
        <v>6.3546919000000007E-3</v>
      </c>
      <c r="O239" s="33">
        <v>5.8244874799999995E-3</v>
      </c>
      <c r="P239" s="33">
        <v>5.3402810600000003E-3</v>
      </c>
      <c r="Q239" s="33">
        <v>4.8971033400000002E-3</v>
      </c>
      <c r="R239" s="33">
        <v>4.4370079999999992E-3</v>
      </c>
      <c r="S239" s="33">
        <v>3.9795973999999998E-3</v>
      </c>
      <c r="T239" s="33">
        <v>3.5280058599999999E-3</v>
      </c>
      <c r="U239" s="33">
        <v>3.0874923400000002E-3</v>
      </c>
      <c r="V239" s="33">
        <v>2.6546357800000002E-3</v>
      </c>
      <c r="W239" s="33">
        <v>2.23930632E-3</v>
      </c>
      <c r="X239" s="33">
        <v>2.0156493599999999E-3</v>
      </c>
      <c r="Y239" s="33">
        <v>1.839114092E-3</v>
      </c>
      <c r="Z239" s="33">
        <v>1.703216114E-3</v>
      </c>
      <c r="AA239" s="33">
        <v>1.592841586E-3</v>
      </c>
      <c r="AB239" s="33">
        <v>1.4996991220000001E-3</v>
      </c>
      <c r="AC239" s="33">
        <v>1.4203032900000001E-3</v>
      </c>
      <c r="AD239" s="33">
        <v>1.351243554E-3</v>
      </c>
      <c r="AE239" s="33">
        <v>1.2898217320000001E-3</v>
      </c>
      <c r="AF239" s="33">
        <v>1.236378318E-3</v>
      </c>
      <c r="AG239" s="33">
        <v>1.1878832980000001E-3</v>
      </c>
      <c r="AH239" s="33">
        <v>1.1430145600000001E-3</v>
      </c>
      <c r="AI239" s="33">
        <v>1.102273098E-3</v>
      </c>
      <c r="AJ239" s="33">
        <v>1.0650409760000002E-3</v>
      </c>
      <c r="AK239" s="33">
        <v>1.02984416E-3</v>
      </c>
      <c r="AL239" s="33">
        <v>9.9635920000000011E-4</v>
      </c>
      <c r="AM239" s="33">
        <v>9.6371571399999994E-4</v>
      </c>
      <c r="AN239" s="33">
        <v>9.3279353799999992E-4</v>
      </c>
      <c r="AO239" s="33">
        <v>9.0374575800000008E-4</v>
      </c>
      <c r="AP239" s="33">
        <v>8.7578661000000009E-4</v>
      </c>
      <c r="AQ239" s="33">
        <v>8.4829791000000008E-4</v>
      </c>
      <c r="AR239" s="33">
        <v>8.2239053199999993E-4</v>
      </c>
      <c r="AS239" s="33">
        <v>7.9864307200000007E-4</v>
      </c>
      <c r="AT239" s="33">
        <v>7.7727148800000006E-4</v>
      </c>
      <c r="AU239" s="33">
        <v>7.5640494200000005E-4</v>
      </c>
      <c r="AV239" s="33">
        <v>7.3622700400000009E-4</v>
      </c>
      <c r="AW239" s="33">
        <v>7.1832158799999999E-4</v>
      </c>
      <c r="AX239" s="33">
        <v>7.0201722600000006E-4</v>
      </c>
      <c r="AY239" s="33">
        <v>6.8622543400000005E-4</v>
      </c>
      <c r="AZ239" s="33">
        <v>6.7038384999999995E-4</v>
      </c>
      <c r="BA239" s="33">
        <v>6.5614787199999992E-4</v>
      </c>
      <c r="BB239" s="33">
        <v>6.4233352799999998E-4</v>
      </c>
      <c r="BC239" s="33">
        <v>6.29087804E-4</v>
      </c>
      <c r="BD239" s="33">
        <v>6.1548675399999996E-4</v>
      </c>
      <c r="BE239" s="33">
        <v>6.0273159200000003E-4</v>
      </c>
      <c r="BF239" s="33">
        <v>5.9123177400000006E-4</v>
      </c>
      <c r="BG239" s="33">
        <v>5.7982080200000004E-4</v>
      </c>
      <c r="BH239" s="33">
        <v>5.6789806600000001E-4</v>
      </c>
      <c r="BI239" s="33">
        <v>5.5700307400000006E-4</v>
      </c>
      <c r="BJ239" s="33">
        <v>5.4589751999999992E-4</v>
      </c>
      <c r="BK239" s="33">
        <v>5.3550117800000002E-4</v>
      </c>
      <c r="BL239" s="33">
        <v>5.2612074599999998E-4</v>
      </c>
      <c r="BM239" s="33">
        <v>5.1644471199999999E-4</v>
      </c>
      <c r="BN239" s="33">
        <v>5.0684849600000003E-4</v>
      </c>
      <c r="BO239" s="33">
        <v>4.9720478000000003E-4</v>
      </c>
      <c r="BP239" s="33">
        <v>4.8813045600000005E-4</v>
      </c>
      <c r="BQ239" s="33">
        <v>4.7980336600000006E-4</v>
      </c>
      <c r="BR239" s="33">
        <v>4.7255074200000004E-4</v>
      </c>
      <c r="BS239" s="33">
        <v>4.6552145400000002E-4</v>
      </c>
      <c r="BT239" s="33">
        <v>4.5904650200000001E-4</v>
      </c>
      <c r="BU239" s="33">
        <v>4.5187069399999999E-4</v>
      </c>
      <c r="BV239" s="33">
        <v>4.4465619200000003E-4</v>
      </c>
      <c r="BW239" s="33">
        <v>4.3834474400000003E-4</v>
      </c>
      <c r="BX239" s="33">
        <v>4.3334131200000001E-4</v>
      </c>
      <c r="BY239" s="33">
        <v>4.2935862600000001E-4</v>
      </c>
      <c r="BZ239" s="33">
        <v>4.243761E-4</v>
      </c>
      <c r="CA239" s="33">
        <v>4.1891466000000001E-4</v>
      </c>
      <c r="CB239" s="33">
        <v>4.13568192E-4</v>
      </c>
      <c r="CC239" s="33">
        <v>4.0832294199999995E-4</v>
      </c>
      <c r="CD239" s="33">
        <v>4.0293744799999997E-4</v>
      </c>
      <c r="CE239" s="33">
        <v>3.9780164400000001E-4</v>
      </c>
      <c r="CF239" s="33">
        <v>3.9304661400000002E-4</v>
      </c>
      <c r="CG239" s="33">
        <v>3.8839305400000001E-4</v>
      </c>
      <c r="CH239" s="33">
        <v>3.8290894799999995E-4</v>
      </c>
      <c r="CI239" s="33">
        <v>3.7687221000000002E-4</v>
      </c>
      <c r="CJ239" s="33">
        <v>3.7131948199999997E-4</v>
      </c>
      <c r="CK239" s="33">
        <v>3.6602358E-4</v>
      </c>
      <c r="CL239" s="33">
        <v>3.6017397399999999E-4</v>
      </c>
      <c r="CM239" s="33">
        <v>3.5466104600000002E-4</v>
      </c>
      <c r="CN239" s="33">
        <v>3.4933322199999999E-4</v>
      </c>
      <c r="CO239" s="33">
        <v>3.4464861999999999E-4</v>
      </c>
      <c r="CP239" s="33">
        <v>3.39618318E-4</v>
      </c>
      <c r="CQ239" s="33">
        <v>3.3508339600000001E-4</v>
      </c>
      <c r="CR239" s="33">
        <v>3.3028107000000002E-4</v>
      </c>
      <c r="CS239" s="33">
        <v>3.2534528800000004E-4</v>
      </c>
      <c r="CT239" s="33">
        <v>3.2017445400000003E-4</v>
      </c>
      <c r="CU239" s="33">
        <v>3.1554920400000004E-4</v>
      </c>
      <c r="CV239" s="33">
        <v>3.11464382E-4</v>
      </c>
      <c r="CW239" s="33">
        <v>3.0722682400000003E-4</v>
      </c>
      <c r="CX239" s="33">
        <v>3.03245042E-4</v>
      </c>
      <c r="CY239" s="33">
        <v>2.9912959599999998E-4</v>
      </c>
      <c r="CZ239" s="33">
        <v>2.9529671800000002E-4</v>
      </c>
      <c r="DA239" s="33">
        <v>2.9114674000000002E-4</v>
      </c>
      <c r="DB239" s="33">
        <v>2.8741834800000002E-4</v>
      </c>
      <c r="DC239" s="33">
        <v>2.8370276600000002E-4</v>
      </c>
      <c r="DD239" s="33">
        <v>2.7987633599999999E-4</v>
      </c>
      <c r="DE239" s="33">
        <v>2.7616164000000002E-4</v>
      </c>
      <c r="DF239" s="33">
        <v>2.7222348200000001E-4</v>
      </c>
      <c r="DG239" s="33">
        <v>2.69080256E-4</v>
      </c>
      <c r="DH239" s="33">
        <v>2.6597740600000004E-4</v>
      </c>
      <c r="DI239" s="33">
        <v>2.62806876E-4</v>
      </c>
      <c r="DJ239" s="33">
        <v>2.5970158600000003E-4</v>
      </c>
      <c r="DK239" s="33">
        <v>2.5668313000000003E-4</v>
      </c>
      <c r="DL239" s="33">
        <v>2.5341453200000003E-4</v>
      </c>
      <c r="DM239" s="33">
        <v>2.5020569600000002E-4</v>
      </c>
      <c r="DN239" s="33">
        <v>2.4733756800000004E-4</v>
      </c>
      <c r="DO239" s="33">
        <v>2.4512092600000002E-4</v>
      </c>
      <c r="DP239" s="33">
        <v>2.4324312400000002E-4</v>
      </c>
      <c r="DQ239" s="33">
        <v>2.4123494400000002E-4</v>
      </c>
      <c r="DR239" s="33">
        <v>2.3922541200000001E-4</v>
      </c>
      <c r="DS239" s="33">
        <v>2.3740710399999999E-4</v>
      </c>
      <c r="DT239" s="33">
        <v>2.3529396400000002E-4</v>
      </c>
      <c r="DU239" s="33">
        <v>2.3308861600000001E-4</v>
      </c>
      <c r="DV239" s="33">
        <v>2.3099688E-4</v>
      </c>
      <c r="DW239" s="33">
        <v>2.2941364200000002E-4</v>
      </c>
      <c r="DX239" s="33">
        <v>2.27781022E-4</v>
      </c>
      <c r="DY239" s="33">
        <v>2.2625024600000002E-4</v>
      </c>
      <c r="DZ239" s="33">
        <v>2.24296312E-4</v>
      </c>
      <c r="EA239" s="33">
        <v>2.2265313399999999E-4</v>
      </c>
      <c r="EB239" s="33">
        <v>2.2066782799999999E-4</v>
      </c>
      <c r="EC239" s="33">
        <v>2.1874776800000001E-4</v>
      </c>
      <c r="ED239" s="33">
        <v>2.1703017400000001E-4</v>
      </c>
      <c r="EE239" s="33">
        <v>2.1519955600000001E-4</v>
      </c>
      <c r="EF239" s="33">
        <v>2.1355022399999999E-4</v>
      </c>
      <c r="EG239" s="33">
        <v>2.1178833000000001E-4</v>
      </c>
      <c r="EH239" s="33">
        <v>2.10344156E-4</v>
      </c>
      <c r="EI239" s="33">
        <v>2.08785438E-4</v>
      </c>
      <c r="EJ239" s="33">
        <v>2.0697111599999999E-4</v>
      </c>
      <c r="EK239" s="33">
        <v>2.0520750799999998E-4</v>
      </c>
      <c r="EL239" s="33">
        <v>2.0280535339999999E-4</v>
      </c>
      <c r="EM239" s="33">
        <v>2.0051940719999998E-4</v>
      </c>
      <c r="EN239" s="33">
        <v>1.9814314019999998E-4</v>
      </c>
      <c r="EO239" s="33">
        <v>1.958636184E-4</v>
      </c>
      <c r="EP239" s="33">
        <v>1.9366075799999999E-4</v>
      </c>
      <c r="EQ239" s="33">
        <v>1.9139847940000002E-4</v>
      </c>
      <c r="ER239" s="33">
        <v>1.8888111340000001E-4</v>
      </c>
      <c r="ES239" s="33">
        <v>1.86549418E-4</v>
      </c>
      <c r="ET239" s="33">
        <v>1.8440241079999999E-4</v>
      </c>
      <c r="EU239" s="33">
        <v>1.82136979E-4</v>
      </c>
      <c r="EV239" s="33">
        <v>1.7937668840000001E-4</v>
      </c>
      <c r="EW239" s="33">
        <v>1.7651607979999998E-4</v>
      </c>
      <c r="EX239" s="33">
        <v>1.7372111639999999E-4</v>
      </c>
      <c r="EY239" s="33">
        <v>1.7118584999999999E-4</v>
      </c>
      <c r="EZ239" s="33">
        <v>1.691051876E-4</v>
      </c>
      <c r="FA239" s="33">
        <v>1.671409284E-4</v>
      </c>
      <c r="FB239" s="33">
        <v>1.6510026639999999E-4</v>
      </c>
      <c r="FC239" s="33">
        <v>1.6310791940000002E-4</v>
      </c>
      <c r="FD239" s="33">
        <v>1.608124604E-4</v>
      </c>
      <c r="FE239" s="33">
        <v>1.587483502E-4</v>
      </c>
      <c r="FF239" s="33">
        <v>1.5685425519999999E-4</v>
      </c>
      <c r="FG239" s="33">
        <v>1.5523600280000001E-4</v>
      </c>
      <c r="FH239" s="33">
        <v>1.5333266839999998E-4</v>
      </c>
      <c r="FI239" s="33">
        <v>1.5134711259999999E-4</v>
      </c>
      <c r="FJ239" s="33">
        <v>1.4917024020000001E-4</v>
      </c>
      <c r="FK239" s="33">
        <v>1.4669041320000001E-4</v>
      </c>
      <c r="FL239" s="33">
        <v>1.4465341900000002E-4</v>
      </c>
      <c r="FM239" s="33">
        <v>1.42448492E-4</v>
      </c>
      <c r="FN239" s="33">
        <v>1.4055751099999999E-4</v>
      </c>
      <c r="FO239" s="33">
        <v>1.3875020340000001E-4</v>
      </c>
      <c r="FP239" s="33">
        <v>1.3730467300000001E-4</v>
      </c>
      <c r="FQ239" s="33">
        <v>1.361942824E-4</v>
      </c>
      <c r="FR239" s="33">
        <v>1.3520191959999999E-4</v>
      </c>
      <c r="FS239" s="33">
        <v>1.344487808E-4</v>
      </c>
      <c r="FT239" s="33">
        <v>1.333768806E-4</v>
      </c>
      <c r="FU239" s="33">
        <v>1.3210441660000002E-4</v>
      </c>
      <c r="FV239" s="33">
        <v>1.3059658060000001E-4</v>
      </c>
      <c r="FW239" s="33">
        <v>1.292933866E-4</v>
      </c>
      <c r="FX239" s="33">
        <v>1.2813087360000002E-4</v>
      </c>
      <c r="FY239" s="33">
        <v>1.2718508800000001E-4</v>
      </c>
      <c r="FZ239" s="33">
        <v>1.2601487259999999E-4</v>
      </c>
      <c r="GA239" s="33">
        <v>1.2496256160000001E-4</v>
      </c>
      <c r="GB239" s="33">
        <v>1.23941446E-4</v>
      </c>
      <c r="GC239" s="33">
        <v>1.231205494E-4</v>
      </c>
      <c r="GD239" s="33">
        <v>1.2279073599999999E-4</v>
      </c>
      <c r="GE239" s="33">
        <v>1.225914476E-4</v>
      </c>
      <c r="GF239" s="33">
        <v>1.2235563359999998E-4</v>
      </c>
      <c r="GG239" s="33">
        <v>1.2190380720000001E-4</v>
      </c>
      <c r="GH239" s="33">
        <v>1.2138372799999999E-4</v>
      </c>
      <c r="GI239" s="33">
        <v>1.2075563840000001E-4</v>
      </c>
      <c r="GJ239" s="33">
        <v>1.201233924E-4</v>
      </c>
      <c r="GK239" s="33">
        <v>1.1937596940000001E-4</v>
      </c>
      <c r="GL239" s="33">
        <v>1.1848789340000001E-4</v>
      </c>
      <c r="GM239" s="33">
        <v>1.176502826E-4</v>
      </c>
      <c r="GN239" s="33">
        <v>1.1668597959999999E-4</v>
      </c>
      <c r="GO239" s="33">
        <v>1.158221146E-4</v>
      </c>
      <c r="GP239" s="33">
        <v>1.1518229839999999E-4</v>
      </c>
      <c r="GQ239" s="33">
        <v>1.144028296E-4</v>
      </c>
      <c r="GR239" s="33">
        <v>1.1359773340000001E-4</v>
      </c>
      <c r="GS239" s="33">
        <v>1.1248683320000001E-4</v>
      </c>
      <c r="GT239" s="33">
        <v>1.1147330199999999E-4</v>
      </c>
      <c r="GU239" s="33">
        <v>1.1029827620000001E-4</v>
      </c>
      <c r="GV239" s="33">
        <v>1.0909846879999999E-4</v>
      </c>
      <c r="GW239" s="33">
        <v>1.0776585899999999E-4</v>
      </c>
      <c r="GX239" s="33">
        <v>1.06584375E-4</v>
      </c>
    </row>
    <row r="240" spans="1:403" x14ac:dyDescent="0.25">
      <c r="A240" s="13" t="str">
        <f t="shared" si="2"/>
        <v>Boom-MEDIUM-0.6-20-3</v>
      </c>
      <c r="B240" s="13" t="s">
        <v>57</v>
      </c>
      <c r="C240" s="13" t="s">
        <v>31</v>
      </c>
      <c r="D240" s="23">
        <v>0.6</v>
      </c>
      <c r="E240" s="23">
        <v>20</v>
      </c>
      <c r="F240" s="32">
        <v>3</v>
      </c>
      <c r="G240" s="33">
        <v>5.3528640400000001E-2</v>
      </c>
      <c r="H240" s="33">
        <v>2.9746267599999997E-2</v>
      </c>
      <c r="I240" s="33">
        <v>2.0318887800000001E-2</v>
      </c>
      <c r="J240" s="33">
        <v>1.50621904E-2</v>
      </c>
      <c r="K240" s="33">
        <v>1.17633674E-2</v>
      </c>
      <c r="L240" s="33">
        <v>9.3086431000000015E-3</v>
      </c>
      <c r="M240" s="33">
        <v>7.6117478600000003E-3</v>
      </c>
      <c r="N240" s="33">
        <v>6.3956280600000002E-3</v>
      </c>
      <c r="O240" s="33">
        <v>5.4252407400000001E-3</v>
      </c>
      <c r="P240" s="33">
        <v>4.6390924999999998E-3</v>
      </c>
      <c r="Q240" s="33">
        <v>3.9397315400000006E-3</v>
      </c>
      <c r="R240" s="33">
        <v>3.3267341800000002E-3</v>
      </c>
      <c r="S240" s="33">
        <v>2.9097376999999997E-3</v>
      </c>
      <c r="T240" s="33">
        <v>2.4882894600000002E-3</v>
      </c>
      <c r="U240" s="33">
        <v>2.1096225600000002E-3</v>
      </c>
      <c r="V240" s="33">
        <v>1.7695401799999997E-3</v>
      </c>
      <c r="W240" s="33">
        <v>1.50421888E-3</v>
      </c>
      <c r="X240" s="33">
        <v>1.30847226E-3</v>
      </c>
      <c r="Y240" s="33">
        <v>1.1323465520000002E-3</v>
      </c>
      <c r="Z240" s="33">
        <v>9.91527128E-4</v>
      </c>
      <c r="AA240" s="33">
        <v>8.7500883599999995E-4</v>
      </c>
      <c r="AB240" s="33">
        <v>7.7784716600000001E-4</v>
      </c>
      <c r="AC240" s="33">
        <v>6.9802104999999997E-4</v>
      </c>
      <c r="AD240" s="33">
        <v>6.2973832199999993E-4</v>
      </c>
      <c r="AE240" s="33">
        <v>5.7062185199999995E-4</v>
      </c>
      <c r="AF240" s="33">
        <v>5.2072078000000004E-4</v>
      </c>
      <c r="AG240" s="33">
        <v>4.7663875200000002E-4</v>
      </c>
      <c r="AH240" s="33">
        <v>4.3825723800000003E-4</v>
      </c>
      <c r="AI240" s="33">
        <v>4.0420886799999998E-4</v>
      </c>
      <c r="AJ240" s="33">
        <v>3.74160192E-4</v>
      </c>
      <c r="AK240" s="33">
        <v>3.4627774E-4</v>
      </c>
      <c r="AL240" s="33">
        <v>3.2208275399999998E-4</v>
      </c>
      <c r="AM240" s="33">
        <v>3.0133822600000003E-4</v>
      </c>
      <c r="AN240" s="33">
        <v>2.8269969200000002E-4</v>
      </c>
      <c r="AO240" s="33">
        <v>2.6484622599999997E-4</v>
      </c>
      <c r="AP240" s="33">
        <v>2.4754226199999999E-4</v>
      </c>
      <c r="AQ240" s="33">
        <v>2.3231937000000002E-4</v>
      </c>
      <c r="AR240" s="33">
        <v>2.1880624399999999E-4</v>
      </c>
      <c r="AS240" s="33">
        <v>2.0696001799999999E-4</v>
      </c>
      <c r="AT240" s="33">
        <v>1.9493869600000001E-4</v>
      </c>
      <c r="AU240" s="33">
        <v>1.83703226E-4</v>
      </c>
      <c r="AV240" s="33">
        <v>1.7380032420000001E-4</v>
      </c>
      <c r="AW240" s="33">
        <v>1.6522579560000002E-4</v>
      </c>
      <c r="AX240" s="33">
        <v>1.568000298E-4</v>
      </c>
      <c r="AY240" s="33">
        <v>1.487870724E-4</v>
      </c>
      <c r="AZ240" s="33">
        <v>1.4174764180000001E-4</v>
      </c>
      <c r="BA240" s="33">
        <v>1.3561380720000002E-4</v>
      </c>
      <c r="BB240" s="33">
        <v>1.30373496E-4</v>
      </c>
      <c r="BC240" s="33">
        <v>1.2488120740000001E-4</v>
      </c>
      <c r="BD240" s="33">
        <v>1.1907393119999999E-4</v>
      </c>
      <c r="BE240" s="33">
        <v>1.1439024059999999E-4</v>
      </c>
      <c r="BF240" s="33">
        <v>1.105740486E-4</v>
      </c>
      <c r="BG240" s="33">
        <v>1.0673840640000002E-4</v>
      </c>
      <c r="BH240" s="33">
        <v>1.0313865420000001E-4</v>
      </c>
      <c r="BI240" s="33">
        <v>9.9473254799999989E-5</v>
      </c>
      <c r="BJ240" s="33">
        <v>9.5941851400000003E-5</v>
      </c>
      <c r="BK240" s="33">
        <v>9.3409705200000012E-5</v>
      </c>
      <c r="BL240" s="33">
        <v>9.0863109600000002E-5</v>
      </c>
      <c r="BM240" s="33">
        <v>8.8403135600000006E-5</v>
      </c>
      <c r="BN240" s="33">
        <v>8.5663355400000007E-5</v>
      </c>
      <c r="BO240" s="33">
        <v>8.2990436199999992E-5</v>
      </c>
      <c r="BP240" s="33">
        <v>8.0780643399999994E-5</v>
      </c>
      <c r="BQ240" s="33">
        <v>7.9147683000000001E-5</v>
      </c>
      <c r="BR240" s="33">
        <v>7.7756666000000001E-5</v>
      </c>
      <c r="BS240" s="33">
        <v>7.6285991999999999E-5</v>
      </c>
      <c r="BT240" s="33">
        <v>7.4349415999999994E-5</v>
      </c>
      <c r="BU240" s="33">
        <v>7.2309179000000005E-5</v>
      </c>
      <c r="BV240" s="33">
        <v>7.1044289600000006E-5</v>
      </c>
      <c r="BW240" s="33">
        <v>7.02738354E-5</v>
      </c>
      <c r="BX240" s="33">
        <v>6.9669713199999993E-5</v>
      </c>
      <c r="BY240" s="33">
        <v>6.8771711000000001E-5</v>
      </c>
      <c r="BZ240" s="33">
        <v>6.7609647600000002E-5</v>
      </c>
      <c r="CA240" s="33">
        <v>6.6931646599999997E-5</v>
      </c>
      <c r="CB240" s="33">
        <v>6.6226731200000002E-5</v>
      </c>
      <c r="CC240" s="33">
        <v>6.5650267E-5</v>
      </c>
      <c r="CD240" s="33">
        <v>6.46755414E-5</v>
      </c>
      <c r="CE240" s="33">
        <v>6.4163125000000004E-5</v>
      </c>
      <c r="CF240" s="33">
        <v>6.3827476200000003E-5</v>
      </c>
      <c r="CG240" s="33">
        <v>6.3204316400000004E-5</v>
      </c>
      <c r="CH240" s="33">
        <v>6.2607476000000001E-5</v>
      </c>
      <c r="CI240" s="33">
        <v>6.1905735399999995E-5</v>
      </c>
      <c r="CJ240" s="33">
        <v>6.1326545399999999E-5</v>
      </c>
      <c r="CK240" s="33">
        <v>6.0851783800000005E-5</v>
      </c>
      <c r="CL240" s="33">
        <v>6.0417929999999998E-5</v>
      </c>
      <c r="CM240" s="33">
        <v>5.9801791199999999E-5</v>
      </c>
      <c r="CN240" s="33">
        <v>5.9154077199999997E-5</v>
      </c>
      <c r="CO240" s="33">
        <v>5.8636668999999996E-5</v>
      </c>
      <c r="CP240" s="33">
        <v>5.8305964400000009E-5</v>
      </c>
      <c r="CQ240" s="33">
        <v>5.8130427200000005E-5</v>
      </c>
      <c r="CR240" s="33">
        <v>5.7203630800000004E-5</v>
      </c>
      <c r="CS240" s="33">
        <v>5.6754764800000002E-5</v>
      </c>
      <c r="CT240" s="33">
        <v>5.6289822200000001E-5</v>
      </c>
      <c r="CU240" s="33">
        <v>5.6028417599999997E-5</v>
      </c>
      <c r="CV240" s="33">
        <v>5.5761621800000002E-5</v>
      </c>
      <c r="CW240" s="33">
        <v>5.4928107399999999E-5</v>
      </c>
      <c r="CX240" s="33">
        <v>5.3477087599999997E-5</v>
      </c>
      <c r="CY240" s="33">
        <v>5.2124340800000001E-5</v>
      </c>
      <c r="CZ240" s="33">
        <v>5.1588750200000003E-5</v>
      </c>
      <c r="DA240" s="33">
        <v>5.1610017999999998E-5</v>
      </c>
      <c r="DB240" s="33">
        <v>5.1701802200000002E-5</v>
      </c>
      <c r="DC240" s="33">
        <v>5.17264104E-5</v>
      </c>
      <c r="DD240" s="33">
        <v>5.1109549800000003E-5</v>
      </c>
      <c r="DE240" s="33">
        <v>4.9774559000000004E-5</v>
      </c>
      <c r="DF240" s="33">
        <v>4.88987672E-5</v>
      </c>
      <c r="DG240" s="33">
        <v>4.78288192E-5</v>
      </c>
      <c r="DH240" s="33">
        <v>4.7065504399999996E-5</v>
      </c>
      <c r="DI240" s="33">
        <v>4.6892276399999999E-5</v>
      </c>
      <c r="DJ240" s="33">
        <v>4.6550690200000004E-5</v>
      </c>
      <c r="DK240" s="33">
        <v>4.6364295799999998E-5</v>
      </c>
      <c r="DL240" s="33">
        <v>4.6463221400000003E-5</v>
      </c>
      <c r="DM240" s="33">
        <v>4.6092564600000004E-5</v>
      </c>
      <c r="DN240" s="33">
        <v>4.53224744E-5</v>
      </c>
      <c r="DO240" s="33">
        <v>4.4473219600000001E-5</v>
      </c>
      <c r="DP240" s="33">
        <v>4.3353297599999999E-5</v>
      </c>
      <c r="DQ240" s="33">
        <v>4.2517904000000006E-5</v>
      </c>
      <c r="DR240" s="33">
        <v>4.2265492800000001E-5</v>
      </c>
      <c r="DS240" s="33">
        <v>4.1869260399999999E-5</v>
      </c>
      <c r="DT240" s="33">
        <v>4.1671677600000003E-5</v>
      </c>
      <c r="DU240" s="33">
        <v>4.1683361800000001E-5</v>
      </c>
      <c r="DV240" s="33">
        <v>4.1628921800000001E-5</v>
      </c>
      <c r="DW240" s="33">
        <v>4.1347855400000001E-5</v>
      </c>
      <c r="DX240" s="33">
        <v>4.0542445600000006E-5</v>
      </c>
      <c r="DY240" s="33">
        <v>3.9823864800000004E-5</v>
      </c>
      <c r="DZ240" s="33">
        <v>3.9120467599999999E-5</v>
      </c>
      <c r="EA240" s="33">
        <v>3.85111308E-5</v>
      </c>
      <c r="EB240" s="33">
        <v>3.8260576399999998E-5</v>
      </c>
      <c r="EC240" s="33">
        <v>3.7983758199999995E-5</v>
      </c>
      <c r="ED240" s="33">
        <v>3.7929398000000004E-5</v>
      </c>
      <c r="EE240" s="33">
        <v>3.8279945000000002E-5</v>
      </c>
      <c r="EF240" s="33">
        <v>3.8685516999999994E-5</v>
      </c>
      <c r="EG240" s="33">
        <v>3.8343482599999997E-5</v>
      </c>
      <c r="EH240" s="33">
        <v>3.8043461000000003E-5</v>
      </c>
      <c r="EI240" s="33">
        <v>3.7720938800000003E-5</v>
      </c>
      <c r="EJ240" s="33">
        <v>3.6993418799999999E-5</v>
      </c>
      <c r="EK240" s="33">
        <v>3.6659054399999997E-5</v>
      </c>
      <c r="EL240" s="33">
        <v>3.6771874800000001E-5</v>
      </c>
      <c r="EM240" s="33">
        <v>3.68614536E-5</v>
      </c>
      <c r="EN240" s="33">
        <v>3.6914847400000003E-5</v>
      </c>
      <c r="EO240" s="33">
        <v>3.6851896600000004E-5</v>
      </c>
      <c r="EP240" s="33">
        <v>3.6505160000000001E-5</v>
      </c>
      <c r="EQ240" s="33">
        <v>3.6203578600000003E-5</v>
      </c>
      <c r="ER240" s="33">
        <v>3.5930470199999999E-5</v>
      </c>
      <c r="ES240" s="33">
        <v>3.5385432599999999E-5</v>
      </c>
      <c r="ET240" s="33">
        <v>3.5255590199999998E-5</v>
      </c>
      <c r="EU240" s="33">
        <v>3.55599254E-5</v>
      </c>
      <c r="EV240" s="33">
        <v>3.5664945199999998E-5</v>
      </c>
      <c r="EW240" s="33">
        <v>3.5446939800000001E-5</v>
      </c>
      <c r="EX240" s="33">
        <v>3.53807022E-5</v>
      </c>
      <c r="EY240" s="33">
        <v>3.5304203800000001E-5</v>
      </c>
      <c r="EZ240" s="33">
        <v>3.5077421999999997E-5</v>
      </c>
      <c r="FA240" s="33">
        <v>3.4875204600000002E-5</v>
      </c>
      <c r="FB240" s="33">
        <v>3.4495840399999998E-5</v>
      </c>
      <c r="FC240" s="33">
        <v>3.4091756399999997E-5</v>
      </c>
      <c r="FD240" s="33">
        <v>3.3789882799999997E-5</v>
      </c>
      <c r="FE240" s="33">
        <v>3.3601909800000005E-5</v>
      </c>
      <c r="FF240" s="33">
        <v>3.3776374E-5</v>
      </c>
      <c r="FG240" s="33">
        <v>3.3598073399999999E-5</v>
      </c>
      <c r="FH240" s="33">
        <v>3.3522245199999995E-5</v>
      </c>
      <c r="FI240" s="33">
        <v>3.3410536800000006E-5</v>
      </c>
      <c r="FJ240" s="33">
        <v>3.3050640799999994E-5</v>
      </c>
      <c r="FK240" s="33">
        <v>3.2985380800000003E-5</v>
      </c>
      <c r="FL240" s="33">
        <v>3.3042713800000003E-5</v>
      </c>
      <c r="FM240" s="33">
        <v>3.2733994200000002E-5</v>
      </c>
      <c r="FN240" s="33">
        <v>3.2634447800000002E-5</v>
      </c>
      <c r="FO240" s="33">
        <v>3.2487899800000001E-5</v>
      </c>
      <c r="FP240" s="33">
        <v>3.20656776E-5</v>
      </c>
      <c r="FQ240" s="33">
        <v>3.1807430800000005E-5</v>
      </c>
      <c r="FR240" s="33">
        <v>3.1476801399999999E-5</v>
      </c>
      <c r="FS240" s="33">
        <v>3.0738540199999996E-5</v>
      </c>
      <c r="FT240" s="33">
        <v>3.02477022E-5</v>
      </c>
      <c r="FU240" s="33">
        <v>2.9878414E-5</v>
      </c>
      <c r="FV240" s="33">
        <v>2.9104721400000003E-5</v>
      </c>
      <c r="FW240" s="33">
        <v>2.859665E-5</v>
      </c>
      <c r="FX240" s="33">
        <v>2.8255545000000001E-5</v>
      </c>
      <c r="FY240" s="33">
        <v>2.7799592600000002E-5</v>
      </c>
      <c r="FZ240" s="33">
        <v>2.7698112399999998E-5</v>
      </c>
      <c r="GA240" s="33">
        <v>2.7787961600000002E-5</v>
      </c>
      <c r="GB240" s="33">
        <v>2.7543739839999997E-5</v>
      </c>
      <c r="GC240" s="33">
        <v>2.7363525119999999E-5</v>
      </c>
      <c r="GD240" s="33">
        <v>2.7741853000000001E-5</v>
      </c>
      <c r="GE240" s="33">
        <v>2.7674431800000002E-5</v>
      </c>
      <c r="GF240" s="33">
        <v>2.7064073299999998E-5</v>
      </c>
      <c r="GG240" s="33">
        <v>2.6310853200000004E-5</v>
      </c>
      <c r="GH240" s="33">
        <v>2.5346735740000002E-5</v>
      </c>
      <c r="GI240" s="33">
        <v>2.4788472739999999E-5</v>
      </c>
      <c r="GJ240" s="33">
        <v>2.4523571479999999E-5</v>
      </c>
      <c r="GK240" s="33">
        <v>2.4465701179999998E-5</v>
      </c>
      <c r="GL240" s="33">
        <v>2.4455285820000001E-5</v>
      </c>
      <c r="GM240" s="33">
        <v>2.4270981280000002E-5</v>
      </c>
      <c r="GN240" s="33">
        <v>2.4339119960000001E-5</v>
      </c>
      <c r="GO240" s="33">
        <v>2.4208153699999996E-5</v>
      </c>
      <c r="GP240" s="33">
        <v>2.3973786579999999E-5</v>
      </c>
      <c r="GQ240" s="33">
        <v>2.407032506E-5</v>
      </c>
      <c r="GR240" s="33">
        <v>2.3734664320000001E-5</v>
      </c>
      <c r="GS240" s="33">
        <v>2.3297389159999999E-5</v>
      </c>
      <c r="GT240" s="33">
        <v>2.322063588E-5</v>
      </c>
      <c r="GU240" s="33">
        <v>2.2888045359999999E-5</v>
      </c>
      <c r="GV240" s="33">
        <v>2.2239148820000002E-5</v>
      </c>
      <c r="GW240" s="33">
        <v>2.2034661160000002E-5</v>
      </c>
      <c r="GX240" s="33">
        <v>2.2127925360000001E-5</v>
      </c>
    </row>
    <row r="241" spans="1:403" x14ac:dyDescent="0.25">
      <c r="A241" s="13" t="str">
        <f t="shared" si="2"/>
        <v>Boom-MEDIUM-0.6-14-3</v>
      </c>
      <c r="B241" s="13" t="s">
        <v>57</v>
      </c>
      <c r="C241" s="13" t="s">
        <v>31</v>
      </c>
      <c r="D241" s="23">
        <v>0.6</v>
      </c>
      <c r="E241" s="23">
        <v>14</v>
      </c>
      <c r="F241" s="32">
        <v>3</v>
      </c>
      <c r="G241" s="33">
        <v>4.1805702200000003E-2</v>
      </c>
      <c r="H241" s="33">
        <v>2.1794385000000003E-2</v>
      </c>
      <c r="I241" s="33">
        <v>1.4283193200000001E-2</v>
      </c>
      <c r="J241" s="33">
        <v>1.0171281260000001E-2</v>
      </c>
      <c r="K241" s="33">
        <v>7.6005195799999994E-3</v>
      </c>
      <c r="L241" s="33">
        <v>6.0432189799999999E-3</v>
      </c>
      <c r="M241" s="33">
        <v>4.8514700999999997E-3</v>
      </c>
      <c r="N241" s="33">
        <v>4.0047535400000002E-3</v>
      </c>
      <c r="O241" s="33">
        <v>3.4159697000000003E-3</v>
      </c>
      <c r="P241" s="33">
        <v>2.8554081199999998E-3</v>
      </c>
      <c r="Q241" s="33">
        <v>2.3908182600000001E-3</v>
      </c>
      <c r="R241" s="33">
        <v>2.0114609800000001E-3</v>
      </c>
      <c r="S241" s="33">
        <v>1.7348926400000001E-3</v>
      </c>
      <c r="T241" s="33">
        <v>1.46716398E-3</v>
      </c>
      <c r="U241" s="33">
        <v>1.2348952340000001E-3</v>
      </c>
      <c r="V241" s="33">
        <v>1.0196447720000001E-3</v>
      </c>
      <c r="W241" s="33">
        <v>8.5508134400000008E-4</v>
      </c>
      <c r="X241" s="33">
        <v>7.20322006E-4</v>
      </c>
      <c r="Y241" s="33">
        <v>6.1921850199999999E-4</v>
      </c>
      <c r="Z241" s="33">
        <v>5.39002058E-4</v>
      </c>
      <c r="AA241" s="33">
        <v>4.74526818E-4</v>
      </c>
      <c r="AB241" s="33">
        <v>4.2308620999999995E-4</v>
      </c>
      <c r="AC241" s="33">
        <v>3.8097323399999999E-4</v>
      </c>
      <c r="AD241" s="33">
        <v>3.4500552600000002E-4</v>
      </c>
      <c r="AE241" s="33">
        <v>3.1498694800000002E-4</v>
      </c>
      <c r="AF241" s="33">
        <v>2.8908726599999996E-4</v>
      </c>
      <c r="AG241" s="33">
        <v>2.6695595400000002E-4</v>
      </c>
      <c r="AH241" s="33">
        <v>2.4772900000000003E-4</v>
      </c>
      <c r="AI241" s="33">
        <v>2.3096125800000004E-4</v>
      </c>
      <c r="AJ241" s="33">
        <v>2.1642337799999999E-4</v>
      </c>
      <c r="AK241" s="33">
        <v>2.0385986000000001E-4</v>
      </c>
      <c r="AL241" s="33">
        <v>1.922769136E-4</v>
      </c>
      <c r="AM241" s="33">
        <v>1.8168197940000001E-4</v>
      </c>
      <c r="AN241" s="33">
        <v>1.719576794E-4</v>
      </c>
      <c r="AO241" s="33">
        <v>1.6350719699999999E-4</v>
      </c>
      <c r="AP241" s="33">
        <v>1.559299648E-4</v>
      </c>
      <c r="AQ241" s="33">
        <v>1.4867899100000001E-4</v>
      </c>
      <c r="AR241" s="33">
        <v>1.4243625840000001E-4</v>
      </c>
      <c r="AS241" s="33">
        <v>1.3668611380000001E-4</v>
      </c>
      <c r="AT241" s="33">
        <v>1.3182417620000002E-4</v>
      </c>
      <c r="AU241" s="33">
        <v>1.2723669380000001E-4</v>
      </c>
      <c r="AV241" s="33">
        <v>1.2298871100000001E-4</v>
      </c>
      <c r="AW241" s="33">
        <v>1.1912398959999999E-4</v>
      </c>
      <c r="AX241" s="33">
        <v>1.1596395160000001E-4</v>
      </c>
      <c r="AY241" s="33">
        <v>1.13582258E-4</v>
      </c>
      <c r="AZ241" s="33">
        <v>1.108870402E-4</v>
      </c>
      <c r="BA241" s="33">
        <v>1.083811996E-4</v>
      </c>
      <c r="BB241" s="33">
        <v>1.0579090480000001E-4</v>
      </c>
      <c r="BC241" s="33">
        <v>1.0369345459999999E-4</v>
      </c>
      <c r="BD241" s="33">
        <v>1.0161344259999999E-4</v>
      </c>
      <c r="BE241" s="33">
        <v>9.9814506600000004E-5</v>
      </c>
      <c r="BF241" s="33">
        <v>9.8095562000000006E-5</v>
      </c>
      <c r="BG241" s="33">
        <v>9.63045548E-5</v>
      </c>
      <c r="BH241" s="33">
        <v>9.4590912000000002E-5</v>
      </c>
      <c r="BI241" s="33">
        <v>9.2648428799999995E-5</v>
      </c>
      <c r="BJ241" s="33">
        <v>9.0968408200000007E-5</v>
      </c>
      <c r="BK241" s="33">
        <v>8.9926201600000006E-5</v>
      </c>
      <c r="BL241" s="33">
        <v>8.8560355200000007E-5</v>
      </c>
      <c r="BM241" s="33">
        <v>8.6915711200000005E-5</v>
      </c>
      <c r="BN241" s="33">
        <v>8.5053465199999995E-5</v>
      </c>
      <c r="BO241" s="33">
        <v>8.3726906399999996E-5</v>
      </c>
      <c r="BP241" s="33">
        <v>8.2624744400000002E-5</v>
      </c>
      <c r="BQ241" s="33">
        <v>8.1481061399999995E-5</v>
      </c>
      <c r="BR241" s="33">
        <v>8.0402210599999998E-5</v>
      </c>
      <c r="BS241" s="33">
        <v>7.9055714400000008E-5</v>
      </c>
      <c r="BT241" s="33">
        <v>7.7356859399999999E-5</v>
      </c>
      <c r="BU241" s="33">
        <v>7.6339794199999997E-5</v>
      </c>
      <c r="BV241" s="33">
        <v>7.5819769800000003E-5</v>
      </c>
      <c r="BW241" s="33">
        <v>7.4960752200000001E-5</v>
      </c>
      <c r="BX241" s="33">
        <v>7.4343027000000003E-5</v>
      </c>
      <c r="BY241" s="33">
        <v>7.3321090399999997E-5</v>
      </c>
      <c r="BZ241" s="33">
        <v>7.1895159000000004E-5</v>
      </c>
      <c r="CA241" s="33">
        <v>7.03727806E-5</v>
      </c>
      <c r="CB241" s="33">
        <v>6.9342322199999999E-5</v>
      </c>
      <c r="CC241" s="33">
        <v>6.8251907199999999E-5</v>
      </c>
      <c r="CD241" s="33">
        <v>6.7442360599999997E-5</v>
      </c>
      <c r="CE241" s="33">
        <v>6.6833947199999996E-5</v>
      </c>
      <c r="CF241" s="33">
        <v>6.5355966999999999E-5</v>
      </c>
      <c r="CG241" s="33">
        <v>6.4136314800000002E-5</v>
      </c>
      <c r="CH241" s="33">
        <v>6.284953740000001E-5</v>
      </c>
      <c r="CI241" s="33">
        <v>6.1882404999999996E-5</v>
      </c>
      <c r="CJ241" s="33">
        <v>6.0949469799999998E-5</v>
      </c>
      <c r="CK241" s="33">
        <v>6.0283288599999996E-5</v>
      </c>
      <c r="CL241" s="33">
        <v>5.9785534200000002E-5</v>
      </c>
      <c r="CM241" s="33">
        <v>5.9150648E-5</v>
      </c>
      <c r="CN241" s="33">
        <v>5.7919596199999999E-5</v>
      </c>
      <c r="CO241" s="33">
        <v>5.6509419600000006E-5</v>
      </c>
      <c r="CP241" s="33">
        <v>5.5255948200000002E-5</v>
      </c>
      <c r="CQ241" s="33">
        <v>5.4686917200000003E-5</v>
      </c>
      <c r="CR241" s="33">
        <v>5.4138755200000004E-5</v>
      </c>
      <c r="CS241" s="33">
        <v>5.3450614400000004E-5</v>
      </c>
      <c r="CT241" s="33">
        <v>5.3276564200000002E-5</v>
      </c>
      <c r="CU241" s="33">
        <v>5.2854443199999994E-5</v>
      </c>
      <c r="CV241" s="33">
        <v>5.1568263600000001E-5</v>
      </c>
      <c r="CW241" s="33">
        <v>5.0251587599999999E-5</v>
      </c>
      <c r="CX241" s="33">
        <v>4.9325033400000003E-5</v>
      </c>
      <c r="CY241" s="33">
        <v>4.8611388600000004E-5</v>
      </c>
      <c r="CZ241" s="33">
        <v>4.83885776E-5</v>
      </c>
      <c r="DA241" s="33">
        <v>4.8563947199999996E-5</v>
      </c>
      <c r="DB241" s="33">
        <v>4.8255514200000007E-5</v>
      </c>
      <c r="DC241" s="33">
        <v>4.7623317800000001E-5</v>
      </c>
      <c r="DD241" s="33">
        <v>4.6762956400000006E-5</v>
      </c>
      <c r="DE241" s="33">
        <v>4.5767554600000009E-5</v>
      </c>
      <c r="DF241" s="33">
        <v>4.5072318199999998E-5</v>
      </c>
      <c r="DG241" s="33">
        <v>4.4721988400000003E-5</v>
      </c>
      <c r="DH241" s="33">
        <v>4.4439256200000003E-5</v>
      </c>
      <c r="DI241" s="33">
        <v>4.4253348400000003E-5</v>
      </c>
      <c r="DJ241" s="33">
        <v>4.4273704999999996E-5</v>
      </c>
      <c r="DK241" s="33">
        <v>4.3940533200000004E-5</v>
      </c>
      <c r="DL241" s="33">
        <v>4.3423972199999996E-5</v>
      </c>
      <c r="DM241" s="33">
        <v>4.3276564200000003E-5</v>
      </c>
      <c r="DN241" s="33">
        <v>4.3028152799999997E-5</v>
      </c>
      <c r="DO241" s="33">
        <v>4.3070434999999996E-5</v>
      </c>
      <c r="DP241" s="33">
        <v>4.2716544400000004E-5</v>
      </c>
      <c r="DQ241" s="33">
        <v>4.2365036799999996E-5</v>
      </c>
      <c r="DR241" s="33">
        <v>4.2027045600000002E-5</v>
      </c>
      <c r="DS241" s="33">
        <v>4.1194764800000002E-5</v>
      </c>
      <c r="DT241" s="33">
        <v>4.0662508000000001E-5</v>
      </c>
      <c r="DU241" s="33">
        <v>4.0743398599999998E-5</v>
      </c>
      <c r="DV241" s="33">
        <v>4.0894115599999996E-5</v>
      </c>
      <c r="DW241" s="33">
        <v>4.1388124200000007E-5</v>
      </c>
      <c r="DX241" s="33">
        <v>4.1282119800000007E-5</v>
      </c>
      <c r="DY241" s="33">
        <v>4.0882876599999998E-5</v>
      </c>
      <c r="DZ241" s="33">
        <v>4.0331334600000001E-5</v>
      </c>
      <c r="EA241" s="33">
        <v>3.9676737599999997E-5</v>
      </c>
      <c r="EB241" s="33">
        <v>3.9259232000000006E-5</v>
      </c>
      <c r="EC241" s="33">
        <v>3.8980039199999999E-5</v>
      </c>
      <c r="ED241" s="33">
        <v>3.8699982400000003E-5</v>
      </c>
      <c r="EE241" s="33">
        <v>3.8430858399999996E-5</v>
      </c>
      <c r="EF241" s="33">
        <v>3.7750245200000003E-5</v>
      </c>
      <c r="EG241" s="33">
        <v>3.6866222599999999E-5</v>
      </c>
      <c r="EH241" s="33">
        <v>3.6203262199999999E-5</v>
      </c>
      <c r="EI241" s="33">
        <v>3.5877302000000002E-5</v>
      </c>
      <c r="EJ241" s="33">
        <v>3.5387065599999999E-5</v>
      </c>
      <c r="EK241" s="33">
        <v>3.5122787999999996E-5</v>
      </c>
      <c r="EL241" s="33">
        <v>3.5225263999999998E-5</v>
      </c>
      <c r="EM241" s="33">
        <v>3.5117036999999997E-5</v>
      </c>
      <c r="EN241" s="33">
        <v>3.4825788199999998E-5</v>
      </c>
      <c r="EO241" s="33">
        <v>3.4252567800000001E-5</v>
      </c>
      <c r="EP241" s="33">
        <v>3.3529008200000002E-5</v>
      </c>
      <c r="EQ241" s="33">
        <v>3.2955015200000003E-5</v>
      </c>
      <c r="ER241" s="33">
        <v>3.2264557799999998E-5</v>
      </c>
      <c r="ES241" s="33">
        <v>3.1533923199999999E-5</v>
      </c>
      <c r="ET241" s="33">
        <v>3.1330061E-5</v>
      </c>
      <c r="EU241" s="33">
        <v>3.1260386199999995E-5</v>
      </c>
      <c r="EV241" s="33">
        <v>3.0767904200000001E-5</v>
      </c>
      <c r="EW241" s="33">
        <v>3.0874186000000005E-5</v>
      </c>
      <c r="EX241" s="33">
        <v>3.0824441600000004E-5</v>
      </c>
      <c r="EY241" s="33">
        <v>3.04347816E-5</v>
      </c>
      <c r="EZ241" s="33">
        <v>3.0363152000000003E-5</v>
      </c>
      <c r="FA241" s="33">
        <v>3.0033963E-5</v>
      </c>
      <c r="FB241" s="33">
        <v>2.95428802E-5</v>
      </c>
      <c r="FC241" s="33">
        <v>2.8945930800000002E-5</v>
      </c>
      <c r="FD241" s="33">
        <v>2.7917297599999999E-5</v>
      </c>
      <c r="FE241" s="33">
        <v>2.6916143599999999E-5</v>
      </c>
      <c r="FF241" s="33">
        <v>2.63095384E-5</v>
      </c>
      <c r="FG241" s="33">
        <v>2.63516506E-5</v>
      </c>
      <c r="FH241" s="33">
        <v>2.6485101600000001E-5</v>
      </c>
      <c r="FI241" s="33">
        <v>2.6610900199999999E-5</v>
      </c>
      <c r="FJ241" s="33">
        <v>2.6925213800000003E-5</v>
      </c>
      <c r="FK241" s="33">
        <v>2.7185979800000002E-5</v>
      </c>
      <c r="FL241" s="33">
        <v>2.7019233000000001E-5</v>
      </c>
      <c r="FM241" s="33">
        <v>2.67081488E-5</v>
      </c>
      <c r="FN241" s="33">
        <v>2.6348045200000002E-5</v>
      </c>
      <c r="FO241" s="33">
        <v>2.5720160199999999E-5</v>
      </c>
      <c r="FP241" s="33">
        <v>2.5006218200000004E-5</v>
      </c>
      <c r="FQ241" s="33">
        <v>2.4560365000000004E-5</v>
      </c>
      <c r="FR241" s="33">
        <v>2.4307809200000002E-5</v>
      </c>
      <c r="FS241" s="33">
        <v>2.3915047599999999E-5</v>
      </c>
      <c r="FT241" s="33">
        <v>2.38929774E-5</v>
      </c>
      <c r="FU241" s="33">
        <v>2.4198948600000004E-5</v>
      </c>
      <c r="FV241" s="33">
        <v>2.4537690599999999E-5</v>
      </c>
      <c r="FW241" s="33">
        <v>2.4680972600000003E-5</v>
      </c>
      <c r="FX241" s="33">
        <v>2.4766778000000001E-5</v>
      </c>
      <c r="FY241" s="33">
        <v>2.4944313E-5</v>
      </c>
      <c r="FZ241" s="33">
        <v>2.4767942199999999E-5</v>
      </c>
      <c r="GA241" s="33">
        <v>2.3910588400000001E-5</v>
      </c>
      <c r="GB241" s="33">
        <v>2.3262100000000002E-5</v>
      </c>
      <c r="GC241" s="33">
        <v>2.3057398000000002E-5</v>
      </c>
      <c r="GD241" s="33">
        <v>2.2639535639999997E-5</v>
      </c>
      <c r="GE241" s="33">
        <v>2.213092966E-5</v>
      </c>
      <c r="GF241" s="33">
        <v>2.2077436380000005E-5</v>
      </c>
      <c r="GG241" s="33">
        <v>2.2150828420000001E-5</v>
      </c>
      <c r="GH241" s="33">
        <v>2.2170854800000002E-5</v>
      </c>
      <c r="GI241" s="33">
        <v>2.2107577199999998E-5</v>
      </c>
      <c r="GJ241" s="33">
        <v>2.2406960000000001E-5</v>
      </c>
      <c r="GK241" s="33">
        <v>2.2936393360000001E-5</v>
      </c>
      <c r="GL241" s="33">
        <v>2.3214196199999998E-5</v>
      </c>
      <c r="GM241" s="33">
        <v>2.3339676100000002E-5</v>
      </c>
      <c r="GN241" s="33">
        <v>2.3204288860000003E-5</v>
      </c>
      <c r="GO241" s="33">
        <v>2.2846252540000001E-5</v>
      </c>
      <c r="GP241" s="33">
        <v>2.2501158579999999E-5</v>
      </c>
      <c r="GQ241" s="33">
        <v>2.1957003159999999E-5</v>
      </c>
      <c r="GR241" s="33">
        <v>2.1433133500000001E-5</v>
      </c>
      <c r="GS241" s="33">
        <v>2.1178660900000003E-5</v>
      </c>
      <c r="GT241" s="33">
        <v>2.114369972E-5</v>
      </c>
      <c r="GU241" s="33">
        <v>2.135186146E-5</v>
      </c>
      <c r="GV241" s="33">
        <v>2.1740175660000003E-5</v>
      </c>
      <c r="GW241" s="33">
        <v>2.202522394E-5</v>
      </c>
      <c r="GX241" s="33">
        <v>2.2251180259999999E-5</v>
      </c>
    </row>
    <row r="242" spans="1:403" x14ac:dyDescent="0.25">
      <c r="A242" s="13" t="str">
        <f t="shared" si="2"/>
        <v>Boom-MEDIUM-0.6-7-3</v>
      </c>
      <c r="B242" s="13" t="s">
        <v>57</v>
      </c>
      <c r="C242" s="13" t="s">
        <v>31</v>
      </c>
      <c r="D242" s="23">
        <v>0.6</v>
      </c>
      <c r="E242" s="23">
        <v>7</v>
      </c>
      <c r="F242" s="32">
        <v>3</v>
      </c>
      <c r="G242" s="33">
        <v>2.6828629000000003E-2</v>
      </c>
      <c r="H242" s="33">
        <v>1.0726986859999999E-2</v>
      </c>
      <c r="I242" s="33">
        <v>6.0516257200000003E-3</v>
      </c>
      <c r="J242" s="33">
        <v>4.1125096400000003E-3</v>
      </c>
      <c r="K242" s="33">
        <v>3.1093540399999998E-3</v>
      </c>
      <c r="L242" s="33">
        <v>2.5263967E-3</v>
      </c>
      <c r="M242" s="33">
        <v>2.1506803199999999E-3</v>
      </c>
      <c r="N242" s="33">
        <v>1.8345610199999999E-3</v>
      </c>
      <c r="O242" s="33">
        <v>1.6026600399999999E-3</v>
      </c>
      <c r="P242" s="33">
        <v>1.4260053160000002E-3</v>
      </c>
      <c r="Q242" s="33">
        <v>1.244244E-3</v>
      </c>
      <c r="R242" s="33">
        <v>1.073500604E-3</v>
      </c>
      <c r="S242" s="33">
        <v>9.4279151200000002E-4</v>
      </c>
      <c r="T242" s="33">
        <v>8.1519000999999999E-4</v>
      </c>
      <c r="U242" s="33">
        <v>6.9588110799999998E-4</v>
      </c>
      <c r="V242" s="33">
        <v>5.8332660400000009E-4</v>
      </c>
      <c r="W242" s="33">
        <v>4.9836121400000002E-4</v>
      </c>
      <c r="X242" s="33">
        <v>4.2721588600000003E-4</v>
      </c>
      <c r="Y242" s="33">
        <v>3.7640467000000003E-4</v>
      </c>
      <c r="Z242" s="33">
        <v>3.3938352800000002E-4</v>
      </c>
      <c r="AA242" s="33">
        <v>3.0959773600000004E-4</v>
      </c>
      <c r="AB242" s="33">
        <v>2.8560955799999998E-4</v>
      </c>
      <c r="AC242" s="33">
        <v>2.6633417600000002E-4</v>
      </c>
      <c r="AD242" s="33">
        <v>2.49745666E-4</v>
      </c>
      <c r="AE242" s="33">
        <v>2.3514591000000002E-4</v>
      </c>
      <c r="AF242" s="33">
        <v>2.2339804360000003E-4</v>
      </c>
      <c r="AG242" s="33">
        <v>2.1248095840000001E-4</v>
      </c>
      <c r="AH242" s="33">
        <v>2.0145896080000001E-4</v>
      </c>
      <c r="AI242" s="33">
        <v>1.9280764880000002E-4</v>
      </c>
      <c r="AJ242" s="33">
        <v>1.8571864059999999E-4</v>
      </c>
      <c r="AK242" s="33">
        <v>1.7869868079999998E-4</v>
      </c>
      <c r="AL242" s="33">
        <v>1.7235968360000001E-4</v>
      </c>
      <c r="AM242" s="33">
        <v>1.670069628E-4</v>
      </c>
      <c r="AN242" s="33">
        <v>1.618373576E-4</v>
      </c>
      <c r="AO242" s="33">
        <v>1.572152668E-4</v>
      </c>
      <c r="AP242" s="33">
        <v>1.5212599E-4</v>
      </c>
      <c r="AQ242" s="33">
        <v>1.4697033839999998E-4</v>
      </c>
      <c r="AR242" s="33">
        <v>1.4187552820000001E-4</v>
      </c>
      <c r="AS242" s="33">
        <v>1.3706980620000001E-4</v>
      </c>
      <c r="AT242" s="33">
        <v>1.32889798E-4</v>
      </c>
      <c r="AU242" s="33">
        <v>1.285460712E-4</v>
      </c>
      <c r="AV242" s="33">
        <v>1.236528874E-4</v>
      </c>
      <c r="AW242" s="33">
        <v>1.2022652060000001E-4</v>
      </c>
      <c r="AX242" s="33">
        <v>1.176903988E-4</v>
      </c>
      <c r="AY242" s="33">
        <v>1.1460098780000001E-4</v>
      </c>
      <c r="AZ242" s="33">
        <v>1.1095368860000001E-4</v>
      </c>
      <c r="BA242" s="33">
        <v>1.084990898E-4</v>
      </c>
      <c r="BB242" s="33">
        <v>1.0665887120000001E-4</v>
      </c>
      <c r="BC242" s="33">
        <v>1.046922398E-4</v>
      </c>
      <c r="BD242" s="33">
        <v>1.0137495860000001E-4</v>
      </c>
      <c r="BE242" s="33">
        <v>9.8902544800000004E-5</v>
      </c>
      <c r="BF242" s="33">
        <v>9.7310570600000004E-5</v>
      </c>
      <c r="BG242" s="33">
        <v>9.52256084E-5</v>
      </c>
      <c r="BH242" s="33">
        <v>9.3288387399999997E-5</v>
      </c>
      <c r="BI242" s="33">
        <v>9.1398958199999999E-5</v>
      </c>
      <c r="BJ242" s="33">
        <v>8.9237259800000008E-5</v>
      </c>
      <c r="BK242" s="33">
        <v>8.727471720000001E-5</v>
      </c>
      <c r="BL242" s="33">
        <v>8.5764064999999999E-5</v>
      </c>
      <c r="BM242" s="33">
        <v>8.3871265199999992E-5</v>
      </c>
      <c r="BN242" s="33">
        <v>8.2246347400000001E-5</v>
      </c>
      <c r="BO242" s="33">
        <v>8.1096183000000012E-5</v>
      </c>
      <c r="BP242" s="33">
        <v>7.95408774E-5</v>
      </c>
      <c r="BQ242" s="33">
        <v>7.7771906799999996E-5</v>
      </c>
      <c r="BR242" s="33">
        <v>7.6251827800000001E-5</v>
      </c>
      <c r="BS242" s="33">
        <v>7.4785536200000006E-5</v>
      </c>
      <c r="BT242" s="33">
        <v>7.3694071800000003E-5</v>
      </c>
      <c r="BU242" s="33">
        <v>7.2670025000000002E-5</v>
      </c>
      <c r="BV242" s="33">
        <v>7.1035628799999997E-5</v>
      </c>
      <c r="BW242" s="33">
        <v>6.9082936600000004E-5</v>
      </c>
      <c r="BX242" s="33">
        <v>6.79880904E-5</v>
      </c>
      <c r="BY242" s="33">
        <v>6.7471870400000005E-5</v>
      </c>
      <c r="BZ242" s="33">
        <v>6.7191846000000009E-5</v>
      </c>
      <c r="CA242" s="33">
        <v>6.6536762800000005E-5</v>
      </c>
      <c r="CB242" s="33">
        <v>6.5539388799999991E-5</v>
      </c>
      <c r="CC242" s="33">
        <v>6.4242920599999999E-5</v>
      </c>
      <c r="CD242" s="33">
        <v>6.2691539400000008E-5</v>
      </c>
      <c r="CE242" s="33">
        <v>6.1640869599999999E-5</v>
      </c>
      <c r="CF242" s="33">
        <v>6.1555559599999995E-5</v>
      </c>
      <c r="CG242" s="33">
        <v>6.17061256E-5</v>
      </c>
      <c r="CH242" s="33">
        <v>6.1076908799999999E-5</v>
      </c>
      <c r="CI242" s="33">
        <v>5.9533141200000003E-5</v>
      </c>
      <c r="CJ242" s="33">
        <v>5.8577793800000007E-5</v>
      </c>
      <c r="CK242" s="33">
        <v>5.8389783999999997E-5</v>
      </c>
      <c r="CL242" s="33">
        <v>5.7608408200000001E-5</v>
      </c>
      <c r="CM242" s="33">
        <v>5.6374392600000008E-5</v>
      </c>
      <c r="CN242" s="33">
        <v>5.5430062200000009E-5</v>
      </c>
      <c r="CO242" s="33">
        <v>5.4718188799999994E-5</v>
      </c>
      <c r="CP242" s="33">
        <v>5.4015458399999996E-5</v>
      </c>
      <c r="CQ242" s="33">
        <v>5.3372788399999992E-5</v>
      </c>
      <c r="CR242" s="33">
        <v>5.2648545800000005E-5</v>
      </c>
      <c r="CS242" s="33">
        <v>5.1585633800000006E-5</v>
      </c>
      <c r="CT242" s="33">
        <v>5.0451517199999999E-5</v>
      </c>
      <c r="CU242" s="33">
        <v>4.9796019000000001E-5</v>
      </c>
      <c r="CV242" s="33">
        <v>4.9265193799999998E-5</v>
      </c>
      <c r="CW242" s="33">
        <v>4.8628455199999997E-5</v>
      </c>
      <c r="CX242" s="33">
        <v>4.7972249000000002E-5</v>
      </c>
      <c r="CY242" s="33">
        <v>4.7349948000000003E-5</v>
      </c>
      <c r="CZ242" s="33">
        <v>4.7000236599999999E-5</v>
      </c>
      <c r="DA242" s="33">
        <v>4.62080812E-5</v>
      </c>
      <c r="DB242" s="33">
        <v>4.5199623000000003E-5</v>
      </c>
      <c r="DC242" s="33">
        <v>4.4202599600000003E-5</v>
      </c>
      <c r="DD242" s="33">
        <v>4.3969033999999998E-5</v>
      </c>
      <c r="DE242" s="33">
        <v>4.3483592199999993E-5</v>
      </c>
      <c r="DF242" s="33">
        <v>4.3088549799999993E-5</v>
      </c>
      <c r="DG242" s="33">
        <v>4.2575138799999995E-5</v>
      </c>
      <c r="DH242" s="33">
        <v>4.2030170999999997E-5</v>
      </c>
      <c r="DI242" s="33">
        <v>4.1442361400000001E-5</v>
      </c>
      <c r="DJ242" s="33">
        <v>4.0995258000000002E-5</v>
      </c>
      <c r="DK242" s="33">
        <v>4.0548524399999999E-5</v>
      </c>
      <c r="DL242" s="33">
        <v>3.9743648400000001E-5</v>
      </c>
      <c r="DM242" s="33">
        <v>3.8711984199999997E-5</v>
      </c>
      <c r="DN242" s="33">
        <v>3.8157529000000001E-5</v>
      </c>
      <c r="DO242" s="33">
        <v>3.7810917199999997E-5</v>
      </c>
      <c r="DP242" s="33">
        <v>3.7971784600000007E-5</v>
      </c>
      <c r="DQ242" s="33">
        <v>3.7775702000000004E-5</v>
      </c>
      <c r="DR242" s="33">
        <v>3.7123117799999996E-5</v>
      </c>
      <c r="DS242" s="33">
        <v>3.6524790600000002E-5</v>
      </c>
      <c r="DT242" s="33">
        <v>3.5841843399999997E-5</v>
      </c>
      <c r="DU242" s="33">
        <v>3.50871188E-5</v>
      </c>
      <c r="DV242" s="33">
        <v>3.45461628E-5</v>
      </c>
      <c r="DW242" s="33">
        <v>3.4103759600000001E-5</v>
      </c>
      <c r="DX242" s="33">
        <v>3.4039679000000001E-5</v>
      </c>
      <c r="DY242" s="33">
        <v>3.3899089600000002E-5</v>
      </c>
      <c r="DZ242" s="33">
        <v>3.4018094000000002E-5</v>
      </c>
      <c r="EA242" s="33">
        <v>3.4097667199999997E-5</v>
      </c>
      <c r="EB242" s="33">
        <v>3.3477432199999996E-5</v>
      </c>
      <c r="EC242" s="33">
        <v>3.24860278E-5</v>
      </c>
      <c r="ED242" s="33">
        <v>3.1674057200000001E-5</v>
      </c>
      <c r="EE242" s="33">
        <v>3.1428563600000001E-5</v>
      </c>
      <c r="EF242" s="33">
        <v>3.1300797599999998E-5</v>
      </c>
      <c r="EG242" s="33">
        <v>3.0965332599999997E-5</v>
      </c>
      <c r="EH242" s="33">
        <v>3.07146212E-5</v>
      </c>
      <c r="EI242" s="33">
        <v>3.0549903399999998E-5</v>
      </c>
      <c r="EJ242" s="33">
        <v>3.0757617199999995E-5</v>
      </c>
      <c r="EK242" s="33">
        <v>3.06340254E-5</v>
      </c>
      <c r="EL242" s="33">
        <v>3.03771022E-5</v>
      </c>
      <c r="EM242" s="33">
        <v>2.9820216E-5</v>
      </c>
      <c r="EN242" s="33">
        <v>2.9363326400000001E-5</v>
      </c>
      <c r="EO242" s="33">
        <v>2.9140892800000002E-5</v>
      </c>
      <c r="EP242" s="33">
        <v>2.91189338E-5</v>
      </c>
      <c r="EQ242" s="33">
        <v>2.9113811800000002E-5</v>
      </c>
      <c r="ER242" s="33">
        <v>2.8612735E-5</v>
      </c>
      <c r="ES242" s="33">
        <v>2.8093338000000001E-5</v>
      </c>
      <c r="ET242" s="33">
        <v>2.79114146E-5</v>
      </c>
      <c r="EU242" s="33">
        <v>2.7501129399999999E-5</v>
      </c>
      <c r="EV242" s="33">
        <v>2.7210264600000004E-5</v>
      </c>
      <c r="EW242" s="33">
        <v>2.6817155800000001E-5</v>
      </c>
      <c r="EX242" s="33">
        <v>2.6309285800000001E-5</v>
      </c>
      <c r="EY242" s="33">
        <v>2.6104618999999999E-5</v>
      </c>
      <c r="EZ242" s="33">
        <v>2.6016086399999998E-5</v>
      </c>
      <c r="FA242" s="33">
        <v>2.58726108E-5</v>
      </c>
      <c r="FB242" s="33">
        <v>2.5832830000000003E-5</v>
      </c>
      <c r="FC242" s="33">
        <v>2.5510057600000004E-5</v>
      </c>
      <c r="FD242" s="33">
        <v>2.4922407000000003E-5</v>
      </c>
      <c r="FE242" s="33">
        <v>2.4073485400000001E-5</v>
      </c>
      <c r="FF242" s="33">
        <v>2.3624420200000002E-5</v>
      </c>
      <c r="FG242" s="33">
        <v>2.3376375200000004E-5</v>
      </c>
      <c r="FH242" s="33">
        <v>2.3212422599999998E-5</v>
      </c>
      <c r="FI242" s="33">
        <v>2.3384376E-5</v>
      </c>
      <c r="FJ242" s="33">
        <v>2.3570013800000001E-5</v>
      </c>
      <c r="FK242" s="33">
        <v>2.3505954199999999E-5</v>
      </c>
      <c r="FL242" s="33">
        <v>2.3191319400000001E-5</v>
      </c>
      <c r="FM242" s="33">
        <v>2.27548356E-5</v>
      </c>
      <c r="FN242" s="33">
        <v>2.2470210400000001E-5</v>
      </c>
      <c r="FO242" s="33">
        <v>2.2027092599999999E-5</v>
      </c>
      <c r="FP242" s="33">
        <v>2.1437410999999999E-5</v>
      </c>
      <c r="FQ242" s="33">
        <v>2.0778269399999999E-5</v>
      </c>
      <c r="FR242" s="33">
        <v>2.0401178000000004E-5</v>
      </c>
      <c r="FS242" s="33">
        <v>2.0169147800000001E-5</v>
      </c>
      <c r="FT242" s="33">
        <v>2.0142725600000001E-5</v>
      </c>
      <c r="FU242" s="33">
        <v>2.0087481800000001E-5</v>
      </c>
      <c r="FV242" s="33">
        <v>1.9826821199999999E-5</v>
      </c>
      <c r="FW242" s="33">
        <v>1.9678307400000003E-5</v>
      </c>
      <c r="FX242" s="33">
        <v>1.9625568340000001E-5</v>
      </c>
      <c r="FY242" s="33">
        <v>1.981087128E-5</v>
      </c>
      <c r="FZ242" s="33">
        <v>1.982689756E-5</v>
      </c>
      <c r="GA242" s="33">
        <v>1.9589626279999999E-5</v>
      </c>
      <c r="GB242" s="33">
        <v>1.9137728040000001E-5</v>
      </c>
      <c r="GC242" s="33">
        <v>1.8342316999999999E-5</v>
      </c>
      <c r="GD242" s="33">
        <v>1.7791961440000001E-5</v>
      </c>
      <c r="GE242" s="33">
        <v>1.766888782E-5</v>
      </c>
      <c r="GF242" s="33">
        <v>1.7609668380000001E-5</v>
      </c>
      <c r="GG242" s="33">
        <v>1.7633829700000001E-5</v>
      </c>
      <c r="GH242" s="33">
        <v>1.7726859379999999E-5</v>
      </c>
      <c r="GI242" s="33">
        <v>1.7764319920000001E-5</v>
      </c>
      <c r="GJ242" s="33">
        <v>1.785228696E-5</v>
      </c>
      <c r="GK242" s="33">
        <v>1.781317322E-5</v>
      </c>
      <c r="GL242" s="33">
        <v>1.7893890179999998E-5</v>
      </c>
      <c r="GM242" s="33">
        <v>1.7876712319999998E-5</v>
      </c>
      <c r="GN242" s="33">
        <v>1.753809794E-5</v>
      </c>
      <c r="GO242" s="33">
        <v>1.7280868600000001E-5</v>
      </c>
      <c r="GP242" s="33">
        <v>1.704168704E-5</v>
      </c>
      <c r="GQ242" s="33">
        <v>1.6884762540000001E-5</v>
      </c>
      <c r="GR242" s="33">
        <v>1.68856604E-5</v>
      </c>
      <c r="GS242" s="33">
        <v>1.6853248000000001E-5</v>
      </c>
      <c r="GT242" s="33">
        <v>1.6794324760000002E-5</v>
      </c>
      <c r="GU242" s="33">
        <v>1.6683651679999998E-5</v>
      </c>
      <c r="GV242" s="33">
        <v>1.6661091940000001E-5</v>
      </c>
      <c r="GW242" s="33">
        <v>1.6702075999999998E-5</v>
      </c>
      <c r="GX242" s="33">
        <v>1.6639542759999997E-5</v>
      </c>
    </row>
    <row r="243" spans="1:403" x14ac:dyDescent="0.25">
      <c r="A243" s="13" t="str">
        <f t="shared" si="2"/>
        <v>Boom-COARSE-0.6-20-Any</v>
      </c>
      <c r="B243" s="13" t="s">
        <v>57</v>
      </c>
      <c r="C243" s="13" t="s">
        <v>29</v>
      </c>
      <c r="D243" s="23">
        <v>0.6</v>
      </c>
      <c r="E243" s="23">
        <v>20</v>
      </c>
      <c r="F243" s="32" t="s">
        <v>48</v>
      </c>
      <c r="G243" s="33">
        <v>5.4171343800000001E-2</v>
      </c>
      <c r="H243" s="33">
        <v>3.8905704999999999E-2</v>
      </c>
      <c r="I243" s="33">
        <v>3.1298328199999996E-2</v>
      </c>
      <c r="J243" s="33">
        <v>2.6597931999999998E-2</v>
      </c>
      <c r="K243" s="33">
        <v>2.3410035499999995E-2</v>
      </c>
      <c r="L243" s="33">
        <v>2.0950386000000001E-2</v>
      </c>
      <c r="M243" s="33">
        <v>1.8933408899999997E-2</v>
      </c>
      <c r="N243" s="33">
        <v>1.7325605499999997E-2</v>
      </c>
      <c r="O243" s="33">
        <v>1.5867431599999999E-2</v>
      </c>
      <c r="P243" s="33">
        <v>1.4510973359999998E-2</v>
      </c>
      <c r="Q243" s="33">
        <v>1.3273793869999998E-2</v>
      </c>
      <c r="R243" s="33">
        <v>1.2063312869999999E-2</v>
      </c>
      <c r="S243" s="33">
        <v>1.086765642E-2</v>
      </c>
      <c r="T243" s="33">
        <v>9.6916639799999992E-3</v>
      </c>
      <c r="U243" s="33">
        <v>8.5477518199999995E-3</v>
      </c>
      <c r="V243" s="33">
        <v>7.4558986099999992E-3</v>
      </c>
      <c r="W243" s="33">
        <v>6.424539889999999E-3</v>
      </c>
      <c r="X243" s="33">
        <v>5.91256539E-3</v>
      </c>
      <c r="Y243" s="33">
        <v>5.4469023299999995E-3</v>
      </c>
      <c r="Z243" s="33">
        <v>5.0559716499999994E-3</v>
      </c>
      <c r="AA243" s="33">
        <v>4.7212495699999989E-3</v>
      </c>
      <c r="AB243" s="33">
        <v>4.4302920799999994E-3</v>
      </c>
      <c r="AC243" s="33">
        <v>4.1767981999999999E-3</v>
      </c>
      <c r="AD243" s="33">
        <v>3.9528797599999999E-3</v>
      </c>
      <c r="AE243" s="33">
        <v>3.7527024100000002E-3</v>
      </c>
      <c r="AF243" s="33">
        <v>3.5748734099999998E-3</v>
      </c>
      <c r="AG243" s="33">
        <v>3.4143241699999996E-3</v>
      </c>
      <c r="AH243" s="33">
        <v>3.26882249E-3</v>
      </c>
      <c r="AI243" s="33">
        <v>3.1366362499999998E-3</v>
      </c>
      <c r="AJ243" s="33">
        <v>3.0166768700000002E-3</v>
      </c>
      <c r="AK243" s="33">
        <v>2.9068600399999997E-3</v>
      </c>
      <c r="AL243" s="33">
        <v>2.8072926999999997E-3</v>
      </c>
      <c r="AM243" s="33">
        <v>2.7158274499999996E-3</v>
      </c>
      <c r="AN243" s="33">
        <v>2.63139714E-3</v>
      </c>
      <c r="AO243" s="33">
        <v>2.5517448850000003E-3</v>
      </c>
      <c r="AP243" s="33">
        <v>2.4788087979999997E-3</v>
      </c>
      <c r="AQ243" s="33">
        <v>2.4104809389999997E-3</v>
      </c>
      <c r="AR243" s="33">
        <v>2.3472621969999998E-3</v>
      </c>
      <c r="AS243" s="33">
        <v>2.2885348009999999E-3</v>
      </c>
      <c r="AT243" s="33">
        <v>2.234150174E-3</v>
      </c>
      <c r="AU243" s="33">
        <v>2.1833168369999999E-3</v>
      </c>
      <c r="AV243" s="33">
        <v>2.1360083599999999E-3</v>
      </c>
      <c r="AW243" s="33">
        <v>2.0906676300000001E-3</v>
      </c>
      <c r="AX243" s="33">
        <v>2.04854601E-3</v>
      </c>
      <c r="AY243" s="33">
        <v>2.007546616E-3</v>
      </c>
      <c r="AZ243" s="33">
        <v>1.9696070409999998E-3</v>
      </c>
      <c r="BA243" s="33">
        <v>1.9339611749999998E-3</v>
      </c>
      <c r="BB243" s="33">
        <v>1.9008505139999998E-3</v>
      </c>
      <c r="BC243" s="33">
        <v>1.8688743529999999E-3</v>
      </c>
      <c r="BD243" s="33">
        <v>1.8386475889999999E-3</v>
      </c>
      <c r="BE243" s="33">
        <v>1.8098439119999998E-3</v>
      </c>
      <c r="BF243" s="33">
        <v>1.7821846259999999E-3</v>
      </c>
      <c r="BG243" s="33">
        <v>1.7545970069999996E-3</v>
      </c>
      <c r="BH243" s="33">
        <v>1.728532137E-3</v>
      </c>
      <c r="BI243" s="33">
        <v>1.7030737039999998E-3</v>
      </c>
      <c r="BJ243" s="33">
        <v>1.6791093509999999E-3</v>
      </c>
      <c r="BK243" s="33">
        <v>1.6561481589999997E-3</v>
      </c>
      <c r="BL243" s="33">
        <v>1.634932101E-3</v>
      </c>
      <c r="BM243" s="33">
        <v>1.6137676489999999E-3</v>
      </c>
      <c r="BN243" s="33">
        <v>1.5941431739999999E-3</v>
      </c>
      <c r="BO243" s="33">
        <v>1.5747189789999997E-3</v>
      </c>
      <c r="BP243" s="33">
        <v>1.5561107459999999E-3</v>
      </c>
      <c r="BQ243" s="33">
        <v>1.5375680290000001E-3</v>
      </c>
      <c r="BR243" s="33">
        <v>1.5200514479999999E-3</v>
      </c>
      <c r="BS243" s="33">
        <v>1.5018987379999999E-3</v>
      </c>
      <c r="BT243" s="33">
        <v>1.4845965470000001E-3</v>
      </c>
      <c r="BU243" s="33">
        <v>1.467026903E-3</v>
      </c>
      <c r="BV243" s="33">
        <v>1.4508149869999999E-3</v>
      </c>
      <c r="BW243" s="33">
        <v>1.4349544569999999E-3</v>
      </c>
      <c r="BX243" s="33">
        <v>1.419814746E-3</v>
      </c>
      <c r="BY243" s="33">
        <v>1.4045522689999999E-3</v>
      </c>
      <c r="BZ243" s="33">
        <v>1.3892892819999999E-3</v>
      </c>
      <c r="CA243" s="33">
        <v>1.3741765680000001E-3</v>
      </c>
      <c r="CB243" s="33">
        <v>1.35904926E-3</v>
      </c>
      <c r="CC243" s="33">
        <v>1.3439220689999999E-3</v>
      </c>
      <c r="CD243" s="33">
        <v>1.3295344139999999E-3</v>
      </c>
      <c r="CE243" s="33">
        <v>1.3154768720000001E-3</v>
      </c>
      <c r="CF243" s="33">
        <v>1.302201385E-3</v>
      </c>
      <c r="CG243" s="33">
        <v>1.2883481439999998E-3</v>
      </c>
      <c r="CH243" s="33">
        <v>1.274928456E-3</v>
      </c>
      <c r="CI243" s="33">
        <v>1.2610442929999999E-3</v>
      </c>
      <c r="CJ243" s="33">
        <v>1.2475960619999999E-3</v>
      </c>
      <c r="CK243" s="33">
        <v>1.2343662989999999E-3</v>
      </c>
      <c r="CL243" s="33">
        <v>1.221513774E-3</v>
      </c>
      <c r="CM243" s="33">
        <v>1.2091960389999999E-3</v>
      </c>
      <c r="CN243" s="33">
        <v>1.1972730729999999E-3</v>
      </c>
      <c r="CO243" s="33">
        <v>1.1852949269999999E-3</v>
      </c>
      <c r="CP243" s="33">
        <v>1.1734322030000001E-3</v>
      </c>
      <c r="CQ243" s="33">
        <v>1.1608133390000001E-3</v>
      </c>
      <c r="CR243" s="33">
        <v>1.1484541179999999E-3</v>
      </c>
      <c r="CS243" s="33">
        <v>1.135665354E-3</v>
      </c>
      <c r="CT243" s="33">
        <v>1.1236210139999999E-3</v>
      </c>
      <c r="CU243" s="33">
        <v>1.111672259E-3</v>
      </c>
      <c r="CV243" s="33">
        <v>1.1006239399999999E-3</v>
      </c>
      <c r="CW243" s="33">
        <v>1.0893588859999998E-3</v>
      </c>
      <c r="CX243" s="33">
        <v>1.0787999509999997E-3</v>
      </c>
      <c r="CY243" s="33">
        <v>1.068599374E-3</v>
      </c>
      <c r="CZ243" s="33">
        <v>1.0592399660000001E-3</v>
      </c>
      <c r="DA243" s="33">
        <v>1.049934909E-3</v>
      </c>
      <c r="DB243" s="33">
        <v>1.0409858250000001E-3</v>
      </c>
      <c r="DC243" s="33">
        <v>1.0317074559999999E-3</v>
      </c>
      <c r="DD243" s="33">
        <v>1.022339955E-3</v>
      </c>
      <c r="DE243" s="33">
        <v>1.0126546810000001E-3</v>
      </c>
      <c r="DF243" s="33">
        <v>1.0033319269999999E-3</v>
      </c>
      <c r="DG243" s="33">
        <v>9.9447145099999996E-4</v>
      </c>
      <c r="DH243" s="33">
        <v>9.8598433699999982E-4</v>
      </c>
      <c r="DI243" s="33">
        <v>9.782447499999999E-4</v>
      </c>
      <c r="DJ243" s="33">
        <v>9.7087014799999993E-4</v>
      </c>
      <c r="DK243" s="33">
        <v>9.63582853E-4</v>
      </c>
      <c r="DL243" s="33">
        <v>9.5647779699999992E-4</v>
      </c>
      <c r="DM243" s="33">
        <v>9.494293E-4</v>
      </c>
      <c r="DN243" s="33">
        <v>9.4284653400000004E-4</v>
      </c>
      <c r="DO243" s="33">
        <v>9.362909159999998E-4</v>
      </c>
      <c r="DP243" s="33">
        <v>9.3017124500000003E-4</v>
      </c>
      <c r="DQ243" s="33">
        <v>9.2410875999999998E-4</v>
      </c>
      <c r="DR243" s="33">
        <v>9.1810398299999995E-4</v>
      </c>
      <c r="DS243" s="33">
        <v>9.1201664199999991E-4</v>
      </c>
      <c r="DT243" s="33">
        <v>9.0575491899999984E-4</v>
      </c>
      <c r="DU243" s="33">
        <v>8.9969760099999996E-4</v>
      </c>
      <c r="DV243" s="33">
        <v>8.9379555299999992E-4</v>
      </c>
      <c r="DW243" s="33">
        <v>8.8837768499999996E-4</v>
      </c>
      <c r="DX243" s="33">
        <v>8.8363046299999983E-4</v>
      </c>
      <c r="DY243" s="33">
        <v>8.7908897899999997E-4</v>
      </c>
      <c r="DZ243" s="33">
        <v>8.7519008599999996E-4</v>
      </c>
      <c r="EA243" s="33">
        <v>8.7125075799999985E-4</v>
      </c>
      <c r="EB243" s="33">
        <v>8.67354809E-4</v>
      </c>
      <c r="EC243" s="33">
        <v>8.6337128799999997E-4</v>
      </c>
      <c r="ED243" s="33">
        <v>8.5948571199999987E-4</v>
      </c>
      <c r="EE243" s="33">
        <v>8.5508786800000004E-4</v>
      </c>
      <c r="EF243" s="33">
        <v>8.5043839199999997E-4</v>
      </c>
      <c r="EG243" s="33">
        <v>8.4593064699999996E-4</v>
      </c>
      <c r="EH243" s="33">
        <v>8.4160605499999995E-4</v>
      </c>
      <c r="EI243" s="33">
        <v>8.3745371099999992E-4</v>
      </c>
      <c r="EJ243" s="33">
        <v>8.3355280500000003E-4</v>
      </c>
      <c r="EK243" s="33">
        <v>8.2996157599999991E-4</v>
      </c>
      <c r="EL243" s="33">
        <v>8.2669792899999991E-4</v>
      </c>
      <c r="EM243" s="33">
        <v>8.2333057000000005E-4</v>
      </c>
      <c r="EN243" s="33">
        <v>8.196855429999999E-4</v>
      </c>
      <c r="EO243" s="33">
        <v>8.15754304E-4</v>
      </c>
      <c r="EP243" s="33">
        <v>8.1162823000000006E-4</v>
      </c>
      <c r="EQ243" s="33">
        <v>8.0746412699999996E-4</v>
      </c>
      <c r="ER243" s="33">
        <v>8.03506123E-4</v>
      </c>
      <c r="ES243" s="33">
        <v>7.9923678599999994E-4</v>
      </c>
      <c r="ET243" s="33">
        <v>7.95500212E-4</v>
      </c>
      <c r="EU243" s="33">
        <v>7.919669649999999E-4</v>
      </c>
      <c r="EV243" s="33">
        <v>7.8839653700000004E-4</v>
      </c>
      <c r="EW243" s="33">
        <v>7.8501558399999996E-4</v>
      </c>
      <c r="EX243" s="33">
        <v>7.8200495299999998E-4</v>
      </c>
      <c r="EY243" s="33">
        <v>7.789075449999999E-4</v>
      </c>
      <c r="EZ243" s="33">
        <v>7.7571330500000001E-4</v>
      </c>
      <c r="FA243" s="33">
        <v>7.7275153599999993E-4</v>
      </c>
      <c r="FB243" s="33">
        <v>7.6982022399999992E-4</v>
      </c>
      <c r="FC243" s="33">
        <v>7.6665495199999996E-4</v>
      </c>
      <c r="FD243" s="33">
        <v>7.6348635199999996E-4</v>
      </c>
      <c r="FE243" s="33">
        <v>7.5985701200000002E-4</v>
      </c>
      <c r="FF243" s="33">
        <v>7.5609365099999989E-4</v>
      </c>
      <c r="FG243" s="33">
        <v>7.5224246899999994E-4</v>
      </c>
      <c r="FH243" s="33">
        <v>7.4855544899999986E-4</v>
      </c>
      <c r="FI243" s="33">
        <v>7.4479303899999995E-4</v>
      </c>
      <c r="FJ243" s="33">
        <v>7.4103409099999997E-4</v>
      </c>
      <c r="FK243" s="33">
        <v>7.3822171700000001E-4</v>
      </c>
      <c r="FL243" s="33">
        <v>7.3560501999999999E-4</v>
      </c>
      <c r="FM243" s="33">
        <v>7.3267391099999992E-4</v>
      </c>
      <c r="FN243" s="33">
        <v>7.2983278900000002E-4</v>
      </c>
      <c r="FO243" s="33">
        <v>7.2706182100000006E-4</v>
      </c>
      <c r="FP243" s="33">
        <v>7.2395069799999993E-4</v>
      </c>
      <c r="FQ243" s="33">
        <v>7.2093979499999994E-4</v>
      </c>
      <c r="FR243" s="33">
        <v>7.1805566399999994E-4</v>
      </c>
      <c r="FS243" s="33">
        <v>7.1503824099999988E-4</v>
      </c>
      <c r="FT243" s="33">
        <v>7.1240413399999993E-4</v>
      </c>
      <c r="FU243" s="33">
        <v>7.1025985499999992E-4</v>
      </c>
      <c r="FV243" s="33">
        <v>7.0802016199999996E-4</v>
      </c>
      <c r="FW243" s="33">
        <v>7.0579230599999998E-4</v>
      </c>
      <c r="FX243" s="33">
        <v>7.0376457199999994E-4</v>
      </c>
      <c r="FY243" s="33">
        <v>7.0136302999999987E-4</v>
      </c>
      <c r="FZ243" s="33">
        <v>6.9894977199999998E-4</v>
      </c>
      <c r="GA243" s="33">
        <v>6.9641420599999995E-4</v>
      </c>
      <c r="GB243" s="33">
        <v>6.9350534799999999E-4</v>
      </c>
      <c r="GC243" s="33">
        <v>6.9010735099999992E-4</v>
      </c>
      <c r="GD243" s="33">
        <v>6.8681120799999999E-4</v>
      </c>
      <c r="GE243" s="33">
        <v>6.8331887999999988E-4</v>
      </c>
      <c r="GF243" s="33">
        <v>6.7950587100000005E-4</v>
      </c>
      <c r="GG243" s="33">
        <v>6.7581125199999998E-4</v>
      </c>
      <c r="GH243" s="33">
        <v>6.7243322800000001E-4</v>
      </c>
      <c r="GI243" s="33">
        <v>6.6921450099999996E-4</v>
      </c>
      <c r="GJ243" s="33">
        <v>6.66205057E-4</v>
      </c>
      <c r="GK243" s="33">
        <v>6.6357487099999988E-4</v>
      </c>
      <c r="GL243" s="33">
        <v>6.6122123600000006E-4</v>
      </c>
      <c r="GM243" s="33">
        <v>6.5863316800000003E-4</v>
      </c>
      <c r="GN243" s="33">
        <v>6.5608506999999998E-4</v>
      </c>
      <c r="GO243" s="33">
        <v>6.5354319500000001E-4</v>
      </c>
      <c r="GP243" s="33">
        <v>6.5089992499999991E-4</v>
      </c>
      <c r="GQ243" s="33">
        <v>6.4812892E-4</v>
      </c>
      <c r="GR243" s="33">
        <v>6.447739929999999E-4</v>
      </c>
      <c r="GS243" s="33">
        <v>6.4129442799999996E-4</v>
      </c>
      <c r="GT243" s="33">
        <v>6.3808541999999999E-4</v>
      </c>
      <c r="GU243" s="33">
        <v>6.3463557400000002E-4</v>
      </c>
      <c r="GV243" s="33">
        <v>6.3087399400000004E-4</v>
      </c>
      <c r="GW243" s="33">
        <v>6.2725076499999997E-4</v>
      </c>
      <c r="GX243" s="33">
        <v>6.2379441299999997E-4</v>
      </c>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33"/>
      <c r="IW243" s="33"/>
      <c r="IX243" s="33"/>
      <c r="IY243" s="33"/>
      <c r="IZ243" s="33"/>
      <c r="JA243" s="33"/>
      <c r="JB243" s="33"/>
      <c r="JC243" s="33"/>
      <c r="JD243" s="33"/>
      <c r="JE243" s="33"/>
      <c r="JF243" s="33"/>
      <c r="JG243" s="33"/>
      <c r="JH243" s="33"/>
      <c r="JI243" s="33"/>
      <c r="JJ243" s="33"/>
      <c r="JK243" s="33"/>
      <c r="JL243" s="33"/>
      <c r="JM243" s="33"/>
      <c r="JN243" s="33"/>
      <c r="JO243" s="33"/>
      <c r="JP243" s="33"/>
      <c r="JQ243" s="33"/>
      <c r="JR243" s="33"/>
      <c r="JS243" s="33"/>
      <c r="JT243" s="33"/>
      <c r="JU243" s="33"/>
      <c r="JV243" s="33"/>
      <c r="JW243" s="33"/>
      <c r="JX243" s="33"/>
      <c r="JY243" s="33"/>
      <c r="JZ243" s="33"/>
      <c r="KA243" s="33"/>
      <c r="KB243" s="33"/>
      <c r="KC243" s="33"/>
      <c r="KD243" s="33"/>
      <c r="KE243" s="33"/>
      <c r="KF243" s="33"/>
      <c r="KG243" s="33"/>
      <c r="KH243" s="33"/>
      <c r="KI243" s="33"/>
      <c r="KJ243" s="33"/>
      <c r="KK243" s="33"/>
      <c r="KL243" s="33"/>
      <c r="KM243" s="33"/>
      <c r="KN243" s="33"/>
      <c r="KO243" s="33"/>
      <c r="KP243" s="33"/>
      <c r="KQ243" s="33"/>
      <c r="KR243" s="33"/>
      <c r="KS243" s="33"/>
      <c r="KT243" s="33"/>
      <c r="KU243" s="33"/>
      <c r="KV243" s="33"/>
      <c r="KW243" s="33"/>
      <c r="KX243" s="33"/>
      <c r="KY243" s="33"/>
      <c r="KZ243" s="33"/>
      <c r="LA243" s="33"/>
      <c r="LB243" s="33"/>
      <c r="LC243" s="33"/>
      <c r="LD243" s="33"/>
      <c r="LE243" s="33"/>
      <c r="LF243" s="33"/>
      <c r="LG243" s="33"/>
      <c r="LH243" s="33"/>
      <c r="LI243" s="33"/>
      <c r="LJ243" s="33"/>
      <c r="LK243" s="33"/>
      <c r="LL243" s="33"/>
      <c r="LM243" s="33"/>
      <c r="LN243" s="33"/>
      <c r="LO243" s="33"/>
      <c r="LP243" s="33"/>
      <c r="LQ243" s="33"/>
      <c r="LR243" s="33"/>
      <c r="LS243" s="33"/>
      <c r="LT243" s="33"/>
      <c r="LU243" s="33"/>
      <c r="LV243" s="33"/>
      <c r="LW243" s="33"/>
      <c r="LX243" s="33"/>
      <c r="LY243" s="33"/>
      <c r="LZ243" s="33"/>
      <c r="MA243" s="33"/>
      <c r="MB243" s="33"/>
      <c r="MC243" s="33"/>
      <c r="MD243" s="33"/>
      <c r="ME243" s="33"/>
      <c r="MF243" s="33"/>
      <c r="MG243" s="33"/>
      <c r="MH243" s="33"/>
      <c r="MI243" s="33"/>
      <c r="MJ243" s="33"/>
      <c r="MK243" s="33"/>
      <c r="ML243" s="33"/>
      <c r="MM243" s="33"/>
      <c r="MN243" s="33"/>
      <c r="MO243" s="33"/>
      <c r="MP243" s="33"/>
      <c r="MQ243" s="33"/>
      <c r="MR243" s="33"/>
      <c r="MS243" s="33"/>
      <c r="MT243" s="33"/>
      <c r="MU243" s="33"/>
      <c r="MV243" s="33"/>
      <c r="MW243" s="33"/>
      <c r="MX243" s="33"/>
      <c r="MY243" s="33"/>
      <c r="MZ243" s="33"/>
      <c r="NA243" s="33"/>
      <c r="NB243" s="33"/>
      <c r="NC243" s="33"/>
      <c r="ND243" s="33"/>
      <c r="NE243" s="33"/>
      <c r="NF243" s="33"/>
      <c r="NG243" s="33"/>
      <c r="NH243" s="33"/>
      <c r="NI243" s="33"/>
      <c r="NJ243" s="33"/>
      <c r="NK243" s="33"/>
      <c r="NL243" s="33"/>
      <c r="NM243" s="33"/>
      <c r="NN243" s="33"/>
      <c r="NO243" s="33"/>
      <c r="NP243" s="33"/>
      <c r="NQ243" s="33"/>
      <c r="NR243" s="33"/>
      <c r="NS243" s="33"/>
      <c r="NT243" s="33"/>
      <c r="NU243" s="33"/>
      <c r="NV243" s="33"/>
      <c r="NW243" s="33"/>
      <c r="NX243" s="33"/>
      <c r="NY243" s="33"/>
      <c r="NZ243" s="33"/>
      <c r="OA243" s="33"/>
      <c r="OB243" s="33"/>
      <c r="OC243" s="33"/>
      <c r="OD243" s="33"/>
      <c r="OE243" s="33"/>
      <c r="OF243" s="33"/>
      <c r="OG243" s="33"/>
      <c r="OH243" s="33"/>
      <c r="OI243" s="33"/>
      <c r="OJ243" s="33"/>
      <c r="OK243" s="33"/>
      <c r="OL243" s="33"/>
      <c r="OM243" s="33"/>
    </row>
    <row r="244" spans="1:403" x14ac:dyDescent="0.25">
      <c r="A244" s="13" t="str">
        <f t="shared" si="2"/>
        <v>Boom-COARSE-0.6-14-Any</v>
      </c>
      <c r="B244" s="13" t="s">
        <v>57</v>
      </c>
      <c r="C244" s="13" t="s">
        <v>29</v>
      </c>
      <c r="D244" s="23">
        <v>0.6</v>
      </c>
      <c r="E244" s="23">
        <v>14</v>
      </c>
      <c r="F244" s="32" t="s">
        <v>48</v>
      </c>
      <c r="G244" s="33">
        <v>3.9185862599999996E-2</v>
      </c>
      <c r="H244" s="33">
        <v>2.6970489299999997E-2</v>
      </c>
      <c r="I244" s="33">
        <v>2.1074449199999998E-2</v>
      </c>
      <c r="J244" s="33">
        <v>1.7679529199999999E-2</v>
      </c>
      <c r="K244" s="33">
        <v>1.5461563399999999E-2</v>
      </c>
      <c r="L244" s="33">
        <v>1.401578404E-2</v>
      </c>
      <c r="M244" s="33">
        <v>1.278957952E-2</v>
      </c>
      <c r="N244" s="33">
        <v>1.18041872E-2</v>
      </c>
      <c r="O244" s="33">
        <v>1.094474585E-2</v>
      </c>
      <c r="P244" s="33">
        <v>1.0159059329999999E-2</v>
      </c>
      <c r="Q244" s="33">
        <v>9.3215142200000004E-3</v>
      </c>
      <c r="R244" s="33">
        <v>8.5169396400000003E-3</v>
      </c>
      <c r="S244" s="33">
        <v>7.7096103499999999E-3</v>
      </c>
      <c r="T244" s="33">
        <v>6.8933599700000004E-3</v>
      </c>
      <c r="U244" s="33">
        <v>6.0885874099999996E-3</v>
      </c>
      <c r="V244" s="33">
        <v>5.2983665099999994E-3</v>
      </c>
      <c r="W244" s="33">
        <v>4.545365249999999E-3</v>
      </c>
      <c r="X244" s="33">
        <v>4.1750524599999993E-3</v>
      </c>
      <c r="Y244" s="33">
        <v>3.8801947799999999E-3</v>
      </c>
      <c r="Z244" s="33">
        <v>3.6375350099999999E-3</v>
      </c>
      <c r="AA244" s="33">
        <v>3.4348590099999997E-3</v>
      </c>
      <c r="AB244" s="33">
        <v>3.26282219E-3</v>
      </c>
      <c r="AC244" s="33">
        <v>3.1137767299999996E-3</v>
      </c>
      <c r="AD244" s="33">
        <v>2.98327448E-3</v>
      </c>
      <c r="AE244" s="33">
        <v>2.8679772700000001E-3</v>
      </c>
      <c r="AF244" s="33">
        <v>2.7649773899999994E-3</v>
      </c>
      <c r="AG244" s="33">
        <v>2.6713626139999993E-3</v>
      </c>
      <c r="AH244" s="33">
        <v>2.5875321819999993E-3</v>
      </c>
      <c r="AI244" s="33">
        <v>2.5114431139999999E-3</v>
      </c>
      <c r="AJ244" s="33">
        <v>2.4417341789999998E-3</v>
      </c>
      <c r="AK244" s="33">
        <v>2.377668177E-3</v>
      </c>
      <c r="AL244" s="33">
        <v>2.3182390519999999E-3</v>
      </c>
      <c r="AM244" s="33">
        <v>2.2640317989999995E-3</v>
      </c>
      <c r="AN244" s="33">
        <v>2.2130161149999999E-3</v>
      </c>
      <c r="AO244" s="33">
        <v>2.1650726009999999E-3</v>
      </c>
      <c r="AP244" s="33">
        <v>2.1206650480000001E-3</v>
      </c>
      <c r="AQ244" s="33">
        <v>2.0785789679999998E-3</v>
      </c>
      <c r="AR244" s="33">
        <v>2.0396175939999999E-3</v>
      </c>
      <c r="AS244" s="33">
        <v>2.0033838730000001E-3</v>
      </c>
      <c r="AT244" s="33">
        <v>1.9695609839999999E-3</v>
      </c>
      <c r="AU244" s="33">
        <v>1.9369668599999999E-3</v>
      </c>
      <c r="AV244" s="33">
        <v>1.9057468909999997E-3</v>
      </c>
      <c r="AW244" s="33">
        <v>1.8764830059999999E-3</v>
      </c>
      <c r="AX244" s="33">
        <v>1.848241431E-3</v>
      </c>
      <c r="AY244" s="33">
        <v>1.8215539240000001E-3</v>
      </c>
      <c r="AZ244" s="33">
        <v>1.795617607E-3</v>
      </c>
      <c r="BA244" s="33">
        <v>1.7704913869999999E-3</v>
      </c>
      <c r="BB244" s="33">
        <v>1.746864616E-3</v>
      </c>
      <c r="BC244" s="33">
        <v>1.7234143069999998E-3</v>
      </c>
      <c r="BD244" s="33">
        <v>1.7012525299999999E-3</v>
      </c>
      <c r="BE244" s="33">
        <v>1.6799513949999998E-3</v>
      </c>
      <c r="BF244" s="33">
        <v>1.6596816409999999E-3</v>
      </c>
      <c r="BG244" s="33">
        <v>1.640595522E-3</v>
      </c>
      <c r="BH244" s="33">
        <v>1.622080131E-3</v>
      </c>
      <c r="BI244" s="33">
        <v>1.6039159149999998E-3</v>
      </c>
      <c r="BJ244" s="33">
        <v>1.5863438529999999E-3</v>
      </c>
      <c r="BK244" s="33">
        <v>1.5694105489999998E-3</v>
      </c>
      <c r="BL244" s="33">
        <v>1.5531500939999999E-3</v>
      </c>
      <c r="BM244" s="33">
        <v>1.537468683E-3</v>
      </c>
      <c r="BN244" s="33">
        <v>1.5222933849999998E-3</v>
      </c>
      <c r="BO244" s="33">
        <v>1.5076648239999999E-3</v>
      </c>
      <c r="BP244" s="33">
        <v>1.4933266929999999E-3</v>
      </c>
      <c r="BQ244" s="33">
        <v>1.4793873799999998E-3</v>
      </c>
      <c r="BR244" s="33">
        <v>1.4657511769999997E-3</v>
      </c>
      <c r="BS244" s="33">
        <v>1.452533042E-3</v>
      </c>
      <c r="BT244" s="33">
        <v>1.4392930449999999E-3</v>
      </c>
      <c r="BU244" s="33">
        <v>1.426594268E-3</v>
      </c>
      <c r="BV244" s="33">
        <v>1.4145336399999998E-3</v>
      </c>
      <c r="BW244" s="33">
        <v>1.4024232109999999E-3</v>
      </c>
      <c r="BX244" s="33">
        <v>1.390605503E-3</v>
      </c>
      <c r="BY244" s="33">
        <v>1.3782828389999999E-3</v>
      </c>
      <c r="BZ244" s="33">
        <v>1.3661529529999999E-3</v>
      </c>
      <c r="CA244" s="33">
        <v>1.3540421129999999E-3</v>
      </c>
      <c r="CB244" s="33">
        <v>1.3421154109999999E-3</v>
      </c>
      <c r="CC244" s="33">
        <v>1.3300946219999997E-3</v>
      </c>
      <c r="CD244" s="33">
        <v>1.3182995260000001E-3</v>
      </c>
      <c r="CE244" s="33">
        <v>1.3066990129999999E-3</v>
      </c>
      <c r="CF244" s="33">
        <v>1.2949271909999999E-3</v>
      </c>
      <c r="CG244" s="33">
        <v>1.2838521099999998E-3</v>
      </c>
      <c r="CH244" s="33">
        <v>1.2729911319999999E-3</v>
      </c>
      <c r="CI244" s="33">
        <v>1.262030797E-3</v>
      </c>
      <c r="CJ244" s="33">
        <v>1.2516574619999999E-3</v>
      </c>
      <c r="CK244" s="33">
        <v>1.2411237710000002E-3</v>
      </c>
      <c r="CL244" s="33">
        <v>1.230540992E-3</v>
      </c>
      <c r="CM244" s="33">
        <v>1.219244478E-3</v>
      </c>
      <c r="CN244" s="33">
        <v>1.207670734E-3</v>
      </c>
      <c r="CO244" s="33">
        <v>1.195884951E-3</v>
      </c>
      <c r="CP244" s="33">
        <v>1.1848502329999998E-3</v>
      </c>
      <c r="CQ244" s="33">
        <v>1.1743782460000001E-3</v>
      </c>
      <c r="CR244" s="33">
        <v>1.1642656099999998E-3</v>
      </c>
      <c r="CS244" s="33">
        <v>1.1539661719999999E-3</v>
      </c>
      <c r="CT244" s="33">
        <v>1.1442675509999998E-3</v>
      </c>
      <c r="CU244" s="33">
        <v>1.134418019E-3</v>
      </c>
      <c r="CV244" s="33">
        <v>1.124403694E-3</v>
      </c>
      <c r="CW244" s="33">
        <v>1.114430067E-3</v>
      </c>
      <c r="CX244" s="33">
        <v>1.10480145E-3</v>
      </c>
      <c r="CY244" s="33">
        <v>1.0952854790000001E-3</v>
      </c>
      <c r="CZ244" s="33">
        <v>1.0858597900000001E-3</v>
      </c>
      <c r="DA244" s="33">
        <v>1.0766132E-3</v>
      </c>
      <c r="DB244" s="33">
        <v>1.066797763E-3</v>
      </c>
      <c r="DC244" s="33">
        <v>1.056871716E-3</v>
      </c>
      <c r="DD244" s="33">
        <v>1.047406776E-3</v>
      </c>
      <c r="DE244" s="33">
        <v>1.038221097E-3</v>
      </c>
      <c r="DF244" s="33">
        <v>1.0295551359999998E-3</v>
      </c>
      <c r="DG244" s="33">
        <v>1.0210891449999998E-3</v>
      </c>
      <c r="DH244" s="33">
        <v>1.0129371859999999E-3</v>
      </c>
      <c r="DI244" s="33">
        <v>1.0049164529999999E-3</v>
      </c>
      <c r="DJ244" s="33">
        <v>9.9687153599999989E-4</v>
      </c>
      <c r="DK244" s="33">
        <v>9.8849463499999998E-4</v>
      </c>
      <c r="DL244" s="33">
        <v>9.7987494000000008E-4</v>
      </c>
      <c r="DM244" s="33">
        <v>9.716237889999999E-4</v>
      </c>
      <c r="DN244" s="33">
        <v>9.6316082199999998E-4</v>
      </c>
      <c r="DO244" s="33">
        <v>9.5445756699999993E-4</v>
      </c>
      <c r="DP244" s="33">
        <v>9.4590876299999996E-4</v>
      </c>
      <c r="DQ244" s="33">
        <v>9.3724263499999998E-4</v>
      </c>
      <c r="DR244" s="33">
        <v>9.2885653799999984E-4</v>
      </c>
      <c r="DS244" s="33">
        <v>9.2050395899999989E-4</v>
      </c>
      <c r="DT244" s="33">
        <v>9.1312240399999984E-4</v>
      </c>
      <c r="DU244" s="33">
        <v>9.0615296299999997E-4</v>
      </c>
      <c r="DV244" s="33">
        <v>8.9914783600000001E-4</v>
      </c>
      <c r="DW244" s="33">
        <v>8.9223390399999995E-4</v>
      </c>
      <c r="DX244" s="33">
        <v>8.8494789099999988E-4</v>
      </c>
      <c r="DY244" s="33">
        <v>8.7721250399999998E-4</v>
      </c>
      <c r="DZ244" s="33">
        <v>8.6947893199999999E-4</v>
      </c>
      <c r="EA244" s="33">
        <v>8.6149615799999992E-4</v>
      </c>
      <c r="EB244" s="33">
        <v>8.5381110000000004E-4</v>
      </c>
      <c r="EC244" s="33">
        <v>8.4627247499999996E-4</v>
      </c>
      <c r="ED244" s="33">
        <v>8.3914796899999997E-4</v>
      </c>
      <c r="EE244" s="33">
        <v>8.3212152699999997E-4</v>
      </c>
      <c r="EF244" s="33">
        <v>8.2522022899999994E-4</v>
      </c>
      <c r="EG244" s="33">
        <v>8.1866673999999987E-4</v>
      </c>
      <c r="EH244" s="33">
        <v>8.1245905399999986E-4</v>
      </c>
      <c r="EI244" s="33">
        <v>8.0668484199999989E-4</v>
      </c>
      <c r="EJ244" s="33">
        <v>8.0089612499999999E-4</v>
      </c>
      <c r="EK244" s="33">
        <v>7.9520623500000005E-4</v>
      </c>
      <c r="EL244" s="33">
        <v>7.8961764499999997E-4</v>
      </c>
      <c r="EM244" s="33">
        <v>7.8383527499999996E-4</v>
      </c>
      <c r="EN244" s="33">
        <v>7.7829939900000002E-4</v>
      </c>
      <c r="EO244" s="33">
        <v>7.7277955099999988E-4</v>
      </c>
      <c r="EP244" s="33">
        <v>7.6734553299999994E-4</v>
      </c>
      <c r="EQ244" s="33">
        <v>7.6244440000000006E-4</v>
      </c>
      <c r="ER244" s="33">
        <v>7.5767538799999994E-4</v>
      </c>
      <c r="ES244" s="33">
        <v>7.5314047999999994E-4</v>
      </c>
      <c r="ET244" s="33">
        <v>7.4870601299999997E-4</v>
      </c>
      <c r="EU244" s="33">
        <v>7.4456091399999994E-4</v>
      </c>
      <c r="EV244" s="33">
        <v>7.4038874399999998E-4</v>
      </c>
      <c r="EW244" s="33">
        <v>7.362650919999999E-4</v>
      </c>
      <c r="EX244" s="33">
        <v>7.3244006299999997E-4</v>
      </c>
      <c r="EY244" s="33">
        <v>7.2831713899999991E-4</v>
      </c>
      <c r="EZ244" s="33">
        <v>7.2443014099999995E-4</v>
      </c>
      <c r="FA244" s="33">
        <v>7.2034464499999985E-4</v>
      </c>
      <c r="FB244" s="33">
        <v>7.1603887499999998E-4</v>
      </c>
      <c r="FC244" s="33">
        <v>7.1190317500000001E-4</v>
      </c>
      <c r="FD244" s="33">
        <v>7.0766321299999999E-4</v>
      </c>
      <c r="FE244" s="33">
        <v>7.0381619499999988E-4</v>
      </c>
      <c r="FF244" s="33">
        <v>7.0019155800000001E-4</v>
      </c>
      <c r="FG244" s="33">
        <v>6.9703376099999989E-4</v>
      </c>
      <c r="FH244" s="33">
        <v>6.9403929900000003E-4</v>
      </c>
      <c r="FI244" s="33">
        <v>6.9082077399999992E-4</v>
      </c>
      <c r="FJ244" s="33">
        <v>6.87422416E-4</v>
      </c>
      <c r="FK244" s="33">
        <v>6.8380807599999996E-4</v>
      </c>
      <c r="FL244" s="33">
        <v>6.7985681699999994E-4</v>
      </c>
      <c r="FM244" s="33">
        <v>6.7592714799999995E-4</v>
      </c>
      <c r="FN244" s="33">
        <v>6.7184960400000005E-4</v>
      </c>
      <c r="FO244" s="33">
        <v>6.6785719299999988E-4</v>
      </c>
      <c r="FP244" s="33">
        <v>6.6409596400000001E-4</v>
      </c>
      <c r="FQ244" s="33">
        <v>6.6074800699999993E-4</v>
      </c>
      <c r="FR244" s="33">
        <v>6.5758029899999995E-4</v>
      </c>
      <c r="FS244" s="33">
        <v>6.5438486499999995E-4</v>
      </c>
      <c r="FT244" s="33">
        <v>6.5136039799999984E-4</v>
      </c>
      <c r="FU244" s="33">
        <v>6.4825714299999993E-4</v>
      </c>
      <c r="FV244" s="33">
        <v>6.4474790399999995E-4</v>
      </c>
      <c r="FW244" s="33">
        <v>6.4091851199999999E-4</v>
      </c>
      <c r="FX244" s="33">
        <v>6.3676856899999991E-4</v>
      </c>
      <c r="FY244" s="33">
        <v>6.3257209099999994E-4</v>
      </c>
      <c r="FZ244" s="33">
        <v>6.2805476799999993E-4</v>
      </c>
      <c r="GA244" s="33">
        <v>6.2349133299999986E-4</v>
      </c>
      <c r="GB244" s="33">
        <v>6.19007781E-4</v>
      </c>
      <c r="GC244" s="33">
        <v>6.1470194699999995E-4</v>
      </c>
      <c r="GD244" s="33">
        <v>6.1042084299999997E-4</v>
      </c>
      <c r="GE244" s="33">
        <v>6.0616672900000001E-4</v>
      </c>
      <c r="GF244" s="33">
        <v>6.0227137399999995E-4</v>
      </c>
      <c r="GG244" s="33">
        <v>5.9853822999999986E-4</v>
      </c>
      <c r="GH244" s="33">
        <v>5.948621969999999E-4</v>
      </c>
      <c r="GI244" s="33">
        <v>5.9159308999999992E-4</v>
      </c>
      <c r="GJ244" s="33">
        <v>5.8842206999999995E-4</v>
      </c>
      <c r="GK244" s="33">
        <v>5.852663169999999E-4</v>
      </c>
      <c r="GL244" s="33">
        <v>5.8182503299999998E-4</v>
      </c>
      <c r="GM244" s="33">
        <v>5.7831505800000002E-4</v>
      </c>
      <c r="GN244" s="33">
        <v>5.7468111699999992E-4</v>
      </c>
      <c r="GO244" s="33">
        <v>5.7075921999999999E-4</v>
      </c>
      <c r="GP244" s="33">
        <v>5.6690830799999994E-4</v>
      </c>
      <c r="GQ244" s="33">
        <v>5.631362409999999E-4</v>
      </c>
      <c r="GR244" s="33">
        <v>5.5953341600000004E-4</v>
      </c>
      <c r="GS244" s="33">
        <v>5.56287606E-4</v>
      </c>
      <c r="GT244" s="33">
        <v>5.5289965100000003E-4</v>
      </c>
      <c r="GU244" s="33">
        <v>5.49614901E-4</v>
      </c>
      <c r="GV244" s="33">
        <v>5.4625427399999991E-4</v>
      </c>
      <c r="GW244" s="33">
        <v>5.4262353599999992E-4</v>
      </c>
      <c r="GX244" s="33">
        <v>5.3871181E-4</v>
      </c>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33"/>
      <c r="IW244" s="33"/>
      <c r="IX244" s="33"/>
      <c r="IY244" s="33"/>
      <c r="IZ244" s="33"/>
      <c r="JA244" s="33"/>
      <c r="JB244" s="33"/>
      <c r="JC244" s="33"/>
      <c r="JD244" s="33"/>
      <c r="JE244" s="33"/>
      <c r="JF244" s="33"/>
      <c r="JG244" s="33"/>
      <c r="JH244" s="33"/>
      <c r="JI244" s="33"/>
      <c r="JJ244" s="33"/>
      <c r="JK244" s="33"/>
      <c r="JL244" s="33"/>
      <c r="JM244" s="33"/>
      <c r="JN244" s="33"/>
      <c r="JO244" s="33"/>
      <c r="JP244" s="33"/>
      <c r="JQ244" s="33"/>
      <c r="JR244" s="33"/>
      <c r="JS244" s="33"/>
      <c r="JT244" s="33"/>
      <c r="JU244" s="33"/>
      <c r="JV244" s="33"/>
      <c r="JW244" s="33"/>
      <c r="JX244" s="33"/>
      <c r="JY244" s="33"/>
      <c r="JZ244" s="33"/>
      <c r="KA244" s="33"/>
      <c r="KB244" s="33"/>
      <c r="KC244" s="33"/>
      <c r="KD244" s="33"/>
      <c r="KE244" s="33"/>
      <c r="KF244" s="33"/>
      <c r="KG244" s="33"/>
      <c r="KH244" s="33"/>
      <c r="KI244" s="33"/>
      <c r="KJ244" s="33"/>
      <c r="KK244" s="33"/>
      <c r="KL244" s="33"/>
      <c r="KM244" s="33"/>
      <c r="KN244" s="33"/>
      <c r="KO244" s="33"/>
      <c r="KP244" s="33"/>
      <c r="KQ244" s="33"/>
      <c r="KR244" s="33"/>
      <c r="KS244" s="33"/>
      <c r="KT244" s="33"/>
      <c r="KU244" s="33"/>
      <c r="KV244" s="33"/>
      <c r="KW244" s="33"/>
      <c r="KX244" s="33"/>
      <c r="KY244" s="33"/>
      <c r="KZ244" s="33"/>
      <c r="LA244" s="33"/>
      <c r="LB244" s="33"/>
      <c r="LC244" s="33"/>
      <c r="LD244" s="33"/>
      <c r="LE244" s="33"/>
      <c r="LF244" s="33"/>
      <c r="LG244" s="33"/>
      <c r="LH244" s="33"/>
      <c r="LI244" s="33"/>
      <c r="LJ244" s="33"/>
      <c r="LK244" s="33"/>
      <c r="LL244" s="33"/>
      <c r="LM244" s="33"/>
      <c r="LN244" s="33"/>
      <c r="LO244" s="33"/>
      <c r="LP244" s="33"/>
      <c r="LQ244" s="33"/>
      <c r="LR244" s="33"/>
      <c r="LS244" s="33"/>
      <c r="LT244" s="33"/>
      <c r="LU244" s="33"/>
      <c r="LV244" s="33"/>
      <c r="LW244" s="33"/>
      <c r="LX244" s="33"/>
      <c r="LY244" s="33"/>
      <c r="LZ244" s="33"/>
      <c r="MA244" s="33"/>
      <c r="MB244" s="33"/>
      <c r="MC244" s="33"/>
      <c r="MD244" s="33"/>
      <c r="ME244" s="33"/>
      <c r="MF244" s="33"/>
      <c r="MG244" s="33"/>
      <c r="MH244" s="33"/>
      <c r="MI244" s="33"/>
      <c r="MJ244" s="33"/>
      <c r="MK244" s="33"/>
      <c r="ML244" s="33"/>
      <c r="MM244" s="33"/>
      <c r="MN244" s="33"/>
      <c r="MO244" s="33"/>
      <c r="MP244" s="33"/>
      <c r="MQ244" s="33"/>
      <c r="MR244" s="33"/>
      <c r="MS244" s="33"/>
      <c r="MT244" s="33"/>
      <c r="MU244" s="33"/>
      <c r="MV244" s="33"/>
      <c r="MW244" s="33"/>
      <c r="MX244" s="33"/>
      <c r="MY244" s="33"/>
      <c r="MZ244" s="33"/>
      <c r="NA244" s="33"/>
      <c r="NB244" s="33"/>
      <c r="NC244" s="33"/>
      <c r="ND244" s="33"/>
      <c r="NE244" s="33"/>
      <c r="NF244" s="33"/>
      <c r="NG244" s="33"/>
      <c r="NH244" s="33"/>
      <c r="NI244" s="33"/>
      <c r="NJ244" s="33"/>
      <c r="NK244" s="33"/>
      <c r="NL244" s="33"/>
      <c r="NM244" s="33"/>
      <c r="NN244" s="33"/>
      <c r="NO244" s="33"/>
      <c r="NP244" s="33"/>
      <c r="NQ244" s="33"/>
      <c r="NR244" s="33"/>
      <c r="NS244" s="33"/>
      <c r="NT244" s="33"/>
      <c r="NU244" s="33"/>
      <c r="NV244" s="33"/>
      <c r="NW244" s="33"/>
      <c r="NX244" s="33"/>
      <c r="NY244" s="33"/>
      <c r="NZ244" s="33"/>
      <c r="OA244" s="33"/>
      <c r="OB244" s="33"/>
      <c r="OC244" s="33"/>
      <c r="OD244" s="33"/>
      <c r="OE244" s="33"/>
      <c r="OF244" s="33"/>
      <c r="OG244" s="33"/>
      <c r="OH244" s="33"/>
      <c r="OI244" s="33"/>
      <c r="OJ244" s="33"/>
      <c r="OK244" s="33"/>
      <c r="OL244" s="33"/>
      <c r="OM244" s="33"/>
    </row>
    <row r="245" spans="1:403" x14ac:dyDescent="0.25">
      <c r="A245" s="13" t="str">
        <f t="shared" si="2"/>
        <v>Boom-COARSE-0.6-7-Any</v>
      </c>
      <c r="B245" s="13" t="s">
        <v>57</v>
      </c>
      <c r="C245" s="13" t="s">
        <v>29</v>
      </c>
      <c r="D245" s="23">
        <v>0.6</v>
      </c>
      <c r="E245" s="23">
        <v>7</v>
      </c>
      <c r="F245" s="32" t="s">
        <v>48</v>
      </c>
      <c r="G245" s="33">
        <v>2.87083063E-2</v>
      </c>
      <c r="H245" s="33">
        <v>1.9991930949999997E-2</v>
      </c>
      <c r="I245" s="33">
        <v>1.6015749669999999E-2</v>
      </c>
      <c r="J245" s="33">
        <v>1.3780523049999998E-2</v>
      </c>
      <c r="K245" s="33">
        <v>1.2322751599999997E-2</v>
      </c>
      <c r="L245" s="33">
        <v>1.1386813069999998E-2</v>
      </c>
      <c r="M245" s="33">
        <v>1.0573858119999998E-2</v>
      </c>
      <c r="N245" s="33">
        <v>9.9188162399999995E-3</v>
      </c>
      <c r="O245" s="33">
        <v>9.3292697999999997E-3</v>
      </c>
      <c r="P245" s="33">
        <v>8.7815863299999988E-3</v>
      </c>
      <c r="Q245" s="33">
        <v>8.1536564199999988E-3</v>
      </c>
      <c r="R245" s="33">
        <v>7.5204367199999999E-3</v>
      </c>
      <c r="S245" s="33">
        <v>6.8629043000000001E-3</v>
      </c>
      <c r="T245" s="33">
        <v>6.1810830600000002E-3</v>
      </c>
      <c r="U245" s="33">
        <v>5.4891769099999991E-3</v>
      </c>
      <c r="V245" s="33">
        <v>4.797067109999999E-3</v>
      </c>
      <c r="W245" s="33">
        <v>4.1294659899999992E-3</v>
      </c>
      <c r="X245" s="33">
        <v>3.8219616499999996E-3</v>
      </c>
      <c r="Y245" s="33">
        <v>3.57892721E-3</v>
      </c>
      <c r="Z245" s="33">
        <v>3.3794872999999997E-3</v>
      </c>
      <c r="AA245" s="33">
        <v>3.2129954099999998E-3</v>
      </c>
      <c r="AB245" s="33">
        <v>3.071571212E-3</v>
      </c>
      <c r="AC245" s="33">
        <v>2.9488958609999996E-3</v>
      </c>
      <c r="AD245" s="33">
        <v>2.8413195359999997E-3</v>
      </c>
      <c r="AE245" s="33">
        <v>2.7458662680000002E-3</v>
      </c>
      <c r="AF245" s="33">
        <v>2.6601264839999994E-3</v>
      </c>
      <c r="AG245" s="33">
        <v>2.5816204869999995E-3</v>
      </c>
      <c r="AH245" s="33">
        <v>2.5109552559999995E-3</v>
      </c>
      <c r="AI245" s="33">
        <v>2.4464484780000002E-3</v>
      </c>
      <c r="AJ245" s="33">
        <v>2.387046194E-3</v>
      </c>
      <c r="AK245" s="33">
        <v>2.3319293710000002E-3</v>
      </c>
      <c r="AL245" s="33">
        <v>2.280342939E-3</v>
      </c>
      <c r="AM245" s="33">
        <v>2.2330788059999997E-3</v>
      </c>
      <c r="AN245" s="33">
        <v>2.1880766379999998E-3</v>
      </c>
      <c r="AO245" s="33">
        <v>2.1454058359999997E-3</v>
      </c>
      <c r="AP245" s="33">
        <v>2.1054939059999998E-3</v>
      </c>
      <c r="AQ245" s="33">
        <v>2.0674237199999998E-3</v>
      </c>
      <c r="AR245" s="33">
        <v>2.0320198099999997E-3</v>
      </c>
      <c r="AS245" s="33">
        <v>1.9987874189999998E-3</v>
      </c>
      <c r="AT245" s="33">
        <v>1.9676134529999999E-3</v>
      </c>
      <c r="AU245" s="33">
        <v>1.9374881839999999E-3</v>
      </c>
      <c r="AV245" s="33">
        <v>1.9084837239999996E-3</v>
      </c>
      <c r="AW245" s="33">
        <v>1.8812169889999997E-3</v>
      </c>
      <c r="AX245" s="33">
        <v>1.854686355E-3</v>
      </c>
      <c r="AY245" s="33">
        <v>1.8295607550000001E-3</v>
      </c>
      <c r="AZ245" s="33">
        <v>1.8050933609999999E-3</v>
      </c>
      <c r="BA245" s="33">
        <v>1.7813369439999998E-3</v>
      </c>
      <c r="BB245" s="33">
        <v>1.7590544879999999E-3</v>
      </c>
      <c r="BC245" s="33">
        <v>1.7369309119999999E-3</v>
      </c>
      <c r="BD245" s="33">
        <v>1.7160248319999999E-3</v>
      </c>
      <c r="BE245" s="33">
        <v>1.6958988589999998E-3</v>
      </c>
      <c r="BF245" s="33">
        <v>1.6767899889999999E-3</v>
      </c>
      <c r="BG245" s="33">
        <v>1.658757138E-3</v>
      </c>
      <c r="BH245" s="33">
        <v>1.6412702349999999E-3</v>
      </c>
      <c r="BI245" s="33">
        <v>1.6241219399999998E-3</v>
      </c>
      <c r="BJ245" s="33">
        <v>1.607510634E-3</v>
      </c>
      <c r="BK245" s="33">
        <v>1.5914841599999998E-3</v>
      </c>
      <c r="BL245" s="33">
        <v>1.5762198019999998E-3</v>
      </c>
      <c r="BM245" s="33">
        <v>1.561591541E-3</v>
      </c>
      <c r="BN245" s="33">
        <v>1.5474505719999998E-3</v>
      </c>
      <c r="BO245" s="33">
        <v>1.5338148039999999E-3</v>
      </c>
      <c r="BP245" s="33">
        <v>1.5204482849999999E-3</v>
      </c>
      <c r="BQ245" s="33">
        <v>1.5073947979999999E-3</v>
      </c>
      <c r="BR245" s="33">
        <v>1.4945684289999997E-3</v>
      </c>
      <c r="BS245" s="33">
        <v>1.4821072049999999E-3</v>
      </c>
      <c r="BT245" s="33">
        <v>1.469599398E-3</v>
      </c>
      <c r="BU245" s="33">
        <v>1.4576324569999998E-3</v>
      </c>
      <c r="BV245" s="33">
        <v>1.4463116889999999E-3</v>
      </c>
      <c r="BW245" s="33">
        <v>1.434905602E-3</v>
      </c>
      <c r="BX245" s="33">
        <v>1.423745744E-3</v>
      </c>
      <c r="BY245" s="33">
        <v>1.411997091E-3</v>
      </c>
      <c r="BZ245" s="33">
        <v>1.4003770829999998E-3</v>
      </c>
      <c r="CA245" s="33">
        <v>1.388735352E-3</v>
      </c>
      <c r="CB245" s="33">
        <v>1.377207785E-3</v>
      </c>
      <c r="CC245" s="33">
        <v>1.3655330309999998E-3</v>
      </c>
      <c r="CD245" s="33">
        <v>1.3540183620000001E-3</v>
      </c>
      <c r="CE245" s="33">
        <v>1.3426680679999997E-3</v>
      </c>
      <c r="CF245" s="33">
        <v>1.3311531319999998E-3</v>
      </c>
      <c r="CG245" s="33">
        <v>1.3202803029999999E-3</v>
      </c>
      <c r="CH245" s="33">
        <v>1.309541809E-3</v>
      </c>
      <c r="CI245" s="33">
        <v>1.298648085E-3</v>
      </c>
      <c r="CJ245" s="33">
        <v>1.288286609E-3</v>
      </c>
      <c r="CK245" s="33">
        <v>1.277655686E-3</v>
      </c>
      <c r="CL245" s="33">
        <v>1.266849651E-3</v>
      </c>
      <c r="CM245" s="33">
        <v>1.2553116500000001E-3</v>
      </c>
      <c r="CN245" s="33">
        <v>1.243495239E-3</v>
      </c>
      <c r="CO245" s="33">
        <v>1.2314486759999999E-3</v>
      </c>
      <c r="CP245" s="33">
        <v>1.2201463339999998E-3</v>
      </c>
      <c r="CQ245" s="33">
        <v>1.20938979E-3</v>
      </c>
      <c r="CR245" s="33">
        <v>1.198969941E-3</v>
      </c>
      <c r="CS245" s="33">
        <v>1.188263521E-3</v>
      </c>
      <c r="CT245" s="33">
        <v>1.1780612169999998E-3</v>
      </c>
      <c r="CU245" s="33">
        <v>1.167634193E-3</v>
      </c>
      <c r="CV245" s="33">
        <v>1.15700615E-3</v>
      </c>
      <c r="CW245" s="33">
        <v>1.1464196899999999E-3</v>
      </c>
      <c r="CX245" s="33">
        <v>1.136182842E-3</v>
      </c>
      <c r="CY245" s="33">
        <v>1.1260884349999999E-3</v>
      </c>
      <c r="CZ245" s="33">
        <v>1.1160945169999999E-3</v>
      </c>
      <c r="DA245" s="33">
        <v>1.1062321439999998E-3</v>
      </c>
      <c r="DB245" s="33">
        <v>1.09575514E-3</v>
      </c>
      <c r="DC245" s="33">
        <v>1.0851251049999999E-3</v>
      </c>
      <c r="DD245" s="33">
        <v>1.0749371789999999E-3</v>
      </c>
      <c r="DE245" s="33">
        <v>1.0650183069999999E-3</v>
      </c>
      <c r="DF245" s="33">
        <v>1.0556572079999998E-3</v>
      </c>
      <c r="DG245" s="33">
        <v>1.046516847E-3</v>
      </c>
      <c r="DH245" s="33">
        <v>1.0376783049999999E-3</v>
      </c>
      <c r="DI245" s="33">
        <v>1.028959779E-3</v>
      </c>
      <c r="DJ245" s="33">
        <v>1.0202218480000001E-3</v>
      </c>
      <c r="DK245" s="33">
        <v>1.0111606060000001E-3</v>
      </c>
      <c r="DL245" s="33">
        <v>1.0018427639999999E-3</v>
      </c>
      <c r="DM245" s="33">
        <v>9.9286066199999988E-4</v>
      </c>
      <c r="DN245" s="33">
        <v>9.8366084400000001E-4</v>
      </c>
      <c r="DO245" s="33">
        <v>9.7423979499999987E-4</v>
      </c>
      <c r="DP245" s="33">
        <v>9.6499107400000003E-4</v>
      </c>
      <c r="DQ245" s="33">
        <v>9.5563541300000001E-4</v>
      </c>
      <c r="DR245" s="33">
        <v>9.4659866399999983E-4</v>
      </c>
      <c r="DS245" s="33">
        <v>9.376395649999999E-4</v>
      </c>
      <c r="DT245" s="33">
        <v>9.2964653399999994E-4</v>
      </c>
      <c r="DU245" s="33">
        <v>9.2202201599999993E-4</v>
      </c>
      <c r="DV245" s="33">
        <v>9.1432706099999991E-4</v>
      </c>
      <c r="DW245" s="33">
        <v>9.0670229700000001E-4</v>
      </c>
      <c r="DX245" s="33">
        <v>8.9871648499999983E-4</v>
      </c>
      <c r="DY245" s="33">
        <v>8.9030159499999993E-4</v>
      </c>
      <c r="DZ245" s="33">
        <v>8.81940027E-4</v>
      </c>
      <c r="EA245" s="33">
        <v>8.7338796199999994E-4</v>
      </c>
      <c r="EB245" s="33">
        <v>8.6516134300000007E-4</v>
      </c>
      <c r="EC245" s="33">
        <v>8.5707154000000006E-4</v>
      </c>
      <c r="ED245" s="33">
        <v>8.4934688599999999E-4</v>
      </c>
      <c r="EE245" s="33">
        <v>8.4167114899999995E-4</v>
      </c>
      <c r="EF245" s="33">
        <v>8.3407837099999996E-4</v>
      </c>
      <c r="EG245" s="33">
        <v>8.2681086399999989E-4</v>
      </c>
      <c r="EH245" s="33">
        <v>8.1989104799999992E-4</v>
      </c>
      <c r="EI245" s="33">
        <v>8.1343326199999995E-4</v>
      </c>
      <c r="EJ245" s="33">
        <v>8.0702327500000001E-4</v>
      </c>
      <c r="EK245" s="33">
        <v>8.0075984600000004E-4</v>
      </c>
      <c r="EL245" s="33">
        <v>7.9462208399999992E-4</v>
      </c>
      <c r="EM245" s="33">
        <v>7.8830552799999995E-4</v>
      </c>
      <c r="EN245" s="33">
        <v>7.8226219299999992E-4</v>
      </c>
      <c r="EO245" s="33">
        <v>7.7624863299999996E-4</v>
      </c>
      <c r="EP245" s="33">
        <v>7.7031429499999993E-4</v>
      </c>
      <c r="EQ245" s="33">
        <v>7.6488941899999999E-4</v>
      </c>
      <c r="ER245" s="33">
        <v>7.5956846199999996E-4</v>
      </c>
      <c r="ES245" s="33">
        <v>7.5448190399999995E-4</v>
      </c>
      <c r="ET245" s="33">
        <v>7.4951254299999992E-4</v>
      </c>
      <c r="EU245" s="33">
        <v>7.448563269999999E-4</v>
      </c>
      <c r="EV245" s="33">
        <v>7.4019132999999994E-4</v>
      </c>
      <c r="EW245" s="33">
        <v>7.3558859799999991E-4</v>
      </c>
      <c r="EX245" s="33">
        <v>7.3129953399999996E-4</v>
      </c>
      <c r="EY245" s="33">
        <v>7.2673469999999995E-4</v>
      </c>
      <c r="EZ245" s="33">
        <v>7.2243428899999992E-4</v>
      </c>
      <c r="FA245" s="33">
        <v>7.1796965899999991E-4</v>
      </c>
      <c r="FB245" s="33">
        <v>7.1333165999999996E-4</v>
      </c>
      <c r="FC245" s="33">
        <v>7.0890992800000006E-4</v>
      </c>
      <c r="FD245" s="33">
        <v>7.0441797700000004E-4</v>
      </c>
      <c r="FE245" s="33">
        <v>7.0033141899999995E-4</v>
      </c>
      <c r="FF245" s="33">
        <v>6.9646376100000002E-4</v>
      </c>
      <c r="FG245" s="33">
        <v>6.9305592199999993E-4</v>
      </c>
      <c r="FH245" s="33">
        <v>6.8980481000000004E-4</v>
      </c>
      <c r="FI245" s="33">
        <v>6.8633417799999986E-4</v>
      </c>
      <c r="FJ245" s="33">
        <v>6.8269981999999991E-4</v>
      </c>
      <c r="FK245" s="33">
        <v>6.7887650199999986E-4</v>
      </c>
      <c r="FL245" s="33">
        <v>6.7475402499999997E-4</v>
      </c>
      <c r="FM245" s="33">
        <v>6.70694733E-4</v>
      </c>
      <c r="FN245" s="33">
        <v>6.6651629900000002E-4</v>
      </c>
      <c r="FO245" s="33">
        <v>6.6243001899999991E-4</v>
      </c>
      <c r="FP245" s="33">
        <v>6.5856565800000003E-4</v>
      </c>
      <c r="FQ245" s="33">
        <v>6.5510259199999998E-4</v>
      </c>
      <c r="FR245" s="33">
        <v>6.5181712000000002E-4</v>
      </c>
      <c r="FS245" s="33">
        <v>6.4851253599999999E-4</v>
      </c>
      <c r="FT245" s="33">
        <v>6.4538546799999992E-4</v>
      </c>
      <c r="FU245" s="33">
        <v>6.4218421399999997E-4</v>
      </c>
      <c r="FV245" s="33">
        <v>6.3859856999999999E-4</v>
      </c>
      <c r="FW245" s="33">
        <v>6.3472681599999995E-4</v>
      </c>
      <c r="FX245" s="33">
        <v>6.3057876099999991E-4</v>
      </c>
      <c r="FY245" s="33">
        <v>6.2643119399999998E-4</v>
      </c>
      <c r="FZ245" s="33">
        <v>6.2199275399999984E-4</v>
      </c>
      <c r="GA245" s="33">
        <v>6.1751770099999985E-4</v>
      </c>
      <c r="GB245" s="33">
        <v>6.1310866600000006E-4</v>
      </c>
      <c r="GC245" s="33">
        <v>6.0884802599999995E-4</v>
      </c>
      <c r="GD245" s="33">
        <v>6.0457948899999994E-4</v>
      </c>
      <c r="GE245" s="33">
        <v>6.00309091E-4</v>
      </c>
      <c r="GF245" s="33">
        <v>5.9637314399999994E-4</v>
      </c>
      <c r="GG245" s="33">
        <v>5.925874309999999E-4</v>
      </c>
      <c r="GH245" s="33">
        <v>5.8885623299999995E-4</v>
      </c>
      <c r="GI245" s="33">
        <v>5.8552936499999995E-4</v>
      </c>
      <c r="GJ245" s="33">
        <v>5.82295687E-4</v>
      </c>
      <c r="GK245" s="33">
        <v>5.7908146499999994E-4</v>
      </c>
      <c r="GL245" s="33">
        <v>5.7559475099999995E-4</v>
      </c>
      <c r="GM245" s="33">
        <v>5.7206141199999999E-4</v>
      </c>
      <c r="GN245" s="33">
        <v>5.6842900499999994E-4</v>
      </c>
      <c r="GO245" s="33">
        <v>5.6452999999999994E-4</v>
      </c>
      <c r="GP245" s="33">
        <v>5.6072292500000003E-4</v>
      </c>
      <c r="GQ245" s="33">
        <v>5.5701127399999993E-4</v>
      </c>
      <c r="GR245" s="33">
        <v>5.5347299500000009E-4</v>
      </c>
      <c r="GS245" s="33">
        <v>5.5028942999999994E-4</v>
      </c>
      <c r="GT245" s="33">
        <v>5.4696354300000003E-4</v>
      </c>
      <c r="GU245" s="33">
        <v>5.4374817699999998E-4</v>
      </c>
      <c r="GV245" s="33">
        <v>5.4046820299999995E-4</v>
      </c>
      <c r="GW245" s="33">
        <v>5.3692330999999998E-4</v>
      </c>
      <c r="GX245" s="33">
        <v>5.3308486199999999E-4</v>
      </c>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33"/>
      <c r="IW245" s="33"/>
      <c r="IX245" s="33"/>
      <c r="IY245" s="33"/>
      <c r="IZ245" s="33"/>
      <c r="JA245" s="33"/>
      <c r="JB245" s="33"/>
      <c r="JC245" s="33"/>
      <c r="JD245" s="33"/>
      <c r="JE245" s="33"/>
      <c r="JF245" s="33"/>
      <c r="JG245" s="33"/>
      <c r="JH245" s="33"/>
      <c r="JI245" s="33"/>
      <c r="JJ245" s="33"/>
      <c r="JK245" s="33"/>
      <c r="JL245" s="33"/>
      <c r="JM245" s="33"/>
      <c r="JN245" s="33"/>
      <c r="JO245" s="33"/>
      <c r="JP245" s="33"/>
      <c r="JQ245" s="33"/>
      <c r="JR245" s="33"/>
      <c r="JS245" s="33"/>
      <c r="JT245" s="33"/>
      <c r="JU245" s="33"/>
      <c r="JV245" s="33"/>
      <c r="JW245" s="33"/>
      <c r="JX245" s="33"/>
      <c r="JY245" s="33"/>
      <c r="JZ245" s="33"/>
      <c r="KA245" s="33"/>
      <c r="KB245" s="33"/>
      <c r="KC245" s="33"/>
      <c r="KD245" s="33"/>
      <c r="KE245" s="33"/>
      <c r="KF245" s="33"/>
      <c r="KG245" s="33"/>
      <c r="KH245" s="33"/>
      <c r="KI245" s="33"/>
      <c r="KJ245" s="33"/>
      <c r="KK245" s="33"/>
      <c r="KL245" s="33"/>
      <c r="KM245" s="33"/>
      <c r="KN245" s="33"/>
      <c r="KO245" s="33"/>
      <c r="KP245" s="33"/>
      <c r="KQ245" s="33"/>
      <c r="KR245" s="33"/>
      <c r="KS245" s="33"/>
      <c r="KT245" s="33"/>
      <c r="KU245" s="33"/>
      <c r="KV245" s="33"/>
      <c r="KW245" s="33"/>
      <c r="KX245" s="33"/>
      <c r="KY245" s="33"/>
      <c r="KZ245" s="33"/>
      <c r="LA245" s="33"/>
      <c r="LB245" s="33"/>
      <c r="LC245" s="33"/>
      <c r="LD245" s="33"/>
      <c r="LE245" s="33"/>
      <c r="LF245" s="33"/>
      <c r="LG245" s="33"/>
      <c r="LH245" s="33"/>
      <c r="LI245" s="33"/>
      <c r="LJ245" s="33"/>
      <c r="LK245" s="33"/>
      <c r="LL245" s="33"/>
      <c r="LM245" s="33"/>
      <c r="LN245" s="33"/>
      <c r="LO245" s="33"/>
      <c r="LP245" s="33"/>
      <c r="LQ245" s="33"/>
      <c r="LR245" s="33"/>
      <c r="LS245" s="33"/>
      <c r="LT245" s="33"/>
      <c r="LU245" s="33"/>
      <c r="LV245" s="33"/>
      <c r="LW245" s="33"/>
      <c r="LX245" s="33"/>
      <c r="LY245" s="33"/>
      <c r="LZ245" s="33"/>
      <c r="MA245" s="33"/>
      <c r="MB245" s="33"/>
      <c r="MC245" s="33"/>
      <c r="MD245" s="33"/>
      <c r="ME245" s="33"/>
      <c r="MF245" s="33"/>
      <c r="MG245" s="33"/>
      <c r="MH245" s="33"/>
      <c r="MI245" s="33"/>
      <c r="MJ245" s="33"/>
      <c r="MK245" s="33"/>
      <c r="ML245" s="33"/>
      <c r="MM245" s="33"/>
      <c r="MN245" s="33"/>
      <c r="MO245" s="33"/>
      <c r="MP245" s="33"/>
      <c r="MQ245" s="33"/>
      <c r="MR245" s="33"/>
      <c r="MS245" s="33"/>
      <c r="MT245" s="33"/>
      <c r="MU245" s="33"/>
      <c r="MV245" s="33"/>
      <c r="MW245" s="33"/>
      <c r="MX245" s="33"/>
      <c r="MY245" s="33"/>
      <c r="MZ245" s="33"/>
      <c r="NA245" s="33"/>
      <c r="NB245" s="33"/>
      <c r="NC245" s="33"/>
      <c r="ND245" s="33"/>
      <c r="NE245" s="33"/>
      <c r="NF245" s="33"/>
      <c r="NG245" s="33"/>
      <c r="NH245" s="33"/>
      <c r="NI245" s="33"/>
      <c r="NJ245" s="33"/>
      <c r="NK245" s="33"/>
      <c r="NL245" s="33"/>
      <c r="NM245" s="33"/>
      <c r="NN245" s="33"/>
      <c r="NO245" s="33"/>
      <c r="NP245" s="33"/>
      <c r="NQ245" s="33"/>
      <c r="NR245" s="33"/>
      <c r="NS245" s="33"/>
      <c r="NT245" s="33"/>
      <c r="NU245" s="33"/>
      <c r="NV245" s="33"/>
      <c r="NW245" s="33"/>
      <c r="NX245" s="33"/>
      <c r="NY245" s="33"/>
      <c r="NZ245" s="33"/>
      <c r="OA245" s="33"/>
      <c r="OB245" s="33"/>
      <c r="OC245" s="33"/>
      <c r="OD245" s="33"/>
      <c r="OE245" s="33"/>
      <c r="OF245" s="33"/>
      <c r="OG245" s="33"/>
      <c r="OH245" s="33"/>
      <c r="OI245" s="33"/>
      <c r="OJ245" s="33"/>
      <c r="OK245" s="33"/>
      <c r="OL245" s="33"/>
      <c r="OM245" s="33"/>
    </row>
    <row r="246" spans="1:403" x14ac:dyDescent="0.25">
      <c r="A246" s="13" t="str">
        <f t="shared" si="2"/>
        <v>Boom-COARSE-0.6-20-60</v>
      </c>
      <c r="B246" s="13" t="s">
        <v>57</v>
      </c>
      <c r="C246" s="13" t="s">
        <v>29</v>
      </c>
      <c r="D246" s="23">
        <v>0.6</v>
      </c>
      <c r="E246" s="23">
        <v>20</v>
      </c>
      <c r="F246" s="32">
        <v>60</v>
      </c>
      <c r="G246" s="33">
        <v>5.2192653999999998E-2</v>
      </c>
      <c r="H246" s="33">
        <v>3.6957598100000003E-2</v>
      </c>
      <c r="I246" s="33">
        <v>2.92573356E-2</v>
      </c>
      <c r="J246" s="33">
        <v>2.4484038199999995E-2</v>
      </c>
      <c r="K246" s="33">
        <v>2.1219381999999998E-2</v>
      </c>
      <c r="L246" s="33">
        <v>1.8699618500000001E-2</v>
      </c>
      <c r="M246" s="33">
        <v>1.6653985499999999E-2</v>
      </c>
      <c r="N246" s="33">
        <v>1.5033297000000001E-2</v>
      </c>
      <c r="O246" s="33">
        <v>1.3567841319999999E-2</v>
      </c>
      <c r="P246" s="33">
        <v>1.223941915E-2</v>
      </c>
      <c r="Q246" s="33">
        <v>1.104502487E-2</v>
      </c>
      <c r="R246" s="33">
        <v>9.8899731499999984E-3</v>
      </c>
      <c r="S246" s="33">
        <v>8.78509102E-3</v>
      </c>
      <c r="T246" s="33">
        <v>7.716133259999999E-3</v>
      </c>
      <c r="U246" s="33">
        <v>6.7025558499999999E-3</v>
      </c>
      <c r="V246" s="33">
        <v>5.7508698799999996E-3</v>
      </c>
      <c r="W246" s="33">
        <v>4.8743006599999998E-3</v>
      </c>
      <c r="X246" s="33">
        <v>4.4129565200000005E-3</v>
      </c>
      <c r="Y246" s="33">
        <v>4.0023340399999996E-3</v>
      </c>
      <c r="Z246" s="33">
        <v>3.6581569399999998E-3</v>
      </c>
      <c r="AA246" s="33">
        <v>3.3635167400000001E-3</v>
      </c>
      <c r="AB246" s="33">
        <v>3.1079713099999998E-3</v>
      </c>
      <c r="AC246" s="33">
        <v>2.8867288299999996E-3</v>
      </c>
      <c r="AD246" s="33">
        <v>2.6918050899999999E-3</v>
      </c>
      <c r="AE246" s="33">
        <v>2.5185951299999997E-3</v>
      </c>
      <c r="AF246" s="33">
        <v>2.3645792299999998E-3</v>
      </c>
      <c r="AG246" s="33">
        <v>2.2260573399999995E-3</v>
      </c>
      <c r="AH246" s="33">
        <v>2.10131984E-3</v>
      </c>
      <c r="AI246" s="33">
        <v>1.9893920419999998E-3</v>
      </c>
      <c r="AJ246" s="33">
        <v>1.8883988179999997E-3</v>
      </c>
      <c r="AK246" s="33">
        <v>1.7966093620000001E-3</v>
      </c>
      <c r="AL246" s="33">
        <v>1.7132796359999999E-3</v>
      </c>
      <c r="AM246" s="33">
        <v>1.6372925449999998E-3</v>
      </c>
      <c r="AN246" s="33">
        <v>1.5679107139999998E-3</v>
      </c>
      <c r="AO246" s="33">
        <v>1.503701443E-3</v>
      </c>
      <c r="AP246" s="33">
        <v>1.4452301540000001E-3</v>
      </c>
      <c r="AQ246" s="33">
        <v>1.3920889879999998E-3</v>
      </c>
      <c r="AR246" s="33">
        <v>1.3428820839999998E-3</v>
      </c>
      <c r="AS246" s="33">
        <v>1.297325383E-3</v>
      </c>
      <c r="AT246" s="33">
        <v>1.2554785939999998E-3</v>
      </c>
      <c r="AU246" s="33">
        <v>1.2167665709999999E-3</v>
      </c>
      <c r="AV246" s="33">
        <v>1.1815692629999998E-3</v>
      </c>
      <c r="AW246" s="33">
        <v>1.1486314550000001E-3</v>
      </c>
      <c r="AX246" s="33">
        <v>1.1189854940000001E-3</v>
      </c>
      <c r="AY246" s="33">
        <v>1.0904987479999999E-3</v>
      </c>
      <c r="AZ246" s="33">
        <v>1.064710381E-3</v>
      </c>
      <c r="BA246" s="33">
        <v>1.040829715E-3</v>
      </c>
      <c r="BB246" s="33">
        <v>1.0183223919999998E-3</v>
      </c>
      <c r="BC246" s="33">
        <v>9.9744146300000005E-4</v>
      </c>
      <c r="BD246" s="33">
        <v>9.7802670999999988E-4</v>
      </c>
      <c r="BE246" s="33">
        <v>9.6052213799999999E-4</v>
      </c>
      <c r="BF246" s="33">
        <v>9.4420766700000001E-4</v>
      </c>
      <c r="BG246" s="33">
        <v>9.28111519E-4</v>
      </c>
      <c r="BH246" s="33">
        <v>9.1334638399999998E-4</v>
      </c>
      <c r="BI246" s="33">
        <v>8.9878999199999993E-4</v>
      </c>
      <c r="BJ246" s="33">
        <v>8.8555173399999993E-4</v>
      </c>
      <c r="BK246" s="33">
        <v>8.7315375799999989E-4</v>
      </c>
      <c r="BL246" s="33">
        <v>8.62128105E-4</v>
      </c>
      <c r="BM246" s="33">
        <v>8.5168674999999998E-4</v>
      </c>
      <c r="BN246" s="33">
        <v>8.4239091699999985E-4</v>
      </c>
      <c r="BO246" s="33">
        <v>8.3323596899999991E-4</v>
      </c>
      <c r="BP246" s="33">
        <v>8.2425533899999992E-4</v>
      </c>
      <c r="BQ246" s="33">
        <v>8.1558011899999995E-4</v>
      </c>
      <c r="BR246" s="33">
        <v>8.0734840500000006E-4</v>
      </c>
      <c r="BS246" s="33">
        <v>7.9894368599999995E-4</v>
      </c>
      <c r="BT246" s="33">
        <v>7.9115561199999992E-4</v>
      </c>
      <c r="BU246" s="33">
        <v>7.8262745699999995E-4</v>
      </c>
      <c r="BV246" s="33">
        <v>7.7439920499999988E-4</v>
      </c>
      <c r="BW246" s="33">
        <v>7.6636782299999997E-4</v>
      </c>
      <c r="BX246" s="33">
        <v>7.5841936600000003E-4</v>
      </c>
      <c r="BY246" s="33">
        <v>7.5039608499999995E-4</v>
      </c>
      <c r="BZ246" s="33">
        <v>7.4269967699999999E-4</v>
      </c>
      <c r="CA246" s="33">
        <v>7.3511550799999997E-4</v>
      </c>
      <c r="CB246" s="33">
        <v>7.2718598899999983E-4</v>
      </c>
      <c r="CC246" s="33">
        <v>7.1887809699999988E-4</v>
      </c>
      <c r="CD246" s="33">
        <v>7.1078554200000002E-4</v>
      </c>
      <c r="CE246" s="33">
        <v>7.0228007099999994E-4</v>
      </c>
      <c r="CF246" s="33">
        <v>6.9469675799999997E-4</v>
      </c>
      <c r="CG246" s="33">
        <v>6.8669733599999996E-4</v>
      </c>
      <c r="CH246" s="33">
        <v>6.7866363299999989E-4</v>
      </c>
      <c r="CI246" s="33">
        <v>6.7053459E-4</v>
      </c>
      <c r="CJ246" s="33">
        <v>6.6251116499999995E-4</v>
      </c>
      <c r="CK246" s="33">
        <v>6.5417823999999996E-4</v>
      </c>
      <c r="CL246" s="33">
        <v>6.4568647199999998E-4</v>
      </c>
      <c r="CM246" s="33">
        <v>6.3728172799999998E-4</v>
      </c>
      <c r="CN246" s="33">
        <v>6.2887332599999995E-4</v>
      </c>
      <c r="CO246" s="33">
        <v>6.2043378499999989E-4</v>
      </c>
      <c r="CP246" s="33">
        <v>6.1251387899999993E-4</v>
      </c>
      <c r="CQ246" s="33">
        <v>6.037818819999999E-4</v>
      </c>
      <c r="CR246" s="33">
        <v>5.9528412799999999E-4</v>
      </c>
      <c r="CS246" s="33">
        <v>5.8663935199999991E-4</v>
      </c>
      <c r="CT246" s="33">
        <v>5.7832002999999999E-4</v>
      </c>
      <c r="CU246" s="33">
        <v>5.6946909500000002E-4</v>
      </c>
      <c r="CV246" s="33">
        <v>5.6097868800000002E-4</v>
      </c>
      <c r="CW246" s="33">
        <v>5.5232174499999999E-4</v>
      </c>
      <c r="CX246" s="33">
        <v>5.4373885700000004E-4</v>
      </c>
      <c r="CY246" s="33">
        <v>5.3568598600000001E-4</v>
      </c>
      <c r="CZ246" s="33">
        <v>5.286239159999999E-4</v>
      </c>
      <c r="DA246" s="33">
        <v>5.2164812099999994E-4</v>
      </c>
      <c r="DB246" s="33">
        <v>5.1529011399999993E-4</v>
      </c>
      <c r="DC246" s="33">
        <v>5.0897445499999995E-4</v>
      </c>
      <c r="DD246" s="33">
        <v>5.0239431500000002E-4</v>
      </c>
      <c r="DE246" s="33">
        <v>4.9557091999999987E-4</v>
      </c>
      <c r="DF246" s="33">
        <v>4.8936443999999992E-4</v>
      </c>
      <c r="DG246" s="33">
        <v>4.8329289799999996E-4</v>
      </c>
      <c r="DH246" s="33">
        <v>4.7753809399999996E-4</v>
      </c>
      <c r="DI246" s="33">
        <v>4.7254649899999997E-4</v>
      </c>
      <c r="DJ246" s="33">
        <v>4.6769560599999992E-4</v>
      </c>
      <c r="DK246" s="33">
        <v>4.6278678799999997E-4</v>
      </c>
      <c r="DL246" s="33">
        <v>4.5825507499999994E-4</v>
      </c>
      <c r="DM246" s="33">
        <v>4.5349265499999999E-4</v>
      </c>
      <c r="DN246" s="33">
        <v>4.48797262E-4</v>
      </c>
      <c r="DO246" s="33">
        <v>4.4456400499999997E-4</v>
      </c>
      <c r="DP246" s="33">
        <v>4.40581258E-4</v>
      </c>
      <c r="DQ246" s="33">
        <v>4.3687490899999996E-4</v>
      </c>
      <c r="DR246" s="33">
        <v>4.3360537899999994E-4</v>
      </c>
      <c r="DS246" s="33">
        <v>4.3038188500000001E-4</v>
      </c>
      <c r="DT246" s="33">
        <v>4.2682503899999999E-4</v>
      </c>
      <c r="DU246" s="33">
        <v>4.2342909199999997E-4</v>
      </c>
      <c r="DV246" s="33">
        <v>4.2023872000000002E-4</v>
      </c>
      <c r="DW246" s="33">
        <v>4.1715773200000003E-4</v>
      </c>
      <c r="DX246" s="33">
        <v>4.1460976200000002E-4</v>
      </c>
      <c r="DY246" s="33">
        <v>4.1244884599999997E-4</v>
      </c>
      <c r="DZ246" s="33">
        <v>4.1051062599999999E-4</v>
      </c>
      <c r="EA246" s="33">
        <v>4.0869527399999998E-4</v>
      </c>
      <c r="EB246" s="33">
        <v>4.0719843799999998E-4</v>
      </c>
      <c r="EC246" s="33">
        <v>4.0556390799999996E-4</v>
      </c>
      <c r="ED246" s="33">
        <v>4.03799594E-4</v>
      </c>
      <c r="EE246" s="33">
        <v>4.0188573799999997E-4</v>
      </c>
      <c r="EF246" s="33">
        <v>3.9978373899999999E-4</v>
      </c>
      <c r="EG246" s="33">
        <v>3.9713793700000004E-4</v>
      </c>
      <c r="EH246" s="33">
        <v>3.94617799E-4</v>
      </c>
      <c r="EI246" s="33">
        <v>3.9243225799999996E-4</v>
      </c>
      <c r="EJ246" s="33">
        <v>3.9053669400000002E-4</v>
      </c>
      <c r="EK246" s="33">
        <v>3.8887734599999996E-4</v>
      </c>
      <c r="EL246" s="33">
        <v>3.8774855799999993E-4</v>
      </c>
      <c r="EM246" s="33">
        <v>3.8646605500000002E-4</v>
      </c>
      <c r="EN246" s="33">
        <v>3.8500887400000003E-4</v>
      </c>
      <c r="EO246" s="33">
        <v>3.8348105899999995E-4</v>
      </c>
      <c r="EP246" s="33">
        <v>3.8168693899999994E-4</v>
      </c>
      <c r="EQ246" s="33">
        <v>3.7962011800000002E-4</v>
      </c>
      <c r="ER246" s="33">
        <v>3.7780739800000001E-4</v>
      </c>
      <c r="ES246" s="33">
        <v>3.7562174E-4</v>
      </c>
      <c r="ET246" s="33">
        <v>3.7352030499999999E-4</v>
      </c>
      <c r="EU246" s="33">
        <v>3.7152318699999992E-4</v>
      </c>
      <c r="EV246" s="33">
        <v>3.69379564E-4</v>
      </c>
      <c r="EW246" s="33">
        <v>3.6723182899999992E-4</v>
      </c>
      <c r="EX246" s="33">
        <v>3.6552753799999995E-4</v>
      </c>
      <c r="EY246" s="33">
        <v>3.6402896399999996E-4</v>
      </c>
      <c r="EZ246" s="33">
        <v>3.6232942099999999E-4</v>
      </c>
      <c r="FA246" s="33">
        <v>3.6103781899999996E-4</v>
      </c>
      <c r="FB246" s="33">
        <v>3.5993487899999997E-4</v>
      </c>
      <c r="FC246" s="33">
        <v>3.5844864799999999E-4</v>
      </c>
      <c r="FD246" s="33">
        <v>3.5684962200000002E-4</v>
      </c>
      <c r="FE246" s="33">
        <v>3.5476711389999997E-4</v>
      </c>
      <c r="FF246" s="33">
        <v>3.5237933129999996E-4</v>
      </c>
      <c r="FG246" s="33">
        <v>3.4992958239999999E-4</v>
      </c>
      <c r="FH246" s="33">
        <v>3.4768835209999995E-4</v>
      </c>
      <c r="FI246" s="33">
        <v>3.4557859259999997E-4</v>
      </c>
      <c r="FJ246" s="33">
        <v>3.4358888339999999E-4</v>
      </c>
      <c r="FK246" s="33">
        <v>3.4227136800000005E-4</v>
      </c>
      <c r="FL246" s="33">
        <v>3.4118163950000002E-4</v>
      </c>
      <c r="FM246" s="33">
        <v>3.3978388649999995E-4</v>
      </c>
      <c r="FN246" s="33">
        <v>3.3851716459999996E-4</v>
      </c>
      <c r="FO246" s="33">
        <v>3.372606018E-4</v>
      </c>
      <c r="FP246" s="33">
        <v>3.35340677E-4</v>
      </c>
      <c r="FQ246" s="33">
        <v>3.3346206789999994E-4</v>
      </c>
      <c r="FR246" s="33">
        <v>3.3175447339999994E-4</v>
      </c>
      <c r="FS246" s="33">
        <v>3.2951419639999999E-4</v>
      </c>
      <c r="FT246" s="33">
        <v>3.2733126719999996E-4</v>
      </c>
      <c r="FU246" s="33">
        <v>3.2567363779999994E-4</v>
      </c>
      <c r="FV246" s="33">
        <v>3.2404156519999999E-4</v>
      </c>
      <c r="FW246" s="33">
        <v>3.2264745909999995E-4</v>
      </c>
      <c r="FX246" s="33">
        <v>3.2173604709999999E-4</v>
      </c>
      <c r="FY246" s="33">
        <v>3.2080441279999997E-4</v>
      </c>
      <c r="FZ246" s="33">
        <v>3.2013744360000001E-4</v>
      </c>
      <c r="GA246" s="33">
        <v>3.1942198019999996E-4</v>
      </c>
      <c r="GB246" s="33">
        <v>3.1823141169999997E-4</v>
      </c>
      <c r="GC246" s="33">
        <v>3.1657614289999999E-4</v>
      </c>
      <c r="GD246" s="33">
        <v>3.1496349489999997E-4</v>
      </c>
      <c r="GE246" s="33">
        <v>3.1296725149999996E-4</v>
      </c>
      <c r="GF246" s="33">
        <v>3.1075315259999995E-4</v>
      </c>
      <c r="GG246" s="33">
        <v>3.086915152E-4</v>
      </c>
      <c r="GH246" s="33">
        <v>3.0703219639999999E-4</v>
      </c>
      <c r="GI246" s="33">
        <v>3.0577482460000002E-4</v>
      </c>
      <c r="GJ246" s="33">
        <v>3.0486551409999996E-4</v>
      </c>
      <c r="GK246" s="33">
        <v>3.0427575309999996E-4</v>
      </c>
      <c r="GL246" s="33">
        <v>3.0395817389999998E-4</v>
      </c>
      <c r="GM246" s="33">
        <v>3.0353156559999995E-4</v>
      </c>
      <c r="GN246" s="33">
        <v>3.0303603579999997E-4</v>
      </c>
      <c r="GO246" s="33">
        <v>3.0237593089999995E-4</v>
      </c>
      <c r="GP246" s="33">
        <v>3.0161435199999996E-4</v>
      </c>
      <c r="GQ246" s="33">
        <v>3.0079250160000001E-4</v>
      </c>
      <c r="GR246" s="33">
        <v>2.9953588609999999E-4</v>
      </c>
      <c r="GS246" s="33">
        <v>2.979947899E-4</v>
      </c>
      <c r="GT246" s="33">
        <v>2.9661211829999998E-4</v>
      </c>
      <c r="GU246" s="33">
        <v>2.9507339300000003E-4</v>
      </c>
      <c r="GV246" s="33">
        <v>2.9345988719999997E-4</v>
      </c>
      <c r="GW246" s="33">
        <v>2.9216184110000002E-4</v>
      </c>
      <c r="GX246" s="33">
        <v>2.9094905890000004E-4</v>
      </c>
    </row>
    <row r="247" spans="1:403" x14ac:dyDescent="0.25">
      <c r="A247" s="13" t="str">
        <f t="shared" si="2"/>
        <v>Boom-COARSE-0.6-14-60</v>
      </c>
      <c r="B247" s="13" t="s">
        <v>57</v>
      </c>
      <c r="C247" s="13" t="s">
        <v>29</v>
      </c>
      <c r="D247" s="23">
        <v>0.6</v>
      </c>
      <c r="E247" s="23">
        <v>14</v>
      </c>
      <c r="F247" s="32">
        <v>60</v>
      </c>
      <c r="G247" s="33">
        <v>3.7613857199999996E-2</v>
      </c>
      <c r="H247" s="33">
        <v>2.5240517000000001E-2</v>
      </c>
      <c r="I247" s="33">
        <v>1.9247391799999999E-2</v>
      </c>
      <c r="J247" s="33">
        <v>1.5748603600000001E-2</v>
      </c>
      <c r="K247" s="33">
        <v>1.343072379E-2</v>
      </c>
      <c r="L247" s="33">
        <v>1.1906776649999999E-2</v>
      </c>
      <c r="M247" s="33">
        <v>1.0644838639999999E-2</v>
      </c>
      <c r="N247" s="33">
        <v>9.6191781000000004E-3</v>
      </c>
      <c r="O247" s="33">
        <v>8.7610451500000006E-3</v>
      </c>
      <c r="P247" s="33">
        <v>7.9910564700000006E-3</v>
      </c>
      <c r="Q247" s="33">
        <v>7.2050213199999994E-3</v>
      </c>
      <c r="R247" s="33">
        <v>6.4749613899999997E-3</v>
      </c>
      <c r="S247" s="33">
        <v>5.7759154299999995E-3</v>
      </c>
      <c r="T247" s="33">
        <v>5.0881922100000001E-3</v>
      </c>
      <c r="U247" s="33">
        <v>4.4247605199999995E-3</v>
      </c>
      <c r="V247" s="33">
        <v>3.7929303499999998E-3</v>
      </c>
      <c r="W247" s="33">
        <v>3.20425263E-3</v>
      </c>
      <c r="X247" s="33">
        <v>2.8961661E-3</v>
      </c>
      <c r="Y247" s="33">
        <v>2.6512319899999999E-3</v>
      </c>
      <c r="Z247" s="33">
        <v>2.4496233599999996E-3</v>
      </c>
      <c r="AA247" s="33">
        <v>2.280803677E-3</v>
      </c>
      <c r="AB247" s="33">
        <v>2.1377541319999999E-3</v>
      </c>
      <c r="AC247" s="33">
        <v>2.0136622439999997E-3</v>
      </c>
      <c r="AD247" s="33">
        <v>1.9053535369999998E-3</v>
      </c>
      <c r="AE247" s="33">
        <v>1.8102120249999997E-3</v>
      </c>
      <c r="AF247" s="33">
        <v>1.725850365E-3</v>
      </c>
      <c r="AG247" s="33">
        <v>1.6494590949999999E-3</v>
      </c>
      <c r="AH247" s="33">
        <v>1.581310981E-3</v>
      </c>
      <c r="AI247" s="33">
        <v>1.5198645249999997E-3</v>
      </c>
      <c r="AJ247" s="33">
        <v>1.4635687109999999E-3</v>
      </c>
      <c r="AK247" s="33">
        <v>1.4116018389999999E-3</v>
      </c>
      <c r="AL247" s="33">
        <v>1.363401437E-3</v>
      </c>
      <c r="AM247" s="33">
        <v>1.3195202699999998E-3</v>
      </c>
      <c r="AN247" s="33">
        <v>1.2789091389999998E-3</v>
      </c>
      <c r="AO247" s="33">
        <v>1.2408549909999999E-3</v>
      </c>
      <c r="AP247" s="33">
        <v>1.2061622129999998E-3</v>
      </c>
      <c r="AQ247" s="33">
        <v>1.1735030269999999E-3</v>
      </c>
      <c r="AR247" s="33">
        <v>1.1431238959999999E-3</v>
      </c>
      <c r="AS247" s="33">
        <v>1.1153206859999998E-3</v>
      </c>
      <c r="AT247" s="33">
        <v>1.0894190189999998E-3</v>
      </c>
      <c r="AU247" s="33">
        <v>1.0650106039999999E-3</v>
      </c>
      <c r="AV247" s="33">
        <v>1.0417471199999999E-3</v>
      </c>
      <c r="AW247" s="33">
        <v>1.0200661209999998E-3</v>
      </c>
      <c r="AX247" s="33">
        <v>9.9900063899999994E-4</v>
      </c>
      <c r="AY247" s="33">
        <v>9.7925864099999982E-4</v>
      </c>
      <c r="AZ247" s="33">
        <v>9.6048145199999994E-4</v>
      </c>
      <c r="BA247" s="33">
        <v>9.42133638E-4</v>
      </c>
      <c r="BB247" s="33">
        <v>9.2568305900000004E-4</v>
      </c>
      <c r="BC247" s="33">
        <v>9.0937704099999989E-4</v>
      </c>
      <c r="BD247" s="33">
        <v>8.9370193699999994E-4</v>
      </c>
      <c r="BE247" s="33">
        <v>8.7883428399999984E-4</v>
      </c>
      <c r="BF247" s="33">
        <v>8.64281664E-4</v>
      </c>
      <c r="BG247" s="33">
        <v>8.5048415199999992E-4</v>
      </c>
      <c r="BH247" s="33">
        <v>8.3740012300000002E-4</v>
      </c>
      <c r="BI247" s="33">
        <v>8.2501897499999996E-4</v>
      </c>
      <c r="BJ247" s="33">
        <v>8.1346675799999989E-4</v>
      </c>
      <c r="BK247" s="33">
        <v>8.0245743300000002E-4</v>
      </c>
      <c r="BL247" s="33">
        <v>7.9166748600000003E-4</v>
      </c>
      <c r="BM247" s="33">
        <v>7.8106641600000004E-4</v>
      </c>
      <c r="BN247" s="33">
        <v>7.7070851899999993E-4</v>
      </c>
      <c r="BO247" s="33">
        <v>7.6152512199999993E-4</v>
      </c>
      <c r="BP247" s="33">
        <v>7.5258998599999987E-4</v>
      </c>
      <c r="BQ247" s="33">
        <v>7.445821419999999E-4</v>
      </c>
      <c r="BR247" s="33">
        <v>7.369851079999999E-4</v>
      </c>
      <c r="BS247" s="33">
        <v>7.2985613799999996E-4</v>
      </c>
      <c r="BT247" s="33">
        <v>7.2243176699999991E-4</v>
      </c>
      <c r="BU247" s="33">
        <v>7.1496391199999993E-4</v>
      </c>
      <c r="BV247" s="33">
        <v>7.0806089799999993E-4</v>
      </c>
      <c r="BW247" s="33">
        <v>7.0096722999999999E-4</v>
      </c>
      <c r="BX247" s="33">
        <v>6.9450796799999995E-4</v>
      </c>
      <c r="BY247" s="33">
        <v>6.88131089E-4</v>
      </c>
      <c r="BZ247" s="33">
        <v>6.8196909399999999E-4</v>
      </c>
      <c r="CA247" s="33">
        <v>6.7599803100000001E-4</v>
      </c>
      <c r="CB247" s="33">
        <v>6.7011577799999992E-4</v>
      </c>
      <c r="CC247" s="33">
        <v>6.6420349399999991E-4</v>
      </c>
      <c r="CD247" s="33">
        <v>6.5821369899999997E-4</v>
      </c>
      <c r="CE247" s="33">
        <v>6.5247947000000004E-4</v>
      </c>
      <c r="CF247" s="33">
        <v>6.4670961300000002E-4</v>
      </c>
      <c r="CG247" s="33">
        <v>6.4128061899999995E-4</v>
      </c>
      <c r="CH247" s="33">
        <v>6.3651529899999993E-4</v>
      </c>
      <c r="CI247" s="33">
        <v>6.3132207800000004E-4</v>
      </c>
      <c r="CJ247" s="33">
        <v>6.2658662500000004E-4</v>
      </c>
      <c r="CK247" s="33">
        <v>6.22044158E-4</v>
      </c>
      <c r="CL247" s="33">
        <v>6.1749697899999992E-4</v>
      </c>
      <c r="CM247" s="33">
        <v>6.1284771099999989E-4</v>
      </c>
      <c r="CN247" s="33">
        <v>6.0800195799999991E-4</v>
      </c>
      <c r="CO247" s="33">
        <v>6.0339235999999998E-4</v>
      </c>
      <c r="CP247" s="33">
        <v>5.9897612600000002E-4</v>
      </c>
      <c r="CQ247" s="33">
        <v>5.9466179399999999E-4</v>
      </c>
      <c r="CR247" s="33">
        <v>5.9064294599999996E-4</v>
      </c>
      <c r="CS247" s="33">
        <v>5.8636419799999999E-4</v>
      </c>
      <c r="CT247" s="33">
        <v>5.8258784999999993E-4</v>
      </c>
      <c r="CU247" s="33">
        <v>5.7901823699999997E-4</v>
      </c>
      <c r="CV247" s="33">
        <v>5.7511230799999998E-4</v>
      </c>
      <c r="CW247" s="33">
        <v>5.7127725399999988E-4</v>
      </c>
      <c r="CX247" s="33">
        <v>5.6747526700000003E-4</v>
      </c>
      <c r="CY247" s="33">
        <v>5.6391308699999996E-4</v>
      </c>
      <c r="CZ247" s="33">
        <v>5.6033665000000004E-4</v>
      </c>
      <c r="DA247" s="33">
        <v>5.5700405599999993E-4</v>
      </c>
      <c r="DB247" s="33">
        <v>5.5335262000000003E-4</v>
      </c>
      <c r="DC247" s="33">
        <v>5.4934608600000002E-4</v>
      </c>
      <c r="DD247" s="33">
        <v>5.4521307900000002E-4</v>
      </c>
      <c r="DE247" s="33">
        <v>5.4074093500000001E-4</v>
      </c>
      <c r="DF247" s="33">
        <v>5.366009289999999E-4</v>
      </c>
      <c r="DG247" s="33">
        <v>5.3236705799999994E-4</v>
      </c>
      <c r="DH247" s="33">
        <v>5.2808000499999998E-4</v>
      </c>
      <c r="DI247" s="33">
        <v>5.2411458900000004E-4</v>
      </c>
      <c r="DJ247" s="33">
        <v>5.2010571800000004E-4</v>
      </c>
      <c r="DK247" s="33">
        <v>5.1602388199999995E-4</v>
      </c>
      <c r="DL247" s="33">
        <v>5.1175452099999998E-4</v>
      </c>
      <c r="DM247" s="33">
        <v>5.0734076499999998E-4</v>
      </c>
      <c r="DN247" s="33">
        <v>5.0287010100000002E-4</v>
      </c>
      <c r="DO247" s="33">
        <v>4.9805084399999998E-4</v>
      </c>
      <c r="DP247" s="33">
        <v>4.9300893700000002E-4</v>
      </c>
      <c r="DQ247" s="33">
        <v>4.8761993699999995E-4</v>
      </c>
      <c r="DR247" s="33">
        <v>4.8275654599999997E-4</v>
      </c>
      <c r="DS247" s="33">
        <v>4.7767130299999997E-4</v>
      </c>
      <c r="DT247" s="33">
        <v>4.7283485199999995E-4</v>
      </c>
      <c r="DU247" s="33">
        <v>4.6866838799999996E-4</v>
      </c>
      <c r="DV247" s="33">
        <v>4.6410587499999995E-4</v>
      </c>
      <c r="DW247" s="33">
        <v>4.5945822999999999E-4</v>
      </c>
      <c r="DX247" s="33">
        <v>4.5461594199999999E-4</v>
      </c>
      <c r="DY247" s="33">
        <v>4.4918967499999997E-4</v>
      </c>
      <c r="DZ247" s="33">
        <v>4.4385712300000003E-4</v>
      </c>
      <c r="EA247" s="33">
        <v>4.38185816E-4</v>
      </c>
      <c r="EB247" s="33">
        <v>4.3249790099999998E-4</v>
      </c>
      <c r="EC247" s="33">
        <v>4.2650925799999999E-4</v>
      </c>
      <c r="ED247" s="33">
        <v>4.2088296499999997E-4</v>
      </c>
      <c r="EE247" s="33">
        <v>4.1551242499999997E-4</v>
      </c>
      <c r="EF247" s="33">
        <v>4.1030059199999996E-4</v>
      </c>
      <c r="EG247" s="33">
        <v>4.0552933699999991E-4</v>
      </c>
      <c r="EH247" s="33">
        <v>4.0132117500000001E-4</v>
      </c>
      <c r="EI247" s="33">
        <v>3.9749105899999996E-4</v>
      </c>
      <c r="EJ247" s="33">
        <v>3.93602909E-4</v>
      </c>
      <c r="EK247" s="33">
        <v>3.8978835299999996E-4</v>
      </c>
      <c r="EL247" s="33">
        <v>3.8603308800000001E-4</v>
      </c>
      <c r="EM247" s="33">
        <v>3.8182071999999994E-4</v>
      </c>
      <c r="EN247" s="33">
        <v>3.7763004299999999E-4</v>
      </c>
      <c r="EO247" s="33">
        <v>3.7347075099999997E-4</v>
      </c>
      <c r="EP247" s="33">
        <v>3.6911727499999995E-4</v>
      </c>
      <c r="EQ247" s="33">
        <v>3.6521305499999992E-4</v>
      </c>
      <c r="ER247" s="33">
        <v>3.6177523899999996E-4</v>
      </c>
      <c r="ES247" s="33">
        <v>3.5876474199999999E-4</v>
      </c>
      <c r="ET247" s="33">
        <v>3.5615281099999995E-4</v>
      </c>
      <c r="EU247" s="33">
        <v>3.5377967399999994E-4</v>
      </c>
      <c r="EV247" s="33">
        <v>3.51416409E-4</v>
      </c>
      <c r="EW247" s="33">
        <v>3.4923782900000001E-4</v>
      </c>
      <c r="EX247" s="33">
        <v>3.4716975099999996E-4</v>
      </c>
      <c r="EY247" s="33">
        <v>3.444448693E-4</v>
      </c>
      <c r="EZ247" s="33">
        <v>3.419379716E-4</v>
      </c>
      <c r="FA247" s="33">
        <v>3.3947231629999998E-4</v>
      </c>
      <c r="FB247" s="33">
        <v>3.3668243680000002E-4</v>
      </c>
      <c r="FC247" s="33">
        <v>3.3399626990000001E-4</v>
      </c>
      <c r="FD247" s="33">
        <v>3.314856744E-4</v>
      </c>
      <c r="FE247" s="33">
        <v>3.2943127269999999E-4</v>
      </c>
      <c r="FF247" s="33">
        <v>3.2773118609999999E-4</v>
      </c>
      <c r="FG247" s="33">
        <v>3.2652669679999997E-4</v>
      </c>
      <c r="FH247" s="33">
        <v>3.2573547689999997E-4</v>
      </c>
      <c r="FI247" s="33">
        <v>3.2495093609999999E-4</v>
      </c>
      <c r="FJ247" s="33">
        <v>3.2412753630000002E-4</v>
      </c>
      <c r="FK247" s="33">
        <v>3.2327079599999998E-4</v>
      </c>
      <c r="FL247" s="33">
        <v>3.2193052110000001E-4</v>
      </c>
      <c r="FM247" s="33">
        <v>3.204637681E-4</v>
      </c>
      <c r="FN247" s="33">
        <v>3.1885599789999999E-4</v>
      </c>
      <c r="FO247" s="33">
        <v>3.170071758E-4</v>
      </c>
      <c r="FP247" s="33">
        <v>3.1517595719999993E-4</v>
      </c>
      <c r="FQ247" s="33">
        <v>3.1361247840000001E-4</v>
      </c>
      <c r="FR247" s="33">
        <v>3.1233841009999997E-4</v>
      </c>
      <c r="FS247" s="33">
        <v>3.1120067389999996E-4</v>
      </c>
      <c r="FT247" s="33">
        <v>3.1043358509999996E-4</v>
      </c>
      <c r="FU247" s="33">
        <v>3.0979540499999998E-4</v>
      </c>
      <c r="FV247" s="33">
        <v>3.0894861019999998E-4</v>
      </c>
      <c r="FW247" s="33">
        <v>3.0795849639999998E-4</v>
      </c>
      <c r="FX247" s="33">
        <v>3.0674423959999996E-4</v>
      </c>
      <c r="FY247" s="33">
        <v>3.0532179249999998E-4</v>
      </c>
      <c r="FZ247" s="33">
        <v>3.0362902780000002E-4</v>
      </c>
      <c r="GA247" s="33">
        <v>3.0191266209999998E-4</v>
      </c>
      <c r="GB247" s="33">
        <v>3.0040354259999996E-4</v>
      </c>
      <c r="GC247" s="33">
        <v>2.991526076E-4</v>
      </c>
      <c r="GD247" s="33">
        <v>2.9803598099999997E-4</v>
      </c>
      <c r="GE247" s="33">
        <v>2.9698158029999998E-4</v>
      </c>
      <c r="GF247" s="33">
        <v>2.962422904E-4</v>
      </c>
      <c r="GG247" s="33">
        <v>2.956307316E-4</v>
      </c>
      <c r="GH247" s="33">
        <v>2.9478619610000001E-4</v>
      </c>
      <c r="GI247" s="33">
        <v>2.9403256969999996E-4</v>
      </c>
      <c r="GJ247" s="33">
        <v>2.9345960779999998E-4</v>
      </c>
      <c r="GK247" s="33">
        <v>2.927000882E-4</v>
      </c>
      <c r="GL247" s="33">
        <v>2.91508897E-4</v>
      </c>
      <c r="GM247" s="33">
        <v>2.9023243569999997E-4</v>
      </c>
      <c r="GN247" s="33">
        <v>2.8882745949999997E-4</v>
      </c>
      <c r="GO247" s="33">
        <v>2.8704501249999994E-4</v>
      </c>
      <c r="GP247" s="33">
        <v>2.8522351919999997E-4</v>
      </c>
      <c r="GQ247" s="33">
        <v>2.8345140139999998E-4</v>
      </c>
      <c r="GR247" s="33">
        <v>2.8171292359999996E-4</v>
      </c>
      <c r="GS247" s="33">
        <v>2.8030283469999994E-4</v>
      </c>
      <c r="GT247" s="33">
        <v>2.7880942789999997E-4</v>
      </c>
      <c r="GU247" s="33">
        <v>2.7732607870000002E-4</v>
      </c>
      <c r="GV247" s="33">
        <v>2.7590120139999998E-4</v>
      </c>
      <c r="GW247" s="33">
        <v>2.7429669679999996E-4</v>
      </c>
      <c r="GX247" s="33">
        <v>2.7249775390000001E-4</v>
      </c>
    </row>
    <row r="248" spans="1:403" x14ac:dyDescent="0.25">
      <c r="A248" s="13" t="str">
        <f t="shared" si="2"/>
        <v>Boom-COARSE-0.6-7-60</v>
      </c>
      <c r="B248" s="13" t="s">
        <v>57</v>
      </c>
      <c r="C248" s="13" t="s">
        <v>29</v>
      </c>
      <c r="D248" s="23">
        <v>0.6</v>
      </c>
      <c r="E248" s="23">
        <v>7</v>
      </c>
      <c r="F248" s="32">
        <v>60</v>
      </c>
      <c r="G248" s="33">
        <v>1.9586526399999998E-2</v>
      </c>
      <c r="H248" s="33">
        <v>1.1801153129999999E-2</v>
      </c>
      <c r="I248" s="33">
        <v>8.982632879999999E-3</v>
      </c>
      <c r="J248" s="33">
        <v>7.8091361600000006E-3</v>
      </c>
      <c r="K248" s="33">
        <v>7.2108236499999999E-3</v>
      </c>
      <c r="L248" s="33">
        <v>6.8831722400000007E-3</v>
      </c>
      <c r="M248" s="33">
        <v>6.539751009999999E-3</v>
      </c>
      <c r="N248" s="33">
        <v>6.2455594699999993E-3</v>
      </c>
      <c r="O248" s="33">
        <v>5.9698212200000001E-3</v>
      </c>
      <c r="P248" s="33">
        <v>5.6541152799999992E-3</v>
      </c>
      <c r="Q248" s="33">
        <v>5.3059721400000003E-3</v>
      </c>
      <c r="R248" s="33">
        <v>4.9008509900000004E-3</v>
      </c>
      <c r="S248" s="33">
        <v>4.4533385399999998E-3</v>
      </c>
      <c r="T248" s="33">
        <v>3.9810088999999993E-3</v>
      </c>
      <c r="U248" s="33">
        <v>3.4983270399999997E-3</v>
      </c>
      <c r="V248" s="33">
        <v>3.0192814599999999E-3</v>
      </c>
      <c r="W248" s="33">
        <v>2.5551264179999996E-3</v>
      </c>
      <c r="X248" s="33">
        <v>2.3656304699999995E-3</v>
      </c>
      <c r="Y248" s="33">
        <v>2.2270491619999998E-3</v>
      </c>
      <c r="Z248" s="33">
        <v>2.1202273380000001E-3</v>
      </c>
      <c r="AA248" s="33">
        <v>2.0306276510000001E-3</v>
      </c>
      <c r="AB248" s="33">
        <v>1.9523677799999999E-3</v>
      </c>
      <c r="AC248" s="33">
        <v>1.8827418599999999E-3</v>
      </c>
      <c r="AD248" s="33">
        <v>1.8210286249999998E-3</v>
      </c>
      <c r="AE248" s="33">
        <v>1.7647020949999998E-3</v>
      </c>
      <c r="AF248" s="33">
        <v>1.7128760159999998E-3</v>
      </c>
      <c r="AG248" s="33">
        <v>1.6644187249999999E-3</v>
      </c>
      <c r="AH248" s="33">
        <v>1.618356833E-3</v>
      </c>
      <c r="AI248" s="33">
        <v>1.5756247039999999E-3</v>
      </c>
      <c r="AJ248" s="33">
        <v>1.5355171869999998E-3</v>
      </c>
      <c r="AK248" s="33">
        <v>1.497063937E-3</v>
      </c>
      <c r="AL248" s="33">
        <v>1.4601799070000001E-3</v>
      </c>
      <c r="AM248" s="33">
        <v>1.4248340829999999E-3</v>
      </c>
      <c r="AN248" s="33">
        <v>1.3904057429999998E-3</v>
      </c>
      <c r="AO248" s="33">
        <v>1.3577131979999998E-3</v>
      </c>
      <c r="AP248" s="33">
        <v>1.3248785309999999E-3</v>
      </c>
      <c r="AQ248" s="33">
        <v>1.2935681860000001E-3</v>
      </c>
      <c r="AR248" s="33">
        <v>1.2639052059999999E-3</v>
      </c>
      <c r="AS248" s="33">
        <v>1.2353631909999998E-3</v>
      </c>
      <c r="AT248" s="33">
        <v>1.2077020029999997E-3</v>
      </c>
      <c r="AU248" s="33">
        <v>1.180451725E-3</v>
      </c>
      <c r="AV248" s="33">
        <v>1.1546029449999999E-3</v>
      </c>
      <c r="AW248" s="33">
        <v>1.130689988E-3</v>
      </c>
      <c r="AX248" s="33">
        <v>1.10786343E-3</v>
      </c>
      <c r="AY248" s="33">
        <v>1.0861332449999999E-3</v>
      </c>
      <c r="AZ248" s="33">
        <v>1.0644348699999999E-3</v>
      </c>
      <c r="BA248" s="33">
        <v>1.043615201E-3</v>
      </c>
      <c r="BB248" s="33">
        <v>1.023711386E-3</v>
      </c>
      <c r="BC248" s="33">
        <v>1.004586613E-3</v>
      </c>
      <c r="BD248" s="33">
        <v>9.8617650000000002E-4</v>
      </c>
      <c r="BE248" s="33">
        <v>9.6905491100000006E-4</v>
      </c>
      <c r="BF248" s="33">
        <v>9.5243012699999991E-4</v>
      </c>
      <c r="BG248" s="33">
        <v>9.36010116E-4</v>
      </c>
      <c r="BH248" s="33">
        <v>9.2002962699999993E-4</v>
      </c>
      <c r="BI248" s="33">
        <v>9.0493224300000001E-4</v>
      </c>
      <c r="BJ248" s="33">
        <v>8.8994763299999995E-4</v>
      </c>
      <c r="BK248" s="33">
        <v>8.7510536899999998E-4</v>
      </c>
      <c r="BL248" s="33">
        <v>8.6125216500000006E-4</v>
      </c>
      <c r="BM248" s="33">
        <v>8.4778270299999984E-4</v>
      </c>
      <c r="BN248" s="33">
        <v>8.3472359200000002E-4</v>
      </c>
      <c r="BO248" s="33">
        <v>8.2204532900000008E-4</v>
      </c>
      <c r="BP248" s="33">
        <v>8.0930165299999989E-4</v>
      </c>
      <c r="BQ248" s="33">
        <v>7.9685929599999992E-4</v>
      </c>
      <c r="BR248" s="33">
        <v>7.8493202600000002E-4</v>
      </c>
      <c r="BS248" s="33">
        <v>7.7344305699999995E-4</v>
      </c>
      <c r="BT248" s="33">
        <v>7.6238034199999994E-4</v>
      </c>
      <c r="BU248" s="33">
        <v>7.5144284700000004E-4</v>
      </c>
      <c r="BV248" s="33">
        <v>7.4044085299999993E-4</v>
      </c>
      <c r="BW248" s="33">
        <v>7.3049951700000001E-4</v>
      </c>
      <c r="BX248" s="33">
        <v>7.206640199999999E-4</v>
      </c>
      <c r="BY248" s="33">
        <v>7.1113844199999991E-4</v>
      </c>
      <c r="BZ248" s="33">
        <v>7.0095161899999992E-4</v>
      </c>
      <c r="CA248" s="33">
        <v>6.9093700099999997E-4</v>
      </c>
      <c r="CB248" s="33">
        <v>6.8099761599999995E-4</v>
      </c>
      <c r="CC248" s="33">
        <v>6.7120591699999994E-4</v>
      </c>
      <c r="CD248" s="33">
        <v>6.6163443700000002E-4</v>
      </c>
      <c r="CE248" s="33">
        <v>6.5260002499999993E-4</v>
      </c>
      <c r="CF248" s="33">
        <v>6.4375053299999994E-4</v>
      </c>
      <c r="CG248" s="33">
        <v>6.3501149799999996E-4</v>
      </c>
      <c r="CH248" s="33">
        <v>6.2575090299999987E-4</v>
      </c>
      <c r="CI248" s="33">
        <v>6.1595490999999999E-4</v>
      </c>
      <c r="CJ248" s="33">
        <v>6.0622320499999997E-4</v>
      </c>
      <c r="CK248" s="33">
        <v>5.9718690200000007E-4</v>
      </c>
      <c r="CL248" s="33">
        <v>5.8800939599999995E-4</v>
      </c>
      <c r="CM248" s="33">
        <v>5.7963195300000003E-4</v>
      </c>
      <c r="CN248" s="33">
        <v>5.7157615599999988E-4</v>
      </c>
      <c r="CO248" s="33">
        <v>5.6376661999999996E-4</v>
      </c>
      <c r="CP248" s="33">
        <v>5.5590552799999993E-4</v>
      </c>
      <c r="CQ248" s="33">
        <v>5.4816104499999995E-4</v>
      </c>
      <c r="CR248" s="33">
        <v>5.4028524700000004E-4</v>
      </c>
      <c r="CS248" s="33">
        <v>5.32350058E-4</v>
      </c>
      <c r="CT248" s="33">
        <v>5.2445306899999997E-4</v>
      </c>
      <c r="CU248" s="33">
        <v>5.1758624799999999E-4</v>
      </c>
      <c r="CV248" s="33">
        <v>5.1116549799999991E-4</v>
      </c>
      <c r="CW248" s="33">
        <v>5.0519474799999998E-4</v>
      </c>
      <c r="CX248" s="33">
        <v>4.9938006199999998E-4</v>
      </c>
      <c r="CY248" s="33">
        <v>4.9347400499999991E-4</v>
      </c>
      <c r="CZ248" s="33">
        <v>4.8756505799999996E-4</v>
      </c>
      <c r="DA248" s="33">
        <v>4.8137242699999996E-4</v>
      </c>
      <c r="DB248" s="33">
        <v>4.7537483999999998E-4</v>
      </c>
      <c r="DC248" s="33">
        <v>4.6984861099999998E-4</v>
      </c>
      <c r="DD248" s="33">
        <v>4.6447222600000003E-4</v>
      </c>
      <c r="DE248" s="33">
        <v>4.5973835299999995E-4</v>
      </c>
      <c r="DF248" s="33">
        <v>4.5470073299999994E-4</v>
      </c>
      <c r="DG248" s="33">
        <v>4.5040932099999994E-4</v>
      </c>
      <c r="DH248" s="33">
        <v>4.4589261599999996E-4</v>
      </c>
      <c r="DI248" s="33">
        <v>4.4150495499999993E-4</v>
      </c>
      <c r="DJ248" s="33">
        <v>4.37098685E-4</v>
      </c>
      <c r="DK248" s="33">
        <v>4.3262772799999995E-4</v>
      </c>
      <c r="DL248" s="33">
        <v>4.2820617099999995E-4</v>
      </c>
      <c r="DM248" s="33">
        <v>4.2414823899999997E-4</v>
      </c>
      <c r="DN248" s="33">
        <v>4.2057129599999996E-4</v>
      </c>
      <c r="DO248" s="33">
        <v>4.1748863099999996E-4</v>
      </c>
      <c r="DP248" s="33">
        <v>4.1414901000000001E-4</v>
      </c>
      <c r="DQ248" s="33">
        <v>4.1096195599999997E-4</v>
      </c>
      <c r="DR248" s="33">
        <v>4.0700772999999998E-4</v>
      </c>
      <c r="DS248" s="33">
        <v>4.0326751699999995E-4</v>
      </c>
      <c r="DT248" s="33">
        <v>3.9937593799999998E-4</v>
      </c>
      <c r="DU248" s="33">
        <v>3.9545896099999996E-4</v>
      </c>
      <c r="DV248" s="33">
        <v>3.9192523299999994E-4</v>
      </c>
      <c r="DW248" s="33">
        <v>3.8873309099999995E-4</v>
      </c>
      <c r="DX248" s="33">
        <v>3.8562430199999998E-4</v>
      </c>
      <c r="DY248" s="33">
        <v>3.8263268299999997E-4</v>
      </c>
      <c r="DZ248" s="33">
        <v>3.7921274600000003E-4</v>
      </c>
      <c r="EA248" s="33">
        <v>3.7593459799999996E-4</v>
      </c>
      <c r="EB248" s="33">
        <v>3.7149965999999998E-4</v>
      </c>
      <c r="EC248" s="33">
        <v>3.6712299399999999E-4</v>
      </c>
      <c r="ED248" s="33">
        <v>3.6289364400000001E-4</v>
      </c>
      <c r="EE248" s="33">
        <v>3.5889962399999998E-4</v>
      </c>
      <c r="EF248" s="33">
        <v>3.5551357399999999E-4</v>
      </c>
      <c r="EG248" s="33">
        <v>3.5213785799999997E-4</v>
      </c>
      <c r="EH248" s="33">
        <v>3.4881051700000001E-4</v>
      </c>
      <c r="EI248" s="33">
        <v>3.4552662499999997E-4</v>
      </c>
      <c r="EJ248" s="33">
        <v>3.4190235299999999E-4</v>
      </c>
      <c r="EK248" s="33">
        <v>3.3840243500000001E-4</v>
      </c>
      <c r="EL248" s="33">
        <v>3.3421014899999999E-4</v>
      </c>
      <c r="EM248" s="33">
        <v>3.3024354300000003E-4</v>
      </c>
      <c r="EN248" s="33">
        <v>3.2602064500000002E-4</v>
      </c>
      <c r="EO248" s="33">
        <v>3.2198634799999998E-4</v>
      </c>
      <c r="EP248" s="33">
        <v>3.18217145E-4</v>
      </c>
      <c r="EQ248" s="33">
        <v>3.1424300200000001E-4</v>
      </c>
      <c r="ER248" s="33">
        <v>3.1031746399999999E-4</v>
      </c>
      <c r="ES248" s="33">
        <v>3.0637490400000001E-4</v>
      </c>
      <c r="ET248" s="33">
        <v>3.0256162499999996E-4</v>
      </c>
      <c r="EU248" s="33">
        <v>2.9888670399999995E-4</v>
      </c>
      <c r="EV248" s="33">
        <v>2.9530272099999999E-4</v>
      </c>
      <c r="EW248" s="33">
        <v>2.9215317800000001E-4</v>
      </c>
      <c r="EX248" s="33">
        <v>2.8894029699999996E-4</v>
      </c>
      <c r="EY248" s="33">
        <v>2.8605505699999995E-4</v>
      </c>
      <c r="EZ248" s="33">
        <v>2.8308094099999993E-4</v>
      </c>
      <c r="FA248" s="33">
        <v>2.7978089399999999E-4</v>
      </c>
      <c r="FB248" s="33">
        <v>2.7645748179999999E-4</v>
      </c>
      <c r="FC248" s="33">
        <v>2.7309833589999997E-4</v>
      </c>
      <c r="FD248" s="33">
        <v>2.6977922019999999E-4</v>
      </c>
      <c r="FE248" s="33">
        <v>2.667960372E-4</v>
      </c>
      <c r="FF248" s="33">
        <v>2.6405379359999999E-4</v>
      </c>
      <c r="FG248" s="33">
        <v>2.6185922429999993E-4</v>
      </c>
      <c r="FH248" s="33">
        <v>2.5957908929999997E-4</v>
      </c>
      <c r="FI248" s="33">
        <v>2.5760500549999998E-4</v>
      </c>
      <c r="FJ248" s="33">
        <v>2.5559981149999997E-4</v>
      </c>
      <c r="FK248" s="33">
        <v>2.5331742469999997E-4</v>
      </c>
      <c r="FL248" s="33">
        <v>2.5106815279999999E-4</v>
      </c>
      <c r="FM248" s="33">
        <v>2.4863056630000001E-4</v>
      </c>
      <c r="FN248" s="33">
        <v>2.4640537600000001E-4</v>
      </c>
      <c r="FO248" s="33">
        <v>2.4424869449999996E-4</v>
      </c>
      <c r="FP248" s="33">
        <v>2.4222400299999999E-4</v>
      </c>
      <c r="FQ248" s="33">
        <v>2.4043986700000001E-4</v>
      </c>
      <c r="FR248" s="33">
        <v>2.3866530439999999E-4</v>
      </c>
      <c r="FS248" s="33">
        <v>2.3725836380000001E-4</v>
      </c>
      <c r="FT248" s="33">
        <v>2.3583630969999998E-4</v>
      </c>
      <c r="FU248" s="33">
        <v>2.3444842289999996E-4</v>
      </c>
      <c r="FV248" s="33">
        <v>2.3302359389999999E-4</v>
      </c>
      <c r="FW248" s="33">
        <v>2.3151092109999997E-4</v>
      </c>
      <c r="FX248" s="33">
        <v>2.3002889539999998E-4</v>
      </c>
      <c r="FY248" s="33">
        <v>2.2834891119999999E-4</v>
      </c>
      <c r="FZ248" s="33">
        <v>2.2654841789999998E-4</v>
      </c>
      <c r="GA248" s="33">
        <v>2.2457803889999999E-4</v>
      </c>
      <c r="GB248" s="33">
        <v>2.2249262759999999E-4</v>
      </c>
      <c r="GC248" s="33">
        <v>2.2048501269999996E-4</v>
      </c>
      <c r="GD248" s="33">
        <v>2.1881392819999998E-4</v>
      </c>
      <c r="GE248" s="33">
        <v>2.1731806879999999E-4</v>
      </c>
      <c r="GF248" s="33">
        <v>2.1603630309999998E-4</v>
      </c>
      <c r="GG248" s="33">
        <v>2.148155617E-4</v>
      </c>
      <c r="GH248" s="33">
        <v>2.13683284E-4</v>
      </c>
      <c r="GI248" s="33">
        <v>2.1238554399999999E-4</v>
      </c>
      <c r="GJ248" s="33">
        <v>2.1102326219999998E-4</v>
      </c>
      <c r="GK248" s="33">
        <v>2.0937916770000001E-4</v>
      </c>
      <c r="GL248" s="33">
        <v>2.0756162139999996E-4</v>
      </c>
      <c r="GM248" s="33">
        <v>2.056706887E-4</v>
      </c>
      <c r="GN248" s="33">
        <v>2.035594427E-4</v>
      </c>
      <c r="GO248" s="33">
        <v>2.0140749429999998E-4</v>
      </c>
      <c r="GP248" s="33">
        <v>1.9947738380000002E-4</v>
      </c>
      <c r="GQ248" s="33">
        <v>1.9751112860000002E-4</v>
      </c>
      <c r="GR248" s="33">
        <v>1.9565691989999998E-4</v>
      </c>
      <c r="GS248" s="33">
        <v>1.9383018269999999E-4</v>
      </c>
      <c r="GT248" s="33">
        <v>1.9201476809999998E-4</v>
      </c>
      <c r="GU248" s="33">
        <v>1.9028165730000001E-4</v>
      </c>
      <c r="GV248" s="33">
        <v>1.8863011369999998E-4</v>
      </c>
      <c r="GW248" s="33">
        <v>1.8685590109999997E-4</v>
      </c>
      <c r="GX248" s="33">
        <v>1.851600336E-4</v>
      </c>
    </row>
    <row r="249" spans="1:403" x14ac:dyDescent="0.25">
      <c r="A249" s="13" t="str">
        <f t="shared" si="2"/>
        <v>Boom-COARSE-0.6-20-20</v>
      </c>
      <c r="B249" s="13" t="s">
        <v>57</v>
      </c>
      <c r="C249" s="13" t="s">
        <v>29</v>
      </c>
      <c r="D249" s="23">
        <v>0.6</v>
      </c>
      <c r="E249" s="23">
        <v>20</v>
      </c>
      <c r="F249" s="32">
        <v>20</v>
      </c>
      <c r="G249" s="33">
        <v>4.6080247199999994E-2</v>
      </c>
      <c r="H249" s="33">
        <v>2.99160339E-2</v>
      </c>
      <c r="I249" s="33">
        <v>2.0878699299999998E-2</v>
      </c>
      <c r="J249" s="33">
        <v>1.6949304799999999E-2</v>
      </c>
      <c r="K249" s="33">
        <v>1.4860655E-2</v>
      </c>
      <c r="L249" s="33">
        <v>1.3962531399999999E-2</v>
      </c>
      <c r="M249" s="33">
        <v>1.2180302149999999E-2</v>
      </c>
      <c r="N249" s="33">
        <v>1.0735520879999998E-2</v>
      </c>
      <c r="O249" s="33">
        <v>9.5046844599999993E-3</v>
      </c>
      <c r="P249" s="33">
        <v>8.4029783699999996E-3</v>
      </c>
      <c r="Q249" s="33">
        <v>7.4367132799999999E-3</v>
      </c>
      <c r="R249" s="33">
        <v>6.5586281E-3</v>
      </c>
      <c r="S249" s="33">
        <v>5.7311981999999999E-3</v>
      </c>
      <c r="T249" s="33">
        <v>4.9494987099999999E-3</v>
      </c>
      <c r="U249" s="33">
        <v>4.2220125800000001E-3</v>
      </c>
      <c r="V249" s="33">
        <v>3.5572490599999999E-3</v>
      </c>
      <c r="W249" s="33">
        <v>2.9640756899999999E-3</v>
      </c>
      <c r="X249" s="33">
        <v>2.6375800399999999E-3</v>
      </c>
      <c r="Y249" s="33">
        <v>2.3506119099999997E-3</v>
      </c>
      <c r="Z249" s="33">
        <v>2.1126250799999996E-3</v>
      </c>
      <c r="AA249" s="33">
        <v>1.9121493799999999E-3</v>
      </c>
      <c r="AB249" s="33">
        <v>1.7392229299999997E-3</v>
      </c>
      <c r="AC249" s="33">
        <v>1.5909483109999999E-3</v>
      </c>
      <c r="AD249" s="33">
        <v>1.4607544439999998E-3</v>
      </c>
      <c r="AE249" s="33">
        <v>1.3466829739999999E-3</v>
      </c>
      <c r="AF249" s="33">
        <v>1.2464125149999998E-3</v>
      </c>
      <c r="AG249" s="33">
        <v>1.156282589E-3</v>
      </c>
      <c r="AH249" s="33">
        <v>1.0759526819999999E-3</v>
      </c>
      <c r="AI249" s="33">
        <v>1.0042793559999999E-3</v>
      </c>
      <c r="AJ249" s="33">
        <v>9.4054293099999991E-4</v>
      </c>
      <c r="AK249" s="33">
        <v>8.8296004999999993E-4</v>
      </c>
      <c r="AL249" s="33">
        <v>8.3090328499999997E-4</v>
      </c>
      <c r="AM249" s="33">
        <v>7.8414278900000003E-4</v>
      </c>
      <c r="AN249" s="33">
        <v>7.4161016899999994E-4</v>
      </c>
      <c r="AO249" s="33">
        <v>7.0250186700000002E-4</v>
      </c>
      <c r="AP249" s="33">
        <v>6.6662733999999998E-4</v>
      </c>
      <c r="AQ249" s="33">
        <v>6.3364517999999999E-4</v>
      </c>
      <c r="AR249" s="33">
        <v>6.035945799999999E-4</v>
      </c>
      <c r="AS249" s="33">
        <v>5.7649716800000001E-4</v>
      </c>
      <c r="AT249" s="33">
        <v>5.5175664200000007E-4</v>
      </c>
      <c r="AU249" s="33">
        <v>5.2834133600000006E-4</v>
      </c>
      <c r="AV249" s="33">
        <v>5.0715055200000001E-4</v>
      </c>
      <c r="AW249" s="33">
        <v>4.8792883899999989E-4</v>
      </c>
      <c r="AX249" s="33">
        <v>4.7047861799999995E-4</v>
      </c>
      <c r="AY249" s="33">
        <v>4.5386894299999998E-4</v>
      </c>
      <c r="AZ249" s="33">
        <v>4.3875067199999998E-4</v>
      </c>
      <c r="BA249" s="33">
        <v>4.2504852099999995E-4</v>
      </c>
      <c r="BB249" s="33">
        <v>4.1197681E-4</v>
      </c>
      <c r="BC249" s="33">
        <v>3.9997678800000002E-4</v>
      </c>
      <c r="BD249" s="33">
        <v>3.8846928299999996E-4</v>
      </c>
      <c r="BE249" s="33">
        <v>3.7838488599999998E-4</v>
      </c>
      <c r="BF249" s="33">
        <v>3.6885124399999996E-4</v>
      </c>
      <c r="BG249" s="33">
        <v>3.5941718399999997E-4</v>
      </c>
      <c r="BH249" s="33">
        <v>3.5070443799999995E-4</v>
      </c>
      <c r="BI249" s="33">
        <v>3.4287196999999994E-4</v>
      </c>
      <c r="BJ249" s="33">
        <v>3.3583928499999994E-4</v>
      </c>
      <c r="BK249" s="33">
        <v>3.2990175700000002E-4</v>
      </c>
      <c r="BL249" s="33">
        <v>3.2441769099999997E-4</v>
      </c>
      <c r="BM249" s="33">
        <v>3.1867338199999999E-4</v>
      </c>
      <c r="BN249" s="33">
        <v>3.1372626979999995E-4</v>
      </c>
      <c r="BO249" s="33">
        <v>3.0898877140000003E-4</v>
      </c>
      <c r="BP249" s="33">
        <v>3.0499170269999998E-4</v>
      </c>
      <c r="BQ249" s="33">
        <v>3.0113974229999997E-4</v>
      </c>
      <c r="BR249" s="33">
        <v>2.9801212070000002E-4</v>
      </c>
      <c r="BS249" s="33">
        <v>2.9449475709999995E-4</v>
      </c>
      <c r="BT249" s="33">
        <v>2.9122378280000002E-4</v>
      </c>
      <c r="BU249" s="33">
        <v>2.8727690749999994E-4</v>
      </c>
      <c r="BV249" s="33">
        <v>2.8366506110000001E-4</v>
      </c>
      <c r="BW249" s="33">
        <v>2.8084181849999997E-4</v>
      </c>
      <c r="BX249" s="33">
        <v>2.7832082349999999E-4</v>
      </c>
      <c r="BY249" s="33">
        <v>2.7598890319999999E-4</v>
      </c>
      <c r="BZ249" s="33">
        <v>2.7349759859999996E-4</v>
      </c>
      <c r="CA249" s="33">
        <v>2.7095086790000002E-4</v>
      </c>
      <c r="CB249" s="33">
        <v>2.6833349229999997E-4</v>
      </c>
      <c r="CC249" s="33">
        <v>2.6535380840000001E-4</v>
      </c>
      <c r="CD249" s="33">
        <v>2.626207518E-4</v>
      </c>
      <c r="CE249" s="33">
        <v>2.6020787149999997E-4</v>
      </c>
      <c r="CF249" s="33">
        <v>2.5835757389999997E-4</v>
      </c>
      <c r="CG249" s="33">
        <v>2.5656629399999997E-4</v>
      </c>
      <c r="CH249" s="33">
        <v>2.5477136809999996E-4</v>
      </c>
      <c r="CI249" s="33">
        <v>2.5269800179999997E-4</v>
      </c>
      <c r="CJ249" s="33">
        <v>2.5022870970000001E-4</v>
      </c>
      <c r="CK249" s="33">
        <v>2.4799837510000003E-4</v>
      </c>
      <c r="CL249" s="33">
        <v>2.4552910320000001E-4</v>
      </c>
      <c r="CM249" s="33">
        <v>2.4361204899999998E-4</v>
      </c>
      <c r="CN249" s="33">
        <v>2.4183537129999997E-4</v>
      </c>
      <c r="CO249" s="33">
        <v>2.3966823129999997E-4</v>
      </c>
      <c r="CP249" s="33">
        <v>2.3679610819999999E-4</v>
      </c>
      <c r="CQ249" s="33">
        <v>2.3318464970000001E-4</v>
      </c>
      <c r="CR249" s="33">
        <v>2.2932553550000001E-4</v>
      </c>
      <c r="CS249" s="33">
        <v>2.2550457489999999E-4</v>
      </c>
      <c r="CT249" s="33">
        <v>2.2267573779999997E-4</v>
      </c>
      <c r="CU249" s="33">
        <v>2.1976397439999997E-4</v>
      </c>
      <c r="CV249" s="33">
        <v>2.1684609829999995E-4</v>
      </c>
      <c r="CW249" s="33">
        <v>2.1329687589999999E-4</v>
      </c>
      <c r="CX249" s="33">
        <v>2.0961243059999999E-4</v>
      </c>
      <c r="CY249" s="33">
        <v>2.056039553E-4</v>
      </c>
      <c r="CZ249" s="33">
        <v>2.026124115E-4</v>
      </c>
      <c r="DA249" s="33">
        <v>1.9984893729999999E-4</v>
      </c>
      <c r="DB249" s="33">
        <v>1.9726604389999999E-4</v>
      </c>
      <c r="DC249" s="33">
        <v>1.9492268409999997E-4</v>
      </c>
      <c r="DD249" s="33">
        <v>1.9221009349999998E-4</v>
      </c>
      <c r="DE249" s="33">
        <v>1.8901421039999998E-4</v>
      </c>
      <c r="DF249" s="33">
        <v>1.8592440809999999E-4</v>
      </c>
      <c r="DG249" s="33">
        <v>1.8290421929999996E-4</v>
      </c>
      <c r="DH249" s="33">
        <v>1.799222498E-4</v>
      </c>
      <c r="DI249" s="33">
        <v>1.7763487429999999E-4</v>
      </c>
      <c r="DJ249" s="33">
        <v>1.7558293629999999E-4</v>
      </c>
      <c r="DK249" s="33">
        <v>1.7320642149999996E-4</v>
      </c>
      <c r="DL249" s="33">
        <v>1.7108010399999999E-4</v>
      </c>
      <c r="DM249" s="33">
        <v>1.685814565E-4</v>
      </c>
      <c r="DN249" s="33">
        <v>1.6588128059999996E-4</v>
      </c>
      <c r="DO249" s="33">
        <v>1.6321584759999998E-4</v>
      </c>
      <c r="DP249" s="33">
        <v>1.6079680730000001E-4</v>
      </c>
      <c r="DQ249" s="33">
        <v>1.5869069440000003E-4</v>
      </c>
      <c r="DR249" s="33">
        <v>1.567092447E-4</v>
      </c>
      <c r="DS249" s="33">
        <v>1.548436927E-4</v>
      </c>
      <c r="DT249" s="33">
        <v>1.5281752189999999E-4</v>
      </c>
      <c r="DU249" s="33">
        <v>1.5096986799999998E-4</v>
      </c>
      <c r="DV249" s="33">
        <v>1.4929887490000001E-4</v>
      </c>
      <c r="DW249" s="33">
        <v>1.478763537E-4</v>
      </c>
      <c r="DX249" s="33">
        <v>1.4677305100000001E-4</v>
      </c>
      <c r="DY249" s="33">
        <v>1.4585800209999998E-4</v>
      </c>
      <c r="DZ249" s="33">
        <v>1.4519695649999997E-4</v>
      </c>
      <c r="EA249" s="33">
        <v>1.4423526079999997E-4</v>
      </c>
      <c r="EB249" s="33">
        <v>1.4343136549999999E-4</v>
      </c>
      <c r="EC249" s="33">
        <v>1.426176593E-4</v>
      </c>
      <c r="ED249" s="33">
        <v>1.4193905839999998E-4</v>
      </c>
      <c r="EE249" s="33">
        <v>1.4133173869999998E-4</v>
      </c>
      <c r="EF249" s="33">
        <v>1.407032182E-4</v>
      </c>
      <c r="EG249" s="33">
        <v>1.3994150949999998E-4</v>
      </c>
      <c r="EH249" s="33">
        <v>1.3911509809999998E-4</v>
      </c>
      <c r="EI249" s="33">
        <v>1.3856048919999998E-4</v>
      </c>
      <c r="EJ249" s="33">
        <v>1.376977088E-4</v>
      </c>
      <c r="EK249" s="33">
        <v>1.3703603920000001E-4</v>
      </c>
      <c r="EL249" s="33">
        <v>1.366116521E-4</v>
      </c>
      <c r="EM249" s="33">
        <v>1.361251972E-4</v>
      </c>
      <c r="EN249" s="33">
        <v>1.354141309E-4</v>
      </c>
      <c r="EO249" s="33">
        <v>1.3459703630000001E-4</v>
      </c>
      <c r="EP249" s="33">
        <v>1.33786034E-4</v>
      </c>
      <c r="EQ249" s="33">
        <v>1.3287970609999998E-4</v>
      </c>
      <c r="ER249" s="33">
        <v>1.3224190520000001E-4</v>
      </c>
      <c r="ES249" s="33">
        <v>1.3153110349999999E-4</v>
      </c>
      <c r="ET249" s="33">
        <v>1.3109904319999997E-4</v>
      </c>
      <c r="EU249" s="33">
        <v>1.3089607969999999E-4</v>
      </c>
      <c r="EV249" s="33">
        <v>1.3061857740000001E-4</v>
      </c>
      <c r="EW249" s="33">
        <v>1.3026757099999999E-4</v>
      </c>
      <c r="EX249" s="33">
        <v>1.298715848E-4</v>
      </c>
      <c r="EY249" s="33">
        <v>1.2934019179999999E-4</v>
      </c>
      <c r="EZ249" s="33">
        <v>1.2866153549999997E-4</v>
      </c>
      <c r="FA249" s="33">
        <v>1.2766194419999997E-4</v>
      </c>
      <c r="FB249" s="33">
        <v>1.2657908959999998E-4</v>
      </c>
      <c r="FC249" s="33">
        <v>1.256313808E-4</v>
      </c>
      <c r="FD249" s="33">
        <v>1.2501057310000002E-4</v>
      </c>
      <c r="FE249" s="33">
        <v>1.241648418E-4</v>
      </c>
      <c r="FF249" s="33">
        <v>1.2372499E-4</v>
      </c>
      <c r="FG249" s="33">
        <v>1.2327158169999998E-4</v>
      </c>
      <c r="FH249" s="33">
        <v>1.2289583099999999E-4</v>
      </c>
      <c r="FI249" s="33">
        <v>1.226449158E-4</v>
      </c>
      <c r="FJ249" s="33">
        <v>1.2230109439999998E-4</v>
      </c>
      <c r="FK249" s="33">
        <v>1.2208201850000001E-4</v>
      </c>
      <c r="FL249" s="33">
        <v>1.2192562689999999E-4</v>
      </c>
      <c r="FM249" s="33">
        <v>1.213887271E-4</v>
      </c>
      <c r="FN249" s="33">
        <v>1.2028331980000001E-4</v>
      </c>
      <c r="FO249" s="33">
        <v>1.19274752E-4</v>
      </c>
      <c r="FP249" s="33">
        <v>1.1775500759999999E-4</v>
      </c>
      <c r="FQ249" s="33">
        <v>1.1630450229999999E-4</v>
      </c>
      <c r="FR249" s="33">
        <v>1.153604573E-4</v>
      </c>
      <c r="FS249" s="33">
        <v>1.1462312709999999E-4</v>
      </c>
      <c r="FT249" s="33">
        <v>1.139374797E-4</v>
      </c>
      <c r="FU249" s="33">
        <v>1.138118049E-4</v>
      </c>
      <c r="FV249" s="33">
        <v>1.1389201090000001E-4</v>
      </c>
      <c r="FW249" s="33">
        <v>1.1384183070000001E-4</v>
      </c>
      <c r="FX249" s="33">
        <v>1.1389008360000001E-4</v>
      </c>
      <c r="FY249" s="33">
        <v>1.136263157E-4</v>
      </c>
      <c r="FZ249" s="33">
        <v>1.131217432E-4</v>
      </c>
      <c r="GA249" s="33">
        <v>1.1247263859999999E-4</v>
      </c>
      <c r="GB249" s="33">
        <v>1.115334874E-4</v>
      </c>
      <c r="GC249" s="33">
        <v>1.103450796E-4</v>
      </c>
      <c r="GD249" s="33">
        <v>1.0934506129999999E-4</v>
      </c>
      <c r="GE249" s="33">
        <v>1.082877321E-4</v>
      </c>
      <c r="GF249" s="33">
        <v>1.072152948E-4</v>
      </c>
      <c r="GG249" s="33">
        <v>1.0635758739999999E-4</v>
      </c>
      <c r="GH249" s="33">
        <v>1.060672172E-4</v>
      </c>
      <c r="GI249" s="33">
        <v>1.0605889E-4</v>
      </c>
      <c r="GJ249" s="33">
        <v>1.0607538519999998E-4</v>
      </c>
      <c r="GK249" s="33">
        <v>1.0617098159999999E-4</v>
      </c>
      <c r="GL249" s="33">
        <v>1.0636825419999999E-4</v>
      </c>
      <c r="GM249" s="33">
        <v>1.0601873089999999E-4</v>
      </c>
      <c r="GN249" s="33">
        <v>1.0549024719999999E-4</v>
      </c>
      <c r="GO249" s="33">
        <v>1.0494779159999998E-4</v>
      </c>
      <c r="GP249" s="33">
        <v>1.0428097229999999E-4</v>
      </c>
      <c r="GQ249" s="33">
        <v>1.037590658E-4</v>
      </c>
      <c r="GR249" s="33">
        <v>1.0309983429999999E-4</v>
      </c>
      <c r="GS249" s="33">
        <v>1.024799517E-4</v>
      </c>
      <c r="GT249" s="33">
        <v>1.0230652509999999E-4</v>
      </c>
      <c r="GU249" s="33">
        <v>1.0214538849999998E-4</v>
      </c>
      <c r="GV249" s="33">
        <v>1.0170317800000001E-4</v>
      </c>
      <c r="GW249" s="33">
        <v>1.0162368299999999E-4</v>
      </c>
      <c r="GX249" s="33">
        <v>1.0160842039999999E-4</v>
      </c>
    </row>
    <row r="250" spans="1:403" x14ac:dyDescent="0.25">
      <c r="A250" s="13" t="str">
        <f t="shared" si="2"/>
        <v>Boom-COARSE-0.6-14-20</v>
      </c>
      <c r="B250" s="13" t="s">
        <v>57</v>
      </c>
      <c r="C250" s="13" t="s">
        <v>29</v>
      </c>
      <c r="D250" s="23">
        <v>0.6</v>
      </c>
      <c r="E250" s="23">
        <v>14</v>
      </c>
      <c r="F250" s="32">
        <v>20</v>
      </c>
      <c r="G250" s="33">
        <v>3.4191609299999995E-2</v>
      </c>
      <c r="H250" s="33">
        <v>1.99290237E-2</v>
      </c>
      <c r="I250" s="33">
        <v>1.3212052999999998E-2</v>
      </c>
      <c r="J250" s="33">
        <v>1.04607676E-2</v>
      </c>
      <c r="K250" s="33">
        <v>9.1123811099999997E-3</v>
      </c>
      <c r="L250" s="33">
        <v>8.8091498899999995E-3</v>
      </c>
      <c r="M250" s="33">
        <v>7.6608062299999991E-3</v>
      </c>
      <c r="N250" s="33">
        <v>6.7078858399999995E-3</v>
      </c>
      <c r="O250" s="33">
        <v>5.9453846899999996E-3</v>
      </c>
      <c r="P250" s="33">
        <v>5.2751725799999993E-3</v>
      </c>
      <c r="Q250" s="33">
        <v>4.6185697899999998E-3</v>
      </c>
      <c r="R250" s="33">
        <v>4.0612865099999996E-3</v>
      </c>
      <c r="S250" s="33">
        <v>3.5329779E-3</v>
      </c>
      <c r="T250" s="33">
        <v>3.02988444E-3</v>
      </c>
      <c r="U250" s="33">
        <v>2.5695534699999999E-3</v>
      </c>
      <c r="V250" s="33">
        <v>2.1488750199999997E-3</v>
      </c>
      <c r="W250" s="33">
        <v>1.7731054469999996E-3</v>
      </c>
      <c r="X250" s="33">
        <v>1.56474517E-3</v>
      </c>
      <c r="Y250" s="33">
        <v>1.4006369609999999E-3</v>
      </c>
      <c r="Z250" s="33">
        <v>1.2676676119999998E-3</v>
      </c>
      <c r="AA250" s="33">
        <v>1.1576988899999999E-3</v>
      </c>
      <c r="AB250" s="33">
        <v>1.0666640329999998E-3</v>
      </c>
      <c r="AC250" s="33">
        <v>9.881428969999999E-4</v>
      </c>
      <c r="AD250" s="33">
        <v>9.2043217399999995E-4</v>
      </c>
      <c r="AE250" s="33">
        <v>8.6151840699999992E-4</v>
      </c>
      <c r="AF250" s="33">
        <v>8.0985724899999996E-4</v>
      </c>
      <c r="AG250" s="33">
        <v>7.6380614299999998E-4</v>
      </c>
      <c r="AH250" s="33">
        <v>7.2278840399999994E-4</v>
      </c>
      <c r="AI250" s="33">
        <v>6.8621924999999993E-4</v>
      </c>
      <c r="AJ250" s="33">
        <v>6.5257490399999991E-4</v>
      </c>
      <c r="AK250" s="33">
        <v>6.2219308899999991E-4</v>
      </c>
      <c r="AL250" s="33">
        <v>5.9430880900000001E-4</v>
      </c>
      <c r="AM250" s="33">
        <v>5.6926534899999991E-4</v>
      </c>
      <c r="AN250" s="33">
        <v>5.4659175499999994E-4</v>
      </c>
      <c r="AO250" s="33">
        <v>5.2556662099999989E-4</v>
      </c>
      <c r="AP250" s="33">
        <v>5.0692609900000003E-4</v>
      </c>
      <c r="AQ250" s="33">
        <v>4.8981078199999994E-4</v>
      </c>
      <c r="AR250" s="33">
        <v>4.7375689399999999E-4</v>
      </c>
      <c r="AS250" s="33">
        <v>4.5975050000000004E-4</v>
      </c>
      <c r="AT250" s="33">
        <v>4.4671362899999993E-4</v>
      </c>
      <c r="AU250" s="33">
        <v>4.3440260899999997E-4</v>
      </c>
      <c r="AV250" s="33">
        <v>4.2259137399999996E-4</v>
      </c>
      <c r="AW250" s="33">
        <v>4.1186259499999993E-4</v>
      </c>
      <c r="AX250" s="33">
        <v>4.0141680299999997E-4</v>
      </c>
      <c r="AY250" s="33">
        <v>3.91900634E-4</v>
      </c>
      <c r="AZ250" s="33">
        <v>3.8252084899999999E-4</v>
      </c>
      <c r="BA250" s="33">
        <v>3.7314656699999994E-4</v>
      </c>
      <c r="BB250" s="33">
        <v>3.6487530099999995E-4</v>
      </c>
      <c r="BC250" s="33">
        <v>3.5648191899999998E-4</v>
      </c>
      <c r="BD250" s="33">
        <v>3.4886479499999997E-4</v>
      </c>
      <c r="BE250" s="33">
        <v>3.4123259900000001E-4</v>
      </c>
      <c r="BF250" s="33">
        <v>3.3393902999999999E-4</v>
      </c>
      <c r="BG250" s="33">
        <v>3.2675156900000002E-4</v>
      </c>
      <c r="BH250" s="33">
        <v>3.2006514299999999E-4</v>
      </c>
      <c r="BI250" s="33">
        <v>3.13283115E-4</v>
      </c>
      <c r="BJ250" s="33">
        <v>3.0719720699999998E-4</v>
      </c>
      <c r="BK250" s="33">
        <v>3.0151279799999999E-4</v>
      </c>
      <c r="BL250" s="33">
        <v>2.9591574199999996E-4</v>
      </c>
      <c r="BM250" s="33">
        <v>2.9083792699999999E-4</v>
      </c>
      <c r="BN250" s="33">
        <v>2.8590208199999999E-4</v>
      </c>
      <c r="BO250" s="33">
        <v>2.8171527139999995E-4</v>
      </c>
      <c r="BP250" s="33">
        <v>2.7772466559999995E-4</v>
      </c>
      <c r="BQ250" s="33">
        <v>2.7419436509999994E-4</v>
      </c>
      <c r="BR250" s="33">
        <v>2.705293603E-4</v>
      </c>
      <c r="BS250" s="33">
        <v>2.6740276270000002E-4</v>
      </c>
      <c r="BT250" s="33">
        <v>2.643731526E-4</v>
      </c>
      <c r="BU250" s="33">
        <v>2.6130867599999998E-4</v>
      </c>
      <c r="BV250" s="33">
        <v>2.5893510759999994E-4</v>
      </c>
      <c r="BW250" s="33">
        <v>2.562768091E-4</v>
      </c>
      <c r="BX250" s="33">
        <v>2.5339624200000003E-4</v>
      </c>
      <c r="BY250" s="33">
        <v>2.5058993769999996E-4</v>
      </c>
      <c r="BZ250" s="33">
        <v>2.4755349119999997E-4</v>
      </c>
      <c r="CA250" s="33">
        <v>2.4472280429999998E-4</v>
      </c>
      <c r="CB250" s="33">
        <v>2.422846667E-4</v>
      </c>
      <c r="CC250" s="33">
        <v>2.4020750859999999E-4</v>
      </c>
      <c r="CD250" s="33">
        <v>2.380597558E-4</v>
      </c>
      <c r="CE250" s="33">
        <v>2.3606219439999999E-4</v>
      </c>
      <c r="CF250" s="33">
        <v>2.334583735E-4</v>
      </c>
      <c r="CG250" s="33">
        <v>2.307878002E-4</v>
      </c>
      <c r="CH250" s="33">
        <v>2.284279092E-4</v>
      </c>
      <c r="CI250" s="33">
        <v>2.263575911E-4</v>
      </c>
      <c r="CJ250" s="33">
        <v>2.2456075079999998E-4</v>
      </c>
      <c r="CK250" s="33">
        <v>2.2295418959999996E-4</v>
      </c>
      <c r="CL250" s="33">
        <v>2.2149321049999999E-4</v>
      </c>
      <c r="CM250" s="33">
        <v>2.1961568259999998E-4</v>
      </c>
      <c r="CN250" s="33">
        <v>2.1740040189999999E-4</v>
      </c>
      <c r="CO250" s="33">
        <v>2.1501186869999999E-4</v>
      </c>
      <c r="CP250" s="33">
        <v>2.1310248709999999E-4</v>
      </c>
      <c r="CQ250" s="33">
        <v>2.1135435289999999E-4</v>
      </c>
      <c r="CR250" s="33">
        <v>2.1011771999999998E-4</v>
      </c>
      <c r="CS250" s="33">
        <v>2.0865390349999996E-4</v>
      </c>
      <c r="CT250" s="33">
        <v>2.0732803900000001E-4</v>
      </c>
      <c r="CU250" s="33">
        <v>2.0580562919999998E-4</v>
      </c>
      <c r="CV250" s="33">
        <v>2.0383031779999997E-4</v>
      </c>
      <c r="CW250" s="33">
        <v>2.0190772729999999E-4</v>
      </c>
      <c r="CX250" s="33">
        <v>2.0030932149999999E-4</v>
      </c>
      <c r="CY250" s="33">
        <v>1.9898227189999999E-4</v>
      </c>
      <c r="CZ250" s="33">
        <v>1.9775820969999999E-4</v>
      </c>
      <c r="DA250" s="33">
        <v>1.9675422529999998E-4</v>
      </c>
      <c r="DB250" s="33">
        <v>1.9559137199999998E-4</v>
      </c>
      <c r="DC250" s="33">
        <v>1.9398970009999999E-4</v>
      </c>
      <c r="DD250" s="33">
        <v>1.9242156049999998E-4</v>
      </c>
      <c r="DE250" s="33">
        <v>1.9103460299999998E-4</v>
      </c>
      <c r="DF250" s="33">
        <v>1.8995586769999997E-4</v>
      </c>
      <c r="DG250" s="33">
        <v>1.8916469439999998E-4</v>
      </c>
      <c r="DH250" s="33">
        <v>1.8817950799999999E-4</v>
      </c>
      <c r="DI250" s="33">
        <v>1.8729195050000002E-4</v>
      </c>
      <c r="DJ250" s="33">
        <v>1.8604983620000001E-4</v>
      </c>
      <c r="DK250" s="33">
        <v>1.8452914269999999E-4</v>
      </c>
      <c r="DL250" s="33">
        <v>1.8293697469999999E-4</v>
      </c>
      <c r="DM250" s="33">
        <v>1.8178020089999999E-4</v>
      </c>
      <c r="DN250" s="33">
        <v>1.8095123109999997E-4</v>
      </c>
      <c r="DO250" s="33">
        <v>1.8033554220000001E-4</v>
      </c>
      <c r="DP250" s="33">
        <v>1.794902132E-4</v>
      </c>
      <c r="DQ250" s="33">
        <v>1.7840961019999999E-4</v>
      </c>
      <c r="DR250" s="33">
        <v>1.7723809009999997E-4</v>
      </c>
      <c r="DS250" s="33">
        <v>1.759247138E-4</v>
      </c>
      <c r="DT250" s="33">
        <v>1.7484504829999998E-4</v>
      </c>
      <c r="DU250" s="33">
        <v>1.7407804419999998E-4</v>
      </c>
      <c r="DV250" s="33">
        <v>1.7323486589999998E-4</v>
      </c>
      <c r="DW250" s="33">
        <v>1.7203151229999998E-4</v>
      </c>
      <c r="DX250" s="33">
        <v>1.7032351460000001E-4</v>
      </c>
      <c r="DY250" s="33">
        <v>1.6784688369999998E-4</v>
      </c>
      <c r="DZ250" s="33">
        <v>1.6550369639999998E-4</v>
      </c>
      <c r="EA250" s="33">
        <v>1.6308860119999997E-4</v>
      </c>
      <c r="EB250" s="33">
        <v>1.608603822E-4</v>
      </c>
      <c r="EC250" s="33">
        <v>1.5901761369999998E-4</v>
      </c>
      <c r="ED250" s="33">
        <v>1.5730272279999998E-4</v>
      </c>
      <c r="EE250" s="33">
        <v>1.555381558E-4</v>
      </c>
      <c r="EF250" s="33">
        <v>1.5374358500000002E-4</v>
      </c>
      <c r="EG250" s="33">
        <v>1.5171581779999999E-4</v>
      </c>
      <c r="EH250" s="33">
        <v>1.4983633819999999E-4</v>
      </c>
      <c r="EI250" s="33">
        <v>1.481073942E-4</v>
      </c>
      <c r="EJ250" s="33">
        <v>1.461196791E-4</v>
      </c>
      <c r="EK250" s="33">
        <v>1.441550398E-4</v>
      </c>
      <c r="EL250" s="33">
        <v>1.4259224089999999E-4</v>
      </c>
      <c r="EM250" s="33">
        <v>1.4062722389999999E-4</v>
      </c>
      <c r="EN250" s="33">
        <v>1.3859300149999997E-4</v>
      </c>
      <c r="EO250" s="33">
        <v>1.370180263E-4</v>
      </c>
      <c r="EP250" s="33">
        <v>1.352050209E-4</v>
      </c>
      <c r="EQ250" s="33">
        <v>1.3382380879999999E-4</v>
      </c>
      <c r="ER250" s="33">
        <v>1.326004238E-4</v>
      </c>
      <c r="ES250" s="33">
        <v>1.313722351E-4</v>
      </c>
      <c r="ET250" s="33">
        <v>1.3031395910000001E-4</v>
      </c>
      <c r="EU250" s="33">
        <v>1.2901365469999998E-4</v>
      </c>
      <c r="EV250" s="33">
        <v>1.2715444599999999E-4</v>
      </c>
      <c r="EW250" s="33">
        <v>1.2507888679999998E-4</v>
      </c>
      <c r="EX250" s="33">
        <v>1.232771624E-4</v>
      </c>
      <c r="EY250" s="33">
        <v>1.213205061E-4</v>
      </c>
      <c r="EZ250" s="33">
        <v>1.1976739129999999E-4</v>
      </c>
      <c r="FA250" s="33">
        <v>1.1840493059999999E-4</v>
      </c>
      <c r="FB250" s="33">
        <v>1.1730024519999998E-4</v>
      </c>
      <c r="FC250" s="33">
        <v>1.1640949529999999E-4</v>
      </c>
      <c r="FD250" s="33">
        <v>1.155131391E-4</v>
      </c>
      <c r="FE250" s="33">
        <v>1.148984583E-4</v>
      </c>
      <c r="FF250" s="33">
        <v>1.1455857069999999E-4</v>
      </c>
      <c r="FG250" s="33">
        <v>1.144080859E-4</v>
      </c>
      <c r="FH250" s="33">
        <v>1.140767528E-4</v>
      </c>
      <c r="FI250" s="33">
        <v>1.1357049529999999E-4</v>
      </c>
      <c r="FJ250" s="33">
        <v>1.1268158219999999E-4</v>
      </c>
      <c r="FK250" s="33">
        <v>1.1155871719999998E-4</v>
      </c>
      <c r="FL250" s="33">
        <v>1.1046630779999999E-4</v>
      </c>
      <c r="FM250" s="33">
        <v>1.095898073E-4</v>
      </c>
      <c r="FN250" s="33">
        <v>1.0896523709999999E-4</v>
      </c>
      <c r="FO250" s="33">
        <v>1.0851376059999998E-4</v>
      </c>
      <c r="FP250" s="33">
        <v>1.083220599E-4</v>
      </c>
      <c r="FQ250" s="33">
        <v>1.084165119E-4</v>
      </c>
      <c r="FR250" s="33">
        <v>1.085331661E-4</v>
      </c>
      <c r="FS250" s="33">
        <v>1.083570274E-4</v>
      </c>
      <c r="FT250" s="33">
        <v>1.0836585729999999E-4</v>
      </c>
      <c r="FU250" s="33">
        <v>1.0842423810000001E-4</v>
      </c>
      <c r="FV250" s="33">
        <v>1.0785677619999998E-4</v>
      </c>
      <c r="FW250" s="33">
        <v>1.0694724950000001E-4</v>
      </c>
      <c r="FX250" s="33">
        <v>1.0598040469999999E-4</v>
      </c>
      <c r="FY250" s="33">
        <v>1.0496488349999999E-4</v>
      </c>
      <c r="FZ250" s="33">
        <v>1.036853035E-4</v>
      </c>
      <c r="GA250" s="33">
        <v>1.0247480919999998E-4</v>
      </c>
      <c r="GB250" s="33">
        <v>1.0189808690000001E-4</v>
      </c>
      <c r="GC250" s="33">
        <v>1.017846107E-4</v>
      </c>
      <c r="GD250" s="33">
        <v>1.0179929039999999E-4</v>
      </c>
      <c r="GE250" s="33">
        <v>1.0193068619999999E-4</v>
      </c>
      <c r="GF250" s="33">
        <v>1.0220277289999999E-4</v>
      </c>
      <c r="GG250" s="33">
        <v>1.0243265999999999E-4</v>
      </c>
      <c r="GH250" s="33">
        <v>1.0238795430000001E-4</v>
      </c>
      <c r="GI250" s="33">
        <v>1.019814067E-4</v>
      </c>
      <c r="GJ250" s="33">
        <v>1.0150845269999998E-4</v>
      </c>
      <c r="GK250" s="33">
        <v>1.0099894099999999E-4</v>
      </c>
      <c r="GL250" s="33">
        <v>1.0018100759999998E-4</v>
      </c>
      <c r="GM250" s="33">
        <v>9.9327758299999988E-5</v>
      </c>
      <c r="GN250" s="33">
        <v>9.8548756599999997E-5</v>
      </c>
      <c r="GO250" s="33">
        <v>9.7688854099999998E-5</v>
      </c>
      <c r="GP250" s="33">
        <v>9.7092599899999994E-5</v>
      </c>
      <c r="GQ250" s="33">
        <v>9.6682909599999996E-5</v>
      </c>
      <c r="GR250" s="33">
        <v>9.6471208099999992E-5</v>
      </c>
      <c r="GS250" s="33">
        <v>9.6487168899999997E-5</v>
      </c>
      <c r="GT250" s="33">
        <v>9.6498041599999985E-5</v>
      </c>
      <c r="GU250" s="33">
        <v>9.64767902E-5</v>
      </c>
      <c r="GV250" s="33">
        <v>9.6341524799999998E-5</v>
      </c>
      <c r="GW250" s="33">
        <v>9.6043286899999988E-5</v>
      </c>
      <c r="GX250" s="33">
        <v>9.5690144199999991E-5</v>
      </c>
    </row>
    <row r="251" spans="1:403" x14ac:dyDescent="0.25">
      <c r="A251" s="13" t="str">
        <f t="shared" si="2"/>
        <v>Boom-COARSE-0.6-7-20</v>
      </c>
      <c r="B251" s="13" t="s">
        <v>57</v>
      </c>
      <c r="C251" s="13" t="s">
        <v>29</v>
      </c>
      <c r="D251" s="23">
        <v>0.6</v>
      </c>
      <c r="E251" s="23">
        <v>7</v>
      </c>
      <c r="F251" s="32">
        <v>20</v>
      </c>
      <c r="G251" s="33">
        <v>1.74454717E-2</v>
      </c>
      <c r="H251" s="33">
        <v>8.6078330699999994E-3</v>
      </c>
      <c r="I251" s="33">
        <v>5.4053654299999997E-3</v>
      </c>
      <c r="J251" s="33">
        <v>4.4056141699999997E-3</v>
      </c>
      <c r="K251" s="33">
        <v>4.0796835700000001E-3</v>
      </c>
      <c r="L251" s="33">
        <v>4.2468901399999991E-3</v>
      </c>
      <c r="M251" s="33">
        <v>3.8941993099999997E-3</v>
      </c>
      <c r="N251" s="33">
        <v>3.5886040800000001E-3</v>
      </c>
      <c r="O251" s="33">
        <v>3.3411158899999999E-3</v>
      </c>
      <c r="P251" s="33">
        <v>3.0916992099999999E-3</v>
      </c>
      <c r="Q251" s="33">
        <v>2.8518505000000001E-3</v>
      </c>
      <c r="R251" s="33">
        <v>2.5868804899999999E-3</v>
      </c>
      <c r="S251" s="33">
        <v>2.3094773599999997E-3</v>
      </c>
      <c r="T251" s="33">
        <v>2.02474198E-3</v>
      </c>
      <c r="U251" s="33">
        <v>1.75123595E-3</v>
      </c>
      <c r="V251" s="33">
        <v>1.482936278E-3</v>
      </c>
      <c r="W251" s="33">
        <v>1.228486109E-3</v>
      </c>
      <c r="X251" s="33">
        <v>1.111313071E-3</v>
      </c>
      <c r="Y251" s="33">
        <v>1.024753385E-3</v>
      </c>
      <c r="Z251" s="33">
        <v>9.5892731799999997E-4</v>
      </c>
      <c r="AA251" s="33">
        <v>9.0557057499999994E-4</v>
      </c>
      <c r="AB251" s="33">
        <v>8.6058155899999985E-4</v>
      </c>
      <c r="AC251" s="33">
        <v>8.2166920199999998E-4</v>
      </c>
      <c r="AD251" s="33">
        <v>7.8827693600000003E-4</v>
      </c>
      <c r="AE251" s="33">
        <v>7.5864457199999993E-4</v>
      </c>
      <c r="AF251" s="33">
        <v>7.3302054400000002E-4</v>
      </c>
      <c r="AG251" s="33">
        <v>7.0954630100000002E-4</v>
      </c>
      <c r="AH251" s="33">
        <v>6.874929059999999E-4</v>
      </c>
      <c r="AI251" s="33">
        <v>6.6726530299999998E-4</v>
      </c>
      <c r="AJ251" s="33">
        <v>6.4870576599999994E-4</v>
      </c>
      <c r="AK251" s="33">
        <v>6.3122037599999995E-4</v>
      </c>
      <c r="AL251" s="33">
        <v>6.1434926900000005E-4</v>
      </c>
      <c r="AM251" s="33">
        <v>5.9761203300000005E-4</v>
      </c>
      <c r="AN251" s="33">
        <v>5.8153720199999998E-4</v>
      </c>
      <c r="AO251" s="33">
        <v>5.6622318600000005E-4</v>
      </c>
      <c r="AP251" s="33">
        <v>5.5110856200000005E-4</v>
      </c>
      <c r="AQ251" s="33">
        <v>5.358760569999999E-4</v>
      </c>
      <c r="AR251" s="33">
        <v>5.2126287799999995E-4</v>
      </c>
      <c r="AS251" s="33">
        <v>5.077364459999999E-4</v>
      </c>
      <c r="AT251" s="33">
        <v>4.9540071099999998E-4</v>
      </c>
      <c r="AU251" s="33">
        <v>4.8296142699999999E-4</v>
      </c>
      <c r="AV251" s="33">
        <v>4.7057942800000002E-4</v>
      </c>
      <c r="AW251" s="33">
        <v>4.5949878699999997E-4</v>
      </c>
      <c r="AX251" s="33">
        <v>4.4911415299999995E-4</v>
      </c>
      <c r="AY251" s="33">
        <v>4.3894333900000002E-4</v>
      </c>
      <c r="AZ251" s="33">
        <v>4.2862095199999999E-4</v>
      </c>
      <c r="BA251" s="33">
        <v>4.1934271199999999E-4</v>
      </c>
      <c r="BB251" s="33">
        <v>4.1025968899999996E-4</v>
      </c>
      <c r="BC251" s="33">
        <v>4.0153844699999995E-4</v>
      </c>
      <c r="BD251" s="33">
        <v>3.9252674799999997E-4</v>
      </c>
      <c r="BE251" s="33">
        <v>3.8410846299999997E-4</v>
      </c>
      <c r="BF251" s="33">
        <v>3.7654125799999998E-4</v>
      </c>
      <c r="BG251" s="33">
        <v>3.6904778999999994E-4</v>
      </c>
      <c r="BH251" s="33">
        <v>3.6113473999999996E-4</v>
      </c>
      <c r="BI251" s="33">
        <v>3.5395816299999997E-4</v>
      </c>
      <c r="BJ251" s="33">
        <v>3.4659491000000003E-4</v>
      </c>
      <c r="BK251" s="33">
        <v>3.3973229599999999E-4</v>
      </c>
      <c r="BL251" s="33">
        <v>3.3362082070000001E-4</v>
      </c>
      <c r="BM251" s="33">
        <v>3.2727306849999994E-4</v>
      </c>
      <c r="BN251" s="33">
        <v>3.2096283979999999E-4</v>
      </c>
      <c r="BO251" s="33">
        <v>3.1455965560000002E-4</v>
      </c>
      <c r="BP251" s="33">
        <v>3.0859216099999996E-4</v>
      </c>
      <c r="BQ251" s="33">
        <v>3.0317262920000003E-4</v>
      </c>
      <c r="BR251" s="33">
        <v>2.9854696419999996E-4</v>
      </c>
      <c r="BS251" s="33">
        <v>2.9407959629999998E-4</v>
      </c>
      <c r="BT251" s="33">
        <v>2.89982988E-4</v>
      </c>
      <c r="BU251" s="33">
        <v>2.8532899610000001E-4</v>
      </c>
      <c r="BV251" s="33">
        <v>2.8062479069999998E-4</v>
      </c>
      <c r="BW251" s="33">
        <v>2.7660576539999997E-4</v>
      </c>
      <c r="BX251" s="33">
        <v>2.7352564419999998E-4</v>
      </c>
      <c r="BY251" s="33">
        <v>2.712276958E-4</v>
      </c>
      <c r="BZ251" s="33">
        <v>2.6816364659999997E-4</v>
      </c>
      <c r="CA251" s="33">
        <v>2.6469474560000003E-4</v>
      </c>
      <c r="CB251" s="33">
        <v>2.6127260269999999E-4</v>
      </c>
      <c r="CC251" s="33">
        <v>2.578816891E-4</v>
      </c>
      <c r="CD251" s="33">
        <v>2.5440223149999998E-4</v>
      </c>
      <c r="CE251" s="33">
        <v>2.5114436909999999E-4</v>
      </c>
      <c r="CF251" s="33">
        <v>2.4815146479999998E-4</v>
      </c>
      <c r="CG251" s="33">
        <v>2.4520262979999994E-4</v>
      </c>
      <c r="CH251" s="33">
        <v>2.4161859989999999E-4</v>
      </c>
      <c r="CI251" s="33">
        <v>2.3758760439999998E-4</v>
      </c>
      <c r="CJ251" s="33">
        <v>2.3389646089999998E-4</v>
      </c>
      <c r="CK251" s="33">
        <v>2.3037550169999999E-4</v>
      </c>
      <c r="CL251" s="33">
        <v>2.2646236389999998E-4</v>
      </c>
      <c r="CM251" s="33">
        <v>2.2283482059999999E-4</v>
      </c>
      <c r="CN251" s="33">
        <v>2.193344137E-4</v>
      </c>
      <c r="CO251" s="33">
        <v>2.1630256749999999E-4</v>
      </c>
      <c r="CP251" s="33">
        <v>2.1297591979999999E-4</v>
      </c>
      <c r="CQ251" s="33">
        <v>2.1000575199999998E-4</v>
      </c>
      <c r="CR251" s="33">
        <v>2.068016201E-4</v>
      </c>
      <c r="CS251" s="33">
        <v>2.0348696400000001E-4</v>
      </c>
      <c r="CT251" s="33">
        <v>2.0000125719999998E-4</v>
      </c>
      <c r="CU251" s="33">
        <v>1.9694596820000001E-4</v>
      </c>
      <c r="CV251" s="33">
        <v>1.943182857E-4</v>
      </c>
      <c r="CW251" s="33">
        <v>1.9155790699999998E-4</v>
      </c>
      <c r="CX251" s="33">
        <v>1.8897020009999999E-4</v>
      </c>
      <c r="CY251" s="33">
        <v>1.862443252E-4</v>
      </c>
      <c r="CZ251" s="33">
        <v>1.837059318E-4</v>
      </c>
      <c r="DA251" s="33">
        <v>1.809189966E-4</v>
      </c>
      <c r="DB251" s="33">
        <v>1.784589053E-4</v>
      </c>
      <c r="DC251" s="33">
        <v>1.7601929509999999E-4</v>
      </c>
      <c r="DD251" s="33">
        <v>1.7348094229999999E-4</v>
      </c>
      <c r="DE251" s="33">
        <v>1.71022212E-4</v>
      </c>
      <c r="DF251" s="33">
        <v>1.6839252149999999E-4</v>
      </c>
      <c r="DG251" s="33">
        <v>1.6635466169999998E-4</v>
      </c>
      <c r="DH251" s="33">
        <v>1.6435751409999997E-4</v>
      </c>
      <c r="DI251" s="33">
        <v>1.623223037E-4</v>
      </c>
      <c r="DJ251" s="33">
        <v>1.6032111319999999E-4</v>
      </c>
      <c r="DK251" s="33">
        <v>1.5834982569999998E-4</v>
      </c>
      <c r="DL251" s="33">
        <v>1.5614953019999996E-4</v>
      </c>
      <c r="DM251" s="33">
        <v>1.5398387149999999E-4</v>
      </c>
      <c r="DN251" s="33">
        <v>1.5209457679999999E-4</v>
      </c>
      <c r="DO251" s="33">
        <v>1.5072198289999998E-4</v>
      </c>
      <c r="DP251" s="33">
        <v>1.496262941E-4</v>
      </c>
      <c r="DQ251" s="33">
        <v>1.4845110039999999E-4</v>
      </c>
      <c r="DR251" s="33">
        <v>1.4726053469999998E-4</v>
      </c>
      <c r="DS251" s="33">
        <v>1.4618512249999998E-4</v>
      </c>
      <c r="DT251" s="33">
        <v>1.4485406929999999E-4</v>
      </c>
      <c r="DU251" s="33">
        <v>1.43445155E-4</v>
      </c>
      <c r="DV251" s="33">
        <v>1.4212097769999998E-4</v>
      </c>
      <c r="DW251" s="33">
        <v>1.4119635849999999E-4</v>
      </c>
      <c r="DX251" s="33">
        <v>1.4022845149999998E-4</v>
      </c>
      <c r="DY251" s="33">
        <v>1.3935069669999999E-4</v>
      </c>
      <c r="DZ251" s="33">
        <v>1.3814657169999999E-4</v>
      </c>
      <c r="EA251" s="33">
        <v>1.371400404E-4</v>
      </c>
      <c r="EB251" s="33">
        <v>1.3585168519999997E-4</v>
      </c>
      <c r="EC251" s="33">
        <v>1.3460525699999999E-4</v>
      </c>
      <c r="ED251" s="33">
        <v>1.335428258E-4</v>
      </c>
      <c r="EE251" s="33">
        <v>1.3244449879999998E-4</v>
      </c>
      <c r="EF251" s="33">
        <v>1.3153368050000002E-4</v>
      </c>
      <c r="EG251" s="33">
        <v>1.3057224920000001E-4</v>
      </c>
      <c r="EH251" s="33">
        <v>1.2985960560000002E-4</v>
      </c>
      <c r="EI251" s="33">
        <v>1.290383142E-4</v>
      </c>
      <c r="EJ251" s="33">
        <v>1.2799084359999999E-4</v>
      </c>
      <c r="EK251" s="33">
        <v>1.2698233909999999E-4</v>
      </c>
      <c r="EL251" s="33">
        <v>1.2548807289999999E-4</v>
      </c>
      <c r="EM251" s="33">
        <v>1.2406643549999998E-4</v>
      </c>
      <c r="EN251" s="33">
        <v>1.225767945E-4</v>
      </c>
      <c r="EO251" s="33">
        <v>1.211517218E-4</v>
      </c>
      <c r="EP251" s="33">
        <v>1.1980772559999999E-4</v>
      </c>
      <c r="EQ251" s="33">
        <v>1.1844758849999999E-4</v>
      </c>
      <c r="ER251" s="33">
        <v>1.169444067E-4</v>
      </c>
      <c r="ES251" s="33">
        <v>1.1561792929999999E-4</v>
      </c>
      <c r="ET251" s="33">
        <v>1.1444876549999999E-4</v>
      </c>
      <c r="EU251" s="33">
        <v>1.131828552E-4</v>
      </c>
      <c r="EV251" s="33">
        <v>1.1152781589999999E-4</v>
      </c>
      <c r="EW251" s="33">
        <v>1.0980627679999999E-4</v>
      </c>
      <c r="EX251" s="33">
        <v>1.081194397E-4</v>
      </c>
      <c r="EY251" s="33">
        <v>1.066192884E-4</v>
      </c>
      <c r="EZ251" s="33">
        <v>1.0544595249999999E-4</v>
      </c>
      <c r="FA251" s="33">
        <v>1.0434565179999999E-4</v>
      </c>
      <c r="FB251" s="33">
        <v>1.0316803169999999E-4</v>
      </c>
      <c r="FC251" s="33">
        <v>1.020223556E-4</v>
      </c>
      <c r="FD251" s="33">
        <v>1.0064652169999998E-4</v>
      </c>
      <c r="FE251" s="33">
        <v>9.9447371599999996E-5</v>
      </c>
      <c r="FF251" s="33">
        <v>9.8375885599999983E-5</v>
      </c>
      <c r="FG251" s="33">
        <v>9.7515579799999994E-5</v>
      </c>
      <c r="FH251" s="33">
        <v>9.6458863799999997E-5</v>
      </c>
      <c r="FI251" s="33">
        <v>9.5356719299999988E-5</v>
      </c>
      <c r="FJ251" s="33">
        <v>9.41026658E-5</v>
      </c>
      <c r="FK251" s="33">
        <v>9.2580285499999996E-5</v>
      </c>
      <c r="FL251" s="33">
        <v>9.1343183799999996E-5</v>
      </c>
      <c r="FM251" s="33">
        <v>8.9909234599999999E-5</v>
      </c>
      <c r="FN251" s="33">
        <v>8.8671568799999985E-5</v>
      </c>
      <c r="FO251" s="33">
        <v>8.7481666899999998E-5</v>
      </c>
      <c r="FP251" s="33">
        <v>8.6581841399999983E-5</v>
      </c>
      <c r="FQ251" s="33">
        <v>8.5954284999999997E-5</v>
      </c>
      <c r="FR251" s="33">
        <v>8.5421412499999999E-5</v>
      </c>
      <c r="FS251" s="33">
        <v>8.5077495499999998E-5</v>
      </c>
      <c r="FT251" s="33">
        <v>8.450048679999999E-5</v>
      </c>
      <c r="FU251" s="33">
        <v>8.3781581199999995E-5</v>
      </c>
      <c r="FV251" s="33">
        <v>8.2884334999999991E-5</v>
      </c>
      <c r="FW251" s="33">
        <v>8.2136465899999991E-5</v>
      </c>
      <c r="FX251" s="33">
        <v>8.1468210899999992E-5</v>
      </c>
      <c r="FY251" s="33">
        <v>8.0926907100000003E-5</v>
      </c>
      <c r="FZ251" s="33">
        <v>8.0159946800000003E-5</v>
      </c>
      <c r="GA251" s="33">
        <v>7.9445700199999987E-5</v>
      </c>
      <c r="GB251" s="33">
        <v>7.8727569499999995E-5</v>
      </c>
      <c r="GC251" s="33">
        <v>7.8153617499999994E-5</v>
      </c>
      <c r="GD251" s="33">
        <v>7.7950928199999999E-5</v>
      </c>
      <c r="GE251" s="33">
        <v>7.7855413400000002E-5</v>
      </c>
      <c r="GF251" s="33">
        <v>7.774751449999999E-5</v>
      </c>
      <c r="GG251" s="33">
        <v>7.7493685000000012E-5</v>
      </c>
      <c r="GH251" s="33">
        <v>7.7204277699999987E-5</v>
      </c>
      <c r="GI251" s="33">
        <v>7.6843691600000003E-5</v>
      </c>
      <c r="GJ251" s="33">
        <v>7.6489227499999991E-5</v>
      </c>
      <c r="GK251" s="33">
        <v>7.6045927500000002E-5</v>
      </c>
      <c r="GL251" s="33">
        <v>7.5498987300000003E-5</v>
      </c>
      <c r="GM251" s="33">
        <v>7.4985408799999997E-5</v>
      </c>
      <c r="GN251" s="33">
        <v>7.4355000899999993E-5</v>
      </c>
      <c r="GO251" s="33">
        <v>7.3781336800000003E-5</v>
      </c>
      <c r="GP251" s="33">
        <v>7.3352607900000003E-5</v>
      </c>
      <c r="GQ251" s="33">
        <v>7.2803923599999988E-5</v>
      </c>
      <c r="GR251" s="33">
        <v>7.22277247E-5</v>
      </c>
      <c r="GS251" s="33">
        <v>7.1411582999999986E-5</v>
      </c>
      <c r="GT251" s="33">
        <v>7.0685448500000002E-5</v>
      </c>
      <c r="GU251" s="33">
        <v>6.9843821599999991E-5</v>
      </c>
      <c r="GV251" s="33">
        <v>6.8990073400000001E-5</v>
      </c>
      <c r="GW251" s="33">
        <v>6.8021639300000001E-5</v>
      </c>
      <c r="GX251" s="33">
        <v>6.7184661499999999E-5</v>
      </c>
    </row>
    <row r="252" spans="1:403" x14ac:dyDescent="0.25">
      <c r="A252" s="13" t="str">
        <f t="shared" si="2"/>
        <v>Boom-COARSE-0.6-20-3</v>
      </c>
      <c r="B252" s="13" t="s">
        <v>57</v>
      </c>
      <c r="C252" s="13" t="s">
        <v>29</v>
      </c>
      <c r="D252" s="23">
        <v>0.6</v>
      </c>
      <c r="E252" s="23">
        <v>20</v>
      </c>
      <c r="F252" s="32">
        <v>3</v>
      </c>
      <c r="G252" s="33">
        <v>2.1322816299999998E-2</v>
      </c>
      <c r="H252" s="33">
        <v>1.2523389899999999E-2</v>
      </c>
      <c r="I252" s="33">
        <v>8.9646186199999998E-3</v>
      </c>
      <c r="J252" s="33">
        <v>6.9922814300000004E-3</v>
      </c>
      <c r="K252" s="33">
        <v>5.6639729900000001E-3</v>
      </c>
      <c r="L252" s="33">
        <v>4.5739764800000002E-3</v>
      </c>
      <c r="M252" s="33">
        <v>3.79530253E-3</v>
      </c>
      <c r="N252" s="33">
        <v>3.2289861499999999E-3</v>
      </c>
      <c r="O252" s="33">
        <v>2.7495931500000001E-3</v>
      </c>
      <c r="P252" s="33">
        <v>2.3324872600000001E-3</v>
      </c>
      <c r="Q252" s="33">
        <v>1.9934724299999996E-3</v>
      </c>
      <c r="R252" s="33">
        <v>1.6976049599999998E-3</v>
      </c>
      <c r="S252" s="33">
        <v>1.4673957299999999E-3</v>
      </c>
      <c r="T252" s="33">
        <v>1.2384732679999999E-3</v>
      </c>
      <c r="U252" s="33">
        <v>1.0182783129999999E-3</v>
      </c>
      <c r="V252" s="33">
        <v>8.36121677E-4</v>
      </c>
      <c r="W252" s="33">
        <v>7.0794862300000002E-4</v>
      </c>
      <c r="X252" s="33">
        <v>6.0786080400000004E-4</v>
      </c>
      <c r="Y252" s="33">
        <v>5.2884284499999995E-4</v>
      </c>
      <c r="Z252" s="33">
        <v>4.6544374399999991E-4</v>
      </c>
      <c r="AA252" s="33">
        <v>4.1332921199999995E-4</v>
      </c>
      <c r="AB252" s="33">
        <v>3.6954431099999997E-4</v>
      </c>
      <c r="AC252" s="33">
        <v>3.33279723E-4</v>
      </c>
      <c r="AD252" s="33">
        <v>3.0287291999999999E-4</v>
      </c>
      <c r="AE252" s="33">
        <v>2.7638483299999999E-4</v>
      </c>
      <c r="AF252" s="33">
        <v>2.5356719699999998E-4</v>
      </c>
      <c r="AG252" s="33">
        <v>2.3311001199999997E-4</v>
      </c>
      <c r="AH252" s="33">
        <v>2.1490444399999999E-4</v>
      </c>
      <c r="AI252" s="33">
        <v>1.9834679299999999E-4</v>
      </c>
      <c r="AJ252" s="33">
        <v>1.8385371899999999E-4</v>
      </c>
      <c r="AK252" s="33">
        <v>1.707996393E-4</v>
      </c>
      <c r="AL252" s="33">
        <v>1.5919633039999999E-4</v>
      </c>
      <c r="AM252" s="33">
        <v>1.4933114389999999E-4</v>
      </c>
      <c r="AN252" s="33">
        <v>1.406262946E-4</v>
      </c>
      <c r="AO252" s="33">
        <v>1.3257635829999999E-4</v>
      </c>
      <c r="AP252" s="33">
        <v>1.243656827E-4</v>
      </c>
      <c r="AQ252" s="33">
        <v>1.1742625469999998E-4</v>
      </c>
      <c r="AR252" s="33">
        <v>1.1120488249999999E-4</v>
      </c>
      <c r="AS252" s="33">
        <v>1.0587651099999999E-4</v>
      </c>
      <c r="AT252" s="33">
        <v>1.0038453209999999E-4</v>
      </c>
      <c r="AU252" s="33">
        <v>9.5508717899999993E-5</v>
      </c>
      <c r="AV252" s="33">
        <v>9.1096885699999992E-5</v>
      </c>
      <c r="AW252" s="33">
        <v>8.7421787400000008E-5</v>
      </c>
      <c r="AX252" s="33">
        <v>8.3616454300000011E-5</v>
      </c>
      <c r="AY252" s="33">
        <v>7.9572631399999996E-5</v>
      </c>
      <c r="AZ252" s="33">
        <v>7.6463715999999988E-5</v>
      </c>
      <c r="BA252" s="33">
        <v>7.3734263600000005E-5</v>
      </c>
      <c r="BB252" s="33">
        <v>7.1724078899999998E-5</v>
      </c>
      <c r="BC252" s="33">
        <v>6.9198298100000004E-5</v>
      </c>
      <c r="BD252" s="33">
        <v>6.6299863999999987E-5</v>
      </c>
      <c r="BE252" s="33">
        <v>6.4433698000000001E-5</v>
      </c>
      <c r="BF252" s="33">
        <v>6.2867669900000008E-5</v>
      </c>
      <c r="BG252" s="33">
        <v>6.1325226099999996E-5</v>
      </c>
      <c r="BH252" s="33">
        <v>5.9593746799999997E-5</v>
      </c>
      <c r="BI252" s="33">
        <v>5.7713360499999997E-5</v>
      </c>
      <c r="BJ252" s="33">
        <v>5.5911999499999998E-5</v>
      </c>
      <c r="BK252" s="33">
        <v>5.46756951E-5</v>
      </c>
      <c r="BL252" s="33">
        <v>5.3422256199999995E-5</v>
      </c>
      <c r="BM252" s="33">
        <v>5.2420419999999998E-5</v>
      </c>
      <c r="BN252" s="33">
        <v>5.1243123699999995E-5</v>
      </c>
      <c r="BO252" s="33">
        <v>5.0024266799999995E-5</v>
      </c>
      <c r="BP252" s="33">
        <v>4.8845956099999997E-5</v>
      </c>
      <c r="BQ252" s="33">
        <v>4.8316742200000003E-5</v>
      </c>
      <c r="BR252" s="33">
        <v>4.7711565999999993E-5</v>
      </c>
      <c r="BS252" s="33">
        <v>4.7351691000000005E-5</v>
      </c>
      <c r="BT252" s="33">
        <v>4.67353475E-5</v>
      </c>
      <c r="BU252" s="33">
        <v>4.5737232599999997E-5</v>
      </c>
      <c r="BV252" s="33">
        <v>4.4729267499999993E-5</v>
      </c>
      <c r="BW252" s="33">
        <v>4.4248499699999993E-5</v>
      </c>
      <c r="BX252" s="33">
        <v>4.3966525299999996E-5</v>
      </c>
      <c r="BY252" s="33">
        <v>4.3550461000000003E-5</v>
      </c>
      <c r="BZ252" s="33">
        <v>4.30881339E-5</v>
      </c>
      <c r="CA252" s="33">
        <v>4.2960289899999997E-5</v>
      </c>
      <c r="CB252" s="33">
        <v>4.23796562E-5</v>
      </c>
      <c r="CC252" s="33">
        <v>4.1768591099999999E-5</v>
      </c>
      <c r="CD252" s="33">
        <v>4.0787718599999995E-5</v>
      </c>
      <c r="CE252" s="33">
        <v>4.0388432599999998E-5</v>
      </c>
      <c r="CF252" s="33">
        <v>4.0530946300000003E-5</v>
      </c>
      <c r="CG252" s="33">
        <v>4.0275251999999999E-5</v>
      </c>
      <c r="CH252" s="33">
        <v>4.0152247099999992E-5</v>
      </c>
      <c r="CI252" s="33">
        <v>3.9685837599999996E-5</v>
      </c>
      <c r="CJ252" s="33">
        <v>3.9066174299999992E-5</v>
      </c>
      <c r="CK252" s="33">
        <v>3.8526256499999995E-5</v>
      </c>
      <c r="CL252" s="33">
        <v>3.7819482199999993E-5</v>
      </c>
      <c r="CM252" s="33">
        <v>3.7417953499999996E-5</v>
      </c>
      <c r="CN252" s="33">
        <v>3.7231948599999999E-5</v>
      </c>
      <c r="CO252" s="33">
        <v>3.7157417099999996E-5</v>
      </c>
      <c r="CP252" s="33">
        <v>3.7288741200000003E-5</v>
      </c>
      <c r="CQ252" s="33">
        <v>3.7274353700000003E-5</v>
      </c>
      <c r="CR252" s="33">
        <v>3.6319757309999991E-5</v>
      </c>
      <c r="CS252" s="33">
        <v>3.5791653869999998E-5</v>
      </c>
      <c r="CT252" s="33">
        <v>3.5150655819999998E-5</v>
      </c>
      <c r="CU252" s="33">
        <v>3.4802996809999997E-5</v>
      </c>
      <c r="CV252" s="33">
        <v>3.4652744260000004E-5</v>
      </c>
      <c r="CW252" s="33">
        <v>3.4351638109999997E-5</v>
      </c>
      <c r="CX252" s="33">
        <v>3.3393543959999992E-5</v>
      </c>
      <c r="CY252" s="33">
        <v>3.2398564689999998E-5</v>
      </c>
      <c r="CZ252" s="33">
        <v>3.1658284479999996E-5</v>
      </c>
      <c r="DA252" s="33">
        <v>3.1379590409999996E-5</v>
      </c>
      <c r="DB252" s="33">
        <v>3.1213152779999996E-5</v>
      </c>
      <c r="DC252" s="33">
        <v>3.128691837E-5</v>
      </c>
      <c r="DD252" s="33">
        <v>3.093168905E-5</v>
      </c>
      <c r="DE252" s="33">
        <v>3.0026548189999999E-5</v>
      </c>
      <c r="DF252" s="33">
        <v>2.9422208849999998E-5</v>
      </c>
      <c r="DG252" s="33">
        <v>2.8572126709999996E-5</v>
      </c>
      <c r="DH252" s="33">
        <v>2.7990311079999997E-5</v>
      </c>
      <c r="DI252" s="33">
        <v>2.7905752800000001E-5</v>
      </c>
      <c r="DJ252" s="33">
        <v>2.7643999519999997E-5</v>
      </c>
      <c r="DK252" s="33">
        <v>2.7552650689999999E-5</v>
      </c>
      <c r="DL252" s="33">
        <v>2.7480706579999996E-5</v>
      </c>
      <c r="DM252" s="33">
        <v>2.6959292779999999E-5</v>
      </c>
      <c r="DN252" s="33">
        <v>2.6292758409999995E-5</v>
      </c>
      <c r="DO252" s="33">
        <v>2.560523131E-5</v>
      </c>
      <c r="DP252" s="33">
        <v>2.4908749339999999E-5</v>
      </c>
      <c r="DQ252" s="33">
        <v>2.4594268679999997E-5</v>
      </c>
      <c r="DR252" s="33">
        <v>2.4713563969999999E-5</v>
      </c>
      <c r="DS252" s="33">
        <v>2.4681193439999997E-5</v>
      </c>
      <c r="DT252" s="33">
        <v>2.4418828570000001E-5</v>
      </c>
      <c r="DU252" s="33">
        <v>2.414417922E-5</v>
      </c>
      <c r="DV252" s="33">
        <v>2.3766819509999997E-5</v>
      </c>
      <c r="DW252" s="33">
        <v>2.3094892149999997E-5</v>
      </c>
      <c r="DX252" s="33">
        <v>2.2443141919999998E-5</v>
      </c>
      <c r="DY252" s="33">
        <v>2.218393183E-5</v>
      </c>
      <c r="DZ252" s="33">
        <v>2.1910081789999996E-5</v>
      </c>
      <c r="EA252" s="33">
        <v>2.1723519189999995E-5</v>
      </c>
      <c r="EB252" s="33">
        <v>2.169835284E-5</v>
      </c>
      <c r="EC252" s="33">
        <v>2.1606135559999999E-5</v>
      </c>
      <c r="ED252" s="33">
        <v>2.1592935629999999E-5</v>
      </c>
      <c r="EE252" s="33">
        <v>2.1675135479999999E-5</v>
      </c>
      <c r="EF252" s="33">
        <v>2.1754924530000001E-5</v>
      </c>
      <c r="EG252" s="33">
        <v>2.1544961269999996E-5</v>
      </c>
      <c r="EH252" s="33">
        <v>2.124363174E-5</v>
      </c>
      <c r="EI252" s="33">
        <v>2.1067620079999998E-5</v>
      </c>
      <c r="EJ252" s="33">
        <v>2.0696263029999995E-5</v>
      </c>
      <c r="EK252" s="33">
        <v>2.0530735870000001E-5</v>
      </c>
      <c r="EL252" s="33">
        <v>2.0614259429999997E-5</v>
      </c>
      <c r="EM252" s="33">
        <v>2.0705668259999999E-5</v>
      </c>
      <c r="EN252" s="33">
        <v>2.079270356E-5</v>
      </c>
      <c r="EO252" s="33">
        <v>2.0795440160000001E-5</v>
      </c>
      <c r="EP252" s="33">
        <v>2.066987721E-5</v>
      </c>
      <c r="EQ252" s="33">
        <v>2.0622584009999997E-5</v>
      </c>
      <c r="ER252" s="33">
        <v>2.0386617749999999E-5</v>
      </c>
      <c r="ES252" s="33">
        <v>2.0042760379999998E-5</v>
      </c>
      <c r="ET252" s="33">
        <v>1.993994316E-5</v>
      </c>
      <c r="EU252" s="33">
        <v>1.9912485899999996E-5</v>
      </c>
      <c r="EV252" s="33">
        <v>1.9809172229999996E-5</v>
      </c>
      <c r="EW252" s="33">
        <v>1.9596831839999999E-5</v>
      </c>
      <c r="EX252" s="33">
        <v>1.9537657949999997E-5</v>
      </c>
      <c r="EY252" s="33">
        <v>1.948606269E-5</v>
      </c>
      <c r="EZ252" s="33">
        <v>1.9397903679999999E-5</v>
      </c>
      <c r="FA252" s="33">
        <v>1.9448287270000001E-5</v>
      </c>
      <c r="FB252" s="33">
        <v>1.9356388569999997E-5</v>
      </c>
      <c r="FC252" s="33">
        <v>1.9319040609999998E-5</v>
      </c>
      <c r="FD252" s="33">
        <v>1.9444295039999998E-5</v>
      </c>
      <c r="FE252" s="33">
        <v>1.9361138759999997E-5</v>
      </c>
      <c r="FF252" s="33">
        <v>1.9136382729999997E-5</v>
      </c>
      <c r="FG252" s="33">
        <v>1.8716979219999996E-5</v>
      </c>
      <c r="FH252" s="33">
        <v>1.846087346E-5</v>
      </c>
      <c r="FI252" s="33">
        <v>1.8104966529999998E-5</v>
      </c>
      <c r="FJ252" s="33">
        <v>1.768922819E-5</v>
      </c>
      <c r="FK252" s="33">
        <v>1.76403746E-5</v>
      </c>
      <c r="FL252" s="33">
        <v>1.781638384E-5</v>
      </c>
      <c r="FM252" s="33">
        <v>1.7864825559999997E-5</v>
      </c>
      <c r="FN252" s="33">
        <v>1.8008441519999998E-5</v>
      </c>
      <c r="FO252" s="33">
        <v>1.8180066079999998E-5</v>
      </c>
      <c r="FP252" s="33">
        <v>1.8101440179999999E-5</v>
      </c>
      <c r="FQ252" s="33">
        <v>1.801649534E-5</v>
      </c>
      <c r="FR252" s="33">
        <v>1.785047285E-5</v>
      </c>
      <c r="FS252" s="33">
        <v>1.7419160949999998E-5</v>
      </c>
      <c r="FT252" s="33">
        <v>1.712832781E-5</v>
      </c>
      <c r="FU252" s="33">
        <v>1.6901777209999998E-5</v>
      </c>
      <c r="FV252" s="33">
        <v>1.6427641380000001E-5</v>
      </c>
      <c r="FW252" s="33">
        <v>1.6135475799999999E-5</v>
      </c>
      <c r="FX252" s="33">
        <v>1.598567463E-5</v>
      </c>
      <c r="FY252" s="33">
        <v>1.5897220579999999E-5</v>
      </c>
      <c r="FZ252" s="33">
        <v>1.600291811E-5</v>
      </c>
      <c r="GA252" s="33">
        <v>1.6225393110000001E-5</v>
      </c>
      <c r="GB252" s="33">
        <v>1.6317030439999998E-5</v>
      </c>
      <c r="GC252" s="33">
        <v>1.6378543649999999E-5</v>
      </c>
      <c r="GD252" s="33">
        <v>1.6746355289999998E-5</v>
      </c>
      <c r="GE252" s="33">
        <v>1.6764205759999998E-5</v>
      </c>
      <c r="GF252" s="33">
        <v>1.6395101619999997E-5</v>
      </c>
      <c r="GG252" s="33">
        <v>1.591442035E-5</v>
      </c>
      <c r="GH252" s="33">
        <v>1.527919868E-5</v>
      </c>
      <c r="GI252" s="33">
        <v>1.4904357219999999E-5</v>
      </c>
      <c r="GJ252" s="33">
        <v>1.4720893439999998E-5</v>
      </c>
      <c r="GK252" s="33">
        <v>1.468302884E-5</v>
      </c>
      <c r="GL252" s="33">
        <v>1.4783887299999998E-5</v>
      </c>
      <c r="GM252" s="33">
        <v>1.4974982480000001E-5</v>
      </c>
      <c r="GN252" s="33">
        <v>1.533050934E-5</v>
      </c>
      <c r="GO252" s="33">
        <v>1.547570489E-5</v>
      </c>
      <c r="GP252" s="33">
        <v>1.5604108329999998E-5</v>
      </c>
      <c r="GQ252" s="33">
        <v>1.5890968529999997E-5</v>
      </c>
      <c r="GR252" s="33">
        <v>1.5695811099999998E-5</v>
      </c>
      <c r="GS252" s="33">
        <v>1.5386678109999997E-5</v>
      </c>
      <c r="GT252" s="33">
        <v>1.5326510919999998E-5</v>
      </c>
      <c r="GU252" s="33">
        <v>1.5059199129999998E-5</v>
      </c>
      <c r="GV252" s="33">
        <v>1.4557057549999999E-5</v>
      </c>
      <c r="GW252" s="33">
        <v>1.4406343989999998E-5</v>
      </c>
      <c r="GX252" s="33">
        <v>1.4506169339999999E-5</v>
      </c>
    </row>
    <row r="253" spans="1:403" x14ac:dyDescent="0.25">
      <c r="A253" s="13" t="str">
        <f t="shared" si="2"/>
        <v>Boom-COARSE-0.6-14-3</v>
      </c>
      <c r="B253" s="13" t="s">
        <v>57</v>
      </c>
      <c r="C253" s="13" t="s">
        <v>29</v>
      </c>
      <c r="D253" s="23">
        <v>0.6</v>
      </c>
      <c r="E253" s="23">
        <v>14</v>
      </c>
      <c r="F253" s="32">
        <v>3</v>
      </c>
      <c r="G253" s="33">
        <v>1.6640469099999999E-2</v>
      </c>
      <c r="H253" s="33">
        <v>9.3633810299999995E-3</v>
      </c>
      <c r="I253" s="33">
        <v>6.3776128799999995E-3</v>
      </c>
      <c r="J253" s="33">
        <v>4.61011015E-3</v>
      </c>
      <c r="K253" s="33">
        <v>3.5049774800000001E-3</v>
      </c>
      <c r="L253" s="33">
        <v>2.8497732599999997E-3</v>
      </c>
      <c r="M253" s="33">
        <v>2.3599192999999999E-3</v>
      </c>
      <c r="N253" s="33">
        <v>1.99780296E-3</v>
      </c>
      <c r="O253" s="33">
        <v>1.7111627299999997E-3</v>
      </c>
      <c r="P253" s="33">
        <v>1.4769499199999998E-3</v>
      </c>
      <c r="Q253" s="33">
        <v>1.2594976939999999E-3</v>
      </c>
      <c r="R253" s="33">
        <v>1.0540416859999998E-3</v>
      </c>
      <c r="S253" s="33">
        <v>8.9985353299999998E-4</v>
      </c>
      <c r="T253" s="33">
        <v>7.5506344699999999E-4</v>
      </c>
      <c r="U253" s="33">
        <v>6.2224390899999992E-4</v>
      </c>
      <c r="V253" s="33">
        <v>5.0582643700000001E-4</v>
      </c>
      <c r="W253" s="33">
        <v>4.2523652499999991E-4</v>
      </c>
      <c r="X253" s="33">
        <v>3.63215288E-4</v>
      </c>
      <c r="Y253" s="33">
        <v>3.1621678299999998E-4</v>
      </c>
      <c r="Z253" s="33">
        <v>2.7865727300000002E-4</v>
      </c>
      <c r="AA253" s="33">
        <v>2.4860692899999999E-4</v>
      </c>
      <c r="AB253" s="33">
        <v>2.2443662999999998E-4</v>
      </c>
      <c r="AC253" s="33">
        <v>2.0464077999999999E-4</v>
      </c>
      <c r="AD253" s="33">
        <v>1.870918682E-4</v>
      </c>
      <c r="AE253" s="33">
        <v>1.7276108929999999E-4</v>
      </c>
      <c r="AF253" s="33">
        <v>1.6040157109999998E-4</v>
      </c>
      <c r="AG253" s="33">
        <v>1.4917072760000001E-4</v>
      </c>
      <c r="AH253" s="33">
        <v>1.3937301999999998E-4</v>
      </c>
      <c r="AI253" s="33">
        <v>1.309725715E-4</v>
      </c>
      <c r="AJ253" s="33">
        <v>1.238643405E-4</v>
      </c>
      <c r="AK253" s="33">
        <v>1.1704325039999999E-4</v>
      </c>
      <c r="AL253" s="33">
        <v>1.1051970239999998E-4</v>
      </c>
      <c r="AM253" s="33">
        <v>1.0488816279999999E-4</v>
      </c>
      <c r="AN253" s="33">
        <v>9.9792680799999989E-5</v>
      </c>
      <c r="AO253" s="33">
        <v>9.5333137900000003E-5</v>
      </c>
      <c r="AP253" s="33">
        <v>9.1213940800000007E-5</v>
      </c>
      <c r="AQ253" s="33">
        <v>8.7133675800000007E-5</v>
      </c>
      <c r="AR253" s="33">
        <v>8.3639189700000002E-5</v>
      </c>
      <c r="AS253" s="33">
        <v>8.0452265100000012E-5</v>
      </c>
      <c r="AT253" s="33">
        <v>7.7835967799999987E-5</v>
      </c>
      <c r="AU253" s="33">
        <v>7.5311941899999996E-5</v>
      </c>
      <c r="AV253" s="33">
        <v>7.2783939499999998E-5</v>
      </c>
      <c r="AW253" s="33">
        <v>7.0550065699999999E-5</v>
      </c>
      <c r="AX253" s="33">
        <v>6.8471859199999995E-5</v>
      </c>
      <c r="AY253" s="33">
        <v>6.6784611199999997E-5</v>
      </c>
      <c r="AZ253" s="33">
        <v>6.4830659700000005E-5</v>
      </c>
      <c r="BA253" s="33">
        <v>6.3223051399999993E-5</v>
      </c>
      <c r="BB253" s="33">
        <v>6.1657764499999991E-5</v>
      </c>
      <c r="BC253" s="33">
        <v>6.0170940499999998E-5</v>
      </c>
      <c r="BD253" s="33">
        <v>5.8601248099999993E-5</v>
      </c>
      <c r="BE253" s="33">
        <v>5.7208338499999994E-5</v>
      </c>
      <c r="BF253" s="33">
        <v>5.5875518700000001E-5</v>
      </c>
      <c r="BG253" s="33">
        <v>5.4699194499999995E-5</v>
      </c>
      <c r="BH253" s="33">
        <v>5.3552984099999995E-5</v>
      </c>
      <c r="BI253" s="33">
        <v>5.20462998E-5</v>
      </c>
      <c r="BJ253" s="33">
        <v>5.0770863899999995E-5</v>
      </c>
      <c r="BK253" s="33">
        <v>4.9938591399999998E-5</v>
      </c>
      <c r="BL253" s="33">
        <v>4.8976050599999993E-5</v>
      </c>
      <c r="BM253" s="33">
        <v>4.7983478200000002E-5</v>
      </c>
      <c r="BN253" s="33">
        <v>4.6898631099999995E-5</v>
      </c>
      <c r="BO253" s="33">
        <v>4.5804016000000001E-5</v>
      </c>
      <c r="BP253" s="33">
        <v>4.4988478299999999E-5</v>
      </c>
      <c r="BQ253" s="33">
        <v>4.4066722299999991E-5</v>
      </c>
      <c r="BR253" s="33">
        <v>4.3472852299999999E-5</v>
      </c>
      <c r="BS253" s="33">
        <v>4.2916916599999996E-5</v>
      </c>
      <c r="BT253" s="33">
        <v>4.2130100799999998E-5</v>
      </c>
      <c r="BU253" s="33">
        <v>4.1630924799999993E-5</v>
      </c>
      <c r="BV253" s="33">
        <v>4.1358944400000002E-5</v>
      </c>
      <c r="BW253" s="33">
        <v>4.0944482199999995E-5</v>
      </c>
      <c r="BX253" s="33">
        <v>4.0629122099999999E-5</v>
      </c>
      <c r="BY253" s="33">
        <v>4.0142367499999998E-5</v>
      </c>
      <c r="BZ253" s="33">
        <v>3.94492426E-5</v>
      </c>
      <c r="CA253" s="33">
        <v>3.8813314899999999E-5</v>
      </c>
      <c r="CB253" s="33">
        <v>3.8501147399999991E-5</v>
      </c>
      <c r="CC253" s="33">
        <v>3.8148412999999998E-5</v>
      </c>
      <c r="CD253" s="33">
        <v>3.7803349299999993E-5</v>
      </c>
      <c r="CE253" s="33">
        <v>3.7703036599999996E-5</v>
      </c>
      <c r="CF253" s="33">
        <v>3.7084263199999995E-5</v>
      </c>
      <c r="CG253" s="33">
        <v>3.6661982099999998E-5</v>
      </c>
      <c r="CH253" s="33">
        <v>3.6040580199999997E-5</v>
      </c>
      <c r="CI253" s="33">
        <v>3.5541709299999998E-5</v>
      </c>
      <c r="CJ253" s="33">
        <v>3.5235406400000001E-5</v>
      </c>
      <c r="CK253" s="33">
        <v>3.5137045399999995E-5</v>
      </c>
      <c r="CL253" s="33">
        <v>3.5085878099999994E-5</v>
      </c>
      <c r="CM253" s="33">
        <v>3.4925729499999994E-5</v>
      </c>
      <c r="CN253" s="33">
        <v>3.4268578900000004E-5</v>
      </c>
      <c r="CO253" s="33">
        <v>3.3492928939999993E-5</v>
      </c>
      <c r="CP253" s="33">
        <v>3.2967832519999998E-5</v>
      </c>
      <c r="CQ253" s="33">
        <v>3.2839274039999997E-5</v>
      </c>
      <c r="CR253" s="33">
        <v>3.2788068440000004E-5</v>
      </c>
      <c r="CS253" s="33">
        <v>3.2528845179999999E-5</v>
      </c>
      <c r="CT253" s="33">
        <v>3.2520429150000001E-5</v>
      </c>
      <c r="CU253" s="33">
        <v>3.2369493039999996E-5</v>
      </c>
      <c r="CV253" s="33">
        <v>3.1787832609999994E-5</v>
      </c>
      <c r="CW253" s="33">
        <v>3.1060373029999994E-5</v>
      </c>
      <c r="CX253" s="33">
        <v>3.0647332049999997E-5</v>
      </c>
      <c r="CY253" s="33">
        <v>3.0323015599999998E-5</v>
      </c>
      <c r="CZ253" s="33">
        <v>3.027678888E-5</v>
      </c>
      <c r="DA253" s="33">
        <v>3.0501343860000002E-5</v>
      </c>
      <c r="DB253" s="33">
        <v>3.0479573409999998E-5</v>
      </c>
      <c r="DC253" s="33">
        <v>3.025560438E-5</v>
      </c>
      <c r="DD253" s="33">
        <v>2.9811607489999998E-5</v>
      </c>
      <c r="DE253" s="33">
        <v>2.9315450669999999E-5</v>
      </c>
      <c r="DF253" s="33">
        <v>2.8968896659999997E-5</v>
      </c>
      <c r="DG253" s="33">
        <v>2.8786102300000002E-5</v>
      </c>
      <c r="DH253" s="33">
        <v>2.8615329249999995E-5</v>
      </c>
      <c r="DI253" s="33">
        <v>2.8494938349999998E-5</v>
      </c>
      <c r="DJ253" s="33">
        <v>2.855129569E-5</v>
      </c>
      <c r="DK253" s="33">
        <v>2.8358759749999998E-5</v>
      </c>
      <c r="DL253" s="33">
        <v>2.8020086129999996E-5</v>
      </c>
      <c r="DM253" s="33">
        <v>2.7916667749999997E-5</v>
      </c>
      <c r="DN253" s="33">
        <v>2.7756205159999998E-5</v>
      </c>
      <c r="DO253" s="33">
        <v>2.7853649529999999E-5</v>
      </c>
      <c r="DP253" s="33">
        <v>2.7649768099999998E-5</v>
      </c>
      <c r="DQ253" s="33">
        <v>2.7402697840000002E-5</v>
      </c>
      <c r="DR253" s="33">
        <v>2.71634891E-5</v>
      </c>
      <c r="DS253" s="33">
        <v>2.6598364329999998E-5</v>
      </c>
      <c r="DT253" s="33">
        <v>2.6250005380000002E-5</v>
      </c>
      <c r="DU253" s="33">
        <v>2.6330396259999999E-5</v>
      </c>
      <c r="DV253" s="33">
        <v>2.645559117E-5</v>
      </c>
      <c r="DW253" s="33">
        <v>2.6859671309999998E-5</v>
      </c>
      <c r="DX253" s="33">
        <v>2.684056089E-5</v>
      </c>
      <c r="DY253" s="33">
        <v>2.6597056479999998E-5</v>
      </c>
      <c r="DZ253" s="33">
        <v>2.6216081679999998E-5</v>
      </c>
      <c r="EA253" s="33">
        <v>2.5744904789999999E-5</v>
      </c>
      <c r="EB253" s="33">
        <v>2.545617501E-5</v>
      </c>
      <c r="EC253" s="33">
        <v>2.5284336109999998E-5</v>
      </c>
      <c r="ED253" s="33">
        <v>2.51088272E-5</v>
      </c>
      <c r="EE253" s="33">
        <v>2.4930617359999998E-5</v>
      </c>
      <c r="EF253" s="33">
        <v>2.4455026719999997E-5</v>
      </c>
      <c r="EG253" s="33">
        <v>2.3837688590000001E-5</v>
      </c>
      <c r="EH253" s="33">
        <v>2.3375529059999998E-5</v>
      </c>
      <c r="EI253" s="33">
        <v>2.3160227480000001E-5</v>
      </c>
      <c r="EJ253" s="33">
        <v>2.2833615559999999E-5</v>
      </c>
      <c r="EK253" s="33">
        <v>2.2667821729999998E-5</v>
      </c>
      <c r="EL253" s="33">
        <v>2.2754368090000001E-5</v>
      </c>
      <c r="EM253" s="33">
        <v>2.2674855949999999E-5</v>
      </c>
      <c r="EN253" s="33">
        <v>2.2473904749999996E-5</v>
      </c>
      <c r="EO253" s="33">
        <v>2.207693564E-5</v>
      </c>
      <c r="EP253" s="33">
        <v>2.1569857329999998E-5</v>
      </c>
      <c r="EQ253" s="33">
        <v>2.117918836E-5</v>
      </c>
      <c r="ER253" s="33">
        <v>2.0698114329999997E-5</v>
      </c>
      <c r="ES253" s="33">
        <v>2.0191953349999998E-5</v>
      </c>
      <c r="ET253" s="33">
        <v>2.0079641759999999E-5</v>
      </c>
      <c r="EU253" s="33">
        <v>2.0038557769999997E-5</v>
      </c>
      <c r="EV253" s="33">
        <v>1.965968925E-5</v>
      </c>
      <c r="EW253" s="33">
        <v>1.973268502E-5</v>
      </c>
      <c r="EX253" s="33">
        <v>1.970687469E-5</v>
      </c>
      <c r="EY253" s="33">
        <v>1.9449876849999998E-5</v>
      </c>
      <c r="EZ253" s="33">
        <v>1.9437897159999998E-5</v>
      </c>
      <c r="FA253" s="33">
        <v>1.9233498379999996E-5</v>
      </c>
      <c r="FB253" s="33">
        <v>1.8910103819999998E-5</v>
      </c>
      <c r="FC253" s="33">
        <v>1.8497146529999996E-5</v>
      </c>
      <c r="FD253" s="33">
        <v>1.7759734229999998E-5</v>
      </c>
      <c r="FE253" s="33">
        <v>1.703275158E-5</v>
      </c>
      <c r="FF253" s="33">
        <v>1.6571455460000001E-5</v>
      </c>
      <c r="FG253" s="33">
        <v>1.6593273440000001E-5</v>
      </c>
      <c r="FH253" s="33">
        <v>1.668998984E-5</v>
      </c>
      <c r="FI253" s="33">
        <v>1.6798572389999999E-5</v>
      </c>
      <c r="FJ253" s="33">
        <v>1.7061361399999999E-5</v>
      </c>
      <c r="FK253" s="33">
        <v>1.729849134E-5</v>
      </c>
      <c r="FL253" s="33">
        <v>1.7219230970000001E-5</v>
      </c>
      <c r="FM253" s="33">
        <v>1.7027035219999997E-5</v>
      </c>
      <c r="FN253" s="33">
        <v>1.6795088429999998E-5</v>
      </c>
      <c r="FO253" s="33">
        <v>1.635617823E-5</v>
      </c>
      <c r="FP253" s="33">
        <v>1.5836805159999998E-5</v>
      </c>
      <c r="FQ253" s="33">
        <v>1.5512977630000002E-5</v>
      </c>
      <c r="FR253" s="33">
        <v>1.5340708689999997E-5</v>
      </c>
      <c r="FS253" s="33">
        <v>1.5051994129999999E-5</v>
      </c>
      <c r="FT253" s="33">
        <v>1.5041719459999999E-5</v>
      </c>
      <c r="FU253" s="33">
        <v>1.527818355E-5</v>
      </c>
      <c r="FV253" s="33">
        <v>1.5545474399999997E-5</v>
      </c>
      <c r="FW253" s="33">
        <v>1.5677130169999998E-5</v>
      </c>
      <c r="FX253" s="33">
        <v>1.5764940589999998E-5</v>
      </c>
      <c r="FY253" s="33">
        <v>1.5926840299999996E-5</v>
      </c>
      <c r="FZ253" s="33">
        <v>1.582015703E-5</v>
      </c>
      <c r="GA253" s="33">
        <v>1.5207147010000001E-5</v>
      </c>
      <c r="GB253" s="33">
        <v>1.4766796369999998E-5</v>
      </c>
      <c r="GC253" s="33">
        <v>1.4667279439999999E-5</v>
      </c>
      <c r="GD253" s="33">
        <v>1.4393475739999999E-5</v>
      </c>
      <c r="GE253" s="33">
        <v>1.4021536259999998E-5</v>
      </c>
      <c r="GF253" s="33">
        <v>1.396692994E-5</v>
      </c>
      <c r="GG253" s="33">
        <v>1.3996325639999997E-5</v>
      </c>
      <c r="GH253" s="33">
        <v>1.3988611979999998E-5</v>
      </c>
      <c r="GI253" s="33">
        <v>1.3926711529999998E-5</v>
      </c>
      <c r="GJ253" s="33">
        <v>1.4150580499999998E-5</v>
      </c>
      <c r="GK253" s="33">
        <v>1.4556990969999999E-5</v>
      </c>
      <c r="GL253" s="33">
        <v>1.4784611769999999E-5</v>
      </c>
      <c r="GM253" s="33">
        <v>1.4928814139999999E-5</v>
      </c>
      <c r="GN253" s="33">
        <v>1.4885081059999998E-5</v>
      </c>
      <c r="GO253" s="33">
        <v>1.467311046E-5</v>
      </c>
      <c r="GP253" s="33">
        <v>1.4468144139999999E-5</v>
      </c>
      <c r="GQ253" s="33">
        <v>1.4101155199999998E-5</v>
      </c>
      <c r="GR253" s="33">
        <v>1.3721134880000001E-5</v>
      </c>
      <c r="GS253" s="33">
        <v>1.3519096289999998E-5</v>
      </c>
      <c r="GT253" s="33">
        <v>1.346557241E-5</v>
      </c>
      <c r="GU253" s="33">
        <v>1.358351661E-5</v>
      </c>
      <c r="GV253" s="33">
        <v>1.3833873249999998E-5</v>
      </c>
      <c r="GW253" s="33">
        <v>1.402450558E-5</v>
      </c>
      <c r="GX253" s="33">
        <v>1.4192013980000001E-5</v>
      </c>
    </row>
    <row r="254" spans="1:403" x14ac:dyDescent="0.25">
      <c r="A254" s="13" t="str">
        <f t="shared" si="2"/>
        <v>Boom-COARSE-0.6-7-3</v>
      </c>
      <c r="B254" s="13" t="s">
        <v>57</v>
      </c>
      <c r="C254" s="13" t="s">
        <v>29</v>
      </c>
      <c r="D254" s="23">
        <v>0.6</v>
      </c>
      <c r="E254" s="23">
        <v>7</v>
      </c>
      <c r="F254" s="32">
        <v>3</v>
      </c>
      <c r="G254" s="33">
        <v>1.1238470819999999E-2</v>
      </c>
      <c r="H254" s="33">
        <v>4.6722091500000004E-3</v>
      </c>
      <c r="I254" s="33">
        <v>2.6900530200000003E-3</v>
      </c>
      <c r="J254" s="33">
        <v>1.9453246400000001E-3</v>
      </c>
      <c r="K254" s="33">
        <v>1.5071979499999997E-3</v>
      </c>
      <c r="L254" s="33">
        <v>1.28265357E-3</v>
      </c>
      <c r="M254" s="33">
        <v>1.1187024129999999E-3</v>
      </c>
      <c r="N254" s="33">
        <v>9.6161949799999989E-4</v>
      </c>
      <c r="O254" s="33">
        <v>8.5241989399999999E-4</v>
      </c>
      <c r="P254" s="33">
        <v>7.691910299999999E-4</v>
      </c>
      <c r="Q254" s="33">
        <v>6.7354624200000003E-4</v>
      </c>
      <c r="R254" s="33">
        <v>5.8289625099999993E-4</v>
      </c>
      <c r="S254" s="33">
        <v>5.1341169200000002E-4</v>
      </c>
      <c r="T254" s="33">
        <v>4.3820998300000003E-4</v>
      </c>
      <c r="U254" s="33">
        <v>3.69576336E-4</v>
      </c>
      <c r="V254" s="33">
        <v>3.0758642999999995E-4</v>
      </c>
      <c r="W254" s="33">
        <v>2.6184379199999997E-4</v>
      </c>
      <c r="X254" s="33">
        <v>2.2686760299999998E-4</v>
      </c>
      <c r="Y254" s="33">
        <v>2.0208769179999998E-4</v>
      </c>
      <c r="Z254" s="33">
        <v>1.8433397119999999E-4</v>
      </c>
      <c r="AA254" s="33">
        <v>1.6986285139999999E-4</v>
      </c>
      <c r="AB254" s="33">
        <v>1.582827635E-4</v>
      </c>
      <c r="AC254" s="33">
        <v>1.4900726389999999E-4</v>
      </c>
      <c r="AD254" s="33">
        <v>1.4095339539999999E-4</v>
      </c>
      <c r="AE254" s="33">
        <v>1.3387952469999997E-4</v>
      </c>
      <c r="AF254" s="33">
        <v>1.2839777299999999E-4</v>
      </c>
      <c r="AG254" s="33">
        <v>1.231732695E-4</v>
      </c>
      <c r="AH254" s="33">
        <v>1.1765030479999998E-4</v>
      </c>
      <c r="AI254" s="33">
        <v>1.135218993E-4</v>
      </c>
      <c r="AJ254" s="33">
        <v>1.1019725499999999E-4</v>
      </c>
      <c r="AK254" s="33">
        <v>1.068395625E-4</v>
      </c>
      <c r="AL254" s="33">
        <v>1.0388005389999998E-4</v>
      </c>
      <c r="AM254" s="33">
        <v>1.0135924569999999E-4</v>
      </c>
      <c r="AN254" s="33">
        <v>9.8898723900000003E-5</v>
      </c>
      <c r="AO254" s="33">
        <v>9.6679449599999985E-5</v>
      </c>
      <c r="AP254" s="33">
        <v>9.4071690399999988E-5</v>
      </c>
      <c r="AQ254" s="33">
        <v>9.1327831399999994E-5</v>
      </c>
      <c r="AR254" s="33">
        <v>8.8554915299999984E-5</v>
      </c>
      <c r="AS254" s="33">
        <v>8.5957072000000001E-5</v>
      </c>
      <c r="AT254" s="33">
        <v>8.3783331499999984E-5</v>
      </c>
      <c r="AU254" s="33">
        <v>8.1363099599999987E-5</v>
      </c>
      <c r="AV254" s="33">
        <v>7.8566964500000001E-5</v>
      </c>
      <c r="AW254" s="33">
        <v>7.6679847199999989E-5</v>
      </c>
      <c r="AX254" s="33">
        <v>7.5211035399999998E-5</v>
      </c>
      <c r="AY254" s="33">
        <v>7.3269360699999999E-5</v>
      </c>
      <c r="AZ254" s="33">
        <v>7.0894967899999992E-5</v>
      </c>
      <c r="BA254" s="33">
        <v>6.9357479999999986E-5</v>
      </c>
      <c r="BB254" s="33">
        <v>6.8218899899999993E-5</v>
      </c>
      <c r="BC254" s="33">
        <v>6.6969461500000001E-5</v>
      </c>
      <c r="BD254" s="33">
        <v>6.4706129799999999E-5</v>
      </c>
      <c r="BE254" s="33">
        <v>6.3059644299999997E-5</v>
      </c>
      <c r="BF254" s="33">
        <v>6.2031453999999991E-5</v>
      </c>
      <c r="BG254" s="33">
        <v>6.0665152099999997E-5</v>
      </c>
      <c r="BH254" s="33">
        <v>5.939834129999999E-5</v>
      </c>
      <c r="BI254" s="33">
        <v>5.8161373199999998E-5</v>
      </c>
      <c r="BJ254" s="33">
        <v>5.6695451900000003E-5</v>
      </c>
      <c r="BK254" s="33">
        <v>5.5369578300000001E-5</v>
      </c>
      <c r="BL254" s="33">
        <v>5.4396715699999996E-5</v>
      </c>
      <c r="BM254" s="33">
        <v>5.3144765399999997E-5</v>
      </c>
      <c r="BN254" s="33">
        <v>5.2066940900000002E-5</v>
      </c>
      <c r="BO254" s="33">
        <v>5.1336986299999996E-5</v>
      </c>
      <c r="BP254" s="33">
        <v>5.0315487099999999E-5</v>
      </c>
      <c r="BQ254" s="33">
        <v>4.9121175799999998E-5</v>
      </c>
      <c r="BR254" s="33">
        <v>4.8124949899999996E-5</v>
      </c>
      <c r="BS254" s="33">
        <v>4.71471302E-5</v>
      </c>
      <c r="BT254" s="33">
        <v>4.6466599799999997E-5</v>
      </c>
      <c r="BU254" s="33">
        <v>4.58229246E-5</v>
      </c>
      <c r="BV254" s="33">
        <v>4.4725593900000003E-5</v>
      </c>
      <c r="BW254" s="33">
        <v>4.3379158699999993E-5</v>
      </c>
      <c r="BX254" s="33">
        <v>4.2657671499999995E-5</v>
      </c>
      <c r="BY254" s="33">
        <v>4.23995741E-5</v>
      </c>
      <c r="BZ254" s="33">
        <v>4.2306269099999999E-5</v>
      </c>
      <c r="CA254" s="33">
        <v>4.1943476099999995E-5</v>
      </c>
      <c r="CB254" s="33">
        <v>4.1302595100000005E-5</v>
      </c>
      <c r="CC254" s="33">
        <v>4.0406771399999994E-5</v>
      </c>
      <c r="CD254" s="33">
        <v>3.9327456799999998E-5</v>
      </c>
      <c r="CE254" s="33">
        <v>3.8652223799999991E-5</v>
      </c>
      <c r="CF254" s="33">
        <v>3.8697389100000001E-5</v>
      </c>
      <c r="CG254" s="33">
        <v>3.8902402099999999E-5</v>
      </c>
      <c r="CH254" s="33">
        <v>3.85278437E-5</v>
      </c>
      <c r="CI254" s="33">
        <v>3.7462524899999999E-5</v>
      </c>
      <c r="CJ254" s="33">
        <v>3.6809660599999994E-5</v>
      </c>
      <c r="CK254" s="33">
        <v>3.6721278399999996E-5</v>
      </c>
      <c r="CL254" s="33">
        <v>3.6213951299999997E-5</v>
      </c>
      <c r="CM254" s="33">
        <v>3.53902007E-5</v>
      </c>
      <c r="CN254" s="33">
        <v>3.4780732200000001E-5</v>
      </c>
      <c r="CO254" s="33">
        <v>3.4325751799999995E-5</v>
      </c>
      <c r="CP254" s="33">
        <v>3.3872053699999996E-5</v>
      </c>
      <c r="CQ254" s="33">
        <v>3.3450540599999993E-5</v>
      </c>
      <c r="CR254" s="33">
        <v>3.2963551500000001E-5</v>
      </c>
      <c r="CS254" s="33">
        <v>3.22203425E-5</v>
      </c>
      <c r="CT254" s="33">
        <v>3.1425781499999999E-5</v>
      </c>
      <c r="CU254" s="33">
        <v>3.10223886E-5</v>
      </c>
      <c r="CV254" s="33">
        <v>3.07287797E-5</v>
      </c>
      <c r="CW254" s="33">
        <v>3.0337390499999999E-5</v>
      </c>
      <c r="CX254" s="33">
        <v>2.9916701999999996E-5</v>
      </c>
      <c r="CY254" s="33">
        <v>2.9492213299999996E-5</v>
      </c>
      <c r="CZ254" s="33">
        <v>2.9270001819999998E-5</v>
      </c>
      <c r="DA254" s="33">
        <v>2.8701818689999997E-5</v>
      </c>
      <c r="DB254" s="33">
        <v>2.79858044E-5</v>
      </c>
      <c r="DC254" s="33">
        <v>2.7305889819999998E-5</v>
      </c>
      <c r="DD254" s="33">
        <v>2.7215595109999999E-5</v>
      </c>
      <c r="DE254" s="33">
        <v>2.6945837839999995E-5</v>
      </c>
      <c r="DF254" s="33">
        <v>2.673289533E-5</v>
      </c>
      <c r="DG254" s="33">
        <v>2.6397464469999996E-5</v>
      </c>
      <c r="DH254" s="33">
        <v>2.601100435E-5</v>
      </c>
      <c r="DI254" s="33">
        <v>2.5587960359999997E-5</v>
      </c>
      <c r="DJ254" s="33">
        <v>2.528299428E-5</v>
      </c>
      <c r="DK254" s="33">
        <v>2.498945977E-5</v>
      </c>
      <c r="DL254" s="33">
        <v>2.4428523759999998E-5</v>
      </c>
      <c r="DM254" s="33">
        <v>2.3699916949999997E-5</v>
      </c>
      <c r="DN254" s="33">
        <v>2.335992545E-5</v>
      </c>
      <c r="DO254" s="33">
        <v>2.3191039070000001E-5</v>
      </c>
      <c r="DP254" s="33">
        <v>2.3402023379999997E-5</v>
      </c>
      <c r="DQ254" s="33">
        <v>2.3329215709999999E-5</v>
      </c>
      <c r="DR254" s="33">
        <v>2.2878114849999997E-5</v>
      </c>
      <c r="DS254" s="33">
        <v>2.242699407E-5</v>
      </c>
      <c r="DT254" s="33">
        <v>2.1894586979999997E-5</v>
      </c>
      <c r="DU254" s="33">
        <v>2.1319280499999998E-5</v>
      </c>
      <c r="DV254" s="33">
        <v>2.094549194E-5</v>
      </c>
      <c r="DW254" s="33">
        <v>2.0689285370000001E-5</v>
      </c>
      <c r="DX254" s="33">
        <v>2.075265221E-5</v>
      </c>
      <c r="DY254" s="33">
        <v>2.0771255239999995E-5</v>
      </c>
      <c r="DZ254" s="33">
        <v>2.096968976E-5</v>
      </c>
      <c r="EA254" s="33">
        <v>2.1087773759999998E-5</v>
      </c>
      <c r="EB254" s="33">
        <v>2.0624552559999998E-5</v>
      </c>
      <c r="EC254" s="33">
        <v>1.985120527E-5</v>
      </c>
      <c r="ED254" s="33">
        <v>1.9205129859999998E-5</v>
      </c>
      <c r="EE254" s="33">
        <v>1.90111227E-5</v>
      </c>
      <c r="EF254" s="33">
        <v>1.894679093E-5</v>
      </c>
      <c r="EG254" s="33">
        <v>1.8763896590000001E-5</v>
      </c>
      <c r="EH254" s="33">
        <v>1.8680062259999999E-5</v>
      </c>
      <c r="EI254" s="33">
        <v>1.86555709E-5</v>
      </c>
      <c r="EJ254" s="33">
        <v>1.8882069080000001E-5</v>
      </c>
      <c r="EK254" s="33">
        <v>1.8825662759999998E-5</v>
      </c>
      <c r="EL254" s="33">
        <v>1.8646429129999999E-5</v>
      </c>
      <c r="EM254" s="33">
        <v>1.8241365179999999E-5</v>
      </c>
      <c r="EN254" s="33">
        <v>1.792271007E-5</v>
      </c>
      <c r="EO254" s="33">
        <v>1.7800916519999996E-5</v>
      </c>
      <c r="EP254" s="33">
        <v>1.7845362640000002E-5</v>
      </c>
      <c r="EQ254" s="33">
        <v>1.7905662829999999E-5</v>
      </c>
      <c r="ER254" s="33">
        <v>1.7591682979999997E-5</v>
      </c>
      <c r="ES254" s="33">
        <v>1.7269530880000001E-5</v>
      </c>
      <c r="ET254" s="33">
        <v>1.7198731520000001E-5</v>
      </c>
      <c r="EU254" s="33">
        <v>1.6916248809999996E-5</v>
      </c>
      <c r="EV254" s="33">
        <v>1.6698672219999996E-5</v>
      </c>
      <c r="EW254" s="33">
        <v>1.6404751109999997E-5</v>
      </c>
      <c r="EX254" s="33">
        <v>1.6046307809999998E-5</v>
      </c>
      <c r="EY254" s="33">
        <v>1.5959862259999998E-5</v>
      </c>
      <c r="EZ254" s="33">
        <v>1.60001527E-5</v>
      </c>
      <c r="FA254" s="33">
        <v>1.601951435E-5</v>
      </c>
      <c r="FB254" s="33">
        <v>1.6109431709999998E-5</v>
      </c>
      <c r="FC254" s="33">
        <v>1.5959902559999999E-5</v>
      </c>
      <c r="FD254" s="33">
        <v>1.5577136769999999E-5</v>
      </c>
      <c r="FE254" s="33">
        <v>1.4964500679999999E-5</v>
      </c>
      <c r="FF254" s="33">
        <v>1.463172566E-5</v>
      </c>
      <c r="FG254" s="33">
        <v>1.443527176E-5</v>
      </c>
      <c r="FH254" s="33">
        <v>1.4318008990000001E-5</v>
      </c>
      <c r="FI254" s="33">
        <v>1.4490407199999998E-5</v>
      </c>
      <c r="FJ254" s="33">
        <v>1.4697362660000001E-5</v>
      </c>
      <c r="FK254" s="33">
        <v>1.474667911E-5</v>
      </c>
      <c r="FL254" s="33">
        <v>1.46227659E-5</v>
      </c>
      <c r="FM254" s="33">
        <v>1.439038331E-5</v>
      </c>
      <c r="FN254" s="33">
        <v>1.4245784859999998E-5</v>
      </c>
      <c r="FO254" s="33">
        <v>1.3950174449999998E-5</v>
      </c>
      <c r="FP254" s="33">
        <v>1.3530407669999999E-5</v>
      </c>
      <c r="FQ254" s="33">
        <v>1.305250054E-5</v>
      </c>
      <c r="FR254" s="33">
        <v>1.278737754E-5</v>
      </c>
      <c r="FS254" s="33">
        <v>1.2626786659999999E-5</v>
      </c>
      <c r="FT254" s="33">
        <v>1.262300961E-5</v>
      </c>
      <c r="FU254" s="33">
        <v>1.2599129889999998E-5</v>
      </c>
      <c r="FV254" s="33">
        <v>1.2425219259999998E-5</v>
      </c>
      <c r="FW254" s="33">
        <v>1.235382231E-5</v>
      </c>
      <c r="FX254" s="33">
        <v>1.237421725E-5</v>
      </c>
      <c r="FY254" s="33">
        <v>1.2584265719999999E-5</v>
      </c>
      <c r="FZ254" s="33">
        <v>1.26505865E-5</v>
      </c>
      <c r="GA254" s="33">
        <v>1.2510353369999998E-5</v>
      </c>
      <c r="GB254" s="33">
        <v>1.2196448019999998E-5</v>
      </c>
      <c r="GC254" s="33">
        <v>1.161999925E-5</v>
      </c>
      <c r="GD254" s="33">
        <v>1.1227572089999999E-5</v>
      </c>
      <c r="GE254" s="33">
        <v>1.115172783E-5</v>
      </c>
      <c r="GF254" s="33">
        <v>1.1113995169999999E-5</v>
      </c>
      <c r="GG254" s="33">
        <v>1.1130390259999999E-5</v>
      </c>
      <c r="GH254" s="33">
        <v>1.118881877E-5</v>
      </c>
      <c r="GI254" s="33">
        <v>1.1203028899999999E-5</v>
      </c>
      <c r="GJ254" s="33">
        <v>1.125893331E-5</v>
      </c>
      <c r="GK254" s="33">
        <v>1.1228235919999999E-5</v>
      </c>
      <c r="GL254" s="33">
        <v>1.130717207E-5</v>
      </c>
      <c r="GM254" s="33">
        <v>1.133059614E-5</v>
      </c>
      <c r="GN254" s="33">
        <v>1.1113765129999999E-5</v>
      </c>
      <c r="GO254" s="33">
        <v>1.0959335459999998E-5</v>
      </c>
      <c r="GP254" s="33">
        <v>1.080809716E-5</v>
      </c>
      <c r="GQ254" s="33">
        <v>1.0709625859999998E-5</v>
      </c>
      <c r="GR254" s="33">
        <v>1.0717518249999999E-5</v>
      </c>
      <c r="GS254" s="33">
        <v>1.068610449E-5</v>
      </c>
      <c r="GT254" s="33">
        <v>1.0633430319999999E-5</v>
      </c>
      <c r="GU254" s="33">
        <v>1.054540755E-5</v>
      </c>
      <c r="GV254" s="33">
        <v>1.0526554989999999E-5</v>
      </c>
      <c r="GW254" s="33">
        <v>1.0562628139999997E-5</v>
      </c>
      <c r="GX254" s="33">
        <v>1.0527168829999998E-5</v>
      </c>
    </row>
    <row r="255" spans="1:403" x14ac:dyDescent="0.25">
      <c r="A255" s="13" t="str">
        <f t="shared" si="2"/>
        <v>Boom-VERY COARSE-0.6-20-Any</v>
      </c>
      <c r="B255" s="13" t="s">
        <v>57</v>
      </c>
      <c r="C255" s="13" t="s">
        <v>32</v>
      </c>
      <c r="D255" s="23">
        <v>0.6</v>
      </c>
      <c r="E255" s="23">
        <v>20</v>
      </c>
      <c r="F255" s="32" t="s">
        <v>48</v>
      </c>
      <c r="G255" s="33">
        <v>2.9432541999999999E-2</v>
      </c>
      <c r="H255" s="33">
        <v>2.2607926E-2</v>
      </c>
      <c r="I255" s="33">
        <v>1.8978896000000002E-2</v>
      </c>
      <c r="J255" s="33">
        <v>1.6683013999999999E-2</v>
      </c>
      <c r="K255" s="33">
        <v>1.5150316E-2</v>
      </c>
      <c r="L255" s="33">
        <v>1.3898859999999999E-2</v>
      </c>
      <c r="M255" s="33">
        <v>1.2745075200000001E-2</v>
      </c>
      <c r="N255" s="33">
        <v>1.1825159199999999E-2</v>
      </c>
      <c r="O255" s="33">
        <v>1.0919206800000001E-2</v>
      </c>
      <c r="P255" s="33">
        <v>1.00778208E-2</v>
      </c>
      <c r="Q255" s="33">
        <v>9.2555012000000002E-3</v>
      </c>
      <c r="R255" s="33">
        <v>8.3902679999999993E-3</v>
      </c>
      <c r="S255" s="33">
        <v>7.5213518000000002E-3</v>
      </c>
      <c r="T255" s="33">
        <v>6.6561444000000003E-3</v>
      </c>
      <c r="U255" s="33">
        <v>5.8131955999999995E-3</v>
      </c>
      <c r="V255" s="33">
        <v>5.0078858000000004E-3</v>
      </c>
      <c r="W255" s="33">
        <v>4.2468800000000006E-3</v>
      </c>
      <c r="X255" s="33">
        <v>3.9051431999999999E-3</v>
      </c>
      <c r="Y255" s="33">
        <v>3.6245547999999997E-3</v>
      </c>
      <c r="Z255" s="33">
        <v>3.3879874000000004E-3</v>
      </c>
      <c r="AA255" s="33">
        <v>3.1844640000000001E-3</v>
      </c>
      <c r="AB255" s="33">
        <v>3.0061235999999996E-3</v>
      </c>
      <c r="AC255" s="33">
        <v>2.8498741999999997E-3</v>
      </c>
      <c r="AD255" s="33">
        <v>2.7115211999999998E-3</v>
      </c>
      <c r="AE255" s="33">
        <v>2.5871212399999999E-3</v>
      </c>
      <c r="AF255" s="33">
        <v>2.4764500800000004E-3</v>
      </c>
      <c r="AG255" s="33">
        <v>2.3753315999999998E-3</v>
      </c>
      <c r="AH255" s="33">
        <v>2.2828859599999998E-3</v>
      </c>
      <c r="AI255" s="33">
        <v>2.1987266799999997E-3</v>
      </c>
      <c r="AJ255" s="33">
        <v>2.1222265999999998E-3</v>
      </c>
      <c r="AK255" s="33">
        <v>2.0519884799999996E-3</v>
      </c>
      <c r="AL255" s="33">
        <v>1.9881009199999998E-3</v>
      </c>
      <c r="AM255" s="33">
        <v>1.9289444000000001E-3</v>
      </c>
      <c r="AN255" s="33">
        <v>1.8740864399999998E-3</v>
      </c>
      <c r="AO255" s="33">
        <v>1.8220286799999999E-3</v>
      </c>
      <c r="AP255" s="33">
        <v>1.7744474399999999E-3</v>
      </c>
      <c r="AQ255" s="33">
        <v>1.72968888E-3</v>
      </c>
      <c r="AR255" s="33">
        <v>1.6882293199999999E-3</v>
      </c>
      <c r="AS255" s="33">
        <v>1.6496381200000001E-3</v>
      </c>
      <c r="AT255" s="33">
        <v>1.6138960000000001E-3</v>
      </c>
      <c r="AU255" s="33">
        <v>1.5803923199999999E-3</v>
      </c>
      <c r="AV255" s="33">
        <v>1.5491253599999998E-3</v>
      </c>
      <c r="AW255" s="33">
        <v>1.51890448E-3</v>
      </c>
      <c r="AX255" s="33">
        <v>1.49081416E-3</v>
      </c>
      <c r="AY255" s="33">
        <v>1.4632182000000001E-3</v>
      </c>
      <c r="AZ255" s="33">
        <v>1.4376848399999997E-3</v>
      </c>
      <c r="BA255" s="33">
        <v>1.4136387999999999E-3</v>
      </c>
      <c r="BB255" s="33">
        <v>1.3912843599999999E-3</v>
      </c>
      <c r="BC255" s="33">
        <v>1.3695610399999999E-3</v>
      </c>
      <c r="BD255" s="33">
        <v>1.3489956E-3</v>
      </c>
      <c r="BE255" s="33">
        <v>1.3292813200000001E-3</v>
      </c>
      <c r="BF255" s="33">
        <v>1.3102132400000001E-3</v>
      </c>
      <c r="BG255" s="33">
        <v>1.2909711999999998E-3</v>
      </c>
      <c r="BH255" s="33">
        <v>1.2727848E-3</v>
      </c>
      <c r="BI255" s="33">
        <v>1.25491084E-3</v>
      </c>
      <c r="BJ255" s="33">
        <v>1.23808936E-3</v>
      </c>
      <c r="BK255" s="33">
        <v>1.22189804E-3</v>
      </c>
      <c r="BL255" s="33">
        <v>1.20698484E-3</v>
      </c>
      <c r="BM255" s="33">
        <v>1.1919942799999998E-3</v>
      </c>
      <c r="BN255" s="33">
        <v>1.1780896E-3</v>
      </c>
      <c r="BO255" s="33">
        <v>1.1642090799999999E-3</v>
      </c>
      <c r="BP255" s="33">
        <v>1.1508711999999998E-3</v>
      </c>
      <c r="BQ255" s="33">
        <v>1.1374710000000001E-3</v>
      </c>
      <c r="BR255" s="33">
        <v>1.1248316800000001E-3</v>
      </c>
      <c r="BS255" s="33">
        <v>1.11161936E-3</v>
      </c>
      <c r="BT255" s="33">
        <v>1.09902484E-3</v>
      </c>
      <c r="BU255" s="33">
        <v>1.0861333999999999E-3</v>
      </c>
      <c r="BV255" s="33">
        <v>1.07426024E-3</v>
      </c>
      <c r="BW255" s="33">
        <v>1.06259748E-3</v>
      </c>
      <c r="BX255" s="33">
        <v>1.05147692E-3</v>
      </c>
      <c r="BY255" s="33">
        <v>1.0402138E-3</v>
      </c>
      <c r="BZ255" s="33">
        <v>1.0289288E-3</v>
      </c>
      <c r="CA255" s="33">
        <v>1.0177153999999999E-3</v>
      </c>
      <c r="CB255" s="33">
        <v>1.00646788E-3</v>
      </c>
      <c r="CC255" s="33">
        <v>9.952263199999999E-4</v>
      </c>
      <c r="CD255" s="33">
        <v>9.8455859999999995E-4</v>
      </c>
      <c r="CE255" s="33">
        <v>9.7412964000000006E-4</v>
      </c>
      <c r="CF255" s="33">
        <v>9.6429787999999998E-4</v>
      </c>
      <c r="CG255" s="33">
        <v>9.5396071999999995E-4</v>
      </c>
      <c r="CH255" s="33">
        <v>9.439387199999999E-4</v>
      </c>
      <c r="CI255" s="33">
        <v>9.3352096000000003E-4</v>
      </c>
      <c r="CJ255" s="33">
        <v>9.2343923999999998E-4</v>
      </c>
      <c r="CK255" s="33">
        <v>9.1351884E-4</v>
      </c>
      <c r="CL255" s="33">
        <v>9.0394499999999997E-4</v>
      </c>
      <c r="CM255" s="33">
        <v>8.9482091999999996E-4</v>
      </c>
      <c r="CN255" s="33">
        <v>8.8602432000000004E-4</v>
      </c>
      <c r="CO255" s="33">
        <v>8.7715700000000005E-4</v>
      </c>
      <c r="CP255" s="33">
        <v>8.6835883999999996E-4</v>
      </c>
      <c r="CQ255" s="33">
        <v>8.5890683999999989E-4</v>
      </c>
      <c r="CR255" s="33">
        <v>8.4964436000000006E-4</v>
      </c>
      <c r="CS255" s="33">
        <v>8.4000112E-4</v>
      </c>
      <c r="CT255" s="33">
        <v>8.3095719999999997E-4</v>
      </c>
      <c r="CU255" s="33">
        <v>8.2200375999999997E-4</v>
      </c>
      <c r="CV255" s="33">
        <v>8.1379732000000002E-4</v>
      </c>
      <c r="CW255" s="33">
        <v>8.0541603999999994E-4</v>
      </c>
      <c r="CX255" s="33">
        <v>7.9760531999999986E-4</v>
      </c>
      <c r="CY255" s="33">
        <v>7.9003888000000002E-4</v>
      </c>
      <c r="CZ255" s="33">
        <v>7.8313323999999989E-4</v>
      </c>
      <c r="DA255" s="33">
        <v>7.7626387999999986E-4</v>
      </c>
      <c r="DB255" s="33">
        <v>7.6968168000000003E-4</v>
      </c>
      <c r="DC255" s="33">
        <v>7.6283967999999996E-4</v>
      </c>
      <c r="DD255" s="33">
        <v>7.5594588000000001E-4</v>
      </c>
      <c r="DE255" s="33">
        <v>7.4879708000000005E-4</v>
      </c>
      <c r="DF255" s="33">
        <v>7.4194476000000002E-4</v>
      </c>
      <c r="DG255" s="33">
        <v>7.3544400000000003E-4</v>
      </c>
      <c r="DH255" s="33">
        <v>7.2922343999999996E-4</v>
      </c>
      <c r="DI255" s="33">
        <v>7.2358307999999998E-4</v>
      </c>
      <c r="DJ255" s="33">
        <v>7.1823055999999997E-4</v>
      </c>
      <c r="DK255" s="33">
        <v>7.129491999999999E-4</v>
      </c>
      <c r="DL255" s="33">
        <v>7.0780588E-4</v>
      </c>
      <c r="DM255" s="33">
        <v>7.0272719999999996E-4</v>
      </c>
      <c r="DN255" s="33">
        <v>6.9806011999999987E-4</v>
      </c>
      <c r="DO255" s="33">
        <v>6.9343083999999988E-4</v>
      </c>
      <c r="DP255" s="33">
        <v>6.891521199999999E-4</v>
      </c>
      <c r="DQ255" s="33">
        <v>6.8489128000000005E-4</v>
      </c>
      <c r="DR255" s="33">
        <v>6.8066692000000003E-4</v>
      </c>
      <c r="DS255" s="33">
        <v>6.7633459999999999E-4</v>
      </c>
      <c r="DT255" s="33">
        <v>6.718409599999999E-4</v>
      </c>
      <c r="DU255" s="33">
        <v>6.6748732000000005E-4</v>
      </c>
      <c r="DV255" s="33">
        <v>6.6326195999999991E-4</v>
      </c>
      <c r="DW255" s="33">
        <v>6.5945607999999989E-4</v>
      </c>
      <c r="DX255" s="33">
        <v>6.5624100000000001E-4</v>
      </c>
      <c r="DY255" s="33">
        <v>6.5320957999999993E-4</v>
      </c>
      <c r="DZ255" s="33">
        <v>6.5069363999999998E-4</v>
      </c>
      <c r="EA255" s="33">
        <v>6.4812083999999997E-4</v>
      </c>
      <c r="EB255" s="33">
        <v>6.4555509999999995E-4</v>
      </c>
      <c r="EC255" s="33">
        <v>6.4288766000000005E-4</v>
      </c>
      <c r="ED255" s="33">
        <v>6.4027684000000007E-4</v>
      </c>
      <c r="EE255" s="33">
        <v>6.3722742000000003E-4</v>
      </c>
      <c r="EF255" s="33">
        <v>6.3397931999999992E-4</v>
      </c>
      <c r="EG255" s="33">
        <v>6.3086855999999996E-4</v>
      </c>
      <c r="EH255" s="33">
        <v>6.2793095999999992E-4</v>
      </c>
      <c r="EI255" s="33">
        <v>6.2513625999999992E-4</v>
      </c>
      <c r="EJ255" s="33">
        <v>6.2253362E-4</v>
      </c>
      <c r="EK255" s="33">
        <v>6.2017558E-4</v>
      </c>
      <c r="EL255" s="33">
        <v>6.1807615999999997E-4</v>
      </c>
      <c r="EM255" s="33">
        <v>6.1588575999999993E-4</v>
      </c>
      <c r="EN255" s="33">
        <v>6.1346654000000002E-4</v>
      </c>
      <c r="EO255" s="33">
        <v>6.1080985999999995E-4</v>
      </c>
      <c r="EP255" s="33">
        <v>6.0798081999999991E-4</v>
      </c>
      <c r="EQ255" s="33">
        <v>6.0512211999999999E-4</v>
      </c>
      <c r="ER255" s="33">
        <v>6.0241628000000001E-4</v>
      </c>
      <c r="ES255" s="33">
        <v>5.9943479999999998E-4</v>
      </c>
      <c r="ET255" s="33">
        <v>5.9686889999999995E-4</v>
      </c>
      <c r="EU255" s="33">
        <v>5.944496599999999E-4</v>
      </c>
      <c r="EV255" s="33">
        <v>5.9200251999999998E-4</v>
      </c>
      <c r="EW255" s="33">
        <v>5.8971559999999998E-4</v>
      </c>
      <c r="EX255" s="33">
        <v>5.8775644000000002E-4</v>
      </c>
      <c r="EY255" s="33">
        <v>5.8574761999999998E-4</v>
      </c>
      <c r="EZ255" s="33">
        <v>5.836797399999999E-4</v>
      </c>
      <c r="FA255" s="33">
        <v>5.8180699999999994E-4</v>
      </c>
      <c r="FB255" s="33">
        <v>5.7994938000000007E-4</v>
      </c>
      <c r="FC255" s="33">
        <v>5.7787576000000005E-4</v>
      </c>
      <c r="FD255" s="33">
        <v>5.7576227999999992E-4</v>
      </c>
      <c r="FE255" s="33">
        <v>5.7322918000000001E-4</v>
      </c>
      <c r="FF255" s="33">
        <v>5.7056155999999996E-4</v>
      </c>
      <c r="FG255" s="33">
        <v>5.6781353999999992E-4</v>
      </c>
      <c r="FH255" s="33">
        <v>5.6521511999999994E-4</v>
      </c>
      <c r="FI255" s="33">
        <v>5.6257901999999993E-4</v>
      </c>
      <c r="FJ255" s="33">
        <v>5.5995245999999996E-4</v>
      </c>
      <c r="FK255" s="33">
        <v>5.5811339599999999E-4</v>
      </c>
      <c r="FL255" s="33">
        <v>5.5644485599999995E-4</v>
      </c>
      <c r="FM255" s="33">
        <v>5.5451115600000007E-4</v>
      </c>
      <c r="FN255" s="33">
        <v>5.5262743199999999E-4</v>
      </c>
      <c r="FO255" s="33">
        <v>5.50778524E-4</v>
      </c>
      <c r="FP255" s="33">
        <v>5.4863701199999999E-4</v>
      </c>
      <c r="FQ255" s="33">
        <v>5.4655805200000006E-4</v>
      </c>
      <c r="FR255" s="33">
        <v>5.4456655199999998E-4</v>
      </c>
      <c r="FS255" s="33">
        <v>5.4244567599999992E-4</v>
      </c>
      <c r="FT255" s="33">
        <v>5.4062067199999993E-4</v>
      </c>
      <c r="FU255" s="33">
        <v>5.3918747600000005E-4</v>
      </c>
      <c r="FV255" s="33">
        <v>5.3766333200000005E-4</v>
      </c>
      <c r="FW255" s="33">
        <v>5.3615093599999994E-4</v>
      </c>
      <c r="FX255" s="33">
        <v>5.3480028400000005E-4</v>
      </c>
      <c r="FY255" s="33">
        <v>5.3315131199999999E-4</v>
      </c>
      <c r="FZ255" s="33">
        <v>5.3149959199999997E-4</v>
      </c>
      <c r="GA255" s="33">
        <v>5.2974840400000004E-4</v>
      </c>
      <c r="GB255" s="33">
        <v>5.2770002399999999E-4</v>
      </c>
      <c r="GC255" s="33">
        <v>5.2524274399999994E-4</v>
      </c>
      <c r="GD255" s="33">
        <v>5.2285567199999994E-4</v>
      </c>
      <c r="GE255" s="33">
        <v>5.2028836799999998E-4</v>
      </c>
      <c r="GF255" s="33">
        <v>5.1742984000000003E-4</v>
      </c>
      <c r="GG255" s="33">
        <v>5.14641524E-4</v>
      </c>
      <c r="GH255" s="33">
        <v>5.1208997999999996E-4</v>
      </c>
      <c r="GI255" s="33">
        <v>5.0966990399999999E-4</v>
      </c>
      <c r="GJ255" s="33">
        <v>5.07421484E-4</v>
      </c>
      <c r="GK255" s="33">
        <v>5.0549148399999997E-4</v>
      </c>
      <c r="GL255" s="33">
        <v>5.0380019199999999E-4</v>
      </c>
      <c r="GM255" s="33">
        <v>5.0191772799999996E-4</v>
      </c>
      <c r="GN255" s="33">
        <v>5.00060564E-4</v>
      </c>
      <c r="GO255" s="33">
        <v>4.9819662000000003E-4</v>
      </c>
      <c r="GP255" s="33">
        <v>4.9622860000000002E-4</v>
      </c>
      <c r="GQ255" s="33">
        <v>4.9414530800000005E-4</v>
      </c>
      <c r="GR255" s="33">
        <v>4.9158382399999993E-4</v>
      </c>
      <c r="GS255" s="33">
        <v>4.8892242799999995E-4</v>
      </c>
      <c r="GT255" s="33">
        <v>4.8648942E-4</v>
      </c>
      <c r="GU255" s="33">
        <v>4.8387471199999994E-4</v>
      </c>
      <c r="GV255" s="33">
        <v>4.8100971599999992E-4</v>
      </c>
      <c r="GW255" s="33">
        <v>4.78258328E-4</v>
      </c>
      <c r="GX255" s="33">
        <v>4.7564415599999997E-4</v>
      </c>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33"/>
      <c r="IW255" s="33"/>
      <c r="IX255" s="33"/>
      <c r="IY255" s="33"/>
      <c r="IZ255" s="33"/>
      <c r="JA255" s="33"/>
      <c r="JB255" s="33"/>
      <c r="JC255" s="33"/>
      <c r="JD255" s="33"/>
      <c r="JE255" s="33"/>
      <c r="JF255" s="33"/>
      <c r="JG255" s="33"/>
      <c r="JH255" s="33"/>
      <c r="JI255" s="33"/>
      <c r="JJ255" s="33"/>
      <c r="JK255" s="33"/>
      <c r="JL255" s="33"/>
      <c r="JM255" s="33"/>
      <c r="JN255" s="33"/>
      <c r="JO255" s="33"/>
      <c r="JP255" s="33"/>
      <c r="JQ255" s="33"/>
      <c r="JR255" s="33"/>
      <c r="JS255" s="33"/>
      <c r="JT255" s="33"/>
      <c r="JU255" s="33"/>
      <c r="JV255" s="33"/>
      <c r="JW255" s="33"/>
      <c r="JX255" s="33"/>
      <c r="JY255" s="33"/>
      <c r="JZ255" s="33"/>
      <c r="KA255" s="33"/>
      <c r="KB255" s="33"/>
      <c r="KC255" s="33"/>
      <c r="KD255" s="33"/>
      <c r="KE255" s="33"/>
      <c r="KF255" s="33"/>
      <c r="KG255" s="33"/>
      <c r="KH255" s="33"/>
      <c r="KI255" s="33"/>
      <c r="KJ255" s="33"/>
      <c r="KK255" s="33"/>
      <c r="KL255" s="33"/>
      <c r="KM255" s="33"/>
      <c r="KN255" s="33"/>
      <c r="KO255" s="33"/>
      <c r="KP255" s="33"/>
      <c r="KQ255" s="33"/>
      <c r="KR255" s="33"/>
      <c r="KS255" s="33"/>
      <c r="KT255" s="33"/>
      <c r="KU255" s="33"/>
      <c r="KV255" s="33"/>
      <c r="KW255" s="33"/>
      <c r="KX255" s="33"/>
      <c r="KY255" s="33"/>
      <c r="KZ255" s="33"/>
      <c r="LA255" s="33"/>
      <c r="LB255" s="33"/>
      <c r="LC255" s="33"/>
      <c r="LD255" s="33"/>
      <c r="LE255" s="33"/>
      <c r="LF255" s="33"/>
      <c r="LG255" s="33"/>
      <c r="LH255" s="33"/>
      <c r="LI255" s="33"/>
      <c r="LJ255" s="33"/>
      <c r="LK255" s="33"/>
      <c r="LL255" s="33"/>
      <c r="LM255" s="33"/>
      <c r="LN255" s="33"/>
      <c r="LO255" s="33"/>
      <c r="LP255" s="33"/>
      <c r="LQ255" s="33"/>
      <c r="LR255" s="33"/>
      <c r="LS255" s="33"/>
      <c r="LT255" s="33"/>
      <c r="LU255" s="33"/>
      <c r="LV255" s="33"/>
      <c r="LW255" s="33"/>
      <c r="LX255" s="33"/>
      <c r="LY255" s="33"/>
      <c r="LZ255" s="33"/>
      <c r="MA255" s="33"/>
      <c r="MB255" s="33"/>
      <c r="MC255" s="33"/>
      <c r="MD255" s="33"/>
      <c r="ME255" s="33"/>
      <c r="MF255" s="33"/>
      <c r="MG255" s="33"/>
      <c r="MH255" s="33"/>
      <c r="MI255" s="33"/>
      <c r="MJ255" s="33"/>
      <c r="MK255" s="33"/>
      <c r="ML255" s="33"/>
      <c r="MM255" s="33"/>
      <c r="MN255" s="33"/>
      <c r="MO255" s="33"/>
      <c r="MP255" s="33"/>
      <c r="MQ255" s="33"/>
      <c r="MR255" s="33"/>
      <c r="MS255" s="33"/>
      <c r="MT255" s="33"/>
      <c r="MU255" s="33"/>
      <c r="MV255" s="33"/>
      <c r="MW255" s="33"/>
      <c r="MX255" s="33"/>
      <c r="MY255" s="33"/>
      <c r="MZ255" s="33"/>
      <c r="NA255" s="33"/>
      <c r="NB255" s="33"/>
      <c r="NC255" s="33"/>
      <c r="ND255" s="33"/>
      <c r="NE255" s="33"/>
      <c r="NF255" s="33"/>
      <c r="NG255" s="33"/>
      <c r="NH255" s="33"/>
      <c r="NI255" s="33"/>
      <c r="NJ255" s="33"/>
      <c r="NK255" s="33"/>
      <c r="NL255" s="33"/>
      <c r="NM255" s="33"/>
      <c r="NN255" s="33"/>
      <c r="NO255" s="33"/>
      <c r="NP255" s="33"/>
      <c r="NQ255" s="33"/>
      <c r="NR255" s="33"/>
      <c r="NS255" s="33"/>
      <c r="NT255" s="33"/>
      <c r="NU255" s="33"/>
      <c r="NV255" s="33"/>
      <c r="NW255" s="33"/>
      <c r="NX255" s="33"/>
      <c r="NY255" s="33"/>
      <c r="NZ255" s="33"/>
      <c r="OA255" s="33"/>
      <c r="OB255" s="33"/>
      <c r="OC255" s="33"/>
      <c r="OD255" s="33"/>
      <c r="OE255" s="33"/>
      <c r="OF255" s="33"/>
      <c r="OG255" s="33"/>
      <c r="OH255" s="33"/>
      <c r="OI255" s="33"/>
      <c r="OJ255" s="33"/>
      <c r="OK255" s="33"/>
      <c r="OL255" s="33"/>
      <c r="OM255" s="33"/>
    </row>
    <row r="256" spans="1:403" x14ac:dyDescent="0.25">
      <c r="A256" s="13" t="str">
        <f t="shared" si="2"/>
        <v>Boom-VERY COARSE-0.6-14-Any</v>
      </c>
      <c r="B256" s="13" t="s">
        <v>57</v>
      </c>
      <c r="C256" s="13" t="s">
        <v>32</v>
      </c>
      <c r="D256" s="23">
        <v>0.6</v>
      </c>
      <c r="E256" s="23">
        <v>14</v>
      </c>
      <c r="F256" s="32" t="s">
        <v>48</v>
      </c>
      <c r="G256" s="33">
        <v>2.148924E-2</v>
      </c>
      <c r="H256" s="33">
        <v>1.5939118000000002E-2</v>
      </c>
      <c r="I256" s="33">
        <v>1.3029325200000001E-2</v>
      </c>
      <c r="J256" s="33">
        <v>1.13497532E-2</v>
      </c>
      <c r="K256" s="33">
        <v>1.0257873999999998E-2</v>
      </c>
      <c r="L256" s="33">
        <v>9.4698367999999991E-3</v>
      </c>
      <c r="M256" s="33">
        <v>8.7744180000000008E-3</v>
      </c>
      <c r="N256" s="33">
        <v>8.2310404000000004E-3</v>
      </c>
      <c r="O256" s="33">
        <v>7.7193339999999996E-3</v>
      </c>
      <c r="P256" s="33">
        <v>7.2209040000000002E-3</v>
      </c>
      <c r="Q256" s="33">
        <v>6.6412794000000001E-3</v>
      </c>
      <c r="R256" s="33">
        <v>6.0686002000000005E-3</v>
      </c>
      <c r="S256" s="33">
        <v>5.4816943999999989E-3</v>
      </c>
      <c r="T256" s="33">
        <v>4.8802016E-3</v>
      </c>
      <c r="U256" s="33">
        <v>4.2816393999999995E-3</v>
      </c>
      <c r="V256" s="33">
        <v>3.6926198000000001E-3</v>
      </c>
      <c r="W256" s="33">
        <v>3.1332228E-3</v>
      </c>
      <c r="X256" s="33">
        <v>2.9018631999999998E-3</v>
      </c>
      <c r="Y256" s="33">
        <v>2.7150163199999998E-3</v>
      </c>
      <c r="Z256" s="33">
        <v>2.5604169599999999E-3</v>
      </c>
      <c r="AA256" s="33">
        <v>2.4304830799999999E-3</v>
      </c>
      <c r="AB256" s="33">
        <v>2.31916656E-3</v>
      </c>
      <c r="AC256" s="33">
        <v>2.2225730799999999E-3</v>
      </c>
      <c r="AD256" s="33">
        <v>2.1377829999999999E-3</v>
      </c>
      <c r="AE256" s="33">
        <v>2.0620937599999997E-3</v>
      </c>
      <c r="AF256" s="33">
        <v>1.9938073999999999E-3</v>
      </c>
      <c r="AG256" s="33">
        <v>1.93118044E-3</v>
      </c>
      <c r="AH256" s="33">
        <v>1.8750019199999998E-3</v>
      </c>
      <c r="AI256" s="33">
        <v>1.8238040799999999E-3</v>
      </c>
      <c r="AJ256" s="33">
        <v>1.77674188E-3</v>
      </c>
      <c r="AK256" s="33">
        <v>1.7332768400000001E-3</v>
      </c>
      <c r="AL256" s="33">
        <v>1.6927688799999998E-3</v>
      </c>
      <c r="AM256" s="33">
        <v>1.65579692E-3</v>
      </c>
      <c r="AN256" s="33">
        <v>1.6207705999999999E-3</v>
      </c>
      <c r="AO256" s="33">
        <v>1.5877031199999997E-3</v>
      </c>
      <c r="AP256" s="33">
        <v>1.5569684399999999E-3</v>
      </c>
      <c r="AQ256" s="33">
        <v>1.52772576E-3</v>
      </c>
      <c r="AR256" s="33">
        <v>1.5006497599999999E-3</v>
      </c>
      <c r="AS256" s="33">
        <v>1.47536272E-3</v>
      </c>
      <c r="AT256" s="33">
        <v>1.4517158800000001E-3</v>
      </c>
      <c r="AU256" s="33">
        <v>1.4288255999999999E-3</v>
      </c>
      <c r="AV256" s="33">
        <v>1.4068244000000002E-3</v>
      </c>
      <c r="AW256" s="33">
        <v>1.38617276E-3</v>
      </c>
      <c r="AX256" s="33">
        <v>1.3661528799999998E-3</v>
      </c>
      <c r="AY256" s="33">
        <v>1.3472318400000001E-3</v>
      </c>
      <c r="AZ256" s="33">
        <v>1.3287941200000001E-3</v>
      </c>
      <c r="BA256" s="33">
        <v>1.3109042800000001E-3</v>
      </c>
      <c r="BB256" s="33">
        <v>1.2941267199999998E-3</v>
      </c>
      <c r="BC256" s="33">
        <v>1.27739048E-3</v>
      </c>
      <c r="BD256" s="33">
        <v>1.2615967599999998E-3</v>
      </c>
      <c r="BE256" s="33">
        <v>1.2464051599999999E-3</v>
      </c>
      <c r="BF256" s="33">
        <v>1.2320067599999999E-3</v>
      </c>
      <c r="BG256" s="33">
        <v>1.2184967599999999E-3</v>
      </c>
      <c r="BH256" s="33">
        <v>1.20543564E-3</v>
      </c>
      <c r="BI256" s="33">
        <v>1.1926149599999999E-3</v>
      </c>
      <c r="BJ256" s="33">
        <v>1.1802273199999999E-3</v>
      </c>
      <c r="BK256" s="33">
        <v>1.1682873599999999E-3</v>
      </c>
      <c r="BL256" s="33">
        <v>1.1568786399999999E-3</v>
      </c>
      <c r="BM256" s="33">
        <v>1.145901E-3</v>
      </c>
      <c r="BN256" s="33">
        <v>1.1352880000000001E-3</v>
      </c>
      <c r="BO256" s="33">
        <v>1.12505772E-3</v>
      </c>
      <c r="BP256" s="33">
        <v>1.11504604E-3</v>
      </c>
      <c r="BQ256" s="33">
        <v>1.1053089999999998E-3</v>
      </c>
      <c r="BR256" s="33">
        <v>1.09578868E-3</v>
      </c>
      <c r="BS256" s="33">
        <v>1.08655172E-3</v>
      </c>
      <c r="BT256" s="33">
        <v>1.0772702400000001E-3</v>
      </c>
      <c r="BU256" s="33">
        <v>1.06838424E-3</v>
      </c>
      <c r="BV256" s="33">
        <v>1.05999016E-3</v>
      </c>
      <c r="BW256" s="33">
        <v>1.0515124399999999E-3</v>
      </c>
      <c r="BX256" s="33">
        <v>1.0432364399999999E-3</v>
      </c>
      <c r="BY256" s="33">
        <v>1.0345024799999999E-3</v>
      </c>
      <c r="BZ256" s="33">
        <v>1.0259059199999999E-3</v>
      </c>
      <c r="CA256" s="33">
        <v>1.0172840799999999E-3</v>
      </c>
      <c r="CB256" s="33">
        <v>1.00879284E-3</v>
      </c>
      <c r="CC256" s="33">
        <v>1.0001706000000001E-3</v>
      </c>
      <c r="CD256" s="33">
        <v>9.9171331999999999E-4</v>
      </c>
      <c r="CE256" s="33">
        <v>9.8336107999999998E-4</v>
      </c>
      <c r="CF256" s="33">
        <v>9.7484895999999991E-4</v>
      </c>
      <c r="CG256" s="33">
        <v>9.668570799999999E-4</v>
      </c>
      <c r="CH256" s="33">
        <v>9.5899220000000005E-4</v>
      </c>
      <c r="CI256" s="33">
        <v>9.510206E-4</v>
      </c>
      <c r="CJ256" s="33">
        <v>9.4353508000000002E-4</v>
      </c>
      <c r="CK256" s="33">
        <v>9.3588576000000001E-4</v>
      </c>
      <c r="CL256" s="33">
        <v>9.2817300000000002E-4</v>
      </c>
      <c r="CM256" s="33">
        <v>9.1985316E-4</v>
      </c>
      <c r="CN256" s="33">
        <v>9.1129247999999989E-4</v>
      </c>
      <c r="CO256" s="33">
        <v>9.0249419999999996E-4</v>
      </c>
      <c r="CP256" s="33">
        <v>8.9428855999999985E-4</v>
      </c>
      <c r="CQ256" s="33">
        <v>8.8649907999999991E-4</v>
      </c>
      <c r="CR256" s="33">
        <v>8.7899715999999997E-4</v>
      </c>
      <c r="CS256" s="33">
        <v>8.7131584000000001E-4</v>
      </c>
      <c r="CT256" s="33">
        <v>8.6411944000000008E-4</v>
      </c>
      <c r="CU256" s="33">
        <v>8.5677916000000002E-4</v>
      </c>
      <c r="CV256" s="33">
        <v>8.4930291999999992E-4</v>
      </c>
      <c r="CW256" s="33">
        <v>8.4183535999999995E-4</v>
      </c>
      <c r="CX256" s="33">
        <v>8.3462588000000003E-4</v>
      </c>
      <c r="CY256" s="33">
        <v>8.2748288E-4</v>
      </c>
      <c r="CZ256" s="33">
        <v>8.2040775999999999E-4</v>
      </c>
      <c r="DA256" s="33">
        <v>8.1343935999999997E-4</v>
      </c>
      <c r="DB256" s="33">
        <v>8.0599391999999987E-4</v>
      </c>
      <c r="DC256" s="33">
        <v>7.9844651999999995E-4</v>
      </c>
      <c r="DD256" s="33">
        <v>7.912784E-4</v>
      </c>
      <c r="DE256" s="33">
        <v>7.843233200000001E-4</v>
      </c>
      <c r="DF256" s="33">
        <v>7.7779436000000003E-4</v>
      </c>
      <c r="DG256" s="33">
        <v>7.7141736000000002E-4</v>
      </c>
      <c r="DH256" s="33">
        <v>7.6529475999999991E-4</v>
      </c>
      <c r="DI256" s="33">
        <v>7.5925499999999991E-4</v>
      </c>
      <c r="DJ256" s="33">
        <v>7.5320159999999988E-4</v>
      </c>
      <c r="DK256" s="33">
        <v>7.4686735999999988E-4</v>
      </c>
      <c r="DL256" s="33">
        <v>7.4034016000000004E-4</v>
      </c>
      <c r="DM256" s="33">
        <v>7.3410487999999992E-4</v>
      </c>
      <c r="DN256" s="33">
        <v>7.277050400000001E-4</v>
      </c>
      <c r="DO256" s="33">
        <v>7.2109579999999989E-4</v>
      </c>
      <c r="DP256" s="33">
        <v>7.1460368000000006E-4</v>
      </c>
      <c r="DQ256" s="33">
        <v>7.0798156000000004E-4</v>
      </c>
      <c r="DR256" s="33">
        <v>7.0157371999999998E-4</v>
      </c>
      <c r="DS256" s="33">
        <v>6.9516800000000002E-4</v>
      </c>
      <c r="DT256" s="33">
        <v>6.8957183999999994E-4</v>
      </c>
      <c r="DU256" s="33">
        <v>6.8430719999999995E-4</v>
      </c>
      <c r="DV256" s="33">
        <v>6.7903519999999988E-4</v>
      </c>
      <c r="DW256" s="33">
        <v>6.7384739999999991E-4</v>
      </c>
      <c r="DX256" s="33">
        <v>6.6836832000000004E-4</v>
      </c>
      <c r="DY256" s="33">
        <v>6.6250799999999991E-4</v>
      </c>
      <c r="DZ256" s="33">
        <v>6.5664019999999985E-4</v>
      </c>
      <c r="EA256" s="33">
        <v>6.5054955999999998E-4</v>
      </c>
      <c r="EB256" s="33">
        <v>6.4467704000000002E-4</v>
      </c>
      <c r="EC256" s="33">
        <v>6.3889966000000003E-4</v>
      </c>
      <c r="ED256" s="33">
        <v>6.3346061999999988E-4</v>
      </c>
      <c r="EE256" s="33">
        <v>6.2809272000000007E-4</v>
      </c>
      <c r="EF256" s="33">
        <v>6.2281684E-4</v>
      </c>
      <c r="EG256" s="33">
        <v>6.1782409999999992E-4</v>
      </c>
      <c r="EH256" s="33">
        <v>6.131194E-4</v>
      </c>
      <c r="EI256" s="33">
        <v>6.0875466000000005E-4</v>
      </c>
      <c r="EJ256" s="33">
        <v>6.0438506000000001E-4</v>
      </c>
      <c r="EK256" s="33">
        <v>6.0008792000000003E-4</v>
      </c>
      <c r="EL256" s="33">
        <v>5.9586031999999995E-4</v>
      </c>
      <c r="EM256" s="33">
        <v>5.9147053999999998E-4</v>
      </c>
      <c r="EN256" s="33">
        <v>5.8729281999999998E-4</v>
      </c>
      <c r="EO256" s="33">
        <v>5.8311373999999998E-4</v>
      </c>
      <c r="EP256" s="33">
        <v>5.7899708000000005E-4</v>
      </c>
      <c r="EQ256" s="33">
        <v>5.7531358E-4</v>
      </c>
      <c r="ER256" s="33">
        <v>5.7171977999999997E-4</v>
      </c>
      <c r="ES256" s="33">
        <v>5.6830488000000001E-4</v>
      </c>
      <c r="ET256" s="33">
        <v>5.6496361999999994E-4</v>
      </c>
      <c r="EU256" s="33">
        <v>5.6185161999999995E-4</v>
      </c>
      <c r="EV256" s="33">
        <v>5.5871123999999995E-4</v>
      </c>
      <c r="EW256" s="33">
        <v>5.5561306000000003E-4</v>
      </c>
      <c r="EX256" s="33">
        <v>5.5277623999999996E-4</v>
      </c>
      <c r="EY256" s="33">
        <v>5.4969099999999994E-4</v>
      </c>
      <c r="EZ256" s="33">
        <v>5.4680571999999998E-4</v>
      </c>
      <c r="FA256" s="33">
        <v>5.4374049999999998E-4</v>
      </c>
      <c r="FB256" s="33">
        <v>5.4047576E-4</v>
      </c>
      <c r="FC256" s="33">
        <v>5.3732854000000001E-4</v>
      </c>
      <c r="FD256" s="33">
        <v>5.3408351999999996E-4</v>
      </c>
      <c r="FE256" s="33">
        <v>5.3115299999999992E-4</v>
      </c>
      <c r="FF256" s="33">
        <v>5.283935E-4</v>
      </c>
      <c r="FG256" s="33">
        <v>5.2602233999999996E-4</v>
      </c>
      <c r="FH256" s="33">
        <v>5.2379459999999994E-4</v>
      </c>
      <c r="FI256" s="33">
        <v>5.2138794000000004E-4</v>
      </c>
      <c r="FJ256" s="33">
        <v>5.1883449999999998E-4</v>
      </c>
      <c r="FK256" s="33">
        <v>5.1609850000000005E-4</v>
      </c>
      <c r="FL256" s="33">
        <v>5.1308303999999996E-4</v>
      </c>
      <c r="FM256" s="33">
        <v>5.1007834000000001E-4</v>
      </c>
      <c r="FN256" s="33">
        <v>5.0694599999999998E-4</v>
      </c>
      <c r="FO256" s="33">
        <v>5.0387293999999997E-4</v>
      </c>
      <c r="FP256" s="33">
        <v>5.0098120000000002E-4</v>
      </c>
      <c r="FQ256" s="33">
        <v>4.9841740000000005E-4</v>
      </c>
      <c r="FR256" s="33">
        <v>4.9599319999999998E-4</v>
      </c>
      <c r="FS256" s="33">
        <v>4.9354383999999994E-4</v>
      </c>
      <c r="FT256" s="33">
        <v>4.9123451999999999E-4</v>
      </c>
      <c r="FU256" s="33">
        <v>4.8885461999999995E-4</v>
      </c>
      <c r="FV256" s="33">
        <v>4.8614725999999997E-4</v>
      </c>
      <c r="FW256" s="33">
        <v>4.8318291999999998E-4</v>
      </c>
      <c r="FX256" s="33">
        <v>4.7995994E-4</v>
      </c>
      <c r="FY256" s="33">
        <v>4.7669987999999998E-4</v>
      </c>
      <c r="FZ256" s="33">
        <v>4.7316802000000002E-4</v>
      </c>
      <c r="GA256" s="33">
        <v>4.6960071999999997E-4</v>
      </c>
      <c r="GB256" s="33">
        <v>4.6609131999999999E-4</v>
      </c>
      <c r="GC256" s="33">
        <v>4.6271967999999999E-4</v>
      </c>
      <c r="GD256" s="33">
        <v>4.5935554000000001E-4</v>
      </c>
      <c r="GE256" s="33">
        <v>4.5600137999999999E-4</v>
      </c>
      <c r="GF256" s="33">
        <v>4.5294956000000006E-4</v>
      </c>
      <c r="GG256" s="33">
        <v>4.5002912799999999E-4</v>
      </c>
      <c r="GH256" s="33">
        <v>4.4715590399999999E-4</v>
      </c>
      <c r="GI256" s="33">
        <v>4.4462452399999998E-4</v>
      </c>
      <c r="GJ256" s="33">
        <v>4.4217665599999994E-4</v>
      </c>
      <c r="GK256" s="33">
        <v>4.3974097599999999E-4</v>
      </c>
      <c r="GL256" s="33">
        <v>4.3706059599999997E-4</v>
      </c>
      <c r="GM256" s="33">
        <v>4.3432139999999996E-4</v>
      </c>
      <c r="GN256" s="33">
        <v>4.3146912400000002E-4</v>
      </c>
      <c r="GO256" s="33">
        <v>4.2837149999999999E-4</v>
      </c>
      <c r="GP256" s="33">
        <v>4.25335256E-4</v>
      </c>
      <c r="GQ256" s="33">
        <v>4.2236273200000002E-4</v>
      </c>
      <c r="GR256" s="33">
        <v>4.1952935600000002E-4</v>
      </c>
      <c r="GS256" s="33">
        <v>4.1699168000000001E-4</v>
      </c>
      <c r="GT256" s="33">
        <v>4.1434202799999999E-4</v>
      </c>
      <c r="GU256" s="33">
        <v>4.1178391199999997E-4</v>
      </c>
      <c r="GV256" s="33">
        <v>4.0916962800000001E-4</v>
      </c>
      <c r="GW256" s="33">
        <v>4.0633959599999998E-4</v>
      </c>
      <c r="GX256" s="33">
        <v>4.0327772799999997E-4</v>
      </c>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c r="IV256" s="33"/>
      <c r="IW256" s="33"/>
      <c r="IX256" s="33"/>
      <c r="IY256" s="33"/>
      <c r="IZ256" s="33"/>
      <c r="JA256" s="33"/>
      <c r="JB256" s="33"/>
      <c r="JC256" s="33"/>
      <c r="JD256" s="33"/>
      <c r="JE256" s="33"/>
      <c r="JF256" s="33"/>
      <c r="JG256" s="33"/>
      <c r="JH256" s="33"/>
      <c r="JI256" s="33"/>
      <c r="JJ256" s="33"/>
      <c r="JK256" s="33"/>
      <c r="JL256" s="33"/>
      <c r="JM256" s="33"/>
      <c r="JN256" s="33"/>
      <c r="JO256" s="33"/>
      <c r="JP256" s="33"/>
      <c r="JQ256" s="33"/>
      <c r="JR256" s="33"/>
      <c r="JS256" s="33"/>
      <c r="JT256" s="33"/>
      <c r="JU256" s="33"/>
      <c r="JV256" s="33"/>
      <c r="JW256" s="33"/>
      <c r="JX256" s="33"/>
      <c r="JY256" s="33"/>
      <c r="JZ256" s="33"/>
      <c r="KA256" s="33"/>
      <c r="KB256" s="33"/>
      <c r="KC256" s="33"/>
      <c r="KD256" s="33"/>
      <c r="KE256" s="33"/>
      <c r="KF256" s="33"/>
      <c r="KG256" s="33"/>
      <c r="KH256" s="33"/>
      <c r="KI256" s="33"/>
      <c r="KJ256" s="33"/>
      <c r="KK256" s="33"/>
      <c r="KL256" s="33"/>
      <c r="KM256" s="33"/>
      <c r="KN256" s="33"/>
      <c r="KO256" s="33"/>
      <c r="KP256" s="33"/>
      <c r="KQ256" s="33"/>
      <c r="KR256" s="33"/>
      <c r="KS256" s="33"/>
      <c r="KT256" s="33"/>
      <c r="KU256" s="33"/>
      <c r="KV256" s="33"/>
      <c r="KW256" s="33"/>
      <c r="KX256" s="33"/>
      <c r="KY256" s="33"/>
      <c r="KZ256" s="33"/>
      <c r="LA256" s="33"/>
      <c r="LB256" s="33"/>
      <c r="LC256" s="33"/>
      <c r="LD256" s="33"/>
      <c r="LE256" s="33"/>
      <c r="LF256" s="33"/>
      <c r="LG256" s="33"/>
      <c r="LH256" s="33"/>
      <c r="LI256" s="33"/>
      <c r="LJ256" s="33"/>
      <c r="LK256" s="33"/>
      <c r="LL256" s="33"/>
      <c r="LM256" s="33"/>
      <c r="LN256" s="33"/>
      <c r="LO256" s="33"/>
      <c r="LP256" s="33"/>
      <c r="LQ256" s="33"/>
      <c r="LR256" s="33"/>
      <c r="LS256" s="33"/>
      <c r="LT256" s="33"/>
      <c r="LU256" s="33"/>
      <c r="LV256" s="33"/>
      <c r="LW256" s="33"/>
      <c r="LX256" s="33"/>
      <c r="LY256" s="33"/>
      <c r="LZ256" s="33"/>
      <c r="MA256" s="33"/>
      <c r="MB256" s="33"/>
      <c r="MC256" s="33"/>
      <c r="MD256" s="33"/>
      <c r="ME256" s="33"/>
      <c r="MF256" s="33"/>
      <c r="MG256" s="33"/>
      <c r="MH256" s="33"/>
      <c r="MI256" s="33"/>
      <c r="MJ256" s="33"/>
      <c r="MK256" s="33"/>
      <c r="ML256" s="33"/>
      <c r="MM256" s="33"/>
      <c r="MN256" s="33"/>
      <c r="MO256" s="33"/>
      <c r="MP256" s="33"/>
      <c r="MQ256" s="33"/>
      <c r="MR256" s="33"/>
      <c r="MS256" s="33"/>
      <c r="MT256" s="33"/>
      <c r="MU256" s="33"/>
      <c r="MV256" s="33"/>
      <c r="MW256" s="33"/>
      <c r="MX256" s="33"/>
      <c r="MY256" s="33"/>
      <c r="MZ256" s="33"/>
      <c r="NA256" s="33"/>
      <c r="NB256" s="33"/>
      <c r="NC256" s="33"/>
      <c r="ND256" s="33"/>
      <c r="NE256" s="33"/>
      <c r="NF256" s="33"/>
      <c r="NG256" s="33"/>
      <c r="NH256" s="33"/>
      <c r="NI256" s="33"/>
      <c r="NJ256" s="33"/>
      <c r="NK256" s="33"/>
      <c r="NL256" s="33"/>
      <c r="NM256" s="33"/>
      <c r="NN256" s="33"/>
      <c r="NO256" s="33"/>
      <c r="NP256" s="33"/>
      <c r="NQ256" s="33"/>
      <c r="NR256" s="33"/>
      <c r="NS256" s="33"/>
      <c r="NT256" s="33"/>
      <c r="NU256" s="33"/>
      <c r="NV256" s="33"/>
      <c r="NW256" s="33"/>
      <c r="NX256" s="33"/>
      <c r="NY256" s="33"/>
      <c r="NZ256" s="33"/>
      <c r="OA256" s="33"/>
      <c r="OB256" s="33"/>
      <c r="OC256" s="33"/>
      <c r="OD256" s="33"/>
      <c r="OE256" s="33"/>
      <c r="OF256" s="33"/>
      <c r="OG256" s="33"/>
      <c r="OH256" s="33"/>
      <c r="OI256" s="33"/>
      <c r="OJ256" s="33"/>
      <c r="OK256" s="33"/>
      <c r="OL256" s="33"/>
      <c r="OM256" s="33"/>
    </row>
    <row r="257" spans="1:403" x14ac:dyDescent="0.25">
      <c r="A257" s="13" t="str">
        <f t="shared" si="2"/>
        <v>Boom-VERY COARSE-0.6-7-Any</v>
      </c>
      <c r="B257" s="13" t="s">
        <v>57</v>
      </c>
      <c r="C257" s="13" t="s">
        <v>32</v>
      </c>
      <c r="D257" s="23">
        <v>0.6</v>
      </c>
      <c r="E257" s="23">
        <v>7</v>
      </c>
      <c r="F257" s="32" t="s">
        <v>48</v>
      </c>
      <c r="G257" s="33">
        <v>1.3081116800000001E-2</v>
      </c>
      <c r="H257" s="33">
        <v>8.9445948000000004E-3</v>
      </c>
      <c r="I257" s="33">
        <v>7.5024485999999994E-3</v>
      </c>
      <c r="J257" s="33">
        <v>7.0198302000000004E-3</v>
      </c>
      <c r="K257" s="33">
        <v>6.8597965999999998E-3</v>
      </c>
      <c r="L257" s="33">
        <v>6.8390348000000002E-3</v>
      </c>
      <c r="M257" s="33">
        <v>6.7029959999999993E-3</v>
      </c>
      <c r="N257" s="33">
        <v>6.5546203999999999E-3</v>
      </c>
      <c r="O257" s="33">
        <v>6.3856909999999998E-3</v>
      </c>
      <c r="P257" s="33">
        <v>6.1346833999999994E-3</v>
      </c>
      <c r="Q257" s="33">
        <v>5.8083971999999991E-3</v>
      </c>
      <c r="R257" s="33">
        <v>5.4033093999999995E-3</v>
      </c>
      <c r="S257" s="33">
        <v>4.9407621999999997E-3</v>
      </c>
      <c r="T257" s="33">
        <v>4.4352023999999993E-3</v>
      </c>
      <c r="U257" s="33">
        <v>3.9115840000000001E-3</v>
      </c>
      <c r="V257" s="33">
        <v>3.3815276800000004E-3</v>
      </c>
      <c r="W257" s="33">
        <v>2.86651132E-3</v>
      </c>
      <c r="X257" s="33">
        <v>2.7039824399999997E-3</v>
      </c>
      <c r="Y257" s="33">
        <v>2.5852288E-3</v>
      </c>
      <c r="Z257" s="33">
        <v>2.4920494000000002E-3</v>
      </c>
      <c r="AA257" s="33">
        <v>2.4126294800000002E-3</v>
      </c>
      <c r="AB257" s="33">
        <v>2.3418546000000002E-3</v>
      </c>
      <c r="AC257" s="33">
        <v>2.2773643599999999E-3</v>
      </c>
      <c r="AD257" s="33">
        <v>2.2183606000000002E-3</v>
      </c>
      <c r="AE257" s="33">
        <v>2.1639889999999998E-3</v>
      </c>
      <c r="AF257" s="33">
        <v>2.1128105999999999E-3</v>
      </c>
      <c r="AG257" s="33">
        <v>2.06431364E-3</v>
      </c>
      <c r="AH257" s="33">
        <v>2.01792072E-3</v>
      </c>
      <c r="AI257" s="33">
        <v>1.9743417199999998E-3</v>
      </c>
      <c r="AJ257" s="33">
        <v>1.9326309199999999E-3</v>
      </c>
      <c r="AK257" s="33">
        <v>1.89217448E-3</v>
      </c>
      <c r="AL257" s="33">
        <v>1.85256028E-3</v>
      </c>
      <c r="AM257" s="33">
        <v>1.8145669199999999E-3</v>
      </c>
      <c r="AN257" s="33">
        <v>1.77780032E-3</v>
      </c>
      <c r="AO257" s="33">
        <v>1.7425268800000001E-3</v>
      </c>
      <c r="AP257" s="33">
        <v>1.7075681599999998E-3</v>
      </c>
      <c r="AQ257" s="33">
        <v>1.6736037999999999E-3</v>
      </c>
      <c r="AR257" s="33">
        <v>1.6409101999999998E-3</v>
      </c>
      <c r="AS257" s="33">
        <v>1.60950836E-3</v>
      </c>
      <c r="AT257" s="33">
        <v>1.5790484399999998E-3</v>
      </c>
      <c r="AU257" s="33">
        <v>1.5490685599999997E-3</v>
      </c>
      <c r="AV257" s="33">
        <v>1.5194951999999999E-3</v>
      </c>
      <c r="AW257" s="33">
        <v>1.4916064800000002E-3</v>
      </c>
      <c r="AX257" s="33">
        <v>1.46439356E-3</v>
      </c>
      <c r="AY257" s="33">
        <v>1.4386904000000002E-3</v>
      </c>
      <c r="AZ257" s="33">
        <v>1.4131798799999998E-3</v>
      </c>
      <c r="BA257" s="33">
        <v>1.3887111199999999E-3</v>
      </c>
      <c r="BB257" s="33">
        <v>1.3650660000000001E-3</v>
      </c>
      <c r="BC257" s="33">
        <v>1.34205928E-3</v>
      </c>
      <c r="BD257" s="33">
        <v>1.3189560400000001E-3</v>
      </c>
      <c r="BE257" s="33">
        <v>1.2965057599999999E-3</v>
      </c>
      <c r="BF257" s="33">
        <v>1.2747066E-3</v>
      </c>
      <c r="BG257" s="33">
        <v>1.2540676799999999E-3</v>
      </c>
      <c r="BH257" s="33">
        <v>1.233851E-3</v>
      </c>
      <c r="BI257" s="33">
        <v>1.2149482000000001E-3</v>
      </c>
      <c r="BJ257" s="33">
        <v>1.1963489200000001E-3</v>
      </c>
      <c r="BK257" s="33">
        <v>1.1780804000000001E-3</v>
      </c>
      <c r="BL257" s="33">
        <v>1.1603280399999998E-3</v>
      </c>
      <c r="BM257" s="33">
        <v>1.1428963999999999E-3</v>
      </c>
      <c r="BN257" s="33">
        <v>1.1257174E-3</v>
      </c>
      <c r="BO257" s="33">
        <v>1.1091263599999999E-3</v>
      </c>
      <c r="BP257" s="33">
        <v>1.0924653599999998E-3</v>
      </c>
      <c r="BQ257" s="33">
        <v>1.0769770799999999E-3</v>
      </c>
      <c r="BR257" s="33">
        <v>1.0619581599999998E-3</v>
      </c>
      <c r="BS257" s="33">
        <v>1.0478222E-3</v>
      </c>
      <c r="BT257" s="33">
        <v>1.03390952E-3</v>
      </c>
      <c r="BU257" s="33">
        <v>1.0200228399999999E-3</v>
      </c>
      <c r="BV257" s="33">
        <v>1.0062015599999999E-3</v>
      </c>
      <c r="BW257" s="33">
        <v>9.9297491999999999E-4</v>
      </c>
      <c r="BX257" s="33">
        <v>9.8016596000000014E-4</v>
      </c>
      <c r="BY257" s="33">
        <v>9.6795251999999999E-4</v>
      </c>
      <c r="BZ257" s="33">
        <v>9.5552655999999998E-4</v>
      </c>
      <c r="CA257" s="33">
        <v>9.4368320000000002E-4</v>
      </c>
      <c r="CB257" s="33">
        <v>9.3142216000000001E-4</v>
      </c>
      <c r="CC257" s="33">
        <v>9.1994963999999992E-4</v>
      </c>
      <c r="CD257" s="33">
        <v>9.0798835999999995E-4</v>
      </c>
      <c r="CE257" s="33">
        <v>8.9659047999999999E-4</v>
      </c>
      <c r="CF257" s="33">
        <v>8.8524311999999992E-4</v>
      </c>
      <c r="CG257" s="33">
        <v>8.7400656000000002E-4</v>
      </c>
      <c r="CH257" s="33">
        <v>8.6245836000000005E-4</v>
      </c>
      <c r="CI257" s="33">
        <v>8.5081304000000002E-4</v>
      </c>
      <c r="CJ257" s="33">
        <v>8.3953116000000003E-4</v>
      </c>
      <c r="CK257" s="33">
        <v>8.2935916000000001E-4</v>
      </c>
      <c r="CL257" s="33">
        <v>8.1887588E-4</v>
      </c>
      <c r="CM257" s="33">
        <v>8.0909288000000003E-4</v>
      </c>
      <c r="CN257" s="33">
        <v>7.9859964000000003E-4</v>
      </c>
      <c r="CO257" s="33">
        <v>7.8842812000000004E-4</v>
      </c>
      <c r="CP257" s="33">
        <v>7.7809856E-4</v>
      </c>
      <c r="CQ257" s="33">
        <v>7.6797647999999989E-4</v>
      </c>
      <c r="CR257" s="33">
        <v>7.5833512000000002E-4</v>
      </c>
      <c r="CS257" s="33">
        <v>7.4900452000000004E-4</v>
      </c>
      <c r="CT257" s="33">
        <v>7.3971935999999998E-4</v>
      </c>
      <c r="CU257" s="33">
        <v>7.3139648000000008E-4</v>
      </c>
      <c r="CV257" s="33">
        <v>7.2288011999999992E-4</v>
      </c>
      <c r="CW257" s="33">
        <v>7.1499171999999983E-4</v>
      </c>
      <c r="CX257" s="33">
        <v>7.0642987999999991E-4</v>
      </c>
      <c r="CY257" s="33">
        <v>6.9799383999999995E-4</v>
      </c>
      <c r="CZ257" s="33">
        <v>6.8947827999999995E-4</v>
      </c>
      <c r="DA257" s="33">
        <v>6.8088467999999997E-4</v>
      </c>
      <c r="DB257" s="33">
        <v>6.7285596000000005E-4</v>
      </c>
      <c r="DC257" s="33">
        <v>6.6501422E-4</v>
      </c>
      <c r="DD257" s="33">
        <v>6.5752036000000006E-4</v>
      </c>
      <c r="DE257" s="33">
        <v>6.5042011999999992E-4</v>
      </c>
      <c r="DF257" s="33">
        <v>6.4292046000000006E-4</v>
      </c>
      <c r="DG257" s="33">
        <v>6.361863399999999E-4</v>
      </c>
      <c r="DH257" s="33">
        <v>6.2894287999999991E-4</v>
      </c>
      <c r="DI257" s="33">
        <v>6.2223642000000003E-4</v>
      </c>
      <c r="DJ257" s="33">
        <v>6.1539432000000003E-4</v>
      </c>
      <c r="DK257" s="33">
        <v>6.0883477999999997E-4</v>
      </c>
      <c r="DL257" s="33">
        <v>6.0232725999999999E-4</v>
      </c>
      <c r="DM257" s="33">
        <v>5.9588472000000003E-4</v>
      </c>
      <c r="DN257" s="33">
        <v>5.8973419999999992E-4</v>
      </c>
      <c r="DO257" s="33">
        <v>5.8407331999999997E-4</v>
      </c>
      <c r="DP257" s="33">
        <v>5.7827542E-4</v>
      </c>
      <c r="DQ257" s="33">
        <v>5.7277000000000001E-4</v>
      </c>
      <c r="DR257" s="33">
        <v>5.6650273999999995E-4</v>
      </c>
      <c r="DS257" s="33">
        <v>5.6082161999999999E-4</v>
      </c>
      <c r="DT257" s="33">
        <v>5.5495367999999995E-4</v>
      </c>
      <c r="DU257" s="33">
        <v>5.4946227999999998E-4</v>
      </c>
      <c r="DV257" s="33">
        <v>5.4455336E-4</v>
      </c>
      <c r="DW257" s="33">
        <v>5.3979321999999999E-4</v>
      </c>
      <c r="DX257" s="33">
        <v>5.3508234000000003E-4</v>
      </c>
      <c r="DY257" s="33">
        <v>5.303094E-4</v>
      </c>
      <c r="DZ257" s="33">
        <v>5.2513149999999992E-4</v>
      </c>
      <c r="EA257" s="33">
        <v>5.2023572000000002E-4</v>
      </c>
      <c r="EB257" s="33">
        <v>5.1462335999999994E-4</v>
      </c>
      <c r="EC257" s="33">
        <v>5.0943620000000001E-4</v>
      </c>
      <c r="ED257" s="33">
        <v>5.0420621999999998E-4</v>
      </c>
      <c r="EE257" s="33">
        <v>4.9944913999999999E-4</v>
      </c>
      <c r="EF257" s="33">
        <v>4.9507288E-4</v>
      </c>
      <c r="EG257" s="33">
        <v>4.9053091999999988E-4</v>
      </c>
      <c r="EH257" s="33">
        <v>4.8615709999999995E-4</v>
      </c>
      <c r="EI257" s="33">
        <v>4.8154559999999999E-4</v>
      </c>
      <c r="EJ257" s="33">
        <v>4.7680999999999998E-4</v>
      </c>
      <c r="EK257" s="33">
        <v>4.7204015999999997E-4</v>
      </c>
      <c r="EL257" s="33">
        <v>4.6687003999999998E-4</v>
      </c>
      <c r="EM257" s="33">
        <v>4.6201322000000004E-4</v>
      </c>
      <c r="EN257" s="33">
        <v>4.5693546000000001E-4</v>
      </c>
      <c r="EO257" s="33">
        <v>4.5225859999999997E-4</v>
      </c>
      <c r="EP257" s="33">
        <v>4.4785120000000005E-4</v>
      </c>
      <c r="EQ257" s="33">
        <v>4.4332023999999999E-4</v>
      </c>
      <c r="ER257" s="33">
        <v>4.3882787999999999E-4</v>
      </c>
      <c r="ES257" s="33">
        <v>4.3446345999999995E-4</v>
      </c>
      <c r="ET257" s="33">
        <v>4.3027605999999998E-4</v>
      </c>
      <c r="EU257" s="33">
        <v>4.2613412E-4</v>
      </c>
      <c r="EV257" s="33">
        <v>4.2184763999999998E-4</v>
      </c>
      <c r="EW257" s="33">
        <v>4.1776583999999996E-4</v>
      </c>
      <c r="EX257" s="33">
        <v>4.1350923999999996E-4</v>
      </c>
      <c r="EY257" s="33">
        <v>4.0958755999999992E-4</v>
      </c>
      <c r="EZ257" s="33">
        <v>4.0571237999999997E-4</v>
      </c>
      <c r="FA257" s="33">
        <v>4.0161954000000004E-4</v>
      </c>
      <c r="FB257" s="33">
        <v>3.9764143999999999E-4</v>
      </c>
      <c r="FC257" s="33">
        <v>3.9346851999999999E-4</v>
      </c>
      <c r="FD257" s="33">
        <v>3.8935177999999999E-4</v>
      </c>
      <c r="FE257" s="33">
        <v>3.8543980000000006E-4</v>
      </c>
      <c r="FF257" s="33">
        <v>3.8176023999999999E-4</v>
      </c>
      <c r="FG257" s="33">
        <v>3.7852589999999998E-4</v>
      </c>
      <c r="FH257" s="33">
        <v>3.7521865999999999E-4</v>
      </c>
      <c r="FI257" s="33">
        <v>3.7210746E-4</v>
      </c>
      <c r="FJ257" s="33">
        <v>3.6892716000000002E-4</v>
      </c>
      <c r="FK257" s="33">
        <v>3.6549659999999997E-4</v>
      </c>
      <c r="FL257" s="33">
        <v>3.6221398E-4</v>
      </c>
      <c r="FM257" s="33">
        <v>3.5879936E-4</v>
      </c>
      <c r="FN257" s="33">
        <v>3.5563601999999997E-4</v>
      </c>
      <c r="FO257" s="33">
        <v>3.5250719999999996E-4</v>
      </c>
      <c r="FP257" s="33">
        <v>3.4950308000000004E-4</v>
      </c>
      <c r="FQ257" s="33">
        <v>3.4665805999999999E-4</v>
      </c>
      <c r="FR257" s="33">
        <v>3.4376404000000004E-4</v>
      </c>
      <c r="FS257" s="33">
        <v>3.4104829999999999E-4</v>
      </c>
      <c r="FT257" s="33">
        <v>3.3829676000000003E-4</v>
      </c>
      <c r="FU257" s="33">
        <v>3.3553079999999996E-4</v>
      </c>
      <c r="FV257" s="33">
        <v>3.3282375999999999E-4</v>
      </c>
      <c r="FW257" s="33">
        <v>3.3021587999999998E-4</v>
      </c>
      <c r="FX257" s="33">
        <v>3.2768191599999999E-4</v>
      </c>
      <c r="FY257" s="33">
        <v>3.2531547999999999E-4</v>
      </c>
      <c r="FZ257" s="33">
        <v>3.22878372E-4</v>
      </c>
      <c r="GA257" s="33">
        <v>3.2037604400000002E-4</v>
      </c>
      <c r="GB257" s="33">
        <v>3.17925988E-4</v>
      </c>
      <c r="GC257" s="33">
        <v>3.1559802799999999E-4</v>
      </c>
      <c r="GD257" s="33">
        <v>3.1347356400000001E-4</v>
      </c>
      <c r="GE257" s="33">
        <v>3.1140933599999997E-4</v>
      </c>
      <c r="GF257" s="33">
        <v>3.0952034400000001E-4</v>
      </c>
      <c r="GG257" s="33">
        <v>3.0748327600000003E-4</v>
      </c>
      <c r="GH257" s="33">
        <v>3.0553201199999997E-4</v>
      </c>
      <c r="GI257" s="33">
        <v>3.0348094799999997E-4</v>
      </c>
      <c r="GJ257" s="33">
        <v>3.0134448799999999E-4</v>
      </c>
      <c r="GK257" s="33">
        <v>2.9904519999999997E-4</v>
      </c>
      <c r="GL257" s="33">
        <v>2.9658206799999999E-4</v>
      </c>
      <c r="GM257" s="33">
        <v>2.9409070000000002E-4</v>
      </c>
      <c r="GN257" s="33">
        <v>2.9146391199999999E-4</v>
      </c>
      <c r="GO257" s="33">
        <v>2.8888589999999999E-4</v>
      </c>
      <c r="GP257" s="33">
        <v>2.8662410800000003E-4</v>
      </c>
      <c r="GQ257" s="33">
        <v>2.8433136799999996E-4</v>
      </c>
      <c r="GR257" s="33">
        <v>2.8213228000000001E-4</v>
      </c>
      <c r="GS257" s="33">
        <v>2.79976224E-4</v>
      </c>
      <c r="GT257" s="33">
        <v>2.7775632000000001E-4</v>
      </c>
      <c r="GU257" s="33">
        <v>2.7556251599999997E-4</v>
      </c>
      <c r="GV257" s="33">
        <v>2.7339803199999998E-4</v>
      </c>
      <c r="GW257" s="33">
        <v>2.7124386800000001E-4</v>
      </c>
      <c r="GX257" s="33">
        <v>2.69141184E-4</v>
      </c>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c r="IV257" s="33"/>
      <c r="IW257" s="33"/>
      <c r="IX257" s="33"/>
      <c r="IY257" s="33"/>
      <c r="IZ257" s="33"/>
      <c r="JA257" s="33"/>
      <c r="JB257" s="33"/>
      <c r="JC257" s="33"/>
      <c r="JD257" s="33"/>
      <c r="JE257" s="33"/>
      <c r="JF257" s="33"/>
      <c r="JG257" s="33"/>
      <c r="JH257" s="33"/>
      <c r="JI257" s="33"/>
      <c r="JJ257" s="33"/>
      <c r="JK257" s="33"/>
      <c r="JL257" s="33"/>
      <c r="JM257" s="33"/>
      <c r="JN257" s="33"/>
      <c r="JO257" s="33"/>
      <c r="JP257" s="33"/>
      <c r="JQ257" s="33"/>
      <c r="JR257" s="33"/>
      <c r="JS257" s="33"/>
      <c r="JT257" s="33"/>
      <c r="JU257" s="33"/>
      <c r="JV257" s="33"/>
      <c r="JW257" s="33"/>
      <c r="JX257" s="33"/>
      <c r="JY257" s="33"/>
      <c r="JZ257" s="33"/>
      <c r="KA257" s="33"/>
      <c r="KB257" s="33"/>
      <c r="KC257" s="33"/>
      <c r="KD257" s="33"/>
      <c r="KE257" s="33"/>
      <c r="KF257" s="33"/>
      <c r="KG257" s="33"/>
      <c r="KH257" s="33"/>
      <c r="KI257" s="33"/>
      <c r="KJ257" s="33"/>
      <c r="KK257" s="33"/>
      <c r="KL257" s="33"/>
      <c r="KM257" s="33"/>
      <c r="KN257" s="33"/>
      <c r="KO257" s="33"/>
      <c r="KP257" s="33"/>
      <c r="KQ257" s="33"/>
      <c r="KR257" s="33"/>
      <c r="KS257" s="33"/>
      <c r="KT257" s="33"/>
      <c r="KU257" s="33"/>
      <c r="KV257" s="33"/>
      <c r="KW257" s="33"/>
      <c r="KX257" s="33"/>
      <c r="KY257" s="33"/>
      <c r="KZ257" s="33"/>
      <c r="LA257" s="33"/>
      <c r="LB257" s="33"/>
      <c r="LC257" s="33"/>
      <c r="LD257" s="33"/>
      <c r="LE257" s="33"/>
      <c r="LF257" s="33"/>
      <c r="LG257" s="33"/>
      <c r="LH257" s="33"/>
      <c r="LI257" s="33"/>
      <c r="LJ257" s="33"/>
      <c r="LK257" s="33"/>
      <c r="LL257" s="33"/>
      <c r="LM257" s="33"/>
      <c r="LN257" s="33"/>
      <c r="LO257" s="33"/>
      <c r="LP257" s="33"/>
      <c r="LQ257" s="33"/>
      <c r="LR257" s="33"/>
      <c r="LS257" s="33"/>
      <c r="LT257" s="33"/>
      <c r="LU257" s="33"/>
      <c r="LV257" s="33"/>
      <c r="LW257" s="33"/>
      <c r="LX257" s="33"/>
      <c r="LY257" s="33"/>
      <c r="LZ257" s="33"/>
      <c r="MA257" s="33"/>
      <c r="MB257" s="33"/>
      <c r="MC257" s="33"/>
      <c r="MD257" s="33"/>
      <c r="ME257" s="33"/>
      <c r="MF257" s="33"/>
      <c r="MG257" s="33"/>
      <c r="MH257" s="33"/>
      <c r="MI257" s="33"/>
      <c r="MJ257" s="33"/>
      <c r="MK257" s="33"/>
      <c r="ML257" s="33"/>
      <c r="MM257" s="33"/>
      <c r="MN257" s="33"/>
      <c r="MO257" s="33"/>
      <c r="MP257" s="33"/>
      <c r="MQ257" s="33"/>
      <c r="MR257" s="33"/>
      <c r="MS257" s="33"/>
      <c r="MT257" s="33"/>
      <c r="MU257" s="33"/>
      <c r="MV257" s="33"/>
      <c r="MW257" s="33"/>
      <c r="MX257" s="33"/>
      <c r="MY257" s="33"/>
      <c r="MZ257" s="33"/>
      <c r="NA257" s="33"/>
      <c r="NB257" s="33"/>
      <c r="NC257" s="33"/>
      <c r="ND257" s="33"/>
      <c r="NE257" s="33"/>
      <c r="NF257" s="33"/>
      <c r="NG257" s="33"/>
      <c r="NH257" s="33"/>
      <c r="NI257" s="33"/>
      <c r="NJ257" s="33"/>
      <c r="NK257" s="33"/>
      <c r="NL257" s="33"/>
      <c r="NM257" s="33"/>
      <c r="NN257" s="33"/>
      <c r="NO257" s="33"/>
      <c r="NP257" s="33"/>
      <c r="NQ257" s="33"/>
      <c r="NR257" s="33"/>
      <c r="NS257" s="33"/>
      <c r="NT257" s="33"/>
      <c r="NU257" s="33"/>
      <c r="NV257" s="33"/>
      <c r="NW257" s="33"/>
      <c r="NX257" s="33"/>
      <c r="NY257" s="33"/>
      <c r="NZ257" s="33"/>
      <c r="OA257" s="33"/>
      <c r="OB257" s="33"/>
      <c r="OC257" s="33"/>
      <c r="OD257" s="33"/>
      <c r="OE257" s="33"/>
      <c r="OF257" s="33"/>
      <c r="OG257" s="33"/>
      <c r="OH257" s="33"/>
      <c r="OI257" s="33"/>
      <c r="OJ257" s="33"/>
      <c r="OK257" s="33"/>
      <c r="OL257" s="33"/>
      <c r="OM257" s="33"/>
    </row>
    <row r="258" spans="1:403" x14ac:dyDescent="0.25">
      <c r="A258" s="13" t="str">
        <f t="shared" si="2"/>
        <v>Boom-VERY COARSE-0.6-20-60</v>
      </c>
      <c r="B258" s="13" t="s">
        <v>57</v>
      </c>
      <c r="C258" s="13" t="s">
        <v>32</v>
      </c>
      <c r="D258" s="23">
        <v>0.6</v>
      </c>
      <c r="E258" s="23">
        <v>20</v>
      </c>
      <c r="F258" s="32">
        <v>60</v>
      </c>
      <c r="G258" s="33">
        <v>2.8056035999999999E-2</v>
      </c>
      <c r="H258" s="33">
        <v>2.1145365999999999E-2</v>
      </c>
      <c r="I258" s="33">
        <v>1.7428593999999999E-2</v>
      </c>
      <c r="J258" s="33">
        <v>1.5057945999999999E-2</v>
      </c>
      <c r="K258" s="33">
        <v>1.3446375999999999E-2</v>
      </c>
      <c r="L258" s="33">
        <v>1.2132327600000001E-2</v>
      </c>
      <c r="M258" s="33">
        <v>1.09492024E-2</v>
      </c>
      <c r="N258" s="33">
        <v>1.0014845599999999E-2</v>
      </c>
      <c r="O258" s="33">
        <v>9.1035112000000008E-3</v>
      </c>
      <c r="P258" s="33">
        <v>8.2880104000000003E-3</v>
      </c>
      <c r="Q258" s="33">
        <v>7.5081326E-3</v>
      </c>
      <c r="R258" s="33">
        <v>6.6995510000000006E-3</v>
      </c>
      <c r="S258" s="33">
        <v>5.9174703999999995E-3</v>
      </c>
      <c r="T258" s="33">
        <v>5.1537119999999995E-3</v>
      </c>
      <c r="U258" s="33">
        <v>4.4309129999999999E-3</v>
      </c>
      <c r="V258" s="33">
        <v>3.7534696000000004E-3</v>
      </c>
      <c r="W258" s="33">
        <v>3.1289819999999998E-3</v>
      </c>
      <c r="X258" s="33">
        <v>2.8308005999999998E-3</v>
      </c>
      <c r="Y258" s="33">
        <v>2.5858833999999999E-3</v>
      </c>
      <c r="Z258" s="33">
        <v>2.3796555999999998E-3</v>
      </c>
      <c r="AA258" s="33">
        <v>2.2021591999999996E-3</v>
      </c>
      <c r="AB258" s="33">
        <v>2.0470207599999997E-3</v>
      </c>
      <c r="AC258" s="33">
        <v>1.9120928400000001E-3</v>
      </c>
      <c r="AD258" s="33">
        <v>1.7928962399999999E-3</v>
      </c>
      <c r="AE258" s="33">
        <v>1.6864642800000001E-3</v>
      </c>
      <c r="AF258" s="33">
        <v>1.5915820400000001E-3</v>
      </c>
      <c r="AG258" s="33">
        <v>1.5052878000000002E-3</v>
      </c>
      <c r="AH258" s="33">
        <v>1.42694148E-3</v>
      </c>
      <c r="AI258" s="33">
        <v>1.3566258400000001E-3</v>
      </c>
      <c r="AJ258" s="33">
        <v>1.2931471599999999E-3</v>
      </c>
      <c r="AK258" s="33">
        <v>1.2354037200000001E-3</v>
      </c>
      <c r="AL258" s="33">
        <v>1.18277132E-3</v>
      </c>
      <c r="AM258" s="33">
        <v>1.13444928E-3</v>
      </c>
      <c r="AN258" s="33">
        <v>1.0901684400000001E-3</v>
      </c>
      <c r="AO258" s="33">
        <v>1.0490752399999999E-3</v>
      </c>
      <c r="AP258" s="33">
        <v>1.0117554E-3</v>
      </c>
      <c r="AQ258" s="33">
        <v>9.7790447999999996E-4</v>
      </c>
      <c r="AR258" s="33">
        <v>9.4643479999999996E-4</v>
      </c>
      <c r="AS258" s="33">
        <v>9.1722560000000002E-4</v>
      </c>
      <c r="AT258" s="33">
        <v>8.9044367999999998E-4</v>
      </c>
      <c r="AU258" s="33">
        <v>8.6564407999999995E-4</v>
      </c>
      <c r="AV258" s="33">
        <v>8.4310075999999995E-4</v>
      </c>
      <c r="AW258" s="33">
        <v>8.2189731999999995E-4</v>
      </c>
      <c r="AX258" s="33">
        <v>8.0292652000000001E-4</v>
      </c>
      <c r="AY258" s="33">
        <v>7.8450523999999992E-4</v>
      </c>
      <c r="AZ258" s="33">
        <v>7.6788631999999998E-4</v>
      </c>
      <c r="BA258" s="33">
        <v>7.5243203999999998E-4</v>
      </c>
      <c r="BB258" s="33">
        <v>7.377544E-4</v>
      </c>
      <c r="BC258" s="33">
        <v>7.2413600000000001E-4</v>
      </c>
      <c r="BD258" s="33">
        <v>7.1148139999999995E-4</v>
      </c>
      <c r="BE258" s="33">
        <v>7.0011659999999996E-4</v>
      </c>
      <c r="BF258" s="33">
        <v>6.8949815999999988E-4</v>
      </c>
      <c r="BG258" s="33">
        <v>6.788778000000001E-4</v>
      </c>
      <c r="BH258" s="33">
        <v>6.6914459999999998E-4</v>
      </c>
      <c r="BI258" s="33">
        <v>6.5939873999999992E-4</v>
      </c>
      <c r="BJ258" s="33">
        <v>6.5055925999999993E-4</v>
      </c>
      <c r="BK258" s="33">
        <v>6.4224496E-4</v>
      </c>
      <c r="BL258" s="33">
        <v>6.3492361999999993E-4</v>
      </c>
      <c r="BM258" s="33">
        <v>6.2798033999999993E-4</v>
      </c>
      <c r="BN258" s="33">
        <v>6.2183567999999994E-4</v>
      </c>
      <c r="BO258" s="33">
        <v>6.1570147999999989E-4</v>
      </c>
      <c r="BP258" s="33">
        <v>6.0961068000000001E-4</v>
      </c>
      <c r="BQ258" s="33">
        <v>6.0366135999999999E-4</v>
      </c>
      <c r="BR258" s="33">
        <v>5.9798236000000002E-4</v>
      </c>
      <c r="BS258" s="33">
        <v>5.9211219999999996E-4</v>
      </c>
      <c r="BT258" s="33">
        <v>5.8668139999999995E-4</v>
      </c>
      <c r="BU258" s="33">
        <v>5.8061929999999999E-4</v>
      </c>
      <c r="BV258" s="33">
        <v>5.7474754000000003E-4</v>
      </c>
      <c r="BW258" s="33">
        <v>5.6898612000000001E-4</v>
      </c>
      <c r="BX258" s="33">
        <v>5.6325183999999997E-4</v>
      </c>
      <c r="BY258" s="33">
        <v>5.5741769999999996E-4</v>
      </c>
      <c r="BZ258" s="33">
        <v>5.5181925999999999E-4</v>
      </c>
      <c r="CA258" s="33">
        <v>5.4623831999999991E-4</v>
      </c>
      <c r="CB258" s="33">
        <v>5.4034869999999998E-4</v>
      </c>
      <c r="CC258" s="33">
        <v>5.3417767999999993E-4</v>
      </c>
      <c r="CD258" s="33">
        <v>5.2817836E-4</v>
      </c>
      <c r="CE258" s="33">
        <v>5.2184745999999998E-4</v>
      </c>
      <c r="CF258" s="33">
        <v>5.1625603999999993E-4</v>
      </c>
      <c r="CG258" s="33">
        <v>5.1031749999999999E-4</v>
      </c>
      <c r="CH258" s="33">
        <v>5.0434487999999995E-4</v>
      </c>
      <c r="CI258" s="33">
        <v>4.9826768000000004E-4</v>
      </c>
      <c r="CJ258" s="33">
        <v>4.9224337999999996E-4</v>
      </c>
      <c r="CK258" s="33">
        <v>4.8594250000000001E-4</v>
      </c>
      <c r="CL258" s="33">
        <v>4.7954585999999998E-4</v>
      </c>
      <c r="CM258" s="33">
        <v>4.73227E-4</v>
      </c>
      <c r="CN258" s="33">
        <v>4.6690363200000003E-4</v>
      </c>
      <c r="CO258" s="33">
        <v>4.6055984800000001E-4</v>
      </c>
      <c r="CP258" s="33">
        <v>4.5463201200000001E-4</v>
      </c>
      <c r="CQ258" s="33">
        <v>4.4804876799999996E-4</v>
      </c>
      <c r="CR258" s="33">
        <v>4.4163718799999999E-4</v>
      </c>
      <c r="CS258" s="33">
        <v>4.3507288800000003E-4</v>
      </c>
      <c r="CT258" s="33">
        <v>4.2874450799999998E-4</v>
      </c>
      <c r="CU258" s="33">
        <v>4.2198040399999998E-4</v>
      </c>
      <c r="CV258" s="33">
        <v>4.1552390000000003E-4</v>
      </c>
      <c r="CW258" s="33">
        <v>4.0894267199999995E-4</v>
      </c>
      <c r="CX258" s="33">
        <v>4.0242917200000001E-4</v>
      </c>
      <c r="CY258" s="33">
        <v>3.9631240400000002E-4</v>
      </c>
      <c r="CZ258" s="33">
        <v>3.90985828E-4</v>
      </c>
      <c r="DA258" s="33">
        <v>3.85722032E-4</v>
      </c>
      <c r="DB258" s="33">
        <v>3.8094210400000002E-4</v>
      </c>
      <c r="DC258" s="33">
        <v>3.7619142000000001E-4</v>
      </c>
      <c r="DD258" s="33">
        <v>3.7121797600000002E-4</v>
      </c>
      <c r="DE258" s="33">
        <v>3.6605009599999998E-4</v>
      </c>
      <c r="DF258" s="33">
        <v>3.6138963199999996E-4</v>
      </c>
      <c r="DG258" s="33">
        <v>3.5681447999999998E-4</v>
      </c>
      <c r="DH258" s="33">
        <v>3.5248726399999994E-4</v>
      </c>
      <c r="DI258" s="33">
        <v>3.4875492800000003E-4</v>
      </c>
      <c r="DJ258" s="33">
        <v>3.4512180800000002E-4</v>
      </c>
      <c r="DK258" s="33">
        <v>3.4143113199999996E-4</v>
      </c>
      <c r="DL258" s="33">
        <v>3.3804119199999996E-4</v>
      </c>
      <c r="DM258" s="33">
        <v>3.3445821199999995E-4</v>
      </c>
      <c r="DN258" s="33">
        <v>3.3093985999999996E-4</v>
      </c>
      <c r="DO258" s="33">
        <v>3.2782233599999992E-4</v>
      </c>
      <c r="DP258" s="33">
        <v>3.24915556E-4</v>
      </c>
      <c r="DQ258" s="33">
        <v>3.2222412400000002E-4</v>
      </c>
      <c r="DR258" s="33">
        <v>3.1987629599999998E-4</v>
      </c>
      <c r="DS258" s="33">
        <v>3.1752631599999998E-4</v>
      </c>
      <c r="DT258" s="33">
        <v>3.14877644E-4</v>
      </c>
      <c r="DU258" s="33">
        <v>3.1231868000000001E-4</v>
      </c>
      <c r="DV258" s="33">
        <v>3.0990719199999994E-4</v>
      </c>
      <c r="DW258" s="33">
        <v>3.0759305599999999E-4</v>
      </c>
      <c r="DX258" s="33">
        <v>3.05742464E-4</v>
      </c>
      <c r="DY258" s="33">
        <v>3.0422535599999997E-4</v>
      </c>
      <c r="DZ258" s="33">
        <v>3.02899604E-4</v>
      </c>
      <c r="EA258" s="33">
        <v>3.0167951600000001E-4</v>
      </c>
      <c r="EB258" s="33">
        <v>3.0071317999999996E-4</v>
      </c>
      <c r="EC258" s="33">
        <v>2.99621656E-4</v>
      </c>
      <c r="ED258" s="33">
        <v>2.9840038799999996E-4</v>
      </c>
      <c r="EE258" s="33">
        <v>2.9702749999999995E-4</v>
      </c>
      <c r="EF258" s="33">
        <v>2.9551180399999997E-4</v>
      </c>
      <c r="EG258" s="33">
        <v>2.9355578800000003E-4</v>
      </c>
      <c r="EH258" s="33">
        <v>2.9171305599999997E-4</v>
      </c>
      <c r="EI258" s="33">
        <v>2.9015329599999998E-4</v>
      </c>
      <c r="EJ258" s="33">
        <v>2.8882140799999997E-4</v>
      </c>
      <c r="EK258" s="33">
        <v>2.8768610000000003E-4</v>
      </c>
      <c r="EL258" s="33">
        <v>2.8698367999999998E-4</v>
      </c>
      <c r="EM258" s="33">
        <v>2.8615955599999997E-4</v>
      </c>
      <c r="EN258" s="33">
        <v>2.8520143999999999E-4</v>
      </c>
      <c r="EO258" s="33">
        <v>2.8419754000000004E-4</v>
      </c>
      <c r="EP258" s="33">
        <v>2.82976256E-4</v>
      </c>
      <c r="EQ258" s="33">
        <v>2.81547216E-4</v>
      </c>
      <c r="ER258" s="33">
        <v>2.8033667999999995E-4</v>
      </c>
      <c r="ES258" s="33">
        <v>2.7880132800000001E-4</v>
      </c>
      <c r="ET258" s="33">
        <v>2.7732841599999999E-4</v>
      </c>
      <c r="EU258" s="33">
        <v>2.7593651999999994E-4</v>
      </c>
      <c r="EV258" s="33">
        <v>2.7442387599999995E-4</v>
      </c>
      <c r="EW258" s="33">
        <v>2.7291647999999998E-4</v>
      </c>
      <c r="EX258" s="33">
        <v>2.7178933999999998E-4</v>
      </c>
      <c r="EY258" s="33">
        <v>2.7085730800000001E-4</v>
      </c>
      <c r="EZ258" s="33">
        <v>2.6978225999999998E-4</v>
      </c>
      <c r="FA258" s="33">
        <v>2.69052268E-4</v>
      </c>
      <c r="FB258" s="33">
        <v>2.6849047599999997E-4</v>
      </c>
      <c r="FC258" s="33">
        <v>2.6762016799999997E-4</v>
      </c>
      <c r="FD258" s="33">
        <v>2.6664798800000002E-4</v>
      </c>
      <c r="FE258" s="33">
        <v>2.6524829999999999E-4</v>
      </c>
      <c r="FF258" s="33">
        <v>2.6357951199999997E-4</v>
      </c>
      <c r="FG258" s="33">
        <v>2.6184839999999999E-4</v>
      </c>
      <c r="FH258" s="33">
        <v>2.6028897199999998E-4</v>
      </c>
      <c r="FI258" s="33">
        <v>2.5885359599999997E-4</v>
      </c>
      <c r="FJ258" s="33">
        <v>2.5752238800000001E-4</v>
      </c>
      <c r="FK258" s="33">
        <v>2.5676361200000002E-4</v>
      </c>
      <c r="FL258" s="33">
        <v>2.5621395600000001E-4</v>
      </c>
      <c r="FM258" s="33">
        <v>2.5540992000000002E-4</v>
      </c>
      <c r="FN258" s="33">
        <v>2.5470206000000002E-4</v>
      </c>
      <c r="FO258" s="33">
        <v>2.5398748800000001E-4</v>
      </c>
      <c r="FP258" s="33">
        <v>2.5271678799999999E-4</v>
      </c>
      <c r="FQ258" s="33">
        <v>2.5146531200000003E-4</v>
      </c>
      <c r="FR258" s="33">
        <v>2.50338696E-4</v>
      </c>
      <c r="FS258" s="33">
        <v>2.4876040000000002E-4</v>
      </c>
      <c r="FT258" s="33">
        <v>2.4721641200000001E-4</v>
      </c>
      <c r="FU258" s="33">
        <v>2.46109516E-4</v>
      </c>
      <c r="FV258" s="33">
        <v>2.4501704799999996E-4</v>
      </c>
      <c r="FW258" s="33">
        <v>2.4412033199999996E-4</v>
      </c>
      <c r="FX258" s="33">
        <v>2.4360697199999996E-4</v>
      </c>
      <c r="FY258" s="33">
        <v>2.4306956800000001E-4</v>
      </c>
      <c r="FZ258" s="33">
        <v>2.4275279599999999E-4</v>
      </c>
      <c r="GA258" s="33">
        <v>2.42391056E-4</v>
      </c>
      <c r="GB258" s="33">
        <v>2.4163607600000001E-4</v>
      </c>
      <c r="GC258" s="33">
        <v>2.40489904E-4</v>
      </c>
      <c r="GD258" s="33">
        <v>2.3936703999999999E-4</v>
      </c>
      <c r="GE258" s="33">
        <v>2.37911764E-4</v>
      </c>
      <c r="GF258" s="33">
        <v>2.36244768E-4</v>
      </c>
      <c r="GG258" s="33">
        <v>2.3468812799999999E-4</v>
      </c>
      <c r="GH258" s="33">
        <v>2.3344845999999998E-4</v>
      </c>
      <c r="GI258" s="33">
        <v>2.3253734800000002E-4</v>
      </c>
      <c r="GJ258" s="33">
        <v>2.3191000800000002E-4</v>
      </c>
      <c r="GK258" s="33">
        <v>2.3154902399999999E-4</v>
      </c>
      <c r="GL258" s="33">
        <v>2.3142422400000001E-4</v>
      </c>
      <c r="GM258" s="33">
        <v>2.3121798799999999E-4</v>
      </c>
      <c r="GN258" s="33">
        <v>2.3095370800000001E-4</v>
      </c>
      <c r="GO258" s="33">
        <v>2.3054697199999998E-4</v>
      </c>
      <c r="GP258" s="33">
        <v>2.3003125599999999E-4</v>
      </c>
      <c r="GQ258" s="33">
        <v>2.29445284E-4</v>
      </c>
      <c r="GR258" s="33">
        <v>2.2848647599999999E-4</v>
      </c>
      <c r="GS258" s="33">
        <v>2.2728184000000003E-4</v>
      </c>
      <c r="GT258" s="33">
        <v>2.2620067999999999E-4</v>
      </c>
      <c r="GU258" s="33">
        <v>2.2500231999999999E-4</v>
      </c>
      <c r="GV258" s="33">
        <v>2.2375949199999998E-4</v>
      </c>
      <c r="GW258" s="33">
        <v>2.22786676E-4</v>
      </c>
      <c r="GX258" s="33">
        <v>2.21890964E-4</v>
      </c>
    </row>
    <row r="259" spans="1:403" x14ac:dyDescent="0.25">
      <c r="A259" s="13" t="str">
        <f t="shared" si="2"/>
        <v>Boom-VERY COARSE-0.6-14-60</v>
      </c>
      <c r="B259" s="13" t="s">
        <v>57</v>
      </c>
      <c r="C259" s="13" t="s">
        <v>32</v>
      </c>
      <c r="D259" s="23">
        <v>0.6</v>
      </c>
      <c r="E259" s="23">
        <v>14</v>
      </c>
      <c r="F259" s="32">
        <v>60</v>
      </c>
      <c r="G259" s="33">
        <v>2.0339974E-2</v>
      </c>
      <c r="H259" s="33">
        <v>1.4665614E-2</v>
      </c>
      <c r="I259" s="33">
        <v>1.16695732E-2</v>
      </c>
      <c r="J259" s="33">
        <v>9.8970235999999989E-3</v>
      </c>
      <c r="K259" s="33">
        <v>8.7183316000000004E-3</v>
      </c>
      <c r="L259" s="33">
        <v>7.8611948000000004E-3</v>
      </c>
      <c r="M259" s="33">
        <v>7.1341259999999993E-3</v>
      </c>
      <c r="N259" s="33">
        <v>6.558258E-3</v>
      </c>
      <c r="O259" s="33">
        <v>6.0503287999999992E-3</v>
      </c>
      <c r="P259" s="33">
        <v>5.5671382000000002E-3</v>
      </c>
      <c r="Q259" s="33">
        <v>5.0340542000000005E-3</v>
      </c>
      <c r="R259" s="33">
        <v>4.5280577999999997E-3</v>
      </c>
      <c r="S259" s="33">
        <v>4.0343395999999998E-3</v>
      </c>
      <c r="T259" s="33">
        <v>3.5416007999999996E-3</v>
      </c>
      <c r="U259" s="33">
        <v>3.0609841999999997E-3</v>
      </c>
      <c r="V259" s="33">
        <v>2.6016796000000002E-3</v>
      </c>
      <c r="W259" s="33">
        <v>2.1747086799999999E-3</v>
      </c>
      <c r="X259" s="33">
        <v>1.98275124E-3</v>
      </c>
      <c r="Y259" s="33">
        <v>1.8280833600000002E-3</v>
      </c>
      <c r="Z259" s="33">
        <v>1.7000084399999998E-3</v>
      </c>
      <c r="AA259" s="33">
        <v>1.5919570800000001E-3</v>
      </c>
      <c r="AB259" s="33">
        <v>1.49956284E-3</v>
      </c>
      <c r="AC259" s="33">
        <v>1.4191557200000002E-3</v>
      </c>
      <c r="AD259" s="33">
        <v>1.348744E-3</v>
      </c>
      <c r="AE259" s="33">
        <v>1.28627796E-3</v>
      </c>
      <c r="AF259" s="33">
        <v>1.2303550799999999E-3</v>
      </c>
      <c r="AG259" s="33">
        <v>1.1792532E-3</v>
      </c>
      <c r="AH259" s="33">
        <v>1.1335145200000001E-3</v>
      </c>
      <c r="AI259" s="33">
        <v>1.09207796E-3</v>
      </c>
      <c r="AJ259" s="33">
        <v>1.0539427199999999E-3</v>
      </c>
      <c r="AK259" s="33">
        <v>1.0184861999999999E-3</v>
      </c>
      <c r="AL259" s="33">
        <v>9.8538800000000002E-4</v>
      </c>
      <c r="AM259" s="33">
        <v>9.5522036000000009E-4</v>
      </c>
      <c r="AN259" s="33">
        <v>9.2715852000000007E-4</v>
      </c>
      <c r="AO259" s="33">
        <v>9.0072383999999998E-4</v>
      </c>
      <c r="AP259" s="33">
        <v>8.7654447999999997E-4</v>
      </c>
      <c r="AQ259" s="33">
        <v>8.5368108000000013E-4</v>
      </c>
      <c r="AR259" s="33">
        <v>8.3234280000000008E-4</v>
      </c>
      <c r="AS259" s="33">
        <v>8.1274320000000006E-4</v>
      </c>
      <c r="AT259" s="33">
        <v>7.9442179999999996E-4</v>
      </c>
      <c r="AU259" s="33">
        <v>7.7711635999999998E-4</v>
      </c>
      <c r="AV259" s="33">
        <v>7.6057412000000003E-4</v>
      </c>
      <c r="AW259" s="33">
        <v>7.4513024000000001E-4</v>
      </c>
      <c r="AX259" s="33">
        <v>7.3001475999999997E-4</v>
      </c>
      <c r="AY259" s="33">
        <v>7.1585424000000005E-4</v>
      </c>
      <c r="AZ259" s="33">
        <v>7.0237312000000001E-4</v>
      </c>
      <c r="BA259" s="33">
        <v>6.8914999999999992E-4</v>
      </c>
      <c r="BB259" s="33">
        <v>6.773762E-4</v>
      </c>
      <c r="BC259" s="33">
        <v>6.6566937999999992E-4</v>
      </c>
      <c r="BD259" s="33">
        <v>6.5442498000000001E-4</v>
      </c>
      <c r="BE259" s="33">
        <v>6.4377838000000001E-4</v>
      </c>
      <c r="BF259" s="33">
        <v>6.3335306E-4</v>
      </c>
      <c r="BG259" s="33">
        <v>6.2350023999999994E-4</v>
      </c>
      <c r="BH259" s="33">
        <v>6.142322E-4</v>
      </c>
      <c r="BI259" s="33">
        <v>6.0550493999999991E-4</v>
      </c>
      <c r="BJ259" s="33">
        <v>5.9741016000000005E-4</v>
      </c>
      <c r="BK259" s="33">
        <v>5.897245999999999E-4</v>
      </c>
      <c r="BL259" s="33">
        <v>5.8222517999999995E-4</v>
      </c>
      <c r="BM259" s="33">
        <v>5.7487883999999992E-4</v>
      </c>
      <c r="BN259" s="33">
        <v>5.6768081999999996E-4</v>
      </c>
      <c r="BO259" s="33">
        <v>5.6141259999999994E-4</v>
      </c>
      <c r="BP259" s="33">
        <v>5.5534379999999997E-4</v>
      </c>
      <c r="BQ259" s="33">
        <v>5.4998543999999988E-4</v>
      </c>
      <c r="BR259" s="33">
        <v>5.4492904000000004E-4</v>
      </c>
      <c r="BS259" s="33">
        <v>5.4020929999999993E-4</v>
      </c>
      <c r="BT259" s="33">
        <v>5.3522794000000003E-4</v>
      </c>
      <c r="BU259" s="33">
        <v>5.3018460000000005E-4</v>
      </c>
      <c r="BV259" s="33">
        <v>5.2558970000000005E-4</v>
      </c>
      <c r="BW259" s="33">
        <v>5.2082001999999999E-4</v>
      </c>
      <c r="BX259" s="33">
        <v>5.1653285999999992E-4</v>
      </c>
      <c r="BY259" s="33">
        <v>5.1228327999999995E-4</v>
      </c>
      <c r="BZ259" s="33">
        <v>5.0817213999999997E-4</v>
      </c>
      <c r="CA259" s="33">
        <v>5.0418092000000002E-4</v>
      </c>
      <c r="CB259" s="33">
        <v>5.0023733999999989E-4</v>
      </c>
      <c r="CC259" s="33">
        <v>4.9622068000000001E-4</v>
      </c>
      <c r="CD259" s="33">
        <v>4.9212322000000001E-4</v>
      </c>
      <c r="CE259" s="33">
        <v>4.8820911999999998E-4</v>
      </c>
      <c r="CF259" s="33">
        <v>4.8425599999999997E-4</v>
      </c>
      <c r="CG259" s="33">
        <v>4.8053292E-4</v>
      </c>
      <c r="CH259" s="33">
        <v>4.7731293999999996E-4</v>
      </c>
      <c r="CI259" s="33">
        <v>4.7372120799999995E-4</v>
      </c>
      <c r="CJ259" s="33">
        <v>4.7048047999999999E-4</v>
      </c>
      <c r="CK259" s="33">
        <v>4.6735253999999999E-4</v>
      </c>
      <c r="CL259" s="33">
        <v>4.6419312000000001E-4</v>
      </c>
      <c r="CM259" s="33">
        <v>4.6095166800000001E-4</v>
      </c>
      <c r="CN259" s="33">
        <v>4.5753981599999996E-4</v>
      </c>
      <c r="CO259" s="33">
        <v>4.5429155999999999E-4</v>
      </c>
      <c r="CP259" s="33">
        <v>4.5118553199999999E-4</v>
      </c>
      <c r="CQ259" s="33">
        <v>4.4813067599999994E-4</v>
      </c>
      <c r="CR259" s="33">
        <v>4.4529810800000001E-4</v>
      </c>
      <c r="CS259" s="33">
        <v>4.4221533200000001E-4</v>
      </c>
      <c r="CT259" s="33">
        <v>4.3951704E-4</v>
      </c>
      <c r="CU259" s="33">
        <v>4.3697038399999994E-4</v>
      </c>
      <c r="CV259" s="33">
        <v>4.3415838799999994E-4</v>
      </c>
      <c r="CW259" s="33">
        <v>4.3139124800000003E-4</v>
      </c>
      <c r="CX259" s="33">
        <v>4.2864460800000001E-4</v>
      </c>
      <c r="CY259" s="33">
        <v>4.2608710399999998E-4</v>
      </c>
      <c r="CZ259" s="33">
        <v>4.2350517599999997E-4</v>
      </c>
      <c r="DA259" s="33">
        <v>4.2108817999999995E-4</v>
      </c>
      <c r="DB259" s="33">
        <v>4.1841044799999997E-4</v>
      </c>
      <c r="DC259" s="33">
        <v>4.1542776E-4</v>
      </c>
      <c r="DD259" s="33">
        <v>4.1234293999999999E-4</v>
      </c>
      <c r="DE259" s="33">
        <v>4.0899404399999997E-4</v>
      </c>
      <c r="DF259" s="33">
        <v>4.0591728000000002E-4</v>
      </c>
      <c r="DG259" s="33">
        <v>4.02756148E-4</v>
      </c>
      <c r="DH259" s="33">
        <v>3.9955476400000003E-4</v>
      </c>
      <c r="DI259" s="33">
        <v>3.9659655999999997E-4</v>
      </c>
      <c r="DJ259" s="33">
        <v>3.9359278399999997E-4</v>
      </c>
      <c r="DK259" s="33">
        <v>3.9052678000000001E-4</v>
      </c>
      <c r="DL259" s="33">
        <v>3.8731243200000002E-4</v>
      </c>
      <c r="DM259" s="33">
        <v>3.8396231199999995E-4</v>
      </c>
      <c r="DN259" s="33">
        <v>3.8059794000000003E-4</v>
      </c>
      <c r="DO259" s="33">
        <v>3.7695610800000002E-4</v>
      </c>
      <c r="DP259" s="33">
        <v>3.7313675999999999E-4</v>
      </c>
      <c r="DQ259" s="33">
        <v>3.6901785199999998E-4</v>
      </c>
      <c r="DR259" s="33">
        <v>3.6532690799999997E-4</v>
      </c>
      <c r="DS259" s="33">
        <v>3.6142261599999995E-4</v>
      </c>
      <c r="DT259" s="33">
        <v>3.5771264399999997E-4</v>
      </c>
      <c r="DU259" s="33">
        <v>3.5455146399999998E-4</v>
      </c>
      <c r="DV259" s="33">
        <v>3.5107326000000002E-4</v>
      </c>
      <c r="DW259" s="33">
        <v>3.4753528000000002E-4</v>
      </c>
      <c r="DX259" s="33">
        <v>3.4386372799999999E-4</v>
      </c>
      <c r="DY259" s="33">
        <v>3.39715484E-4</v>
      </c>
      <c r="DZ259" s="33">
        <v>3.3563778399999997E-4</v>
      </c>
      <c r="EA259" s="33">
        <v>3.3127005199999995E-4</v>
      </c>
      <c r="EB259" s="33">
        <v>3.2688127999999997E-4</v>
      </c>
      <c r="EC259" s="33">
        <v>3.2222263199999996E-4</v>
      </c>
      <c r="ED259" s="33">
        <v>3.1786165200000001E-4</v>
      </c>
      <c r="EE259" s="33">
        <v>3.1370395199999997E-4</v>
      </c>
      <c r="EF259" s="33">
        <v>3.0966754799999999E-4</v>
      </c>
      <c r="EG259" s="33">
        <v>3.0599999600000003E-4</v>
      </c>
      <c r="EH259" s="33">
        <v>3.02801584E-4</v>
      </c>
      <c r="EI259" s="33">
        <v>2.9989640799999996E-4</v>
      </c>
      <c r="EJ259" s="33">
        <v>2.9694265200000001E-4</v>
      </c>
      <c r="EK259" s="33">
        <v>2.9404234400000004E-4</v>
      </c>
      <c r="EL259" s="33">
        <v>2.9117272799999993E-4</v>
      </c>
      <c r="EM259" s="33">
        <v>2.8792271599999998E-4</v>
      </c>
      <c r="EN259" s="33">
        <v>2.8470061199999998E-4</v>
      </c>
      <c r="EO259" s="33">
        <v>2.8149249200000003E-4</v>
      </c>
      <c r="EP259" s="33">
        <v>2.7811503199999998E-4</v>
      </c>
      <c r="EQ259" s="33">
        <v>2.7511116799999995E-4</v>
      </c>
      <c r="ER259" s="33">
        <v>2.7247704400000001E-4</v>
      </c>
      <c r="ES259" s="33">
        <v>2.7018379199999999E-4</v>
      </c>
      <c r="ET259" s="33">
        <v>2.6821409199999998E-4</v>
      </c>
      <c r="EU259" s="33">
        <v>2.6643301199999995E-4</v>
      </c>
      <c r="EV259" s="33">
        <v>2.6466057999999996E-4</v>
      </c>
      <c r="EW259" s="33">
        <v>2.6304309199999998E-4</v>
      </c>
      <c r="EX259" s="33">
        <v>2.6153136000000004E-4</v>
      </c>
      <c r="EY259" s="33">
        <v>2.5947385199999998E-4</v>
      </c>
      <c r="EZ259" s="33">
        <v>2.5760903999999995E-4</v>
      </c>
      <c r="FA259" s="33">
        <v>2.5577336799999999E-4</v>
      </c>
      <c r="FB259" s="33">
        <v>2.5364794799999997E-4</v>
      </c>
      <c r="FC259" s="33">
        <v>2.5158349199999998E-4</v>
      </c>
      <c r="FD259" s="33">
        <v>2.4964987599999998E-4</v>
      </c>
      <c r="FE259" s="33">
        <v>2.48081308E-4</v>
      </c>
      <c r="FF259" s="33">
        <v>2.46792304E-4</v>
      </c>
      <c r="FG259" s="33">
        <v>2.4591536399999999E-4</v>
      </c>
      <c r="FH259" s="33">
        <v>2.4539556399999995E-4</v>
      </c>
      <c r="FI259" s="33">
        <v>2.44887896E-4</v>
      </c>
      <c r="FJ259" s="33">
        <v>2.4435609999999997E-4</v>
      </c>
      <c r="FK259" s="33">
        <v>2.4379619600000001E-4</v>
      </c>
      <c r="FL259" s="33">
        <v>2.4283209999999999E-4</v>
      </c>
      <c r="FM259" s="33">
        <v>2.4175615199999997E-4</v>
      </c>
      <c r="FN259" s="33">
        <v>2.4056606799999997E-4</v>
      </c>
      <c r="FO259" s="33">
        <v>2.3917169199999999E-4</v>
      </c>
      <c r="FP259" s="33">
        <v>2.3778284400000001E-4</v>
      </c>
      <c r="FQ259" s="33">
        <v>2.36607056E-4</v>
      </c>
      <c r="FR259" s="33">
        <v>2.3566111599999999E-4</v>
      </c>
      <c r="FS259" s="33">
        <v>2.3482227599999999E-4</v>
      </c>
      <c r="FT259" s="33">
        <v>2.3428795200000001E-4</v>
      </c>
      <c r="FU259" s="33">
        <v>2.3385430000000002E-4</v>
      </c>
      <c r="FV259" s="33">
        <v>2.3325641600000001E-4</v>
      </c>
      <c r="FW259" s="33">
        <v>2.3255360400000001E-4</v>
      </c>
      <c r="FX259" s="33">
        <v>2.3167406400000001E-4</v>
      </c>
      <c r="FY259" s="33">
        <v>2.3061972399999998E-4</v>
      </c>
      <c r="FZ259" s="33">
        <v>2.2933639999999999E-4</v>
      </c>
      <c r="GA259" s="33">
        <v>2.2803558399999999E-4</v>
      </c>
      <c r="GB259" s="33">
        <v>2.2689954799999998E-4</v>
      </c>
      <c r="GC259" s="33">
        <v>2.2596721200000001E-4</v>
      </c>
      <c r="GD259" s="33">
        <v>2.25135368E-4</v>
      </c>
      <c r="GE259" s="33">
        <v>2.2434292800000002E-4</v>
      </c>
      <c r="GF259" s="33">
        <v>2.23812092E-4</v>
      </c>
      <c r="GG259" s="33">
        <v>2.23391848E-4</v>
      </c>
      <c r="GH259" s="33">
        <v>2.2278611599999996E-4</v>
      </c>
      <c r="GI259" s="33">
        <v>2.2226730400000001E-4</v>
      </c>
      <c r="GJ259" s="33">
        <v>2.21903772E-4</v>
      </c>
      <c r="GK259" s="33">
        <v>2.21384592E-4</v>
      </c>
      <c r="GL259" s="33">
        <v>2.2050434799999999E-4</v>
      </c>
      <c r="GM259" s="33">
        <v>2.19554864E-4</v>
      </c>
      <c r="GN259" s="33">
        <v>2.18491792E-4</v>
      </c>
      <c r="GO259" s="33">
        <v>2.1710166E-4</v>
      </c>
      <c r="GP259" s="33">
        <v>2.1567182799999999E-4</v>
      </c>
      <c r="GQ259" s="33">
        <v>2.1427464800000001E-4</v>
      </c>
      <c r="GR259" s="33">
        <v>2.1289528399999998E-4</v>
      </c>
      <c r="GS259" s="33">
        <v>2.1178531600000002E-4</v>
      </c>
      <c r="GT259" s="33">
        <v>2.1061497199999999E-4</v>
      </c>
      <c r="GU259" s="33">
        <v>2.0946085599999998E-4</v>
      </c>
      <c r="GV259" s="33">
        <v>2.0836588E-4</v>
      </c>
      <c r="GW259" s="33">
        <v>2.0713359199999999E-4</v>
      </c>
      <c r="GX259" s="33">
        <v>2.0574552800000002E-4</v>
      </c>
    </row>
    <row r="260" spans="1:403" x14ac:dyDescent="0.25">
      <c r="A260" s="13" t="str">
        <f t="shared" si="2"/>
        <v>Boom-VERY COARSE-0.6-7-60</v>
      </c>
      <c r="B260" s="13" t="s">
        <v>57</v>
      </c>
      <c r="C260" s="13" t="s">
        <v>32</v>
      </c>
      <c r="D260" s="23">
        <v>0.6</v>
      </c>
      <c r="E260" s="23">
        <v>7</v>
      </c>
      <c r="F260" s="32">
        <v>60</v>
      </c>
      <c r="G260" s="33">
        <v>1.1741810799999999E-2</v>
      </c>
      <c r="H260" s="33">
        <v>7.4841360000000006E-3</v>
      </c>
      <c r="I260" s="33">
        <v>5.9212666000000008E-3</v>
      </c>
      <c r="J260" s="33">
        <v>5.3255148000000002E-3</v>
      </c>
      <c r="K260" s="33">
        <v>5.0721554000000002E-3</v>
      </c>
      <c r="L260" s="33">
        <v>4.9587301999999998E-3</v>
      </c>
      <c r="M260" s="33">
        <v>4.794207E-3</v>
      </c>
      <c r="N260" s="33">
        <v>4.6352190000000003E-3</v>
      </c>
      <c r="O260" s="33">
        <v>4.4694343999999997E-3</v>
      </c>
      <c r="P260" s="33">
        <v>4.2574216000000002E-3</v>
      </c>
      <c r="Q260" s="33">
        <v>4.0034725999999994E-3</v>
      </c>
      <c r="R260" s="33">
        <v>3.696703E-3</v>
      </c>
      <c r="S260" s="33">
        <v>3.3490096000000002E-3</v>
      </c>
      <c r="T260" s="33">
        <v>2.977613E-3</v>
      </c>
      <c r="U260" s="33">
        <v>2.5972148800000004E-3</v>
      </c>
      <c r="V260" s="33">
        <v>2.2206867200000001E-3</v>
      </c>
      <c r="W260" s="33">
        <v>1.8581144400000001E-3</v>
      </c>
      <c r="X260" s="33">
        <v>1.7305863200000001E-3</v>
      </c>
      <c r="Y260" s="33">
        <v>1.6372398400000001E-3</v>
      </c>
      <c r="Z260" s="33">
        <v>1.5654456799999998E-3</v>
      </c>
      <c r="AA260" s="33">
        <v>1.5048413200000001E-3</v>
      </c>
      <c r="AB260" s="33">
        <v>1.4513223199999999E-3</v>
      </c>
      <c r="AC260" s="33">
        <v>1.4032440399999999E-3</v>
      </c>
      <c r="AD260" s="33">
        <v>1.3603581599999999E-3</v>
      </c>
      <c r="AE260" s="33">
        <v>1.32087E-3</v>
      </c>
      <c r="AF260" s="33">
        <v>1.2842220399999999E-3</v>
      </c>
      <c r="AG260" s="33">
        <v>1.2496510399999999E-3</v>
      </c>
      <c r="AH260" s="33">
        <v>1.21654116E-3</v>
      </c>
      <c r="AI260" s="33">
        <v>1.1856570799999998E-3</v>
      </c>
      <c r="AJ260" s="33">
        <v>1.1565106000000001E-3</v>
      </c>
      <c r="AK260" s="33">
        <v>1.12840148E-3</v>
      </c>
      <c r="AL260" s="33">
        <v>1.1013229999999998E-3</v>
      </c>
      <c r="AM260" s="33">
        <v>1.0752663600000001E-3</v>
      </c>
      <c r="AN260" s="33">
        <v>1.0497049200000001E-3</v>
      </c>
      <c r="AO260" s="33">
        <v>1.02541212E-3</v>
      </c>
      <c r="AP260" s="33">
        <v>1.0008525200000001E-3</v>
      </c>
      <c r="AQ260" s="33">
        <v>9.774090400000001E-4</v>
      </c>
      <c r="AR260" s="33">
        <v>9.5517131999999991E-4</v>
      </c>
      <c r="AS260" s="33">
        <v>9.3371360000000007E-4</v>
      </c>
      <c r="AT260" s="33">
        <v>9.1284803999999991E-4</v>
      </c>
      <c r="AU260" s="33">
        <v>8.9216236000000003E-4</v>
      </c>
      <c r="AV260" s="33">
        <v>8.7252287999999999E-4</v>
      </c>
      <c r="AW260" s="33">
        <v>8.5437304000000002E-4</v>
      </c>
      <c r="AX260" s="33">
        <v>8.3702452E-4</v>
      </c>
      <c r="AY260" s="33">
        <v>8.2049624E-4</v>
      </c>
      <c r="AZ260" s="33">
        <v>8.0390107999999988E-4</v>
      </c>
      <c r="BA260" s="33">
        <v>7.8795755999999987E-4</v>
      </c>
      <c r="BB260" s="33">
        <v>7.7269595999999996E-4</v>
      </c>
      <c r="BC260" s="33">
        <v>7.5801907999999997E-4</v>
      </c>
      <c r="BD260" s="33">
        <v>7.4389356000000007E-4</v>
      </c>
      <c r="BE260" s="33">
        <v>7.3081627999999987E-4</v>
      </c>
      <c r="BF260" s="33">
        <v>7.1810100000000007E-4</v>
      </c>
      <c r="BG260" s="33">
        <v>7.0553268000000003E-4</v>
      </c>
      <c r="BH260" s="33">
        <v>6.9326084000000002E-4</v>
      </c>
      <c r="BI260" s="33">
        <v>6.8167223999999983E-4</v>
      </c>
      <c r="BJ260" s="33">
        <v>6.7015927999999989E-4</v>
      </c>
      <c r="BK260" s="33">
        <v>6.5874822E-4</v>
      </c>
      <c r="BL260" s="33">
        <v>6.4812231999999991E-4</v>
      </c>
      <c r="BM260" s="33">
        <v>6.3781705999999992E-4</v>
      </c>
      <c r="BN260" s="33">
        <v>6.2780409999999996E-4</v>
      </c>
      <c r="BO260" s="33">
        <v>6.1806197999999992E-4</v>
      </c>
      <c r="BP260" s="33">
        <v>6.0822861999999995E-4</v>
      </c>
      <c r="BQ260" s="33">
        <v>5.9862929999999993E-4</v>
      </c>
      <c r="BR260" s="33">
        <v>5.8943313999999998E-4</v>
      </c>
      <c r="BS260" s="33">
        <v>5.8058731999999994E-4</v>
      </c>
      <c r="BT260" s="33">
        <v>5.7208759999999997E-4</v>
      </c>
      <c r="BU260" s="33">
        <v>5.6368247999999995E-4</v>
      </c>
      <c r="BV260" s="33">
        <v>5.5519345999999995E-4</v>
      </c>
      <c r="BW260" s="33">
        <v>5.4754155999999995E-4</v>
      </c>
      <c r="BX260" s="33">
        <v>5.3994011999999999E-4</v>
      </c>
      <c r="BY260" s="33">
        <v>5.3258742E-4</v>
      </c>
      <c r="BZ260" s="33">
        <v>5.2468023999999993E-4</v>
      </c>
      <c r="CA260" s="33">
        <v>5.1690551999999999E-4</v>
      </c>
      <c r="CB260" s="33">
        <v>5.0919669999999998E-4</v>
      </c>
      <c r="CC260" s="33">
        <v>5.0159526000000002E-4</v>
      </c>
      <c r="CD260" s="33">
        <v>4.9417599999999993E-4</v>
      </c>
      <c r="CE260" s="33">
        <v>4.8718692000000003E-4</v>
      </c>
      <c r="CF260" s="33">
        <v>4.8033852E-4</v>
      </c>
      <c r="CG260" s="33">
        <v>4.7356642000000003E-4</v>
      </c>
      <c r="CH260" s="33">
        <v>4.6632923999999999E-4</v>
      </c>
      <c r="CI260" s="33">
        <v>4.5862839999999996E-4</v>
      </c>
      <c r="CJ260" s="33">
        <v>4.5096795999999999E-4</v>
      </c>
      <c r="CK260" s="33">
        <v>4.4390423999999997E-4</v>
      </c>
      <c r="CL260" s="33">
        <v>4.3672849999999995E-4</v>
      </c>
      <c r="CM260" s="33">
        <v>4.3023631999999993E-4</v>
      </c>
      <c r="CN260" s="33">
        <v>4.2400758000000002E-4</v>
      </c>
      <c r="CO260" s="33">
        <v>4.1796140000000003E-4</v>
      </c>
      <c r="CP260" s="33">
        <v>4.1184849999999999E-4</v>
      </c>
      <c r="CQ260" s="33">
        <v>4.0579226000000003E-4</v>
      </c>
      <c r="CR260" s="33">
        <v>3.9960654000000001E-4</v>
      </c>
      <c r="CS260" s="33">
        <v>3.9338161999999996E-4</v>
      </c>
      <c r="CT260" s="33">
        <v>3.8719682E-4</v>
      </c>
      <c r="CU260" s="33">
        <v>3.8188701999999995E-4</v>
      </c>
      <c r="CV260" s="33">
        <v>3.7695440000000001E-4</v>
      </c>
      <c r="CW260" s="33">
        <v>3.7239706000000004E-4</v>
      </c>
      <c r="CX260" s="33">
        <v>3.6796055999999995E-4</v>
      </c>
      <c r="CY260" s="33">
        <v>3.6342043999999996E-4</v>
      </c>
      <c r="CZ260" s="33">
        <v>3.5885061200000002E-4</v>
      </c>
      <c r="DA260" s="33">
        <v>3.5403661999999997E-4</v>
      </c>
      <c r="DB260" s="33">
        <v>3.4937854799999999E-4</v>
      </c>
      <c r="DC260" s="33">
        <v>3.4511357599999995E-4</v>
      </c>
      <c r="DD260" s="33">
        <v>3.4098313199999996E-4</v>
      </c>
      <c r="DE260" s="33">
        <v>3.3739299599999998E-4</v>
      </c>
      <c r="DF260" s="33">
        <v>3.3353396800000004E-4</v>
      </c>
      <c r="DG260" s="33">
        <v>3.30299256E-4</v>
      </c>
      <c r="DH260" s="33">
        <v>3.26861112E-4</v>
      </c>
      <c r="DI260" s="33">
        <v>3.2353064399999996E-4</v>
      </c>
      <c r="DJ260" s="33">
        <v>3.2019306800000003E-4</v>
      </c>
      <c r="DK260" s="33">
        <v>3.1679660799999995E-4</v>
      </c>
      <c r="DL260" s="33">
        <v>3.1344773999999998E-4</v>
      </c>
      <c r="DM260" s="33">
        <v>3.1040437599999998E-4</v>
      </c>
      <c r="DN260" s="33">
        <v>3.0777121999999997E-4</v>
      </c>
      <c r="DO260" s="33">
        <v>3.0555615999999997E-4</v>
      </c>
      <c r="DP260" s="33">
        <v>3.0312927199999996E-4</v>
      </c>
      <c r="DQ260" s="33">
        <v>3.0082496800000003E-4</v>
      </c>
      <c r="DR260" s="33">
        <v>2.9785187599999999E-4</v>
      </c>
      <c r="DS260" s="33">
        <v>2.95042956E-4</v>
      </c>
      <c r="DT260" s="33">
        <v>2.9208623199999999E-4</v>
      </c>
      <c r="DU260" s="33">
        <v>2.8911758800000001E-4</v>
      </c>
      <c r="DV260" s="33">
        <v>2.8649458800000002E-4</v>
      </c>
      <c r="DW260" s="33">
        <v>2.8418113599999999E-4</v>
      </c>
      <c r="DX260" s="33">
        <v>2.8196886800000001E-4</v>
      </c>
      <c r="DY260" s="33">
        <v>2.7986070000000002E-4</v>
      </c>
      <c r="DZ260" s="33">
        <v>2.7737815599999997E-4</v>
      </c>
      <c r="EA260" s="33">
        <v>2.7499753200000001E-4</v>
      </c>
      <c r="EB260" s="33">
        <v>2.7163549599999997E-4</v>
      </c>
      <c r="EC260" s="33">
        <v>2.6832353199999999E-4</v>
      </c>
      <c r="ED260" s="33">
        <v>2.6513542E-4</v>
      </c>
      <c r="EE260" s="33">
        <v>2.62146568E-4</v>
      </c>
      <c r="EF260" s="33">
        <v>2.5967293199999998E-4</v>
      </c>
      <c r="EG260" s="33">
        <v>2.5722161199999996E-4</v>
      </c>
      <c r="EH260" s="33">
        <v>2.5481725599999996E-4</v>
      </c>
      <c r="EI260" s="33">
        <v>2.5245786799999999E-4</v>
      </c>
      <c r="EJ260" s="33">
        <v>2.4981552799999997E-4</v>
      </c>
      <c r="EK260" s="33">
        <v>2.4726673999999997E-4</v>
      </c>
      <c r="EL260" s="33">
        <v>2.4414342399999998E-4</v>
      </c>
      <c r="EM260" s="33">
        <v>2.4121938000000001E-4</v>
      </c>
      <c r="EN260" s="33">
        <v>2.3806593999999999E-4</v>
      </c>
      <c r="EO260" s="33">
        <v>2.35075308E-4</v>
      </c>
      <c r="EP260" s="33">
        <v>2.3228732800000001E-4</v>
      </c>
      <c r="EQ260" s="33">
        <v>2.2931975999999996E-4</v>
      </c>
      <c r="ER260" s="33">
        <v>2.2637958799999998E-4</v>
      </c>
      <c r="ES260" s="33">
        <v>2.2341278799999998E-4</v>
      </c>
      <c r="ET260" s="33">
        <v>2.2053822800000001E-4</v>
      </c>
      <c r="EU260" s="33">
        <v>2.1777123599999999E-4</v>
      </c>
      <c r="EV260" s="33">
        <v>2.1508733199999998E-4</v>
      </c>
      <c r="EW260" s="33">
        <v>2.1277260400000001E-4</v>
      </c>
      <c r="EX260" s="33">
        <v>2.1042114000000001E-4</v>
      </c>
      <c r="EY260" s="33">
        <v>2.0835779599999999E-4</v>
      </c>
      <c r="EZ260" s="33">
        <v>2.0622317599999998E-4</v>
      </c>
      <c r="FA260" s="33">
        <v>2.0382100800000002E-4</v>
      </c>
      <c r="FB260" s="33">
        <v>2.0137233999999998E-4</v>
      </c>
      <c r="FC260" s="33">
        <v>1.9886776400000002E-4</v>
      </c>
      <c r="FD260" s="33">
        <v>1.9636544799999999E-4</v>
      </c>
      <c r="FE260" s="33">
        <v>1.941147E-4</v>
      </c>
      <c r="FF260" s="33">
        <v>1.9204750000000002E-4</v>
      </c>
      <c r="FG260" s="33">
        <v>1.9042418799999997E-4</v>
      </c>
      <c r="FH260" s="33">
        <v>1.8873598800000002E-4</v>
      </c>
      <c r="FI260" s="33">
        <v>1.8731453199999999E-4</v>
      </c>
      <c r="FJ260" s="33">
        <v>1.8587874799999999E-4</v>
      </c>
      <c r="FK260" s="33">
        <v>1.8422408000000001E-4</v>
      </c>
      <c r="FL260" s="33">
        <v>1.8258925599999999E-4</v>
      </c>
      <c r="FM260" s="33">
        <v>1.80786068E-4</v>
      </c>
      <c r="FN260" s="33">
        <v>1.7914207200000001E-4</v>
      </c>
      <c r="FO260" s="33">
        <v>1.7753816799999999E-4</v>
      </c>
      <c r="FP260" s="33">
        <v>1.7602912799999999E-4</v>
      </c>
      <c r="FQ260" s="33">
        <v>1.7470373599999997E-4</v>
      </c>
      <c r="FR260" s="33">
        <v>1.7338512400000001E-4</v>
      </c>
      <c r="FS260" s="33">
        <v>1.72363904E-4</v>
      </c>
      <c r="FT260" s="33">
        <v>1.71332564E-4</v>
      </c>
      <c r="FU260" s="33">
        <v>1.7033694400000001E-4</v>
      </c>
      <c r="FV260" s="33">
        <v>1.6931334400000002E-4</v>
      </c>
      <c r="FW260" s="33">
        <v>1.6821860800000002E-4</v>
      </c>
      <c r="FX260" s="33">
        <v>1.6714961199999998E-4</v>
      </c>
      <c r="FY260" s="33">
        <v>1.6591406E-4</v>
      </c>
      <c r="FZ260" s="33">
        <v>1.6457982799999998E-4</v>
      </c>
      <c r="GA260" s="33">
        <v>1.6310167600000001E-4</v>
      </c>
      <c r="GB260" s="33">
        <v>1.6152798E-4</v>
      </c>
      <c r="GC260" s="33">
        <v>1.6000738799999998E-4</v>
      </c>
      <c r="GD260" s="33">
        <v>1.58747736E-4</v>
      </c>
      <c r="GE260" s="33">
        <v>1.5761968400000001E-4</v>
      </c>
      <c r="GF260" s="33">
        <v>1.5666069600000002E-4</v>
      </c>
      <c r="GG260" s="33">
        <v>1.5575311999999999E-4</v>
      </c>
      <c r="GH260" s="33">
        <v>1.5492806399999999E-4</v>
      </c>
      <c r="GI260" s="33">
        <v>1.53983564E-4</v>
      </c>
      <c r="GJ260" s="33">
        <v>1.5299904800000001E-4</v>
      </c>
      <c r="GK260" s="33">
        <v>1.5179354800000001E-4</v>
      </c>
      <c r="GL260" s="33">
        <v>1.5044871999999999E-4</v>
      </c>
      <c r="GM260" s="33">
        <v>1.4903803600000001E-4</v>
      </c>
      <c r="GN260" s="33">
        <v>1.4743712E-4</v>
      </c>
      <c r="GO260" s="33">
        <v>1.4578064399999998E-4</v>
      </c>
      <c r="GP260" s="33">
        <v>1.4429168399999998E-4</v>
      </c>
      <c r="GQ260" s="33">
        <v>1.4275814400000001E-4</v>
      </c>
      <c r="GR260" s="33">
        <v>1.4131253999999998E-4</v>
      </c>
      <c r="GS260" s="33">
        <v>1.3989412799999998E-4</v>
      </c>
      <c r="GT260" s="33">
        <v>1.38499636E-4</v>
      </c>
      <c r="GU260" s="33">
        <v>1.3717608399999999E-4</v>
      </c>
      <c r="GV260" s="33">
        <v>1.3592431600000001E-4</v>
      </c>
      <c r="GW260" s="33">
        <v>1.3457545999999998E-4</v>
      </c>
      <c r="GX260" s="33">
        <v>1.33294868E-4</v>
      </c>
    </row>
    <row r="261" spans="1:403" x14ac:dyDescent="0.25">
      <c r="A261" s="13" t="str">
        <f t="shared" si="2"/>
        <v>Boom-VERY COARSE-0.6-20-20</v>
      </c>
      <c r="B261" s="13" t="s">
        <v>57</v>
      </c>
      <c r="C261" s="13" t="s">
        <v>32</v>
      </c>
      <c r="D261" s="23">
        <v>0.6</v>
      </c>
      <c r="E261" s="23">
        <v>20</v>
      </c>
      <c r="F261" s="32">
        <v>20</v>
      </c>
      <c r="G261" s="33">
        <v>2.4265943999999998E-2</v>
      </c>
      <c r="H261" s="33">
        <v>1.5928292E-2</v>
      </c>
      <c r="I261" s="33">
        <v>1.1521643200000001E-2</v>
      </c>
      <c r="J261" s="33">
        <v>9.8049356000000001E-3</v>
      </c>
      <c r="K261" s="33">
        <v>9.0023832000000002E-3</v>
      </c>
      <c r="L261" s="33">
        <v>8.8149975999999991E-3</v>
      </c>
      <c r="M261" s="33">
        <v>7.7821682E-3</v>
      </c>
      <c r="N261" s="33">
        <v>6.9534431999999993E-3</v>
      </c>
      <c r="O261" s="33">
        <v>6.2080515999999994E-3</v>
      </c>
      <c r="P261" s="33">
        <v>5.5588216000000005E-3</v>
      </c>
      <c r="Q261" s="33">
        <v>4.9491854000000002E-3</v>
      </c>
      <c r="R261" s="33">
        <v>4.3499033999999997E-3</v>
      </c>
      <c r="S261" s="33">
        <v>3.7788919999999998E-3</v>
      </c>
      <c r="T261" s="33">
        <v>3.2343414000000001E-3</v>
      </c>
      <c r="U261" s="33">
        <v>2.7305544000000002E-3</v>
      </c>
      <c r="V261" s="33">
        <v>2.2706046000000001E-3</v>
      </c>
      <c r="W261" s="33">
        <v>1.8577624000000001E-3</v>
      </c>
      <c r="X261" s="33">
        <v>1.65024676E-3</v>
      </c>
      <c r="Y261" s="33">
        <v>1.4811918399999999E-3</v>
      </c>
      <c r="Z261" s="33">
        <v>1.34024384E-3</v>
      </c>
      <c r="AA261" s="33">
        <v>1.2208776E-3</v>
      </c>
      <c r="AB261" s="33">
        <v>1.1169941199999998E-3</v>
      </c>
      <c r="AC261" s="33">
        <v>1.0275697999999999E-3</v>
      </c>
      <c r="AD261" s="33">
        <v>9.4877636E-4</v>
      </c>
      <c r="AE261" s="33">
        <v>8.7939668000000006E-4</v>
      </c>
      <c r="AF261" s="33">
        <v>8.1820884000000007E-4</v>
      </c>
      <c r="AG261" s="33">
        <v>7.6238915999999994E-4</v>
      </c>
      <c r="AH261" s="33">
        <v>7.1225954000000004E-4</v>
      </c>
      <c r="AI261" s="33">
        <v>6.6751328000000008E-4</v>
      </c>
      <c r="AJ261" s="33">
        <v>6.2767281999999988E-4</v>
      </c>
      <c r="AK261" s="33">
        <v>5.9161179999999997E-4</v>
      </c>
      <c r="AL261" s="33">
        <v>5.5891229999999994E-4</v>
      </c>
      <c r="AM261" s="33">
        <v>5.2940590000000003E-4</v>
      </c>
      <c r="AN261" s="33">
        <v>5.0244449999999996E-4</v>
      </c>
      <c r="AO261" s="33">
        <v>4.7763636E-4</v>
      </c>
      <c r="AP261" s="33">
        <v>4.5491889999999994E-4</v>
      </c>
      <c r="AQ261" s="33">
        <v>4.3402246E-4</v>
      </c>
      <c r="AR261" s="33">
        <v>4.1496989999999999E-4</v>
      </c>
      <c r="AS261" s="33">
        <v>3.9780636000000003E-4</v>
      </c>
      <c r="AT261" s="33">
        <v>3.8221589999999997E-4</v>
      </c>
      <c r="AU261" s="33">
        <v>3.6741606E-4</v>
      </c>
      <c r="AV261" s="33">
        <v>3.5399337999999998E-4</v>
      </c>
      <c r="AW261" s="33">
        <v>3.4179879999999998E-4</v>
      </c>
      <c r="AX261" s="33">
        <v>3.3074420000000002E-4</v>
      </c>
      <c r="AY261" s="33">
        <v>3.2013928000000001E-4</v>
      </c>
      <c r="AZ261" s="33">
        <v>3.10499868E-4</v>
      </c>
      <c r="BA261" s="33">
        <v>3.0177594399999997E-4</v>
      </c>
      <c r="BB261" s="33">
        <v>2.9333605199999995E-4</v>
      </c>
      <c r="BC261" s="33">
        <v>2.8560199999999998E-4</v>
      </c>
      <c r="BD261" s="33">
        <v>2.7815025199999998E-4</v>
      </c>
      <c r="BE261" s="33">
        <v>2.7168161200000001E-4</v>
      </c>
      <c r="BF261" s="33">
        <v>2.6552245999999997E-4</v>
      </c>
      <c r="BG261" s="33">
        <v>2.5933846000000002E-4</v>
      </c>
      <c r="BH261" s="33">
        <v>2.5363421999999997E-4</v>
      </c>
      <c r="BI261" s="33">
        <v>2.4851693599999995E-4</v>
      </c>
      <c r="BJ261" s="33">
        <v>2.4395435599999999E-4</v>
      </c>
      <c r="BK261" s="33">
        <v>2.4017934399999999E-4</v>
      </c>
      <c r="BL261" s="33">
        <v>2.3670559600000001E-4</v>
      </c>
      <c r="BM261" s="33">
        <v>2.3296575999999999E-4</v>
      </c>
      <c r="BN261" s="33">
        <v>2.2977427999999999E-4</v>
      </c>
      <c r="BO261" s="33">
        <v>2.2667212799999998E-4</v>
      </c>
      <c r="BP261" s="33">
        <v>2.2409988799999999E-4</v>
      </c>
      <c r="BQ261" s="33">
        <v>2.2160561200000001E-4</v>
      </c>
      <c r="BR261" s="33">
        <v>2.1965871599999997E-4</v>
      </c>
      <c r="BS261" s="33">
        <v>2.17352488E-4</v>
      </c>
      <c r="BT261" s="33">
        <v>2.1519778399999999E-4</v>
      </c>
      <c r="BU261" s="33">
        <v>2.12440216E-4</v>
      </c>
      <c r="BV261" s="33">
        <v>2.0990034399999999E-4</v>
      </c>
      <c r="BW261" s="33">
        <v>2.0795365599999999E-4</v>
      </c>
      <c r="BX261" s="33">
        <v>2.0622647199999998E-4</v>
      </c>
      <c r="BY261" s="33">
        <v>2.0464261199999999E-4</v>
      </c>
      <c r="BZ261" s="33">
        <v>2.0293001199999999E-4</v>
      </c>
      <c r="CA261" s="33">
        <v>2.011289E-4</v>
      </c>
      <c r="CB261" s="33">
        <v>1.9920904399999998E-4</v>
      </c>
      <c r="CC261" s="33">
        <v>1.97001484E-4</v>
      </c>
      <c r="CD261" s="33">
        <v>1.9498305599999997E-4</v>
      </c>
      <c r="CE261" s="33">
        <v>1.9322990400000002E-4</v>
      </c>
      <c r="CF261" s="33">
        <v>1.9193080400000003E-4</v>
      </c>
      <c r="CG261" s="33">
        <v>1.9068433599999998E-4</v>
      </c>
      <c r="CH261" s="33">
        <v>1.8943578799999997E-4</v>
      </c>
      <c r="CI261" s="33">
        <v>1.8795984400000001E-4</v>
      </c>
      <c r="CJ261" s="33">
        <v>1.86140156E-4</v>
      </c>
      <c r="CK261" s="33">
        <v>1.8448774799999999E-4</v>
      </c>
      <c r="CL261" s="33">
        <v>1.8265731199999997E-4</v>
      </c>
      <c r="CM261" s="33">
        <v>1.81273372E-4</v>
      </c>
      <c r="CN261" s="33">
        <v>1.8000636800000002E-4</v>
      </c>
      <c r="CO261" s="33">
        <v>1.78441908E-4</v>
      </c>
      <c r="CP261" s="33">
        <v>1.7631792399999997E-4</v>
      </c>
      <c r="CQ261" s="33">
        <v>1.7359268399999998E-4</v>
      </c>
      <c r="CR261" s="33">
        <v>1.7065614799999999E-4</v>
      </c>
      <c r="CS261" s="33">
        <v>1.6772124399999999E-4</v>
      </c>
      <c r="CT261" s="33">
        <v>1.65581192E-4</v>
      </c>
      <c r="CU261" s="33">
        <v>1.6337370400000003E-4</v>
      </c>
      <c r="CV261" s="33">
        <v>1.6117785199999999E-4</v>
      </c>
      <c r="CW261" s="33">
        <v>1.5849260399999999E-4</v>
      </c>
      <c r="CX261" s="33">
        <v>1.55702664E-4</v>
      </c>
      <c r="CY261" s="33">
        <v>1.52625864E-4</v>
      </c>
      <c r="CZ261" s="33">
        <v>1.50357196E-4</v>
      </c>
      <c r="DA261" s="33">
        <v>1.4826238000000002E-4</v>
      </c>
      <c r="DB261" s="33">
        <v>1.4631874799999998E-4</v>
      </c>
      <c r="DC261" s="33">
        <v>1.4456837999999997E-4</v>
      </c>
      <c r="DD261" s="33">
        <v>1.4251531999999998E-4</v>
      </c>
      <c r="DE261" s="33">
        <v>1.40071832E-4</v>
      </c>
      <c r="DF261" s="33">
        <v>1.3771464000000001E-4</v>
      </c>
      <c r="DG261" s="33">
        <v>1.3540323999999999E-4</v>
      </c>
      <c r="DH261" s="33">
        <v>1.3311202399999999E-4</v>
      </c>
      <c r="DI261" s="33">
        <v>1.3139213199999999E-4</v>
      </c>
      <c r="DJ261" s="33">
        <v>1.2986209600000001E-4</v>
      </c>
      <c r="DK261" s="33">
        <v>1.2808405999999999E-4</v>
      </c>
      <c r="DL261" s="33">
        <v>1.26498652E-4</v>
      </c>
      <c r="DM261" s="33">
        <v>1.2460440399999999E-4</v>
      </c>
      <c r="DN261" s="33">
        <v>1.2253067200000001E-4</v>
      </c>
      <c r="DO261" s="33">
        <v>1.20478412E-4</v>
      </c>
      <c r="DP261" s="33">
        <v>1.1862620800000001E-4</v>
      </c>
      <c r="DQ261" s="33">
        <v>1.17028676E-4</v>
      </c>
      <c r="DR261" s="33">
        <v>1.1554617599999998E-4</v>
      </c>
      <c r="DS261" s="33">
        <v>1.1414189199999999E-4</v>
      </c>
      <c r="DT261" s="33">
        <v>1.12608324E-4</v>
      </c>
      <c r="DU261" s="33">
        <v>1.11207332E-4</v>
      </c>
      <c r="DV261" s="33">
        <v>1.09938296E-4</v>
      </c>
      <c r="DW261" s="33">
        <v>1.08872132E-4</v>
      </c>
      <c r="DX261" s="33">
        <v>1.0807619999999999E-4</v>
      </c>
      <c r="DY261" s="33">
        <v>1.07441032E-4</v>
      </c>
      <c r="DZ261" s="33">
        <v>1.0702032399999999E-4</v>
      </c>
      <c r="EA261" s="33">
        <v>1.0634133599999999E-4</v>
      </c>
      <c r="EB261" s="33">
        <v>1.0577838E-4</v>
      </c>
      <c r="EC261" s="33">
        <v>1.0519079600000001E-4</v>
      </c>
      <c r="ED261" s="33">
        <v>1.0469494399999999E-4</v>
      </c>
      <c r="EE261" s="33">
        <v>1.0424248400000001E-4</v>
      </c>
      <c r="EF261" s="33">
        <v>1.0379125200000001E-4</v>
      </c>
      <c r="EG261" s="33">
        <v>1.0323185999999999E-4</v>
      </c>
      <c r="EH261" s="33">
        <v>1.0263542800000001E-4</v>
      </c>
      <c r="EI261" s="33">
        <v>1.0228285199999999E-4</v>
      </c>
      <c r="EJ261" s="33">
        <v>1.01681256E-4</v>
      </c>
      <c r="EK261" s="33">
        <v>1.0124773999999999E-4</v>
      </c>
      <c r="EL261" s="33">
        <v>1.0099318799999999E-4</v>
      </c>
      <c r="EM261" s="33">
        <v>1.0068046800000001E-4</v>
      </c>
      <c r="EN261" s="33">
        <v>1.00172164E-4</v>
      </c>
      <c r="EO261" s="33">
        <v>9.9563972000000001E-5</v>
      </c>
      <c r="EP261" s="33">
        <v>9.8936988000000012E-5</v>
      </c>
      <c r="EQ261" s="33">
        <v>9.8242944000000008E-5</v>
      </c>
      <c r="ER261" s="33">
        <v>9.7772267999999998E-5</v>
      </c>
      <c r="ES261" s="33">
        <v>9.7230055999999996E-5</v>
      </c>
      <c r="ET261" s="33">
        <v>9.6914251999999997E-5</v>
      </c>
      <c r="EU261" s="33">
        <v>9.6798543999999999E-5</v>
      </c>
      <c r="EV261" s="33">
        <v>9.6643255999999996E-5</v>
      </c>
      <c r="EW261" s="33">
        <v>9.6440663999999995E-5</v>
      </c>
      <c r="EX261" s="33">
        <v>9.620949600000001E-5</v>
      </c>
      <c r="EY261" s="33">
        <v>9.5867219999999997E-5</v>
      </c>
      <c r="EZ261" s="33">
        <v>9.5419655999999997E-5</v>
      </c>
      <c r="FA261" s="33">
        <v>9.4702532000000004E-5</v>
      </c>
      <c r="FB261" s="33">
        <v>9.390798799999999E-5</v>
      </c>
      <c r="FC261" s="33">
        <v>9.3224387999999995E-5</v>
      </c>
      <c r="FD261" s="33">
        <v>9.2796276000000006E-5</v>
      </c>
      <c r="FE261" s="33">
        <v>9.2169351999999994E-5</v>
      </c>
      <c r="FF261" s="33">
        <v>9.1866384000000001E-5</v>
      </c>
      <c r="FG261" s="33">
        <v>9.1551467999999992E-5</v>
      </c>
      <c r="FH261" s="33">
        <v>9.1314047999999998E-5</v>
      </c>
      <c r="FI261" s="33">
        <v>9.1206591999999986E-5</v>
      </c>
      <c r="FJ261" s="33">
        <v>9.1033099999999987E-5</v>
      </c>
      <c r="FK261" s="33">
        <v>9.0974504000000006E-5</v>
      </c>
      <c r="FL261" s="33">
        <v>9.0984023999999994E-5</v>
      </c>
      <c r="FM261" s="33">
        <v>9.0672720000000012E-5</v>
      </c>
      <c r="FN261" s="33">
        <v>8.9902135999999993E-5</v>
      </c>
      <c r="FO261" s="33">
        <v>8.9207143999999995E-5</v>
      </c>
      <c r="FP261" s="33">
        <v>8.8080344000000005E-5</v>
      </c>
      <c r="FQ261" s="33">
        <v>8.7007908000000006E-5</v>
      </c>
      <c r="FR261" s="33">
        <v>8.6341815999999998E-5</v>
      </c>
      <c r="FS261" s="33">
        <v>8.5842599999999997E-5</v>
      </c>
      <c r="FT261" s="33">
        <v>8.5382127999999993E-5</v>
      </c>
      <c r="FU261" s="33">
        <v>8.5387131999999988E-5</v>
      </c>
      <c r="FV261" s="33">
        <v>8.5566356000000001E-5</v>
      </c>
      <c r="FW261" s="33">
        <v>8.5652967999999994E-5</v>
      </c>
      <c r="FX261" s="33">
        <v>8.5814760000000001E-5</v>
      </c>
      <c r="FY261" s="33">
        <v>8.570618799999999E-5</v>
      </c>
      <c r="FZ261" s="33">
        <v>8.540407999999999E-5</v>
      </c>
      <c r="GA261" s="33">
        <v>8.4976887999999983E-5</v>
      </c>
      <c r="GB261" s="33">
        <v>8.4305311999999987E-5</v>
      </c>
      <c r="GC261" s="33">
        <v>8.3421464000000002E-5</v>
      </c>
      <c r="GD261" s="33">
        <v>8.2693383999999986E-5</v>
      </c>
      <c r="GE261" s="33">
        <v>8.1923256000000002E-5</v>
      </c>
      <c r="GF261" s="33">
        <v>8.1141088000000002E-5</v>
      </c>
      <c r="GG261" s="33">
        <v>8.052694399999999E-5</v>
      </c>
      <c r="GH261" s="33">
        <v>8.036335599999999E-5</v>
      </c>
      <c r="GI261" s="33">
        <v>8.0433288000000008E-5</v>
      </c>
      <c r="GJ261" s="33">
        <v>8.0519595999999996E-5</v>
      </c>
      <c r="GK261" s="33">
        <v>8.0667288000000007E-5</v>
      </c>
      <c r="GL261" s="33">
        <v>8.0896419999999995E-5</v>
      </c>
      <c r="GM261" s="33">
        <v>8.0673463999999994E-5</v>
      </c>
      <c r="GN261" s="33">
        <v>8.0294967999999995E-5</v>
      </c>
      <c r="GO261" s="33">
        <v>7.9902599999999996E-5</v>
      </c>
      <c r="GP261" s="33">
        <v>7.9395856000000003E-5</v>
      </c>
      <c r="GQ261" s="33">
        <v>7.9001512000000012E-5</v>
      </c>
      <c r="GR261" s="33">
        <v>7.8498463999999995E-5</v>
      </c>
      <c r="GS261" s="33">
        <v>7.8030528000000001E-5</v>
      </c>
      <c r="GT261" s="33">
        <v>7.7931179999999995E-5</v>
      </c>
      <c r="GU261" s="33">
        <v>7.7850039999999998E-5</v>
      </c>
      <c r="GV261" s="33">
        <v>7.754398E-5</v>
      </c>
      <c r="GW261" s="33">
        <v>7.7535491999999995E-5</v>
      </c>
      <c r="GX261" s="33">
        <v>7.7575123999999994E-5</v>
      </c>
    </row>
    <row r="262" spans="1:403" x14ac:dyDescent="0.25">
      <c r="A262" s="13" t="str">
        <f t="shared" si="2"/>
        <v>Boom-VERY COARSE-0.6-14-20</v>
      </c>
      <c r="B262" s="13" t="s">
        <v>57</v>
      </c>
      <c r="C262" s="13" t="s">
        <v>32</v>
      </c>
      <c r="D262" s="23">
        <v>0.6</v>
      </c>
      <c r="E262" s="23">
        <v>14</v>
      </c>
      <c r="F262" s="32">
        <v>20</v>
      </c>
      <c r="G262" s="33">
        <v>1.8112712E-2</v>
      </c>
      <c r="H262" s="33">
        <v>1.13199472E-2</v>
      </c>
      <c r="I262" s="33">
        <v>7.8017E-3</v>
      </c>
      <c r="J262" s="33">
        <v>6.3873869999999996E-3</v>
      </c>
      <c r="K262" s="33">
        <v>5.7526883999999999E-3</v>
      </c>
      <c r="L262" s="33">
        <v>5.6573734000000004E-3</v>
      </c>
      <c r="M262" s="33">
        <v>4.9753595999999997E-3</v>
      </c>
      <c r="N262" s="33">
        <v>4.4334985999999995E-3</v>
      </c>
      <c r="O262" s="33">
        <v>3.980272E-3</v>
      </c>
      <c r="P262" s="33">
        <v>3.5634460000000001E-3</v>
      </c>
      <c r="Q262" s="33">
        <v>3.124216E-3</v>
      </c>
      <c r="R262" s="33">
        <v>2.7487497999999998E-3</v>
      </c>
      <c r="S262" s="33">
        <v>2.3886269999999999E-3</v>
      </c>
      <c r="T262" s="33">
        <v>2.042421E-3</v>
      </c>
      <c r="U262" s="33">
        <v>1.72295228E-3</v>
      </c>
      <c r="V262" s="33">
        <v>1.4304787199999999E-3</v>
      </c>
      <c r="W262" s="33">
        <v>1.17006252E-3</v>
      </c>
      <c r="X262" s="33">
        <v>1.04313E-3</v>
      </c>
      <c r="Y262" s="33">
        <v>9.4175151999999999E-4</v>
      </c>
      <c r="Z262" s="33">
        <v>8.5917103999999999E-4</v>
      </c>
      <c r="AA262" s="33">
        <v>7.9042271999999998E-4</v>
      </c>
      <c r="AB262" s="33">
        <v>7.3310367999999992E-4</v>
      </c>
      <c r="AC262" s="33">
        <v>6.8332462000000004E-4</v>
      </c>
      <c r="AD262" s="33">
        <v>6.4031210000000001E-4</v>
      </c>
      <c r="AE262" s="33">
        <v>6.0249247999999997E-4</v>
      </c>
      <c r="AF262" s="33">
        <v>5.6894321999999991E-4</v>
      </c>
      <c r="AG262" s="33">
        <v>5.3871819999999995E-4</v>
      </c>
      <c r="AH262" s="33">
        <v>5.1168467999999998E-4</v>
      </c>
      <c r="AI262" s="33">
        <v>4.8749086000000002E-4</v>
      </c>
      <c r="AJ262" s="33">
        <v>4.6508337999999998E-4</v>
      </c>
      <c r="AK262" s="33">
        <v>4.4471309999999999E-4</v>
      </c>
      <c r="AL262" s="33">
        <v>4.2588488000000002E-4</v>
      </c>
      <c r="AM262" s="33">
        <v>4.0898909999999999E-4</v>
      </c>
      <c r="AN262" s="33">
        <v>3.9364838000000002E-4</v>
      </c>
      <c r="AO262" s="33">
        <v>3.7932767999999999E-4</v>
      </c>
      <c r="AP262" s="33">
        <v>3.6661270000000001E-4</v>
      </c>
      <c r="AQ262" s="33">
        <v>3.5491670399999999E-4</v>
      </c>
      <c r="AR262" s="33">
        <v>3.4386609600000001E-4</v>
      </c>
      <c r="AS262" s="33">
        <v>3.3422805999999998E-4</v>
      </c>
      <c r="AT262" s="33">
        <v>3.25183608E-4</v>
      </c>
      <c r="AU262" s="33">
        <v>3.1659454400000001E-4</v>
      </c>
      <c r="AV262" s="33">
        <v>3.0828417599999998E-4</v>
      </c>
      <c r="AW262" s="33">
        <v>3.0071767999999998E-4</v>
      </c>
      <c r="AX262" s="33">
        <v>2.9323148399999999E-4</v>
      </c>
      <c r="AY262" s="33">
        <v>2.86385272E-4</v>
      </c>
      <c r="AZ262" s="33">
        <v>2.79583032E-4</v>
      </c>
      <c r="BA262" s="33">
        <v>2.7273884799999999E-4</v>
      </c>
      <c r="BB262" s="33">
        <v>2.6669758799999997E-4</v>
      </c>
      <c r="BC262" s="33">
        <v>2.6049324799999997E-4</v>
      </c>
      <c r="BD262" s="33">
        <v>2.5487994799999996E-4</v>
      </c>
      <c r="BE262" s="33">
        <v>2.4921996400000001E-4</v>
      </c>
      <c r="BF262" s="33">
        <v>2.43813836E-4</v>
      </c>
      <c r="BG262" s="33">
        <v>2.38478476E-4</v>
      </c>
      <c r="BH262" s="33">
        <v>2.3355464799999998E-4</v>
      </c>
      <c r="BI262" s="33">
        <v>2.2856076800000001E-4</v>
      </c>
      <c r="BJ262" s="33">
        <v>2.2411356E-4</v>
      </c>
      <c r="BK262" s="33">
        <v>2.1995426000000001E-4</v>
      </c>
      <c r="BL262" s="33">
        <v>2.1587722400000001E-4</v>
      </c>
      <c r="BM262" s="33">
        <v>2.1223600399999996E-4</v>
      </c>
      <c r="BN262" s="33">
        <v>2.0869736800000003E-4</v>
      </c>
      <c r="BO262" s="33">
        <v>2.0575228799999998E-4</v>
      </c>
      <c r="BP262" s="33">
        <v>2.0298539199999999E-4</v>
      </c>
      <c r="BQ262" s="33">
        <v>2.0056944E-4</v>
      </c>
      <c r="BR262" s="33">
        <v>1.980347E-4</v>
      </c>
      <c r="BS262" s="33">
        <v>1.9593763199999997E-4</v>
      </c>
      <c r="BT262" s="33">
        <v>1.9391207599999999E-4</v>
      </c>
      <c r="BU262" s="33">
        <v>1.9185804799999999E-4</v>
      </c>
      <c r="BV262" s="33">
        <v>1.9036020399999998E-4</v>
      </c>
      <c r="BW262" s="33">
        <v>1.88635472E-4</v>
      </c>
      <c r="BX262" s="33">
        <v>1.86730968E-4</v>
      </c>
      <c r="BY262" s="33">
        <v>1.8487749199999997E-4</v>
      </c>
      <c r="BZ262" s="33">
        <v>1.8280669599999999E-4</v>
      </c>
      <c r="CA262" s="33">
        <v>1.8089951999999997E-4</v>
      </c>
      <c r="CB262" s="33">
        <v>1.7931705599999998E-4</v>
      </c>
      <c r="CC262" s="33">
        <v>1.7798727599999998E-4</v>
      </c>
      <c r="CD262" s="33">
        <v>1.765886E-4</v>
      </c>
      <c r="CE262" s="33">
        <v>1.7531851600000002E-4</v>
      </c>
      <c r="CF262" s="33">
        <v>1.7355915199999999E-4</v>
      </c>
      <c r="CG262" s="33">
        <v>1.7172806400000002E-4</v>
      </c>
      <c r="CH262" s="33">
        <v>1.7011366400000001E-4</v>
      </c>
      <c r="CI262" s="33">
        <v>1.6873541199999997E-4</v>
      </c>
      <c r="CJ262" s="33">
        <v>1.6758788399999998E-4</v>
      </c>
      <c r="CK262" s="33">
        <v>1.6658083599999999E-4</v>
      </c>
      <c r="CL262" s="33">
        <v>1.6566609199999998E-4</v>
      </c>
      <c r="CM262" s="33">
        <v>1.6440979600000001E-4</v>
      </c>
      <c r="CN262" s="33">
        <v>1.62876944E-4</v>
      </c>
      <c r="CO262" s="33">
        <v>1.61171852E-4</v>
      </c>
      <c r="CP262" s="33">
        <v>1.59848904E-4</v>
      </c>
      <c r="CQ262" s="33">
        <v>1.5865120000000001E-4</v>
      </c>
      <c r="CR262" s="33">
        <v>1.5787210399999997E-4</v>
      </c>
      <c r="CS262" s="33">
        <v>1.56884864E-4</v>
      </c>
      <c r="CT262" s="33">
        <v>1.5599485999999999E-4</v>
      </c>
      <c r="CU262" s="33">
        <v>1.5492726000000001E-4</v>
      </c>
      <c r="CV262" s="33">
        <v>1.53489184E-4</v>
      </c>
      <c r="CW262" s="33">
        <v>1.5208657999999999E-4</v>
      </c>
      <c r="CX262" s="33">
        <v>1.5094128799999999E-4</v>
      </c>
      <c r="CY262" s="33">
        <v>1.5001710399999997E-4</v>
      </c>
      <c r="CZ262" s="33">
        <v>1.4917072000000001E-4</v>
      </c>
      <c r="DA262" s="33">
        <v>1.4848023599999999E-4</v>
      </c>
      <c r="DB262" s="33">
        <v>1.4765338799999997E-4</v>
      </c>
      <c r="DC262" s="33">
        <v>1.46467672E-4</v>
      </c>
      <c r="DD262" s="33">
        <v>1.4529329200000001E-4</v>
      </c>
      <c r="DE262" s="33">
        <v>1.4425378399999999E-4</v>
      </c>
      <c r="DF262" s="33">
        <v>1.43465892E-4</v>
      </c>
      <c r="DG262" s="33">
        <v>1.4292263199999999E-4</v>
      </c>
      <c r="DH262" s="33">
        <v>1.4221957599999999E-4</v>
      </c>
      <c r="DI262" s="33">
        <v>1.4159885599999999E-4</v>
      </c>
      <c r="DJ262" s="33">
        <v>1.4068952399999999E-4</v>
      </c>
      <c r="DK262" s="33">
        <v>1.3955088000000001E-4</v>
      </c>
      <c r="DL262" s="33">
        <v>1.3833964799999998E-4</v>
      </c>
      <c r="DM262" s="33">
        <v>1.3746902799999998E-4</v>
      </c>
      <c r="DN262" s="33">
        <v>1.3687258E-4</v>
      </c>
      <c r="DO262" s="33">
        <v>1.36463244E-4</v>
      </c>
      <c r="DP262" s="33">
        <v>1.3587811199999999E-4</v>
      </c>
      <c r="DQ262" s="33">
        <v>1.3508653199999999E-4</v>
      </c>
      <c r="DR262" s="33">
        <v>1.34223432E-4</v>
      </c>
      <c r="DS262" s="33">
        <v>1.3323464E-4</v>
      </c>
      <c r="DT262" s="33">
        <v>1.32430184E-4</v>
      </c>
      <c r="DU262" s="33">
        <v>1.3187326399999999E-4</v>
      </c>
      <c r="DV262" s="33">
        <v>1.3127515600000001E-4</v>
      </c>
      <c r="DW262" s="33">
        <v>1.30382804E-4</v>
      </c>
      <c r="DX262" s="33">
        <v>1.2909121200000001E-4</v>
      </c>
      <c r="DY262" s="33">
        <v>1.2718815999999999E-4</v>
      </c>
      <c r="DZ262" s="33">
        <v>1.2538528800000001E-4</v>
      </c>
      <c r="EA262" s="33">
        <v>1.23518172E-4</v>
      </c>
      <c r="EB262" s="33">
        <v>1.2180631200000001E-4</v>
      </c>
      <c r="EC262" s="33">
        <v>1.2039503200000001E-4</v>
      </c>
      <c r="ED262" s="33">
        <v>1.19084604E-4</v>
      </c>
      <c r="EE262" s="33">
        <v>1.1773918799999999E-4</v>
      </c>
      <c r="EF262" s="33">
        <v>1.16366588E-4</v>
      </c>
      <c r="EG262" s="33">
        <v>1.14800396E-4</v>
      </c>
      <c r="EH262" s="33">
        <v>1.13366824E-4</v>
      </c>
      <c r="EI262" s="33">
        <v>1.1203774400000001E-4</v>
      </c>
      <c r="EJ262" s="33">
        <v>1.10500492E-4</v>
      </c>
      <c r="EK262" s="33">
        <v>1.0898454E-4</v>
      </c>
      <c r="EL262" s="33">
        <v>1.07790368E-4</v>
      </c>
      <c r="EM262" s="33">
        <v>1.0625898800000001E-4</v>
      </c>
      <c r="EN262" s="33">
        <v>1.0467146800000002E-4</v>
      </c>
      <c r="EO262" s="33">
        <v>1.0346043600000001E-4</v>
      </c>
      <c r="EP262" s="33">
        <v>1.0204229200000001E-4</v>
      </c>
      <c r="EQ262" s="33">
        <v>1.00988532E-4</v>
      </c>
      <c r="ER262" s="33">
        <v>1.0006524E-4</v>
      </c>
      <c r="ES262" s="33">
        <v>9.9143036000000001E-5</v>
      </c>
      <c r="ET262" s="33">
        <v>9.8359308000000014E-5</v>
      </c>
      <c r="EU262" s="33">
        <v>9.7366524000000009E-5</v>
      </c>
      <c r="EV262" s="33">
        <v>9.5913168000000008E-5</v>
      </c>
      <c r="EW262" s="33">
        <v>9.4280168000000005E-5</v>
      </c>
      <c r="EX262" s="33">
        <v>9.2875492000000007E-5</v>
      </c>
      <c r="EY262" s="33">
        <v>9.1331531999999999E-5</v>
      </c>
      <c r="EZ262" s="33">
        <v>9.0125775999999998E-5</v>
      </c>
      <c r="FA262" s="33">
        <v>8.9076308000000002E-5</v>
      </c>
      <c r="FB262" s="33">
        <v>8.823522E-5</v>
      </c>
      <c r="FC262" s="33">
        <v>8.7565859999999985E-5</v>
      </c>
      <c r="FD262" s="33">
        <v>8.6888755999999987E-5</v>
      </c>
      <c r="FE262" s="33">
        <v>8.6443159999999997E-5</v>
      </c>
      <c r="FF262" s="33">
        <v>8.6212535999999993E-5</v>
      </c>
      <c r="FG262" s="33">
        <v>8.6141095999999997E-5</v>
      </c>
      <c r="FH262" s="33">
        <v>8.5928019999999996E-5</v>
      </c>
      <c r="FI262" s="33">
        <v>8.5570839999999987E-5</v>
      </c>
      <c r="FJ262" s="33">
        <v>8.4894711999999992E-5</v>
      </c>
      <c r="FK262" s="33">
        <v>8.4019315999999994E-5</v>
      </c>
      <c r="FL262" s="33">
        <v>8.3159351999999997E-5</v>
      </c>
      <c r="FM262" s="33">
        <v>8.2466063999999995E-5</v>
      </c>
      <c r="FN262" s="33">
        <v>8.1981295999999996E-5</v>
      </c>
      <c r="FO262" s="33">
        <v>8.1642360000000014E-5</v>
      </c>
      <c r="FP262" s="33">
        <v>8.1528087999999983E-5</v>
      </c>
      <c r="FQ262" s="33">
        <v>8.1648839999999993E-5</v>
      </c>
      <c r="FR262" s="33">
        <v>8.1792960000000005E-5</v>
      </c>
      <c r="FS262" s="33">
        <v>8.1702043999999998E-5</v>
      </c>
      <c r="FT262" s="33">
        <v>8.1772439999999993E-5</v>
      </c>
      <c r="FU262" s="33">
        <v>8.1885855999999988E-5</v>
      </c>
      <c r="FV262" s="33">
        <v>8.1478251999999991E-5</v>
      </c>
      <c r="FW262" s="33">
        <v>8.0779900000000002E-5</v>
      </c>
      <c r="FX262" s="33">
        <v>8.0023855999999998E-5</v>
      </c>
      <c r="FY262" s="33">
        <v>7.9215004000000004E-5</v>
      </c>
      <c r="FZ262" s="33">
        <v>7.8174171999999991E-5</v>
      </c>
      <c r="GA262" s="33">
        <v>7.7194248000000005E-5</v>
      </c>
      <c r="GB262" s="33">
        <v>7.6743639999999998E-5</v>
      </c>
      <c r="GC262" s="33">
        <v>7.667472800000001E-5</v>
      </c>
      <c r="GD262" s="33">
        <v>7.6711567999999998E-5</v>
      </c>
      <c r="GE262" s="33">
        <v>7.6847751999999995E-5</v>
      </c>
      <c r="GF262" s="33">
        <v>7.7110959999999998E-5</v>
      </c>
      <c r="GG262" s="33">
        <v>7.7349076000000002E-5</v>
      </c>
      <c r="GH262" s="33">
        <v>7.7374507999999998E-5</v>
      </c>
      <c r="GI262" s="33">
        <v>7.7106859999999996E-5</v>
      </c>
      <c r="GJ262" s="33">
        <v>7.6777156E-5</v>
      </c>
      <c r="GK262" s="33">
        <v>7.6408632E-5</v>
      </c>
      <c r="GL262" s="33">
        <v>7.5765135999999989E-5</v>
      </c>
      <c r="GM262" s="33">
        <v>7.5080955999999994E-5</v>
      </c>
      <c r="GN262" s="33">
        <v>7.4448591999999982E-5</v>
      </c>
      <c r="GO262" s="33">
        <v>7.3737947999999995E-5</v>
      </c>
      <c r="GP262" s="33">
        <v>7.3247243999999999E-5</v>
      </c>
      <c r="GQ262" s="33">
        <v>7.2922183999999987E-5</v>
      </c>
      <c r="GR262" s="33">
        <v>7.2767015999999993E-5</v>
      </c>
      <c r="GS262" s="33">
        <v>7.2803572000000006E-5</v>
      </c>
      <c r="GT262" s="33">
        <v>7.2850252000000005E-5</v>
      </c>
      <c r="GU262" s="33">
        <v>7.2877783999999998E-5</v>
      </c>
      <c r="GV262" s="33">
        <v>7.2817255999999984E-5</v>
      </c>
      <c r="GW262" s="33">
        <v>7.2626279999999998E-5</v>
      </c>
      <c r="GX262" s="33">
        <v>7.2391223999999991E-5</v>
      </c>
    </row>
    <row r="263" spans="1:403" x14ac:dyDescent="0.25">
      <c r="A263" s="13" t="str">
        <f t="shared" si="2"/>
        <v>Boom-VERY COARSE-0.6-7-20</v>
      </c>
      <c r="B263" s="13" t="s">
        <v>57</v>
      </c>
      <c r="C263" s="13" t="s">
        <v>32</v>
      </c>
      <c r="D263" s="23">
        <v>0.6</v>
      </c>
      <c r="E263" s="23">
        <v>7</v>
      </c>
      <c r="F263" s="32">
        <v>20</v>
      </c>
      <c r="G263" s="33">
        <v>1.02157008E-2</v>
      </c>
      <c r="H263" s="33">
        <v>5.2419367999999994E-3</v>
      </c>
      <c r="I263" s="33">
        <v>3.3729156E-3</v>
      </c>
      <c r="J263" s="33">
        <v>2.8372158E-3</v>
      </c>
      <c r="K263" s="33">
        <v>2.7222130000000002E-3</v>
      </c>
      <c r="L263" s="33">
        <v>2.9341775999999998E-3</v>
      </c>
      <c r="M263" s="33">
        <v>2.7429438000000001E-3</v>
      </c>
      <c r="N263" s="33">
        <v>2.5655964E-3</v>
      </c>
      <c r="O263" s="33">
        <v>2.4176658000000001E-3</v>
      </c>
      <c r="P263" s="33">
        <v>2.2572408399999999E-3</v>
      </c>
      <c r="Q263" s="33">
        <v>2.090925E-3</v>
      </c>
      <c r="R263" s="33">
        <v>1.8995316800000002E-3</v>
      </c>
      <c r="S263" s="33">
        <v>1.6929959199999999E-3</v>
      </c>
      <c r="T263" s="33">
        <v>1.47710284E-3</v>
      </c>
      <c r="U263" s="33">
        <v>1.2698566E-3</v>
      </c>
      <c r="V263" s="33">
        <v>1.0663097999999999E-3</v>
      </c>
      <c r="W263" s="33">
        <v>8.7431600000000009E-4</v>
      </c>
      <c r="X263" s="33">
        <v>7.9666343999999995E-4</v>
      </c>
      <c r="Y263" s="33">
        <v>7.3923548000000001E-4</v>
      </c>
      <c r="Z263" s="33">
        <v>6.9578375999999995E-4</v>
      </c>
      <c r="AA263" s="33">
        <v>6.6055505999999993E-4</v>
      </c>
      <c r="AB263" s="33">
        <v>6.3063555999999998E-4</v>
      </c>
      <c r="AC263" s="33">
        <v>6.0456362000000004E-4</v>
      </c>
      <c r="AD263" s="33">
        <v>5.8212893999999994E-4</v>
      </c>
      <c r="AE263" s="33">
        <v>5.6204417999999997E-4</v>
      </c>
      <c r="AF263" s="33">
        <v>5.4464238000000002E-4</v>
      </c>
      <c r="AG263" s="33">
        <v>5.2851625999999997E-4</v>
      </c>
      <c r="AH263" s="33">
        <v>5.132197E-4</v>
      </c>
      <c r="AI263" s="33">
        <v>4.9908869999999998E-4</v>
      </c>
      <c r="AJ263" s="33">
        <v>4.8604479999999999E-4</v>
      </c>
      <c r="AK263" s="33">
        <v>4.7370332000000004E-4</v>
      </c>
      <c r="AL263" s="33">
        <v>4.6169750000000002E-4</v>
      </c>
      <c r="AM263" s="33">
        <v>4.4966849599999993E-4</v>
      </c>
      <c r="AN263" s="33">
        <v>4.3801596E-4</v>
      </c>
      <c r="AO263" s="33">
        <v>4.2691277199999995E-4</v>
      </c>
      <c r="AP263" s="33">
        <v>4.1590669999999998E-4</v>
      </c>
      <c r="AQ263" s="33">
        <v>4.0471194799999999E-4</v>
      </c>
      <c r="AR263" s="33">
        <v>3.9392453599999995E-4</v>
      </c>
      <c r="AS263" s="33">
        <v>3.8393761200000004E-4</v>
      </c>
      <c r="AT263" s="33">
        <v>3.7484946000000002E-4</v>
      </c>
      <c r="AU263" s="33">
        <v>3.6555767600000003E-4</v>
      </c>
      <c r="AV263" s="33">
        <v>3.5625654800000003E-4</v>
      </c>
      <c r="AW263" s="33">
        <v>3.4792397599999999E-4</v>
      </c>
      <c r="AX263" s="33">
        <v>3.4011887999999999E-4</v>
      </c>
      <c r="AY263" s="33">
        <v>3.3242545599999998E-4</v>
      </c>
      <c r="AZ263" s="33">
        <v>3.2453387599999997E-4</v>
      </c>
      <c r="BA263" s="33">
        <v>3.1746647200000004E-4</v>
      </c>
      <c r="BB263" s="33">
        <v>3.1053316400000004E-4</v>
      </c>
      <c r="BC263" s="33">
        <v>3.0384905599999996E-4</v>
      </c>
      <c r="BD263" s="33">
        <v>2.9689770799999995E-4</v>
      </c>
      <c r="BE263" s="33">
        <v>2.90428616E-4</v>
      </c>
      <c r="BF263" s="33">
        <v>2.8463528000000001E-4</v>
      </c>
      <c r="BG263" s="33">
        <v>2.7890158399999996E-4</v>
      </c>
      <c r="BH263" s="33">
        <v>2.7278778800000002E-4</v>
      </c>
      <c r="BI263" s="33">
        <v>2.6726813199999999E-4</v>
      </c>
      <c r="BJ263" s="33">
        <v>2.6158713999999996E-4</v>
      </c>
      <c r="BK263" s="33">
        <v>2.5631065999999996E-4</v>
      </c>
      <c r="BL263" s="33">
        <v>2.5163520000000001E-4</v>
      </c>
      <c r="BM263" s="33">
        <v>2.4677012399999999E-4</v>
      </c>
      <c r="BN263" s="33">
        <v>2.4191857200000003E-4</v>
      </c>
      <c r="BO263" s="33">
        <v>2.3696583199999999E-4</v>
      </c>
      <c r="BP263" s="33">
        <v>2.3235328799999999E-4</v>
      </c>
      <c r="BQ263" s="33">
        <v>2.28198952E-4</v>
      </c>
      <c r="BR263" s="33">
        <v>2.2468665200000001E-4</v>
      </c>
      <c r="BS263" s="33">
        <v>2.2130033199999999E-4</v>
      </c>
      <c r="BT263" s="33">
        <v>2.1820769999999999E-4</v>
      </c>
      <c r="BU263" s="33">
        <v>2.1463011200000001E-4</v>
      </c>
      <c r="BV263" s="33">
        <v>2.1098224000000001E-4</v>
      </c>
      <c r="BW263" s="33">
        <v>2.0788326000000001E-4</v>
      </c>
      <c r="BX263" s="33">
        <v>2.0556584399999999E-4</v>
      </c>
      <c r="BY263" s="33">
        <v>2.039082E-4</v>
      </c>
      <c r="BZ263" s="33">
        <v>2.0161819200000003E-4</v>
      </c>
      <c r="CA263" s="33">
        <v>1.9896782000000001E-4</v>
      </c>
      <c r="CB263" s="33">
        <v>1.9633771599999997E-4</v>
      </c>
      <c r="CC263" s="33">
        <v>1.9370387600000001E-4</v>
      </c>
      <c r="CD263" s="33">
        <v>1.9099903999999999E-4</v>
      </c>
      <c r="CE263" s="33">
        <v>1.8849657600000002E-4</v>
      </c>
      <c r="CF263" s="33">
        <v>1.8622715600000002E-4</v>
      </c>
      <c r="CG263" s="33">
        <v>1.8400705199999998E-4</v>
      </c>
      <c r="CH263" s="33">
        <v>1.81229084E-4</v>
      </c>
      <c r="CI263" s="33">
        <v>1.7804642000000001E-4</v>
      </c>
      <c r="CJ263" s="33">
        <v>1.75127372E-4</v>
      </c>
      <c r="CK263" s="33">
        <v>1.72355736E-4</v>
      </c>
      <c r="CL263" s="33">
        <v>1.6927252400000001E-4</v>
      </c>
      <c r="CM263" s="33">
        <v>1.6644962799999998E-4</v>
      </c>
      <c r="CN263" s="33">
        <v>1.6373749199999999E-4</v>
      </c>
      <c r="CO263" s="33">
        <v>1.6140930399999998E-4</v>
      </c>
      <c r="CP263" s="33">
        <v>1.58820292E-4</v>
      </c>
      <c r="CQ263" s="33">
        <v>1.5649256399999999E-4</v>
      </c>
      <c r="CR263" s="33">
        <v>1.5396166399999999E-4</v>
      </c>
      <c r="CS263" s="33">
        <v>1.5135008799999999E-4</v>
      </c>
      <c r="CT263" s="33">
        <v>1.4860676000000002E-4</v>
      </c>
      <c r="CU263" s="33">
        <v>1.4622936799999999E-4</v>
      </c>
      <c r="CV263" s="33">
        <v>1.4421533599999999E-4</v>
      </c>
      <c r="CW263" s="33">
        <v>1.4208425199999997E-4</v>
      </c>
      <c r="CX263" s="33">
        <v>1.4008779200000001E-4</v>
      </c>
      <c r="CY263" s="33">
        <v>1.37947888E-4</v>
      </c>
      <c r="CZ263" s="33">
        <v>1.3595362399999999E-4</v>
      </c>
      <c r="DA263" s="33">
        <v>1.3375928799999999E-4</v>
      </c>
      <c r="DB263" s="33">
        <v>1.31843436E-4</v>
      </c>
      <c r="DC263" s="33">
        <v>1.2994777999999999E-4</v>
      </c>
      <c r="DD263" s="33">
        <v>1.2796484399999999E-4</v>
      </c>
      <c r="DE263" s="33">
        <v>1.2605227199999998E-4</v>
      </c>
      <c r="DF263" s="33">
        <v>1.2398213199999998E-4</v>
      </c>
      <c r="DG263" s="33">
        <v>1.2240581600000001E-4</v>
      </c>
      <c r="DH263" s="33">
        <v>1.2086418E-4</v>
      </c>
      <c r="DI263" s="33">
        <v>1.1930293200000001E-4</v>
      </c>
      <c r="DJ263" s="33">
        <v>1.1777185199999999E-4</v>
      </c>
      <c r="DK263" s="33">
        <v>1.1625243199999999E-4</v>
      </c>
      <c r="DL263" s="33">
        <v>1.14523812E-4</v>
      </c>
      <c r="DM263" s="33">
        <v>1.1282023200000002E-4</v>
      </c>
      <c r="DN263" s="33">
        <v>1.11348656E-4</v>
      </c>
      <c r="DO263" s="33">
        <v>1.1031399199999999E-4</v>
      </c>
      <c r="DP263" s="33">
        <v>1.09524944E-4</v>
      </c>
      <c r="DQ263" s="33">
        <v>1.0867598400000001E-4</v>
      </c>
      <c r="DR263" s="33">
        <v>1.0781268400000001E-4</v>
      </c>
      <c r="DS263" s="33">
        <v>1.07032664E-4</v>
      </c>
      <c r="DT263" s="33">
        <v>1.0602077999999999E-4</v>
      </c>
      <c r="DU263" s="33">
        <v>1.0494198400000001E-4</v>
      </c>
      <c r="DV263" s="33">
        <v>1.03938904E-4</v>
      </c>
      <c r="DW263" s="33">
        <v>1.03270664E-4</v>
      </c>
      <c r="DX263" s="33">
        <v>1.02579968E-4</v>
      </c>
      <c r="DY263" s="33">
        <v>1.0195957600000001E-4</v>
      </c>
      <c r="DZ263" s="33">
        <v>1.0105229999999999E-4</v>
      </c>
      <c r="EA263" s="33">
        <v>1.00305724E-4</v>
      </c>
      <c r="EB263" s="33">
        <v>9.9308404000000004E-5</v>
      </c>
      <c r="EC263" s="33">
        <v>9.8345632000000003E-5</v>
      </c>
      <c r="ED263" s="33">
        <v>9.7560215999999999E-5</v>
      </c>
      <c r="EE263" s="33">
        <v>9.6755467999999991E-5</v>
      </c>
      <c r="EF263" s="33">
        <v>9.6128064E-5</v>
      </c>
      <c r="EG263" s="33">
        <v>9.5464364000000002E-5</v>
      </c>
      <c r="EH263" s="33">
        <v>9.500340400000001E-5</v>
      </c>
      <c r="EI263" s="33">
        <v>9.4455167999999996E-5</v>
      </c>
      <c r="EJ263" s="33">
        <v>9.3720415999999982E-5</v>
      </c>
      <c r="EK263" s="33">
        <v>9.3011027999999991E-5</v>
      </c>
      <c r="EL263" s="33">
        <v>9.1884384E-5</v>
      </c>
      <c r="EM263" s="33">
        <v>9.0816551999999996E-5</v>
      </c>
      <c r="EN263" s="33">
        <v>8.9664659999999993E-5</v>
      </c>
      <c r="EO263" s="33">
        <v>8.8566360000000004E-5</v>
      </c>
      <c r="EP263" s="33">
        <v>8.753469599999999E-5</v>
      </c>
      <c r="EQ263" s="33">
        <v>8.6506771999999993E-5</v>
      </c>
      <c r="ER263" s="33">
        <v>8.5383276000000001E-5</v>
      </c>
      <c r="ES263" s="33">
        <v>8.4416364000000009E-5</v>
      </c>
      <c r="ET263" s="33">
        <v>8.3578923999999999E-5</v>
      </c>
      <c r="EU263" s="33">
        <v>8.2655419999999989E-5</v>
      </c>
      <c r="EV263" s="33">
        <v>8.1418759999999998E-5</v>
      </c>
      <c r="EW263" s="33">
        <v>8.0129671999999989E-5</v>
      </c>
      <c r="EX263" s="33">
        <v>7.8872379999999999E-5</v>
      </c>
      <c r="EY263" s="33">
        <v>7.7761708000000007E-5</v>
      </c>
      <c r="EZ263" s="33">
        <v>7.6909839999999996E-5</v>
      </c>
      <c r="FA263" s="33">
        <v>7.6109395999999989E-5</v>
      </c>
      <c r="FB263" s="33">
        <v>7.5232439999999991E-5</v>
      </c>
      <c r="FC263" s="33">
        <v>7.4379967999999995E-5</v>
      </c>
      <c r="FD263" s="33">
        <v>7.3338839999999999E-5</v>
      </c>
      <c r="FE263" s="33">
        <v>7.2447495999999989E-5</v>
      </c>
      <c r="FF263" s="33">
        <v>7.1665864000000003E-5</v>
      </c>
      <c r="FG263" s="33">
        <v>7.1069251999999989E-5</v>
      </c>
      <c r="FH263" s="33">
        <v>7.0316496000000006E-5</v>
      </c>
      <c r="FI263" s="33">
        <v>6.9540464000000004E-5</v>
      </c>
      <c r="FJ263" s="33">
        <v>6.8634312000000007E-5</v>
      </c>
      <c r="FK263" s="33">
        <v>6.7489431999999999E-5</v>
      </c>
      <c r="FL263" s="33">
        <v>6.6557500000000001E-5</v>
      </c>
      <c r="FM263" s="33">
        <v>6.544392599999999E-5</v>
      </c>
      <c r="FN263" s="33">
        <v>6.4477625999999992E-5</v>
      </c>
      <c r="FO263" s="33">
        <v>6.354649199999999E-5</v>
      </c>
      <c r="FP263" s="33">
        <v>6.2849904E-5</v>
      </c>
      <c r="FQ263" s="33">
        <v>6.2374559999999995E-5</v>
      </c>
      <c r="FR263" s="33">
        <v>6.1982793999999989E-5</v>
      </c>
      <c r="FS263" s="33">
        <v>6.1757061999999995E-5</v>
      </c>
      <c r="FT263" s="33">
        <v>6.1355875999999994E-5</v>
      </c>
      <c r="FU263" s="33">
        <v>6.0864471999999996E-5</v>
      </c>
      <c r="FV263" s="33">
        <v>6.0234705999999998E-5</v>
      </c>
      <c r="FW263" s="33">
        <v>5.9724122E-5</v>
      </c>
      <c r="FX263" s="33">
        <v>5.9262858000000003E-5</v>
      </c>
      <c r="FY263" s="33">
        <v>5.8881219999999996E-5</v>
      </c>
      <c r="FZ263" s="33">
        <v>5.8298428000000001E-5</v>
      </c>
      <c r="GA263" s="33">
        <v>5.7742337999999995E-5</v>
      </c>
      <c r="GB263" s="33">
        <v>5.7178787999999996E-5</v>
      </c>
      <c r="GC263" s="33">
        <v>5.6723378E-5</v>
      </c>
      <c r="GD263" s="33">
        <v>5.657205999999999E-5</v>
      </c>
      <c r="GE263" s="33">
        <v>5.6509003999999995E-5</v>
      </c>
      <c r="GF263" s="33">
        <v>5.64425E-5</v>
      </c>
      <c r="GG263" s="33">
        <v>5.6266166E-5</v>
      </c>
      <c r="GH263" s="33">
        <v>5.6075834000000002E-5</v>
      </c>
      <c r="GI263" s="33">
        <v>5.5840590000000001E-5</v>
      </c>
      <c r="GJ263" s="33">
        <v>5.5615894000000008E-5</v>
      </c>
      <c r="GK263" s="33">
        <v>5.5323253999999993E-5</v>
      </c>
      <c r="GL263" s="33">
        <v>5.4943189999999999E-5</v>
      </c>
      <c r="GM263" s="33">
        <v>5.4583116E-5</v>
      </c>
      <c r="GN263" s="33">
        <v>5.4113997999999998E-5</v>
      </c>
      <c r="GO263" s="33">
        <v>5.3672389999999997E-5</v>
      </c>
      <c r="GP263" s="33">
        <v>5.3336835999999999E-5</v>
      </c>
      <c r="GQ263" s="33">
        <v>5.2895610000000003E-5</v>
      </c>
      <c r="GR263" s="33">
        <v>5.2432236000000001E-5</v>
      </c>
      <c r="GS263" s="33">
        <v>5.1780558000000002E-5</v>
      </c>
      <c r="GT263" s="33">
        <v>5.1215374E-5</v>
      </c>
      <c r="GU263" s="33">
        <v>5.0565229999999997E-5</v>
      </c>
      <c r="GV263" s="33">
        <v>4.9911277999999997E-5</v>
      </c>
      <c r="GW263" s="33">
        <v>4.9170255999999999E-5</v>
      </c>
      <c r="GX263" s="33">
        <v>4.8532930000000006E-5</v>
      </c>
    </row>
    <row r="264" spans="1:403" x14ac:dyDescent="0.25">
      <c r="A264" s="13" t="str">
        <f t="shared" si="2"/>
        <v>Boom-VERY COARSE-0.6-20-3</v>
      </c>
      <c r="B264" s="13" t="s">
        <v>57</v>
      </c>
      <c r="C264" s="13" t="s">
        <v>32</v>
      </c>
      <c r="D264" s="23">
        <v>0.6</v>
      </c>
      <c r="E264" s="23">
        <v>20</v>
      </c>
      <c r="F264" s="32">
        <v>3</v>
      </c>
      <c r="G264" s="33">
        <v>1.0602790000000001E-2</v>
      </c>
      <c r="H264" s="33">
        <v>6.6588315999999998E-3</v>
      </c>
      <c r="I264" s="33">
        <v>4.924445999999999E-3</v>
      </c>
      <c r="J264" s="33">
        <v>3.8576652000000002E-3</v>
      </c>
      <c r="K264" s="33">
        <v>3.2363337999999999E-3</v>
      </c>
      <c r="L264" s="33">
        <v>2.6945488E-3</v>
      </c>
      <c r="M264" s="33">
        <v>2.2958358000000002E-3</v>
      </c>
      <c r="N264" s="33">
        <v>1.9669084E-3</v>
      </c>
      <c r="O264" s="33">
        <v>1.6874441999999998E-3</v>
      </c>
      <c r="P264" s="33">
        <v>1.4486356E-3</v>
      </c>
      <c r="Q264" s="33">
        <v>1.2505251199999999E-3</v>
      </c>
      <c r="R264" s="33">
        <v>1.0719376799999999E-3</v>
      </c>
      <c r="S264" s="33">
        <v>9.1738992000000002E-4</v>
      </c>
      <c r="T264" s="33">
        <v>7.654514599999999E-4</v>
      </c>
      <c r="U264" s="33">
        <v>6.2301529999999998E-4</v>
      </c>
      <c r="V264" s="33">
        <v>5.088623799999999E-4</v>
      </c>
      <c r="W264" s="33">
        <v>4.2875243999999999E-4</v>
      </c>
      <c r="X264" s="33">
        <v>3.7097948000000005E-4</v>
      </c>
      <c r="Y264" s="33">
        <v>3.2504959999999999E-4</v>
      </c>
      <c r="Z264" s="33">
        <v>2.8813622000000002E-4</v>
      </c>
      <c r="AA264" s="33">
        <v>2.5790360000000002E-4</v>
      </c>
      <c r="AB264" s="33">
        <v>2.3221192E-4</v>
      </c>
      <c r="AC264" s="33">
        <v>2.1075E-4</v>
      </c>
      <c r="AD264" s="33">
        <v>1.9276016E-4</v>
      </c>
      <c r="AE264" s="33">
        <v>1.7710714400000002E-4</v>
      </c>
      <c r="AF264" s="33">
        <v>1.63525652E-4</v>
      </c>
      <c r="AG264" s="33">
        <v>1.51135936E-4</v>
      </c>
      <c r="AH264" s="33">
        <v>1.39981152E-4</v>
      </c>
      <c r="AI264" s="33">
        <v>1.2969522400000001E-4</v>
      </c>
      <c r="AJ264" s="33">
        <v>1.2078515599999999E-4</v>
      </c>
      <c r="AK264" s="33">
        <v>1.1286993599999999E-4</v>
      </c>
      <c r="AL264" s="33">
        <v>1.0585156400000001E-4</v>
      </c>
      <c r="AM264" s="33">
        <v>9.9808424000000004E-5</v>
      </c>
      <c r="AN264" s="33">
        <v>9.4301235999999996E-5</v>
      </c>
      <c r="AO264" s="33">
        <v>8.9195515999999987E-5</v>
      </c>
      <c r="AP264" s="33">
        <v>8.3911067999999989E-5</v>
      </c>
      <c r="AQ264" s="33">
        <v>7.9533579999999999E-5</v>
      </c>
      <c r="AR264" s="33">
        <v>7.5544971999999999E-5</v>
      </c>
      <c r="AS264" s="33">
        <v>7.2146807999999994E-5</v>
      </c>
      <c r="AT264" s="33">
        <v>6.8646843999999995E-5</v>
      </c>
      <c r="AU264" s="33">
        <v>6.5625364000000005E-5</v>
      </c>
      <c r="AV264" s="33">
        <v>6.2838905999999995E-5</v>
      </c>
      <c r="AW264" s="33">
        <v>6.0555593999999997E-5</v>
      </c>
      <c r="AX264" s="33">
        <v>5.8140663999999999E-5</v>
      </c>
      <c r="AY264" s="33">
        <v>5.5494395999999997E-5</v>
      </c>
      <c r="AZ264" s="33">
        <v>5.3560507999999998E-5</v>
      </c>
      <c r="BA264" s="33">
        <v>5.1826917999999999E-5</v>
      </c>
      <c r="BB264" s="33">
        <v>5.0605146E-5</v>
      </c>
      <c r="BC264" s="33">
        <v>4.8984391999999996E-5</v>
      </c>
      <c r="BD264" s="33">
        <v>4.7063247999999998E-5</v>
      </c>
      <c r="BE264" s="33">
        <v>4.5893334000000003E-5</v>
      </c>
      <c r="BF264" s="33">
        <v>4.4907651999999999E-5</v>
      </c>
      <c r="BG264" s="33">
        <v>4.3940268000000003E-5</v>
      </c>
      <c r="BH264" s="33">
        <v>4.283290799999999E-5</v>
      </c>
      <c r="BI264" s="33">
        <v>4.1582469999999995E-5</v>
      </c>
      <c r="BJ264" s="33">
        <v>4.0358324000000002E-5</v>
      </c>
      <c r="BK264" s="33">
        <v>3.9546465999999999E-5</v>
      </c>
      <c r="BL264" s="33">
        <v>3.8713051999999996E-5</v>
      </c>
      <c r="BM264" s="33">
        <v>3.8098832800000002E-5</v>
      </c>
      <c r="BN264" s="33">
        <v>3.73324256E-5</v>
      </c>
      <c r="BO264" s="33">
        <v>3.6509155999999999E-5</v>
      </c>
      <c r="BP264" s="33">
        <v>3.5685405599999999E-5</v>
      </c>
      <c r="BQ264" s="33">
        <v>3.5367446799999995E-5</v>
      </c>
      <c r="BR264" s="33">
        <v>3.4992125999999998E-5</v>
      </c>
      <c r="BS264" s="33">
        <v>3.48210188E-5</v>
      </c>
      <c r="BT264" s="33">
        <v>3.4432020799999999E-5</v>
      </c>
      <c r="BU264" s="33">
        <v>3.3729824399999996E-5</v>
      </c>
      <c r="BV264" s="33">
        <v>3.2993217599999997E-5</v>
      </c>
      <c r="BW264" s="33">
        <v>3.26673644E-5</v>
      </c>
      <c r="BX264" s="33">
        <v>3.2497068799999996E-5</v>
      </c>
      <c r="BY264" s="33">
        <v>3.2237118799999999E-5</v>
      </c>
      <c r="BZ264" s="33">
        <v>3.1944956399999999E-5</v>
      </c>
      <c r="CA264" s="33">
        <v>3.1886447199999999E-5</v>
      </c>
      <c r="CB264" s="33">
        <v>3.1454144000000001E-5</v>
      </c>
      <c r="CC264" s="33">
        <v>3.10016756E-5</v>
      </c>
      <c r="CD264" s="33">
        <v>3.02427404E-5</v>
      </c>
      <c r="CE264" s="33">
        <v>2.9946903199999998E-5</v>
      </c>
      <c r="CF264" s="33">
        <v>3.0086879200000001E-5</v>
      </c>
      <c r="CG264" s="33">
        <v>2.9907187199999998E-5</v>
      </c>
      <c r="CH264" s="33">
        <v>2.9856821199999999E-5</v>
      </c>
      <c r="CI264" s="33">
        <v>2.95347292E-5</v>
      </c>
      <c r="CJ264" s="33">
        <v>2.9055398399999997E-5</v>
      </c>
      <c r="CK264" s="33">
        <v>2.8624211599999999E-5</v>
      </c>
      <c r="CL264" s="33">
        <v>2.8074037199999997E-5</v>
      </c>
      <c r="CM264" s="33">
        <v>2.7786221600000002E-5</v>
      </c>
      <c r="CN264" s="33">
        <v>2.7676875599999997E-5</v>
      </c>
      <c r="CO264" s="33">
        <v>2.7653030799999996E-5</v>
      </c>
      <c r="CP264" s="33">
        <v>2.7787974400000001E-5</v>
      </c>
      <c r="CQ264" s="33">
        <v>2.7803647200000001E-5</v>
      </c>
      <c r="CR264" s="33">
        <v>2.7064072399999997E-5</v>
      </c>
      <c r="CS264" s="33">
        <v>2.6659905599999999E-5</v>
      </c>
      <c r="CT264" s="33">
        <v>2.6150470800000001E-5</v>
      </c>
      <c r="CU264" s="33">
        <v>2.58783204E-5</v>
      </c>
      <c r="CV264" s="33">
        <v>2.5769387200000002E-5</v>
      </c>
      <c r="CW264" s="33">
        <v>2.55740384E-5</v>
      </c>
      <c r="CX264" s="33">
        <v>2.4867178000000001E-5</v>
      </c>
      <c r="CY264" s="33">
        <v>2.4109552399999999E-5</v>
      </c>
      <c r="CZ264" s="33">
        <v>2.3530382799999998E-5</v>
      </c>
      <c r="DA264" s="33">
        <v>2.33068864E-5</v>
      </c>
      <c r="DB264" s="33">
        <v>2.3174111199999999E-5</v>
      </c>
      <c r="DC264" s="33">
        <v>2.3249371599999998E-5</v>
      </c>
      <c r="DD264" s="33">
        <v>2.2978873199999997E-5</v>
      </c>
      <c r="DE264" s="33">
        <v>2.2280731999999999E-5</v>
      </c>
      <c r="DF264" s="33">
        <v>2.1829802000000001E-5</v>
      </c>
      <c r="DG264" s="33">
        <v>2.1175917600000001E-5</v>
      </c>
      <c r="DH264" s="33">
        <v>2.0744087199999998E-5</v>
      </c>
      <c r="DI264" s="33">
        <v>2.0703070400000003E-5</v>
      </c>
      <c r="DJ264" s="33">
        <v>2.0506931999999996E-5</v>
      </c>
      <c r="DK264" s="33">
        <v>2.0441652799999999E-5</v>
      </c>
      <c r="DL264" s="33">
        <v>2.0385820800000001E-5</v>
      </c>
      <c r="DM264" s="33">
        <v>1.9971352799999998E-5</v>
      </c>
      <c r="DN264" s="33">
        <v>1.9448314E-5</v>
      </c>
      <c r="DO264" s="33">
        <v>1.8916807599999997E-5</v>
      </c>
      <c r="DP264" s="33">
        <v>1.8373254799999999E-5</v>
      </c>
      <c r="DQ264" s="33">
        <v>1.8148224400000002E-5</v>
      </c>
      <c r="DR264" s="33">
        <v>1.8282481999999997E-5</v>
      </c>
      <c r="DS264" s="33">
        <v>1.82974196E-5</v>
      </c>
      <c r="DT264" s="33">
        <v>1.8110718799999998E-5</v>
      </c>
      <c r="DU264" s="33">
        <v>1.78897488E-5</v>
      </c>
      <c r="DV264" s="33">
        <v>1.7568216799999999E-5</v>
      </c>
      <c r="DW264" s="33">
        <v>1.7009736399999999E-5</v>
      </c>
      <c r="DX264" s="33">
        <v>1.6489997599999998E-5</v>
      </c>
      <c r="DY264" s="33">
        <v>1.63017172E-5</v>
      </c>
      <c r="DZ264" s="33">
        <v>1.6110366800000001E-5</v>
      </c>
      <c r="EA264" s="33">
        <v>1.59897792E-5</v>
      </c>
      <c r="EB264" s="33">
        <v>1.59987668E-5</v>
      </c>
      <c r="EC264" s="33">
        <v>1.5964008E-5</v>
      </c>
      <c r="ED264" s="33">
        <v>1.5969445599999999E-5</v>
      </c>
      <c r="EE264" s="33">
        <v>1.60274812E-5</v>
      </c>
      <c r="EF264" s="33">
        <v>1.6082040399999999E-5</v>
      </c>
      <c r="EG264" s="33">
        <v>1.59098528E-5</v>
      </c>
      <c r="EH264" s="33">
        <v>1.56834948E-5</v>
      </c>
      <c r="EI264" s="33">
        <v>1.5561703600000002E-5</v>
      </c>
      <c r="EJ264" s="33">
        <v>1.5274042400000001E-5</v>
      </c>
      <c r="EK264" s="33">
        <v>1.51502016E-5</v>
      </c>
      <c r="EL264" s="33">
        <v>1.52208612E-5</v>
      </c>
      <c r="EM264" s="33">
        <v>1.5303141200000001E-5</v>
      </c>
      <c r="EN264" s="33">
        <v>1.5395100400000001E-5</v>
      </c>
      <c r="EO264" s="33">
        <v>1.5407458E-5</v>
      </c>
      <c r="EP264" s="33">
        <v>1.5306283599999999E-5</v>
      </c>
      <c r="EQ264" s="33">
        <v>1.5288252399999999E-5</v>
      </c>
      <c r="ER264" s="33">
        <v>1.5129718799999999E-5</v>
      </c>
      <c r="ES264" s="33">
        <v>1.4879331200000001E-5</v>
      </c>
      <c r="ET264" s="33">
        <v>1.4808749600000001E-5</v>
      </c>
      <c r="EU264" s="33">
        <v>1.4786367199999999E-5</v>
      </c>
      <c r="EV264" s="33">
        <v>1.46934184E-5</v>
      </c>
      <c r="EW264" s="33">
        <v>1.45074188E-5</v>
      </c>
      <c r="EX264" s="33">
        <v>1.4441730399999999E-5</v>
      </c>
      <c r="EY264" s="33">
        <v>1.4393454400000001E-5</v>
      </c>
      <c r="EZ264" s="33">
        <v>1.43279072E-5</v>
      </c>
      <c r="FA264" s="33">
        <v>1.43853664E-5</v>
      </c>
      <c r="FB264" s="33">
        <v>1.4335696799999999E-5</v>
      </c>
      <c r="FC264" s="33">
        <v>1.43423884E-5</v>
      </c>
      <c r="FD264" s="33">
        <v>1.448399E-5</v>
      </c>
      <c r="FE264" s="33">
        <v>1.4440283200000001E-5</v>
      </c>
      <c r="FF264" s="33">
        <v>1.4265299199999999E-5</v>
      </c>
      <c r="FG264" s="33">
        <v>1.3915411599999999E-5</v>
      </c>
      <c r="FH264" s="33">
        <v>1.3703212399999999E-5</v>
      </c>
      <c r="FI264" s="33">
        <v>1.3414805199999999E-5</v>
      </c>
      <c r="FJ264" s="33">
        <v>1.30679788E-5</v>
      </c>
      <c r="FK264" s="33">
        <v>1.303028E-5</v>
      </c>
      <c r="FL264" s="33">
        <v>1.3189999599999998E-5</v>
      </c>
      <c r="FM264" s="33">
        <v>1.32505908E-5</v>
      </c>
      <c r="FN264" s="33">
        <v>1.3393640800000001E-5</v>
      </c>
      <c r="FO264" s="33">
        <v>1.3555630400000001E-5</v>
      </c>
      <c r="FP264" s="33">
        <v>1.3505738000000001E-5</v>
      </c>
      <c r="FQ264" s="33">
        <v>1.34582108E-5</v>
      </c>
      <c r="FR264" s="33">
        <v>1.3347293599999999E-5</v>
      </c>
      <c r="FS264" s="33">
        <v>1.3013655200000001E-5</v>
      </c>
      <c r="FT264" s="33">
        <v>1.2794878799999998E-5</v>
      </c>
      <c r="FU264" s="33">
        <v>1.2621671199999999E-5</v>
      </c>
      <c r="FV264" s="33">
        <v>1.22431888E-5</v>
      </c>
      <c r="FW264" s="33">
        <v>1.2022938E-5</v>
      </c>
      <c r="FX264" s="33">
        <v>1.1913530399999999E-5</v>
      </c>
      <c r="FY264" s="33">
        <v>1.18474884E-5</v>
      </c>
      <c r="FZ264" s="33">
        <v>1.19430344E-5</v>
      </c>
      <c r="GA264" s="33">
        <v>1.21403184E-5</v>
      </c>
      <c r="GB264" s="33">
        <v>1.2234396800000001E-5</v>
      </c>
      <c r="GC264" s="33">
        <v>1.2302228799999998E-5</v>
      </c>
      <c r="GD264" s="33">
        <v>1.2630462E-5</v>
      </c>
      <c r="GE264" s="33">
        <v>1.2677253600000001E-5</v>
      </c>
      <c r="GF264" s="33">
        <v>1.2397313600000001E-5</v>
      </c>
      <c r="GG264" s="33">
        <v>1.2013096000000001E-5</v>
      </c>
      <c r="GH264" s="33">
        <v>1.1494484799999999E-5</v>
      </c>
      <c r="GI264" s="33">
        <v>1.1190871999999998E-5</v>
      </c>
      <c r="GJ264" s="33">
        <v>1.1040395599999999E-5</v>
      </c>
      <c r="GK264" s="33">
        <v>1.10103756E-5</v>
      </c>
      <c r="GL264" s="33">
        <v>1.1103080399999999E-5</v>
      </c>
      <c r="GM264" s="33">
        <v>1.12786704E-5</v>
      </c>
      <c r="GN264" s="33">
        <v>1.15976848E-5</v>
      </c>
      <c r="GO264" s="33">
        <v>1.1742751999999999E-5</v>
      </c>
      <c r="GP264" s="33">
        <v>1.1861378800000001E-5</v>
      </c>
      <c r="GQ264" s="33">
        <v>1.2103376800000001E-5</v>
      </c>
      <c r="GR264" s="33">
        <v>1.1947937599999999E-5</v>
      </c>
      <c r="GS264" s="33">
        <v>1.16964488E-5</v>
      </c>
      <c r="GT264" s="33">
        <v>1.1642965199999998E-5</v>
      </c>
      <c r="GU264" s="33">
        <v>1.14176016E-5</v>
      </c>
      <c r="GV264" s="33">
        <v>1.100506E-5</v>
      </c>
      <c r="GW264" s="33">
        <v>1.08898148E-5</v>
      </c>
      <c r="GX264" s="33">
        <v>1.0984802399999999E-5</v>
      </c>
    </row>
    <row r="265" spans="1:403" x14ac:dyDescent="0.25">
      <c r="A265" s="13" t="str">
        <f t="shared" si="2"/>
        <v>Boom-VERY COARSE-0.6-14-3</v>
      </c>
      <c r="B265" s="13" t="s">
        <v>57</v>
      </c>
      <c r="C265" s="13" t="s">
        <v>32</v>
      </c>
      <c r="D265" s="23">
        <v>0.6</v>
      </c>
      <c r="E265" s="23">
        <v>14</v>
      </c>
      <c r="F265" s="32">
        <v>3</v>
      </c>
      <c r="G265" s="33">
        <v>8.5160184000000003E-3</v>
      </c>
      <c r="H265" s="33">
        <v>5.1274652000000004E-3</v>
      </c>
      <c r="I265" s="33">
        <v>3.5820220000000002E-3</v>
      </c>
      <c r="J265" s="33">
        <v>2.725557E-3</v>
      </c>
      <c r="K265" s="33">
        <v>2.1625462000000001E-3</v>
      </c>
      <c r="L265" s="33">
        <v>1.7697527999999999E-3</v>
      </c>
      <c r="M265" s="33">
        <v>1.4662583999999999E-3</v>
      </c>
      <c r="N265" s="33">
        <v>1.2722569999999999E-3</v>
      </c>
      <c r="O265" s="33">
        <v>1.11941916E-3</v>
      </c>
      <c r="P265" s="33">
        <v>9.8172563999999996E-4</v>
      </c>
      <c r="Q265" s="33">
        <v>8.4310728000000002E-4</v>
      </c>
      <c r="R265" s="33">
        <v>7.0340662000000008E-4</v>
      </c>
      <c r="S265" s="33">
        <v>5.963947E-4</v>
      </c>
      <c r="T265" s="33">
        <v>4.9779586000000002E-4</v>
      </c>
      <c r="U265" s="33">
        <v>4.0614631999999999E-4</v>
      </c>
      <c r="V265" s="33">
        <v>3.2732482000000002E-4</v>
      </c>
      <c r="W265" s="33">
        <v>2.741973E-4</v>
      </c>
      <c r="X265" s="33">
        <v>2.3679423999999999E-4</v>
      </c>
      <c r="Y265" s="33">
        <v>2.0814730799999996E-4</v>
      </c>
      <c r="Z265" s="33">
        <v>1.8527151599999998E-4</v>
      </c>
      <c r="AA265" s="33">
        <v>1.66803444E-4</v>
      </c>
      <c r="AB265" s="33">
        <v>1.51699376E-4</v>
      </c>
      <c r="AC265" s="33">
        <v>1.39369468E-4</v>
      </c>
      <c r="AD265" s="33">
        <v>1.2844049600000001E-4</v>
      </c>
      <c r="AE265" s="33">
        <v>1.19471616E-4</v>
      </c>
      <c r="AF265" s="33">
        <v>1.1156225599999999E-4</v>
      </c>
      <c r="AG265" s="33">
        <v>1.0424495199999999E-4</v>
      </c>
      <c r="AH265" s="33">
        <v>9.7776091999999978E-5</v>
      </c>
      <c r="AI265" s="33">
        <v>9.2259835999999992E-5</v>
      </c>
      <c r="AJ265" s="33">
        <v>8.7680284000000004E-5</v>
      </c>
      <c r="AK265" s="33">
        <v>8.3122408000000004E-5</v>
      </c>
      <c r="AL265" s="33">
        <v>7.8699020000000001E-5</v>
      </c>
      <c r="AM265" s="33">
        <v>7.491010399999999E-5</v>
      </c>
      <c r="AN265" s="33">
        <v>7.1492552000000003E-5</v>
      </c>
      <c r="AO265" s="33">
        <v>6.8469003999999995E-5</v>
      </c>
      <c r="AP265" s="33">
        <v>6.5648520000000001E-5</v>
      </c>
      <c r="AQ265" s="33">
        <v>6.2855297999999996E-5</v>
      </c>
      <c r="AR265" s="33">
        <v>6.0481258000000005E-5</v>
      </c>
      <c r="AS265" s="33">
        <v>5.8277576E-5</v>
      </c>
      <c r="AT265" s="33">
        <v>5.6481766000000006E-5</v>
      </c>
      <c r="AU265" s="33">
        <v>5.4738884000000002E-5</v>
      </c>
      <c r="AV265" s="33">
        <v>5.2986374E-5</v>
      </c>
      <c r="AW265" s="33">
        <v>5.1439712000000001E-5</v>
      </c>
      <c r="AX265" s="33">
        <v>4.9970851999999995E-5</v>
      </c>
      <c r="AY265" s="33">
        <v>4.8784206000000003E-5</v>
      </c>
      <c r="AZ265" s="33">
        <v>4.7377598E-5</v>
      </c>
      <c r="BA265" s="33">
        <v>4.6245246000000002E-5</v>
      </c>
      <c r="BB265" s="33">
        <v>4.5131345999999992E-5</v>
      </c>
      <c r="BC265" s="33">
        <v>4.4054819999999998E-5</v>
      </c>
      <c r="BD265" s="33">
        <v>4.2899784000000002E-5</v>
      </c>
      <c r="BE265" s="33">
        <v>4.1890293999999998E-5</v>
      </c>
      <c r="BF265" s="33">
        <v>4.0902597999999998E-5</v>
      </c>
      <c r="BG265" s="33">
        <v>4.0014758E-5</v>
      </c>
      <c r="BH265" s="33">
        <v>3.9156726000000002E-5</v>
      </c>
      <c r="BI265" s="33">
        <v>3.8036617999999997E-5</v>
      </c>
      <c r="BJ265" s="33">
        <v>3.7086783599999995E-5</v>
      </c>
      <c r="BK265" s="33">
        <v>3.6459199999999991E-5</v>
      </c>
      <c r="BL265" s="33">
        <v>3.5747488000000003E-5</v>
      </c>
      <c r="BM265" s="33">
        <v>3.5025975600000001E-5</v>
      </c>
      <c r="BN265" s="33">
        <v>3.4213113999999998E-5</v>
      </c>
      <c r="BO265" s="33">
        <v>3.3402599999999998E-5</v>
      </c>
      <c r="BP265" s="33">
        <v>3.28281084E-5</v>
      </c>
      <c r="BQ265" s="33">
        <v>3.2157934799999998E-5</v>
      </c>
      <c r="BR265" s="33">
        <v>3.1747594799999997E-5</v>
      </c>
      <c r="BS265" s="33">
        <v>3.1356843999999998E-5</v>
      </c>
      <c r="BT265" s="33">
        <v>3.0776077999999998E-5</v>
      </c>
      <c r="BU265" s="33">
        <v>3.0431999200000003E-5</v>
      </c>
      <c r="BV265" s="33">
        <v>3.0282882400000002E-5</v>
      </c>
      <c r="BW265" s="33">
        <v>3.0012850399999998E-5</v>
      </c>
      <c r="BX265" s="33">
        <v>2.9826003200000004E-5</v>
      </c>
      <c r="BY265" s="33">
        <v>2.9507233600000001E-5</v>
      </c>
      <c r="BZ265" s="33">
        <v>2.9011159599999995E-5</v>
      </c>
      <c r="CA265" s="33">
        <v>2.8565821599999997E-5</v>
      </c>
      <c r="CB265" s="33">
        <v>2.8386297599999998E-5</v>
      </c>
      <c r="CC265" s="33">
        <v>2.8155798E-5</v>
      </c>
      <c r="CD265" s="33">
        <v>2.7923698399999999E-5</v>
      </c>
      <c r="CE265" s="33">
        <v>2.7900029599999999E-5</v>
      </c>
      <c r="CF265" s="33">
        <v>2.7470811199999998E-5</v>
      </c>
      <c r="CG265" s="33">
        <v>2.7197434000000001E-5</v>
      </c>
      <c r="CH265" s="33">
        <v>2.6735544799999998E-5</v>
      </c>
      <c r="CI265" s="33">
        <v>2.6372356400000001E-5</v>
      </c>
      <c r="CJ265" s="33">
        <v>2.6188025199999999E-5</v>
      </c>
      <c r="CK265" s="33">
        <v>2.61618016E-5</v>
      </c>
      <c r="CL265" s="33">
        <v>2.6148242399999999E-5</v>
      </c>
      <c r="CM265" s="33">
        <v>2.60660348E-5</v>
      </c>
      <c r="CN265" s="33">
        <v>2.5589748000000001E-5</v>
      </c>
      <c r="CO265" s="33">
        <v>2.5010970399999999E-5</v>
      </c>
      <c r="CP265" s="33">
        <v>2.4620926800000001E-5</v>
      </c>
      <c r="CQ265" s="33">
        <v>2.4552740799999998E-5</v>
      </c>
      <c r="CR265" s="33">
        <v>2.4558772000000003E-5</v>
      </c>
      <c r="CS265" s="33">
        <v>2.4390808799999998E-5</v>
      </c>
      <c r="CT265" s="33">
        <v>2.4418491200000002E-5</v>
      </c>
      <c r="CU265" s="33">
        <v>2.4325569200000001E-5</v>
      </c>
      <c r="CV265" s="33">
        <v>2.3880543999999996E-5</v>
      </c>
      <c r="CW265" s="33">
        <v>2.3313791999999998E-5</v>
      </c>
      <c r="CX265" s="33">
        <v>2.2999285600000004E-5</v>
      </c>
      <c r="CY265" s="33">
        <v>2.2773338000000002E-5</v>
      </c>
      <c r="CZ265" s="33">
        <v>2.2769054399999996E-5</v>
      </c>
      <c r="DA265" s="33">
        <v>2.2978306800000003E-5</v>
      </c>
      <c r="DB265" s="33">
        <v>2.2979614000000001E-5</v>
      </c>
      <c r="DC265" s="33">
        <v>2.2814892799999998E-5</v>
      </c>
      <c r="DD265" s="33">
        <v>2.2470504399999998E-5</v>
      </c>
      <c r="DE265" s="33">
        <v>2.2090228000000001E-5</v>
      </c>
      <c r="DF265" s="33">
        <v>2.1828003199999996E-5</v>
      </c>
      <c r="DG265" s="33">
        <v>2.1697627999999997E-5</v>
      </c>
      <c r="DH265" s="33">
        <v>2.1577016000000001E-5</v>
      </c>
      <c r="DI265" s="33">
        <v>2.1496372799999996E-5</v>
      </c>
      <c r="DJ265" s="33">
        <v>2.1554850799999999E-5</v>
      </c>
      <c r="DK265" s="33">
        <v>2.1417226399999996E-5</v>
      </c>
      <c r="DL265" s="33">
        <v>2.1152694799999998E-5</v>
      </c>
      <c r="DM265" s="33">
        <v>2.1064426400000002E-5</v>
      </c>
      <c r="DN265" s="33">
        <v>2.0932669199999999E-5</v>
      </c>
      <c r="DO265" s="33">
        <v>2.1038518000000001E-5</v>
      </c>
      <c r="DP265" s="33">
        <v>2.0899590000000002E-5</v>
      </c>
      <c r="DQ265" s="33">
        <v>2.0719419599999998E-5</v>
      </c>
      <c r="DR265" s="33">
        <v>2.0543110000000001E-5</v>
      </c>
      <c r="DS265" s="33">
        <v>2.01012048E-5</v>
      </c>
      <c r="DT265" s="33">
        <v>1.9819825200000001E-5</v>
      </c>
      <c r="DU265" s="33">
        <v>1.98805284E-5</v>
      </c>
      <c r="DV265" s="33">
        <v>1.9984588799999998E-5</v>
      </c>
      <c r="DW265" s="33">
        <v>2.0320635599999999E-5</v>
      </c>
      <c r="DX265" s="33">
        <v>2.0323445999999998E-5</v>
      </c>
      <c r="DY265" s="33">
        <v>2.0150186799999997E-5</v>
      </c>
      <c r="DZ265" s="33">
        <v>1.9861217999999998E-5</v>
      </c>
      <c r="EA265" s="33">
        <v>1.94928296E-5</v>
      </c>
      <c r="EB265" s="33">
        <v>1.9268421599999997E-5</v>
      </c>
      <c r="EC265" s="33">
        <v>1.9134859600000003E-5</v>
      </c>
      <c r="ED265" s="33">
        <v>1.9002546799999998E-5</v>
      </c>
      <c r="EE265" s="33">
        <v>1.8871263200000002E-5</v>
      </c>
      <c r="EF265" s="33">
        <v>1.8491694799999998E-5</v>
      </c>
      <c r="EG265" s="33">
        <v>1.8013764400000002E-5</v>
      </c>
      <c r="EH265" s="33">
        <v>1.7659436400000001E-5</v>
      </c>
      <c r="EI265" s="33">
        <v>1.7500481999999997E-5</v>
      </c>
      <c r="EJ265" s="33">
        <v>1.72531828E-5</v>
      </c>
      <c r="EK265" s="33">
        <v>1.7131971199999998E-5</v>
      </c>
      <c r="EL265" s="33">
        <v>1.7201276399999998E-5</v>
      </c>
      <c r="EM265" s="33">
        <v>1.7141957999999998E-5</v>
      </c>
      <c r="EN265" s="33">
        <v>1.6994514799999999E-5</v>
      </c>
      <c r="EO265" s="33">
        <v>1.66798328E-5</v>
      </c>
      <c r="EP265" s="33">
        <v>1.6281102400000001E-5</v>
      </c>
      <c r="EQ265" s="33">
        <v>1.5980879200000001E-5</v>
      </c>
      <c r="ER265" s="33">
        <v>1.5597984400000001E-5</v>
      </c>
      <c r="ES265" s="33">
        <v>1.5201144399999998E-5</v>
      </c>
      <c r="ET265" s="33">
        <v>1.5129803199999998E-5</v>
      </c>
      <c r="EU265" s="33">
        <v>1.5104951999999999E-5</v>
      </c>
      <c r="EV265" s="33">
        <v>1.47886776E-5</v>
      </c>
      <c r="EW265" s="33">
        <v>1.4851404400000001E-5</v>
      </c>
      <c r="EX265" s="33">
        <v>1.4837667999999999E-5</v>
      </c>
      <c r="EY265" s="33">
        <v>1.4634416E-5</v>
      </c>
      <c r="EZ265" s="33">
        <v>1.46466112E-5</v>
      </c>
      <c r="FA265" s="33">
        <v>1.45054588E-5</v>
      </c>
      <c r="FB265" s="33">
        <v>1.4259287999999998E-5</v>
      </c>
      <c r="FC265" s="33">
        <v>1.39310296E-5</v>
      </c>
      <c r="FD265" s="33">
        <v>1.3330449599999999E-5</v>
      </c>
      <c r="FE265" s="33">
        <v>1.2735287600000001E-5</v>
      </c>
      <c r="FF265" s="33">
        <v>1.23539092E-5</v>
      </c>
      <c r="FG265" s="33">
        <v>1.2368893200000002E-5</v>
      </c>
      <c r="FH265" s="33">
        <v>1.2449960799999999E-5</v>
      </c>
      <c r="FI265" s="33">
        <v>1.2548741199999999E-5</v>
      </c>
      <c r="FJ265" s="33">
        <v>1.2780838799999998E-5</v>
      </c>
      <c r="FK265" s="33">
        <v>1.29948412E-5</v>
      </c>
      <c r="FL265" s="33">
        <v>1.29448868E-5</v>
      </c>
      <c r="FM265" s="33">
        <v>1.27984236E-5</v>
      </c>
      <c r="FN265" s="33">
        <v>1.2611085599999999E-5</v>
      </c>
      <c r="FO265" s="33">
        <v>1.2249200800000001E-5</v>
      </c>
      <c r="FP265" s="33">
        <v>1.1824439599999999E-5</v>
      </c>
      <c r="FQ265" s="33">
        <v>1.15588276E-5</v>
      </c>
      <c r="FR265" s="33">
        <v>1.14169632E-5</v>
      </c>
      <c r="FS265" s="33">
        <v>1.11827952E-5</v>
      </c>
      <c r="FT265" s="33">
        <v>1.11785412E-5</v>
      </c>
      <c r="FU265" s="33">
        <v>1.1373012000000001E-5</v>
      </c>
      <c r="FV265" s="33">
        <v>1.15967008E-5</v>
      </c>
      <c r="FW265" s="33">
        <v>1.17127732E-5</v>
      </c>
      <c r="FX265" s="33">
        <v>1.1798970400000001E-5</v>
      </c>
      <c r="FY265" s="33">
        <v>1.1946515199999999E-5</v>
      </c>
      <c r="FZ265" s="33">
        <v>1.1867495599999999E-5</v>
      </c>
      <c r="GA265" s="33">
        <v>1.1370193599999999E-5</v>
      </c>
      <c r="GB265" s="33">
        <v>1.1014837199999999E-5</v>
      </c>
      <c r="GC265" s="33">
        <v>1.09451184E-5</v>
      </c>
      <c r="GD265" s="33">
        <v>1.072672E-5</v>
      </c>
      <c r="GE265" s="33">
        <v>1.04171756E-5</v>
      </c>
      <c r="GF265" s="33">
        <v>1.0366054399999999E-5</v>
      </c>
      <c r="GG265" s="33">
        <v>1.0382514000000001E-5</v>
      </c>
      <c r="GH265" s="33">
        <v>1.0373346E-5</v>
      </c>
      <c r="GI265" s="33">
        <v>1.0324524800000001E-5</v>
      </c>
      <c r="GJ265" s="33">
        <v>1.0517307999999999E-5</v>
      </c>
      <c r="GK265" s="33">
        <v>1.08667756E-5</v>
      </c>
      <c r="GL265" s="33">
        <v>1.10703604E-5</v>
      </c>
      <c r="GM265" s="33">
        <v>1.1205218799999999E-5</v>
      </c>
      <c r="GN265" s="33">
        <v>1.11868988E-5</v>
      </c>
      <c r="GO265" s="33">
        <v>1.1027002399999998E-5</v>
      </c>
      <c r="GP265" s="33">
        <v>1.0869996E-5</v>
      </c>
      <c r="GQ265" s="33">
        <v>1.05771512E-5</v>
      </c>
      <c r="GR265" s="33">
        <v>1.0262965999999998E-5</v>
      </c>
      <c r="GS265" s="33">
        <v>1.00862248E-5</v>
      </c>
      <c r="GT265" s="33">
        <v>1.00318048E-5</v>
      </c>
      <c r="GU265" s="33">
        <v>1.0122136800000001E-5</v>
      </c>
      <c r="GV265" s="33">
        <v>1.0327759199999999E-5</v>
      </c>
      <c r="GW265" s="33">
        <v>1.0484880800000002E-5</v>
      </c>
      <c r="GX265" s="33">
        <v>1.06300368E-5</v>
      </c>
    </row>
    <row r="266" spans="1:403" x14ac:dyDescent="0.25">
      <c r="A266" s="13" t="str">
        <f t="shared" si="2"/>
        <v>Boom-VERY COARSE-0.6-7-3</v>
      </c>
      <c r="B266" s="13" t="s">
        <v>57</v>
      </c>
      <c r="C266" s="13" t="s">
        <v>32</v>
      </c>
      <c r="D266" s="23">
        <v>0.6</v>
      </c>
      <c r="E266" s="23">
        <v>7</v>
      </c>
      <c r="F266" s="32">
        <v>3</v>
      </c>
      <c r="G266" s="33">
        <v>6.1606587999999997E-3</v>
      </c>
      <c r="H266" s="33">
        <v>2.8191379999999997E-3</v>
      </c>
      <c r="I266" s="33">
        <v>1.6468558000000001E-3</v>
      </c>
      <c r="J266" s="33">
        <v>1.22826112E-3</v>
      </c>
      <c r="K266" s="33">
        <v>9.7138955999999995E-4</v>
      </c>
      <c r="L266" s="33">
        <v>8.5049531999999996E-4</v>
      </c>
      <c r="M266" s="33">
        <v>7.5961120000000006E-4</v>
      </c>
      <c r="N266" s="33">
        <v>6.6102893999999996E-4</v>
      </c>
      <c r="O266" s="33">
        <v>5.9681749999999998E-4</v>
      </c>
      <c r="P266" s="33">
        <v>5.4563436E-4</v>
      </c>
      <c r="Q266" s="33">
        <v>4.8013056000000004E-4</v>
      </c>
      <c r="R266" s="33">
        <v>4.1664722000000001E-4</v>
      </c>
      <c r="S266" s="33">
        <v>3.6657656000000001E-4</v>
      </c>
      <c r="T266" s="33">
        <v>3.1122575999999999E-4</v>
      </c>
      <c r="U266" s="33">
        <v>2.6039456000000004E-4</v>
      </c>
      <c r="V266" s="33">
        <v>2.1516663600000001E-4</v>
      </c>
      <c r="W266" s="33">
        <v>1.8221000000000001E-4</v>
      </c>
      <c r="X266" s="33">
        <v>1.5936064400000002E-4</v>
      </c>
      <c r="Y266" s="33">
        <v>1.42983748E-4</v>
      </c>
      <c r="Z266" s="33">
        <v>1.3134846E-4</v>
      </c>
      <c r="AA266" s="33">
        <v>1.21815316E-4</v>
      </c>
      <c r="AB266" s="33">
        <v>1.14184232E-4</v>
      </c>
      <c r="AC266" s="33">
        <v>1.0809983999999999E-4</v>
      </c>
      <c r="AD266" s="33">
        <v>1.0276744E-4</v>
      </c>
      <c r="AE266" s="33">
        <v>9.8033059999999992E-5</v>
      </c>
      <c r="AF266" s="33">
        <v>9.4415796000000001E-5</v>
      </c>
      <c r="AG266" s="33">
        <v>9.0885412000000015E-5</v>
      </c>
      <c r="AH266" s="33">
        <v>8.7023403999999995E-5</v>
      </c>
      <c r="AI266" s="33">
        <v>8.4205951999999988E-5</v>
      </c>
      <c r="AJ266" s="33">
        <v>8.1959784000000004E-5</v>
      </c>
      <c r="AK266" s="33">
        <v>7.9623364000000002E-5</v>
      </c>
      <c r="AL266" s="33">
        <v>7.7604440000000001E-5</v>
      </c>
      <c r="AM266" s="33">
        <v>7.5873287999999998E-5</v>
      </c>
      <c r="AN266" s="33">
        <v>7.4141735999999994E-5</v>
      </c>
      <c r="AO266" s="33">
        <v>7.2580583999999997E-5</v>
      </c>
      <c r="AP266" s="33">
        <v>7.0700983999999996E-5</v>
      </c>
      <c r="AQ266" s="33">
        <v>6.8711543999999995E-5</v>
      </c>
      <c r="AR266" s="33">
        <v>6.6667912000000005E-5</v>
      </c>
      <c r="AS266" s="33">
        <v>6.4769940000000001E-5</v>
      </c>
      <c r="AT266" s="33">
        <v>6.320312399999999E-5</v>
      </c>
      <c r="AU266" s="33">
        <v>6.1407669999999996E-5</v>
      </c>
      <c r="AV266" s="33">
        <v>5.9287400000000004E-5</v>
      </c>
      <c r="AW266" s="33">
        <v>5.7896850000000001E-5</v>
      </c>
      <c r="AX266" s="33">
        <v>5.6848842000000005E-5</v>
      </c>
      <c r="AY266" s="33">
        <v>5.5398157999999999E-5</v>
      </c>
      <c r="AZ266" s="33">
        <v>5.3566807999999999E-5</v>
      </c>
      <c r="BA266" s="33">
        <v>5.2425342000000003E-5</v>
      </c>
      <c r="BB266" s="33">
        <v>5.1595697999999999E-5</v>
      </c>
      <c r="BC266" s="33">
        <v>5.0657650000000004E-5</v>
      </c>
      <c r="BD266" s="33">
        <v>4.8876013999999996E-5</v>
      </c>
      <c r="BE266" s="33">
        <v>4.7608645999999996E-5</v>
      </c>
      <c r="BF266" s="33">
        <v>4.6842233999999996E-5</v>
      </c>
      <c r="BG266" s="33">
        <v>4.5808008000000008E-5</v>
      </c>
      <c r="BH266" s="33">
        <v>4.4834517600000002E-5</v>
      </c>
      <c r="BI266" s="33">
        <v>4.3886180399999998E-5</v>
      </c>
      <c r="BJ266" s="33">
        <v>4.2760994399999996E-5</v>
      </c>
      <c r="BK266" s="33">
        <v>4.1739174399999997E-5</v>
      </c>
      <c r="BL266" s="33">
        <v>4.0995204400000001E-5</v>
      </c>
      <c r="BM266" s="33">
        <v>4.0023536399999999E-5</v>
      </c>
      <c r="BN266" s="33">
        <v>3.9200101599999997E-5</v>
      </c>
      <c r="BO266" s="33">
        <v>3.8659604799999995E-5</v>
      </c>
      <c r="BP266" s="33">
        <v>3.7876954799999997E-5</v>
      </c>
      <c r="BQ266" s="33">
        <v>3.69424124E-5</v>
      </c>
      <c r="BR266" s="33">
        <v>3.6173285599999997E-5</v>
      </c>
      <c r="BS266" s="33">
        <v>3.5413008800000003E-5</v>
      </c>
      <c r="BT266" s="33">
        <v>3.4912137199999998E-5</v>
      </c>
      <c r="BU266" s="33">
        <v>3.44395128E-5</v>
      </c>
      <c r="BV266" s="33">
        <v>3.3580722399999995E-5</v>
      </c>
      <c r="BW266" s="33">
        <v>3.25016796E-5</v>
      </c>
      <c r="BX266" s="33">
        <v>3.1934993599999995E-5</v>
      </c>
      <c r="BY266" s="33">
        <v>3.1763843199999996E-5</v>
      </c>
      <c r="BZ266" s="33">
        <v>3.1734702399999998E-5</v>
      </c>
      <c r="CA266" s="33">
        <v>3.1482021200000002E-5</v>
      </c>
      <c r="CB266" s="33">
        <v>3.0993446799999999E-5</v>
      </c>
      <c r="CC266" s="33">
        <v>3.0277765199999997E-5</v>
      </c>
      <c r="CD266" s="33">
        <v>2.94003004E-5</v>
      </c>
      <c r="CE266" s="33">
        <v>2.8868296399999998E-5</v>
      </c>
      <c r="CF266" s="33">
        <v>2.8943122000000001E-5</v>
      </c>
      <c r="CG266" s="33">
        <v>2.91570704E-5</v>
      </c>
      <c r="CH266" s="33">
        <v>2.8890992799999999E-5</v>
      </c>
      <c r="CI266" s="33">
        <v>2.8042967200000002E-5</v>
      </c>
      <c r="CJ266" s="33">
        <v>2.75172472E-5</v>
      </c>
      <c r="CK266" s="33">
        <v>2.7457015999999999E-5</v>
      </c>
      <c r="CL266" s="33">
        <v>2.7050927599999999E-5</v>
      </c>
      <c r="CM266" s="33">
        <v>2.6405390800000002E-5</v>
      </c>
      <c r="CN266" s="33">
        <v>2.5942909599999999E-5</v>
      </c>
      <c r="CO266" s="33">
        <v>2.5612777999999996E-5</v>
      </c>
      <c r="CP266" s="33">
        <v>2.5268751199999997E-5</v>
      </c>
      <c r="CQ266" s="33">
        <v>2.4923490400000002E-5</v>
      </c>
      <c r="CR266" s="33">
        <v>2.4519093599999998E-5</v>
      </c>
      <c r="CS266" s="33">
        <v>2.3917909599999998E-5</v>
      </c>
      <c r="CT266" s="33">
        <v>2.3286139199999997E-5</v>
      </c>
      <c r="CU266" s="33">
        <v>2.2987567599999996E-5</v>
      </c>
      <c r="CV266" s="33">
        <v>2.2780310000000003E-5</v>
      </c>
      <c r="CW266" s="33">
        <v>2.2492785600000001E-5</v>
      </c>
      <c r="CX266" s="33">
        <v>2.2176888400000001E-5</v>
      </c>
      <c r="CY266" s="33">
        <v>2.1837149599999998E-5</v>
      </c>
      <c r="CZ266" s="33">
        <v>2.1657229599999999E-5</v>
      </c>
      <c r="DA266" s="33">
        <v>2.1190821999999997E-5</v>
      </c>
      <c r="DB266" s="33">
        <v>2.0612851600000003E-5</v>
      </c>
      <c r="DC266" s="33">
        <v>2.0077508000000001E-5</v>
      </c>
      <c r="DD266" s="33">
        <v>2.00479804E-5</v>
      </c>
      <c r="DE266" s="33">
        <v>1.9862818800000001E-5</v>
      </c>
      <c r="DF266" s="33">
        <v>1.97166668E-5</v>
      </c>
      <c r="DG266" s="33">
        <v>1.9453084800000001E-5</v>
      </c>
      <c r="DH266" s="33">
        <v>1.9136350399999998E-5</v>
      </c>
      <c r="DI266" s="33">
        <v>1.8791751999999997E-5</v>
      </c>
      <c r="DJ266" s="33">
        <v>1.8549139999999998E-5</v>
      </c>
      <c r="DK266" s="33">
        <v>1.83176316E-5</v>
      </c>
      <c r="DL266" s="33">
        <v>1.78617644E-5</v>
      </c>
      <c r="DM266" s="33">
        <v>1.7278809600000002E-5</v>
      </c>
      <c r="DN266" s="33">
        <v>1.7028488799999998E-5</v>
      </c>
      <c r="DO266" s="33">
        <v>1.6916467599999999E-5</v>
      </c>
      <c r="DP266" s="33">
        <v>1.7120583199999997E-5</v>
      </c>
      <c r="DQ266" s="33">
        <v>1.7088625199999999E-5</v>
      </c>
      <c r="DR266" s="33">
        <v>1.6730381599999999E-5</v>
      </c>
      <c r="DS266" s="33">
        <v>1.6358546799999998E-5</v>
      </c>
      <c r="DT266" s="33">
        <v>1.5905650799999999E-5</v>
      </c>
      <c r="DU266" s="33">
        <v>1.54205272E-5</v>
      </c>
      <c r="DV266" s="33">
        <v>1.51169544E-5</v>
      </c>
      <c r="DW266" s="33">
        <v>1.4930257200000001E-5</v>
      </c>
      <c r="DX266" s="33">
        <v>1.5026806799999999E-5</v>
      </c>
      <c r="DY266" s="33">
        <v>1.5093703599999999E-5</v>
      </c>
      <c r="DZ266" s="33">
        <v>1.5298619600000001E-5</v>
      </c>
      <c r="EA266" s="33">
        <v>1.5419525200000002E-5</v>
      </c>
      <c r="EB266" s="33">
        <v>1.5035982399999999E-5</v>
      </c>
      <c r="EC266" s="33">
        <v>1.43810692E-5</v>
      </c>
      <c r="ED266" s="33">
        <v>1.3835260399999998E-5</v>
      </c>
      <c r="EE266" s="33">
        <v>1.3672288399999998E-5</v>
      </c>
      <c r="EF266" s="33">
        <v>1.3632941199999998E-5</v>
      </c>
      <c r="EG266" s="33">
        <v>1.3508692399999999E-5</v>
      </c>
      <c r="EH266" s="33">
        <v>1.3473083199999998E-5</v>
      </c>
      <c r="EI266" s="33">
        <v>1.3486635599999999E-5</v>
      </c>
      <c r="EJ266" s="33">
        <v>1.3700524400000001E-5</v>
      </c>
      <c r="EK266" s="33">
        <v>1.3659909200000001E-5</v>
      </c>
      <c r="EL266" s="33">
        <v>1.3525087600000001E-5</v>
      </c>
      <c r="EM266" s="33">
        <v>1.32028248E-5</v>
      </c>
      <c r="EN266" s="33">
        <v>1.29496976E-5</v>
      </c>
      <c r="EO266" s="33">
        <v>1.2864866E-5</v>
      </c>
      <c r="EP266" s="33">
        <v>1.2917642E-5</v>
      </c>
      <c r="EQ266" s="33">
        <v>1.2992500399999998E-5</v>
      </c>
      <c r="ER266" s="33">
        <v>1.2768865999999999E-5</v>
      </c>
      <c r="ES266" s="33">
        <v>1.2535896E-5</v>
      </c>
      <c r="ET266" s="33">
        <v>1.2496972799999999E-5</v>
      </c>
      <c r="EU266" s="33">
        <v>1.2265934399999998E-5</v>
      </c>
      <c r="EV266" s="33">
        <v>1.2080841199999998E-5</v>
      </c>
      <c r="EW266" s="33">
        <v>1.1829355599999999E-5</v>
      </c>
      <c r="EX266" s="33">
        <v>1.1536262399999999E-5</v>
      </c>
      <c r="EY266" s="33">
        <v>1.1485889999999999E-5</v>
      </c>
      <c r="EZ266" s="33">
        <v>1.15619172E-5</v>
      </c>
      <c r="FA266" s="33">
        <v>1.1628061599999999E-5</v>
      </c>
      <c r="FB266" s="33">
        <v>1.17483464E-5</v>
      </c>
      <c r="FC266" s="33">
        <v>1.1655574799999999E-5</v>
      </c>
      <c r="FD266" s="33">
        <v>1.1360283600000002E-5</v>
      </c>
      <c r="FE266" s="33">
        <v>1.08676856E-5</v>
      </c>
      <c r="FF266" s="33">
        <v>1.0592062799999999E-5</v>
      </c>
      <c r="FG266" s="33">
        <v>1.04208976E-5</v>
      </c>
      <c r="FH266" s="33">
        <v>1.0316359999999999E-5</v>
      </c>
      <c r="FI266" s="33">
        <v>1.0462805200000001E-5</v>
      </c>
      <c r="FJ266" s="33">
        <v>1.0654837999999999E-5</v>
      </c>
      <c r="FK266" s="33">
        <v>1.07289272E-5</v>
      </c>
      <c r="FL266" s="33">
        <v>1.0665818799999999E-5</v>
      </c>
      <c r="FM266" s="33">
        <v>1.0509467999999999E-5</v>
      </c>
      <c r="FN266" s="33">
        <v>1.04170956E-5</v>
      </c>
      <c r="FO266" s="33">
        <v>1.0196594800000001E-5</v>
      </c>
      <c r="FP266" s="33">
        <v>9.8713179999999991E-6</v>
      </c>
      <c r="FQ266" s="33">
        <v>9.487418399999999E-6</v>
      </c>
      <c r="FR266" s="33">
        <v>9.2688400000000012E-6</v>
      </c>
      <c r="FS266" s="33">
        <v>9.1259571999999993E-6</v>
      </c>
      <c r="FT266" s="33">
        <v>9.1161876E-6</v>
      </c>
      <c r="FU266" s="33">
        <v>9.0982463999999993E-6</v>
      </c>
      <c r="FV266" s="33">
        <v>8.9638312000000001E-6</v>
      </c>
      <c r="FW266" s="33">
        <v>8.9193615999999993E-6</v>
      </c>
      <c r="FX266" s="33">
        <v>8.9537448000000002E-6</v>
      </c>
      <c r="FY266" s="33">
        <v>9.1446463999999994E-6</v>
      </c>
      <c r="FZ266" s="33">
        <v>9.2179043999999993E-6</v>
      </c>
      <c r="GA266" s="33">
        <v>9.122216000000001E-6</v>
      </c>
      <c r="GB266" s="33">
        <v>8.8851760000000003E-6</v>
      </c>
      <c r="GC266" s="33">
        <v>8.4383867999999999E-6</v>
      </c>
      <c r="GD266" s="33">
        <v>8.1345523999999984E-6</v>
      </c>
      <c r="GE266" s="33">
        <v>8.0813011999999993E-6</v>
      </c>
      <c r="GF266" s="33">
        <v>8.0503991999999988E-6</v>
      </c>
      <c r="GG266" s="33">
        <v>8.0538995999999995E-6</v>
      </c>
      <c r="GH266" s="33">
        <v>8.0883483999999995E-6</v>
      </c>
      <c r="GI266" s="33">
        <v>8.0893756000000004E-6</v>
      </c>
      <c r="GJ266" s="33">
        <v>8.1306711999999988E-6</v>
      </c>
      <c r="GK266" s="33">
        <v>8.1101863999999988E-6</v>
      </c>
      <c r="GL266" s="33">
        <v>8.1828851999999997E-6</v>
      </c>
      <c r="GM266" s="33">
        <v>8.2209359999999997E-6</v>
      </c>
      <c r="GN266" s="33">
        <v>8.0629444000000005E-6</v>
      </c>
      <c r="GO266" s="33">
        <v>7.9564363999999988E-6</v>
      </c>
      <c r="GP266" s="33">
        <v>7.8472987999999993E-6</v>
      </c>
      <c r="GQ266" s="33">
        <v>7.7780051999999993E-6</v>
      </c>
      <c r="GR266" s="33">
        <v>7.7863767999999994E-6</v>
      </c>
      <c r="GS266" s="33">
        <v>7.7585004000000001E-6</v>
      </c>
      <c r="GT266" s="33">
        <v>7.7136407999999991E-6</v>
      </c>
      <c r="GU266" s="33">
        <v>7.6393511999999992E-6</v>
      </c>
      <c r="GV266" s="33">
        <v>7.6182703999999989E-6</v>
      </c>
      <c r="GW266" s="33">
        <v>7.635225599999999E-6</v>
      </c>
      <c r="GX266" s="33">
        <v>7.6001100000000002E-6</v>
      </c>
    </row>
    <row r="267" spans="1:403" x14ac:dyDescent="0.25">
      <c r="A267" s="13" t="str">
        <f t="shared" si="2"/>
        <v>Boom-EXTREMELY COARSE-0.6-20-Any</v>
      </c>
      <c r="B267" s="13" t="s">
        <v>57</v>
      </c>
      <c r="C267" s="13" t="s">
        <v>33</v>
      </c>
      <c r="D267" s="23">
        <v>0.6</v>
      </c>
      <c r="E267" s="23">
        <v>20</v>
      </c>
      <c r="F267" s="32" t="s">
        <v>48</v>
      </c>
      <c r="G267" s="33">
        <v>1.9310229999999998E-2</v>
      </c>
      <c r="H267" s="33">
        <v>1.5749442499999999E-2</v>
      </c>
      <c r="I267" s="33">
        <v>1.3557358750000002E-2</v>
      </c>
      <c r="J267" s="33">
        <v>1.209351725E-2</v>
      </c>
      <c r="K267" s="33">
        <v>1.114115375E-2</v>
      </c>
      <c r="L267" s="33">
        <v>1.0327099250000001E-2</v>
      </c>
      <c r="M267" s="33">
        <v>9.5538829999999991E-3</v>
      </c>
      <c r="N267" s="33">
        <v>8.9255159999999997E-3</v>
      </c>
      <c r="O267" s="33">
        <v>8.2821460000000006E-3</v>
      </c>
      <c r="P267" s="33">
        <v>7.6702059999999997E-3</v>
      </c>
      <c r="Q267" s="33">
        <v>7.0607887499999989E-3</v>
      </c>
      <c r="R267" s="33">
        <v>6.3975577500000004E-3</v>
      </c>
      <c r="S267" s="33">
        <v>5.7231774999999992E-3</v>
      </c>
      <c r="T267" s="33">
        <v>5.0453292500000002E-3</v>
      </c>
      <c r="U267" s="33">
        <v>4.3833347500000005E-3</v>
      </c>
      <c r="V267" s="33">
        <v>3.7501820000000003E-3</v>
      </c>
      <c r="W267" s="33">
        <v>3.1537897500000002E-3</v>
      </c>
      <c r="X267" s="33">
        <v>2.9138235E-3</v>
      </c>
      <c r="Y267" s="33">
        <v>2.7134382500000002E-3</v>
      </c>
      <c r="Z267" s="33">
        <v>2.54383595E-3</v>
      </c>
      <c r="AA267" s="33">
        <v>2.3976882000000003E-3</v>
      </c>
      <c r="AB267" s="33">
        <v>2.2692467250000001E-3</v>
      </c>
      <c r="AC267" s="33">
        <v>2.1565661500000002E-3</v>
      </c>
      <c r="AD267" s="33">
        <v>2.056614975E-3</v>
      </c>
      <c r="AE267" s="33">
        <v>1.9665332249999999E-3</v>
      </c>
      <c r="AF267" s="33">
        <v>1.8863365999999999E-3</v>
      </c>
      <c r="AG267" s="33">
        <v>1.8128011249999999E-3</v>
      </c>
      <c r="AH267" s="33">
        <v>1.74534575E-3</v>
      </c>
      <c r="AI267" s="33">
        <v>1.6838499750000001E-3</v>
      </c>
      <c r="AJ267" s="33">
        <v>1.6279057499999998E-3</v>
      </c>
      <c r="AK267" s="33">
        <v>1.5764492499999998E-3</v>
      </c>
      <c r="AL267" s="33">
        <v>1.5295754749999999E-3</v>
      </c>
      <c r="AM267" s="33">
        <v>1.4861027749999999E-3</v>
      </c>
      <c r="AN267" s="33">
        <v>1.4457353250000001E-3</v>
      </c>
      <c r="AO267" s="33">
        <v>1.4072656749999999E-3</v>
      </c>
      <c r="AP267" s="33">
        <v>1.3721329750000001E-3</v>
      </c>
      <c r="AQ267" s="33">
        <v>1.3389882750000001E-3</v>
      </c>
      <c r="AR267" s="33">
        <v>1.3082465499999999E-3</v>
      </c>
      <c r="AS267" s="33">
        <v>1.2796099250000001E-3</v>
      </c>
      <c r="AT267" s="33">
        <v>1.2530657999999999E-3</v>
      </c>
      <c r="AU267" s="33">
        <v>1.2281443749999998E-3</v>
      </c>
      <c r="AV267" s="33">
        <v>1.204830125E-3</v>
      </c>
      <c r="AW267" s="33">
        <v>1.1821840250000001E-3</v>
      </c>
      <c r="AX267" s="33">
        <v>1.161103525E-3</v>
      </c>
      <c r="AY267" s="33">
        <v>1.1402775499999998E-3</v>
      </c>
      <c r="AZ267" s="33">
        <v>1.1210129499999999E-3</v>
      </c>
      <c r="BA267" s="33">
        <v>1.10284795E-3</v>
      </c>
      <c r="BB267" s="33">
        <v>1.0859522000000001E-3</v>
      </c>
      <c r="BC267" s="33">
        <v>1.0694789499999999E-3</v>
      </c>
      <c r="BD267" s="33">
        <v>1.0538737999999999E-3</v>
      </c>
      <c r="BE267" s="33">
        <v>1.0388701499999999E-3</v>
      </c>
      <c r="BF267" s="33">
        <v>1.0242845999999999E-3</v>
      </c>
      <c r="BG267" s="33">
        <v>1.009481375E-3</v>
      </c>
      <c r="BH267" s="33">
        <v>9.9548422500000001E-4</v>
      </c>
      <c r="BI267" s="33">
        <v>9.81689E-4</v>
      </c>
      <c r="BJ267" s="33">
        <v>9.6870615000000011E-4</v>
      </c>
      <c r="BK267" s="33">
        <v>9.5618599999999993E-4</v>
      </c>
      <c r="BL267" s="33">
        <v>9.4466822499999993E-4</v>
      </c>
      <c r="BM267" s="33">
        <v>9.330489E-4</v>
      </c>
      <c r="BN267" s="33">
        <v>9.2228902500000008E-4</v>
      </c>
      <c r="BO267" s="33">
        <v>9.1150537499999997E-4</v>
      </c>
      <c r="BP267" s="33">
        <v>9.0111200000000003E-4</v>
      </c>
      <c r="BQ267" s="33">
        <v>8.9063377499999988E-4</v>
      </c>
      <c r="BR267" s="33">
        <v>8.8074697499999997E-4</v>
      </c>
      <c r="BS267" s="33">
        <v>8.7036632500000002E-4</v>
      </c>
      <c r="BT267" s="33">
        <v>8.6045992499999993E-4</v>
      </c>
      <c r="BU267" s="33">
        <v>8.5027429999999992E-4</v>
      </c>
      <c r="BV267" s="33">
        <v>8.4091892500000006E-4</v>
      </c>
      <c r="BW267" s="33">
        <v>8.3173200000000007E-4</v>
      </c>
      <c r="BX267" s="33">
        <v>8.2297039999999994E-4</v>
      </c>
      <c r="BY267" s="33">
        <v>8.1409052500000002E-4</v>
      </c>
      <c r="BZ267" s="33">
        <v>8.0516592499999993E-4</v>
      </c>
      <c r="CA267" s="33">
        <v>7.9629245000000003E-4</v>
      </c>
      <c r="CB267" s="33">
        <v>7.8735694999999991E-4</v>
      </c>
      <c r="CC267" s="33">
        <v>7.7843117499999995E-4</v>
      </c>
      <c r="CD267" s="33">
        <v>7.6997075000000018E-4</v>
      </c>
      <c r="CE267" s="33">
        <v>7.6170450000000005E-4</v>
      </c>
      <c r="CF267" s="33">
        <v>7.5392934999999998E-4</v>
      </c>
      <c r="CG267" s="33">
        <v>7.4572370000000002E-4</v>
      </c>
      <c r="CH267" s="33">
        <v>7.3776882499999993E-4</v>
      </c>
      <c r="CI267" s="33">
        <v>7.2947759999999996E-4</v>
      </c>
      <c r="CJ267" s="33">
        <v>7.2144085000000002E-4</v>
      </c>
      <c r="CK267" s="33">
        <v>7.1354135000000006E-4</v>
      </c>
      <c r="CL267" s="33">
        <v>7.0593429999999996E-4</v>
      </c>
      <c r="CM267" s="33">
        <v>6.9871830000000008E-4</v>
      </c>
      <c r="CN267" s="33">
        <v>6.9176872499999997E-4</v>
      </c>
      <c r="CO267" s="33">
        <v>6.847613749999999E-4</v>
      </c>
      <c r="CP267" s="33">
        <v>6.77797775E-4</v>
      </c>
      <c r="CQ267" s="33">
        <v>6.7028712500000014E-4</v>
      </c>
      <c r="CR267" s="33">
        <v>6.6291654999999991E-4</v>
      </c>
      <c r="CS267" s="33">
        <v>6.5522047500000003E-4</v>
      </c>
      <c r="CT267" s="33">
        <v>6.4801077500000002E-4</v>
      </c>
      <c r="CU267" s="33">
        <v>6.4087237500000003E-4</v>
      </c>
      <c r="CV267" s="33">
        <v>6.3435107500000004E-4</v>
      </c>
      <c r="CW267" s="33">
        <v>6.2770170000000006E-4</v>
      </c>
      <c r="CX267" s="33">
        <v>6.2152207500000003E-4</v>
      </c>
      <c r="CY267" s="33">
        <v>6.1555537499999996E-4</v>
      </c>
      <c r="CZ267" s="33">
        <v>6.1013197499999998E-4</v>
      </c>
      <c r="DA267" s="33">
        <v>6.0474037500000001E-4</v>
      </c>
      <c r="DB267" s="33">
        <v>5.9959594999999997E-4</v>
      </c>
      <c r="DC267" s="33">
        <v>5.9421724999999994E-4</v>
      </c>
      <c r="DD267" s="33">
        <v>5.8878855E-4</v>
      </c>
      <c r="DE267" s="33">
        <v>5.8315350000000005E-4</v>
      </c>
      <c r="DF267" s="33">
        <v>5.7775204999999997E-4</v>
      </c>
      <c r="DG267" s="33">
        <v>5.7263894999999999E-4</v>
      </c>
      <c r="DH267" s="33">
        <v>5.6775475E-4</v>
      </c>
      <c r="DI267" s="33">
        <v>5.63361125E-4</v>
      </c>
      <c r="DJ267" s="33">
        <v>5.5920440000000002E-4</v>
      </c>
      <c r="DK267" s="33">
        <v>5.5510392500000003E-4</v>
      </c>
      <c r="DL267" s="33">
        <v>5.5112052499999996E-4</v>
      </c>
      <c r="DM267" s="33">
        <v>5.4717989999999994E-4</v>
      </c>
      <c r="DN267" s="33">
        <v>5.4359104999999997E-4</v>
      </c>
      <c r="DO267" s="33">
        <v>5.4004219999999998E-4</v>
      </c>
      <c r="DP267" s="33">
        <v>5.3678638499999991E-4</v>
      </c>
      <c r="DQ267" s="33">
        <v>5.3355441500000007E-4</v>
      </c>
      <c r="DR267" s="33">
        <v>5.303484175E-4</v>
      </c>
      <c r="DS267" s="33">
        <v>5.2704579249999994E-4</v>
      </c>
      <c r="DT267" s="33">
        <v>5.2358167749999996E-4</v>
      </c>
      <c r="DU267" s="33">
        <v>5.2022582749999997E-4</v>
      </c>
      <c r="DV267" s="33">
        <v>5.1696524249999988E-4</v>
      </c>
      <c r="DW267" s="33">
        <v>5.1404936499999999E-4</v>
      </c>
      <c r="DX267" s="33">
        <v>5.1162943749999998E-4</v>
      </c>
      <c r="DY267" s="33">
        <v>5.0937336E-4</v>
      </c>
      <c r="DZ267" s="33">
        <v>5.0755782250000003E-4</v>
      </c>
      <c r="EA267" s="33">
        <v>5.0569617E-4</v>
      </c>
      <c r="EB267" s="33">
        <v>5.0385300999999992E-4</v>
      </c>
      <c r="EC267" s="33">
        <v>5.0192102250000003E-4</v>
      </c>
      <c r="ED267" s="33">
        <v>5.0002761749999992E-4</v>
      </c>
      <c r="EE267" s="33">
        <v>4.977684574999999E-4</v>
      </c>
      <c r="EF267" s="33">
        <v>4.9532477000000007E-4</v>
      </c>
      <c r="EG267" s="33">
        <v>4.9298481750000001E-4</v>
      </c>
      <c r="EH267" s="33">
        <v>4.9078299749999996E-4</v>
      </c>
      <c r="EI267" s="33">
        <v>4.8870070250000002E-4</v>
      </c>
      <c r="EJ267" s="33">
        <v>4.8679168999999999E-4</v>
      </c>
      <c r="EK267" s="33">
        <v>4.8506443250000001E-4</v>
      </c>
      <c r="EL267" s="33">
        <v>4.8356302500000001E-4</v>
      </c>
      <c r="EM267" s="33">
        <v>4.8198814249999995E-4</v>
      </c>
      <c r="EN267" s="33">
        <v>4.8022046999999997E-4</v>
      </c>
      <c r="EO267" s="33">
        <v>4.7823414249999993E-4</v>
      </c>
      <c r="EP267" s="33">
        <v>4.7610742000000003E-4</v>
      </c>
      <c r="EQ267" s="33">
        <v>4.7395567250000005E-4</v>
      </c>
      <c r="ER267" s="33">
        <v>4.7193044000000005E-4</v>
      </c>
      <c r="ES267" s="33">
        <v>4.696802E-4</v>
      </c>
      <c r="ET267" s="33">
        <v>4.6778042249999994E-4</v>
      </c>
      <c r="EU267" s="33">
        <v>4.6600109000000003E-4</v>
      </c>
      <c r="EV267" s="33">
        <v>4.6420981E-4</v>
      </c>
      <c r="EW267" s="33">
        <v>4.6253717500000001E-4</v>
      </c>
      <c r="EX267" s="33">
        <v>4.6112304500000001E-4</v>
      </c>
      <c r="EY267" s="33">
        <v>4.5966270249999996E-4</v>
      </c>
      <c r="EZ267" s="33">
        <v>4.5815226999999998E-4</v>
      </c>
      <c r="FA267" s="33">
        <v>4.5680562999999999E-4</v>
      </c>
      <c r="FB267" s="33">
        <v>4.5547226000000005E-4</v>
      </c>
      <c r="FC267" s="33">
        <v>4.5396298250000001E-4</v>
      </c>
      <c r="FD267" s="33">
        <v>4.5242178749999994E-4</v>
      </c>
      <c r="FE267" s="33">
        <v>4.5053337500000005E-4</v>
      </c>
      <c r="FF267" s="33">
        <v>4.4853776750000001E-4</v>
      </c>
      <c r="FG267" s="33">
        <v>4.4644693750000002E-4</v>
      </c>
      <c r="FH267" s="33">
        <v>4.4446563500000007E-4</v>
      </c>
      <c r="FI267" s="33">
        <v>4.4244076E-4</v>
      </c>
      <c r="FJ267" s="33">
        <v>4.4043908499999997E-4</v>
      </c>
      <c r="FK267" s="33">
        <v>4.3908584999999999E-4</v>
      </c>
      <c r="FL267" s="33">
        <v>4.3787071250000001E-4</v>
      </c>
      <c r="FM267" s="33">
        <v>4.3645464749999998E-4</v>
      </c>
      <c r="FN267" s="33">
        <v>4.3509550500000002E-4</v>
      </c>
      <c r="FO267" s="33">
        <v>4.3375852249999999E-4</v>
      </c>
      <c r="FP267" s="33">
        <v>4.3216830250000001E-4</v>
      </c>
      <c r="FQ267" s="33">
        <v>4.3060736250000002E-4</v>
      </c>
      <c r="FR267" s="33">
        <v>4.291215625E-4</v>
      </c>
      <c r="FS267" s="33">
        <v>4.2751309000000004E-4</v>
      </c>
      <c r="FT267" s="33">
        <v>4.2614554999999998E-4</v>
      </c>
      <c r="FU267" s="33">
        <v>4.2510058750000007E-4</v>
      </c>
      <c r="FV267" s="33">
        <v>4.2399055500000002E-4</v>
      </c>
      <c r="FW267" s="33">
        <v>4.2288412999999991E-4</v>
      </c>
      <c r="FX267" s="33">
        <v>4.2190959749999999E-4</v>
      </c>
      <c r="FY267" s="33">
        <v>4.2068268749999999E-4</v>
      </c>
      <c r="FZ267" s="33">
        <v>4.1944482249999996E-4</v>
      </c>
      <c r="GA267" s="33">
        <v>4.1810644249999998E-4</v>
      </c>
      <c r="GB267" s="33">
        <v>4.1651192000000001E-4</v>
      </c>
      <c r="GC267" s="33">
        <v>4.1456547500000004E-4</v>
      </c>
      <c r="GD267" s="33">
        <v>4.1268528000000006E-4</v>
      </c>
      <c r="GE267" s="33">
        <v>4.1066093250000004E-4</v>
      </c>
      <c r="GF267" s="33">
        <v>4.0839151E-4</v>
      </c>
      <c r="GG267" s="33">
        <v>4.0618084999999998E-4</v>
      </c>
      <c r="GH267" s="33">
        <v>4.0416486250000001E-4</v>
      </c>
      <c r="GI267" s="33">
        <v>4.0223951249999994E-4</v>
      </c>
      <c r="GJ267" s="33">
        <v>4.0045278499999999E-4</v>
      </c>
      <c r="GK267" s="33">
        <v>3.9891635249999997E-4</v>
      </c>
      <c r="GL267" s="33">
        <v>3.9757003500000005E-4</v>
      </c>
      <c r="GM267" s="33">
        <v>3.9606460249999999E-4</v>
      </c>
      <c r="GN267" s="33">
        <v>3.9459934249999997E-4</v>
      </c>
      <c r="GO267" s="33">
        <v>3.9313500500000006E-4</v>
      </c>
      <c r="GP267" s="33">
        <v>3.9157843999999999E-4</v>
      </c>
      <c r="GQ267" s="33">
        <v>3.8991959999999995E-4</v>
      </c>
      <c r="GR267" s="33">
        <v>3.8785012500000001E-4</v>
      </c>
      <c r="GS267" s="33">
        <v>3.8568165000000003E-4</v>
      </c>
      <c r="GT267" s="33">
        <v>3.8369141499999999E-4</v>
      </c>
      <c r="GU267" s="33">
        <v>3.815326025E-4</v>
      </c>
      <c r="GV267" s="33">
        <v>3.7917148749999998E-4</v>
      </c>
      <c r="GW267" s="33">
        <v>3.7690807000000001E-4</v>
      </c>
      <c r="GX267" s="33">
        <v>3.7477164749999999E-4</v>
      </c>
    </row>
    <row r="268" spans="1:403" x14ac:dyDescent="0.25">
      <c r="A268" s="13" t="str">
        <f t="shared" si="2"/>
        <v>Boom-EXTREMELY COARSE-0.6-14-Any</v>
      </c>
      <c r="B268" s="13" t="s">
        <v>57</v>
      </c>
      <c r="C268" s="13" t="s">
        <v>33</v>
      </c>
      <c r="D268" s="23">
        <v>0.6</v>
      </c>
      <c r="E268" s="23">
        <v>14</v>
      </c>
      <c r="F268" s="32" t="s">
        <v>48</v>
      </c>
      <c r="G268" s="33">
        <v>1.4695927500000001E-2</v>
      </c>
      <c r="H268" s="33">
        <v>1.1320732999999999E-2</v>
      </c>
      <c r="I268" s="33">
        <v>9.4657017499999996E-3</v>
      </c>
      <c r="J268" s="33">
        <v>8.394335000000001E-3</v>
      </c>
      <c r="K268" s="33">
        <v>7.697125249999999E-3</v>
      </c>
      <c r="L268" s="33">
        <v>7.1861422500000003E-3</v>
      </c>
      <c r="M268" s="33">
        <v>6.7213884999999989E-3</v>
      </c>
      <c r="N268" s="33">
        <v>6.3497797500000003E-3</v>
      </c>
      <c r="O268" s="33">
        <v>5.9850019999999997E-3</v>
      </c>
      <c r="P268" s="33">
        <v>5.6206117499999998E-3</v>
      </c>
      <c r="Q268" s="33">
        <v>5.1759439999999992E-3</v>
      </c>
      <c r="R268" s="33">
        <v>4.7257887499999995E-3</v>
      </c>
      <c r="S268" s="33">
        <v>4.2590869999999999E-3</v>
      </c>
      <c r="T268" s="33">
        <v>3.7772849999999996E-3</v>
      </c>
      <c r="U268" s="33">
        <v>3.2953260000000003E-3</v>
      </c>
      <c r="V268" s="33">
        <v>2.8213074249999999E-3</v>
      </c>
      <c r="W268" s="33">
        <v>2.3729892999999995E-3</v>
      </c>
      <c r="X268" s="33">
        <v>2.2044837250000003E-3</v>
      </c>
      <c r="Y268" s="33">
        <v>2.06778335E-3</v>
      </c>
      <c r="Z268" s="33">
        <v>1.9544064749999999E-3</v>
      </c>
      <c r="AA268" s="33">
        <v>1.8589543999999998E-3</v>
      </c>
      <c r="AB268" s="33">
        <v>1.7770009249999997E-3</v>
      </c>
      <c r="AC268" s="33">
        <v>1.7057658249999999E-3</v>
      </c>
      <c r="AD268" s="33">
        <v>1.6430944749999999E-3</v>
      </c>
      <c r="AE268" s="33">
        <v>1.5870105249999999E-3</v>
      </c>
      <c r="AF268" s="33">
        <v>1.5362409749999999E-3</v>
      </c>
      <c r="AG268" s="33">
        <v>1.4894762000000001E-3</v>
      </c>
      <c r="AH268" s="33">
        <v>1.4474179749999999E-3</v>
      </c>
      <c r="AI268" s="33">
        <v>1.4090157999999998E-3</v>
      </c>
      <c r="AJ268" s="33">
        <v>1.3736473000000001E-3</v>
      </c>
      <c r="AK268" s="33">
        <v>1.3408633250000001E-3</v>
      </c>
      <c r="AL268" s="33">
        <v>1.3102188750000001E-3</v>
      </c>
      <c r="AM268" s="33">
        <v>1.282271E-3</v>
      </c>
      <c r="AN268" s="33">
        <v>1.2556505249999999E-3</v>
      </c>
      <c r="AO268" s="33">
        <v>1.230465325E-3</v>
      </c>
      <c r="AP268" s="33">
        <v>1.2070325000000002E-3</v>
      </c>
      <c r="AQ268" s="33">
        <v>1.1847010499999998E-3</v>
      </c>
      <c r="AR268" s="33">
        <v>1.1640075499999999E-3</v>
      </c>
      <c r="AS268" s="33">
        <v>1.1446528750000001E-3</v>
      </c>
      <c r="AT268" s="33">
        <v>1.1265648000000001E-3</v>
      </c>
      <c r="AU268" s="33">
        <v>1.1090199249999999E-3</v>
      </c>
      <c r="AV268" s="33">
        <v>1.092147625E-3</v>
      </c>
      <c r="AW268" s="33">
        <v>1.0763167749999998E-3</v>
      </c>
      <c r="AX268" s="33">
        <v>1.0609275000000001E-3</v>
      </c>
      <c r="AY268" s="33">
        <v>1.0463858500000002E-3</v>
      </c>
      <c r="AZ268" s="33">
        <v>1.0321921E-3</v>
      </c>
      <c r="BA268" s="33">
        <v>1.0183945499999999E-3</v>
      </c>
      <c r="BB268" s="33">
        <v>1.0054788249999999E-3</v>
      </c>
      <c r="BC268" s="33">
        <v>9.9259162500000002E-4</v>
      </c>
      <c r="BD268" s="33">
        <v>9.8045832500000003E-4</v>
      </c>
      <c r="BE268" s="33">
        <v>9.6880749999999987E-4</v>
      </c>
      <c r="BF268" s="33">
        <v>9.5779462499999998E-4</v>
      </c>
      <c r="BG268" s="33">
        <v>9.475016E-4</v>
      </c>
      <c r="BH268" s="33">
        <v>9.3754087499999992E-4</v>
      </c>
      <c r="BI268" s="33">
        <v>9.2777789999999995E-4</v>
      </c>
      <c r="BJ268" s="33">
        <v>9.1834082499999998E-4</v>
      </c>
      <c r="BK268" s="33">
        <v>9.0924757499999994E-4</v>
      </c>
      <c r="BL268" s="33">
        <v>9.005819249999999E-4</v>
      </c>
      <c r="BM268" s="33">
        <v>8.92289325E-4</v>
      </c>
      <c r="BN268" s="33">
        <v>8.8425794999999995E-4</v>
      </c>
      <c r="BO268" s="33">
        <v>8.7654734999999988E-4</v>
      </c>
      <c r="BP268" s="33">
        <v>8.6900687500000005E-4</v>
      </c>
      <c r="BQ268" s="33">
        <v>8.6165852499999992E-4</v>
      </c>
      <c r="BR268" s="33">
        <v>8.5445574999999999E-4</v>
      </c>
      <c r="BS268" s="33">
        <v>8.4747840000000006E-4</v>
      </c>
      <c r="BT268" s="33">
        <v>8.4042362499999997E-4</v>
      </c>
      <c r="BU268" s="33">
        <v>8.3369207500000016E-4</v>
      </c>
      <c r="BV268" s="33">
        <v>8.2736007499999999E-4</v>
      </c>
      <c r="BW268" s="33">
        <v>8.2094649999999998E-4</v>
      </c>
      <c r="BX268" s="33">
        <v>8.1467240000000004E-4</v>
      </c>
      <c r="BY268" s="33">
        <v>8.0801705000000008E-4</v>
      </c>
      <c r="BZ268" s="33">
        <v>8.0144202500000009E-4</v>
      </c>
      <c r="CA268" s="33">
        <v>7.9484032500000011E-4</v>
      </c>
      <c r="CB268" s="33">
        <v>7.8831397500000002E-4</v>
      </c>
      <c r="CC268" s="33">
        <v>7.816749749999999E-4</v>
      </c>
      <c r="CD268" s="33">
        <v>7.7511732499999997E-4</v>
      </c>
      <c r="CE268" s="33">
        <v>7.6864542500000002E-4</v>
      </c>
      <c r="CF268" s="33">
        <v>7.6202004999999999E-4</v>
      </c>
      <c r="CG268" s="33">
        <v>7.5580487500000008E-4</v>
      </c>
      <c r="CH268" s="33">
        <v>7.4968559999999992E-4</v>
      </c>
      <c r="CI268" s="33">
        <v>7.434869E-4</v>
      </c>
      <c r="CJ268" s="33">
        <v>7.3765500000000004E-4</v>
      </c>
      <c r="CK268" s="33">
        <v>7.3167250000000011E-4</v>
      </c>
      <c r="CL268" s="33">
        <v>7.2559922500000003E-4</v>
      </c>
      <c r="CM268" s="33">
        <v>7.1902840000000006E-4</v>
      </c>
      <c r="CN268" s="33">
        <v>7.1223184999999998E-4</v>
      </c>
      <c r="CO268" s="33">
        <v>7.0525909999999989E-4</v>
      </c>
      <c r="CP268" s="33">
        <v>6.987457499999999E-4</v>
      </c>
      <c r="CQ268" s="33">
        <v>6.9257364999999993E-4</v>
      </c>
      <c r="CR268" s="33">
        <v>6.8663472500000002E-4</v>
      </c>
      <c r="CS268" s="33">
        <v>6.8052440000000009E-4</v>
      </c>
      <c r="CT268" s="33">
        <v>6.7478370000000011E-4</v>
      </c>
      <c r="CU268" s="33">
        <v>6.68926875E-4</v>
      </c>
      <c r="CV268" s="33">
        <v>6.6293172499999999E-4</v>
      </c>
      <c r="CW268" s="33">
        <v>6.5694229999999998E-4</v>
      </c>
      <c r="CX268" s="33">
        <v>6.5116447500000003E-4</v>
      </c>
      <c r="CY268" s="33">
        <v>6.4545480000000001E-4</v>
      </c>
      <c r="CZ268" s="33">
        <v>6.3980290000000006E-4</v>
      </c>
      <c r="DA268" s="33">
        <v>6.3424937499999994E-4</v>
      </c>
      <c r="DB268" s="33">
        <v>6.2830007499999996E-4</v>
      </c>
      <c r="DC268" s="33">
        <v>6.22250725E-4</v>
      </c>
      <c r="DD268" s="33">
        <v>6.1649480000000004E-4</v>
      </c>
      <c r="DE268" s="33">
        <v>6.1090222500000005E-4</v>
      </c>
      <c r="DF268" s="33">
        <v>6.0565104999999993E-4</v>
      </c>
      <c r="DG268" s="33">
        <v>6.0052902500000005E-4</v>
      </c>
      <c r="DH268" s="33">
        <v>5.9558827500000007E-4</v>
      </c>
      <c r="DI268" s="33">
        <v>5.9072805000000002E-4</v>
      </c>
      <c r="DJ268" s="33">
        <v>5.8585275000000003E-4</v>
      </c>
      <c r="DK268" s="33">
        <v>5.8076732500000005E-4</v>
      </c>
      <c r="DL268" s="33">
        <v>5.7552989249999987E-4</v>
      </c>
      <c r="DM268" s="33">
        <v>5.7053203250000009E-4</v>
      </c>
      <c r="DN268" s="33">
        <v>5.6539186500000006E-4</v>
      </c>
      <c r="DO268" s="33">
        <v>5.6008251250000006E-4</v>
      </c>
      <c r="DP268" s="33">
        <v>5.5485437000000006E-4</v>
      </c>
      <c r="DQ268" s="33">
        <v>5.4952794249999999E-4</v>
      </c>
      <c r="DR268" s="33">
        <v>5.4437056499999999E-4</v>
      </c>
      <c r="DS268" s="33">
        <v>5.3923438249999986E-4</v>
      </c>
      <c r="DT268" s="33">
        <v>5.3473511500000013E-4</v>
      </c>
      <c r="DU268" s="33">
        <v>5.3050297E-4</v>
      </c>
      <c r="DV268" s="33">
        <v>5.2625077249999997E-4</v>
      </c>
      <c r="DW268" s="33">
        <v>5.2205572000000005E-4</v>
      </c>
      <c r="DX268" s="33">
        <v>5.1762082749999994E-4</v>
      </c>
      <c r="DY268" s="33">
        <v>5.1287851749999992E-4</v>
      </c>
      <c r="DZ268" s="33">
        <v>5.0813896750000003E-4</v>
      </c>
      <c r="EA268" s="33">
        <v>5.0323081249999992E-4</v>
      </c>
      <c r="EB268" s="33">
        <v>4.9851617250000002E-4</v>
      </c>
      <c r="EC268" s="33">
        <v>4.9389514750000001E-4</v>
      </c>
      <c r="ED268" s="33">
        <v>4.8953074000000004E-4</v>
      </c>
      <c r="EE268" s="33">
        <v>4.8522269250000005E-4</v>
      </c>
      <c r="EF268" s="33">
        <v>4.8099465499999998E-4</v>
      </c>
      <c r="EG268" s="33">
        <v>4.7697222500000006E-4</v>
      </c>
      <c r="EH268" s="33">
        <v>4.7318081499999996E-4</v>
      </c>
      <c r="EI268" s="33">
        <v>4.6967017000000002E-4</v>
      </c>
      <c r="EJ268" s="33">
        <v>4.6615528749999993E-4</v>
      </c>
      <c r="EK268" s="33">
        <v>4.6270892750000002E-4</v>
      </c>
      <c r="EL268" s="33">
        <v>4.5933703500000001E-4</v>
      </c>
      <c r="EM268" s="33">
        <v>4.5584379500000001E-4</v>
      </c>
      <c r="EN268" s="33">
        <v>4.5251836250000002E-4</v>
      </c>
      <c r="EO268" s="33">
        <v>4.4921647749999999E-4</v>
      </c>
      <c r="EP268" s="33">
        <v>4.4597653E-4</v>
      </c>
      <c r="EQ268" s="33">
        <v>4.4306838749999999E-4</v>
      </c>
      <c r="ER268" s="33">
        <v>4.40239525E-4</v>
      </c>
      <c r="ES268" s="33">
        <v>4.3755032999999997E-4</v>
      </c>
      <c r="ET268" s="33">
        <v>4.3491426999999995E-4</v>
      </c>
      <c r="EU268" s="33">
        <v>4.3246054499999995E-4</v>
      </c>
      <c r="EV268" s="33">
        <v>4.2999002250000001E-4</v>
      </c>
      <c r="EW268" s="33">
        <v>4.2755143999999995E-4</v>
      </c>
      <c r="EX268" s="33">
        <v>4.2531775250000001E-4</v>
      </c>
      <c r="EY268" s="33">
        <v>4.2290591750000002E-4</v>
      </c>
      <c r="EZ268" s="33">
        <v>4.2065860750000004E-4</v>
      </c>
      <c r="FA268" s="33">
        <v>4.1826986749999998E-4</v>
      </c>
      <c r="FB268" s="33">
        <v>4.157397975E-4</v>
      </c>
      <c r="FC268" s="33">
        <v>4.1331099749999993E-4</v>
      </c>
      <c r="FD268" s="33">
        <v>4.1081346E-4</v>
      </c>
      <c r="FE268" s="33">
        <v>4.0857644500000002E-4</v>
      </c>
      <c r="FF268" s="33">
        <v>4.0648001000000004E-4</v>
      </c>
      <c r="FG268" s="33">
        <v>4.0469371749999998E-4</v>
      </c>
      <c r="FH268" s="33">
        <v>4.0302091750000005E-4</v>
      </c>
      <c r="FI268" s="33">
        <v>4.0120989750000002E-4</v>
      </c>
      <c r="FJ268" s="33">
        <v>3.9927841250000007E-4</v>
      </c>
      <c r="FK268" s="33">
        <v>3.9720699250000004E-4</v>
      </c>
      <c r="FL268" s="33">
        <v>3.9491167500000003E-4</v>
      </c>
      <c r="FM268" s="33">
        <v>3.9262038750000002E-4</v>
      </c>
      <c r="FN268" s="33">
        <v>3.9022792749999997E-4</v>
      </c>
      <c r="FO268" s="33">
        <v>3.8787146249999997E-4</v>
      </c>
      <c r="FP268" s="33">
        <v>3.8565868500000001E-4</v>
      </c>
      <c r="FQ268" s="33">
        <v>3.8371313249999995E-4</v>
      </c>
      <c r="FR268" s="33">
        <v>3.8188174749999998E-4</v>
      </c>
      <c r="FS268" s="33">
        <v>3.8002737250000004E-4</v>
      </c>
      <c r="FT268" s="33">
        <v>3.7828443999999998E-4</v>
      </c>
      <c r="FU268" s="33">
        <v>3.7649316250000004E-4</v>
      </c>
      <c r="FV268" s="33">
        <v>3.744358825E-4</v>
      </c>
      <c r="FW268" s="33">
        <v>3.7216702000000004E-4</v>
      </c>
      <c r="FX268" s="33">
        <v>3.6969329000000002E-4</v>
      </c>
      <c r="FY268" s="33">
        <v>3.6719666250000004E-4</v>
      </c>
      <c r="FZ268" s="33">
        <v>3.6449552249999997E-4</v>
      </c>
      <c r="GA268" s="33">
        <v>3.6177153750000001E-4</v>
      </c>
      <c r="GB268" s="33">
        <v>3.5909449499999999E-4</v>
      </c>
      <c r="GC268" s="33">
        <v>3.5652692500000001E-4</v>
      </c>
      <c r="GD268" s="33">
        <v>3.5396456249999999E-4</v>
      </c>
      <c r="GE268" s="33">
        <v>3.5139403999999999E-4</v>
      </c>
      <c r="GF268" s="33">
        <v>3.4904467750000002E-4</v>
      </c>
      <c r="GG268" s="33">
        <v>3.4679119499999997E-4</v>
      </c>
      <c r="GH268" s="33">
        <v>3.4457408E-4</v>
      </c>
      <c r="GI268" s="33">
        <v>3.4263001249999997E-4</v>
      </c>
      <c r="GJ268" s="33">
        <v>3.4075532500000004E-4</v>
      </c>
      <c r="GK268" s="33">
        <v>3.3889361E-4</v>
      </c>
      <c r="GL268" s="33">
        <v>3.3684442750000002E-4</v>
      </c>
      <c r="GM268" s="33">
        <v>3.3475549500000003E-4</v>
      </c>
      <c r="GN268" s="33">
        <v>3.3258298000000004E-4</v>
      </c>
      <c r="GO268" s="33">
        <v>3.3020988500000002E-4</v>
      </c>
      <c r="GP268" s="33">
        <v>3.2787281499999999E-4</v>
      </c>
      <c r="GQ268" s="33">
        <v>3.2558241250000002E-4</v>
      </c>
      <c r="GR268" s="33">
        <v>3.234026875E-4</v>
      </c>
      <c r="GS268" s="33">
        <v>3.214579575E-4</v>
      </c>
      <c r="GT268" s="33">
        <v>3.1941978499999999E-4</v>
      </c>
      <c r="GU268" s="33">
        <v>3.1746090750000005E-4</v>
      </c>
      <c r="GV268" s="33">
        <v>3.1546434499999998E-4</v>
      </c>
      <c r="GW268" s="33">
        <v>3.1329796500000003E-4</v>
      </c>
      <c r="GX268" s="33">
        <v>3.1095017499999995E-4</v>
      </c>
    </row>
    <row r="269" spans="1:403" x14ac:dyDescent="0.25">
      <c r="A269" s="13" t="str">
        <f t="shared" si="2"/>
        <v>Boom-EXTREMELY COARSE-0.6-7-Any</v>
      </c>
      <c r="B269" s="13" t="s">
        <v>57</v>
      </c>
      <c r="C269" s="13" t="s">
        <v>33</v>
      </c>
      <c r="D269" s="23">
        <v>0.6</v>
      </c>
      <c r="E269" s="23">
        <v>7</v>
      </c>
      <c r="F269" s="32" t="s">
        <v>48</v>
      </c>
      <c r="G269" s="33">
        <v>9.2884512499999995E-3</v>
      </c>
      <c r="H269" s="33">
        <v>6.5577077499999999E-3</v>
      </c>
      <c r="I269" s="33">
        <v>5.6200897500000005E-3</v>
      </c>
      <c r="J269" s="33">
        <v>5.3572095000000005E-3</v>
      </c>
      <c r="K269" s="33">
        <v>5.3187522500000002E-3</v>
      </c>
      <c r="L269" s="33">
        <v>5.3688312500000009E-3</v>
      </c>
      <c r="M269" s="33">
        <v>5.3030969999999997E-3</v>
      </c>
      <c r="N269" s="33">
        <v>5.2098455E-3</v>
      </c>
      <c r="O269" s="33">
        <v>5.0921695000000003E-3</v>
      </c>
      <c r="P269" s="33">
        <v>4.8970820000000005E-3</v>
      </c>
      <c r="Q269" s="33">
        <v>4.6330562499999998E-3</v>
      </c>
      <c r="R269" s="33">
        <v>4.2990067500000007E-3</v>
      </c>
      <c r="S269" s="33">
        <v>3.9143444999999999E-3</v>
      </c>
      <c r="T269" s="33">
        <v>3.4939741749999997E-3</v>
      </c>
      <c r="U269" s="33">
        <v>3.0601520499999998E-3</v>
      </c>
      <c r="V269" s="33">
        <v>2.6232770999999998E-3</v>
      </c>
      <c r="W269" s="33">
        <v>2.2018412750000002E-3</v>
      </c>
      <c r="X269" s="33">
        <v>2.0805073749999999E-3</v>
      </c>
      <c r="Y269" s="33">
        <v>1.9917419999999999E-3</v>
      </c>
      <c r="Z269" s="33">
        <v>1.922117725E-3</v>
      </c>
      <c r="AA269" s="33">
        <v>1.8625242249999999E-3</v>
      </c>
      <c r="AB269" s="33">
        <v>1.80911605E-3</v>
      </c>
      <c r="AC269" s="33">
        <v>1.760171275E-3</v>
      </c>
      <c r="AD269" s="33">
        <v>1.715189475E-3</v>
      </c>
      <c r="AE269" s="33">
        <v>1.6736000999999999E-3</v>
      </c>
      <c r="AF269" s="33">
        <v>1.6343035000000001E-3</v>
      </c>
      <c r="AG269" s="33">
        <v>1.5969445750000002E-3</v>
      </c>
      <c r="AH269" s="33">
        <v>1.5610738250000002E-3</v>
      </c>
      <c r="AI269" s="33">
        <v>1.5273616000000001E-3</v>
      </c>
      <c r="AJ269" s="33">
        <v>1.4950819500000002E-3</v>
      </c>
      <c r="AK269" s="33">
        <v>1.4636825E-3</v>
      </c>
      <c r="AL269" s="33">
        <v>1.432862925E-3</v>
      </c>
      <c r="AM269" s="33">
        <v>1.4032638000000001E-3</v>
      </c>
      <c r="AN269" s="33">
        <v>1.3746041250000001E-3</v>
      </c>
      <c r="AO269" s="33">
        <v>1.34709645E-3</v>
      </c>
      <c r="AP269" s="33">
        <v>1.3197737499999998E-3</v>
      </c>
      <c r="AQ269" s="33">
        <v>1.293244925E-3</v>
      </c>
      <c r="AR269" s="33">
        <v>1.26768265E-3</v>
      </c>
      <c r="AS269" s="33">
        <v>1.2431453000000001E-3</v>
      </c>
      <c r="AT269" s="33">
        <v>1.219353125E-3</v>
      </c>
      <c r="AU269" s="33">
        <v>1.1958853499999999E-3</v>
      </c>
      <c r="AV269" s="33">
        <v>1.1727377499999999E-3</v>
      </c>
      <c r="AW269" s="33">
        <v>1.1508880500000001E-3</v>
      </c>
      <c r="AX269" s="33">
        <v>1.1295972499999998E-3</v>
      </c>
      <c r="AY269" s="33">
        <v>1.1095023500000002E-3</v>
      </c>
      <c r="AZ269" s="33">
        <v>1.0895579250000001E-3</v>
      </c>
      <c r="BA269" s="33">
        <v>1.070425825E-3</v>
      </c>
      <c r="BB269" s="33">
        <v>1.0519085749999999E-3</v>
      </c>
      <c r="BC269" s="33">
        <v>1.0339164000000001E-3</v>
      </c>
      <c r="BD269" s="33">
        <v>1.01585135E-3</v>
      </c>
      <c r="BE269" s="33">
        <v>9.9829097499999999E-4</v>
      </c>
      <c r="BF269" s="33">
        <v>9.8125782499999988E-4</v>
      </c>
      <c r="BG269" s="33">
        <v>9.6512937500000003E-4</v>
      </c>
      <c r="BH269" s="33">
        <v>9.4937600000000004E-4</v>
      </c>
      <c r="BI269" s="33">
        <v>9.3468397499999996E-4</v>
      </c>
      <c r="BJ269" s="33">
        <v>9.2020447499999993E-4</v>
      </c>
      <c r="BK269" s="33">
        <v>9.0599892499999997E-4</v>
      </c>
      <c r="BL269" s="33">
        <v>8.9220017500000006E-4</v>
      </c>
      <c r="BM269" s="33">
        <v>8.7866212500000004E-4</v>
      </c>
      <c r="BN269" s="33">
        <v>8.6531809999999994E-4</v>
      </c>
      <c r="BO269" s="33">
        <v>8.5244790000000008E-4</v>
      </c>
      <c r="BP269" s="33">
        <v>8.3951659999999988E-4</v>
      </c>
      <c r="BQ269" s="33">
        <v>8.2749987499999985E-4</v>
      </c>
      <c r="BR269" s="33">
        <v>8.158989E-4</v>
      </c>
      <c r="BS269" s="33">
        <v>8.0500869999999998E-4</v>
      </c>
      <c r="BT269" s="33">
        <v>7.9429992499999993E-4</v>
      </c>
      <c r="BU269" s="33">
        <v>7.8362270000000012E-4</v>
      </c>
      <c r="BV269" s="33">
        <v>7.7296702499999996E-4</v>
      </c>
      <c r="BW269" s="33">
        <v>7.6280197500000002E-4</v>
      </c>
      <c r="BX269" s="33">
        <v>7.5294562499999998E-4</v>
      </c>
      <c r="BY269" s="33">
        <v>7.4357794999999993E-4</v>
      </c>
      <c r="BZ269" s="33">
        <v>7.3402872499999999E-4</v>
      </c>
      <c r="CA269" s="33">
        <v>7.2492554999999993E-4</v>
      </c>
      <c r="CB269" s="33">
        <v>7.1549927499999996E-4</v>
      </c>
      <c r="CC269" s="33">
        <v>7.0671509999999994E-4</v>
      </c>
      <c r="CD269" s="33">
        <v>6.9754057499999994E-4</v>
      </c>
      <c r="CE269" s="33">
        <v>6.8881210000000005E-4</v>
      </c>
      <c r="CF269" s="33">
        <v>6.8009284999999994E-4</v>
      </c>
      <c r="CG269" s="33">
        <v>6.714529499999999E-4</v>
      </c>
      <c r="CH269" s="33">
        <v>6.6256812500000003E-4</v>
      </c>
      <c r="CI269" s="33">
        <v>6.5362994999999997E-4</v>
      </c>
      <c r="CJ269" s="33">
        <v>6.4497042499999995E-4</v>
      </c>
      <c r="CK269" s="33">
        <v>6.3719777499999998E-4</v>
      </c>
      <c r="CL269" s="33">
        <v>6.2918432499999997E-4</v>
      </c>
      <c r="CM269" s="33">
        <v>6.2171774999999997E-4</v>
      </c>
      <c r="CN269" s="33">
        <v>6.1364517499999996E-4</v>
      </c>
      <c r="CO269" s="33">
        <v>6.0582487500000001E-4</v>
      </c>
      <c r="CP269" s="33">
        <v>5.9786595000000005E-4</v>
      </c>
      <c r="CQ269" s="33">
        <v>5.9010504999999997E-4</v>
      </c>
      <c r="CR269" s="33">
        <v>5.8272584999999994E-4</v>
      </c>
      <c r="CS269" s="33">
        <v>5.7560274999999997E-4</v>
      </c>
      <c r="CT269" s="33">
        <v>5.6848949999999988E-4</v>
      </c>
      <c r="CU269" s="33">
        <v>5.6214462499999999E-4</v>
      </c>
      <c r="CV269" s="33">
        <v>5.5565507499999998E-4</v>
      </c>
      <c r="CW269" s="33">
        <v>5.4966110000000004E-4</v>
      </c>
      <c r="CX269" s="33">
        <v>5.4311635000000007E-4</v>
      </c>
      <c r="CY269" s="33">
        <v>5.3666249999999999E-4</v>
      </c>
      <c r="CZ269" s="33">
        <v>5.3013402500000004E-4</v>
      </c>
      <c r="DA269" s="33">
        <v>5.2352245000000005E-4</v>
      </c>
      <c r="DB269" s="33">
        <v>5.1734999999999997E-4</v>
      </c>
      <c r="DC269" s="33">
        <v>5.1134622499999995E-4</v>
      </c>
      <c r="DD269" s="33">
        <v>5.0562642500000005E-4</v>
      </c>
      <c r="DE269" s="33">
        <v>5.0022082499999996E-4</v>
      </c>
      <c r="DF269" s="33">
        <v>4.9450605000000004E-4</v>
      </c>
      <c r="DG269" s="33">
        <v>4.8939814999999999E-4</v>
      </c>
      <c r="DH269" s="33">
        <v>4.8387607500000003E-4</v>
      </c>
      <c r="DI269" s="33">
        <v>4.7877470000000003E-4</v>
      </c>
      <c r="DJ269" s="33">
        <v>4.7353974999999997E-4</v>
      </c>
      <c r="DK269" s="33">
        <v>4.68527975E-4</v>
      </c>
      <c r="DL269" s="33">
        <v>4.6354837499999995E-4</v>
      </c>
      <c r="DM269" s="33">
        <v>4.5863277499999999E-4</v>
      </c>
      <c r="DN269" s="33">
        <v>4.5394075000000005E-4</v>
      </c>
      <c r="DO269" s="33">
        <v>4.4964087500000004E-4</v>
      </c>
      <c r="DP269" s="33">
        <v>4.4521742500000007E-4</v>
      </c>
      <c r="DQ269" s="33">
        <v>4.4102652499999992E-4</v>
      </c>
      <c r="DR269" s="33">
        <v>4.3620537500000002E-4</v>
      </c>
      <c r="DS269" s="33">
        <v>4.3185630000000004E-4</v>
      </c>
      <c r="DT269" s="33">
        <v>4.2735825E-4</v>
      </c>
      <c r="DU269" s="33">
        <v>4.2318419999999997E-4</v>
      </c>
      <c r="DV269" s="33">
        <v>4.1948099999999998E-4</v>
      </c>
      <c r="DW269" s="33">
        <v>4.1589392500000001E-4</v>
      </c>
      <c r="DX269" s="33">
        <v>4.1232585000000003E-4</v>
      </c>
      <c r="DY269" s="33">
        <v>4.0868891499999996E-4</v>
      </c>
      <c r="DZ269" s="33">
        <v>4.0473214249999996E-4</v>
      </c>
      <c r="EA269" s="33">
        <v>4.0099677250000009E-4</v>
      </c>
      <c r="EB269" s="33">
        <v>3.9668996750000002E-4</v>
      </c>
      <c r="EC269" s="33">
        <v>3.9271460750000002E-4</v>
      </c>
      <c r="ED269" s="33">
        <v>3.8870045249999994E-4</v>
      </c>
      <c r="EE269" s="33">
        <v>3.8507115000000001E-4</v>
      </c>
      <c r="EF269" s="33">
        <v>3.8174163000000003E-4</v>
      </c>
      <c r="EG269" s="33">
        <v>3.7827950250000003E-4</v>
      </c>
      <c r="EH269" s="33">
        <v>3.7496097E-4</v>
      </c>
      <c r="EI269" s="33">
        <v>3.7144306249999997E-4</v>
      </c>
      <c r="EJ269" s="33">
        <v>3.6781244250000004E-4</v>
      </c>
      <c r="EK269" s="33">
        <v>3.6414487499999998E-4</v>
      </c>
      <c r="EL269" s="33">
        <v>3.6013015749999998E-4</v>
      </c>
      <c r="EM269" s="33">
        <v>3.5636335249999995E-4</v>
      </c>
      <c r="EN269" s="33">
        <v>3.52422005E-4</v>
      </c>
      <c r="EO269" s="33">
        <v>3.4880204749999997E-4</v>
      </c>
      <c r="EP269" s="33">
        <v>3.454017475E-4</v>
      </c>
      <c r="EQ269" s="33">
        <v>3.4189751000000005E-4</v>
      </c>
      <c r="ER269" s="33">
        <v>3.3842415500000002E-4</v>
      </c>
      <c r="ES269" s="33">
        <v>3.3505191999999996E-4</v>
      </c>
      <c r="ET269" s="33">
        <v>3.3182796499999997E-4</v>
      </c>
      <c r="EU269" s="33">
        <v>3.2862084249999995E-4</v>
      </c>
      <c r="EV269" s="33">
        <v>3.25278685E-4</v>
      </c>
      <c r="EW269" s="33">
        <v>3.2209710499999999E-4</v>
      </c>
      <c r="EX269" s="33">
        <v>3.1876268499999997E-4</v>
      </c>
      <c r="EY269" s="33">
        <v>3.1570500249999999E-4</v>
      </c>
      <c r="EZ269" s="33">
        <v>3.1268858749999997E-4</v>
      </c>
      <c r="FA269" s="33">
        <v>3.0948700750000002E-4</v>
      </c>
      <c r="FB269" s="33">
        <v>3.0636653999999998E-4</v>
      </c>
      <c r="FC269" s="33">
        <v>3.0306788249999996E-4</v>
      </c>
      <c r="FD269" s="33">
        <v>2.9981222500000002E-4</v>
      </c>
      <c r="FE269" s="33">
        <v>2.967149775E-4</v>
      </c>
      <c r="FF269" s="33">
        <v>2.9381491500000002E-4</v>
      </c>
      <c r="FG269" s="33">
        <v>2.9126473250000001E-4</v>
      </c>
      <c r="FH269" s="33">
        <v>2.8864527249999997E-4</v>
      </c>
      <c r="FI269" s="33">
        <v>2.8617190250000002E-4</v>
      </c>
      <c r="FJ269" s="33">
        <v>2.8363248500000004E-4</v>
      </c>
      <c r="FK269" s="33">
        <v>2.8088495749999999E-4</v>
      </c>
      <c r="FL269" s="33">
        <v>2.7826193E-4</v>
      </c>
      <c r="FM269" s="33">
        <v>2.75541535E-4</v>
      </c>
      <c r="FN269" s="33">
        <v>2.7303661999999995E-4</v>
      </c>
      <c r="FO269" s="33">
        <v>2.7055385249999999E-4</v>
      </c>
      <c r="FP269" s="33">
        <v>2.6817131750000002E-4</v>
      </c>
      <c r="FQ269" s="33">
        <v>2.659147375E-4</v>
      </c>
      <c r="FR269" s="33">
        <v>2.6360186499999999E-4</v>
      </c>
      <c r="FS269" s="33">
        <v>2.6144699999999994E-4</v>
      </c>
      <c r="FT269" s="33">
        <v>2.5925036750000004E-4</v>
      </c>
      <c r="FU269" s="33">
        <v>2.5703138749999998E-4</v>
      </c>
      <c r="FV269" s="33">
        <v>2.5484540500000003E-4</v>
      </c>
      <c r="FW269" s="33">
        <v>2.5273274749999997E-4</v>
      </c>
      <c r="FX269" s="33">
        <v>2.5067322000000002E-4</v>
      </c>
      <c r="FY269" s="33">
        <v>2.4873804999999999E-4</v>
      </c>
      <c r="FZ269" s="33">
        <v>2.4675375499999997E-4</v>
      </c>
      <c r="GA269" s="33">
        <v>2.4471457750000001E-4</v>
      </c>
      <c r="GB269" s="33">
        <v>2.4274033250000002E-4</v>
      </c>
      <c r="GC269" s="33">
        <v>2.4088556750000002E-4</v>
      </c>
      <c r="GD269" s="33">
        <v>2.3919460250000001E-4</v>
      </c>
      <c r="GE269" s="33">
        <v>2.3755417499999999E-4</v>
      </c>
      <c r="GF269" s="33">
        <v>2.3605182999999997E-4</v>
      </c>
      <c r="GG269" s="33">
        <v>2.344198625E-4</v>
      </c>
      <c r="GH269" s="33">
        <v>2.3285398249999999E-4</v>
      </c>
      <c r="GI269" s="33">
        <v>2.3121258500000003E-4</v>
      </c>
      <c r="GJ269" s="33">
        <v>2.2950227999999999E-4</v>
      </c>
      <c r="GK269" s="33">
        <v>2.2765658249999999E-4</v>
      </c>
      <c r="GL269" s="33">
        <v>2.256756425E-4</v>
      </c>
      <c r="GM269" s="33">
        <v>2.2366409000000001E-4</v>
      </c>
      <c r="GN269" s="33">
        <v>2.2152787750000003E-4</v>
      </c>
      <c r="GO269" s="33">
        <v>2.1943931749999999E-4</v>
      </c>
      <c r="GP269" s="33">
        <v>2.1761203250000001E-4</v>
      </c>
      <c r="GQ269" s="33">
        <v>2.1577021E-4</v>
      </c>
      <c r="GR269" s="33">
        <v>2.1400867749999999E-4</v>
      </c>
      <c r="GS269" s="33">
        <v>2.1228678000000001E-4</v>
      </c>
      <c r="GT269" s="33">
        <v>2.1050088000000003E-4</v>
      </c>
      <c r="GU269" s="33">
        <v>2.0873246749999997E-4</v>
      </c>
      <c r="GV269" s="33">
        <v>2.0699197750000001E-4</v>
      </c>
      <c r="GW269" s="33">
        <v>2.0526589250000003E-4</v>
      </c>
      <c r="GX269" s="33">
        <v>2.0358791E-4</v>
      </c>
    </row>
    <row r="270" spans="1:403" x14ac:dyDescent="0.25">
      <c r="A270" s="13" t="str">
        <f t="shared" si="2"/>
        <v>Boom-EXTREMELY COARSE-0.6-20-60</v>
      </c>
      <c r="B270" s="13" t="s">
        <v>57</v>
      </c>
      <c r="C270" s="13" t="s">
        <v>33</v>
      </c>
      <c r="D270" s="23">
        <v>0.6</v>
      </c>
      <c r="E270" s="23">
        <v>20</v>
      </c>
      <c r="F270" s="32">
        <v>60</v>
      </c>
      <c r="G270" s="33">
        <v>1.8265634999999999E-2</v>
      </c>
      <c r="H270" s="33">
        <v>1.462723E-2</v>
      </c>
      <c r="I270" s="33">
        <v>1.2354688250000001E-2</v>
      </c>
      <c r="J270" s="33">
        <v>1.082145975E-2</v>
      </c>
      <c r="K270" s="33">
        <v>9.7956722499999999E-3</v>
      </c>
      <c r="L270" s="33">
        <v>8.9208047500000005E-3</v>
      </c>
      <c r="M270" s="33">
        <v>8.1179774999999982E-3</v>
      </c>
      <c r="N270" s="33">
        <v>7.4741990000000008E-3</v>
      </c>
      <c r="O270" s="33">
        <v>6.8243119999999999E-3</v>
      </c>
      <c r="P270" s="33">
        <v>6.2319619999999997E-3</v>
      </c>
      <c r="Q270" s="33">
        <v>5.6585435E-3</v>
      </c>
      <c r="R270" s="33">
        <v>5.0445029999999997E-3</v>
      </c>
      <c r="S270" s="33">
        <v>4.4456315E-3</v>
      </c>
      <c r="T270" s="33">
        <v>3.8556659999999998E-3</v>
      </c>
      <c r="U270" s="33">
        <v>3.2971717500000003E-3</v>
      </c>
      <c r="V270" s="33">
        <v>2.7734225E-3</v>
      </c>
      <c r="W270" s="33">
        <v>2.2926432500000003E-3</v>
      </c>
      <c r="X270" s="33">
        <v>2.084171125E-3</v>
      </c>
      <c r="Y270" s="33">
        <v>1.9102691000000001E-3</v>
      </c>
      <c r="Z270" s="33">
        <v>1.7632702E-3</v>
      </c>
      <c r="AA270" s="33">
        <v>1.6364924250000001E-3</v>
      </c>
      <c r="AB270" s="33">
        <v>1.52539195E-3</v>
      </c>
      <c r="AC270" s="33">
        <v>1.4286833499999999E-3</v>
      </c>
      <c r="AD270" s="33">
        <v>1.343068325E-3</v>
      </c>
      <c r="AE270" s="33">
        <v>1.2664886500000001E-3</v>
      </c>
      <c r="AF270" s="33">
        <v>1.1981125249999999E-3</v>
      </c>
      <c r="AG270" s="33">
        <v>1.1357282E-3</v>
      </c>
      <c r="AH270" s="33">
        <v>1.0789071499999999E-3</v>
      </c>
      <c r="AI270" s="33">
        <v>1.0278811000000001E-3</v>
      </c>
      <c r="AJ270" s="33">
        <v>9.8181897499999998E-4</v>
      </c>
      <c r="AK270" s="33">
        <v>9.3988897499999995E-4</v>
      </c>
      <c r="AL270" s="33">
        <v>9.0161942500000002E-4</v>
      </c>
      <c r="AM270" s="33">
        <v>8.6641337500000003E-4</v>
      </c>
      <c r="AN270" s="33">
        <v>8.341119499999999E-4</v>
      </c>
      <c r="AO270" s="33">
        <v>8.0408507500000009E-4</v>
      </c>
      <c r="AP270" s="33">
        <v>7.768597000000001E-4</v>
      </c>
      <c r="AQ270" s="33">
        <v>7.5218987499999987E-4</v>
      </c>
      <c r="AR270" s="33">
        <v>7.2916207500000002E-4</v>
      </c>
      <c r="AS270" s="33">
        <v>7.0775685E-4</v>
      </c>
      <c r="AT270" s="33">
        <v>6.8814437500000004E-4</v>
      </c>
      <c r="AU270" s="33">
        <v>6.6995852499999997E-4</v>
      </c>
      <c r="AV270" s="33">
        <v>6.5342912500000001E-4</v>
      </c>
      <c r="AW270" s="33">
        <v>6.3781574999999995E-4</v>
      </c>
      <c r="AX270" s="33">
        <v>6.2390052499999989E-4</v>
      </c>
      <c r="AY270" s="33">
        <v>6.1030355000000005E-4</v>
      </c>
      <c r="AZ270" s="33">
        <v>5.9805077499999997E-4</v>
      </c>
      <c r="BA270" s="33">
        <v>5.8662292499999996E-4</v>
      </c>
      <c r="BB270" s="33">
        <v>5.7569502499999999E-4</v>
      </c>
      <c r="BC270" s="33">
        <v>5.6557157500000004E-4</v>
      </c>
      <c r="BD270" s="33">
        <v>5.5617250000000002E-4</v>
      </c>
      <c r="BE270" s="33">
        <v>5.4775430000000001E-4</v>
      </c>
      <c r="BF270" s="33">
        <v>5.3987172500000007E-4</v>
      </c>
      <c r="BG270" s="33">
        <v>5.3192754999999993E-4</v>
      </c>
      <c r="BH270" s="33">
        <v>5.2465627499999996E-4</v>
      </c>
      <c r="BI270" s="33">
        <v>5.1729628500000004E-4</v>
      </c>
      <c r="BJ270" s="33">
        <v>5.1064014499999999E-4</v>
      </c>
      <c r="BK270" s="33">
        <v>5.0436894499999996E-4</v>
      </c>
      <c r="BL270" s="33">
        <v>4.9887679750000005E-4</v>
      </c>
      <c r="BM270" s="33">
        <v>4.9367624249999997E-4</v>
      </c>
      <c r="BN270" s="33">
        <v>4.8908737250000006E-4</v>
      </c>
      <c r="BO270" s="33">
        <v>4.8446795000000003E-4</v>
      </c>
      <c r="BP270" s="33">
        <v>4.7983953000000002E-4</v>
      </c>
      <c r="BQ270" s="33">
        <v>4.7529512750000001E-4</v>
      </c>
      <c r="BR270" s="33">
        <v>4.7095255750000001E-4</v>
      </c>
      <c r="BS270" s="33">
        <v>4.6641714250000003E-4</v>
      </c>
      <c r="BT270" s="33">
        <v>4.6223708499999999E-4</v>
      </c>
      <c r="BU270" s="33">
        <v>4.5751164499999999E-4</v>
      </c>
      <c r="BV270" s="33">
        <v>4.5292814749999996E-4</v>
      </c>
      <c r="BW270" s="33">
        <v>4.4841751749999999E-4</v>
      </c>
      <c r="BX270" s="33">
        <v>4.4390470499999996E-4</v>
      </c>
      <c r="BY270" s="33">
        <v>4.3931660749999999E-4</v>
      </c>
      <c r="BZ270" s="33">
        <v>4.3489017000000003E-4</v>
      </c>
      <c r="CA270" s="33">
        <v>4.3047454500000007E-4</v>
      </c>
      <c r="CB270" s="33">
        <v>4.2578160999999997E-4</v>
      </c>
      <c r="CC270" s="33">
        <v>4.2085560749999999E-4</v>
      </c>
      <c r="CD270" s="33">
        <v>4.1608353000000003E-4</v>
      </c>
      <c r="CE270" s="33">
        <v>4.1102596249999992E-4</v>
      </c>
      <c r="CF270" s="33">
        <v>4.0658425749999998E-4</v>
      </c>
      <c r="CG270" s="33">
        <v>4.0186105999999997E-4</v>
      </c>
      <c r="CH270" s="33">
        <v>3.9709950500000003E-4</v>
      </c>
      <c r="CI270" s="33">
        <v>3.9225608999999997E-4</v>
      </c>
      <c r="CJ270" s="33">
        <v>3.8742513000000002E-4</v>
      </c>
      <c r="CK270" s="33">
        <v>3.8236296500000002E-4</v>
      </c>
      <c r="CL270" s="33">
        <v>3.7721717500000001E-4</v>
      </c>
      <c r="CM270" s="33">
        <v>3.7214995249999999E-4</v>
      </c>
      <c r="CN270" s="33">
        <v>3.6708329749999999E-4</v>
      </c>
      <c r="CO270" s="33">
        <v>3.6199756000000001E-4</v>
      </c>
      <c r="CP270" s="33">
        <v>3.5726174000000002E-4</v>
      </c>
      <c r="CQ270" s="33">
        <v>3.5197545750000005E-4</v>
      </c>
      <c r="CR270" s="33">
        <v>3.4683232749999998E-4</v>
      </c>
      <c r="CS270" s="33">
        <v>3.4154714249999996E-4</v>
      </c>
      <c r="CT270" s="33">
        <v>3.3644194250000001E-4</v>
      </c>
      <c r="CU270" s="33">
        <v>3.3098433999999998E-4</v>
      </c>
      <c r="CV270" s="33">
        <v>3.2577412500000002E-4</v>
      </c>
      <c r="CW270" s="33">
        <v>3.2047846749999999E-4</v>
      </c>
      <c r="CX270" s="33">
        <v>3.1522173000000003E-4</v>
      </c>
      <c r="CY270" s="33">
        <v>3.102986325E-4</v>
      </c>
      <c r="CZ270" s="33">
        <v>3.0603069E-4</v>
      </c>
      <c r="DA270" s="33">
        <v>3.0181142999999994E-4</v>
      </c>
      <c r="DB270" s="33">
        <v>2.9801188249999999E-4</v>
      </c>
      <c r="DC270" s="33">
        <v>2.9422297750000001E-4</v>
      </c>
      <c r="DD270" s="33">
        <v>2.9025333499999999E-4</v>
      </c>
      <c r="DE270" s="33">
        <v>2.8611780749999998E-4</v>
      </c>
      <c r="DF270" s="33">
        <v>2.8238343500000003E-4</v>
      </c>
      <c r="DG270" s="33">
        <v>2.7873101499999999E-4</v>
      </c>
      <c r="DH270" s="33">
        <v>2.7526484749999997E-4</v>
      </c>
      <c r="DI270" s="33">
        <v>2.7229362749999999E-4</v>
      </c>
      <c r="DJ270" s="33">
        <v>2.69402995E-4</v>
      </c>
      <c r="DK270" s="33">
        <v>2.6647195749999997E-4</v>
      </c>
      <c r="DL270" s="33">
        <v>2.6378561250000004E-4</v>
      </c>
      <c r="DM270" s="33">
        <v>2.609301325E-4</v>
      </c>
      <c r="DN270" s="33">
        <v>2.581386475E-4</v>
      </c>
      <c r="DO270" s="33">
        <v>2.5568471500000002E-4</v>
      </c>
      <c r="DP270" s="33">
        <v>2.534067925E-4</v>
      </c>
      <c r="DQ270" s="33">
        <v>2.51306495E-4</v>
      </c>
      <c r="DR270" s="33">
        <v>2.4947424499999996E-4</v>
      </c>
      <c r="DS270" s="33">
        <v>2.4763380999999999E-4</v>
      </c>
      <c r="DT270" s="33">
        <v>2.455264975E-4</v>
      </c>
      <c r="DU270" s="33">
        <v>2.4348739000000001E-4</v>
      </c>
      <c r="DV270" s="33">
        <v>2.4157006500000002E-4</v>
      </c>
      <c r="DW270" s="33">
        <v>2.3974104E-4</v>
      </c>
      <c r="DX270" s="33">
        <v>2.3830236749999996E-4</v>
      </c>
      <c r="DY270" s="33">
        <v>2.3714504249999999E-4</v>
      </c>
      <c r="DZ270" s="33">
        <v>2.3615203249999998E-4</v>
      </c>
      <c r="EA270" s="33">
        <v>2.3523951749999998E-4</v>
      </c>
      <c r="EB270" s="33">
        <v>2.34540085E-4</v>
      </c>
      <c r="EC270" s="33">
        <v>2.3374273750000001E-4</v>
      </c>
      <c r="ED270" s="33">
        <v>2.3283009500000001E-4</v>
      </c>
      <c r="EE270" s="33">
        <v>2.3179769500000002E-4</v>
      </c>
      <c r="EF270" s="33">
        <v>2.3062033750000002E-4</v>
      </c>
      <c r="EG270" s="33">
        <v>2.2907398499999999E-4</v>
      </c>
      <c r="EH270" s="33">
        <v>2.2761760999999997E-4</v>
      </c>
      <c r="EI270" s="33">
        <v>2.2638856000000001E-4</v>
      </c>
      <c r="EJ270" s="33">
        <v>2.2536310499999998E-4</v>
      </c>
      <c r="EK270" s="33">
        <v>2.2450055249999997E-4</v>
      </c>
      <c r="EL270" s="33">
        <v>2.2401420499999997E-4</v>
      </c>
      <c r="EM270" s="33">
        <v>2.23448815E-4</v>
      </c>
      <c r="EN270" s="33">
        <v>2.2276896250000001E-4</v>
      </c>
      <c r="EO270" s="33">
        <v>2.2204089999999999E-4</v>
      </c>
      <c r="EP270" s="33">
        <v>2.2113558749999997E-4</v>
      </c>
      <c r="EQ270" s="33">
        <v>2.2005035000000002E-4</v>
      </c>
      <c r="ER270" s="33">
        <v>2.1913009750000001E-4</v>
      </c>
      <c r="ES270" s="33">
        <v>2.1795043749999997E-4</v>
      </c>
      <c r="ET270" s="33">
        <v>2.1681991750000003E-4</v>
      </c>
      <c r="EU270" s="33">
        <v>2.1574970000000002E-4</v>
      </c>
      <c r="EV270" s="33">
        <v>2.1459480249999999E-4</v>
      </c>
      <c r="EW270" s="33">
        <v>2.1345169250000002E-4</v>
      </c>
      <c r="EX270" s="33">
        <v>2.1262784999999997E-4</v>
      </c>
      <c r="EY270" s="33">
        <v>2.1197864500000001E-4</v>
      </c>
      <c r="EZ270" s="33">
        <v>2.1121488250000001E-4</v>
      </c>
      <c r="FA270" s="33">
        <v>2.107436375E-4</v>
      </c>
      <c r="FB270" s="33">
        <v>2.1041263749999996E-4</v>
      </c>
      <c r="FC270" s="33">
        <v>2.09824965E-4</v>
      </c>
      <c r="FD270" s="33">
        <v>2.0914639249999998E-4</v>
      </c>
      <c r="FE270" s="33">
        <v>2.0812258249999999E-4</v>
      </c>
      <c r="FF270" s="33">
        <v>2.068774425E-4</v>
      </c>
      <c r="FG270" s="33">
        <v>2.0556908250000001E-4</v>
      </c>
      <c r="FH270" s="33">
        <v>2.0439477000000001E-4</v>
      </c>
      <c r="FI270" s="33">
        <v>2.0331536500000003E-4</v>
      </c>
      <c r="FJ270" s="33">
        <v>2.0232484249999998E-4</v>
      </c>
      <c r="FK270" s="33">
        <v>2.0180078750000002E-4</v>
      </c>
      <c r="FL270" s="33">
        <v>2.014517475E-4</v>
      </c>
      <c r="FM270" s="33">
        <v>2.0091324250000003E-4</v>
      </c>
      <c r="FN270" s="33">
        <v>2.0046270999999997E-4</v>
      </c>
      <c r="FO270" s="33">
        <v>2.000109225E-4</v>
      </c>
      <c r="FP270" s="33">
        <v>1.9909880499999999E-4</v>
      </c>
      <c r="FQ270" s="33">
        <v>1.9818804500000003E-4</v>
      </c>
      <c r="FR270" s="33">
        <v>1.9737535749999997E-4</v>
      </c>
      <c r="FS270" s="33">
        <v>1.961822275E-4</v>
      </c>
      <c r="FT270" s="33">
        <v>1.9500581499999999E-4</v>
      </c>
      <c r="FU270" s="33">
        <v>1.9418759749999999E-4</v>
      </c>
      <c r="FV270" s="33">
        <v>1.9338586999999999E-4</v>
      </c>
      <c r="FW270" s="33">
        <v>1.9273963250000001E-4</v>
      </c>
      <c r="FX270" s="33">
        <v>1.9241611500000002E-4</v>
      </c>
      <c r="FY270" s="33">
        <v>1.9207013250000001E-4</v>
      </c>
      <c r="FZ270" s="33">
        <v>1.9189728999999999E-4</v>
      </c>
      <c r="GA270" s="33">
        <v>1.9168294E-4</v>
      </c>
      <c r="GB270" s="33">
        <v>1.9113837000000002E-4</v>
      </c>
      <c r="GC270" s="33">
        <v>1.902595825E-4</v>
      </c>
      <c r="GD270" s="33">
        <v>1.8939208499999999E-4</v>
      </c>
      <c r="GE270" s="33">
        <v>1.8825477749999999E-4</v>
      </c>
      <c r="GF270" s="33">
        <v>1.8694156E-4</v>
      </c>
      <c r="GG270" s="33">
        <v>1.857221575E-4</v>
      </c>
      <c r="GH270" s="33">
        <v>1.8476447750000001E-4</v>
      </c>
      <c r="GI270" s="33">
        <v>1.8407062999999999E-4</v>
      </c>
      <c r="GJ270" s="33">
        <v>1.8361258499999998E-4</v>
      </c>
      <c r="GK270" s="33">
        <v>1.833620225E-4</v>
      </c>
      <c r="GL270" s="33">
        <v>1.83297785E-4</v>
      </c>
      <c r="GM270" s="33">
        <v>1.831625725E-4</v>
      </c>
      <c r="GN270" s="33">
        <v>1.8299069250000001E-4</v>
      </c>
      <c r="GO270" s="33">
        <v>1.8271291750000001E-4</v>
      </c>
      <c r="GP270" s="33">
        <v>1.8234457999999999E-4</v>
      </c>
      <c r="GQ270" s="33">
        <v>1.819165525E-4</v>
      </c>
      <c r="GR270" s="33">
        <v>1.8117470499999999E-4</v>
      </c>
      <c r="GS270" s="33">
        <v>1.8022064749999999E-4</v>
      </c>
      <c r="GT270" s="33">
        <v>1.793618025E-4</v>
      </c>
      <c r="GU270" s="33">
        <v>1.7838707999999999E-4</v>
      </c>
      <c r="GV270" s="33">
        <v>1.7736299249999999E-4</v>
      </c>
      <c r="GW270" s="33">
        <v>1.7655623250000001E-4</v>
      </c>
      <c r="GX270" s="33">
        <v>1.7582165999999999E-4</v>
      </c>
    </row>
    <row r="271" spans="1:403" x14ac:dyDescent="0.25">
      <c r="A271" s="13" t="str">
        <f t="shared" si="2"/>
        <v>Boom-EXTREMELY COARSE-0.6-14-60</v>
      </c>
      <c r="B271" s="13" t="s">
        <v>57</v>
      </c>
      <c r="C271" s="13" t="s">
        <v>33</v>
      </c>
      <c r="D271" s="23">
        <v>0.6</v>
      </c>
      <c r="E271" s="23">
        <v>14</v>
      </c>
      <c r="F271" s="32">
        <v>60</v>
      </c>
      <c r="G271" s="33">
        <v>1.3803995000000001E-2</v>
      </c>
      <c r="H271" s="33">
        <v>1.0324831499999999E-2</v>
      </c>
      <c r="I271" s="33">
        <v>8.3945007499999988E-3</v>
      </c>
      <c r="J271" s="33">
        <v>7.2414630000000001E-3</v>
      </c>
      <c r="K271" s="33">
        <v>6.4689962499999993E-3</v>
      </c>
      <c r="L271" s="33">
        <v>5.8971565000000004E-3</v>
      </c>
      <c r="M271" s="33">
        <v>5.40460625E-3</v>
      </c>
      <c r="N271" s="33">
        <v>5.0055639999999997E-3</v>
      </c>
      <c r="O271" s="33">
        <v>4.6448692500000001E-3</v>
      </c>
      <c r="P271" s="33">
        <v>4.2942402499999994E-3</v>
      </c>
      <c r="Q271" s="33">
        <v>3.8908552500000002E-3</v>
      </c>
      <c r="R271" s="33">
        <v>3.4992992499999999E-3</v>
      </c>
      <c r="S271" s="33">
        <v>3.1132632499999997E-3</v>
      </c>
      <c r="T271" s="33">
        <v>2.7246889999999998E-3</v>
      </c>
      <c r="U271" s="33">
        <v>2.3427993750000002E-3</v>
      </c>
      <c r="V271" s="33">
        <v>1.97753345E-3</v>
      </c>
      <c r="W271" s="33">
        <v>1.6391319249999998E-3</v>
      </c>
      <c r="X271" s="33">
        <v>1.4994838499999999E-3</v>
      </c>
      <c r="Y271" s="33">
        <v>1.3864586000000001E-3</v>
      </c>
      <c r="Z271" s="33">
        <v>1.2926189999999998E-3</v>
      </c>
      <c r="AA271" s="33">
        <v>1.2132267E-3</v>
      </c>
      <c r="AB271" s="33">
        <v>1.1451658749999998E-3</v>
      </c>
      <c r="AC271" s="33">
        <v>1.08576115E-3</v>
      </c>
      <c r="AD271" s="33">
        <v>1.0336045249999999E-3</v>
      </c>
      <c r="AE271" s="33">
        <v>9.8720062500000003E-4</v>
      </c>
      <c r="AF271" s="33">
        <v>9.4552472499999992E-4</v>
      </c>
      <c r="AG271" s="33">
        <v>9.0725659999999994E-4</v>
      </c>
      <c r="AH271" s="33">
        <v>8.7290592500000009E-4</v>
      </c>
      <c r="AI271" s="33">
        <v>8.4169540000000008E-4</v>
      </c>
      <c r="AJ271" s="33">
        <v>8.1289807499999997E-4</v>
      </c>
      <c r="AK271" s="33">
        <v>7.8597082500000005E-4</v>
      </c>
      <c r="AL271" s="33">
        <v>7.6071927499999996E-4</v>
      </c>
      <c r="AM271" s="33">
        <v>7.3770142499999993E-4</v>
      </c>
      <c r="AN271" s="33">
        <v>7.1620414999999996E-4</v>
      </c>
      <c r="AO271" s="33">
        <v>6.9590367500000001E-4</v>
      </c>
      <c r="AP271" s="33">
        <v>6.7732395000000007E-4</v>
      </c>
      <c r="AQ271" s="33">
        <v>6.5971707500000001E-4</v>
      </c>
      <c r="AR271" s="33">
        <v>6.4324557500000006E-4</v>
      </c>
      <c r="AS271" s="33">
        <v>6.2809070000000001E-4</v>
      </c>
      <c r="AT271" s="33">
        <v>6.1392974999999997E-4</v>
      </c>
      <c r="AU271" s="33">
        <v>6.0053972500000001E-4</v>
      </c>
      <c r="AV271" s="33">
        <v>5.877272999999999E-4</v>
      </c>
      <c r="AW271" s="33">
        <v>5.7575337500000005E-4</v>
      </c>
      <c r="AX271" s="33">
        <v>5.639969750000001E-4</v>
      </c>
      <c r="AY271" s="33">
        <v>5.5298439999999999E-4</v>
      </c>
      <c r="AZ271" s="33">
        <v>5.4252007500000003E-4</v>
      </c>
      <c r="BA271" s="33">
        <v>5.3224277499999998E-4</v>
      </c>
      <c r="BB271" s="33">
        <v>5.2313839999999995E-4</v>
      </c>
      <c r="BC271" s="33">
        <v>5.140756E-4</v>
      </c>
      <c r="BD271" s="33">
        <v>5.0538132499999995E-4</v>
      </c>
      <c r="BE271" s="33">
        <v>4.9715192499999992E-4</v>
      </c>
      <c r="BF271" s="33">
        <v>4.8909924999999998E-4</v>
      </c>
      <c r="BG271" s="33">
        <v>4.8151887499999998E-4</v>
      </c>
      <c r="BH271" s="33">
        <v>4.7442142500000003E-4</v>
      </c>
      <c r="BI271" s="33">
        <v>4.6776825E-4</v>
      </c>
      <c r="BJ271" s="33">
        <v>4.6163457499999997E-4</v>
      </c>
      <c r="BK271" s="33">
        <v>4.5581692999999997E-4</v>
      </c>
      <c r="BL271" s="33">
        <v>4.5015284499999998E-4</v>
      </c>
      <c r="BM271" s="33">
        <v>4.446285075E-4</v>
      </c>
      <c r="BN271" s="33">
        <v>4.3920342750000002E-4</v>
      </c>
      <c r="BO271" s="33">
        <v>4.3453770249999999E-4</v>
      </c>
      <c r="BP271" s="33">
        <v>4.3004801500000003E-4</v>
      </c>
      <c r="BQ271" s="33">
        <v>4.2612131000000002E-4</v>
      </c>
      <c r="BR271" s="33">
        <v>4.2243836500000003E-4</v>
      </c>
      <c r="BS271" s="33">
        <v>4.1903392249999997E-4</v>
      </c>
      <c r="BT271" s="33">
        <v>4.1538628499999996E-4</v>
      </c>
      <c r="BU271" s="33">
        <v>4.1168583500000004E-4</v>
      </c>
      <c r="BV271" s="33">
        <v>4.0833879999999995E-4</v>
      </c>
      <c r="BW271" s="33">
        <v>4.0483676249999999E-4</v>
      </c>
      <c r="BX271" s="33">
        <v>4.0172264000000002E-4</v>
      </c>
      <c r="BY271" s="33">
        <v>3.9862887249999998E-4</v>
      </c>
      <c r="BZ271" s="33">
        <v>3.9563759749999995E-4</v>
      </c>
      <c r="CA271" s="33">
        <v>3.9274697000000005E-4</v>
      </c>
      <c r="CB271" s="33">
        <v>3.8986902999999998E-4</v>
      </c>
      <c r="CC271" s="33">
        <v>3.8691608749999998E-4</v>
      </c>
      <c r="CD271" s="33">
        <v>3.8387331999999998E-4</v>
      </c>
      <c r="CE271" s="33">
        <v>3.8096786750000002E-4</v>
      </c>
      <c r="CF271" s="33">
        <v>3.7800703500000005E-4</v>
      </c>
      <c r="CG271" s="33">
        <v>3.7523013000000002E-4</v>
      </c>
      <c r="CH271" s="33">
        <v>3.72846985E-4</v>
      </c>
      <c r="CI271" s="33">
        <v>3.7017028999999999E-4</v>
      </c>
      <c r="CJ271" s="33">
        <v>3.6778287250000002E-4</v>
      </c>
      <c r="CK271" s="33">
        <v>3.6547545000000002E-4</v>
      </c>
      <c r="CL271" s="33">
        <v>3.6311779000000003E-4</v>
      </c>
      <c r="CM271" s="33">
        <v>3.6068087749999996E-4</v>
      </c>
      <c r="CN271" s="33">
        <v>3.5808002749999999E-4</v>
      </c>
      <c r="CO271" s="33">
        <v>3.5559946999999997E-4</v>
      </c>
      <c r="CP271" s="33">
        <v>3.5322226249999997E-4</v>
      </c>
      <c r="CQ271" s="33">
        <v>3.5089424750000002E-4</v>
      </c>
      <c r="CR271" s="33">
        <v>3.48755195E-4</v>
      </c>
      <c r="CS271" s="33">
        <v>3.4641186750000003E-4</v>
      </c>
      <c r="CT271" s="33">
        <v>3.4437190250000003E-4</v>
      </c>
      <c r="CU271" s="33">
        <v>3.4246034249999998E-4</v>
      </c>
      <c r="CV271" s="33">
        <v>3.403022875E-4</v>
      </c>
      <c r="CW271" s="33">
        <v>3.3817077499999999E-4</v>
      </c>
      <c r="CX271" s="33">
        <v>3.3604507500000001E-4</v>
      </c>
      <c r="CY271" s="33">
        <v>3.3406572999999999E-4</v>
      </c>
      <c r="CZ271" s="33">
        <v>3.3207990499999995E-4</v>
      </c>
      <c r="DA271" s="33">
        <v>3.3023815750000003E-4</v>
      </c>
      <c r="DB271" s="33">
        <v>3.2815688999999999E-4</v>
      </c>
      <c r="DC271" s="33">
        <v>3.2583178500000001E-4</v>
      </c>
      <c r="DD271" s="33">
        <v>3.2340989E-4</v>
      </c>
      <c r="DE271" s="33">
        <v>3.2074880749999996E-4</v>
      </c>
      <c r="DF271" s="33">
        <v>3.1830407250000003E-4</v>
      </c>
      <c r="DG271" s="33">
        <v>3.1579930499999999E-4</v>
      </c>
      <c r="DH271" s="33">
        <v>3.1323716250000001E-4</v>
      </c>
      <c r="DI271" s="33">
        <v>3.1088222750000002E-4</v>
      </c>
      <c r="DJ271" s="33">
        <v>3.0849673250000001E-4</v>
      </c>
      <c r="DK271" s="33">
        <v>3.0605841499999997E-4</v>
      </c>
      <c r="DL271" s="33">
        <v>3.0349093250000002E-4</v>
      </c>
      <c r="DM271" s="33">
        <v>3.0081861999999997E-4</v>
      </c>
      <c r="DN271" s="33">
        <v>2.9810303000000002E-4</v>
      </c>
      <c r="DO271" s="33">
        <v>2.9515855499999996E-4</v>
      </c>
      <c r="DP271" s="33">
        <v>2.9205529999999999E-4</v>
      </c>
      <c r="DQ271" s="33">
        <v>2.8871771E-4</v>
      </c>
      <c r="DR271" s="33">
        <v>2.8571625000000002E-4</v>
      </c>
      <c r="DS271" s="33">
        <v>2.825675575E-4</v>
      </c>
      <c r="DT271" s="33">
        <v>2.7957230250000005E-4</v>
      </c>
      <c r="DU271" s="33">
        <v>2.7700332500000001E-4</v>
      </c>
      <c r="DV271" s="33">
        <v>2.7417210999999998E-4</v>
      </c>
      <c r="DW271" s="33">
        <v>2.7128761249999999E-4</v>
      </c>
      <c r="DX271" s="33">
        <v>2.682686525E-4</v>
      </c>
      <c r="DY271" s="33">
        <v>2.64853015E-4</v>
      </c>
      <c r="DZ271" s="33">
        <v>2.6149456000000001E-4</v>
      </c>
      <c r="EA271" s="33">
        <v>2.5790189250000001E-4</v>
      </c>
      <c r="EB271" s="33">
        <v>2.5429720249999996E-4</v>
      </c>
      <c r="EC271" s="33">
        <v>2.5049598249999997E-4</v>
      </c>
      <c r="ED271" s="33">
        <v>2.4691905250000002E-4</v>
      </c>
      <c r="EE271" s="33">
        <v>2.4350537250000001E-4</v>
      </c>
      <c r="EF271" s="33">
        <v>2.402068325E-4</v>
      </c>
      <c r="EG271" s="33">
        <v>2.3718177249999999E-4</v>
      </c>
      <c r="EH271" s="33">
        <v>2.3453848250000001E-4</v>
      </c>
      <c r="EI271" s="33">
        <v>2.3215043000000002E-4</v>
      </c>
      <c r="EJ271" s="33">
        <v>2.2972458750000001E-4</v>
      </c>
      <c r="EK271" s="33">
        <v>2.27350095E-4</v>
      </c>
      <c r="EL271" s="33">
        <v>2.2501110749999998E-4</v>
      </c>
      <c r="EM271" s="33">
        <v>2.2237227500000002E-4</v>
      </c>
      <c r="EN271" s="33">
        <v>2.1974814999999999E-4</v>
      </c>
      <c r="EO271" s="33">
        <v>2.171506775E-4</v>
      </c>
      <c r="EP271" s="33">
        <v>2.1443100999999999E-4</v>
      </c>
      <c r="EQ271" s="33">
        <v>2.1199700249999997E-4</v>
      </c>
      <c r="ER271" s="33">
        <v>2.0986969249999998E-4</v>
      </c>
      <c r="ES271" s="33">
        <v>2.0801854500000002E-4</v>
      </c>
      <c r="ET271" s="33">
        <v>2.0642933499999999E-4</v>
      </c>
      <c r="EU271" s="33">
        <v>2.0499055750000002E-4</v>
      </c>
      <c r="EV271" s="33">
        <v>2.0356020750000002E-4</v>
      </c>
      <c r="EW271" s="33">
        <v>2.022554625E-4</v>
      </c>
      <c r="EX271" s="33">
        <v>2.0103199500000002E-4</v>
      </c>
      <c r="EY271" s="33">
        <v>1.9939274000000003E-4</v>
      </c>
      <c r="EZ271" s="33">
        <v>1.9790703249999999E-4</v>
      </c>
      <c r="FA271" s="33">
        <v>1.9645033000000004E-4</v>
      </c>
      <c r="FB271" s="33">
        <v>1.947832975E-4</v>
      </c>
      <c r="FC271" s="33">
        <v>1.93169945E-4</v>
      </c>
      <c r="FD271" s="33">
        <v>1.9166157999999999E-4</v>
      </c>
      <c r="FE271" s="33">
        <v>1.904482E-4</v>
      </c>
      <c r="FF271" s="33">
        <v>1.894604875E-4</v>
      </c>
      <c r="FG271" s="33">
        <v>1.8879730500000002E-4</v>
      </c>
      <c r="FH271" s="33">
        <v>1.8841504500000003E-4</v>
      </c>
      <c r="FI271" s="33">
        <v>1.8804560000000001E-4</v>
      </c>
      <c r="FJ271" s="33">
        <v>1.8765239250000002E-4</v>
      </c>
      <c r="FK271" s="33">
        <v>1.8724837250000002E-4</v>
      </c>
      <c r="FL271" s="33">
        <v>1.865285125E-4</v>
      </c>
      <c r="FM271" s="33">
        <v>1.8572139249999997E-4</v>
      </c>
      <c r="FN271" s="33">
        <v>1.8483001749999999E-4</v>
      </c>
      <c r="FO271" s="33">
        <v>1.8377465750000002E-4</v>
      </c>
      <c r="FP271" s="33">
        <v>1.82727715E-4</v>
      </c>
      <c r="FQ271" s="33">
        <v>1.8184762249999999E-4</v>
      </c>
      <c r="FR271" s="33">
        <v>1.8114866E-4</v>
      </c>
      <c r="FS271" s="33">
        <v>1.805326075E-4</v>
      </c>
      <c r="FT271" s="33">
        <v>1.801501325E-4</v>
      </c>
      <c r="FU271" s="33">
        <v>1.798469225E-4</v>
      </c>
      <c r="FV271" s="33">
        <v>1.794059675E-4</v>
      </c>
      <c r="FW271" s="33">
        <v>1.7887078249999999E-4</v>
      </c>
      <c r="FX271" s="33">
        <v>1.7819203750000002E-4</v>
      </c>
      <c r="FY271" s="33">
        <v>1.773836325E-4</v>
      </c>
      <c r="FZ271" s="33">
        <v>1.7640911250000002E-4</v>
      </c>
      <c r="GA271" s="33">
        <v>1.7542655750000001E-4</v>
      </c>
      <c r="GB271" s="33">
        <v>1.745821575E-4</v>
      </c>
      <c r="GC271" s="33">
        <v>1.7390730249999998E-4</v>
      </c>
      <c r="GD271" s="33">
        <v>1.7331262250000002E-4</v>
      </c>
      <c r="GE271" s="33">
        <v>1.727342825E-4</v>
      </c>
      <c r="GF271" s="33">
        <v>1.723537675E-4</v>
      </c>
      <c r="GG271" s="33">
        <v>1.7205437250000002E-4</v>
      </c>
      <c r="GH271" s="33">
        <v>1.7159852E-4</v>
      </c>
      <c r="GI271" s="33">
        <v>1.7120868250000002E-4</v>
      </c>
      <c r="GJ271" s="33">
        <v>1.709449225E-4</v>
      </c>
      <c r="GK271" s="33">
        <v>1.705587225E-4</v>
      </c>
      <c r="GL271" s="33">
        <v>1.6988902249999999E-4</v>
      </c>
      <c r="GM271" s="33">
        <v>1.6916998999999999E-4</v>
      </c>
      <c r="GN271" s="33">
        <v>1.6837096E-4</v>
      </c>
      <c r="GO271" s="33">
        <v>1.6731759E-4</v>
      </c>
      <c r="GP271" s="33">
        <v>1.662322625E-4</v>
      </c>
      <c r="GQ271" s="33">
        <v>1.651692175E-4</v>
      </c>
      <c r="GR271" s="33">
        <v>1.64121755E-4</v>
      </c>
      <c r="GS271" s="33">
        <v>1.6328615999999999E-4</v>
      </c>
      <c r="GT271" s="33">
        <v>1.6239126249999999E-4</v>
      </c>
      <c r="GU271" s="33">
        <v>1.6150825750000001E-4</v>
      </c>
      <c r="GV271" s="33">
        <v>1.6067145E-4</v>
      </c>
      <c r="GW271" s="33">
        <v>1.5972663499999999E-4</v>
      </c>
      <c r="GX271" s="33">
        <v>1.5866367E-4</v>
      </c>
    </row>
    <row r="272" spans="1:403" x14ac:dyDescent="0.25">
      <c r="A272" s="13" t="str">
        <f t="shared" si="2"/>
        <v>Boom-EXTREMELY COARSE-0.6-7-60</v>
      </c>
      <c r="B272" s="13" t="s">
        <v>57</v>
      </c>
      <c r="C272" s="13" t="s">
        <v>33</v>
      </c>
      <c r="D272" s="23">
        <v>0.6</v>
      </c>
      <c r="E272" s="23">
        <v>7</v>
      </c>
      <c r="F272" s="32">
        <v>60</v>
      </c>
      <c r="G272" s="33">
        <v>8.2465347499999994E-3</v>
      </c>
      <c r="H272" s="33">
        <v>5.4121112500000006E-3</v>
      </c>
      <c r="I272" s="33">
        <v>4.3695252499999998E-3</v>
      </c>
      <c r="J272" s="33">
        <v>4.0082387499999995E-3</v>
      </c>
      <c r="K272" s="33">
        <v>3.8877227499999997E-3</v>
      </c>
      <c r="L272" s="33">
        <v>3.8561760000000002E-3</v>
      </c>
      <c r="M272" s="33">
        <v>3.7651495000000004E-3</v>
      </c>
      <c r="N272" s="33">
        <v>3.6628317500000001E-3</v>
      </c>
      <c r="O272" s="33">
        <v>3.547653E-3</v>
      </c>
      <c r="P272" s="33">
        <v>3.3866697500000002E-3</v>
      </c>
      <c r="Q272" s="33">
        <v>3.1856553499999998E-3</v>
      </c>
      <c r="R272" s="33">
        <v>2.9363116999999998E-3</v>
      </c>
      <c r="S272" s="33">
        <v>2.6505716749999999E-3</v>
      </c>
      <c r="T272" s="33">
        <v>2.3445469749999999E-3</v>
      </c>
      <c r="U272" s="33">
        <v>2.0315908749999998E-3</v>
      </c>
      <c r="V272" s="33">
        <v>1.7231345E-3</v>
      </c>
      <c r="W272" s="33">
        <v>1.428052425E-3</v>
      </c>
      <c r="X272" s="33">
        <v>1.33283285E-3</v>
      </c>
      <c r="Y272" s="33">
        <v>1.263106425E-3</v>
      </c>
      <c r="Z272" s="33">
        <v>1.2096012499999999E-3</v>
      </c>
      <c r="AA272" s="33">
        <v>1.164277975E-3</v>
      </c>
      <c r="AB272" s="33">
        <v>1.1240112000000001E-3</v>
      </c>
      <c r="AC272" s="33">
        <v>1.0876631249999999E-3</v>
      </c>
      <c r="AD272" s="33">
        <v>1.055097675E-3</v>
      </c>
      <c r="AE272" s="33">
        <v>1.0249802999999999E-3</v>
      </c>
      <c r="AF272" s="33">
        <v>9.9693804999999996E-4</v>
      </c>
      <c r="AG272" s="33">
        <v>9.7036989999999999E-4</v>
      </c>
      <c r="AH272" s="33">
        <v>9.4478042500000003E-4</v>
      </c>
      <c r="AI272" s="33">
        <v>9.2087440000000005E-4</v>
      </c>
      <c r="AJ272" s="33">
        <v>8.9830279999999997E-4</v>
      </c>
      <c r="AK272" s="33">
        <v>8.7644965000000007E-4</v>
      </c>
      <c r="AL272" s="33">
        <v>8.5532165000000004E-4</v>
      </c>
      <c r="AM272" s="33">
        <v>8.3497122499999997E-4</v>
      </c>
      <c r="AN272" s="33">
        <v>8.1496735E-4</v>
      </c>
      <c r="AO272" s="33">
        <v>7.9592182500000006E-4</v>
      </c>
      <c r="AP272" s="33">
        <v>7.7660360000000005E-4</v>
      </c>
      <c r="AQ272" s="33">
        <v>7.5815184999999995E-4</v>
      </c>
      <c r="AR272" s="33">
        <v>7.406295749999999E-4</v>
      </c>
      <c r="AS272" s="33">
        <v>7.2372292499999998E-4</v>
      </c>
      <c r="AT272" s="33">
        <v>7.0729302500000001E-4</v>
      </c>
      <c r="AU272" s="33">
        <v>6.9095662499999994E-4</v>
      </c>
      <c r="AV272" s="33">
        <v>6.7546010000000005E-4</v>
      </c>
      <c r="AW272" s="33">
        <v>6.6113139999999994E-4</v>
      </c>
      <c r="AX272" s="33">
        <v>6.4744027499999998E-4</v>
      </c>
      <c r="AY272" s="33">
        <v>6.34397375E-4</v>
      </c>
      <c r="AZ272" s="33">
        <v>6.212911999999999E-4</v>
      </c>
      <c r="BA272" s="33">
        <v>6.0868589999999996E-4</v>
      </c>
      <c r="BB272" s="33">
        <v>5.9662307499999993E-4</v>
      </c>
      <c r="BC272" s="33">
        <v>5.8506062499999998E-4</v>
      </c>
      <c r="BD272" s="33">
        <v>5.7393137499999998E-4</v>
      </c>
      <c r="BE272" s="33">
        <v>5.6361590000000004E-4</v>
      </c>
      <c r="BF272" s="33">
        <v>5.5360214999999999E-4</v>
      </c>
      <c r="BG272" s="33">
        <v>5.4369172499999993E-4</v>
      </c>
      <c r="BH272" s="33">
        <v>5.3405247500000008E-4</v>
      </c>
      <c r="BI272" s="33">
        <v>5.2497467500000001E-4</v>
      </c>
      <c r="BJ272" s="33">
        <v>5.1594627499999997E-4</v>
      </c>
      <c r="BK272" s="33">
        <v>5.0700490000000001E-4</v>
      </c>
      <c r="BL272" s="33">
        <v>4.98699575E-4</v>
      </c>
      <c r="BM272" s="33">
        <v>4.9063927750000005E-4</v>
      </c>
      <c r="BN272" s="33">
        <v>4.8282021750000001E-4</v>
      </c>
      <c r="BO272" s="33">
        <v>4.7523585000000003E-4</v>
      </c>
      <c r="BP272" s="33">
        <v>4.6761139500000004E-4</v>
      </c>
      <c r="BQ272" s="33">
        <v>4.6014881749999995E-4</v>
      </c>
      <c r="BR272" s="33">
        <v>4.5301576749999999E-4</v>
      </c>
      <c r="BS272" s="33">
        <v>4.4617156500000005E-4</v>
      </c>
      <c r="BT272" s="33">
        <v>4.3959282000000002E-4</v>
      </c>
      <c r="BU272" s="33">
        <v>4.3310719999999997E-4</v>
      </c>
      <c r="BV272" s="33">
        <v>4.2655344000000006E-4</v>
      </c>
      <c r="BW272" s="33">
        <v>4.2069632249999998E-4</v>
      </c>
      <c r="BX272" s="33">
        <v>4.148821725E-4</v>
      </c>
      <c r="BY272" s="33">
        <v>4.0925980749999995E-4</v>
      </c>
      <c r="BZ272" s="33">
        <v>4.0318606749999999E-4</v>
      </c>
      <c r="CA272" s="33">
        <v>3.9719447249999997E-4</v>
      </c>
      <c r="CB272" s="33">
        <v>3.9125885249999997E-4</v>
      </c>
      <c r="CC272" s="33">
        <v>3.8542292249999996E-4</v>
      </c>
      <c r="CD272" s="33">
        <v>3.7972561500000001E-4</v>
      </c>
      <c r="CE272" s="33">
        <v>3.7438429249999998E-4</v>
      </c>
      <c r="CF272" s="33">
        <v>3.6912693249999996E-4</v>
      </c>
      <c r="CG272" s="33">
        <v>3.6392463249999997E-4</v>
      </c>
      <c r="CH272" s="33">
        <v>3.5836426E-4</v>
      </c>
      <c r="CI272" s="33">
        <v>3.5243625E-4</v>
      </c>
      <c r="CJ272" s="33">
        <v>3.4652829000000001E-4</v>
      </c>
      <c r="CK272" s="33">
        <v>3.4108307500000003E-4</v>
      </c>
      <c r="CL272" s="33">
        <v>3.3556635500000002E-4</v>
      </c>
      <c r="CM272" s="33">
        <v>3.3057729499999994E-4</v>
      </c>
      <c r="CN272" s="33">
        <v>3.2579369499999999E-4</v>
      </c>
      <c r="CO272" s="33">
        <v>3.2115541250000003E-4</v>
      </c>
      <c r="CP272" s="33">
        <v>3.1645025999999996E-4</v>
      </c>
      <c r="CQ272" s="33">
        <v>3.1180146749999998E-4</v>
      </c>
      <c r="CR272" s="33">
        <v>3.0703593499999999E-4</v>
      </c>
      <c r="CS272" s="33">
        <v>3.0222070499999996E-4</v>
      </c>
      <c r="CT272" s="33">
        <v>2.9741906249999996E-4</v>
      </c>
      <c r="CU272" s="33">
        <v>2.9332201000000001E-4</v>
      </c>
      <c r="CV272" s="33">
        <v>2.8953922749999997E-4</v>
      </c>
      <c r="CW272" s="33">
        <v>2.8605643499999997E-4</v>
      </c>
      <c r="CX272" s="33">
        <v>2.8266549999999999E-4</v>
      </c>
      <c r="CY272" s="33">
        <v>2.7919446500000001E-4</v>
      </c>
      <c r="CZ272" s="33">
        <v>2.7568337249999996E-4</v>
      </c>
      <c r="DA272" s="33">
        <v>2.7195918999999995E-4</v>
      </c>
      <c r="DB272" s="33">
        <v>2.6834211000000002E-4</v>
      </c>
      <c r="DC272" s="33">
        <v>2.6504645749999997E-4</v>
      </c>
      <c r="DD272" s="33">
        <v>2.6184625249999995E-4</v>
      </c>
      <c r="DE272" s="33">
        <v>2.5908277749999998E-4</v>
      </c>
      <c r="DF272" s="33">
        <v>2.5612480249999998E-4</v>
      </c>
      <c r="DG272" s="33">
        <v>2.536532875E-4</v>
      </c>
      <c r="DH272" s="33">
        <v>2.5103503000000003E-4</v>
      </c>
      <c r="DI272" s="33">
        <v>2.4848797999999997E-4</v>
      </c>
      <c r="DJ272" s="33">
        <v>2.4590978749999999E-4</v>
      </c>
      <c r="DK272" s="33">
        <v>2.4328696499999999E-4</v>
      </c>
      <c r="DL272" s="33">
        <v>2.4068781999999998E-4</v>
      </c>
      <c r="DM272" s="33">
        <v>2.38354835E-4</v>
      </c>
      <c r="DN272" s="33">
        <v>2.3634565000000001E-4</v>
      </c>
      <c r="DO272" s="33">
        <v>2.3467013E-4</v>
      </c>
      <c r="DP272" s="33">
        <v>2.3280906999999999E-4</v>
      </c>
      <c r="DQ272" s="33">
        <v>2.3106311500000002E-4</v>
      </c>
      <c r="DR272" s="33">
        <v>2.2877771E-4</v>
      </c>
      <c r="DS272" s="33">
        <v>2.2662118749999999E-4</v>
      </c>
      <c r="DT272" s="33">
        <v>2.2435475499999998E-4</v>
      </c>
      <c r="DU272" s="33">
        <v>2.2208577000000003E-4</v>
      </c>
      <c r="DV272" s="33">
        <v>2.2008537E-4</v>
      </c>
      <c r="DW272" s="33">
        <v>2.1834601000000003E-4</v>
      </c>
      <c r="DX272" s="33">
        <v>2.1668243249999998E-4</v>
      </c>
      <c r="DY272" s="33">
        <v>2.15110345E-4</v>
      </c>
      <c r="DZ272" s="33">
        <v>2.1324730749999998E-4</v>
      </c>
      <c r="EA272" s="33">
        <v>2.1146181750000001E-4</v>
      </c>
      <c r="EB272" s="33">
        <v>2.0887156750000002E-4</v>
      </c>
      <c r="EC272" s="33">
        <v>2.0631037500000001E-4</v>
      </c>
      <c r="ED272" s="33">
        <v>2.0385063999999999E-4</v>
      </c>
      <c r="EE272" s="33">
        <v>2.0156675500000002E-4</v>
      </c>
      <c r="EF272" s="33">
        <v>1.9970793499999998E-4</v>
      </c>
      <c r="EG272" s="33">
        <v>1.9789118000000002E-4</v>
      </c>
      <c r="EH272" s="33">
        <v>1.9612292E-4</v>
      </c>
      <c r="EI272" s="33">
        <v>1.943882275E-4</v>
      </c>
      <c r="EJ272" s="33">
        <v>1.9240564E-4</v>
      </c>
      <c r="EK272" s="33">
        <v>1.9049662499999998E-4</v>
      </c>
      <c r="EL272" s="33">
        <v>1.8810038999999998E-4</v>
      </c>
      <c r="EM272" s="33">
        <v>1.8586037750000002E-4</v>
      </c>
      <c r="EN272" s="33">
        <v>1.8345573749999999E-4</v>
      </c>
      <c r="EO272" s="33">
        <v>1.8117257000000001E-4</v>
      </c>
      <c r="EP272" s="33">
        <v>1.7906716999999998E-4</v>
      </c>
      <c r="EQ272" s="33">
        <v>1.768180125E-4</v>
      </c>
      <c r="ER272" s="33">
        <v>1.7459876499999999E-4</v>
      </c>
      <c r="ES272" s="33">
        <v>1.7235445500000002E-4</v>
      </c>
      <c r="ET272" s="33">
        <v>1.701860175E-4</v>
      </c>
      <c r="EU272" s="33">
        <v>1.680985525E-4</v>
      </c>
      <c r="EV272" s="33">
        <v>1.6606485249999998E-4</v>
      </c>
      <c r="EW272" s="33">
        <v>1.643338775E-4</v>
      </c>
      <c r="EX272" s="33">
        <v>1.6255280249999999E-4</v>
      </c>
      <c r="EY272" s="33">
        <v>1.6100169000000001E-4</v>
      </c>
      <c r="EZ272" s="33">
        <v>1.5939244499999999E-4</v>
      </c>
      <c r="FA272" s="33">
        <v>1.5755762249999999E-4</v>
      </c>
      <c r="FB272" s="33">
        <v>1.556743575E-4</v>
      </c>
      <c r="FC272" s="33">
        <v>1.5373607500000002E-4</v>
      </c>
      <c r="FD272" s="33">
        <v>1.5179903249999999E-4</v>
      </c>
      <c r="FE272" s="33">
        <v>1.5005813E-4</v>
      </c>
      <c r="FF272" s="33">
        <v>1.4847481750000001E-4</v>
      </c>
      <c r="FG272" s="33">
        <v>1.4725223499999999E-4</v>
      </c>
      <c r="FH272" s="33">
        <v>1.4597761999999998E-4</v>
      </c>
      <c r="FI272" s="33">
        <v>1.4491763E-4</v>
      </c>
      <c r="FJ272" s="33">
        <v>1.4384196250000002E-4</v>
      </c>
      <c r="FK272" s="33">
        <v>1.42563655E-4</v>
      </c>
      <c r="FL272" s="33">
        <v>1.4129228750000002E-4</v>
      </c>
      <c r="FM272" s="33">
        <v>1.3987166499999999E-4</v>
      </c>
      <c r="FN272" s="33">
        <v>1.3858408750000003E-4</v>
      </c>
      <c r="FO272" s="33">
        <v>1.3732805749999997E-4</v>
      </c>
      <c r="FP272" s="33">
        <v>1.3615674500000002E-4</v>
      </c>
      <c r="FQ272" s="33">
        <v>1.351367875E-4</v>
      </c>
      <c r="FR272" s="33">
        <v>1.3411382E-4</v>
      </c>
      <c r="FS272" s="33">
        <v>1.3333957249999999E-4</v>
      </c>
      <c r="FT272" s="33">
        <v>1.3254637E-4</v>
      </c>
      <c r="FU272" s="33">
        <v>1.3176833250000002E-4</v>
      </c>
      <c r="FV272" s="33">
        <v>1.3095833000000001E-4</v>
      </c>
      <c r="FW272" s="33">
        <v>1.3008601499999998E-4</v>
      </c>
      <c r="FX272" s="33">
        <v>1.2923080250000003E-4</v>
      </c>
      <c r="FY272" s="33">
        <v>1.2822285750000001E-4</v>
      </c>
      <c r="FZ272" s="33">
        <v>1.271328175E-4</v>
      </c>
      <c r="GA272" s="33">
        <v>1.259201925E-4</v>
      </c>
      <c r="GB272" s="33">
        <v>1.2463347750000001E-4</v>
      </c>
      <c r="GC272" s="33">
        <v>1.2339668750000003E-4</v>
      </c>
      <c r="GD272" s="33">
        <v>1.2236753749999998E-4</v>
      </c>
      <c r="GE272" s="33">
        <v>1.21448975E-4</v>
      </c>
      <c r="GF272" s="33">
        <v>1.206713525E-4</v>
      </c>
      <c r="GG272" s="33">
        <v>1.199321575E-4</v>
      </c>
      <c r="GH272" s="33">
        <v>1.1926376500000001E-4</v>
      </c>
      <c r="GI272" s="33">
        <v>1.18498215E-4</v>
      </c>
      <c r="GJ272" s="33">
        <v>1.1769681000000001E-4</v>
      </c>
      <c r="GK272" s="33">
        <v>1.167083475E-4</v>
      </c>
      <c r="GL272" s="33">
        <v>1.156038475E-4</v>
      </c>
      <c r="GM272" s="33">
        <v>1.1444163750000001E-4</v>
      </c>
      <c r="GN272" s="33">
        <v>1.1311808E-4</v>
      </c>
      <c r="GO272" s="33">
        <v>1.1175497500000001E-4</v>
      </c>
      <c r="GP272" s="33">
        <v>1.1053050250000001E-4</v>
      </c>
      <c r="GQ272" s="33">
        <v>1.0927456249999999E-4</v>
      </c>
      <c r="GR272" s="33">
        <v>1.08088325E-4</v>
      </c>
      <c r="GS272" s="33">
        <v>1.0691892250000001E-4</v>
      </c>
      <c r="GT272" s="33">
        <v>1.0575961500000001E-4</v>
      </c>
      <c r="GU272" s="33">
        <v>1.04651075E-4</v>
      </c>
      <c r="GV272" s="33">
        <v>1.0359301749999998E-4</v>
      </c>
      <c r="GW272" s="33">
        <v>1.024571425E-4</v>
      </c>
      <c r="GX272" s="33">
        <v>1.0138581500000002E-4</v>
      </c>
    </row>
    <row r="273" spans="1:206" x14ac:dyDescent="0.25">
      <c r="A273" s="13" t="str">
        <f t="shared" si="2"/>
        <v>Boom-EXTREMELY COARSE-0.6-20-20</v>
      </c>
      <c r="B273" s="13" t="s">
        <v>57</v>
      </c>
      <c r="C273" s="13" t="s">
        <v>33</v>
      </c>
      <c r="D273" s="23">
        <v>0.6</v>
      </c>
      <c r="E273" s="23">
        <v>20</v>
      </c>
      <c r="F273" s="32">
        <v>20</v>
      </c>
      <c r="G273" s="33">
        <v>1.5537707499999999E-2</v>
      </c>
      <c r="H273" s="33">
        <v>1.0819398000000001E-2</v>
      </c>
      <c r="I273" s="33">
        <v>7.9745305000000002E-3</v>
      </c>
      <c r="J273" s="33">
        <v>6.8167194999999995E-3</v>
      </c>
      <c r="K273" s="33">
        <v>6.3903974999999997E-3</v>
      </c>
      <c r="L273" s="33">
        <v>6.4026255000000009E-3</v>
      </c>
      <c r="M273" s="33">
        <v>5.6943702500000005E-3</v>
      </c>
      <c r="N273" s="33">
        <v>5.1189497499999998E-3</v>
      </c>
      <c r="O273" s="33">
        <v>4.5926757499999997E-3</v>
      </c>
      <c r="P273" s="33">
        <v>4.126312E-3</v>
      </c>
      <c r="Q273" s="33">
        <v>3.6838592499999997E-3</v>
      </c>
      <c r="R273" s="33">
        <v>3.2353060000000003E-3</v>
      </c>
      <c r="S273" s="33">
        <v>2.80384775E-3</v>
      </c>
      <c r="T273" s="33">
        <v>2.3890004999999998E-3</v>
      </c>
      <c r="U273" s="33">
        <v>2.0059654999999999E-3</v>
      </c>
      <c r="V273" s="33">
        <v>1.65586035E-3</v>
      </c>
      <c r="W273" s="33">
        <v>1.3432002500000002E-3</v>
      </c>
      <c r="X273" s="33">
        <v>1.199143425E-3</v>
      </c>
      <c r="Y273" s="33">
        <v>1.079938725E-3</v>
      </c>
      <c r="Z273" s="33">
        <v>9.8008997499999997E-4</v>
      </c>
      <c r="AA273" s="33">
        <v>8.9536144999999984E-4</v>
      </c>
      <c r="AB273" s="33">
        <v>8.2135282499999998E-4</v>
      </c>
      <c r="AC273" s="33">
        <v>7.5759562500000001E-4</v>
      </c>
      <c r="AD273" s="33">
        <v>7.01233325E-4</v>
      </c>
      <c r="AE273" s="33">
        <v>6.5153872499999993E-4</v>
      </c>
      <c r="AF273" s="33">
        <v>6.0760704999999993E-4</v>
      </c>
      <c r="AG273" s="33">
        <v>5.6734212500000002E-4</v>
      </c>
      <c r="AH273" s="33">
        <v>5.3111985E-4</v>
      </c>
      <c r="AI273" s="33">
        <v>4.9876255E-4</v>
      </c>
      <c r="AJ273" s="33">
        <v>4.6994825000000001E-4</v>
      </c>
      <c r="AK273" s="33">
        <v>4.4383652499999999E-4</v>
      </c>
      <c r="AL273" s="33">
        <v>4.2015332499999999E-4</v>
      </c>
      <c r="AM273" s="33">
        <v>3.9880027500000003E-4</v>
      </c>
      <c r="AN273" s="33">
        <v>3.7926339999999999E-4</v>
      </c>
      <c r="AO273" s="33">
        <v>3.6126060000000001E-4</v>
      </c>
      <c r="AP273" s="33">
        <v>3.4480135000000001E-4</v>
      </c>
      <c r="AQ273" s="33">
        <v>3.2964902500000001E-4</v>
      </c>
      <c r="AR273" s="33">
        <v>3.15814225E-4</v>
      </c>
      <c r="AS273" s="33">
        <v>3.0335101500000004E-4</v>
      </c>
      <c r="AT273" s="33">
        <v>2.9205926749999996E-4</v>
      </c>
      <c r="AU273" s="33">
        <v>2.8130713500000001E-4</v>
      </c>
      <c r="AV273" s="33">
        <v>2.7154666749999999E-4</v>
      </c>
      <c r="AW273" s="33">
        <v>2.626577375E-4</v>
      </c>
      <c r="AX273" s="33">
        <v>2.545991075E-4</v>
      </c>
      <c r="AY273" s="33">
        <v>2.4683550750000002E-4</v>
      </c>
      <c r="AZ273" s="33">
        <v>2.3977400749999997E-4</v>
      </c>
      <c r="BA273" s="33">
        <v>2.3338433749999998E-4</v>
      </c>
      <c r="BB273" s="33">
        <v>2.2714009250000001E-4</v>
      </c>
      <c r="BC273" s="33">
        <v>2.2142776499999996E-4</v>
      </c>
      <c r="BD273" s="33">
        <v>2.1591206500000003E-4</v>
      </c>
      <c r="BE273" s="33">
        <v>2.1115059249999997E-4</v>
      </c>
      <c r="BF273" s="33">
        <v>2.06596245E-4</v>
      </c>
      <c r="BG273" s="33">
        <v>2.019839775E-4</v>
      </c>
      <c r="BH273" s="33">
        <v>1.9772979500000003E-4</v>
      </c>
      <c r="BI273" s="33">
        <v>1.9392491249999998E-4</v>
      </c>
      <c r="BJ273" s="33">
        <v>1.9055051999999998E-4</v>
      </c>
      <c r="BK273" s="33">
        <v>1.8779851E-4</v>
      </c>
      <c r="BL273" s="33">
        <v>1.85258325E-4</v>
      </c>
      <c r="BM273" s="33">
        <v>1.8248793999999999E-4</v>
      </c>
      <c r="BN273" s="33">
        <v>1.8013626E-4</v>
      </c>
      <c r="BO273" s="33">
        <v>1.7782651000000001E-4</v>
      </c>
      <c r="BP273" s="33">
        <v>1.7593311249999998E-4</v>
      </c>
      <c r="BQ273" s="33">
        <v>1.7408475499999999E-4</v>
      </c>
      <c r="BR273" s="33">
        <v>1.726899875E-4</v>
      </c>
      <c r="BS273" s="33">
        <v>1.7097197750000001E-4</v>
      </c>
      <c r="BT273" s="33">
        <v>1.693597525E-4</v>
      </c>
      <c r="BU273" s="33">
        <v>1.6722587749999998E-4</v>
      </c>
      <c r="BV273" s="33">
        <v>1.6525403249999999E-4</v>
      </c>
      <c r="BW273" s="33">
        <v>1.63758865E-4</v>
      </c>
      <c r="BX273" s="33">
        <v>1.6244135249999999E-4</v>
      </c>
      <c r="BY273" s="33">
        <v>1.6124585499999999E-4</v>
      </c>
      <c r="BZ273" s="33">
        <v>1.5993696250000001E-4</v>
      </c>
      <c r="CA273" s="33">
        <v>1.5854573749999999E-4</v>
      </c>
      <c r="CB273" s="33">
        <v>1.570285225E-4</v>
      </c>
      <c r="CC273" s="33">
        <v>1.5526297749999998E-4</v>
      </c>
      <c r="CD273" s="33">
        <v>1.53660295E-4</v>
      </c>
      <c r="CE273" s="33">
        <v>1.52279675E-4</v>
      </c>
      <c r="CF273" s="33">
        <v>1.5128618E-4</v>
      </c>
      <c r="CG273" s="33">
        <v>1.5033937750000002E-4</v>
      </c>
      <c r="CH273" s="33">
        <v>1.4938332E-4</v>
      </c>
      <c r="CI273" s="33">
        <v>1.48233585E-4</v>
      </c>
      <c r="CJ273" s="33">
        <v>1.4678504E-4</v>
      </c>
      <c r="CK273" s="33">
        <v>1.4546959249999998E-4</v>
      </c>
      <c r="CL273" s="33">
        <v>1.44012815E-4</v>
      </c>
      <c r="CM273" s="33">
        <v>1.4293102000000001E-4</v>
      </c>
      <c r="CN273" s="33">
        <v>1.4195412E-4</v>
      </c>
      <c r="CO273" s="33">
        <v>1.4072835749999999E-4</v>
      </c>
      <c r="CP273" s="33">
        <v>1.3902951500000002E-4</v>
      </c>
      <c r="CQ273" s="33">
        <v>1.3682643249999997E-4</v>
      </c>
      <c r="CR273" s="33">
        <v>1.3443677750000002E-4</v>
      </c>
      <c r="CS273" s="33">
        <v>1.32060545E-4</v>
      </c>
      <c r="CT273" s="33">
        <v>1.3032960000000001E-4</v>
      </c>
      <c r="CU273" s="33">
        <v>1.2855574000000003E-4</v>
      </c>
      <c r="CV273" s="33">
        <v>1.267911125E-4</v>
      </c>
      <c r="CW273" s="33">
        <v>1.24624555E-4</v>
      </c>
      <c r="CX273" s="33">
        <v>1.223677975E-4</v>
      </c>
      <c r="CY273" s="33">
        <v>1.19865015E-4</v>
      </c>
      <c r="CZ273" s="33">
        <v>1.1803164499999999E-4</v>
      </c>
      <c r="DA273" s="33">
        <v>1.163508025E-4</v>
      </c>
      <c r="DB273" s="33">
        <v>1.1480504750000001E-4</v>
      </c>
      <c r="DC273" s="33">
        <v>1.1341936250000001E-4</v>
      </c>
      <c r="DD273" s="33">
        <v>1.1177883750000001E-4</v>
      </c>
      <c r="DE273" s="33">
        <v>1.0980561E-4</v>
      </c>
      <c r="DF273" s="33">
        <v>1.0789375E-4</v>
      </c>
      <c r="DG273" s="33">
        <v>1.0602340750000001E-4</v>
      </c>
      <c r="DH273" s="33">
        <v>1.0416892499999999E-4</v>
      </c>
      <c r="DI273" s="33">
        <v>1.0279836000000001E-4</v>
      </c>
      <c r="DJ273" s="33">
        <v>1.0159925250000001E-4</v>
      </c>
      <c r="DK273" s="33">
        <v>1.0018505250000001E-4</v>
      </c>
      <c r="DL273" s="33">
        <v>9.8931577500000002E-5</v>
      </c>
      <c r="DM273" s="33">
        <v>9.73987E-5</v>
      </c>
      <c r="DN273" s="33">
        <v>9.5718022499999999E-5</v>
      </c>
      <c r="DO273" s="33">
        <v>9.4060122500000002E-5</v>
      </c>
      <c r="DP273" s="33">
        <v>9.2570817500000003E-5</v>
      </c>
      <c r="DQ273" s="33">
        <v>9.1302062500000009E-5</v>
      </c>
      <c r="DR273" s="33">
        <v>9.0115990000000002E-5</v>
      </c>
      <c r="DS273" s="33">
        <v>8.8996549999999998E-5</v>
      </c>
      <c r="DT273" s="33">
        <v>8.7758807499999995E-5</v>
      </c>
      <c r="DU273" s="33">
        <v>8.66284675E-5</v>
      </c>
      <c r="DV273" s="33">
        <v>8.5614440000000001E-5</v>
      </c>
      <c r="DW273" s="33">
        <v>8.4779612500000001E-5</v>
      </c>
      <c r="DX273" s="33">
        <v>8.4175875000000013E-5</v>
      </c>
      <c r="DY273" s="33">
        <v>8.3705072500000007E-5</v>
      </c>
      <c r="DZ273" s="33">
        <v>8.3398309999999998E-5</v>
      </c>
      <c r="EA273" s="33">
        <v>8.2876567500000007E-5</v>
      </c>
      <c r="EB273" s="33">
        <v>8.2444247499999986E-5</v>
      </c>
      <c r="EC273" s="33">
        <v>8.1982364999999994E-5</v>
      </c>
      <c r="ED273" s="33">
        <v>8.1593382500000006E-5</v>
      </c>
      <c r="EE273" s="33">
        <v>8.1259200000000003E-5</v>
      </c>
      <c r="EF273" s="33">
        <v>8.0912385000000007E-5</v>
      </c>
      <c r="EG273" s="33">
        <v>8.0479697500000005E-5</v>
      </c>
      <c r="EH273" s="33">
        <v>8.001845499999999E-5</v>
      </c>
      <c r="EI273" s="33">
        <v>7.9760114999999997E-5</v>
      </c>
      <c r="EJ273" s="33">
        <v>7.9305857500000003E-5</v>
      </c>
      <c r="EK273" s="33">
        <v>7.8982499999999991E-5</v>
      </c>
      <c r="EL273" s="33">
        <v>7.8809347499999991E-5</v>
      </c>
      <c r="EM273" s="33">
        <v>7.8590017500000016E-5</v>
      </c>
      <c r="EN273" s="33">
        <v>7.8204447499999999E-5</v>
      </c>
      <c r="EO273" s="33">
        <v>7.7713570000000005E-5</v>
      </c>
      <c r="EP273" s="33">
        <v>7.7212422499999998E-5</v>
      </c>
      <c r="EQ273" s="33">
        <v>7.66476275E-5</v>
      </c>
      <c r="ER273" s="33">
        <v>7.6265035000000012E-5</v>
      </c>
      <c r="ES273" s="33">
        <v>7.5828192499999996E-5</v>
      </c>
      <c r="ET273" s="33">
        <v>7.5586857500000007E-5</v>
      </c>
      <c r="EU273" s="33">
        <v>7.5513150000000004E-5</v>
      </c>
      <c r="EV273" s="33">
        <v>7.5414642500000001E-5</v>
      </c>
      <c r="EW273" s="33">
        <v>7.5289812499999996E-5</v>
      </c>
      <c r="EX273" s="33">
        <v>7.5140617500000001E-5</v>
      </c>
      <c r="EY273" s="33">
        <v>7.4908522500000008E-5</v>
      </c>
      <c r="EZ273" s="33">
        <v>7.457286499999999E-5</v>
      </c>
      <c r="FA273" s="33">
        <v>7.4013270000000003E-5</v>
      </c>
      <c r="FB273" s="33">
        <v>7.3385640000000007E-5</v>
      </c>
      <c r="FC273" s="33">
        <v>7.2836302499999989E-5</v>
      </c>
      <c r="FD273" s="33">
        <v>7.2495160000000001E-5</v>
      </c>
      <c r="FE273" s="33">
        <v>7.1996459999999998E-5</v>
      </c>
      <c r="FF273" s="33">
        <v>7.1773587500000003E-5</v>
      </c>
      <c r="FG273" s="33">
        <v>7.1547617499999997E-5</v>
      </c>
      <c r="FH273" s="33">
        <v>7.1387222500000005E-5</v>
      </c>
      <c r="FI273" s="33">
        <v>7.1336822500000003E-5</v>
      </c>
      <c r="FJ273" s="33">
        <v>7.1248330000000002E-5</v>
      </c>
      <c r="FK273" s="33">
        <v>7.1255439999999998E-5</v>
      </c>
      <c r="FL273" s="33">
        <v>7.1308185000000009E-5</v>
      </c>
      <c r="FM273" s="33">
        <v>7.1115495E-5</v>
      </c>
      <c r="FN273" s="33">
        <v>7.0534715000000002E-5</v>
      </c>
      <c r="FO273" s="33">
        <v>6.9999760000000004E-5</v>
      </c>
      <c r="FP273" s="33">
        <v>6.9105450000000001E-5</v>
      </c>
      <c r="FQ273" s="33">
        <v>6.8241707500000005E-5</v>
      </c>
      <c r="FR273" s="33">
        <v>6.7720562499999997E-5</v>
      </c>
      <c r="FS273" s="33">
        <v>6.7339977499999997E-5</v>
      </c>
      <c r="FT273" s="33">
        <v>6.6995054999999988E-5</v>
      </c>
      <c r="FU273" s="33">
        <v>6.7040927500000002E-5</v>
      </c>
      <c r="FV273" s="33">
        <v>6.72471225E-5</v>
      </c>
      <c r="FW273" s="33">
        <v>6.7368462500000005E-5</v>
      </c>
      <c r="FX273" s="33">
        <v>6.7556424999999998E-5</v>
      </c>
      <c r="FY273" s="33">
        <v>6.7537975000000008E-5</v>
      </c>
      <c r="FZ273" s="33">
        <v>6.7353097500000007E-5</v>
      </c>
      <c r="GA273" s="33">
        <v>6.7059755000000001E-5</v>
      </c>
      <c r="GB273" s="33">
        <v>6.6553395000000005E-5</v>
      </c>
      <c r="GC273" s="33">
        <v>6.5859573000000008E-5</v>
      </c>
      <c r="GD273" s="33">
        <v>6.5276414000000002E-5</v>
      </c>
      <c r="GE273" s="33">
        <v>6.4642492750000005E-5</v>
      </c>
      <c r="GF273" s="33">
        <v>6.3995680000000007E-5</v>
      </c>
      <c r="GG273" s="33">
        <v>6.3497774500000001E-5</v>
      </c>
      <c r="GH273" s="33">
        <v>6.3386552499999994E-5</v>
      </c>
      <c r="GI273" s="33">
        <v>6.3471869749999997E-5</v>
      </c>
      <c r="GJ273" s="33">
        <v>6.3578074000000009E-5</v>
      </c>
      <c r="GK273" s="33">
        <v>6.3737294499999992E-5</v>
      </c>
      <c r="GL273" s="33">
        <v>6.3965357750000009E-5</v>
      </c>
      <c r="GM273" s="33">
        <v>6.3822914500000005E-5</v>
      </c>
      <c r="GN273" s="33">
        <v>6.3554401250000004E-5</v>
      </c>
      <c r="GO273" s="33">
        <v>6.3278882749999996E-5</v>
      </c>
      <c r="GP273" s="33">
        <v>6.2901698999999998E-5</v>
      </c>
      <c r="GQ273" s="33">
        <v>6.260849025E-5</v>
      </c>
      <c r="GR273" s="33">
        <v>6.2214839249999992E-5</v>
      </c>
      <c r="GS273" s="33">
        <v>6.1828340999999998E-5</v>
      </c>
      <c r="GT273" s="33">
        <v>6.173576850000001E-5</v>
      </c>
      <c r="GU273" s="33">
        <v>6.1652180999999994E-5</v>
      </c>
      <c r="GV273" s="33">
        <v>6.1386632750000004E-5</v>
      </c>
      <c r="GW273" s="33">
        <v>6.1366608750000002E-5</v>
      </c>
      <c r="GX273" s="33">
        <v>6.1395594000000002E-5</v>
      </c>
    </row>
    <row r="274" spans="1:206" x14ac:dyDescent="0.25">
      <c r="A274" s="13" t="str">
        <f t="shared" si="2"/>
        <v>Boom-EXTREMELY COARSE-0.6-14-20</v>
      </c>
      <c r="B274" s="13" t="s">
        <v>57</v>
      </c>
      <c r="C274" s="13" t="s">
        <v>33</v>
      </c>
      <c r="D274" s="23">
        <v>0.6</v>
      </c>
      <c r="E274" s="23">
        <v>14</v>
      </c>
      <c r="F274" s="32">
        <v>20</v>
      </c>
      <c r="G274" s="33">
        <v>1.21656825E-2</v>
      </c>
      <c r="H274" s="33">
        <v>7.8525387500000005E-3</v>
      </c>
      <c r="I274" s="33">
        <v>5.4970919999999994E-3</v>
      </c>
      <c r="J274" s="33">
        <v>4.5689325000000001E-3</v>
      </c>
      <c r="K274" s="33">
        <v>4.1777712500000001E-3</v>
      </c>
      <c r="L274" s="33">
        <v>4.1717357499999998E-3</v>
      </c>
      <c r="M274" s="33">
        <v>3.6958042500000003E-3</v>
      </c>
      <c r="N274" s="33">
        <v>3.3173790000000005E-3</v>
      </c>
      <c r="O274" s="33">
        <v>2.99359575E-3</v>
      </c>
      <c r="P274" s="33">
        <v>2.6934029999999996E-3</v>
      </c>
      <c r="Q274" s="33">
        <v>2.3651129999999999E-3</v>
      </c>
      <c r="R274" s="33">
        <v>2.0815685E-3</v>
      </c>
      <c r="S274" s="33">
        <v>1.8072297500000001E-3</v>
      </c>
      <c r="T274" s="33">
        <v>1.5416732750000001E-3</v>
      </c>
      <c r="U274" s="33">
        <v>1.294811025E-3</v>
      </c>
      <c r="V274" s="33">
        <v>1.0687884500000001E-3</v>
      </c>
      <c r="W274" s="33">
        <v>8.6805539999999998E-4</v>
      </c>
      <c r="X274" s="33">
        <v>7.7721967500000001E-4</v>
      </c>
      <c r="Y274" s="33">
        <v>7.04320225E-4</v>
      </c>
      <c r="Z274" s="33">
        <v>6.4478664999999995E-4</v>
      </c>
      <c r="AA274" s="33">
        <v>5.9512029999999997E-4</v>
      </c>
      <c r="AB274" s="33">
        <v>5.5368002500000009E-4</v>
      </c>
      <c r="AC274" s="33">
        <v>5.1750415000000006E-4</v>
      </c>
      <c r="AD274" s="33">
        <v>4.8618735000000002E-4</v>
      </c>
      <c r="AE274" s="33">
        <v>4.5855052500000002E-4</v>
      </c>
      <c r="AF274" s="33">
        <v>4.3394332499999995E-4</v>
      </c>
      <c r="AG274" s="33">
        <v>4.11654275E-4</v>
      </c>
      <c r="AH274" s="33">
        <v>3.9163192499999997E-4</v>
      </c>
      <c r="AI274" s="33">
        <v>3.7366648000000002E-4</v>
      </c>
      <c r="AJ274" s="33">
        <v>3.569467375E-4</v>
      </c>
      <c r="AK274" s="33">
        <v>3.4167018749999998E-4</v>
      </c>
      <c r="AL274" s="33">
        <v>3.2745568750000001E-4</v>
      </c>
      <c r="AM274" s="33">
        <v>3.1470373499999999E-4</v>
      </c>
      <c r="AN274" s="33">
        <v>3.0308787000000005E-4</v>
      </c>
      <c r="AO274" s="33">
        <v>2.922124275E-4</v>
      </c>
      <c r="AP274" s="33">
        <v>2.8254967500000001E-4</v>
      </c>
      <c r="AQ274" s="33">
        <v>2.7365416000000003E-4</v>
      </c>
      <c r="AR274" s="33">
        <v>2.6521727E-4</v>
      </c>
      <c r="AS274" s="33">
        <v>2.5785522250000001E-4</v>
      </c>
      <c r="AT274" s="33">
        <v>2.5093547249999999E-4</v>
      </c>
      <c r="AU274" s="33">
        <v>2.4433131750000001E-4</v>
      </c>
      <c r="AV274" s="33">
        <v>2.3791811500000002E-4</v>
      </c>
      <c r="AW274" s="33">
        <v>2.3207183249999999E-4</v>
      </c>
      <c r="AX274" s="33">
        <v>2.2624271250000001E-4</v>
      </c>
      <c r="AY274" s="33">
        <v>2.2090346000000003E-4</v>
      </c>
      <c r="AZ274" s="33">
        <v>2.15579075E-4</v>
      </c>
      <c r="BA274" s="33">
        <v>2.102016325E-4</v>
      </c>
      <c r="BB274" s="33">
        <v>2.0546225999999997E-4</v>
      </c>
      <c r="BC274" s="33">
        <v>2.0056377499999998E-4</v>
      </c>
      <c r="BD274" s="33">
        <v>1.9615164499999998E-4</v>
      </c>
      <c r="BE274" s="33">
        <v>1.9168627E-4</v>
      </c>
      <c r="BF274" s="33">
        <v>1.8741633750000002E-4</v>
      </c>
      <c r="BG274" s="33">
        <v>1.83211195E-4</v>
      </c>
      <c r="BH274" s="33">
        <v>1.7934536E-4</v>
      </c>
      <c r="BI274" s="33">
        <v>1.7542628999999999E-4</v>
      </c>
      <c r="BJ274" s="33">
        <v>1.7196386500000001E-4</v>
      </c>
      <c r="BK274" s="33">
        <v>1.68723675E-4</v>
      </c>
      <c r="BL274" s="33">
        <v>1.6554441499999999E-4</v>
      </c>
      <c r="BM274" s="33">
        <v>1.6273901500000001E-4</v>
      </c>
      <c r="BN274" s="33">
        <v>1.6001293500000002E-4</v>
      </c>
      <c r="BO274" s="33">
        <v>1.5778376749999999E-4</v>
      </c>
      <c r="BP274" s="33">
        <v>1.557149825E-4</v>
      </c>
      <c r="BQ274" s="33">
        <v>1.5391407E-4</v>
      </c>
      <c r="BR274" s="33">
        <v>1.5201821749999999E-4</v>
      </c>
      <c r="BS274" s="33">
        <v>1.5048173499999999E-4</v>
      </c>
      <c r="BT274" s="33">
        <v>1.4900918749999998E-4</v>
      </c>
      <c r="BU274" s="33">
        <v>1.4751981749999999E-4</v>
      </c>
      <c r="BV274" s="33">
        <v>1.4649436250000001E-4</v>
      </c>
      <c r="BW274" s="33">
        <v>1.4528109500000001E-4</v>
      </c>
      <c r="BX274" s="33">
        <v>1.4391743750000001E-4</v>
      </c>
      <c r="BY274" s="33">
        <v>1.4257140500000001E-4</v>
      </c>
      <c r="BZ274" s="33">
        <v>1.4103833750000002E-4</v>
      </c>
      <c r="CA274" s="33">
        <v>1.3965381000000002E-4</v>
      </c>
      <c r="CB274" s="33">
        <v>1.385370375E-4</v>
      </c>
      <c r="CC274" s="33">
        <v>1.37624415E-4</v>
      </c>
      <c r="CD274" s="33">
        <v>1.366394275E-4</v>
      </c>
      <c r="CE274" s="33">
        <v>1.357482075E-4</v>
      </c>
      <c r="CF274" s="33">
        <v>1.3445045999999999E-4</v>
      </c>
      <c r="CG274" s="33">
        <v>1.3309256500000001E-4</v>
      </c>
      <c r="CH274" s="33">
        <v>1.3189899499999998E-4</v>
      </c>
      <c r="CI274" s="33">
        <v>1.30908245E-4</v>
      </c>
      <c r="CJ274" s="33">
        <v>1.3011114000000001E-4</v>
      </c>
      <c r="CK274" s="33">
        <v>1.294130175E-4</v>
      </c>
      <c r="CL274" s="33">
        <v>1.2878253E-4</v>
      </c>
      <c r="CM274" s="33">
        <v>1.2787785249999999E-4</v>
      </c>
      <c r="CN274" s="33">
        <v>1.2672621249999998E-4</v>
      </c>
      <c r="CO274" s="33">
        <v>1.2543754750000001E-4</v>
      </c>
      <c r="CP274" s="33">
        <v>1.244411375E-4</v>
      </c>
      <c r="CQ274" s="33">
        <v>1.2354284750000001E-4</v>
      </c>
      <c r="CR274" s="33">
        <v>1.2299568500000001E-4</v>
      </c>
      <c r="CS274" s="33">
        <v>1.2228196249999999E-4</v>
      </c>
      <c r="CT274" s="33">
        <v>1.216374275E-4</v>
      </c>
      <c r="CU274" s="33">
        <v>1.2085552250000001E-4</v>
      </c>
      <c r="CV274" s="33">
        <v>1.197474325E-4</v>
      </c>
      <c r="CW274" s="33">
        <v>1.1865006750000001E-4</v>
      </c>
      <c r="CX274" s="33">
        <v>1.1777485999999999E-4</v>
      </c>
      <c r="CY274" s="33">
        <v>1.1707579499999999E-4</v>
      </c>
      <c r="CZ274" s="33">
        <v>1.1644333500000001E-4</v>
      </c>
      <c r="DA274" s="33">
        <v>1.1593781749999998E-4</v>
      </c>
      <c r="DB274" s="33">
        <v>1.153077425E-4</v>
      </c>
      <c r="DC274" s="33">
        <v>1.143810925E-4</v>
      </c>
      <c r="DD274" s="33">
        <v>1.1347134749999999E-4</v>
      </c>
      <c r="DE274" s="33">
        <v>1.126651E-4</v>
      </c>
      <c r="DF274" s="33">
        <v>1.1207269500000001E-4</v>
      </c>
      <c r="DG274" s="33">
        <v>1.1168122000000001E-4</v>
      </c>
      <c r="DH274" s="33">
        <v>1.1114262E-4</v>
      </c>
      <c r="DI274" s="33">
        <v>1.1065860500000001E-4</v>
      </c>
      <c r="DJ274" s="33">
        <v>1.0994285999999999E-4</v>
      </c>
      <c r="DK274" s="33">
        <v>1.090510575E-4</v>
      </c>
      <c r="DL274" s="33">
        <v>1.0811104249999999E-4</v>
      </c>
      <c r="DM274" s="33">
        <v>1.074511825E-4</v>
      </c>
      <c r="DN274" s="33">
        <v>1.0700642E-4</v>
      </c>
      <c r="DO274" s="33">
        <v>1.067180475E-4</v>
      </c>
      <c r="DP274" s="33">
        <v>1.0627060750000001E-4</v>
      </c>
      <c r="DQ274" s="33">
        <v>1.056627175E-4</v>
      </c>
      <c r="DR274" s="33">
        <v>1.0498881749999999E-4</v>
      </c>
      <c r="DS274" s="33">
        <v>1.0422165000000001E-4</v>
      </c>
      <c r="DT274" s="33">
        <v>1.0361065250000001E-4</v>
      </c>
      <c r="DU274" s="33">
        <v>1.0320128249999999E-4</v>
      </c>
      <c r="DV274" s="33">
        <v>1.027333E-4</v>
      </c>
      <c r="DW274" s="33">
        <v>1.02032785E-4</v>
      </c>
      <c r="DX274" s="33">
        <v>1.00990245E-4</v>
      </c>
      <c r="DY274" s="33">
        <v>9.9424824999999999E-5</v>
      </c>
      <c r="DZ274" s="33">
        <v>9.7939217499999997E-5</v>
      </c>
      <c r="EA274" s="33">
        <v>9.64030725E-5</v>
      </c>
      <c r="EB274" s="33">
        <v>9.4992137500000007E-5</v>
      </c>
      <c r="EC274" s="33">
        <v>9.3842470000000006E-5</v>
      </c>
      <c r="ED274" s="33">
        <v>9.2770439999999998E-5</v>
      </c>
      <c r="EE274" s="33">
        <v>9.1659482499999994E-5</v>
      </c>
      <c r="EF274" s="33">
        <v>9.0531817499999991E-5</v>
      </c>
      <c r="EG274" s="33">
        <v>8.9242925000000001E-5</v>
      </c>
      <c r="EH274" s="33">
        <v>8.8057072499999996E-5</v>
      </c>
      <c r="EI274" s="33">
        <v>8.6969927500000008E-5</v>
      </c>
      <c r="EJ274" s="33">
        <v>8.5714499999999994E-5</v>
      </c>
      <c r="EK274" s="33">
        <v>8.4476805000000004E-5</v>
      </c>
      <c r="EL274" s="33">
        <v>8.3497962499999993E-5</v>
      </c>
      <c r="EM274" s="33">
        <v>8.2247394999999994E-5</v>
      </c>
      <c r="EN274" s="33">
        <v>8.0944934999999994E-5</v>
      </c>
      <c r="EO274" s="33">
        <v>7.9942939999999999E-5</v>
      </c>
      <c r="EP274" s="33">
        <v>7.8788065000000003E-5</v>
      </c>
      <c r="EQ274" s="33">
        <v>7.7922499999999998E-5</v>
      </c>
      <c r="ER274" s="33">
        <v>7.7160007499999997E-5</v>
      </c>
      <c r="ES274" s="33">
        <v>7.6397134999999996E-5</v>
      </c>
      <c r="ET274" s="33">
        <v>7.5746674999999989E-5</v>
      </c>
      <c r="EU274" s="33">
        <v>7.4928090000000004E-5</v>
      </c>
      <c r="EV274" s="33">
        <v>7.3743482499999998E-5</v>
      </c>
      <c r="EW274" s="33">
        <v>7.2418905000000013E-5</v>
      </c>
      <c r="EX274" s="33">
        <v>7.1273350000000004E-5</v>
      </c>
      <c r="EY274" s="33">
        <v>7.0029412499999995E-5</v>
      </c>
      <c r="EZ274" s="33">
        <v>6.9052897499999994E-5</v>
      </c>
      <c r="FA274" s="33">
        <v>6.81870075E-5</v>
      </c>
      <c r="FB274" s="33">
        <v>6.749785E-5</v>
      </c>
      <c r="FC274" s="33">
        <v>6.6952560000000004E-5</v>
      </c>
      <c r="FD274" s="33">
        <v>6.6401609999999992E-5</v>
      </c>
      <c r="FE274" s="33">
        <v>6.60454025E-5</v>
      </c>
      <c r="FF274" s="33">
        <v>6.5871367500000002E-5</v>
      </c>
      <c r="FG274" s="33">
        <v>6.5827405E-5</v>
      </c>
      <c r="FH274" s="33">
        <v>6.5671962499999991E-5</v>
      </c>
      <c r="FI274" s="33">
        <v>6.5407329999999988E-5</v>
      </c>
      <c r="FJ274" s="33">
        <v>6.4890029999999999E-5</v>
      </c>
      <c r="FK274" s="33">
        <v>6.4219355000000007E-5</v>
      </c>
      <c r="FL274" s="33">
        <v>6.3561814999999993E-5</v>
      </c>
      <c r="FM274" s="33">
        <v>6.3034942500000008E-5</v>
      </c>
      <c r="FN274" s="33">
        <v>6.2674970000000003E-5</v>
      </c>
      <c r="FO274" s="33">
        <v>6.24198275E-5</v>
      </c>
      <c r="FP274" s="33">
        <v>6.2334717499999996E-5</v>
      </c>
      <c r="FQ274" s="33">
        <v>6.2435295000000008E-5</v>
      </c>
      <c r="FR274" s="33">
        <v>6.2552419999999996E-5</v>
      </c>
      <c r="FS274" s="33">
        <v>6.2485205000000003E-5</v>
      </c>
      <c r="FT274" s="33">
        <v>6.2548870000000005E-5</v>
      </c>
      <c r="FU274" s="33">
        <v>6.26626725E-5</v>
      </c>
      <c r="FV274" s="33">
        <v>6.236621250000001E-5</v>
      </c>
      <c r="FW274" s="33">
        <v>6.1837432500000004E-5</v>
      </c>
      <c r="FX274" s="33">
        <v>6.1261934999999999E-5</v>
      </c>
      <c r="FY274" s="33">
        <v>6.0646587499999992E-5</v>
      </c>
      <c r="FZ274" s="33">
        <v>5.9851955000000006E-5</v>
      </c>
      <c r="GA274" s="33">
        <v>5.90984075E-5</v>
      </c>
      <c r="GB274" s="33">
        <v>5.8758775000000002E-5</v>
      </c>
      <c r="GC274" s="33">
        <v>5.8718572499999992E-5</v>
      </c>
      <c r="GD274" s="33">
        <v>5.8757252499999994E-5</v>
      </c>
      <c r="GE274" s="33">
        <v>5.8866097500000005E-5</v>
      </c>
      <c r="GF274" s="33">
        <v>5.9073844999999993E-5</v>
      </c>
      <c r="GG274" s="33">
        <v>5.9267329999999996E-5</v>
      </c>
      <c r="GH274" s="33">
        <v>5.9298452499999995E-5</v>
      </c>
      <c r="GI274" s="33">
        <v>5.9102470000000003E-5</v>
      </c>
      <c r="GJ274" s="33">
        <v>5.88676725E-5</v>
      </c>
      <c r="GK274" s="33">
        <v>5.8606849999999999E-5</v>
      </c>
      <c r="GL274" s="33">
        <v>5.8131899999999998E-5</v>
      </c>
      <c r="GM274" s="33">
        <v>5.7623894999999995E-5</v>
      </c>
      <c r="GN274" s="33">
        <v>5.7151272499999998E-5</v>
      </c>
      <c r="GO274" s="33">
        <v>5.6611125000000006E-5</v>
      </c>
      <c r="GP274" s="33">
        <v>5.6235420000000002E-5</v>
      </c>
      <c r="GQ274" s="33">
        <v>5.5974679999999996E-5</v>
      </c>
      <c r="GR274" s="33">
        <v>5.5840492499999998E-5</v>
      </c>
      <c r="GS274" s="33">
        <v>5.5859942500000003E-5</v>
      </c>
      <c r="GT274" s="33">
        <v>5.5889382499999996E-5</v>
      </c>
      <c r="GU274" s="33">
        <v>5.5911267499999996E-5</v>
      </c>
      <c r="GV274" s="33">
        <v>5.5872865000000003E-5</v>
      </c>
      <c r="GW274" s="33">
        <v>5.5742032500000002E-5</v>
      </c>
      <c r="GX274" s="33">
        <v>5.5585835000000001E-5</v>
      </c>
    </row>
    <row r="275" spans="1:206" x14ac:dyDescent="0.25">
      <c r="A275" s="13" t="str">
        <f t="shared" si="2"/>
        <v>Boom-EXTREMELY COARSE-0.6-7-20</v>
      </c>
      <c r="B275" s="13" t="s">
        <v>57</v>
      </c>
      <c r="C275" s="13" t="s">
        <v>33</v>
      </c>
      <c r="D275" s="23">
        <v>0.6</v>
      </c>
      <c r="E275" s="23">
        <v>7</v>
      </c>
      <c r="F275" s="32">
        <v>20</v>
      </c>
      <c r="G275" s="33">
        <v>7.0823415000000004E-3</v>
      </c>
      <c r="H275" s="33">
        <v>3.7079342500000003E-3</v>
      </c>
      <c r="I275" s="33">
        <v>2.4161817499999999E-3</v>
      </c>
      <c r="J275" s="33">
        <v>2.07243925E-3</v>
      </c>
      <c r="K275" s="33">
        <v>2.0319104999999998E-3</v>
      </c>
      <c r="L275" s="33">
        <v>2.2376244999999999E-3</v>
      </c>
      <c r="M275" s="33">
        <v>2.1157073749999999E-3</v>
      </c>
      <c r="N275" s="33">
        <v>1.9937347999999999E-3</v>
      </c>
      <c r="O275" s="33">
        <v>1.8912191749999997E-3</v>
      </c>
      <c r="P275" s="33">
        <v>1.7719566250000002E-3</v>
      </c>
      <c r="Q275" s="33">
        <v>1.6440621250000003E-3</v>
      </c>
      <c r="R275" s="33">
        <v>1.4921074E-3</v>
      </c>
      <c r="S275" s="33">
        <v>1.3259367750000002E-3</v>
      </c>
      <c r="T275" s="33">
        <v>1.1509505499999999E-3</v>
      </c>
      <c r="U275" s="33">
        <v>9.8382012499999998E-4</v>
      </c>
      <c r="V275" s="33">
        <v>8.2009974999999995E-4</v>
      </c>
      <c r="W275" s="33">
        <v>6.6654532500000005E-4</v>
      </c>
      <c r="X275" s="33">
        <v>6.0911442499999994E-4</v>
      </c>
      <c r="Y275" s="33">
        <v>5.6662397500000005E-4</v>
      </c>
      <c r="Z275" s="33">
        <v>5.3459117500000001E-4</v>
      </c>
      <c r="AA275" s="33">
        <v>5.0861510000000006E-4</v>
      </c>
      <c r="AB275" s="33">
        <v>4.8647609999999993E-4</v>
      </c>
      <c r="AC275" s="33">
        <v>4.6709337500000004E-4</v>
      </c>
      <c r="AD275" s="33">
        <v>4.5036347000000003E-4</v>
      </c>
      <c r="AE275" s="33">
        <v>4.3533727250000005E-4</v>
      </c>
      <c r="AF275" s="33">
        <v>4.223285775E-4</v>
      </c>
      <c r="AG275" s="33">
        <v>4.1018716999999998E-4</v>
      </c>
      <c r="AH275" s="33">
        <v>3.9858625500000005E-4</v>
      </c>
      <c r="AI275" s="33">
        <v>3.8783615500000005E-4</v>
      </c>
      <c r="AJ275" s="33">
        <v>3.7790013249999998E-4</v>
      </c>
      <c r="AK275" s="33">
        <v>3.6846720249999998E-4</v>
      </c>
      <c r="AL275" s="33">
        <v>3.5921803750000003E-4</v>
      </c>
      <c r="AM275" s="33">
        <v>3.4993118999999999E-4</v>
      </c>
      <c r="AN275" s="33">
        <v>3.4091577250000001E-4</v>
      </c>
      <c r="AO275" s="33">
        <v>3.3228915000000004E-4</v>
      </c>
      <c r="AP275" s="33">
        <v>3.236781325E-4</v>
      </c>
      <c r="AQ275" s="33">
        <v>3.1492406500000002E-4</v>
      </c>
      <c r="AR275" s="33">
        <v>3.0648213500000001E-4</v>
      </c>
      <c r="AS275" s="33">
        <v>2.9865728250000003E-4</v>
      </c>
      <c r="AT275" s="33">
        <v>2.9154936749999999E-4</v>
      </c>
      <c r="AU275" s="33">
        <v>2.8424537000000001E-4</v>
      </c>
      <c r="AV275" s="33">
        <v>2.7693230749999999E-4</v>
      </c>
      <c r="AW275" s="33">
        <v>2.7037782750000003E-4</v>
      </c>
      <c r="AX275" s="33">
        <v>2.6421164499999995E-4</v>
      </c>
      <c r="AY275" s="33">
        <v>2.5812486000000002E-4</v>
      </c>
      <c r="AZ275" s="33">
        <v>2.5189581500000002E-4</v>
      </c>
      <c r="BA275" s="33">
        <v>2.4630256250000003E-4</v>
      </c>
      <c r="BB275" s="33">
        <v>2.407796225E-4</v>
      </c>
      <c r="BC275" s="33">
        <v>2.3547324999999999E-4</v>
      </c>
      <c r="BD275" s="33">
        <v>2.2996378749999999E-4</v>
      </c>
      <c r="BE275" s="33">
        <v>2.2482489499999999E-4</v>
      </c>
      <c r="BF275" s="33">
        <v>2.2021522250000001E-4</v>
      </c>
      <c r="BG275" s="33">
        <v>2.1565320000000002E-4</v>
      </c>
      <c r="BH275" s="33">
        <v>2.1080419249999997E-4</v>
      </c>
      <c r="BI275" s="33">
        <v>2.0643252999999999E-4</v>
      </c>
      <c r="BJ275" s="33">
        <v>2.019172375E-4</v>
      </c>
      <c r="BK275" s="33">
        <v>1.9771655499999997E-4</v>
      </c>
      <c r="BL275" s="33">
        <v>1.9401039250000002E-4</v>
      </c>
      <c r="BM275" s="33">
        <v>1.9015328250000002E-4</v>
      </c>
      <c r="BN275" s="33">
        <v>1.8630956250000001E-4</v>
      </c>
      <c r="BO275" s="33">
        <v>1.8238495499999999E-4</v>
      </c>
      <c r="BP275" s="33">
        <v>1.7874915749999999E-4</v>
      </c>
      <c r="BQ275" s="33">
        <v>1.7547550999999999E-4</v>
      </c>
      <c r="BR275" s="33">
        <v>1.7272833499999999E-4</v>
      </c>
      <c r="BS275" s="33">
        <v>1.7008596999999997E-4</v>
      </c>
      <c r="BT275" s="33">
        <v>1.6766955499999999E-4</v>
      </c>
      <c r="BU275" s="33">
        <v>1.648782925E-4</v>
      </c>
      <c r="BV275" s="33">
        <v>1.6205240499999999E-4</v>
      </c>
      <c r="BW275" s="33">
        <v>1.5968373250000001E-4</v>
      </c>
      <c r="BX275" s="33">
        <v>1.5791795500000002E-4</v>
      </c>
      <c r="BY275" s="33">
        <v>1.566715325E-4</v>
      </c>
      <c r="BZ275" s="33">
        <v>1.5492447750000001E-4</v>
      </c>
      <c r="CA275" s="33">
        <v>1.5287958499999999E-4</v>
      </c>
      <c r="CB275" s="33">
        <v>1.5085530250000002E-4</v>
      </c>
      <c r="CC275" s="33">
        <v>1.4883903749999999E-4</v>
      </c>
      <c r="CD275" s="33">
        <v>1.4677712749999999E-4</v>
      </c>
      <c r="CE275" s="33">
        <v>1.448763525E-4</v>
      </c>
      <c r="CF275" s="33">
        <v>1.4313785749999998E-4</v>
      </c>
      <c r="CG275" s="33">
        <v>1.4141129499999999E-4</v>
      </c>
      <c r="CH275" s="33">
        <v>1.392634925E-4</v>
      </c>
      <c r="CI275" s="33">
        <v>1.368223625E-4</v>
      </c>
      <c r="CJ275" s="33">
        <v>1.3460261999999999E-4</v>
      </c>
      <c r="CK275" s="33">
        <v>1.3248982500000002E-4</v>
      </c>
      <c r="CL275" s="33">
        <v>1.3011385E-4</v>
      </c>
      <c r="CM275" s="33">
        <v>1.2793515E-4</v>
      </c>
      <c r="CN275" s="33">
        <v>1.2582930750000001E-4</v>
      </c>
      <c r="CO275" s="33">
        <v>1.2403409750000002E-4</v>
      </c>
      <c r="CP275" s="33">
        <v>1.2203377E-4</v>
      </c>
      <c r="CQ275" s="33">
        <v>1.2027772E-4</v>
      </c>
      <c r="CR275" s="33">
        <v>1.183594325E-4</v>
      </c>
      <c r="CS275" s="33">
        <v>1.1635238000000001E-4</v>
      </c>
      <c r="CT275" s="33">
        <v>1.142146275E-4</v>
      </c>
      <c r="CU275" s="33">
        <v>1.1236594499999999E-4</v>
      </c>
      <c r="CV275" s="33">
        <v>1.108188525E-4</v>
      </c>
      <c r="CW275" s="33">
        <v>1.0918774250000001E-4</v>
      </c>
      <c r="CX275" s="33">
        <v>1.076612975E-4</v>
      </c>
      <c r="CY275" s="33">
        <v>1.060286875E-4</v>
      </c>
      <c r="CZ275" s="33">
        <v>1.0450669E-4</v>
      </c>
      <c r="DA275" s="33">
        <v>1.0281075750000001E-4</v>
      </c>
      <c r="DB275" s="33">
        <v>1.0132658E-4</v>
      </c>
      <c r="DC275" s="33">
        <v>9.9856202500000005E-5</v>
      </c>
      <c r="DD275" s="33">
        <v>9.83186825E-5</v>
      </c>
      <c r="DE275" s="33">
        <v>9.6838569999999996E-5</v>
      </c>
      <c r="DF275" s="33">
        <v>9.5250735000000002E-5</v>
      </c>
      <c r="DG275" s="33">
        <v>9.4041392499999993E-5</v>
      </c>
      <c r="DH275" s="33">
        <v>9.2870845000000009E-5</v>
      </c>
      <c r="DI275" s="33">
        <v>9.1672572500000002E-5</v>
      </c>
      <c r="DJ275" s="33">
        <v>9.0487765000000009E-5</v>
      </c>
      <c r="DK275" s="33">
        <v>8.93034125E-5</v>
      </c>
      <c r="DL275" s="33">
        <v>8.7950302499999994E-5</v>
      </c>
      <c r="DM275" s="33">
        <v>8.6624162500000004E-5</v>
      </c>
      <c r="DN275" s="33">
        <v>8.5488734999999996E-5</v>
      </c>
      <c r="DO275" s="33">
        <v>8.4707574999999993E-5</v>
      </c>
      <c r="DP275" s="33">
        <v>8.4104267500000008E-5</v>
      </c>
      <c r="DQ275" s="33">
        <v>8.3460279999999996E-5</v>
      </c>
      <c r="DR275" s="33">
        <v>8.2791082499999996E-5</v>
      </c>
      <c r="DS275" s="33">
        <v>8.2196704999999999E-5</v>
      </c>
      <c r="DT275" s="33">
        <v>8.1417670000000003E-5</v>
      </c>
      <c r="DU275" s="33">
        <v>8.05913125E-5</v>
      </c>
      <c r="DV275" s="33">
        <v>7.9821012499999998E-5</v>
      </c>
      <c r="DW275" s="33">
        <v>7.9318689999999996E-5</v>
      </c>
      <c r="DX275" s="33">
        <v>7.87775075E-5</v>
      </c>
      <c r="DY275" s="33">
        <v>7.8291345000000004E-5</v>
      </c>
      <c r="DZ275" s="33">
        <v>7.7594659999999995E-5</v>
      </c>
      <c r="EA275" s="33">
        <v>7.7023389999999998E-5</v>
      </c>
      <c r="EB275" s="33">
        <v>7.6271557499999997E-5</v>
      </c>
      <c r="EC275" s="33">
        <v>7.5537099999999999E-5</v>
      </c>
      <c r="ED275" s="33">
        <v>7.4930334999999992E-5</v>
      </c>
      <c r="EE275" s="33">
        <v>7.4314069999999998E-5</v>
      </c>
      <c r="EF275" s="33">
        <v>7.3830909999999999E-5</v>
      </c>
      <c r="EG275" s="33">
        <v>7.3331322500000005E-5</v>
      </c>
      <c r="EH275" s="33">
        <v>7.3003839999999997E-5</v>
      </c>
      <c r="EI275" s="33">
        <v>7.2604817499999998E-5</v>
      </c>
      <c r="EJ275" s="33">
        <v>7.2040962499999998E-5</v>
      </c>
      <c r="EK275" s="33">
        <v>7.1510404999999992E-5</v>
      </c>
      <c r="EL275" s="33">
        <v>7.0634860000000008E-5</v>
      </c>
      <c r="EM275" s="33">
        <v>6.9806689999999996E-5</v>
      </c>
      <c r="EN275" s="33">
        <v>6.8932615000000006E-5</v>
      </c>
      <c r="EO275" s="33">
        <v>6.8097265000000007E-5</v>
      </c>
      <c r="EP275" s="33">
        <v>6.732233249999999E-5</v>
      </c>
      <c r="EQ275" s="33">
        <v>6.6551697499999998E-5</v>
      </c>
      <c r="ER275" s="33">
        <v>6.5711332500000008E-5</v>
      </c>
      <c r="ES275" s="33">
        <v>6.5007147500000003E-5</v>
      </c>
      <c r="ET275" s="33">
        <v>6.4407617500000008E-5</v>
      </c>
      <c r="EU275" s="33">
        <v>6.3725309999999999E-5</v>
      </c>
      <c r="EV275" s="33">
        <v>6.2763807499999994E-5</v>
      </c>
      <c r="EW275" s="33">
        <v>6.1757969999999999E-5</v>
      </c>
      <c r="EX275" s="33">
        <v>6.0773157499999996E-5</v>
      </c>
      <c r="EY275" s="33">
        <v>5.9921582499999994E-5</v>
      </c>
      <c r="EZ275" s="33">
        <v>5.92944525E-5</v>
      </c>
      <c r="FA275" s="33">
        <v>5.8718774999999989E-5</v>
      </c>
      <c r="FB275" s="33">
        <v>5.8076107499999995E-5</v>
      </c>
      <c r="FC275" s="33">
        <v>5.7439684999999997E-5</v>
      </c>
      <c r="FD275" s="33">
        <v>5.6642715000000007E-5</v>
      </c>
      <c r="FE275" s="33">
        <v>5.5965440000000007E-5</v>
      </c>
      <c r="FF275" s="33">
        <v>5.5385744999999997E-5</v>
      </c>
      <c r="FG275" s="33">
        <v>5.4952274999999997E-5</v>
      </c>
      <c r="FH275" s="33">
        <v>5.4398499999999991E-5</v>
      </c>
      <c r="FI275" s="33">
        <v>5.380571E-5</v>
      </c>
      <c r="FJ275" s="33">
        <v>5.3098794999999993E-5</v>
      </c>
      <c r="FK275" s="33">
        <v>5.2185672499999999E-5</v>
      </c>
      <c r="FL275" s="33">
        <v>5.14568775E-5</v>
      </c>
      <c r="FM275" s="33">
        <v>5.0580055000000004E-5</v>
      </c>
      <c r="FN275" s="33">
        <v>4.9832214999999995E-5</v>
      </c>
      <c r="FO275" s="33">
        <v>4.9121574999999999E-5</v>
      </c>
      <c r="FP275" s="33">
        <v>4.8601299999999998E-5</v>
      </c>
      <c r="FQ275" s="33">
        <v>4.8267794999999999E-5</v>
      </c>
      <c r="FR275" s="33">
        <v>4.7983854999999997E-5</v>
      </c>
      <c r="FS275" s="33">
        <v>4.7837695000000004E-5</v>
      </c>
      <c r="FT275" s="33">
        <v>4.7540952500000004E-5</v>
      </c>
      <c r="FU275" s="33">
        <v>4.716248E-5</v>
      </c>
      <c r="FV275" s="33">
        <v>4.66593175E-5</v>
      </c>
      <c r="FW275" s="33">
        <v>4.6255342499999997E-5</v>
      </c>
      <c r="FX275" s="33">
        <v>4.5887955000000002E-5</v>
      </c>
      <c r="FY275" s="33">
        <v>4.5568907500000001E-5</v>
      </c>
      <c r="FZ275" s="33">
        <v>4.5085697499999997E-5</v>
      </c>
      <c r="GA275" s="33">
        <v>4.4624549999999996E-5</v>
      </c>
      <c r="GB275" s="33">
        <v>4.4170985E-5</v>
      </c>
      <c r="GC275" s="33">
        <v>4.3820987499999995E-5</v>
      </c>
      <c r="GD275" s="33">
        <v>4.37279625E-5</v>
      </c>
      <c r="GE275" s="33">
        <v>4.3698675000000001E-5</v>
      </c>
      <c r="GF275" s="33">
        <v>4.3661439999999998E-5</v>
      </c>
      <c r="GG275" s="33">
        <v>4.3519810000000004E-5</v>
      </c>
      <c r="GH275" s="33">
        <v>4.3364837500000001E-5</v>
      </c>
      <c r="GI275" s="33">
        <v>4.3178715000000002E-5</v>
      </c>
      <c r="GJ275" s="33">
        <v>4.3010425750000003E-5</v>
      </c>
      <c r="GK275" s="33">
        <v>4.278437375E-5</v>
      </c>
      <c r="GL275" s="33">
        <v>4.2484622249999996E-5</v>
      </c>
      <c r="GM275" s="33">
        <v>4.2192611500000001E-5</v>
      </c>
      <c r="GN275" s="33">
        <v>4.1797918749999995E-5</v>
      </c>
      <c r="GO275" s="33">
        <v>4.1425649499999997E-5</v>
      </c>
      <c r="GP275" s="33">
        <v>4.1146922000000004E-5</v>
      </c>
      <c r="GQ275" s="33">
        <v>4.0792179000000001E-5</v>
      </c>
      <c r="GR275" s="33">
        <v>4.0421622E-5</v>
      </c>
      <c r="GS275" s="33">
        <v>3.9889477749999999E-5</v>
      </c>
      <c r="GT275" s="33">
        <v>3.941562275E-5</v>
      </c>
      <c r="GU275" s="33">
        <v>3.8872497250000002E-5</v>
      </c>
      <c r="GV275" s="33">
        <v>3.8319165999999998E-5</v>
      </c>
      <c r="GW275" s="33">
        <v>3.76977195E-5</v>
      </c>
      <c r="GX275" s="33">
        <v>3.7159945249999999E-5</v>
      </c>
    </row>
    <row r="276" spans="1:206" x14ac:dyDescent="0.25">
      <c r="A276" s="13" t="str">
        <f t="shared" si="2"/>
        <v>Boom-EXTREMELY COARSE-0.6-20-3</v>
      </c>
      <c r="B276" s="13" t="s">
        <v>57</v>
      </c>
      <c r="C276" s="13" t="s">
        <v>33</v>
      </c>
      <c r="D276" s="23">
        <v>0.6</v>
      </c>
      <c r="E276" s="23">
        <v>20</v>
      </c>
      <c r="F276" s="32">
        <v>3</v>
      </c>
      <c r="G276" s="33">
        <v>6.47723925E-3</v>
      </c>
      <c r="H276" s="33">
        <v>4.4518787499999999E-3</v>
      </c>
      <c r="I276" s="33">
        <v>3.3964060000000003E-3</v>
      </c>
      <c r="J276" s="33">
        <v>2.69930825E-3</v>
      </c>
      <c r="K276" s="33">
        <v>2.30358725E-3</v>
      </c>
      <c r="L276" s="33">
        <v>1.9348330000000002E-3</v>
      </c>
      <c r="M276" s="33">
        <v>1.6609332499999999E-3</v>
      </c>
      <c r="N276" s="33">
        <v>1.433417E-3</v>
      </c>
      <c r="O276" s="33">
        <v>1.2307199250000001E-3</v>
      </c>
      <c r="P276" s="33">
        <v>1.0599211749999999E-3</v>
      </c>
      <c r="Q276" s="33">
        <v>9.1918912499999988E-4</v>
      </c>
      <c r="R276" s="33">
        <v>7.9026890000000009E-4</v>
      </c>
      <c r="S276" s="33">
        <v>6.7287469999999998E-4</v>
      </c>
      <c r="T276" s="33">
        <v>5.584791E-4</v>
      </c>
      <c r="U276" s="33">
        <v>4.5135102500000002E-4</v>
      </c>
      <c r="V276" s="33">
        <v>3.6603580000000002E-4</v>
      </c>
      <c r="W276" s="33">
        <v>3.0669404999999995E-4</v>
      </c>
      <c r="X276" s="33">
        <v>2.6687972500000001E-4</v>
      </c>
      <c r="Y276" s="33">
        <v>2.3471462499999999E-4</v>
      </c>
      <c r="Z276" s="33">
        <v>2.0875460000000003E-4</v>
      </c>
      <c r="AA276" s="33">
        <v>1.8745187000000001E-4</v>
      </c>
      <c r="AB276" s="33">
        <v>1.6927557500000001E-4</v>
      </c>
      <c r="AC276" s="33">
        <v>1.5405609499999999E-4</v>
      </c>
      <c r="AD276" s="33">
        <v>1.4135003499999999E-4</v>
      </c>
      <c r="AE276" s="33">
        <v>1.3026345500000001E-4</v>
      </c>
      <c r="AF276" s="33">
        <v>1.2063102999999999E-4</v>
      </c>
      <c r="AG276" s="33">
        <v>1.1176712000000001E-4</v>
      </c>
      <c r="AH276" s="33">
        <v>1.037234975E-4</v>
      </c>
      <c r="AI276" s="33">
        <v>9.6259980000000002E-5</v>
      </c>
      <c r="AJ276" s="33">
        <v>8.9829634999999994E-5</v>
      </c>
      <c r="AK276" s="33">
        <v>8.4138022499999991E-5</v>
      </c>
      <c r="AL276" s="33">
        <v>7.9072332500000004E-5</v>
      </c>
      <c r="AM276" s="33">
        <v>7.4717114999999998E-5</v>
      </c>
      <c r="AN276" s="33">
        <v>7.0730862500000005E-5</v>
      </c>
      <c r="AO276" s="33">
        <v>6.7030909999999996E-5</v>
      </c>
      <c r="AP276" s="33">
        <v>6.3175617500000003E-5</v>
      </c>
      <c r="AQ276" s="33">
        <v>6.002565E-5</v>
      </c>
      <c r="AR276" s="33">
        <v>5.7103709999999994E-5</v>
      </c>
      <c r="AS276" s="33">
        <v>5.463024E-5</v>
      </c>
      <c r="AT276" s="33">
        <v>5.2082262500000002E-5</v>
      </c>
      <c r="AU276" s="33">
        <v>4.9927704999999993E-5</v>
      </c>
      <c r="AV276" s="33">
        <v>4.7908050000000006E-5</v>
      </c>
      <c r="AW276" s="33">
        <v>4.6261812500000002E-5</v>
      </c>
      <c r="AX276" s="33">
        <v>4.4493859999999995E-5</v>
      </c>
      <c r="AY276" s="33">
        <v>4.2532232499999998E-5</v>
      </c>
      <c r="AZ276" s="33">
        <v>4.1151472500000002E-5</v>
      </c>
      <c r="BA276" s="33">
        <v>3.9884915000000003E-5</v>
      </c>
      <c r="BB276" s="33">
        <v>3.9011242499999996E-5</v>
      </c>
      <c r="BC276" s="33">
        <v>3.781488375E-5</v>
      </c>
      <c r="BD276" s="33">
        <v>3.6374217750000005E-5</v>
      </c>
      <c r="BE276" s="33">
        <v>3.5531667499999998E-5</v>
      </c>
      <c r="BF276" s="33">
        <v>3.4815647749999998E-5</v>
      </c>
      <c r="BG276" s="33">
        <v>3.410974825E-5</v>
      </c>
      <c r="BH276" s="33">
        <v>3.3296191500000002E-5</v>
      </c>
      <c r="BI276" s="33">
        <v>3.2355577500000001E-5</v>
      </c>
      <c r="BJ276" s="33">
        <v>3.1423451749999998E-5</v>
      </c>
      <c r="BK276" s="33">
        <v>3.0819088249999997E-5</v>
      </c>
      <c r="BL276" s="33">
        <v>3.0192962500000001E-5</v>
      </c>
      <c r="BM276" s="33">
        <v>2.9756039000000001E-5</v>
      </c>
      <c r="BN276" s="33">
        <v>2.9190421500000003E-5</v>
      </c>
      <c r="BO276" s="33">
        <v>2.8567754749999996E-5</v>
      </c>
      <c r="BP276" s="33">
        <v>2.7928000500000002E-5</v>
      </c>
      <c r="BQ276" s="33">
        <v>2.7704691749999998E-5</v>
      </c>
      <c r="BR276" s="33">
        <v>2.743740575E-5</v>
      </c>
      <c r="BS276" s="33">
        <v>2.7342159749999999E-5</v>
      </c>
      <c r="BT276" s="33">
        <v>2.7058135500000001E-5</v>
      </c>
      <c r="BU276" s="33">
        <v>2.650240225E-5</v>
      </c>
      <c r="BV276" s="33">
        <v>2.5926843749999999E-5</v>
      </c>
      <c r="BW276" s="33">
        <v>2.5674387500000002E-5</v>
      </c>
      <c r="BX276" s="33">
        <v>2.555548125E-5</v>
      </c>
      <c r="BY276" s="33">
        <v>2.5366327500000003E-5</v>
      </c>
      <c r="BZ276" s="33">
        <v>2.5153365E-5</v>
      </c>
      <c r="CA276" s="33">
        <v>2.5129574749999997E-5</v>
      </c>
      <c r="CB276" s="33">
        <v>2.4779987499999999E-5</v>
      </c>
      <c r="CC276" s="33">
        <v>2.4418176499999998E-5</v>
      </c>
      <c r="CD276" s="33">
        <v>2.379870575E-5</v>
      </c>
      <c r="CE276" s="33">
        <v>2.3560789999999999E-5</v>
      </c>
      <c r="CF276" s="33">
        <v>2.3692295500000001E-5</v>
      </c>
      <c r="CG276" s="33">
        <v>2.3557151750000002E-5</v>
      </c>
      <c r="CH276" s="33">
        <v>2.3536150500000001E-5</v>
      </c>
      <c r="CI276" s="33">
        <v>2.3289372500000002E-5</v>
      </c>
      <c r="CJ276" s="33">
        <v>2.2897250749999999E-5</v>
      </c>
      <c r="CK276" s="33">
        <v>2.2532354749999999E-5</v>
      </c>
      <c r="CL276" s="33">
        <v>2.2076195250000003E-5</v>
      </c>
      <c r="CM276" s="33">
        <v>2.185200775E-5</v>
      </c>
      <c r="CN276" s="33">
        <v>2.1781822249999998E-5</v>
      </c>
      <c r="CO276" s="33">
        <v>2.177943225E-5</v>
      </c>
      <c r="CP276" s="33">
        <v>2.1906214750000002E-5</v>
      </c>
      <c r="CQ276" s="33">
        <v>2.1926510000000002E-5</v>
      </c>
      <c r="CR276" s="33">
        <v>2.1319072999999997E-5</v>
      </c>
      <c r="CS276" s="33">
        <v>2.0989093500000001E-5</v>
      </c>
      <c r="CT276" s="33">
        <v>2.0574677999999998E-5</v>
      </c>
      <c r="CU276" s="33">
        <v>2.0350779750000001E-5</v>
      </c>
      <c r="CV276" s="33">
        <v>2.0270822500000001E-5</v>
      </c>
      <c r="CW276" s="33">
        <v>2.0128227999999998E-5</v>
      </c>
      <c r="CX276" s="33">
        <v>1.9554855250000001E-5</v>
      </c>
      <c r="CY276" s="33">
        <v>1.8934754750000002E-5</v>
      </c>
      <c r="CZ276" s="33">
        <v>1.8457019500000003E-5</v>
      </c>
      <c r="DA276" s="33">
        <v>1.8277011000000001E-5</v>
      </c>
      <c r="DB276" s="33">
        <v>1.817522675E-5</v>
      </c>
      <c r="DC276" s="33">
        <v>1.8238323499999999E-5</v>
      </c>
      <c r="DD276" s="33">
        <v>1.8030602999999998E-5</v>
      </c>
      <c r="DE276" s="33">
        <v>1.7460654499999999E-5</v>
      </c>
      <c r="DF276" s="33">
        <v>1.7095085500000002E-5</v>
      </c>
      <c r="DG276" s="33">
        <v>1.6567490500000001E-5</v>
      </c>
      <c r="DH276" s="33">
        <v>1.6214880750000002E-5</v>
      </c>
      <c r="DI276" s="33">
        <v>1.6193181499999999E-5</v>
      </c>
      <c r="DJ276" s="33">
        <v>1.6045315749999998E-5</v>
      </c>
      <c r="DK276" s="33">
        <v>1.6006298750000001E-5</v>
      </c>
      <c r="DL276" s="33">
        <v>1.596675525E-5</v>
      </c>
      <c r="DM276" s="33">
        <v>1.5617651000000001E-5</v>
      </c>
      <c r="DN276" s="33">
        <v>1.5182761000000001E-5</v>
      </c>
      <c r="DO276" s="33">
        <v>1.4744512E-5</v>
      </c>
      <c r="DP276" s="33">
        <v>1.4301504749999998E-5</v>
      </c>
      <c r="DQ276" s="33">
        <v>1.4131829250000001E-5</v>
      </c>
      <c r="DR276" s="33">
        <v>1.426872325E-5</v>
      </c>
      <c r="DS276" s="33">
        <v>1.4299039250000001E-5</v>
      </c>
      <c r="DT276" s="33">
        <v>1.415626875E-5</v>
      </c>
      <c r="DU276" s="33">
        <v>1.39752655E-5</v>
      </c>
      <c r="DV276" s="33">
        <v>1.3697565999999999E-5</v>
      </c>
      <c r="DW276" s="33">
        <v>1.32324815E-5</v>
      </c>
      <c r="DX276" s="33">
        <v>1.2804866E-5</v>
      </c>
      <c r="DY276" s="33">
        <v>1.2658663E-5</v>
      </c>
      <c r="DZ276" s="33">
        <v>1.2509123249999999E-5</v>
      </c>
      <c r="EA276" s="33">
        <v>1.2413757E-5</v>
      </c>
      <c r="EB276" s="33">
        <v>1.2437459249999999E-5</v>
      </c>
      <c r="EC276" s="33">
        <v>1.2418490000000001E-5</v>
      </c>
      <c r="ED276" s="33">
        <v>1.2433731749999999E-5</v>
      </c>
      <c r="EE276" s="33">
        <v>1.2498444249999998E-5</v>
      </c>
      <c r="EF276" s="33">
        <v>1.2548202E-5</v>
      </c>
      <c r="EG276" s="33">
        <v>1.24068995E-5</v>
      </c>
      <c r="EH276" s="33">
        <v>1.22137475E-5</v>
      </c>
      <c r="EI276" s="33">
        <v>1.2110259999999999E-5</v>
      </c>
      <c r="EJ276" s="33">
        <v>1.1874690250000002E-5</v>
      </c>
      <c r="EK276" s="33">
        <v>1.1767624000000001E-5</v>
      </c>
      <c r="EL276" s="33">
        <v>1.1826362250000001E-5</v>
      </c>
      <c r="EM276" s="33">
        <v>1.1910197250000001E-5</v>
      </c>
      <c r="EN276" s="33">
        <v>1.20034095E-5</v>
      </c>
      <c r="EO276" s="33">
        <v>1.202487E-5</v>
      </c>
      <c r="EP276" s="33">
        <v>1.194871975E-5</v>
      </c>
      <c r="EQ276" s="33">
        <v>1.193695575E-5</v>
      </c>
      <c r="ER276" s="33">
        <v>1.1808609249999999E-5</v>
      </c>
      <c r="ES276" s="33">
        <v>1.159970225E-5</v>
      </c>
      <c r="ET276" s="33">
        <v>1.154124175E-5</v>
      </c>
      <c r="EU276" s="33">
        <v>1.1520045500000001E-5</v>
      </c>
      <c r="EV276" s="33">
        <v>1.1445003999999999E-5</v>
      </c>
      <c r="EW276" s="33">
        <v>1.1290983250000002E-5</v>
      </c>
      <c r="EX276" s="33">
        <v>1.12401295E-5</v>
      </c>
      <c r="EY276" s="33">
        <v>1.12047605E-5</v>
      </c>
      <c r="EZ276" s="33">
        <v>1.11533395E-5</v>
      </c>
      <c r="FA276" s="33">
        <v>1.1203659E-5</v>
      </c>
      <c r="FB276" s="33">
        <v>1.117361375E-5</v>
      </c>
      <c r="FC276" s="33">
        <v>1.119086725E-5</v>
      </c>
      <c r="FD276" s="33">
        <v>1.1311135999999999E-5</v>
      </c>
      <c r="FE276" s="33">
        <v>1.1288472749999999E-5</v>
      </c>
      <c r="FF276" s="33">
        <v>1.1157709499999999E-5</v>
      </c>
      <c r="FG276" s="33">
        <v>1.087894075E-5</v>
      </c>
      <c r="FH276" s="33">
        <v>1.07017045E-5</v>
      </c>
      <c r="FI276" s="33">
        <v>1.045582475E-5</v>
      </c>
      <c r="FJ276" s="33">
        <v>1.0167704750000001E-5</v>
      </c>
      <c r="FK276" s="33">
        <v>1.0129126250000001E-5</v>
      </c>
      <c r="FL276" s="33">
        <v>1.025552925E-5</v>
      </c>
      <c r="FM276" s="33">
        <v>1.031587425E-5</v>
      </c>
      <c r="FN276" s="33">
        <v>1.0447608999999999E-5</v>
      </c>
      <c r="FO276" s="33">
        <v>1.0602007250000001E-5</v>
      </c>
      <c r="FP276" s="33">
        <v>1.0581012750000001E-5</v>
      </c>
      <c r="FQ276" s="33">
        <v>1.0550753500000002E-5</v>
      </c>
      <c r="FR276" s="33">
        <v>1.04698245E-5</v>
      </c>
      <c r="FS276" s="33">
        <v>1.020280125E-5</v>
      </c>
      <c r="FT276" s="33">
        <v>1.0018594500000001E-5</v>
      </c>
      <c r="FU276" s="33">
        <v>9.8696377500000011E-6</v>
      </c>
      <c r="FV276" s="33">
        <v>9.5614562499999985E-6</v>
      </c>
      <c r="FW276" s="33">
        <v>9.3759045000000001E-6</v>
      </c>
      <c r="FX276" s="33">
        <v>9.2845422499999995E-6</v>
      </c>
      <c r="FY276" s="33">
        <v>9.2396642499999995E-6</v>
      </c>
      <c r="FZ276" s="33">
        <v>9.3317072499999989E-6</v>
      </c>
      <c r="GA276" s="33">
        <v>9.5069554999999989E-6</v>
      </c>
      <c r="GB276" s="33">
        <v>9.5983957499999995E-6</v>
      </c>
      <c r="GC276" s="33">
        <v>9.66897925E-6</v>
      </c>
      <c r="GD276" s="33">
        <v>9.9523330000000015E-6</v>
      </c>
      <c r="GE276" s="33">
        <v>9.9943259999999996E-6</v>
      </c>
      <c r="GF276" s="33">
        <v>9.7673480000000001E-6</v>
      </c>
      <c r="GG276" s="33">
        <v>9.4643187499999998E-6</v>
      </c>
      <c r="GH276" s="33">
        <v>9.047398749999999E-6</v>
      </c>
      <c r="GI276" s="33">
        <v>8.8018477499999999E-6</v>
      </c>
      <c r="GJ276" s="33">
        <v>8.6778195000000002E-6</v>
      </c>
      <c r="GK276" s="33">
        <v>8.64990975E-6</v>
      </c>
      <c r="GL276" s="33">
        <v>8.7191339999999989E-6</v>
      </c>
      <c r="GM276" s="33">
        <v>8.854176249999999E-6</v>
      </c>
      <c r="GN276" s="33">
        <v>9.113949249999999E-6</v>
      </c>
      <c r="GO276" s="33">
        <v>9.2418157499999999E-6</v>
      </c>
      <c r="GP276" s="33">
        <v>9.3522547499999998E-6</v>
      </c>
      <c r="GQ276" s="33">
        <v>9.5687762500000006E-6</v>
      </c>
      <c r="GR276" s="33">
        <v>9.4590947499999996E-6</v>
      </c>
      <c r="GS276" s="33">
        <v>9.263170000000001E-6</v>
      </c>
      <c r="GT276" s="33">
        <v>9.2250897499999994E-6</v>
      </c>
      <c r="GU276" s="33">
        <v>9.0431717499999995E-6</v>
      </c>
      <c r="GV276" s="33">
        <v>8.7012692500000001E-6</v>
      </c>
      <c r="GW276" s="33">
        <v>8.6028147500000004E-6</v>
      </c>
      <c r="GX276" s="33">
        <v>8.681352E-6</v>
      </c>
    </row>
    <row r="277" spans="1:206" x14ac:dyDescent="0.25">
      <c r="A277" s="13" t="str">
        <f t="shared" si="2"/>
        <v>Boom-EXTREMELY COARSE-0.6-14-3</v>
      </c>
      <c r="B277" s="13" t="s">
        <v>57</v>
      </c>
      <c r="C277" s="13" t="s">
        <v>33</v>
      </c>
      <c r="D277" s="23">
        <v>0.6</v>
      </c>
      <c r="E277" s="23">
        <v>14</v>
      </c>
      <c r="F277" s="32">
        <v>3</v>
      </c>
      <c r="G277" s="33">
        <v>5.6126397500000005E-3</v>
      </c>
      <c r="H277" s="33">
        <v>3.5292042499999996E-3</v>
      </c>
      <c r="I277" s="33">
        <v>2.5128067499999998E-3</v>
      </c>
      <c r="J277" s="33">
        <v>1.9411957500000002E-3</v>
      </c>
      <c r="K277" s="33">
        <v>1.5599417500000001E-3</v>
      </c>
      <c r="L277" s="33">
        <v>1.2832678000000001E-3</v>
      </c>
      <c r="M277" s="33">
        <v>1.0729842249999999E-3</v>
      </c>
      <c r="N277" s="33">
        <v>9.4060397499999993E-4</v>
      </c>
      <c r="O277" s="33">
        <v>8.3087415000000005E-4</v>
      </c>
      <c r="P277" s="33">
        <v>7.3594155000000002E-4</v>
      </c>
      <c r="Q277" s="33">
        <v>6.3561137499999992E-4</v>
      </c>
      <c r="R277" s="33">
        <v>5.2883662499999997E-4</v>
      </c>
      <c r="S277" s="33">
        <v>4.4684992499999997E-4</v>
      </c>
      <c r="T277" s="33">
        <v>3.7227759999999995E-4</v>
      </c>
      <c r="U277" s="33">
        <v>3.0167202499999996E-4</v>
      </c>
      <c r="V277" s="33">
        <v>2.4155072499999999E-4</v>
      </c>
      <c r="W277" s="33">
        <v>2.0131278999999997E-4</v>
      </c>
      <c r="X277" s="33">
        <v>1.746825925E-4</v>
      </c>
      <c r="Y277" s="33">
        <v>1.54168255E-4</v>
      </c>
      <c r="Z277" s="33">
        <v>1.3779595749999999E-4</v>
      </c>
      <c r="AA277" s="33">
        <v>1.2456404999999999E-4</v>
      </c>
      <c r="AB277" s="33">
        <v>1.1367627999999999E-4</v>
      </c>
      <c r="AC277" s="33">
        <v>1.048152225E-4</v>
      </c>
      <c r="AD277" s="33">
        <v>9.6899777499999992E-5</v>
      </c>
      <c r="AE277" s="33">
        <v>9.0412637500000002E-5</v>
      </c>
      <c r="AF277" s="33">
        <v>8.4666794999999987E-5</v>
      </c>
      <c r="AG277" s="33">
        <v>7.9308344999999997E-5</v>
      </c>
      <c r="AH277" s="33">
        <v>7.4517127499999997E-5</v>
      </c>
      <c r="AI277" s="33">
        <v>7.0448690000000008E-5</v>
      </c>
      <c r="AJ277" s="33">
        <v>6.7125597500000003E-5</v>
      </c>
      <c r="AK277" s="33">
        <v>6.3725105000000005E-5</v>
      </c>
      <c r="AL277" s="33">
        <v>6.0397075000000003E-5</v>
      </c>
      <c r="AM277" s="33">
        <v>5.75555325E-5</v>
      </c>
      <c r="AN277" s="33">
        <v>5.49888825E-5</v>
      </c>
      <c r="AO277" s="33">
        <v>5.27024625E-5</v>
      </c>
      <c r="AP277" s="33">
        <v>5.0565757499999997E-5</v>
      </c>
      <c r="AQ277" s="33">
        <v>4.8444277499999995E-5</v>
      </c>
      <c r="AR277" s="33">
        <v>4.6648022499999996E-5</v>
      </c>
      <c r="AS277" s="33">
        <v>4.4964477499999995E-5</v>
      </c>
      <c r="AT277" s="33">
        <v>4.3592821749999995E-5</v>
      </c>
      <c r="AU277" s="33">
        <v>4.2262581750000003E-5</v>
      </c>
      <c r="AV277" s="33">
        <v>4.0918436999999999E-5</v>
      </c>
      <c r="AW277" s="33">
        <v>3.9739302499999998E-5</v>
      </c>
      <c r="AX277" s="33">
        <v>3.8603749249999997E-5</v>
      </c>
      <c r="AY277" s="33">
        <v>3.768820075E-5</v>
      </c>
      <c r="AZ277" s="33">
        <v>3.6589637500000005E-5</v>
      </c>
      <c r="BA277" s="33">
        <v>3.5719230249999996E-5</v>
      </c>
      <c r="BB277" s="33">
        <v>3.4848223750000003E-5</v>
      </c>
      <c r="BC277" s="33">
        <v>3.4007066749999999E-5</v>
      </c>
      <c r="BD277" s="33">
        <v>3.3092717500000007E-5</v>
      </c>
      <c r="BE277" s="33">
        <v>3.2297423500000001E-5</v>
      </c>
      <c r="BF277" s="33">
        <v>3.1522222499999999E-5</v>
      </c>
      <c r="BG277" s="33">
        <v>3.0819625000000001E-5</v>
      </c>
      <c r="BH277" s="33">
        <v>3.014025175E-5</v>
      </c>
      <c r="BI277" s="33">
        <v>2.924852275E-5</v>
      </c>
      <c r="BJ277" s="33">
        <v>2.8496346750000003E-5</v>
      </c>
      <c r="BK277" s="33">
        <v>2.800257E-5</v>
      </c>
      <c r="BL277" s="33">
        <v>2.7441503750000003E-5</v>
      </c>
      <c r="BM277" s="33">
        <v>2.6885504500000001E-5</v>
      </c>
      <c r="BN277" s="33">
        <v>2.6234928499999996E-5</v>
      </c>
      <c r="BO277" s="33">
        <v>2.5597609999999998E-5</v>
      </c>
      <c r="BP277" s="33">
        <v>2.5163980249999999E-5</v>
      </c>
      <c r="BQ277" s="33">
        <v>2.4643281E-5</v>
      </c>
      <c r="BR277" s="33">
        <v>2.4341853500000001E-5</v>
      </c>
      <c r="BS277" s="33">
        <v>2.4045363750000001E-5</v>
      </c>
      <c r="BT277" s="33">
        <v>2.3584500000000001E-5</v>
      </c>
      <c r="BU277" s="33">
        <v>2.3321120499999999E-5</v>
      </c>
      <c r="BV277" s="33">
        <v>2.3231071000000003E-5</v>
      </c>
      <c r="BW277" s="33">
        <v>2.3042793500000001E-5</v>
      </c>
      <c r="BX277" s="33">
        <v>2.2927524499999997E-5</v>
      </c>
      <c r="BY277" s="33">
        <v>2.2693419749999998E-5</v>
      </c>
      <c r="BZ277" s="33">
        <v>2.23061075E-5</v>
      </c>
      <c r="CA277" s="33">
        <v>2.1966327000000001E-5</v>
      </c>
      <c r="CB277" s="33">
        <v>2.1850480249999998E-5</v>
      </c>
      <c r="CC277" s="33">
        <v>2.1699729750000001E-5</v>
      </c>
      <c r="CD277" s="33">
        <v>2.15387105E-5</v>
      </c>
      <c r="CE277" s="33">
        <v>2.1545958250000001E-5</v>
      </c>
      <c r="CF277" s="33">
        <v>2.122428125E-5</v>
      </c>
      <c r="CG277" s="33">
        <v>2.1018956500000001E-5</v>
      </c>
      <c r="CH277" s="33">
        <v>2.0650485500000002E-5</v>
      </c>
      <c r="CI277" s="33">
        <v>2.0377474000000002E-5</v>
      </c>
      <c r="CJ277" s="33">
        <v>2.0262926249999999E-5</v>
      </c>
      <c r="CK277" s="33">
        <v>2.0266566500000002E-5</v>
      </c>
      <c r="CL277" s="33">
        <v>2.0278929000000003E-5</v>
      </c>
      <c r="CM277" s="33">
        <v>2.02254435E-5</v>
      </c>
      <c r="CN277" s="33">
        <v>1.9848936750000001E-5</v>
      </c>
      <c r="CO277" s="33">
        <v>1.939469725E-5</v>
      </c>
      <c r="CP277" s="33">
        <v>1.9092790000000001E-5</v>
      </c>
      <c r="CQ277" s="33">
        <v>1.9050567249999999E-5</v>
      </c>
      <c r="CR277" s="33">
        <v>1.9074732E-5</v>
      </c>
      <c r="CS277" s="33">
        <v>1.8955135499999998E-5</v>
      </c>
      <c r="CT277" s="33">
        <v>1.8992360749999999E-5</v>
      </c>
      <c r="CU277" s="33">
        <v>1.8942379249999998E-5</v>
      </c>
      <c r="CV277" s="33">
        <v>1.8593598000000002E-5</v>
      </c>
      <c r="CW277" s="33">
        <v>1.813072525E-5</v>
      </c>
      <c r="CX277" s="33">
        <v>1.7874852249999998E-5</v>
      </c>
      <c r="CY277" s="33">
        <v>1.76889525E-5</v>
      </c>
      <c r="CZ277" s="33">
        <v>1.7701722500000002E-5</v>
      </c>
      <c r="DA277" s="33">
        <v>1.7896063750000002E-5</v>
      </c>
      <c r="DB277" s="33">
        <v>1.7913703250000002E-5</v>
      </c>
      <c r="DC277" s="33">
        <v>1.7796291250000002E-5</v>
      </c>
      <c r="DD277" s="33">
        <v>1.7523095749999998E-5</v>
      </c>
      <c r="DE277" s="33">
        <v>1.7206155999999998E-5</v>
      </c>
      <c r="DF277" s="33">
        <v>1.6993015999999999E-5</v>
      </c>
      <c r="DG277" s="33">
        <v>1.6896958000000003E-5</v>
      </c>
      <c r="DH277" s="33">
        <v>1.6799073249999998E-5</v>
      </c>
      <c r="DI277" s="33">
        <v>1.6732824749999999E-5</v>
      </c>
      <c r="DJ277" s="33">
        <v>1.67854195E-5</v>
      </c>
      <c r="DK277" s="33">
        <v>1.6679792750000001E-5</v>
      </c>
      <c r="DL277" s="33">
        <v>1.648239075E-5</v>
      </c>
      <c r="DM277" s="33">
        <v>1.6428378249999999E-5</v>
      </c>
      <c r="DN277" s="33">
        <v>1.6337664249999998E-5</v>
      </c>
      <c r="DO277" s="33">
        <v>1.64260055E-5</v>
      </c>
      <c r="DP277" s="33">
        <v>1.63091695E-5</v>
      </c>
      <c r="DQ277" s="33">
        <v>1.614927575E-5</v>
      </c>
      <c r="DR277" s="33">
        <v>1.5997545E-5</v>
      </c>
      <c r="DS277" s="33">
        <v>1.5643103749999998E-5</v>
      </c>
      <c r="DT277" s="33">
        <v>1.543693925E-5</v>
      </c>
      <c r="DU277" s="33">
        <v>1.5508816999999999E-5</v>
      </c>
      <c r="DV277" s="33">
        <v>1.560724125E-5</v>
      </c>
      <c r="DW277" s="33">
        <v>1.58979905E-5</v>
      </c>
      <c r="DX277" s="33">
        <v>1.5909546250000002E-5</v>
      </c>
      <c r="DY277" s="33">
        <v>1.5766202E-5</v>
      </c>
      <c r="DZ277" s="33">
        <v>1.5526855249999998E-5</v>
      </c>
      <c r="EA277" s="33">
        <v>1.521440025E-5</v>
      </c>
      <c r="EB277" s="33">
        <v>1.5026727999999998E-5</v>
      </c>
      <c r="EC277" s="33">
        <v>1.4930669499999999E-5</v>
      </c>
      <c r="ED277" s="33">
        <v>1.48276025E-5</v>
      </c>
      <c r="EE277" s="33">
        <v>1.4726989500000001E-5</v>
      </c>
      <c r="EF277" s="33">
        <v>1.442722525E-5</v>
      </c>
      <c r="EG277" s="33">
        <v>1.4029470249999999E-5</v>
      </c>
      <c r="EH277" s="33">
        <v>1.3732706E-5</v>
      </c>
      <c r="EI277" s="33">
        <v>1.3599239999999998E-5</v>
      </c>
      <c r="EJ277" s="33">
        <v>1.3392446749999999E-5</v>
      </c>
      <c r="EK277" s="33">
        <v>1.329055525E-5</v>
      </c>
      <c r="EL277" s="33">
        <v>1.3350469500000002E-5</v>
      </c>
      <c r="EM277" s="33">
        <v>1.330346025E-5</v>
      </c>
      <c r="EN277" s="33">
        <v>1.3179207250000001E-5</v>
      </c>
      <c r="EO277" s="33">
        <v>1.2929802999999999E-5</v>
      </c>
      <c r="EP277" s="33">
        <v>1.2608201500000001E-5</v>
      </c>
      <c r="EQ277" s="33">
        <v>1.2363210500000001E-5</v>
      </c>
      <c r="ER277" s="33">
        <v>1.2056200000000002E-5</v>
      </c>
      <c r="ES277" s="33">
        <v>1.173542075E-5</v>
      </c>
      <c r="ET277" s="33">
        <v>1.1670119000000001E-5</v>
      </c>
      <c r="EU277" s="33">
        <v>1.1642743249999999E-5</v>
      </c>
      <c r="EV277" s="33">
        <v>1.1387035249999999E-5</v>
      </c>
      <c r="EW277" s="33">
        <v>1.14325695E-5</v>
      </c>
      <c r="EX277" s="33">
        <v>1.1420178500000001E-5</v>
      </c>
      <c r="EY277" s="33">
        <v>1.1267532250000002E-5</v>
      </c>
      <c r="EZ277" s="33">
        <v>1.127625575E-5</v>
      </c>
      <c r="FA277" s="33">
        <v>1.1154980750000001E-5</v>
      </c>
      <c r="FB277" s="33">
        <v>1.095614575E-5</v>
      </c>
      <c r="FC277" s="33">
        <v>1.0692462250000001E-5</v>
      </c>
      <c r="FD277" s="33">
        <v>1.020926375E-5</v>
      </c>
      <c r="FE277" s="33">
        <v>9.7311987500000009E-6</v>
      </c>
      <c r="FF277" s="33">
        <v>9.4230997499999989E-6</v>
      </c>
      <c r="FG277" s="33">
        <v>9.4326352499999999E-6</v>
      </c>
      <c r="FH277" s="33">
        <v>9.5015645000000002E-6</v>
      </c>
      <c r="FI277" s="33">
        <v>9.5807809999999995E-6</v>
      </c>
      <c r="FJ277" s="33">
        <v>9.759393000000001E-6</v>
      </c>
      <c r="FK277" s="33">
        <v>9.9351962500000008E-6</v>
      </c>
      <c r="FL277" s="33">
        <v>9.8988117499999996E-6</v>
      </c>
      <c r="FM277" s="33">
        <v>9.7850844999999998E-6</v>
      </c>
      <c r="FN277" s="33">
        <v>9.6437252499999996E-6</v>
      </c>
      <c r="FO277" s="33">
        <v>9.3591652500000001E-6</v>
      </c>
      <c r="FP277" s="33">
        <v>9.0223817500000003E-6</v>
      </c>
      <c r="FQ277" s="33">
        <v>8.8125599999999999E-6</v>
      </c>
      <c r="FR277" s="33">
        <v>8.7097860000000009E-6</v>
      </c>
      <c r="FS277" s="33">
        <v>8.531282750000002E-6</v>
      </c>
      <c r="FT277" s="33">
        <v>8.5282360000000009E-6</v>
      </c>
      <c r="FU277" s="33">
        <v>8.6880434999999995E-6</v>
      </c>
      <c r="FV277" s="33">
        <v>8.8715114999999995E-6</v>
      </c>
      <c r="FW277" s="33">
        <v>8.9648420000000009E-6</v>
      </c>
      <c r="FX277" s="33">
        <v>9.0288897499999995E-6</v>
      </c>
      <c r="FY277" s="33">
        <v>9.14176975E-6</v>
      </c>
      <c r="FZ277" s="33">
        <v>9.0747545000000005E-6</v>
      </c>
      <c r="GA277" s="33">
        <v>8.6791475000000013E-6</v>
      </c>
      <c r="GB277" s="33">
        <v>8.4062927500000013E-6</v>
      </c>
      <c r="GC277" s="33">
        <v>8.3702942499999994E-6</v>
      </c>
      <c r="GD277" s="33">
        <v>8.2109057500000003E-6</v>
      </c>
      <c r="GE277" s="33">
        <v>7.9718752499999996E-6</v>
      </c>
      <c r="GF277" s="33">
        <v>7.9352180000000008E-6</v>
      </c>
      <c r="GG277" s="33">
        <v>7.9476474999999999E-6</v>
      </c>
      <c r="GH277" s="33">
        <v>7.9358397499999999E-6</v>
      </c>
      <c r="GI277" s="33">
        <v>7.8895245E-6</v>
      </c>
      <c r="GJ277" s="33">
        <v>8.0361327499999988E-6</v>
      </c>
      <c r="GK277" s="33">
        <v>8.3091589999999995E-6</v>
      </c>
      <c r="GL277" s="33">
        <v>8.4695394999999988E-6</v>
      </c>
      <c r="GM277" s="33">
        <v>8.5833379999999986E-6</v>
      </c>
      <c r="GN277" s="33">
        <v>8.5758784999999999E-6</v>
      </c>
      <c r="GO277" s="33">
        <v>8.4572539999999986E-6</v>
      </c>
      <c r="GP277" s="33">
        <v>8.344376250000001E-6</v>
      </c>
      <c r="GQ277" s="33">
        <v>8.1220727499999985E-6</v>
      </c>
      <c r="GR277" s="33">
        <v>7.8830695000000007E-6</v>
      </c>
      <c r="GS277" s="33">
        <v>7.7515982500000007E-6</v>
      </c>
      <c r="GT277" s="33">
        <v>7.7099307499999996E-6</v>
      </c>
      <c r="GU277" s="33">
        <v>7.7787464999999994E-6</v>
      </c>
      <c r="GV277" s="33">
        <v>7.939003999999999E-6</v>
      </c>
      <c r="GW277" s="33">
        <v>8.0608347499999992E-6</v>
      </c>
      <c r="GX277" s="33">
        <v>8.1727467500000001E-6</v>
      </c>
    </row>
    <row r="278" spans="1:206" x14ac:dyDescent="0.25">
      <c r="A278" s="13" t="str">
        <f t="shared" si="2"/>
        <v>Boom-EXTREMELY COARSE-0.6-7-3</v>
      </c>
      <c r="B278" s="13" t="s">
        <v>57</v>
      </c>
      <c r="C278" s="13" t="s">
        <v>33</v>
      </c>
      <c r="D278" s="23">
        <v>0.6</v>
      </c>
      <c r="E278" s="23">
        <v>7</v>
      </c>
      <c r="F278" s="32">
        <v>3</v>
      </c>
      <c r="G278" s="33">
        <v>4.2251320000000004E-3</v>
      </c>
      <c r="H278" s="33">
        <v>1.9936569999999998E-3</v>
      </c>
      <c r="I278" s="33">
        <v>1.1650993500000001E-3</v>
      </c>
      <c r="J278" s="33">
        <v>8.8694779999999997E-4</v>
      </c>
      <c r="K278" s="33">
        <v>7.1104205000000007E-4</v>
      </c>
      <c r="L278" s="33">
        <v>6.3566737500000004E-4</v>
      </c>
      <c r="M278" s="33">
        <v>5.7551400000000006E-4</v>
      </c>
      <c r="N278" s="33">
        <v>5.0467207499999998E-4</v>
      </c>
      <c r="O278" s="33">
        <v>4.5951180000000001E-4</v>
      </c>
      <c r="P278" s="33">
        <v>4.2307202500000004E-4</v>
      </c>
      <c r="Q278" s="33">
        <v>3.72703E-4</v>
      </c>
      <c r="R278" s="33">
        <v>3.23313825E-4</v>
      </c>
      <c r="S278" s="33">
        <v>2.8398662500000001E-4</v>
      </c>
      <c r="T278" s="33">
        <v>2.3965810749999999E-4</v>
      </c>
      <c r="U278" s="33">
        <v>1.9917827250000002E-4</v>
      </c>
      <c r="V278" s="33">
        <v>1.6351068499999999E-4</v>
      </c>
      <c r="W278" s="33">
        <v>1.3755978250000001E-4</v>
      </c>
      <c r="X278" s="33">
        <v>1.2071824250000001E-4</v>
      </c>
      <c r="Y278" s="33">
        <v>1.0863724499999999E-4</v>
      </c>
      <c r="Z278" s="33">
        <v>1.0012858499999999E-4</v>
      </c>
      <c r="AA278" s="33">
        <v>9.3113934999999992E-5</v>
      </c>
      <c r="AB278" s="33">
        <v>8.7490227500000003E-5</v>
      </c>
      <c r="AC278" s="33">
        <v>8.3032337500000007E-5</v>
      </c>
      <c r="AD278" s="33">
        <v>7.9081830000000015E-5</v>
      </c>
      <c r="AE278" s="33">
        <v>7.5556762499999995E-5</v>
      </c>
      <c r="AF278" s="33">
        <v>7.2903702499999988E-5</v>
      </c>
      <c r="AG278" s="33">
        <v>7.0275925000000004E-5</v>
      </c>
      <c r="AH278" s="33">
        <v>6.7327915000000004E-5</v>
      </c>
      <c r="AI278" s="33">
        <v>6.5208567500000012E-5</v>
      </c>
      <c r="AJ278" s="33">
        <v>6.3541182499999996E-5</v>
      </c>
      <c r="AK278" s="33">
        <v>6.17856525E-5</v>
      </c>
      <c r="AL278" s="33">
        <v>6.0253552500000002E-5</v>
      </c>
      <c r="AM278" s="33">
        <v>5.8955190000000007E-5</v>
      </c>
      <c r="AN278" s="33">
        <v>5.7672064999999997E-5</v>
      </c>
      <c r="AO278" s="33">
        <v>5.6491447499999999E-5</v>
      </c>
      <c r="AP278" s="33">
        <v>5.5033429999999996E-5</v>
      </c>
      <c r="AQ278" s="33">
        <v>5.3479523500000003E-5</v>
      </c>
      <c r="AR278" s="33">
        <v>5.1876135750000002E-5</v>
      </c>
      <c r="AS278" s="33">
        <v>5.0399836999999999E-5</v>
      </c>
      <c r="AT278" s="33">
        <v>4.9176263750000001E-5</v>
      </c>
      <c r="AU278" s="33">
        <v>4.7776602250000004E-5</v>
      </c>
      <c r="AV278" s="33">
        <v>4.6132162000000001E-5</v>
      </c>
      <c r="AW278" s="33">
        <v>4.5050722499999997E-5</v>
      </c>
      <c r="AX278" s="33">
        <v>4.423366E-5</v>
      </c>
      <c r="AY278" s="33">
        <v>4.3097369999999996E-5</v>
      </c>
      <c r="AZ278" s="33">
        <v>4.1670784500000002E-5</v>
      </c>
      <c r="BA278" s="33">
        <v>4.0772189499999997E-5</v>
      </c>
      <c r="BB278" s="33">
        <v>4.0113472499999996E-5</v>
      </c>
      <c r="BC278" s="33">
        <v>3.9375083999999998E-5</v>
      </c>
      <c r="BD278" s="33">
        <v>3.7951968749999995E-5</v>
      </c>
      <c r="BE278" s="33">
        <v>3.6948628000000004E-5</v>
      </c>
      <c r="BF278" s="33">
        <v>3.6335962250000001E-5</v>
      </c>
      <c r="BG278" s="33">
        <v>3.5495712250000005E-5</v>
      </c>
      <c r="BH278" s="33">
        <v>3.4723588499999999E-5</v>
      </c>
      <c r="BI278" s="33">
        <v>3.3979321000000006E-5</v>
      </c>
      <c r="BJ278" s="33">
        <v>3.3071477999999996E-5</v>
      </c>
      <c r="BK278" s="33">
        <v>3.2248247250000002E-5</v>
      </c>
      <c r="BL278" s="33">
        <v>3.166323525E-5</v>
      </c>
      <c r="BM278" s="33">
        <v>3.089536325E-5</v>
      </c>
      <c r="BN278" s="33">
        <v>3.0228231499999999E-5</v>
      </c>
      <c r="BO278" s="33">
        <v>2.9795644E-5</v>
      </c>
      <c r="BP278" s="33">
        <v>2.9180839249999999E-5</v>
      </c>
      <c r="BQ278" s="33">
        <v>2.8444433250000001E-5</v>
      </c>
      <c r="BR278" s="33">
        <v>2.7831187000000003E-5</v>
      </c>
      <c r="BS278" s="33">
        <v>2.7226483999999997E-5</v>
      </c>
      <c r="BT278" s="33">
        <v>2.683000825E-5</v>
      </c>
      <c r="BU278" s="33">
        <v>2.6454826000000001E-5</v>
      </c>
      <c r="BV278" s="33">
        <v>2.5785739499999997E-5</v>
      </c>
      <c r="BW278" s="33">
        <v>2.4935904000000004E-5</v>
      </c>
      <c r="BX278" s="33">
        <v>2.448704175E-5</v>
      </c>
      <c r="BY278" s="33">
        <v>2.4366418750000001E-5</v>
      </c>
      <c r="BZ278" s="33">
        <v>2.4359119499999999E-5</v>
      </c>
      <c r="CA278" s="33">
        <v>2.4175506250000001E-5</v>
      </c>
      <c r="CB278" s="33">
        <v>2.37889565E-5</v>
      </c>
      <c r="CC278" s="33">
        <v>2.3213081000000001E-5</v>
      </c>
      <c r="CD278" s="33">
        <v>2.2539383500000001E-5</v>
      </c>
      <c r="CE278" s="33">
        <v>2.2144301249999999E-5</v>
      </c>
      <c r="CF278" s="33">
        <v>2.2218403999999998E-5</v>
      </c>
      <c r="CG278" s="33">
        <v>2.2384747500000003E-5</v>
      </c>
      <c r="CH278" s="33">
        <v>2.21736705E-5</v>
      </c>
      <c r="CI278" s="33">
        <v>2.1504784499999999E-5</v>
      </c>
      <c r="CJ278" s="33">
        <v>2.1105801499999998E-5</v>
      </c>
      <c r="CK278" s="33">
        <v>2.1080070249999999E-5</v>
      </c>
      <c r="CL278" s="33">
        <v>2.0783286500000001E-5</v>
      </c>
      <c r="CM278" s="33">
        <v>2.0281815000000001E-5</v>
      </c>
      <c r="CN278" s="33">
        <v>1.992210425E-5</v>
      </c>
      <c r="CO278" s="33">
        <v>1.9654941999999999E-5</v>
      </c>
      <c r="CP278" s="33">
        <v>1.9379983750000001E-5</v>
      </c>
      <c r="CQ278" s="33">
        <v>1.912918625E-5</v>
      </c>
      <c r="CR278" s="33">
        <v>1.8841487E-5</v>
      </c>
      <c r="CS278" s="33">
        <v>1.8385592750000001E-5</v>
      </c>
      <c r="CT278" s="33">
        <v>1.7881283499999999E-5</v>
      </c>
      <c r="CU278" s="33">
        <v>1.7649519249999999E-5</v>
      </c>
      <c r="CV278" s="33">
        <v>1.7494861999999997E-5</v>
      </c>
      <c r="CW278" s="33">
        <v>1.726794775E-5</v>
      </c>
      <c r="CX278" s="33">
        <v>1.7027770250000004E-5</v>
      </c>
      <c r="CY278" s="33">
        <v>1.678018375E-5</v>
      </c>
      <c r="CZ278" s="33">
        <v>1.6662360749999999E-5</v>
      </c>
      <c r="DA278" s="33">
        <v>1.6298790749999997E-5</v>
      </c>
      <c r="DB278" s="33">
        <v>1.5833273000000003E-5</v>
      </c>
      <c r="DC278" s="33">
        <v>1.5398018999999999E-5</v>
      </c>
      <c r="DD278" s="33">
        <v>1.5374401999999998E-5</v>
      </c>
      <c r="DE278" s="33">
        <v>1.524450125E-5</v>
      </c>
      <c r="DF278" s="33">
        <v>1.5141544749999998E-5</v>
      </c>
      <c r="DG278" s="33">
        <v>1.4939739E-5</v>
      </c>
      <c r="DH278" s="33">
        <v>1.4696315249999999E-5</v>
      </c>
      <c r="DI278" s="33">
        <v>1.4432003250000001E-5</v>
      </c>
      <c r="DJ278" s="33">
        <v>1.4248693749999999E-5</v>
      </c>
      <c r="DK278" s="33">
        <v>1.405959025E-5</v>
      </c>
      <c r="DL278" s="33">
        <v>1.3692442499999999E-5</v>
      </c>
      <c r="DM278" s="33">
        <v>1.3226439499999999E-5</v>
      </c>
      <c r="DN278" s="33">
        <v>1.3039407749999999E-5</v>
      </c>
      <c r="DO278" s="33">
        <v>1.2969701999999999E-5</v>
      </c>
      <c r="DP278" s="33">
        <v>1.3149094250000002E-5</v>
      </c>
      <c r="DQ278" s="33">
        <v>1.3129794500000001E-5</v>
      </c>
      <c r="DR278" s="33">
        <v>1.284491525E-5</v>
      </c>
      <c r="DS278" s="33">
        <v>1.2544268499999998E-5</v>
      </c>
      <c r="DT278" s="33">
        <v>1.2180777750000001E-5</v>
      </c>
      <c r="DU278" s="33">
        <v>1.1788109000000001E-5</v>
      </c>
      <c r="DV278" s="33">
        <v>1.1548677E-5</v>
      </c>
      <c r="DW278" s="33">
        <v>1.1410102999999999E-5</v>
      </c>
      <c r="DX278" s="33">
        <v>1.1494904250000001E-5</v>
      </c>
      <c r="DY278" s="33">
        <v>1.1553040250000001E-5</v>
      </c>
      <c r="DZ278" s="33">
        <v>1.172229225E-5</v>
      </c>
      <c r="EA278" s="33">
        <v>1.1826282500000001E-5</v>
      </c>
      <c r="EB278" s="33">
        <v>1.1518626500000001E-5</v>
      </c>
      <c r="EC278" s="33">
        <v>1.0989412E-5</v>
      </c>
      <c r="ED278" s="33">
        <v>1.055812075E-5</v>
      </c>
      <c r="EE278" s="33">
        <v>1.0423962250000001E-5</v>
      </c>
      <c r="EF278" s="33">
        <v>1.038614975E-5</v>
      </c>
      <c r="EG278" s="33">
        <v>1.0282500749999999E-5</v>
      </c>
      <c r="EH278" s="33">
        <v>1.02663625E-5</v>
      </c>
      <c r="EI278" s="33">
        <v>1.0298938499999999E-5</v>
      </c>
      <c r="EJ278" s="33">
        <v>1.0489643E-5</v>
      </c>
      <c r="EK278" s="33">
        <v>1.0478077000000001E-5</v>
      </c>
      <c r="EL278" s="33">
        <v>1.0365527499999999E-5</v>
      </c>
      <c r="EM278" s="33">
        <v>1.0096038750000001E-5</v>
      </c>
      <c r="EN278" s="33">
        <v>9.8928054999999979E-6</v>
      </c>
      <c r="EO278" s="33">
        <v>9.8245664999999991E-6</v>
      </c>
      <c r="EP278" s="33">
        <v>9.8727862499999988E-6</v>
      </c>
      <c r="EQ278" s="33">
        <v>9.9346872500000018E-6</v>
      </c>
      <c r="ER278" s="33">
        <v>9.7535317500000009E-6</v>
      </c>
      <c r="ES278" s="33">
        <v>9.5822102499999992E-6</v>
      </c>
      <c r="ET278" s="33">
        <v>9.5755309999999999E-6</v>
      </c>
      <c r="EU278" s="33">
        <v>9.4007259999999991E-6</v>
      </c>
      <c r="EV278" s="33">
        <v>9.2600887500000006E-6</v>
      </c>
      <c r="EW278" s="33">
        <v>9.0610110000000002E-6</v>
      </c>
      <c r="EX278" s="33">
        <v>8.8239687500000001E-6</v>
      </c>
      <c r="EY278" s="33">
        <v>8.7850122499999999E-6</v>
      </c>
      <c r="EZ278" s="33">
        <v>8.8524210000000009E-6</v>
      </c>
      <c r="FA278" s="33">
        <v>8.9206450000000004E-6</v>
      </c>
      <c r="FB278" s="33">
        <v>9.0376184999999986E-6</v>
      </c>
      <c r="FC278" s="33">
        <v>8.971924250000001E-6</v>
      </c>
      <c r="FD278" s="33">
        <v>8.7264585E-6</v>
      </c>
      <c r="FE278" s="33">
        <v>8.3156092499999991E-6</v>
      </c>
      <c r="FF278" s="33">
        <v>8.0971720000000011E-6</v>
      </c>
      <c r="FG278" s="33">
        <v>7.9673067500000009E-6</v>
      </c>
      <c r="FH278" s="33">
        <v>7.8949199999999993E-6</v>
      </c>
      <c r="FI278" s="33">
        <v>8.0338044999999999E-6</v>
      </c>
      <c r="FJ278" s="33">
        <v>8.2083712500000006E-6</v>
      </c>
      <c r="FK278" s="33">
        <v>8.2681075000000002E-6</v>
      </c>
      <c r="FL278" s="33">
        <v>8.2184584999999991E-6</v>
      </c>
      <c r="FM278" s="33">
        <v>8.09297125E-6</v>
      </c>
      <c r="FN278" s="33">
        <v>8.0231182499999994E-6</v>
      </c>
      <c r="FO278" s="33">
        <v>7.8472029999999999E-6</v>
      </c>
      <c r="FP278" s="33">
        <v>7.5901714999999993E-6</v>
      </c>
      <c r="FQ278" s="33">
        <v>7.2885112500000005E-6</v>
      </c>
      <c r="FR278" s="33">
        <v>7.1098472499999993E-6</v>
      </c>
      <c r="FS278" s="33">
        <v>7.0003532500000004E-6</v>
      </c>
      <c r="FT278" s="33">
        <v>7.00648425E-6</v>
      </c>
      <c r="FU278" s="33">
        <v>7.0004654999999999E-6</v>
      </c>
      <c r="FV278" s="33">
        <v>6.8963247500000006E-6</v>
      </c>
      <c r="FW278" s="33">
        <v>6.8717007499999993E-6</v>
      </c>
      <c r="FX278" s="33">
        <v>6.911744750000001E-6</v>
      </c>
      <c r="FY278" s="33">
        <v>7.0807325000000004E-6</v>
      </c>
      <c r="FZ278" s="33">
        <v>7.1389479999999992E-6</v>
      </c>
      <c r="GA278" s="33">
        <v>7.0501340000000002E-6</v>
      </c>
      <c r="GB278" s="33">
        <v>6.8455792499999992E-6</v>
      </c>
      <c r="GC278" s="33">
        <v>6.4714247499999998E-6</v>
      </c>
      <c r="GD278" s="33">
        <v>6.2212467500000002E-6</v>
      </c>
      <c r="GE278" s="33">
        <v>6.1813142500000002E-6</v>
      </c>
      <c r="GF278" s="33">
        <v>6.161722249999999E-6</v>
      </c>
      <c r="GG278" s="33">
        <v>6.165231999999999E-6</v>
      </c>
      <c r="GH278" s="33">
        <v>6.1926025E-6</v>
      </c>
      <c r="GI278" s="33">
        <v>6.1934860000000001E-6</v>
      </c>
      <c r="GJ278" s="33">
        <v>6.2345204999999996E-6</v>
      </c>
      <c r="GK278" s="33">
        <v>6.2299399999999997E-6</v>
      </c>
      <c r="GL278" s="33">
        <v>6.3071377499999992E-6</v>
      </c>
      <c r="GM278" s="33">
        <v>6.3412082500000013E-6</v>
      </c>
      <c r="GN278" s="33">
        <v>6.2066270000000005E-6</v>
      </c>
      <c r="GO278" s="33">
        <v>6.1114649999999999E-6</v>
      </c>
      <c r="GP278" s="33">
        <v>6.0169119999999994E-6</v>
      </c>
      <c r="GQ278" s="33">
        <v>5.96207225E-6</v>
      </c>
      <c r="GR278" s="33">
        <v>5.9793247500000007E-6</v>
      </c>
      <c r="GS278" s="33">
        <v>5.9648945000000002E-6</v>
      </c>
      <c r="GT278" s="33">
        <v>5.9318962500000005E-6</v>
      </c>
      <c r="GU278" s="33">
        <v>5.8726949999999993E-6</v>
      </c>
      <c r="GV278" s="33">
        <v>5.8501152499999993E-6</v>
      </c>
      <c r="GW278" s="33">
        <v>5.8529602500000001E-6</v>
      </c>
      <c r="GX278" s="33">
        <v>5.8142729999999999E-6</v>
      </c>
    </row>
    <row r="279" spans="1:206" x14ac:dyDescent="0.25">
      <c r="A279" s="13" t="str">
        <f t="shared" si="2"/>
        <v>Boom-ULTRA COARSE-0.6-20-Any</v>
      </c>
      <c r="B279" s="13" t="s">
        <v>57</v>
      </c>
      <c r="C279" s="13" t="s">
        <v>42</v>
      </c>
      <c r="D279" s="23">
        <v>0.6</v>
      </c>
      <c r="E279" s="23">
        <v>20</v>
      </c>
      <c r="F279" s="32" t="s">
        <v>48</v>
      </c>
      <c r="G279" s="33">
        <v>1.0731940000000001E-2</v>
      </c>
      <c r="H279" s="33">
        <v>9.0749560000000003E-3</v>
      </c>
      <c r="I279" s="33">
        <v>8.0154400000000004E-3</v>
      </c>
      <c r="J279" s="33">
        <v>7.2726379999999997E-3</v>
      </c>
      <c r="K279" s="33">
        <v>6.8174159999999998E-3</v>
      </c>
      <c r="L279" s="33">
        <v>6.3987469999999998E-3</v>
      </c>
      <c r="M279" s="33">
        <v>5.9779350000000002E-3</v>
      </c>
      <c r="N279" s="33">
        <v>5.6277849999999997E-3</v>
      </c>
      <c r="O279" s="33">
        <v>5.2456179999999996E-3</v>
      </c>
      <c r="P279" s="33">
        <v>4.8721270000000004E-3</v>
      </c>
      <c r="Q279" s="33">
        <v>4.4896240000000002E-3</v>
      </c>
      <c r="R279" s="33">
        <v>4.0549430000000001E-3</v>
      </c>
      <c r="S279" s="33">
        <v>3.60868E-3</v>
      </c>
      <c r="T279" s="33">
        <v>3.1547989999999998E-3</v>
      </c>
      <c r="U279" s="33">
        <v>2.7121960000000001E-3</v>
      </c>
      <c r="V279" s="33">
        <v>2.290715E-3</v>
      </c>
      <c r="W279" s="33">
        <v>1.897057E-3</v>
      </c>
      <c r="X279" s="33">
        <v>1.756734E-3</v>
      </c>
      <c r="Y279" s="33">
        <v>1.639366E-3</v>
      </c>
      <c r="Z279" s="33">
        <v>1.5399490000000001E-3</v>
      </c>
      <c r="AA279" s="33">
        <v>1.4542559999999999E-3</v>
      </c>
      <c r="AB279" s="33">
        <v>1.3788299999999999E-3</v>
      </c>
      <c r="AC279" s="33">
        <v>1.312623E-3</v>
      </c>
      <c r="AD279" s="33">
        <v>1.253856E-3</v>
      </c>
      <c r="AE279" s="33">
        <v>1.2007999999999999E-3</v>
      </c>
      <c r="AF279" s="33">
        <v>1.1536020000000001E-3</v>
      </c>
      <c r="AG279" s="33">
        <v>1.110186E-3</v>
      </c>
      <c r="AH279" s="33">
        <v>1.070271E-3</v>
      </c>
      <c r="AI279" s="33">
        <v>1.0338840000000001E-3</v>
      </c>
      <c r="AJ279" s="33">
        <v>1.0007410000000001E-3</v>
      </c>
      <c r="AK279" s="33">
        <v>9.7026339999999999E-4</v>
      </c>
      <c r="AL279" s="33">
        <v>9.4252029999999996E-4</v>
      </c>
      <c r="AM279" s="33">
        <v>9.1672819999999997E-4</v>
      </c>
      <c r="AN279" s="33">
        <v>8.9274929999999997E-4</v>
      </c>
      <c r="AO279" s="33">
        <v>8.6985280000000001E-4</v>
      </c>
      <c r="AP279" s="33">
        <v>8.4897919999999999E-4</v>
      </c>
      <c r="AQ279" s="33">
        <v>8.2926359999999999E-4</v>
      </c>
      <c r="AR279" s="33">
        <v>8.1098659999999996E-4</v>
      </c>
      <c r="AS279" s="33">
        <v>7.939453E-4</v>
      </c>
      <c r="AT279" s="33">
        <v>7.7817070000000003E-4</v>
      </c>
      <c r="AU279" s="33">
        <v>7.633389E-4</v>
      </c>
      <c r="AV279" s="33">
        <v>7.4945109999999997E-4</v>
      </c>
      <c r="AW279" s="33">
        <v>7.3587399999999997E-4</v>
      </c>
      <c r="AX279" s="33">
        <v>7.2326040000000001E-4</v>
      </c>
      <c r="AY279" s="33">
        <v>7.1072560000000004E-4</v>
      </c>
      <c r="AZ279" s="33">
        <v>6.991368E-4</v>
      </c>
      <c r="BA279" s="33">
        <v>6.8820120000000001E-4</v>
      </c>
      <c r="BB279" s="33">
        <v>6.7802509999999999E-4</v>
      </c>
      <c r="BC279" s="33">
        <v>6.6807580000000002E-4</v>
      </c>
      <c r="BD279" s="33">
        <v>6.5863239999999995E-4</v>
      </c>
      <c r="BE279" s="33">
        <v>6.4951090000000004E-4</v>
      </c>
      <c r="BF279" s="33">
        <v>6.4061890000000001E-4</v>
      </c>
      <c r="BG279" s="33">
        <v>6.3152279999999998E-4</v>
      </c>
      <c r="BH279" s="33">
        <v>6.2293150000000002E-4</v>
      </c>
      <c r="BI279" s="33">
        <v>6.1441920000000001E-4</v>
      </c>
      <c r="BJ279" s="33">
        <v>6.0640990000000001E-4</v>
      </c>
      <c r="BK279" s="33">
        <v>5.9868200000000001E-4</v>
      </c>
      <c r="BL279" s="33">
        <v>5.9157770000000005E-4</v>
      </c>
      <c r="BM279" s="33">
        <v>5.8437919999999996E-4</v>
      </c>
      <c r="BN279" s="33">
        <v>5.7770599999999999E-4</v>
      </c>
      <c r="BO279" s="33">
        <v>5.7098019999999997E-4</v>
      </c>
      <c r="BP279" s="33">
        <v>5.6448700000000002E-4</v>
      </c>
      <c r="BQ279" s="33">
        <v>5.5792940000000001E-4</v>
      </c>
      <c r="BR279" s="33">
        <v>5.5173739999999998E-4</v>
      </c>
      <c r="BS279" s="33">
        <v>5.4520450000000004E-4</v>
      </c>
      <c r="BT279" s="33">
        <v>5.3897859999999995E-4</v>
      </c>
      <c r="BU279" s="33">
        <v>5.3254759999999996E-4</v>
      </c>
      <c r="BV279" s="33">
        <v>5.2663769999999996E-4</v>
      </c>
      <c r="BW279" s="33">
        <v>5.2082069999999999E-4</v>
      </c>
      <c r="BX279" s="33">
        <v>5.1527229999999999E-4</v>
      </c>
      <c r="BY279" s="33">
        <v>5.0963219999999995E-4</v>
      </c>
      <c r="BZ279" s="33">
        <v>5.0396719999999998E-4</v>
      </c>
      <c r="CA279" s="33">
        <v>4.9831639999999998E-4</v>
      </c>
      <c r="CB279" s="33">
        <v>4.9263690000000005E-4</v>
      </c>
      <c r="CC279" s="33">
        <v>4.8695930000000002E-4</v>
      </c>
      <c r="CD279" s="33">
        <v>4.8159009999999998E-4</v>
      </c>
      <c r="CE279" s="33">
        <v>4.7634430000000001E-4</v>
      </c>
      <c r="CF279" s="33">
        <v>4.7140799999999998E-4</v>
      </c>
      <c r="CG279" s="33">
        <v>4.6618609999999998E-4</v>
      </c>
      <c r="CH279" s="33">
        <v>4.6110919999999998E-4</v>
      </c>
      <c r="CI279" s="33">
        <v>4.5580890000000002E-4</v>
      </c>
      <c r="CJ279" s="33">
        <v>4.5067369999999998E-4</v>
      </c>
      <c r="CK279" s="33">
        <v>4.4563440000000001E-4</v>
      </c>
      <c r="CL279" s="33">
        <v>4.4079539999999998E-4</v>
      </c>
      <c r="CM279" s="33">
        <v>4.3620760000000002E-4</v>
      </c>
      <c r="CN279" s="33">
        <v>4.3180699999999998E-4</v>
      </c>
      <c r="CO279" s="33">
        <v>4.2735890000000001E-4</v>
      </c>
      <c r="CP279" s="33">
        <v>4.2293369999999998E-4</v>
      </c>
      <c r="CQ279" s="33">
        <v>4.1814690000000003E-4</v>
      </c>
      <c r="CR279" s="33">
        <v>4.134295E-4</v>
      </c>
      <c r="CS279" s="33">
        <v>4.0851020000000002E-4</v>
      </c>
      <c r="CT279" s="33">
        <v>4.0391009999999998E-4</v>
      </c>
      <c r="CU279" s="33">
        <v>3.9936989999999999E-4</v>
      </c>
      <c r="CV279" s="33">
        <v>3.9523979999999998E-4</v>
      </c>
      <c r="CW279" s="33">
        <v>3.9102610000000003E-4</v>
      </c>
      <c r="CX279" s="33">
        <v>3.8711350000000003E-4</v>
      </c>
      <c r="CY279" s="33">
        <v>3.833264E-4</v>
      </c>
      <c r="CZ279" s="33">
        <v>3.7988799999999999E-4</v>
      </c>
      <c r="DA279" s="33">
        <v>3.7647389999999998E-4</v>
      </c>
      <c r="DB279" s="33">
        <v>3.7321860000000002E-4</v>
      </c>
      <c r="DC279" s="33">
        <v>3.698269E-4</v>
      </c>
      <c r="DD279" s="33">
        <v>3.6641320000000002E-4</v>
      </c>
      <c r="DE279" s="33">
        <v>3.6287309999999997E-4</v>
      </c>
      <c r="DF279" s="33">
        <v>3.594952E-4</v>
      </c>
      <c r="DG279" s="33">
        <v>3.5630299999999998E-4</v>
      </c>
      <c r="DH279" s="33">
        <v>3.5325830000000001E-4</v>
      </c>
      <c r="DI279" s="33">
        <v>3.5051899999999998E-4</v>
      </c>
      <c r="DJ279" s="33">
        <v>3.4793060000000003E-4</v>
      </c>
      <c r="DK279" s="33">
        <v>3.4538139999999999E-4</v>
      </c>
      <c r="DL279" s="33">
        <v>3.4289530000000001E-4</v>
      </c>
      <c r="DM279" s="33">
        <v>3.4045810000000001E-4</v>
      </c>
      <c r="DN279" s="33">
        <v>3.3825089999999999E-4</v>
      </c>
      <c r="DO279" s="33">
        <v>3.3608720000000001E-4</v>
      </c>
      <c r="DP279" s="33">
        <v>3.3411900000000002E-4</v>
      </c>
      <c r="DQ279" s="33">
        <v>3.3215689999999999E-4</v>
      </c>
      <c r="DR279" s="33">
        <v>3.3020720000000002E-4</v>
      </c>
      <c r="DS279" s="33">
        <v>3.2819039999999999E-4</v>
      </c>
      <c r="DT279" s="33">
        <v>3.2607399999999998E-4</v>
      </c>
      <c r="DU279" s="33">
        <v>3.2402180000000002E-4</v>
      </c>
      <c r="DV279" s="33">
        <v>3.2203620000000001E-4</v>
      </c>
      <c r="DW279" s="33">
        <v>3.202956E-4</v>
      </c>
      <c r="DX279" s="33">
        <v>3.1887849999999999E-4</v>
      </c>
      <c r="DY279" s="33">
        <v>3.175912E-4</v>
      </c>
      <c r="DZ279" s="33">
        <v>3.165698E-4</v>
      </c>
      <c r="EA279" s="33">
        <v>3.1551190000000002E-4</v>
      </c>
      <c r="EB279" s="33">
        <v>3.1445429999999998E-4</v>
      </c>
      <c r="EC279" s="33">
        <v>3.1333179999999997E-4</v>
      </c>
      <c r="ED279" s="33">
        <v>3.1223150000000001E-4</v>
      </c>
      <c r="EE279" s="33">
        <v>3.1089099999999999E-4</v>
      </c>
      <c r="EF279" s="33">
        <v>3.0944300000000001E-4</v>
      </c>
      <c r="EG279" s="33">
        <v>3.0806730000000002E-4</v>
      </c>
      <c r="EH279" s="33">
        <v>3.0678960000000001E-4</v>
      </c>
      <c r="EI279" s="33">
        <v>3.0559450000000002E-4</v>
      </c>
      <c r="EJ279" s="33">
        <v>3.04491E-4</v>
      </c>
      <c r="EK279" s="33">
        <v>3.035146E-4</v>
      </c>
      <c r="EL279" s="33">
        <v>3.0267169999999998E-4</v>
      </c>
      <c r="EM279" s="33">
        <v>3.0178079999999998E-4</v>
      </c>
      <c r="EN279" s="33">
        <v>3.0076840000000001E-4</v>
      </c>
      <c r="EO279" s="33">
        <v>2.9962499999999998E-4</v>
      </c>
      <c r="EP279" s="33">
        <v>2.983843E-4</v>
      </c>
      <c r="EQ279" s="33">
        <v>2.9712439999999998E-4</v>
      </c>
      <c r="ER279" s="33">
        <v>2.959441E-4</v>
      </c>
      <c r="ES279" s="33">
        <v>2.9461469999999998E-4</v>
      </c>
      <c r="ET279" s="33">
        <v>2.9348679999999998E-4</v>
      </c>
      <c r="EU279" s="33">
        <v>2.924402E-4</v>
      </c>
      <c r="EV279" s="33">
        <v>2.9137439999999998E-4</v>
      </c>
      <c r="EW279" s="33">
        <v>2.9039289999999998E-4</v>
      </c>
      <c r="EX279" s="33">
        <v>2.8958819999999998E-4</v>
      </c>
      <c r="EY279" s="33">
        <v>2.8876290000000001E-4</v>
      </c>
      <c r="EZ279" s="33">
        <v>2.8791480000000001E-4</v>
      </c>
      <c r="FA279" s="33">
        <v>2.871676E-4</v>
      </c>
      <c r="FB279" s="33">
        <v>2.8642929999999999E-4</v>
      </c>
      <c r="FC279" s="33">
        <v>2.8557119999999999E-4</v>
      </c>
      <c r="FD279" s="33">
        <v>2.8467450000000001E-4</v>
      </c>
      <c r="FE279" s="33">
        <v>2.8354960000000001E-4</v>
      </c>
      <c r="FF279" s="33">
        <v>2.8233080000000002E-4</v>
      </c>
      <c r="FG279" s="33">
        <v>2.81069E-4</v>
      </c>
      <c r="FH279" s="33">
        <v>2.7988850000000001E-4</v>
      </c>
      <c r="FI279" s="33">
        <v>2.7868819999999999E-4</v>
      </c>
      <c r="FJ279" s="33">
        <v>2.774996E-4</v>
      </c>
      <c r="FK279" s="33">
        <v>2.76731E-4</v>
      </c>
      <c r="FL279" s="33">
        <v>2.760568E-4</v>
      </c>
      <c r="FM279" s="33">
        <v>2.7524450000000002E-4</v>
      </c>
      <c r="FN279" s="33">
        <v>2.7445399999999998E-4</v>
      </c>
      <c r="FO279" s="33">
        <v>2.7367180000000002E-4</v>
      </c>
      <c r="FP279" s="33">
        <v>2.7272260000000002E-4</v>
      </c>
      <c r="FQ279" s="33">
        <v>2.7180770000000002E-4</v>
      </c>
      <c r="FR279" s="33">
        <v>2.7092220000000001E-4</v>
      </c>
      <c r="FS279" s="33">
        <v>2.699628E-4</v>
      </c>
      <c r="FT279" s="33">
        <v>2.6915400000000002E-4</v>
      </c>
      <c r="FU279" s="33">
        <v>2.685454E-4</v>
      </c>
      <c r="FV279" s="33">
        <v>2.6788819999999999E-4</v>
      </c>
      <c r="FW279" s="33">
        <v>2.6723810000000003E-4</v>
      </c>
      <c r="FX279" s="33">
        <v>2.666689E-4</v>
      </c>
      <c r="FY279" s="33">
        <v>2.6594040000000002E-4</v>
      </c>
      <c r="FZ279" s="33">
        <v>2.652124E-4</v>
      </c>
      <c r="GA279" s="33">
        <v>2.6443970000000002E-4</v>
      </c>
      <c r="GB279" s="33">
        <v>2.634952E-4</v>
      </c>
      <c r="GC279" s="33">
        <v>2.6233849999999999E-4</v>
      </c>
      <c r="GD279" s="33">
        <v>2.612146E-4</v>
      </c>
      <c r="GE279" s="33">
        <v>2.5998699999999999E-4</v>
      </c>
      <c r="GF279" s="33">
        <v>2.5859789999999999E-4</v>
      </c>
      <c r="GG279" s="33">
        <v>2.5723020000000002E-4</v>
      </c>
      <c r="GH279" s="33">
        <v>2.5597739999999998E-4</v>
      </c>
      <c r="GI279" s="33">
        <v>2.5479220000000001E-4</v>
      </c>
      <c r="GJ279" s="33">
        <v>2.5369660000000002E-4</v>
      </c>
      <c r="GK279" s="33">
        <v>2.5277349999999998E-4</v>
      </c>
      <c r="GL279" s="33">
        <v>2.5197810000000001E-4</v>
      </c>
      <c r="GM279" s="33">
        <v>2.5109170000000002E-4</v>
      </c>
      <c r="GN279" s="33">
        <v>2.5021949999999999E-4</v>
      </c>
      <c r="GO279" s="33">
        <v>2.493347E-4</v>
      </c>
      <c r="GP279" s="33">
        <v>2.4839419999999999E-4</v>
      </c>
      <c r="GQ279" s="33">
        <v>2.4737890000000001E-4</v>
      </c>
      <c r="GR279" s="33">
        <v>2.4609939999999998E-4</v>
      </c>
      <c r="GS279" s="33">
        <v>2.447641E-4</v>
      </c>
      <c r="GT279" s="33">
        <v>2.435428E-4</v>
      </c>
      <c r="GU279" s="33">
        <v>2.4222919999999999E-4</v>
      </c>
      <c r="GV279" s="33">
        <v>2.4078120000000001E-4</v>
      </c>
      <c r="GW279" s="33">
        <v>2.394016E-4</v>
      </c>
      <c r="GX279" s="33">
        <v>2.3809760000000001E-4</v>
      </c>
    </row>
    <row r="280" spans="1:206" x14ac:dyDescent="0.25">
      <c r="A280" s="13" t="str">
        <f t="shared" ref="A280:A343" si="3">IF(F280="","",CONCATENATE(B280,"-",C280,"-",D280,"-",E280,"-",F280))</f>
        <v>Boom-ULTRA COARSE-0.6-14-Any</v>
      </c>
      <c r="B280" s="13" t="s">
        <v>57</v>
      </c>
      <c r="C280" s="13" t="s">
        <v>42</v>
      </c>
      <c r="D280" s="23">
        <v>0.6</v>
      </c>
      <c r="E280" s="23">
        <v>14</v>
      </c>
      <c r="F280" s="32" t="s">
        <v>48</v>
      </c>
      <c r="G280" s="33">
        <v>8.1400020000000003E-3</v>
      </c>
      <c r="H280" s="33">
        <v>6.5617480000000001E-3</v>
      </c>
      <c r="I280" s="33">
        <v>5.6262769999999998E-3</v>
      </c>
      <c r="J280" s="33">
        <v>5.0951989999999999E-3</v>
      </c>
      <c r="K280" s="33">
        <v>4.7540610000000004E-3</v>
      </c>
      <c r="L280" s="33">
        <v>4.4966629999999997E-3</v>
      </c>
      <c r="M280" s="33">
        <v>4.2492119999999996E-3</v>
      </c>
      <c r="N280" s="33">
        <v>4.0478750000000003E-3</v>
      </c>
      <c r="O280" s="33">
        <v>3.8365999999999999E-3</v>
      </c>
      <c r="P280" s="33">
        <v>3.6134499999999998E-3</v>
      </c>
      <c r="Q280" s="33">
        <v>3.3243389999999999E-3</v>
      </c>
      <c r="R280" s="33">
        <v>3.0255859999999998E-3</v>
      </c>
      <c r="S280" s="33">
        <v>2.7112669999999998E-3</v>
      </c>
      <c r="T280" s="33">
        <v>2.3852420000000001E-3</v>
      </c>
      <c r="U280" s="33">
        <v>2.058285E-3</v>
      </c>
      <c r="V280" s="33">
        <v>1.7386019999999999E-3</v>
      </c>
      <c r="W280" s="33">
        <v>1.4391989999999999E-3</v>
      </c>
      <c r="X280" s="33">
        <v>1.339596E-3</v>
      </c>
      <c r="Y280" s="33">
        <v>1.258573E-3</v>
      </c>
      <c r="Z280" s="33">
        <v>1.1913729999999999E-3</v>
      </c>
      <c r="AA280" s="33">
        <v>1.1347830000000001E-3</v>
      </c>
      <c r="AB280" s="33">
        <v>1.0861530000000001E-3</v>
      </c>
      <c r="AC280" s="33">
        <v>1.0438719999999999E-3</v>
      </c>
      <c r="AD280" s="33">
        <v>1.006666E-3</v>
      </c>
      <c r="AE280" s="33">
        <v>9.73309E-4</v>
      </c>
      <c r="AF280" s="33">
        <v>9.4302079999999998E-4</v>
      </c>
      <c r="AG280" s="33">
        <v>9.1505959999999996E-4</v>
      </c>
      <c r="AH280" s="33">
        <v>8.8991060000000004E-4</v>
      </c>
      <c r="AI280" s="33">
        <v>8.6693399999999998E-4</v>
      </c>
      <c r="AJ280" s="33">
        <v>8.4573299999999999E-4</v>
      </c>
      <c r="AK280" s="33">
        <v>8.26026E-4</v>
      </c>
      <c r="AL280" s="33">
        <v>8.0758360000000005E-4</v>
      </c>
      <c r="AM280" s="33">
        <v>7.907608E-4</v>
      </c>
      <c r="AN280" s="33">
        <v>7.7468929999999995E-4</v>
      </c>
      <c r="AO280" s="33">
        <v>7.5944779999999996E-4</v>
      </c>
      <c r="AP280" s="33">
        <v>7.4525739999999996E-4</v>
      </c>
      <c r="AQ280" s="33">
        <v>7.3171439999999998E-4</v>
      </c>
      <c r="AR280" s="33">
        <v>7.1914669999999996E-4</v>
      </c>
      <c r="AS280" s="33">
        <v>7.0738940000000003E-4</v>
      </c>
      <c r="AT280" s="33">
        <v>6.9638410000000001E-4</v>
      </c>
      <c r="AU280" s="33">
        <v>6.8568700000000004E-4</v>
      </c>
      <c r="AV280" s="33">
        <v>6.7538129999999996E-4</v>
      </c>
      <c r="AW280" s="33">
        <v>6.6569999999999997E-4</v>
      </c>
      <c r="AX280" s="33">
        <v>6.5626249999999997E-4</v>
      </c>
      <c r="AY280" s="33">
        <v>6.4735710000000002E-4</v>
      </c>
      <c r="AZ280" s="33">
        <v>6.3866319999999999E-4</v>
      </c>
      <c r="BA280" s="33">
        <v>6.3021650000000002E-4</v>
      </c>
      <c r="BB280" s="33">
        <v>6.2231570000000004E-4</v>
      </c>
      <c r="BC280" s="33">
        <v>6.1442690000000004E-4</v>
      </c>
      <c r="BD280" s="33">
        <v>6.0700170000000005E-4</v>
      </c>
      <c r="BE280" s="33">
        <v>5.9986960000000004E-4</v>
      </c>
      <c r="BF280" s="33">
        <v>5.9314139999999997E-4</v>
      </c>
      <c r="BG280" s="33">
        <v>5.8686399999999998E-4</v>
      </c>
      <c r="BH280" s="33">
        <v>5.8081720000000003E-4</v>
      </c>
      <c r="BI280" s="33">
        <v>5.7488769999999997E-4</v>
      </c>
      <c r="BJ280" s="33">
        <v>5.6917100000000004E-4</v>
      </c>
      <c r="BK280" s="33">
        <v>5.6368360000000003E-4</v>
      </c>
      <c r="BL280" s="33">
        <v>5.5845820000000003E-4</v>
      </c>
      <c r="BM280" s="33">
        <v>5.5347980000000001E-4</v>
      </c>
      <c r="BN280" s="33">
        <v>5.4866650000000002E-4</v>
      </c>
      <c r="BO280" s="33">
        <v>5.4404680000000002E-4</v>
      </c>
      <c r="BP280" s="33">
        <v>5.3953849999999995E-4</v>
      </c>
      <c r="BQ280" s="33">
        <v>5.3516290000000003E-4</v>
      </c>
      <c r="BR280" s="33">
        <v>5.3089540000000001E-4</v>
      </c>
      <c r="BS280" s="33">
        <v>5.2676090000000001E-4</v>
      </c>
      <c r="BT280" s="33">
        <v>5.2258649999999997E-4</v>
      </c>
      <c r="BU280" s="33">
        <v>5.1861080000000003E-4</v>
      </c>
      <c r="BV280" s="33">
        <v>5.148768E-4</v>
      </c>
      <c r="BW280" s="33">
        <v>5.1108879999999998E-4</v>
      </c>
      <c r="BX280" s="33">
        <v>5.0738479999999999E-4</v>
      </c>
      <c r="BY280" s="33">
        <v>5.0342300000000002E-4</v>
      </c>
      <c r="BZ280" s="33">
        <v>4.9951749999999995E-4</v>
      </c>
      <c r="CA280" s="33">
        <v>4.9558740000000005E-4</v>
      </c>
      <c r="CB280" s="33">
        <v>4.917093E-4</v>
      </c>
      <c r="CC280" s="33">
        <v>4.8774050000000002E-4</v>
      </c>
      <c r="CD280" s="33">
        <v>4.838396E-4</v>
      </c>
      <c r="CE280" s="33">
        <v>4.7997890000000003E-4</v>
      </c>
      <c r="CF280" s="33">
        <v>4.760214E-4</v>
      </c>
      <c r="CG280" s="33">
        <v>4.7232349999999998E-4</v>
      </c>
      <c r="CH280" s="33">
        <v>4.6866490000000002E-4</v>
      </c>
      <c r="CI280" s="33">
        <v>4.6494320000000001E-4</v>
      </c>
      <c r="CJ280" s="33">
        <v>4.6147270000000001E-4</v>
      </c>
      <c r="CK280" s="33">
        <v>4.5789589999999997E-4</v>
      </c>
      <c r="CL280" s="33">
        <v>4.542692E-4</v>
      </c>
      <c r="CM280" s="33">
        <v>4.503191E-4</v>
      </c>
      <c r="CN280" s="33">
        <v>4.4623360000000002E-4</v>
      </c>
      <c r="CO280" s="33">
        <v>4.420065E-4</v>
      </c>
      <c r="CP280" s="33">
        <v>4.3807500000000001E-4</v>
      </c>
      <c r="CQ280" s="33">
        <v>4.3435160000000002E-4</v>
      </c>
      <c r="CR280" s="33">
        <v>4.3075790000000002E-4</v>
      </c>
      <c r="CS280" s="33">
        <v>4.270686E-4</v>
      </c>
      <c r="CT280" s="33">
        <v>4.2360979999999998E-4</v>
      </c>
      <c r="CU280" s="33">
        <v>4.2006409999999998E-4</v>
      </c>
      <c r="CV280" s="33">
        <v>4.1644499999999999E-4</v>
      </c>
      <c r="CW280" s="33">
        <v>4.1282629999999997E-4</v>
      </c>
      <c r="CX280" s="33">
        <v>4.0933369999999997E-4</v>
      </c>
      <c r="CY280" s="33">
        <v>4.058752E-4</v>
      </c>
      <c r="CZ280" s="33">
        <v>4.0244979999999998E-4</v>
      </c>
      <c r="DA280" s="33">
        <v>3.9907309999999999E-4</v>
      </c>
      <c r="DB280" s="33">
        <v>3.9542960000000003E-4</v>
      </c>
      <c r="DC280" s="33">
        <v>3.917247E-4</v>
      </c>
      <c r="DD280" s="33">
        <v>3.882035E-4</v>
      </c>
      <c r="DE280" s="33">
        <v>3.8478770000000001E-4</v>
      </c>
      <c r="DF280" s="33">
        <v>3.815987E-4</v>
      </c>
      <c r="DG280" s="33">
        <v>3.7848560000000001E-4</v>
      </c>
      <c r="DH280" s="33">
        <v>3.7549600000000001E-4</v>
      </c>
      <c r="DI280" s="33">
        <v>3.7255319999999998E-4</v>
      </c>
      <c r="DJ280" s="33">
        <v>3.6959530000000001E-4</v>
      </c>
      <c r="DK280" s="33">
        <v>3.6649529999999999E-4</v>
      </c>
      <c r="DL280" s="33">
        <v>3.6328819999999998E-4</v>
      </c>
      <c r="DM280" s="33">
        <v>3.6023560000000002E-4</v>
      </c>
      <c r="DN280" s="33">
        <v>3.5709110000000001E-4</v>
      </c>
      <c r="DO280" s="33">
        <v>3.5383659999999999E-4</v>
      </c>
      <c r="DP280" s="33">
        <v>3.5063629999999998E-4</v>
      </c>
      <c r="DQ280" s="33">
        <v>3.473571E-4</v>
      </c>
      <c r="DR280" s="33">
        <v>3.441839E-4</v>
      </c>
      <c r="DS280" s="33">
        <v>3.4100740000000002E-4</v>
      </c>
      <c r="DT280" s="33">
        <v>3.3824309999999999E-4</v>
      </c>
      <c r="DU280" s="33">
        <v>3.3564860000000001E-4</v>
      </c>
      <c r="DV280" s="33">
        <v>3.3304750000000001E-4</v>
      </c>
      <c r="DW280" s="33">
        <v>3.3050020000000002E-4</v>
      </c>
      <c r="DX280" s="33">
        <v>3.2779800000000002E-4</v>
      </c>
      <c r="DY280" s="33">
        <v>3.2490109999999998E-4</v>
      </c>
      <c r="DZ280" s="33">
        <v>3.2200039999999999E-4</v>
      </c>
      <c r="EA280" s="33">
        <v>3.1898620000000001E-4</v>
      </c>
      <c r="EB280" s="33">
        <v>3.160781E-4</v>
      </c>
      <c r="EC280" s="33">
        <v>3.1320970000000002E-4</v>
      </c>
      <c r="ED280" s="33">
        <v>3.105068E-4</v>
      </c>
      <c r="EE280" s="33">
        <v>3.0783139999999997E-4</v>
      </c>
      <c r="EF280" s="33">
        <v>3.051978E-4</v>
      </c>
      <c r="EG280" s="33">
        <v>3.0271680000000002E-4</v>
      </c>
      <c r="EH280" s="33">
        <v>3.0037709999999998E-4</v>
      </c>
      <c r="EI280" s="33">
        <v>2.9822440000000001E-4</v>
      </c>
      <c r="EJ280" s="33">
        <v>2.9607370000000002E-4</v>
      </c>
      <c r="EK280" s="33">
        <v>2.9396730000000001E-4</v>
      </c>
      <c r="EL280" s="33">
        <v>2.9188700000000001E-4</v>
      </c>
      <c r="EM280" s="33">
        <v>2.8972420000000001E-4</v>
      </c>
      <c r="EN280" s="33">
        <v>2.876709E-4</v>
      </c>
      <c r="EO280" s="33">
        <v>2.8561070000000002E-4</v>
      </c>
      <c r="EP280" s="33">
        <v>2.8357520000000001E-4</v>
      </c>
      <c r="EQ280" s="33">
        <v>2.817707E-4</v>
      </c>
      <c r="ER280" s="33">
        <v>2.800066E-4</v>
      </c>
      <c r="ES280" s="33">
        <v>2.7833859999999998E-4</v>
      </c>
      <c r="ET280" s="33">
        <v>2.7670309999999998E-4</v>
      </c>
      <c r="EU280" s="33">
        <v>2.7518840000000002E-4</v>
      </c>
      <c r="EV280" s="33">
        <v>2.7365259999999998E-4</v>
      </c>
      <c r="EW280" s="33">
        <v>2.721453E-4</v>
      </c>
      <c r="EX280" s="33">
        <v>2.7076809999999999E-4</v>
      </c>
      <c r="EY280" s="33">
        <v>2.692579E-4</v>
      </c>
      <c r="EZ280" s="33">
        <v>2.678604E-4</v>
      </c>
      <c r="FA280" s="33">
        <v>2.6637409999999997E-4</v>
      </c>
      <c r="FB280" s="33">
        <v>2.6476769999999998E-4</v>
      </c>
      <c r="FC280" s="33">
        <v>2.6322450000000001E-4</v>
      </c>
      <c r="FD280" s="33">
        <v>2.6161970000000001E-4</v>
      </c>
      <c r="FE280" s="33">
        <v>2.6018329999999998E-4</v>
      </c>
      <c r="FF280" s="33">
        <v>2.5882919999999998E-4</v>
      </c>
      <c r="FG280" s="33">
        <v>2.5767519999999998E-4</v>
      </c>
      <c r="FH280" s="33">
        <v>2.5659940000000002E-4</v>
      </c>
      <c r="FI280" s="33">
        <v>2.5544229999999998E-4</v>
      </c>
      <c r="FJ280" s="33">
        <v>2.5422090000000002E-4</v>
      </c>
      <c r="FK280" s="33">
        <v>2.529044E-4</v>
      </c>
      <c r="FL280" s="33">
        <v>2.5144000000000002E-4</v>
      </c>
      <c r="FM280" s="33">
        <v>2.4997939999999997E-4</v>
      </c>
      <c r="FN280" s="33">
        <v>2.4843780000000001E-4</v>
      </c>
      <c r="FO280" s="33">
        <v>2.469207E-4</v>
      </c>
      <c r="FP280" s="33">
        <v>2.4547950000000001E-4</v>
      </c>
      <c r="FQ280" s="33">
        <v>2.441996E-4</v>
      </c>
      <c r="FR280" s="33">
        <v>2.4298470000000001E-4</v>
      </c>
      <c r="FS280" s="33">
        <v>2.417698E-4</v>
      </c>
      <c r="FT280" s="33">
        <v>2.4063099999999999E-4</v>
      </c>
      <c r="FU280" s="33">
        <v>2.3946070000000001E-4</v>
      </c>
      <c r="FV280" s="33">
        <v>2.381284E-4</v>
      </c>
      <c r="FW280" s="33">
        <v>2.3666759999999999E-4</v>
      </c>
      <c r="FX280" s="33">
        <v>2.3507159999999999E-4</v>
      </c>
      <c r="FY280" s="33">
        <v>2.3346080000000001E-4</v>
      </c>
      <c r="FZ280" s="33">
        <v>2.3169560000000001E-4</v>
      </c>
      <c r="GA280" s="33">
        <v>2.2990940000000001E-4</v>
      </c>
      <c r="GB280" s="33">
        <v>2.281568E-4</v>
      </c>
      <c r="GC280" s="33">
        <v>2.264716E-4</v>
      </c>
      <c r="GD280" s="33">
        <v>2.247812E-4</v>
      </c>
      <c r="GE280" s="33">
        <v>2.2309430000000001E-4</v>
      </c>
      <c r="GF280" s="33">
        <v>2.2155530000000001E-4</v>
      </c>
      <c r="GG280" s="33">
        <v>2.2008499999999999E-4</v>
      </c>
      <c r="GH280" s="33">
        <v>2.186457E-4</v>
      </c>
      <c r="GI280" s="33">
        <v>2.173926E-4</v>
      </c>
      <c r="GJ280" s="33">
        <v>2.1617509999999999E-4</v>
      </c>
      <c r="GK280" s="33">
        <v>2.149784E-4</v>
      </c>
      <c r="GL280" s="33">
        <v>2.1365960000000001E-4</v>
      </c>
      <c r="GM280" s="33">
        <v>2.12306E-4</v>
      </c>
      <c r="GN280" s="33">
        <v>2.1088549999999999E-4</v>
      </c>
      <c r="GO280" s="33">
        <v>2.0932519999999999E-4</v>
      </c>
      <c r="GP280" s="33">
        <v>2.077894E-4</v>
      </c>
      <c r="GQ280" s="33">
        <v>2.0627819999999999E-4</v>
      </c>
      <c r="GR280" s="33">
        <v>2.048374E-4</v>
      </c>
      <c r="GS280" s="33">
        <v>2.035598E-4</v>
      </c>
      <c r="GT280" s="33">
        <v>2.022239E-4</v>
      </c>
      <c r="GU280" s="33">
        <v>2.0094930000000001E-4</v>
      </c>
      <c r="GV280" s="33">
        <v>1.9965980000000001E-4</v>
      </c>
      <c r="GW280" s="33">
        <v>1.9827009999999999E-4</v>
      </c>
      <c r="GX280" s="33">
        <v>1.967703E-4</v>
      </c>
    </row>
    <row r="281" spans="1:206" x14ac:dyDescent="0.25">
      <c r="A281" s="13" t="str">
        <f t="shared" si="3"/>
        <v>Boom-ULTRA COARSE-0.6-7-Any</v>
      </c>
      <c r="B281" s="13" t="s">
        <v>57</v>
      </c>
      <c r="C281" s="13" t="s">
        <v>42</v>
      </c>
      <c r="D281" s="23">
        <v>0.6</v>
      </c>
      <c r="E281" s="23">
        <v>7</v>
      </c>
      <c r="F281" s="32" t="s">
        <v>48</v>
      </c>
      <c r="G281" s="33">
        <v>5.2744460000000003E-3</v>
      </c>
      <c r="H281" s="33">
        <v>3.8392029999999998E-3</v>
      </c>
      <c r="I281" s="33">
        <v>3.386352E-3</v>
      </c>
      <c r="J281" s="33">
        <v>3.313837E-3</v>
      </c>
      <c r="K281" s="33">
        <v>3.3626260000000001E-3</v>
      </c>
      <c r="L281" s="33">
        <v>3.45438E-3</v>
      </c>
      <c r="M281" s="33">
        <v>3.452302E-3</v>
      </c>
      <c r="N281" s="33">
        <v>3.4182930000000002E-3</v>
      </c>
      <c r="O281" s="33">
        <v>3.3574130000000001E-3</v>
      </c>
      <c r="P281" s="33">
        <v>3.2332709999999998E-3</v>
      </c>
      <c r="Q281" s="33">
        <v>3.0548770000000001E-3</v>
      </c>
      <c r="R281" s="33">
        <v>2.8221100000000001E-3</v>
      </c>
      <c r="S281" s="33">
        <v>2.5520249999999999E-3</v>
      </c>
      <c r="T281" s="33">
        <v>2.2559210000000001E-3</v>
      </c>
      <c r="U281" s="33">
        <v>1.951978E-3</v>
      </c>
      <c r="V281" s="33">
        <v>1.649052E-3</v>
      </c>
      <c r="W281" s="33">
        <v>1.3606899999999999E-3</v>
      </c>
      <c r="X281" s="33">
        <v>1.288115E-3</v>
      </c>
      <c r="Y281" s="33">
        <v>1.2355650000000001E-3</v>
      </c>
      <c r="Z281" s="33">
        <v>1.19454E-3</v>
      </c>
      <c r="AA281" s="33">
        <v>1.1593840000000001E-3</v>
      </c>
      <c r="AB281" s="33">
        <v>1.1277209999999999E-3</v>
      </c>
      <c r="AC281" s="33">
        <v>1.0985470000000001E-3</v>
      </c>
      <c r="AD281" s="33">
        <v>1.0716580000000001E-3</v>
      </c>
      <c r="AE281" s="33">
        <v>1.0467429999999999E-3</v>
      </c>
      <c r="AF281" s="33">
        <v>1.0230899999999999E-3</v>
      </c>
      <c r="AG281" s="33">
        <v>1.0005280000000001E-3</v>
      </c>
      <c r="AH281" s="33">
        <v>9.7879790000000009E-4</v>
      </c>
      <c r="AI281" s="33">
        <v>9.5831349999999998E-4</v>
      </c>
      <c r="AJ281" s="33">
        <v>9.3863439999999996E-4</v>
      </c>
      <c r="AK281" s="33">
        <v>9.1948819999999995E-4</v>
      </c>
      <c r="AL281" s="33">
        <v>9.0066120000000004E-4</v>
      </c>
      <c r="AM281" s="33">
        <v>8.8256459999999995E-4</v>
      </c>
      <c r="AN281" s="33">
        <v>8.6499169999999998E-4</v>
      </c>
      <c r="AO281" s="33">
        <v>8.4810090000000005E-4</v>
      </c>
      <c r="AP281" s="33">
        <v>8.31308E-4</v>
      </c>
      <c r="AQ281" s="33">
        <v>8.1496339999999996E-4</v>
      </c>
      <c r="AR281" s="33">
        <v>7.9921889999999996E-4</v>
      </c>
      <c r="AS281" s="33">
        <v>7.8406489999999999E-4</v>
      </c>
      <c r="AT281" s="33">
        <v>7.6933640000000005E-4</v>
      </c>
      <c r="AU281" s="33">
        <v>7.5479080000000003E-4</v>
      </c>
      <c r="AV281" s="33">
        <v>7.4041109999999999E-4</v>
      </c>
      <c r="AW281" s="33">
        <v>7.268334E-4</v>
      </c>
      <c r="AX281" s="33">
        <v>7.1357989999999997E-4</v>
      </c>
      <c r="AY281" s="33">
        <v>7.0109440000000001E-4</v>
      </c>
      <c r="AZ281" s="33">
        <v>6.886603E-4</v>
      </c>
      <c r="BA281" s="33">
        <v>6.7671889999999996E-4</v>
      </c>
      <c r="BB281" s="33">
        <v>6.6516739999999996E-4</v>
      </c>
      <c r="BC281" s="33">
        <v>6.5391379999999995E-4</v>
      </c>
      <c r="BD281" s="33">
        <v>6.4257859999999997E-4</v>
      </c>
      <c r="BE281" s="33">
        <v>6.3155769999999995E-4</v>
      </c>
      <c r="BF281" s="33">
        <v>6.2086379999999998E-4</v>
      </c>
      <c r="BG281" s="33">
        <v>6.1076209999999997E-4</v>
      </c>
      <c r="BH281" s="33">
        <v>6.0087949999999997E-4</v>
      </c>
      <c r="BI281" s="33">
        <v>5.9166999999999998E-4</v>
      </c>
      <c r="BJ281" s="33">
        <v>5.8258819999999995E-4</v>
      </c>
      <c r="BK281" s="33">
        <v>5.7364649999999998E-4</v>
      </c>
      <c r="BL281" s="33">
        <v>5.6494559999999995E-4</v>
      </c>
      <c r="BM281" s="33">
        <v>5.5638509999999999E-4</v>
      </c>
      <c r="BN281" s="33">
        <v>5.4792920000000002E-4</v>
      </c>
      <c r="BO281" s="33">
        <v>5.3977949999999995E-4</v>
      </c>
      <c r="BP281" s="33">
        <v>5.3159300000000002E-4</v>
      </c>
      <c r="BQ281" s="33">
        <v>5.2402799999999995E-4</v>
      </c>
      <c r="BR281" s="33">
        <v>5.1668549999999997E-4</v>
      </c>
      <c r="BS281" s="33">
        <v>5.0977909999999995E-4</v>
      </c>
      <c r="BT281" s="33">
        <v>5.0295400000000001E-4</v>
      </c>
      <c r="BU281" s="33">
        <v>4.9611559999999998E-4</v>
      </c>
      <c r="BV281" s="33">
        <v>4.8930450000000004E-4</v>
      </c>
      <c r="BW281" s="33">
        <v>4.8280399999999998E-4</v>
      </c>
      <c r="BX281" s="33">
        <v>4.7651529999999999E-4</v>
      </c>
      <c r="BY281" s="33">
        <v>4.7052539999999999E-4</v>
      </c>
      <c r="BZ281" s="33">
        <v>4.644265E-4</v>
      </c>
      <c r="CA281" s="33">
        <v>4.5864499999999998E-4</v>
      </c>
      <c r="CB281" s="33">
        <v>4.5262770000000001E-4</v>
      </c>
      <c r="CC281" s="33">
        <v>4.4699529999999999E-4</v>
      </c>
      <c r="CD281" s="33">
        <v>4.410967E-4</v>
      </c>
      <c r="CE281" s="33">
        <v>4.3546829999999999E-4</v>
      </c>
      <c r="CF281" s="33">
        <v>4.2985499999999998E-4</v>
      </c>
      <c r="CG281" s="33">
        <v>4.2429039999999999E-4</v>
      </c>
      <c r="CH281" s="33">
        <v>4.1856E-4</v>
      </c>
      <c r="CI281" s="33">
        <v>4.1279110000000001E-4</v>
      </c>
      <c r="CJ281" s="33">
        <v>4.0722849999999999E-4</v>
      </c>
      <c r="CK281" s="33">
        <v>4.0224830000000001E-4</v>
      </c>
      <c r="CL281" s="33">
        <v>3.970965E-4</v>
      </c>
      <c r="CM281" s="33">
        <v>3.9230740000000002E-4</v>
      </c>
      <c r="CN281" s="33">
        <v>3.8715290000000002E-4</v>
      </c>
      <c r="CO281" s="33">
        <v>3.8214709999999998E-4</v>
      </c>
      <c r="CP281" s="33">
        <v>3.77034E-4</v>
      </c>
      <c r="CQ281" s="33">
        <v>3.7201470000000001E-4</v>
      </c>
      <c r="CR281" s="33">
        <v>3.6724050000000002E-4</v>
      </c>
      <c r="CS281" s="33">
        <v>3.626309E-4</v>
      </c>
      <c r="CT281" s="33">
        <v>3.5806530000000002E-4</v>
      </c>
      <c r="CU281" s="33">
        <v>3.5403300000000002E-4</v>
      </c>
      <c r="CV281" s="33">
        <v>3.4987750000000002E-4</v>
      </c>
      <c r="CW281" s="33">
        <v>3.4604870000000003E-4</v>
      </c>
      <c r="CX281" s="33">
        <v>3.4185589999999999E-4</v>
      </c>
      <c r="CY281" s="33">
        <v>3.3772089999999999E-4</v>
      </c>
      <c r="CZ281" s="33">
        <v>3.3355059999999999E-4</v>
      </c>
      <c r="DA281" s="33">
        <v>3.29346E-4</v>
      </c>
      <c r="DB281" s="33">
        <v>3.2544859999999998E-4</v>
      </c>
      <c r="DC281" s="33">
        <v>3.2163500000000002E-4</v>
      </c>
      <c r="DD281" s="33">
        <v>3.1798809999999999E-4</v>
      </c>
      <c r="DE281" s="33">
        <v>3.1454580000000001E-4</v>
      </c>
      <c r="DF281" s="33">
        <v>3.1087500000000001E-4</v>
      </c>
      <c r="DG281" s="33">
        <v>3.0761169999999997E-4</v>
      </c>
      <c r="DH281" s="33">
        <v>3.0407649999999997E-4</v>
      </c>
      <c r="DI281" s="33">
        <v>3.0081610000000001E-4</v>
      </c>
      <c r="DJ281" s="33">
        <v>2.9749939999999998E-4</v>
      </c>
      <c r="DK281" s="33">
        <v>2.9434209999999999E-4</v>
      </c>
      <c r="DL281" s="33">
        <v>2.9122959999999999E-4</v>
      </c>
      <c r="DM281" s="33">
        <v>2.8813990000000001E-4</v>
      </c>
      <c r="DN281" s="33">
        <v>2.8520569999999999E-4</v>
      </c>
      <c r="DO281" s="33">
        <v>2.825317E-4</v>
      </c>
      <c r="DP281" s="33">
        <v>2.7974720000000002E-4</v>
      </c>
      <c r="DQ281" s="33">
        <v>2.771071E-4</v>
      </c>
      <c r="DR281" s="33">
        <v>2.7405129999999998E-4</v>
      </c>
      <c r="DS281" s="33">
        <v>2.7129440000000002E-4</v>
      </c>
      <c r="DT281" s="33">
        <v>2.6844489999999999E-4</v>
      </c>
      <c r="DU281" s="33">
        <v>2.657812E-4</v>
      </c>
      <c r="DV281" s="33">
        <v>2.6344809999999998E-4</v>
      </c>
      <c r="DW281" s="33">
        <v>2.6120780000000001E-4</v>
      </c>
      <c r="DX281" s="33">
        <v>2.5899620000000001E-4</v>
      </c>
      <c r="DY281" s="33">
        <v>2.5676200000000001E-4</v>
      </c>
      <c r="DZ281" s="33">
        <v>2.5428210000000002E-4</v>
      </c>
      <c r="EA281" s="33">
        <v>2.5193749999999999E-4</v>
      </c>
      <c r="EB281" s="33">
        <v>2.4919679999999998E-4</v>
      </c>
      <c r="EC281" s="33">
        <v>2.4668429999999999E-4</v>
      </c>
      <c r="ED281" s="33">
        <v>2.4416009999999997E-4</v>
      </c>
      <c r="EE281" s="33">
        <v>2.4189010000000001E-4</v>
      </c>
      <c r="EF281" s="33">
        <v>2.398442E-4</v>
      </c>
      <c r="EG281" s="33">
        <v>2.3769089999999999E-4</v>
      </c>
      <c r="EH281" s="33">
        <v>2.3562060000000001E-4</v>
      </c>
      <c r="EI281" s="33">
        <v>2.3340289999999999E-4</v>
      </c>
      <c r="EJ281" s="33">
        <v>2.311116E-4</v>
      </c>
      <c r="EK281" s="33">
        <v>2.2880789999999999E-4</v>
      </c>
      <c r="EL281" s="33">
        <v>2.263047E-4</v>
      </c>
      <c r="EM281" s="33">
        <v>2.239625E-4</v>
      </c>
      <c r="EN281" s="33">
        <v>2.2150260000000001E-4</v>
      </c>
      <c r="EO281" s="33">
        <v>2.1924490000000001E-4</v>
      </c>
      <c r="EP281" s="33">
        <v>2.1714459999999999E-4</v>
      </c>
      <c r="EQ281" s="33">
        <v>2.149679E-4</v>
      </c>
      <c r="ER281" s="33">
        <v>2.1281459999999999E-4</v>
      </c>
      <c r="ES281" s="33">
        <v>2.1072530000000001E-4</v>
      </c>
      <c r="ET281" s="33">
        <v>2.0872020000000001E-4</v>
      </c>
      <c r="EU281" s="33">
        <v>2.067441E-4</v>
      </c>
      <c r="EV281" s="33">
        <v>2.046823E-4</v>
      </c>
      <c r="EW281" s="33">
        <v>2.027257E-4</v>
      </c>
      <c r="EX281" s="33">
        <v>2.0067190000000001E-4</v>
      </c>
      <c r="EY281" s="33">
        <v>1.9878760000000001E-4</v>
      </c>
      <c r="EZ281" s="33">
        <v>1.9692439999999999E-4</v>
      </c>
      <c r="FA281" s="33">
        <v>1.9491770000000001E-4</v>
      </c>
      <c r="FB281" s="33">
        <v>1.92969E-4</v>
      </c>
      <c r="FC281" s="33">
        <v>1.9089810000000001E-4</v>
      </c>
      <c r="FD281" s="33">
        <v>1.8884279999999999E-4</v>
      </c>
      <c r="FE281" s="33">
        <v>1.8690570000000001E-4</v>
      </c>
      <c r="FF281" s="33">
        <v>1.8508810000000001E-4</v>
      </c>
      <c r="FG281" s="33">
        <v>1.8352550000000001E-4</v>
      </c>
      <c r="FH281" s="33">
        <v>1.8194819999999999E-4</v>
      </c>
      <c r="FI281" s="33">
        <v>1.804772E-4</v>
      </c>
      <c r="FJ281" s="33">
        <v>1.789839E-4</v>
      </c>
      <c r="FK281" s="33">
        <v>1.7733739999999999E-4</v>
      </c>
      <c r="FL281" s="33">
        <v>1.7575549999999999E-4</v>
      </c>
      <c r="FM281" s="33">
        <v>1.7406250000000001E-4</v>
      </c>
      <c r="FN281" s="33">
        <v>1.7248320000000001E-4</v>
      </c>
      <c r="FO281" s="33">
        <v>1.7091170000000001E-4</v>
      </c>
      <c r="FP281" s="33">
        <v>1.6940879999999999E-4</v>
      </c>
      <c r="FQ281" s="33">
        <v>1.6798870000000001E-4</v>
      </c>
      <c r="FR281" s="33">
        <v>1.665471E-4</v>
      </c>
      <c r="FS281" s="33">
        <v>1.651778E-4</v>
      </c>
      <c r="FT281" s="33">
        <v>1.637992E-4</v>
      </c>
      <c r="FU281" s="33">
        <v>1.624094E-4</v>
      </c>
      <c r="FV281" s="33">
        <v>1.6106820000000001E-4</v>
      </c>
      <c r="FW281" s="33">
        <v>1.5978159999999999E-4</v>
      </c>
      <c r="FX281" s="33">
        <v>1.5853730000000001E-4</v>
      </c>
      <c r="FY281" s="33">
        <v>1.573813E-4</v>
      </c>
      <c r="FZ281" s="33">
        <v>1.5617100000000001E-4</v>
      </c>
      <c r="GA281" s="33">
        <v>1.549236E-4</v>
      </c>
      <c r="GB281" s="33">
        <v>1.5368700000000001E-4</v>
      </c>
      <c r="GC281" s="33">
        <v>1.525055E-4</v>
      </c>
      <c r="GD281" s="33">
        <v>1.5144999999999999E-4</v>
      </c>
      <c r="GE281" s="33">
        <v>1.5042469999999999E-4</v>
      </c>
      <c r="GF281" s="33">
        <v>1.4950550000000001E-4</v>
      </c>
      <c r="GG281" s="33">
        <v>1.485108E-4</v>
      </c>
      <c r="GH281" s="33">
        <v>1.4756400000000001E-4</v>
      </c>
      <c r="GI281" s="33">
        <v>1.4655429999999999E-4</v>
      </c>
      <c r="GJ281" s="33">
        <v>1.4550150000000001E-4</v>
      </c>
      <c r="GK281" s="33">
        <v>1.4435749999999999E-4</v>
      </c>
      <c r="GL281" s="33">
        <v>1.4312449999999999E-4</v>
      </c>
      <c r="GM281" s="33">
        <v>1.4187919999999999E-4</v>
      </c>
      <c r="GN281" s="33">
        <v>1.4055599999999999E-4</v>
      </c>
      <c r="GO281" s="33">
        <v>1.3923089999999999E-4</v>
      </c>
      <c r="GP281" s="33">
        <v>1.3806819999999999E-4</v>
      </c>
      <c r="GQ281" s="33">
        <v>1.3686349999999999E-4</v>
      </c>
      <c r="GR281" s="33">
        <v>1.3570880000000001E-4</v>
      </c>
      <c r="GS281" s="33">
        <v>1.3458170000000001E-4</v>
      </c>
      <c r="GT281" s="33">
        <v>1.334416E-4</v>
      </c>
      <c r="GU281" s="33">
        <v>1.3232319999999999E-4</v>
      </c>
      <c r="GV281" s="33">
        <v>1.3122970000000001E-4</v>
      </c>
      <c r="GW281" s="33">
        <v>1.3013639999999999E-4</v>
      </c>
      <c r="GX281" s="33">
        <v>1.290768E-4</v>
      </c>
    </row>
    <row r="282" spans="1:206" x14ac:dyDescent="0.25">
      <c r="A282" s="13" t="str">
        <f t="shared" si="3"/>
        <v>Boom-ULTRA COARSE-0.6-20-60</v>
      </c>
      <c r="B282" s="13" t="s">
        <v>57</v>
      </c>
      <c r="C282" s="13" t="s">
        <v>42</v>
      </c>
      <c r="D282" s="23">
        <v>0.6</v>
      </c>
      <c r="E282" s="23">
        <v>20</v>
      </c>
      <c r="F282" s="32">
        <v>60</v>
      </c>
      <c r="G282" s="33">
        <v>1.008823E-2</v>
      </c>
      <c r="H282" s="33">
        <v>8.3693980000000001E-3</v>
      </c>
      <c r="I282" s="33">
        <v>7.2464670000000004E-3</v>
      </c>
      <c r="J282" s="33">
        <v>6.4464500000000003E-3</v>
      </c>
      <c r="K282" s="33">
        <v>5.9311809999999998E-3</v>
      </c>
      <c r="L282" s="33">
        <v>5.4639179999999999E-3</v>
      </c>
      <c r="M282" s="33">
        <v>5.015767E-3</v>
      </c>
      <c r="N282" s="33">
        <v>4.649678E-3</v>
      </c>
      <c r="O282" s="33">
        <v>4.2605079999999997E-3</v>
      </c>
      <c r="P282" s="33">
        <v>3.9012610000000001E-3</v>
      </c>
      <c r="Q282" s="33">
        <v>3.54485E-3</v>
      </c>
      <c r="R282" s="33">
        <v>3.1471979999999999E-3</v>
      </c>
      <c r="S282" s="33">
        <v>2.7580859999999999E-3</v>
      </c>
      <c r="T282" s="33">
        <v>2.3705359999999999E-3</v>
      </c>
      <c r="U282" s="33">
        <v>2.005143E-3</v>
      </c>
      <c r="V282" s="33">
        <v>1.6643560000000001E-3</v>
      </c>
      <c r="W282" s="33">
        <v>1.354488E-3</v>
      </c>
      <c r="X282" s="33">
        <v>1.2338850000000001E-3</v>
      </c>
      <c r="Y282" s="33">
        <v>1.133102E-3</v>
      </c>
      <c r="Z282" s="33">
        <v>1.0478320000000001E-3</v>
      </c>
      <c r="AA282" s="33">
        <v>9.7425509999999997E-4</v>
      </c>
      <c r="AB282" s="33">
        <v>9.0965800000000004E-4</v>
      </c>
      <c r="AC282" s="33">
        <v>8.5345410000000005E-4</v>
      </c>
      <c r="AD282" s="33">
        <v>8.0365869999999998E-4</v>
      </c>
      <c r="AE282" s="33">
        <v>7.5908379999999997E-4</v>
      </c>
      <c r="AF282" s="33">
        <v>7.1929670000000004E-4</v>
      </c>
      <c r="AG282" s="33">
        <v>6.828445E-4</v>
      </c>
      <c r="AH282" s="33">
        <v>6.4957630000000001E-4</v>
      </c>
      <c r="AI282" s="33">
        <v>6.1975539999999997E-4</v>
      </c>
      <c r="AJ282" s="33">
        <v>5.9282910000000005E-4</v>
      </c>
      <c r="AK282" s="33">
        <v>5.6836609999999998E-4</v>
      </c>
      <c r="AL282" s="33">
        <v>5.4603680000000002E-4</v>
      </c>
      <c r="AM282" s="33">
        <v>5.2545049999999996E-4</v>
      </c>
      <c r="AN282" s="33">
        <v>5.0657269999999997E-4</v>
      </c>
      <c r="AO282" s="33">
        <v>4.8901900000000004E-4</v>
      </c>
      <c r="AP282" s="33">
        <v>4.7313880000000001E-4</v>
      </c>
      <c r="AQ282" s="33">
        <v>4.5879090000000003E-4</v>
      </c>
      <c r="AR282" s="33">
        <v>4.4539189999999999E-4</v>
      </c>
      <c r="AS282" s="33">
        <v>4.3291940000000001E-4</v>
      </c>
      <c r="AT282" s="33">
        <v>4.2151500000000002E-4</v>
      </c>
      <c r="AU282" s="33">
        <v>4.109575E-4</v>
      </c>
      <c r="AV282" s="33">
        <v>4.0137229999999999E-4</v>
      </c>
      <c r="AW282" s="33">
        <v>3.9228009999999998E-4</v>
      </c>
      <c r="AX282" s="33">
        <v>3.8423880000000002E-4</v>
      </c>
      <c r="AY282" s="33">
        <v>3.7631250000000002E-4</v>
      </c>
      <c r="AZ282" s="33">
        <v>3.6919200000000001E-4</v>
      </c>
      <c r="BA282" s="33">
        <v>3.6254180000000003E-4</v>
      </c>
      <c r="BB282" s="33">
        <v>3.5616050000000001E-4</v>
      </c>
      <c r="BC282" s="33">
        <v>3.502531E-4</v>
      </c>
      <c r="BD282" s="33">
        <v>3.4477679999999998E-4</v>
      </c>
      <c r="BE282" s="33">
        <v>3.39892E-4</v>
      </c>
      <c r="BF282" s="33">
        <v>3.3531510000000002E-4</v>
      </c>
      <c r="BG282" s="33">
        <v>3.306486E-4</v>
      </c>
      <c r="BH282" s="33">
        <v>3.263885E-4</v>
      </c>
      <c r="BI282" s="33">
        <v>3.2202830000000002E-4</v>
      </c>
      <c r="BJ282" s="33">
        <v>3.1808539999999999E-4</v>
      </c>
      <c r="BK282" s="33">
        <v>3.1437499999999998E-4</v>
      </c>
      <c r="BL282" s="33">
        <v>3.111519E-4</v>
      </c>
      <c r="BM282" s="33">
        <v>3.0808829999999998E-4</v>
      </c>
      <c r="BN282" s="33">
        <v>3.0542649999999998E-4</v>
      </c>
      <c r="BO282" s="33">
        <v>3.0270889999999998E-4</v>
      </c>
      <c r="BP282" s="33">
        <v>2.9996029999999999E-4</v>
      </c>
      <c r="BQ282" s="33">
        <v>2.9724969999999999E-4</v>
      </c>
      <c r="BR282" s="33">
        <v>2.9463530000000001E-4</v>
      </c>
      <c r="BS282" s="33">
        <v>2.918784E-4</v>
      </c>
      <c r="BT282" s="33">
        <v>2.893428E-4</v>
      </c>
      <c r="BU282" s="33">
        <v>2.8643419999999998E-4</v>
      </c>
      <c r="BV282" s="33">
        <v>2.8361430000000001E-4</v>
      </c>
      <c r="BW282" s="33">
        <v>2.808299E-4</v>
      </c>
      <c r="BX282" s="33">
        <v>2.7803430000000002E-4</v>
      </c>
      <c r="BY282" s="33">
        <v>2.7516710000000002E-4</v>
      </c>
      <c r="BZ282" s="33">
        <v>2.7240439999999999E-4</v>
      </c>
      <c r="CA282" s="33">
        <v>2.6962049999999999E-4</v>
      </c>
      <c r="CB282" s="33">
        <v>2.6664549999999999E-4</v>
      </c>
      <c r="CC282" s="33">
        <v>2.6352400000000001E-4</v>
      </c>
      <c r="CD282" s="33">
        <v>2.6050059999999998E-4</v>
      </c>
      <c r="CE282" s="33">
        <v>2.5730039999999999E-4</v>
      </c>
      <c r="CF282" s="33">
        <v>2.5449819999999999E-4</v>
      </c>
      <c r="CG282" s="33">
        <v>2.5149569999999998E-4</v>
      </c>
      <c r="CH282" s="33">
        <v>2.484737E-4</v>
      </c>
      <c r="CI282" s="33">
        <v>2.4536959999999999E-4</v>
      </c>
      <c r="CJ282" s="33">
        <v>2.422728E-4</v>
      </c>
      <c r="CK282" s="33">
        <v>2.3902E-4</v>
      </c>
      <c r="CL282" s="33">
        <v>2.357161E-4</v>
      </c>
      <c r="CM282" s="33">
        <v>2.3246829999999999E-4</v>
      </c>
      <c r="CN282" s="33">
        <v>2.292257E-4</v>
      </c>
      <c r="CO282" s="33">
        <v>2.2596749999999999E-4</v>
      </c>
      <c r="CP282" s="33">
        <v>2.229279E-4</v>
      </c>
      <c r="CQ282" s="33">
        <v>2.1953430000000001E-4</v>
      </c>
      <c r="CR282" s="33">
        <v>2.162047E-4</v>
      </c>
      <c r="CS282" s="33">
        <v>2.127788E-4</v>
      </c>
      <c r="CT282" s="33">
        <v>2.094741E-4</v>
      </c>
      <c r="CU282" s="33">
        <v>2.0592939999999999E-4</v>
      </c>
      <c r="CV282" s="33">
        <v>2.0256939999999999E-4</v>
      </c>
      <c r="CW282" s="33">
        <v>1.99151E-4</v>
      </c>
      <c r="CX282" s="33">
        <v>1.9576829999999999E-4</v>
      </c>
      <c r="CY282" s="33">
        <v>1.9259769999999999E-4</v>
      </c>
      <c r="CZ282" s="33">
        <v>1.8984500000000001E-4</v>
      </c>
      <c r="DA282" s="33">
        <v>1.871338E-4</v>
      </c>
      <c r="DB282" s="33">
        <v>1.846812E-4</v>
      </c>
      <c r="DC282" s="33">
        <v>1.822424E-4</v>
      </c>
      <c r="DD282" s="33">
        <v>1.7968540000000001E-4</v>
      </c>
      <c r="DE282" s="33">
        <v>1.770288E-4</v>
      </c>
      <c r="DF282" s="33">
        <v>1.7464649999999999E-4</v>
      </c>
      <c r="DG282" s="33">
        <v>1.7231049999999999E-4</v>
      </c>
      <c r="DH282" s="33">
        <v>1.701048E-4</v>
      </c>
      <c r="DI282" s="33">
        <v>1.6821380000000001E-4</v>
      </c>
      <c r="DJ282" s="33">
        <v>1.6637269999999999E-4</v>
      </c>
      <c r="DK282" s="33">
        <v>1.6450319999999999E-4</v>
      </c>
      <c r="DL282" s="33">
        <v>1.6278000000000001E-4</v>
      </c>
      <c r="DM282" s="33">
        <v>1.6096470000000001E-4</v>
      </c>
      <c r="DN282" s="33">
        <v>1.5919520000000001E-4</v>
      </c>
      <c r="DO282" s="33">
        <v>1.5765190000000001E-4</v>
      </c>
      <c r="DP282" s="33">
        <v>1.56241E-4</v>
      </c>
      <c r="DQ282" s="33">
        <v>1.5493829999999999E-4</v>
      </c>
      <c r="DR282" s="33">
        <v>1.538097E-4</v>
      </c>
      <c r="DS282" s="33">
        <v>1.526709E-4</v>
      </c>
      <c r="DT282" s="33">
        <v>1.513536E-4</v>
      </c>
      <c r="DU282" s="33">
        <v>1.5007550000000001E-4</v>
      </c>
      <c r="DV282" s="33">
        <v>1.4887179999999999E-4</v>
      </c>
      <c r="DW282" s="33">
        <v>1.477385E-4</v>
      </c>
      <c r="DX282" s="33">
        <v>1.4685950000000001E-4</v>
      </c>
      <c r="DY282" s="33">
        <v>1.4618359999999999E-4</v>
      </c>
      <c r="DZ282" s="33">
        <v>1.456098E-4</v>
      </c>
      <c r="EA282" s="33">
        <v>1.450902E-4</v>
      </c>
      <c r="EB282" s="33">
        <v>1.447102E-4</v>
      </c>
      <c r="EC282" s="33">
        <v>1.44256E-4</v>
      </c>
      <c r="ED282" s="33">
        <v>1.437291E-4</v>
      </c>
      <c r="EE282" s="33">
        <v>1.4311390000000001E-4</v>
      </c>
      <c r="EF282" s="33">
        <v>1.424164E-4</v>
      </c>
      <c r="EG282" s="33">
        <v>1.4148890000000001E-4</v>
      </c>
      <c r="EH282" s="33">
        <v>1.4062220000000001E-4</v>
      </c>
      <c r="EI282" s="33">
        <v>1.3990739999999999E-4</v>
      </c>
      <c r="EJ282" s="33">
        <v>1.3931229999999999E-4</v>
      </c>
      <c r="EK282" s="33">
        <v>1.388235E-4</v>
      </c>
      <c r="EL282" s="33">
        <v>1.38572E-4</v>
      </c>
      <c r="EM282" s="33">
        <v>1.3826069999999999E-4</v>
      </c>
      <c r="EN282" s="33">
        <v>1.3788210000000001E-4</v>
      </c>
      <c r="EO282" s="33">
        <v>1.374794E-4</v>
      </c>
      <c r="EP282" s="33">
        <v>1.3696239999999999E-4</v>
      </c>
      <c r="EQ282" s="33">
        <v>1.3633499999999999E-4</v>
      </c>
      <c r="ER282" s="33">
        <v>1.358214E-4</v>
      </c>
      <c r="ES282" s="33">
        <v>1.3513699999999999E-4</v>
      </c>
      <c r="ET282" s="33">
        <v>1.344746E-4</v>
      </c>
      <c r="EU282" s="33">
        <v>1.3385870000000001E-4</v>
      </c>
      <c r="EV282" s="33">
        <v>1.331816E-4</v>
      </c>
      <c r="EW282" s="33">
        <v>1.3250609999999999E-4</v>
      </c>
      <c r="EX282" s="33">
        <v>1.320433E-4</v>
      </c>
      <c r="EY282" s="33">
        <v>1.3168890000000001E-4</v>
      </c>
      <c r="EZ282" s="33">
        <v>1.3127049999999999E-4</v>
      </c>
      <c r="FA282" s="33">
        <v>1.310386E-4</v>
      </c>
      <c r="FB282" s="33">
        <v>1.3089960000000001E-4</v>
      </c>
      <c r="FC282" s="33">
        <v>1.306011E-4</v>
      </c>
      <c r="FD282" s="33">
        <v>1.302412E-4</v>
      </c>
      <c r="FE282" s="33">
        <v>1.2965169999999999E-4</v>
      </c>
      <c r="FF282" s="33">
        <v>1.2890659999999999E-4</v>
      </c>
      <c r="FG282" s="33">
        <v>1.2812380000000001E-4</v>
      </c>
      <c r="FH282" s="33">
        <v>1.274305E-4</v>
      </c>
      <c r="FI282" s="33">
        <v>1.268021E-4</v>
      </c>
      <c r="FJ282" s="33">
        <v>1.262329E-4</v>
      </c>
      <c r="FK282" s="33">
        <v>1.2597180000000001E-4</v>
      </c>
      <c r="FL282" s="33">
        <v>1.2582460000000001E-4</v>
      </c>
      <c r="FM282" s="33">
        <v>1.2555349999999999E-4</v>
      </c>
      <c r="FN282" s="33">
        <v>1.2533189999999999E-4</v>
      </c>
      <c r="FO282" s="33">
        <v>1.250987E-4</v>
      </c>
      <c r="FP282" s="33">
        <v>1.2456699999999999E-4</v>
      </c>
      <c r="FQ282" s="33">
        <v>1.240391E-4</v>
      </c>
      <c r="FR282" s="33">
        <v>1.2357009999999999E-4</v>
      </c>
      <c r="FS282" s="33">
        <v>1.2285559999999999E-4</v>
      </c>
      <c r="FT282" s="33">
        <v>1.2215319999999999E-4</v>
      </c>
      <c r="FU282" s="33">
        <v>1.216782E-4</v>
      </c>
      <c r="FV282" s="33">
        <v>1.212116E-4</v>
      </c>
      <c r="FW282" s="33">
        <v>1.208496E-4</v>
      </c>
      <c r="FX282" s="33">
        <v>1.206807E-4</v>
      </c>
      <c r="FY282" s="33">
        <v>1.2049890000000001E-4</v>
      </c>
      <c r="FZ282" s="33">
        <v>1.204294E-4</v>
      </c>
      <c r="GA282" s="33">
        <v>1.2033889999999999E-4</v>
      </c>
      <c r="GB282" s="33">
        <v>1.2003800000000001E-4</v>
      </c>
      <c r="GC282" s="33">
        <v>1.1952599999999999E-4</v>
      </c>
      <c r="GD282" s="33">
        <v>1.19018E-4</v>
      </c>
      <c r="GE282" s="33">
        <v>1.1832620000000001E-4</v>
      </c>
      <c r="GF282" s="33">
        <v>1.175215E-4</v>
      </c>
      <c r="GG282" s="33">
        <v>1.1676260000000001E-4</v>
      </c>
      <c r="GH282" s="33">
        <v>1.16165E-4</v>
      </c>
      <c r="GI282" s="33">
        <v>1.157427E-4</v>
      </c>
      <c r="GJ282" s="33">
        <v>1.1546519999999999E-4</v>
      </c>
      <c r="GK282" s="33">
        <v>1.153289E-4</v>
      </c>
      <c r="GL282" s="33">
        <v>1.1531429999999999E-4</v>
      </c>
      <c r="GM282" s="33">
        <v>1.152632E-4</v>
      </c>
      <c r="GN282" s="33">
        <v>1.151878E-4</v>
      </c>
      <c r="GO282" s="33">
        <v>1.150309E-4</v>
      </c>
      <c r="GP282" s="33">
        <v>1.148175E-4</v>
      </c>
      <c r="GQ282" s="33">
        <v>1.145561E-4</v>
      </c>
      <c r="GR282" s="33">
        <v>1.140879E-4</v>
      </c>
      <c r="GS282" s="33">
        <v>1.134881E-4</v>
      </c>
      <c r="GT282" s="33">
        <v>1.129396E-4</v>
      </c>
      <c r="GU282" s="33">
        <v>1.123317E-4</v>
      </c>
      <c r="GV282" s="33">
        <v>1.117055E-4</v>
      </c>
      <c r="GW282" s="33">
        <v>1.112214E-4</v>
      </c>
      <c r="GX282" s="33">
        <v>1.107801E-4</v>
      </c>
    </row>
    <row r="283" spans="1:206" x14ac:dyDescent="0.25">
      <c r="A283" s="13" t="str">
        <f t="shared" si="3"/>
        <v>Boom-ULTRA COARSE-0.6-14-60</v>
      </c>
      <c r="B283" s="13" t="s">
        <v>57</v>
      </c>
      <c r="C283" s="13" t="s">
        <v>42</v>
      </c>
      <c r="D283" s="23">
        <v>0.6</v>
      </c>
      <c r="E283" s="23">
        <v>14</v>
      </c>
      <c r="F283" s="32">
        <v>60</v>
      </c>
      <c r="G283" s="33">
        <v>7.5887849999999998E-3</v>
      </c>
      <c r="H283" s="33">
        <v>5.9364120000000003E-3</v>
      </c>
      <c r="I283" s="33">
        <v>4.9436610000000002E-3</v>
      </c>
      <c r="J283" s="33">
        <v>4.3514950000000004E-3</v>
      </c>
      <c r="K283" s="33">
        <v>3.9540119999999998E-3</v>
      </c>
      <c r="L283" s="33">
        <v>3.6506160000000002E-3</v>
      </c>
      <c r="M283" s="33">
        <v>3.3801539999999998E-3</v>
      </c>
      <c r="N283" s="33">
        <v>3.158344E-3</v>
      </c>
      <c r="O283" s="33">
        <v>2.949896E-3</v>
      </c>
      <c r="P283" s="33">
        <v>2.73749E-3</v>
      </c>
      <c r="Q283" s="33">
        <v>2.479078E-3</v>
      </c>
      <c r="R283" s="33">
        <v>2.2246499999999999E-3</v>
      </c>
      <c r="S283" s="33">
        <v>1.9695910000000001E-3</v>
      </c>
      <c r="T283" s="33">
        <v>1.711618E-3</v>
      </c>
      <c r="U283" s="33">
        <v>1.456642E-3</v>
      </c>
      <c r="V283" s="33">
        <v>1.2139449999999999E-3</v>
      </c>
      <c r="W283" s="33">
        <v>9.908839E-4</v>
      </c>
      <c r="X283" s="33">
        <v>9.0853720000000002E-4</v>
      </c>
      <c r="Y283" s="33">
        <v>8.416818E-4</v>
      </c>
      <c r="Z283" s="33">
        <v>7.8612720000000003E-4</v>
      </c>
      <c r="AA283" s="33">
        <v>7.3907089999999996E-4</v>
      </c>
      <c r="AB283" s="33">
        <v>6.9866999999999998E-4</v>
      </c>
      <c r="AC283" s="33">
        <v>6.633562E-4</v>
      </c>
      <c r="AD283" s="33">
        <v>6.3231829999999998E-4</v>
      </c>
      <c r="AE283" s="33">
        <v>6.0465669999999999E-4</v>
      </c>
      <c r="AF283" s="33">
        <v>5.7972899999999996E-4</v>
      </c>
      <c r="AG283" s="33">
        <v>5.5678019999999995E-4</v>
      </c>
      <c r="AH283" s="33">
        <v>5.3614910000000001E-4</v>
      </c>
      <c r="AI283" s="33">
        <v>5.1737699999999996E-4</v>
      </c>
      <c r="AJ283" s="33">
        <v>5.0000489999999995E-4</v>
      </c>
      <c r="AK283" s="33">
        <v>4.8370009999999997E-4</v>
      </c>
      <c r="AL283" s="33">
        <v>4.6837780000000002E-4</v>
      </c>
      <c r="AM283" s="33">
        <v>4.5439489999999998E-4</v>
      </c>
      <c r="AN283" s="33">
        <v>4.4129930000000003E-4</v>
      </c>
      <c r="AO283" s="33">
        <v>4.2889289999999998E-4</v>
      </c>
      <c r="AP283" s="33">
        <v>4.1752500000000003E-4</v>
      </c>
      <c r="AQ283" s="33">
        <v>4.0672979999999999E-4</v>
      </c>
      <c r="AR283" s="33">
        <v>3.9659750000000001E-4</v>
      </c>
      <c r="AS283" s="33">
        <v>3.8727500000000002E-4</v>
      </c>
      <c r="AT283" s="33">
        <v>3.7853639999999998E-4</v>
      </c>
      <c r="AU283" s="33">
        <v>3.7026749999999998E-4</v>
      </c>
      <c r="AV283" s="33">
        <v>3.6233800000000003E-4</v>
      </c>
      <c r="AW283" s="33">
        <v>3.5492189999999999E-4</v>
      </c>
      <c r="AX283" s="33">
        <v>3.4760910000000001E-4</v>
      </c>
      <c r="AY283" s="33">
        <v>3.4076629999999999E-4</v>
      </c>
      <c r="AZ283" s="33">
        <v>3.3426030000000001E-4</v>
      </c>
      <c r="BA283" s="33">
        <v>3.2786309999999999E-4</v>
      </c>
      <c r="BB283" s="33">
        <v>3.221961E-4</v>
      </c>
      <c r="BC283" s="33">
        <v>3.1656749999999997E-4</v>
      </c>
      <c r="BD283" s="33">
        <v>3.1116960000000002E-4</v>
      </c>
      <c r="BE283" s="33">
        <v>3.0607140000000002E-4</v>
      </c>
      <c r="BF283" s="33">
        <v>3.0108670000000002E-4</v>
      </c>
      <c r="BG283" s="33">
        <v>2.9639930000000003E-4</v>
      </c>
      <c r="BH283" s="33">
        <v>2.9203049999999999E-4</v>
      </c>
      <c r="BI283" s="33">
        <v>2.87948E-4</v>
      </c>
      <c r="BJ283" s="33">
        <v>2.8418479999999999E-4</v>
      </c>
      <c r="BK283" s="33">
        <v>2.8064380000000002E-4</v>
      </c>
      <c r="BL283" s="33">
        <v>2.7720199999999999E-4</v>
      </c>
      <c r="BM283" s="33">
        <v>2.73866E-4</v>
      </c>
      <c r="BN283" s="33">
        <v>2.705928E-4</v>
      </c>
      <c r="BO283" s="33">
        <v>2.6780530000000002E-4</v>
      </c>
      <c r="BP283" s="33">
        <v>2.6513179999999999E-4</v>
      </c>
      <c r="BQ283" s="33">
        <v>2.628307E-4</v>
      </c>
      <c r="BR283" s="33">
        <v>2.6068320000000001E-4</v>
      </c>
      <c r="BS283" s="33">
        <v>2.5870489999999999E-4</v>
      </c>
      <c r="BT283" s="33">
        <v>2.5657920000000001E-4</v>
      </c>
      <c r="BU283" s="33">
        <v>2.544197E-4</v>
      </c>
      <c r="BV283" s="33">
        <v>2.5248790000000001E-4</v>
      </c>
      <c r="BW283" s="33">
        <v>2.504564E-4</v>
      </c>
      <c r="BX283" s="33">
        <v>2.486667E-4</v>
      </c>
      <c r="BY283" s="33">
        <v>2.4688189999999999E-4</v>
      </c>
      <c r="BZ283" s="33">
        <v>2.4516030000000001E-4</v>
      </c>
      <c r="CA283" s="33">
        <v>2.434937E-4</v>
      </c>
      <c r="CB283" s="33">
        <v>2.4182979999999999E-4</v>
      </c>
      <c r="CC283" s="33">
        <v>2.4011479999999999E-4</v>
      </c>
      <c r="CD283" s="33">
        <v>2.3834339999999999E-4</v>
      </c>
      <c r="CE283" s="33">
        <v>2.366588E-4</v>
      </c>
      <c r="CF283" s="33">
        <v>2.3494720000000001E-4</v>
      </c>
      <c r="CG283" s="33">
        <v>2.3333610000000001E-4</v>
      </c>
      <c r="CH283" s="33">
        <v>2.319721E-4</v>
      </c>
      <c r="CI283" s="33">
        <v>2.3040819999999999E-4</v>
      </c>
      <c r="CJ283" s="33">
        <v>2.290235E-4</v>
      </c>
      <c r="CK283" s="33">
        <v>2.2768070000000001E-4</v>
      </c>
      <c r="CL283" s="33">
        <v>2.263051E-4</v>
      </c>
      <c r="CM283" s="33">
        <v>2.248834E-4</v>
      </c>
      <c r="CN283" s="33">
        <v>2.2336569999999999E-4</v>
      </c>
      <c r="CO283" s="33">
        <v>2.2191499999999999E-4</v>
      </c>
      <c r="CP283" s="33">
        <v>2.2052500000000001E-4</v>
      </c>
      <c r="CQ283" s="33">
        <v>2.1916230000000001E-4</v>
      </c>
      <c r="CR283" s="33">
        <v>2.17906E-4</v>
      </c>
      <c r="CS283" s="33">
        <v>2.1650940000000001E-4</v>
      </c>
      <c r="CT283" s="33">
        <v>2.1529559999999999E-4</v>
      </c>
      <c r="CU283" s="33">
        <v>2.141543E-4</v>
      </c>
      <c r="CV283" s="33">
        <v>2.1287319999999999E-4</v>
      </c>
      <c r="CW283" s="33">
        <v>2.1160339999999999E-4</v>
      </c>
      <c r="CX283" s="33">
        <v>2.1033569999999999E-4</v>
      </c>
      <c r="CY283" s="33">
        <v>2.091676E-4</v>
      </c>
      <c r="CZ283" s="33">
        <v>2.0797989999999999E-4</v>
      </c>
      <c r="DA283" s="33">
        <v>2.068761E-4</v>
      </c>
      <c r="DB283" s="33">
        <v>2.0562099999999999E-4</v>
      </c>
      <c r="DC283" s="33">
        <v>2.0420019999999999E-4</v>
      </c>
      <c r="DD283" s="33">
        <v>2.0272439999999999E-4</v>
      </c>
      <c r="DE283" s="33">
        <v>2.0110190000000001E-4</v>
      </c>
      <c r="DF283" s="33">
        <v>1.996287E-4</v>
      </c>
      <c r="DG283" s="33">
        <v>1.981033E-4</v>
      </c>
      <c r="DH283" s="33">
        <v>1.965519E-4</v>
      </c>
      <c r="DI283" s="33">
        <v>1.9512420000000001E-4</v>
      </c>
      <c r="DJ283" s="33">
        <v>1.9366580000000001E-4</v>
      </c>
      <c r="DK283" s="33">
        <v>1.9217910000000001E-4</v>
      </c>
      <c r="DL283" s="33">
        <v>1.9060990000000001E-4</v>
      </c>
      <c r="DM283" s="33">
        <v>1.8896829999999999E-4</v>
      </c>
      <c r="DN283" s="33">
        <v>1.873143E-4</v>
      </c>
      <c r="DO283" s="33">
        <v>1.8551940000000001E-4</v>
      </c>
      <c r="DP283" s="33">
        <v>1.8362909999999999E-4</v>
      </c>
      <c r="DQ283" s="33">
        <v>1.8157190000000001E-4</v>
      </c>
      <c r="DR283" s="33">
        <v>1.79743E-4</v>
      </c>
      <c r="DS283" s="33">
        <v>1.7780030000000001E-4</v>
      </c>
      <c r="DT283" s="33">
        <v>1.759544E-4</v>
      </c>
      <c r="DU283" s="33">
        <v>1.7439420000000001E-4</v>
      </c>
      <c r="DV283" s="33">
        <v>1.726597E-4</v>
      </c>
      <c r="DW283" s="33">
        <v>1.7089660000000001E-4</v>
      </c>
      <c r="DX283" s="33">
        <v>1.6907000000000001E-4</v>
      </c>
      <c r="DY283" s="33">
        <v>1.669862E-4</v>
      </c>
      <c r="DZ283" s="33">
        <v>1.649384E-4</v>
      </c>
      <c r="EA283" s="33">
        <v>1.627462E-4</v>
      </c>
      <c r="EB283" s="33">
        <v>1.6053979999999999E-4</v>
      </c>
      <c r="EC283" s="33">
        <v>1.5818869999999999E-4</v>
      </c>
      <c r="ED283" s="33">
        <v>1.559962E-4</v>
      </c>
      <c r="EE283" s="33">
        <v>1.5390210000000001E-4</v>
      </c>
      <c r="EF283" s="33">
        <v>1.5186440000000001E-4</v>
      </c>
      <c r="EG283" s="33">
        <v>1.5002639999999999E-4</v>
      </c>
      <c r="EH283" s="33">
        <v>1.4842379999999999E-4</v>
      </c>
      <c r="EI283" s="33">
        <v>1.4697500000000001E-4</v>
      </c>
      <c r="EJ283" s="33">
        <v>1.455018E-4</v>
      </c>
      <c r="EK283" s="33">
        <v>1.4406369999999999E-4</v>
      </c>
      <c r="EL283" s="33">
        <v>1.4263909999999999E-4</v>
      </c>
      <c r="EM283" s="33">
        <v>1.4101989999999999E-4</v>
      </c>
      <c r="EN283" s="33">
        <v>1.394217E-4</v>
      </c>
      <c r="EO283" s="33">
        <v>1.378269E-4</v>
      </c>
      <c r="EP283" s="33">
        <v>1.3613819999999999E-4</v>
      </c>
      <c r="EQ283" s="33">
        <v>1.3464149999999999E-4</v>
      </c>
      <c r="ER283" s="33">
        <v>1.3333069999999999E-4</v>
      </c>
      <c r="ES283" s="33">
        <v>1.3219649999999999E-4</v>
      </c>
      <c r="ET283" s="33">
        <v>1.3123019999999999E-4</v>
      </c>
      <c r="EU283" s="33">
        <v>1.3036809999999999E-4</v>
      </c>
      <c r="EV283" s="33">
        <v>1.2950529999999999E-4</v>
      </c>
      <c r="EW283" s="33">
        <v>1.28732E-4</v>
      </c>
      <c r="EX283" s="33">
        <v>1.2801269999999999E-4</v>
      </c>
      <c r="EY283" s="33">
        <v>1.2700499999999999E-4</v>
      </c>
      <c r="EZ283" s="33">
        <v>1.2610369999999999E-4</v>
      </c>
      <c r="FA283" s="33">
        <v>1.252212E-4</v>
      </c>
      <c r="FB283" s="33">
        <v>1.2417999999999999E-4</v>
      </c>
      <c r="FC283" s="33">
        <v>1.2317219999999999E-4</v>
      </c>
      <c r="FD283" s="33">
        <v>1.2222679999999999E-4</v>
      </c>
      <c r="FE283" s="33">
        <v>1.21465E-4</v>
      </c>
      <c r="FF283" s="33">
        <v>1.208454E-4</v>
      </c>
      <c r="FG283" s="33">
        <v>1.204353E-4</v>
      </c>
      <c r="FH283" s="33">
        <v>1.202022E-4</v>
      </c>
      <c r="FI283" s="33">
        <v>1.199813E-4</v>
      </c>
      <c r="FJ283" s="33">
        <v>1.197553E-4</v>
      </c>
      <c r="FK283" s="33">
        <v>1.195149E-4</v>
      </c>
      <c r="FL283" s="33">
        <v>1.190656E-4</v>
      </c>
      <c r="FM283" s="33">
        <v>1.1856720000000001E-4</v>
      </c>
      <c r="FN283" s="33">
        <v>1.1801E-4</v>
      </c>
      <c r="FO283" s="33">
        <v>1.1734149999999999E-4</v>
      </c>
      <c r="FP283" s="33">
        <v>1.166684E-4</v>
      </c>
      <c r="FQ283" s="33">
        <v>1.1609889999999999E-4</v>
      </c>
      <c r="FR283" s="33">
        <v>1.156339E-4</v>
      </c>
      <c r="FS283" s="33">
        <v>1.1522030000000001E-4</v>
      </c>
      <c r="FT283" s="33">
        <v>1.14961E-4</v>
      </c>
      <c r="FU283" s="33">
        <v>1.14759E-4</v>
      </c>
      <c r="FV283" s="33">
        <v>1.144741E-4</v>
      </c>
      <c r="FW283" s="33">
        <v>1.1414180000000001E-4</v>
      </c>
      <c r="FX283" s="33">
        <v>1.137241E-4</v>
      </c>
      <c r="FY283" s="33">
        <v>1.1321790000000001E-4</v>
      </c>
      <c r="FZ283" s="33">
        <v>1.12586E-4</v>
      </c>
      <c r="GA283" s="33">
        <v>1.11941E-4</v>
      </c>
      <c r="GB283" s="33">
        <v>1.113826E-4</v>
      </c>
      <c r="GC283" s="33">
        <v>1.109241E-4</v>
      </c>
      <c r="GD283" s="33">
        <v>1.105114E-4</v>
      </c>
      <c r="GE283" s="33">
        <v>1.101204E-4</v>
      </c>
      <c r="GF283" s="33">
        <v>1.098604E-4</v>
      </c>
      <c r="GG283" s="33">
        <v>1.0966489999999999E-4</v>
      </c>
      <c r="GH283" s="33">
        <v>1.093701E-4</v>
      </c>
      <c r="GI283" s="33">
        <v>1.091225E-4</v>
      </c>
      <c r="GJ283" s="33">
        <v>1.089598E-4</v>
      </c>
      <c r="GK283" s="33">
        <v>1.0872450000000001E-4</v>
      </c>
      <c r="GL283" s="33">
        <v>1.083001E-4</v>
      </c>
      <c r="GM283" s="33">
        <v>1.0783879999999999E-4</v>
      </c>
      <c r="GN283" s="33">
        <v>1.073218E-4</v>
      </c>
      <c r="GO283" s="33">
        <v>1.066323E-4</v>
      </c>
      <c r="GP283" s="33">
        <v>1.059139E-4</v>
      </c>
      <c r="GQ283" s="33">
        <v>1.0520150000000001E-4</v>
      </c>
      <c r="GR283" s="33">
        <v>1.044867E-4</v>
      </c>
      <c r="GS283" s="33">
        <v>1.0391979999999999E-4</v>
      </c>
      <c r="GT283" s="33">
        <v>1.033184E-4</v>
      </c>
      <c r="GU283" s="33">
        <v>1.0272910000000001E-4</v>
      </c>
      <c r="GV283" s="33">
        <v>1.0218919999999999E-4</v>
      </c>
      <c r="GW283" s="33">
        <v>1.015939E-4</v>
      </c>
      <c r="GX283" s="33">
        <v>1.009298E-4</v>
      </c>
    </row>
    <row r="284" spans="1:206" x14ac:dyDescent="0.25">
      <c r="A284" s="13" t="str">
        <f t="shared" si="3"/>
        <v>Boom-ULTRA COARSE-0.6-7-60</v>
      </c>
      <c r="B284" s="13" t="s">
        <v>57</v>
      </c>
      <c r="C284" s="13" t="s">
        <v>42</v>
      </c>
      <c r="D284" s="23">
        <v>0.6</v>
      </c>
      <c r="E284" s="23">
        <v>7</v>
      </c>
      <c r="F284" s="32">
        <v>60</v>
      </c>
      <c r="G284" s="33">
        <v>4.621282E-3</v>
      </c>
      <c r="H284" s="33">
        <v>3.1087770000000001E-3</v>
      </c>
      <c r="I284" s="33">
        <v>2.575847E-3</v>
      </c>
      <c r="J284" s="33">
        <v>2.4269510000000001E-3</v>
      </c>
      <c r="K284" s="33">
        <v>2.4110329999999999E-3</v>
      </c>
      <c r="L284" s="33">
        <v>2.4398279999999998E-3</v>
      </c>
      <c r="M284" s="33">
        <v>2.4140289999999998E-3</v>
      </c>
      <c r="N284" s="33">
        <v>2.3700129999999998E-3</v>
      </c>
      <c r="O284" s="33">
        <v>2.3099050000000001E-3</v>
      </c>
      <c r="P284" s="33">
        <v>2.2101379999999999E-3</v>
      </c>
      <c r="Q284" s="33">
        <v>2.0777069999999998E-3</v>
      </c>
      <c r="R284" s="33">
        <v>1.9078630000000001E-3</v>
      </c>
      <c r="S284" s="33">
        <v>1.7107439999999999E-3</v>
      </c>
      <c r="T284" s="33">
        <v>1.4987310000000001E-3</v>
      </c>
      <c r="U284" s="33">
        <v>1.2832729999999999E-3</v>
      </c>
      <c r="V284" s="33">
        <v>1.0727919999999999E-3</v>
      </c>
      <c r="W284" s="33">
        <v>8.7401989999999995E-4</v>
      </c>
      <c r="X284" s="33">
        <v>8.1724369999999996E-4</v>
      </c>
      <c r="Y284" s="33">
        <v>7.7606889999999997E-4</v>
      </c>
      <c r="Z284" s="33">
        <v>7.4468359999999999E-4</v>
      </c>
      <c r="AA284" s="33">
        <v>7.181008E-4</v>
      </c>
      <c r="AB284" s="33">
        <v>6.9441119999999999E-4</v>
      </c>
      <c r="AC284" s="33">
        <v>6.7291889999999998E-4</v>
      </c>
      <c r="AD284" s="33">
        <v>6.5364429999999999E-4</v>
      </c>
      <c r="AE284" s="33">
        <v>6.3577239999999997E-4</v>
      </c>
      <c r="AF284" s="33">
        <v>6.1905089999999999E-4</v>
      </c>
      <c r="AG284" s="33">
        <v>6.031624E-4</v>
      </c>
      <c r="AH284" s="33">
        <v>5.8781809999999997E-4</v>
      </c>
      <c r="AI284" s="33">
        <v>5.7345159999999998E-4</v>
      </c>
      <c r="AJ284" s="33">
        <v>5.5985789999999996E-4</v>
      </c>
      <c r="AK284" s="33">
        <v>5.4669880000000003E-4</v>
      </c>
      <c r="AL284" s="33">
        <v>5.3397079999999999E-4</v>
      </c>
      <c r="AM284" s="33">
        <v>5.2167909999999997E-4</v>
      </c>
      <c r="AN284" s="33">
        <v>5.0955E-4</v>
      </c>
      <c r="AO284" s="33">
        <v>4.9801719999999997E-4</v>
      </c>
      <c r="AP284" s="33">
        <v>4.8628510000000002E-4</v>
      </c>
      <c r="AQ284" s="33">
        <v>4.7508439999999999E-4</v>
      </c>
      <c r="AR284" s="33">
        <v>4.644521E-4</v>
      </c>
      <c r="AS284" s="33">
        <v>4.5415370000000002E-4</v>
      </c>
      <c r="AT284" s="33">
        <v>4.4412660000000002E-4</v>
      </c>
      <c r="AU284" s="33">
        <v>4.3414389999999999E-4</v>
      </c>
      <c r="AV284" s="33">
        <v>4.246745E-4</v>
      </c>
      <c r="AW284" s="33">
        <v>4.1591160000000002E-4</v>
      </c>
      <c r="AX284" s="33">
        <v>4.075347E-4</v>
      </c>
      <c r="AY284" s="33">
        <v>3.9956730000000003E-4</v>
      </c>
      <c r="AZ284" s="33">
        <v>3.915309E-4</v>
      </c>
      <c r="BA284" s="33">
        <v>3.837976E-4</v>
      </c>
      <c r="BB284" s="33">
        <v>3.7639519999999998E-4</v>
      </c>
      <c r="BC284" s="33">
        <v>3.6927139999999998E-4</v>
      </c>
      <c r="BD284" s="33">
        <v>3.624295E-4</v>
      </c>
      <c r="BE284" s="33">
        <v>3.5611209999999999E-4</v>
      </c>
      <c r="BF284" s="33">
        <v>3.4995579999999999E-4</v>
      </c>
      <c r="BG284" s="33">
        <v>3.4386980000000001E-4</v>
      </c>
      <c r="BH284" s="33">
        <v>3.3793190000000001E-4</v>
      </c>
      <c r="BI284" s="33">
        <v>3.3233219999999998E-4</v>
      </c>
      <c r="BJ284" s="33">
        <v>3.2674340000000003E-4</v>
      </c>
      <c r="BK284" s="33">
        <v>3.2119860000000001E-4</v>
      </c>
      <c r="BL284" s="33">
        <v>3.1606579999999998E-4</v>
      </c>
      <c r="BM284" s="33">
        <v>3.1108919999999998E-4</v>
      </c>
      <c r="BN284" s="33">
        <v>3.062505E-4</v>
      </c>
      <c r="BO284" s="33">
        <v>3.0153029999999999E-4</v>
      </c>
      <c r="BP284" s="33">
        <v>2.9674029999999998E-4</v>
      </c>
      <c r="BQ284" s="33">
        <v>2.9206080000000002E-4</v>
      </c>
      <c r="BR284" s="33">
        <v>2.8759880000000002E-4</v>
      </c>
      <c r="BS284" s="33">
        <v>2.8331580000000002E-4</v>
      </c>
      <c r="BT284" s="33">
        <v>2.7919920000000001E-4</v>
      </c>
      <c r="BU284" s="33">
        <v>2.7511290000000003E-4</v>
      </c>
      <c r="BV284" s="33">
        <v>2.709651E-4</v>
      </c>
      <c r="BW284" s="33">
        <v>2.6725220000000001E-4</v>
      </c>
      <c r="BX284" s="33">
        <v>2.6354509999999999E-4</v>
      </c>
      <c r="BY284" s="33">
        <v>2.5996070000000002E-4</v>
      </c>
      <c r="BZ284" s="33">
        <v>2.5608370000000002E-4</v>
      </c>
      <c r="CA284" s="33">
        <v>2.5227689999999999E-4</v>
      </c>
      <c r="CB284" s="33">
        <v>2.4849429999999998E-4</v>
      </c>
      <c r="CC284" s="33">
        <v>2.4473749999999998E-4</v>
      </c>
      <c r="CD284" s="33">
        <v>2.4107889999999999E-4</v>
      </c>
      <c r="CE284" s="33">
        <v>2.376384E-4</v>
      </c>
      <c r="CF284" s="33">
        <v>2.342694E-4</v>
      </c>
      <c r="CG284" s="33">
        <v>2.30929E-4</v>
      </c>
      <c r="CH284" s="33">
        <v>2.2732319999999999E-4</v>
      </c>
      <c r="CI284" s="33">
        <v>2.2347600000000001E-4</v>
      </c>
      <c r="CJ284" s="33">
        <v>2.1965299999999999E-4</v>
      </c>
      <c r="CK284" s="33">
        <v>2.161179E-4</v>
      </c>
      <c r="CL284" s="33">
        <v>2.1252829999999999E-4</v>
      </c>
      <c r="CM284" s="33">
        <v>2.0931260000000001E-4</v>
      </c>
      <c r="CN284" s="33">
        <v>2.0623479999999999E-4</v>
      </c>
      <c r="CO284" s="33">
        <v>2.032375E-4</v>
      </c>
      <c r="CP284" s="33">
        <v>2.0018170000000001E-4</v>
      </c>
      <c r="CQ284" s="33">
        <v>1.9714569999999999E-4</v>
      </c>
      <c r="CR284" s="33">
        <v>1.9402650000000001E-4</v>
      </c>
      <c r="CS284" s="33">
        <v>1.908891E-4</v>
      </c>
      <c r="CT284" s="33">
        <v>1.8779269999999999E-4</v>
      </c>
      <c r="CU284" s="33">
        <v>1.8515830000000001E-4</v>
      </c>
      <c r="CV284" s="33">
        <v>1.8271699999999999E-4</v>
      </c>
      <c r="CW284" s="33">
        <v>1.8046779999999999E-4</v>
      </c>
      <c r="CX284" s="33">
        <v>1.782741E-4</v>
      </c>
      <c r="CY284" s="33">
        <v>1.760121E-4</v>
      </c>
      <c r="CZ284" s="33">
        <v>1.7372819999999999E-4</v>
      </c>
      <c r="DA284" s="33">
        <v>1.7130800000000001E-4</v>
      </c>
      <c r="DB284" s="33">
        <v>1.6896279999999999E-4</v>
      </c>
      <c r="DC284" s="33">
        <v>1.6683010000000001E-4</v>
      </c>
      <c r="DD284" s="33">
        <v>1.6477319999999999E-4</v>
      </c>
      <c r="DE284" s="33">
        <v>1.6302029999999999E-4</v>
      </c>
      <c r="DF284" s="33">
        <v>1.6111869999999999E-4</v>
      </c>
      <c r="DG284" s="33">
        <v>1.595446E-4</v>
      </c>
      <c r="DH284" s="33">
        <v>1.5783290000000001E-4</v>
      </c>
      <c r="DI284" s="33">
        <v>1.5616560000000001E-4</v>
      </c>
      <c r="DJ284" s="33">
        <v>1.5449189999999999E-4</v>
      </c>
      <c r="DK284" s="33">
        <v>1.527965E-4</v>
      </c>
      <c r="DL284" s="33">
        <v>1.511452E-4</v>
      </c>
      <c r="DM284" s="33">
        <v>1.496558E-4</v>
      </c>
      <c r="DN284" s="33">
        <v>1.4839329999999999E-4</v>
      </c>
      <c r="DO284" s="33">
        <v>1.4736870000000001E-4</v>
      </c>
      <c r="DP284" s="33">
        <v>1.4621130000000001E-4</v>
      </c>
      <c r="DQ284" s="33">
        <v>1.4509279999999999E-4</v>
      </c>
      <c r="DR284" s="33">
        <v>1.436261E-4</v>
      </c>
      <c r="DS284" s="33">
        <v>1.422362E-4</v>
      </c>
      <c r="DT284" s="33">
        <v>1.4077299999999999E-4</v>
      </c>
      <c r="DU284" s="33">
        <v>1.3930379999999999E-4</v>
      </c>
      <c r="DV284" s="33">
        <v>1.380361E-4</v>
      </c>
      <c r="DW284" s="33">
        <v>1.369489E-4</v>
      </c>
      <c r="DX284" s="33">
        <v>1.3591779999999999E-4</v>
      </c>
      <c r="DY284" s="33">
        <v>1.349508E-4</v>
      </c>
      <c r="DZ284" s="33">
        <v>1.337714E-4</v>
      </c>
      <c r="EA284" s="33">
        <v>1.32633E-4</v>
      </c>
      <c r="EB284" s="33">
        <v>1.309925E-4</v>
      </c>
      <c r="EC284" s="33">
        <v>1.2938460000000001E-4</v>
      </c>
      <c r="ED284" s="33">
        <v>1.278471E-4</v>
      </c>
      <c r="EE284" s="33">
        <v>1.26415E-4</v>
      </c>
      <c r="EF284" s="33">
        <v>1.25258E-4</v>
      </c>
      <c r="EG284" s="33">
        <v>1.2409380000000001E-4</v>
      </c>
      <c r="EH284" s="33">
        <v>1.2295249999999999E-4</v>
      </c>
      <c r="EI284" s="33">
        <v>1.218449E-4</v>
      </c>
      <c r="EJ284" s="33">
        <v>1.205961E-4</v>
      </c>
      <c r="EK284" s="33">
        <v>1.194151E-4</v>
      </c>
      <c r="EL284" s="33">
        <v>1.179435E-4</v>
      </c>
      <c r="EM284" s="33">
        <v>1.16576E-4</v>
      </c>
      <c r="EN284" s="33">
        <v>1.150842E-4</v>
      </c>
      <c r="EO284" s="33">
        <v>1.1368130000000001E-4</v>
      </c>
      <c r="EP284" s="33">
        <v>1.123827E-4</v>
      </c>
      <c r="EQ284" s="33">
        <v>1.109818E-4</v>
      </c>
      <c r="ER284" s="33">
        <v>1.09574E-4</v>
      </c>
      <c r="ES284" s="33">
        <v>1.0813750000000001E-4</v>
      </c>
      <c r="ET284" s="33">
        <v>1.067369E-4</v>
      </c>
      <c r="EU284" s="33">
        <v>1.053983E-4</v>
      </c>
      <c r="EV284" s="33">
        <v>1.041124E-4</v>
      </c>
      <c r="EW284" s="33">
        <v>1.030307E-4</v>
      </c>
      <c r="EX284" s="33">
        <v>1.019529E-4</v>
      </c>
      <c r="EY284" s="33">
        <v>1.010344E-4</v>
      </c>
      <c r="EZ284" s="33">
        <v>1.000782E-4</v>
      </c>
      <c r="FA284" s="33">
        <v>9.8958169999999995E-5</v>
      </c>
      <c r="FB284" s="33">
        <v>9.7803050000000002E-5</v>
      </c>
      <c r="FC284" s="33">
        <v>9.6599010000000002E-5</v>
      </c>
      <c r="FD284" s="33">
        <v>9.5370950000000002E-5</v>
      </c>
      <c r="FE284" s="33">
        <v>9.4285769999999996E-5</v>
      </c>
      <c r="FF284" s="33">
        <v>9.3274770000000001E-5</v>
      </c>
      <c r="FG284" s="33">
        <v>9.2493199999999997E-5</v>
      </c>
      <c r="FH284" s="33">
        <v>9.1682360000000006E-5</v>
      </c>
      <c r="FI284" s="33">
        <v>9.1003629999999999E-5</v>
      </c>
      <c r="FJ284" s="33">
        <v>9.0334200000000007E-5</v>
      </c>
      <c r="FK284" s="33">
        <v>8.9563900000000005E-5</v>
      </c>
      <c r="FL284" s="33">
        <v>8.8804949999999998E-5</v>
      </c>
      <c r="FM284" s="33">
        <v>8.7944460000000002E-5</v>
      </c>
      <c r="FN284" s="33">
        <v>8.7152920000000005E-5</v>
      </c>
      <c r="FO284" s="33">
        <v>8.6368719999999993E-5</v>
      </c>
      <c r="FP284" s="33">
        <v>8.5618989999999994E-5</v>
      </c>
      <c r="FQ284" s="33">
        <v>8.4963989999999994E-5</v>
      </c>
      <c r="FR284" s="33">
        <v>8.4309110000000003E-5</v>
      </c>
      <c r="FS284" s="33">
        <v>8.3799899999999997E-5</v>
      </c>
      <c r="FT284" s="33">
        <v>8.3292889999999996E-5</v>
      </c>
      <c r="FU284" s="33">
        <v>8.2803319999999995E-5</v>
      </c>
      <c r="FV284" s="33">
        <v>8.2313749999999994E-5</v>
      </c>
      <c r="FW284" s="33">
        <v>8.1788470000000003E-5</v>
      </c>
      <c r="FX284" s="33">
        <v>8.1280140000000004E-5</v>
      </c>
      <c r="FY284" s="33">
        <v>8.0684990000000004E-5</v>
      </c>
      <c r="FZ284" s="33">
        <v>8.0021810000000001E-5</v>
      </c>
      <c r="GA284" s="33">
        <v>7.9274990000000002E-5</v>
      </c>
      <c r="GB284" s="33">
        <v>7.8458109999999994E-5</v>
      </c>
      <c r="GC284" s="33">
        <v>7.7658969999999994E-5</v>
      </c>
      <c r="GD284" s="33">
        <v>7.7013760000000002E-5</v>
      </c>
      <c r="GE284" s="33">
        <v>7.6437679999999994E-5</v>
      </c>
      <c r="GF284" s="33">
        <v>7.5961539999999997E-5</v>
      </c>
      <c r="GG284" s="33">
        <v>7.5523840000000006E-5</v>
      </c>
      <c r="GH284" s="33">
        <v>7.513803E-5</v>
      </c>
      <c r="GI284" s="33">
        <v>7.4679989999999996E-5</v>
      </c>
      <c r="GJ284" s="33">
        <v>7.4210150000000006E-5</v>
      </c>
      <c r="GK284" s="33">
        <v>7.3623090000000003E-5</v>
      </c>
      <c r="GL284" s="33">
        <v>7.295603E-5</v>
      </c>
      <c r="GM284" s="33">
        <v>7.2260380000000002E-5</v>
      </c>
      <c r="GN284" s="33">
        <v>7.1456430000000005E-5</v>
      </c>
      <c r="GO284" s="33">
        <v>7.0597129999999997E-5</v>
      </c>
      <c r="GP284" s="33">
        <v>6.9823359999999997E-5</v>
      </c>
      <c r="GQ284" s="33">
        <v>6.9003489999999997E-5</v>
      </c>
      <c r="GR284" s="33">
        <v>6.8234749999999996E-5</v>
      </c>
      <c r="GS284" s="33">
        <v>6.7493110000000007E-5</v>
      </c>
      <c r="GT284" s="33">
        <v>6.6791400000000006E-5</v>
      </c>
      <c r="GU284" s="33">
        <v>6.6148980000000005E-5</v>
      </c>
      <c r="GV284" s="33">
        <v>6.5565060000000004E-5</v>
      </c>
      <c r="GW284" s="33">
        <v>6.4928880000000006E-5</v>
      </c>
      <c r="GX284" s="33">
        <v>6.4321660000000002E-5</v>
      </c>
    </row>
    <row r="285" spans="1:206" x14ac:dyDescent="0.25">
      <c r="A285" s="13" t="str">
        <f t="shared" si="3"/>
        <v>Boom-ULTRA COARSE-0.6-20-20</v>
      </c>
      <c r="B285" s="13" t="s">
        <v>57</v>
      </c>
      <c r="C285" s="13" t="s">
        <v>42</v>
      </c>
      <c r="D285" s="23">
        <v>0.6</v>
      </c>
      <c r="E285" s="23">
        <v>20</v>
      </c>
      <c r="F285" s="32">
        <v>20</v>
      </c>
      <c r="G285" s="33">
        <v>8.4926199999999993E-3</v>
      </c>
      <c r="H285" s="33">
        <v>6.1243790000000001E-3</v>
      </c>
      <c r="I285" s="33">
        <v>4.6189270000000001E-3</v>
      </c>
      <c r="J285" s="33">
        <v>3.997624E-3</v>
      </c>
      <c r="K285" s="33">
        <v>3.8185620000000002E-3</v>
      </c>
      <c r="L285" s="33">
        <v>3.885866E-3</v>
      </c>
      <c r="M285" s="33">
        <v>3.4820229999999999E-3</v>
      </c>
      <c r="N285" s="33">
        <v>3.1517649999999999E-3</v>
      </c>
      <c r="O285" s="33">
        <v>2.8397069999999999E-3</v>
      </c>
      <c r="P285" s="33">
        <v>2.5617140000000001E-3</v>
      </c>
      <c r="Q285" s="33">
        <v>2.2914879999999999E-3</v>
      </c>
      <c r="R285" s="33">
        <v>2.0047279999999999E-3</v>
      </c>
      <c r="S285" s="33">
        <v>1.727641E-3</v>
      </c>
      <c r="T285" s="33">
        <v>1.4584439999999999E-3</v>
      </c>
      <c r="U285" s="33">
        <v>1.210975E-3</v>
      </c>
      <c r="V285" s="33">
        <v>9.8594099999999994E-4</v>
      </c>
      <c r="W285" s="33">
        <v>7.8719059999999999E-4</v>
      </c>
      <c r="X285" s="33">
        <v>7.0420659999999996E-4</v>
      </c>
      <c r="Y285" s="33">
        <v>6.3535749999999998E-4</v>
      </c>
      <c r="Z285" s="33">
        <v>5.7760489999999999E-4</v>
      </c>
      <c r="AA285" s="33">
        <v>5.2853700000000004E-4</v>
      </c>
      <c r="AB285" s="33">
        <v>4.8555499999999998E-4</v>
      </c>
      <c r="AC285" s="33">
        <v>4.4855649999999997E-4</v>
      </c>
      <c r="AD285" s="33">
        <v>4.1575539999999999E-4</v>
      </c>
      <c r="AE285" s="33">
        <v>3.8679840000000002E-4</v>
      </c>
      <c r="AF285" s="33">
        <v>3.6121340000000001E-4</v>
      </c>
      <c r="AG285" s="33">
        <v>3.3760600000000001E-4</v>
      </c>
      <c r="AH285" s="33">
        <v>3.1633079999999998E-4</v>
      </c>
      <c r="AI285" s="33">
        <v>2.9737809999999998E-4</v>
      </c>
      <c r="AJ285" s="33">
        <v>2.8048279999999998E-4</v>
      </c>
      <c r="AK285" s="33">
        <v>2.6519679999999999E-4</v>
      </c>
      <c r="AL285" s="33">
        <v>2.5134199999999999E-4</v>
      </c>
      <c r="AM285" s="33">
        <v>2.388732E-4</v>
      </c>
      <c r="AN285" s="33">
        <v>2.2745959999999999E-4</v>
      </c>
      <c r="AO285" s="33">
        <v>2.1697E-4</v>
      </c>
      <c r="AP285" s="33">
        <v>2.073872E-4</v>
      </c>
      <c r="AQ285" s="33">
        <v>1.9857159999999999E-4</v>
      </c>
      <c r="AR285" s="33">
        <v>1.905427E-4</v>
      </c>
      <c r="AS285" s="33">
        <v>1.8332090000000001E-4</v>
      </c>
      <c r="AT285" s="33">
        <v>1.7680739999999999E-4</v>
      </c>
      <c r="AU285" s="33">
        <v>1.7060569999999999E-4</v>
      </c>
      <c r="AV285" s="33">
        <v>1.6497070000000001E-4</v>
      </c>
      <c r="AW285" s="33">
        <v>1.5982950000000001E-4</v>
      </c>
      <c r="AX285" s="33">
        <v>1.5519049999999999E-4</v>
      </c>
      <c r="AY285" s="33">
        <v>1.5069049999999999E-4</v>
      </c>
      <c r="AZ285" s="33">
        <v>1.466103E-4</v>
      </c>
      <c r="BA285" s="33">
        <v>1.4292269999999999E-4</v>
      </c>
      <c r="BB285" s="33">
        <v>1.392919E-4</v>
      </c>
      <c r="BC285" s="33">
        <v>1.3597939999999999E-4</v>
      </c>
      <c r="BD285" s="33">
        <v>1.3276250000000001E-4</v>
      </c>
      <c r="BE285" s="33">
        <v>1.3001230000000001E-4</v>
      </c>
      <c r="BF285" s="33">
        <v>1.2737649999999999E-4</v>
      </c>
      <c r="BG285" s="33">
        <v>1.2466079999999999E-4</v>
      </c>
      <c r="BH285" s="33">
        <v>1.2217059999999999E-4</v>
      </c>
      <c r="BI285" s="33">
        <v>1.199465E-4</v>
      </c>
      <c r="BJ285" s="33">
        <v>1.1798000000000001E-4</v>
      </c>
      <c r="BK285" s="33">
        <v>1.164175E-4</v>
      </c>
      <c r="BL285" s="33">
        <v>1.149776E-4</v>
      </c>
      <c r="BM285" s="33">
        <v>1.133633E-4</v>
      </c>
      <c r="BN285" s="33">
        <v>1.120172E-4</v>
      </c>
      <c r="BO285" s="33">
        <v>1.1067889999999999E-4</v>
      </c>
      <c r="BP285" s="33">
        <v>1.095908E-4</v>
      </c>
      <c r="BQ285" s="33">
        <v>1.085404E-4</v>
      </c>
      <c r="BR285" s="33">
        <v>1.077684E-4</v>
      </c>
      <c r="BS285" s="33">
        <v>1.067736E-4</v>
      </c>
      <c r="BT285" s="33">
        <v>1.0583500000000001E-4</v>
      </c>
      <c r="BU285" s="33">
        <v>1.0453120000000001E-4</v>
      </c>
      <c r="BV285" s="33">
        <v>1.033257E-4</v>
      </c>
      <c r="BW285" s="33">
        <v>1.024312E-4</v>
      </c>
      <c r="BX285" s="33">
        <v>1.016491E-4</v>
      </c>
      <c r="BY285" s="33">
        <v>1.009399E-4</v>
      </c>
      <c r="BZ285" s="33">
        <v>1.0015889999999999E-4</v>
      </c>
      <c r="CA285" s="33">
        <v>9.9305509999999994E-5</v>
      </c>
      <c r="CB285" s="33">
        <v>9.8358779999999996E-5</v>
      </c>
      <c r="CC285" s="33">
        <v>9.7250409999999994E-5</v>
      </c>
      <c r="CD285" s="33">
        <v>9.6245549999999995E-5</v>
      </c>
      <c r="CE285" s="33">
        <v>9.5391730000000006E-5</v>
      </c>
      <c r="CF285" s="33">
        <v>9.4792029999999998E-5</v>
      </c>
      <c r="CG285" s="33">
        <v>9.4217110000000004E-5</v>
      </c>
      <c r="CH285" s="33">
        <v>9.3647829999999997E-5</v>
      </c>
      <c r="CI285" s="33">
        <v>9.2944500000000004E-5</v>
      </c>
      <c r="CJ285" s="33">
        <v>9.2042379999999997E-5</v>
      </c>
      <c r="CK285" s="33">
        <v>9.1220670000000004E-5</v>
      </c>
      <c r="CL285" s="33">
        <v>9.0299680000000004E-5</v>
      </c>
      <c r="CM285" s="33">
        <v>8.9621400000000002E-5</v>
      </c>
      <c r="CN285" s="33">
        <v>8.9018100000000001E-5</v>
      </c>
      <c r="CO285" s="33">
        <v>8.8253529999999993E-5</v>
      </c>
      <c r="CP285" s="33">
        <v>8.7183880000000003E-5</v>
      </c>
      <c r="CQ285" s="33">
        <v>8.5779180000000006E-5</v>
      </c>
      <c r="CR285" s="33">
        <v>8.4231949999999999E-5</v>
      </c>
      <c r="CS285" s="33">
        <v>8.2684769999999996E-5</v>
      </c>
      <c r="CT285" s="33">
        <v>8.1561319999999996E-5</v>
      </c>
      <c r="CU285" s="33">
        <v>8.0407469999999997E-5</v>
      </c>
      <c r="CV285" s="33">
        <v>7.9269050000000006E-5</v>
      </c>
      <c r="CW285" s="33">
        <v>7.7876369999999997E-5</v>
      </c>
      <c r="CX285" s="33">
        <v>7.6420099999999997E-5</v>
      </c>
      <c r="CY285" s="33">
        <v>7.480481E-5</v>
      </c>
      <c r="CZ285" s="33">
        <v>7.3616219999999996E-5</v>
      </c>
      <c r="DA285" s="33">
        <v>7.2523209999999998E-5</v>
      </c>
      <c r="DB285" s="33">
        <v>7.1529389999999999E-5</v>
      </c>
      <c r="DC285" s="33">
        <v>7.0628840000000007E-5</v>
      </c>
      <c r="DD285" s="33">
        <v>6.9565210000000003E-5</v>
      </c>
      <c r="DE285" s="33">
        <v>6.8287540000000002E-5</v>
      </c>
      <c r="DF285" s="33">
        <v>6.7052259999999999E-5</v>
      </c>
      <c r="DG285" s="33">
        <v>6.5842609999999999E-5</v>
      </c>
      <c r="DH285" s="33">
        <v>6.4647700000000001E-5</v>
      </c>
      <c r="DI285" s="33">
        <v>6.3762879999999998E-5</v>
      </c>
      <c r="DJ285" s="33">
        <v>6.2987009999999999E-5</v>
      </c>
      <c r="DK285" s="33">
        <v>6.2085620000000002E-5</v>
      </c>
      <c r="DL285" s="33">
        <v>6.1270159999999999E-5</v>
      </c>
      <c r="DM285" s="33">
        <v>6.0285809999999999E-5</v>
      </c>
      <c r="DN285" s="33">
        <v>5.9204460000000003E-5</v>
      </c>
      <c r="DO285" s="33">
        <v>5.8127909999999997E-5</v>
      </c>
      <c r="DP285" s="33">
        <v>5.7172139999999997E-5</v>
      </c>
      <c r="DQ285" s="33">
        <v>5.6350700000000002E-5</v>
      </c>
      <c r="DR285" s="33">
        <v>5.5592450000000003E-5</v>
      </c>
      <c r="DS285" s="33">
        <v>5.487734E-5</v>
      </c>
      <c r="DT285" s="33">
        <v>5.4086979999999998E-5</v>
      </c>
      <c r="DU285" s="33">
        <v>5.3365470000000001E-5</v>
      </c>
      <c r="DV285" s="33">
        <v>5.2714209999999998E-5</v>
      </c>
      <c r="DW285" s="33">
        <v>5.2182999999999998E-5</v>
      </c>
      <c r="DX285" s="33">
        <v>5.1799599999999998E-5</v>
      </c>
      <c r="DY285" s="33">
        <v>5.1519440000000003E-5</v>
      </c>
      <c r="DZ285" s="33">
        <v>5.134727E-5</v>
      </c>
      <c r="EA285" s="33">
        <v>5.1037140000000002E-5</v>
      </c>
      <c r="EB285" s="33">
        <v>5.078158E-5</v>
      </c>
      <c r="EC285" s="33">
        <v>5.0503790000000002E-5</v>
      </c>
      <c r="ED285" s="33">
        <v>5.0271320000000002E-5</v>
      </c>
      <c r="EE285" s="33">
        <v>5.0059399999999997E-5</v>
      </c>
      <c r="EF285" s="33">
        <v>4.9851100000000001E-5</v>
      </c>
      <c r="EG285" s="33">
        <v>4.9589170000000001E-5</v>
      </c>
      <c r="EH285" s="33">
        <v>4.9315150000000002E-5</v>
      </c>
      <c r="EI285" s="33">
        <v>4.9174420000000003E-5</v>
      </c>
      <c r="EJ285" s="33">
        <v>4.8912770000000002E-5</v>
      </c>
      <c r="EK285" s="33">
        <v>4.8733850000000001E-5</v>
      </c>
      <c r="EL285" s="33">
        <v>4.8648240000000002E-5</v>
      </c>
      <c r="EM285" s="33">
        <v>4.8530009999999999E-5</v>
      </c>
      <c r="EN285" s="33">
        <v>4.8299630000000003E-5</v>
      </c>
      <c r="EO285" s="33">
        <v>4.8012369999999999E-5</v>
      </c>
      <c r="EP285" s="33">
        <v>4.770638E-5</v>
      </c>
      <c r="EQ285" s="33">
        <v>4.7366040000000003E-5</v>
      </c>
      <c r="ER285" s="33">
        <v>4.713943E-5</v>
      </c>
      <c r="ES285" s="33">
        <v>4.6878980000000002E-5</v>
      </c>
      <c r="ET285" s="33">
        <v>4.6733359999999999E-5</v>
      </c>
      <c r="EU285" s="33">
        <v>4.6699239999999998E-5</v>
      </c>
      <c r="EV285" s="33">
        <v>4.6657979999999998E-5</v>
      </c>
      <c r="EW285" s="33">
        <v>4.6594680000000002E-5</v>
      </c>
      <c r="EX285" s="33">
        <v>4.6524750000000002E-5</v>
      </c>
      <c r="EY285" s="33">
        <v>4.6395030000000001E-5</v>
      </c>
      <c r="EZ285" s="33">
        <v>4.6208080000000001E-5</v>
      </c>
      <c r="FA285" s="33">
        <v>4.5876849999999998E-5</v>
      </c>
      <c r="FB285" s="33">
        <v>4.5502189999999999E-5</v>
      </c>
      <c r="FC285" s="33">
        <v>4.5179709999999998E-5</v>
      </c>
      <c r="FD285" s="33">
        <v>4.4985609999999999E-5</v>
      </c>
      <c r="FE285" s="33">
        <v>4.4689340000000002E-5</v>
      </c>
      <c r="FF285" s="33">
        <v>4.4559730000000002E-5</v>
      </c>
      <c r="FG285" s="33">
        <v>4.4427040000000003E-5</v>
      </c>
      <c r="FH285" s="33">
        <v>4.4339760000000003E-5</v>
      </c>
      <c r="FI285" s="33">
        <v>4.4328500000000001E-5</v>
      </c>
      <c r="FJ285" s="33">
        <v>4.4293360000000002E-5</v>
      </c>
      <c r="FK285" s="33">
        <v>4.4319179999999999E-5</v>
      </c>
      <c r="FL285" s="33">
        <v>4.4386450000000003E-5</v>
      </c>
      <c r="FM285" s="33">
        <v>4.4286300000000003E-5</v>
      </c>
      <c r="FN285" s="33">
        <v>4.394383E-5</v>
      </c>
      <c r="FO285" s="33">
        <v>4.3636059999999998E-5</v>
      </c>
      <c r="FP285" s="33">
        <v>4.3093149999999999E-5</v>
      </c>
      <c r="FQ285" s="33">
        <v>4.257076E-5</v>
      </c>
      <c r="FR285" s="33">
        <v>4.2261719999999997E-5</v>
      </c>
      <c r="FS285" s="33">
        <v>4.2039739999999999E-5</v>
      </c>
      <c r="FT285" s="33">
        <v>4.1840459999999998E-5</v>
      </c>
      <c r="FU285" s="33">
        <v>4.1893040000000003E-5</v>
      </c>
      <c r="FV285" s="33">
        <v>4.2038639999999997E-5</v>
      </c>
      <c r="FW285" s="33">
        <v>4.2142640000000001E-5</v>
      </c>
      <c r="FX285" s="33">
        <v>4.228463E-5</v>
      </c>
      <c r="FY285" s="33">
        <v>4.2282120000000001E-5</v>
      </c>
      <c r="FZ285" s="33">
        <v>4.2175239999999998E-5</v>
      </c>
      <c r="GA285" s="33">
        <v>4.2002480000000002E-5</v>
      </c>
      <c r="GB285" s="33">
        <v>4.1696690000000003E-5</v>
      </c>
      <c r="GC285" s="33">
        <v>4.1273480000000002E-5</v>
      </c>
      <c r="GD285" s="33">
        <v>4.092299E-5</v>
      </c>
      <c r="GE285" s="33">
        <v>4.0551069999999997E-5</v>
      </c>
      <c r="GF285" s="33">
        <v>4.0168510000000001E-5</v>
      </c>
      <c r="GG285" s="33">
        <v>3.9875790000000001E-5</v>
      </c>
      <c r="GH285" s="33">
        <v>3.9821119999999999E-5</v>
      </c>
      <c r="GI285" s="33">
        <v>3.9888680000000002E-5</v>
      </c>
      <c r="GJ285" s="33">
        <v>3.9969290000000003E-5</v>
      </c>
      <c r="GK285" s="33">
        <v>4.008316E-5</v>
      </c>
      <c r="GL285" s="33">
        <v>4.0237900000000003E-5</v>
      </c>
      <c r="GM285" s="33">
        <v>4.015446E-5</v>
      </c>
      <c r="GN285" s="33">
        <v>3.998988E-5</v>
      </c>
      <c r="GO285" s="33">
        <v>3.9809499999999999E-5</v>
      </c>
      <c r="GP285" s="33">
        <v>3.9570889999999997E-5</v>
      </c>
      <c r="GQ285" s="33">
        <v>3.9384710000000003E-5</v>
      </c>
      <c r="GR285" s="33">
        <v>3.9132299999999998E-5</v>
      </c>
      <c r="GS285" s="33">
        <v>3.8900860000000003E-5</v>
      </c>
      <c r="GT285" s="33">
        <v>3.8857609999999999E-5</v>
      </c>
      <c r="GU285" s="33">
        <v>3.8825059999999999E-5</v>
      </c>
      <c r="GV285" s="33">
        <v>3.8677599999999997E-5</v>
      </c>
      <c r="GW285" s="33">
        <v>3.8687370000000003E-5</v>
      </c>
      <c r="GX285" s="33">
        <v>3.8722520000000002E-5</v>
      </c>
    </row>
    <row r="286" spans="1:206" x14ac:dyDescent="0.25">
      <c r="A286" s="13" t="str">
        <f t="shared" si="3"/>
        <v>Boom-ULTRA COARSE-0.6-14-20</v>
      </c>
      <c r="B286" s="13" t="s">
        <v>57</v>
      </c>
      <c r="C286" s="13" t="s">
        <v>42</v>
      </c>
      <c r="D286" s="23">
        <v>0.6</v>
      </c>
      <c r="E286" s="23">
        <v>14</v>
      </c>
      <c r="F286" s="32">
        <v>20</v>
      </c>
      <c r="G286" s="33">
        <v>6.6292909999999998E-3</v>
      </c>
      <c r="H286" s="33">
        <v>4.4590130000000004E-3</v>
      </c>
      <c r="I286" s="33">
        <v>3.1783839999999998E-3</v>
      </c>
      <c r="J286" s="33">
        <v>2.6907989999999998E-3</v>
      </c>
      <c r="K286" s="33">
        <v>2.5082559999999999E-3</v>
      </c>
      <c r="L286" s="33">
        <v>2.5495259999999999E-3</v>
      </c>
      <c r="M286" s="33">
        <v>2.275829E-3</v>
      </c>
      <c r="N286" s="33">
        <v>2.0587449999999998E-3</v>
      </c>
      <c r="O286" s="33">
        <v>1.8693270000000001E-3</v>
      </c>
      <c r="P286" s="33">
        <v>1.6874990000000001E-3</v>
      </c>
      <c r="Q286" s="33">
        <v>1.4790840000000001E-3</v>
      </c>
      <c r="R286" s="33">
        <v>1.2991260000000001E-3</v>
      </c>
      <c r="S286" s="33">
        <v>1.1228690000000001E-3</v>
      </c>
      <c r="T286" s="33">
        <v>9.519652E-4</v>
      </c>
      <c r="U286" s="33">
        <v>7.9219670000000002E-4</v>
      </c>
      <c r="V286" s="33">
        <v>6.4659359999999998E-4</v>
      </c>
      <c r="W286" s="33">
        <v>5.1821899999999999E-4</v>
      </c>
      <c r="X286" s="33">
        <v>4.6560340000000001E-4</v>
      </c>
      <c r="Y286" s="33">
        <v>4.2316659999999998E-4</v>
      </c>
      <c r="Z286" s="33">
        <v>3.8849590000000002E-4</v>
      </c>
      <c r="AA286" s="33">
        <v>3.5954029999999998E-4</v>
      </c>
      <c r="AB286" s="33">
        <v>3.3534960000000002E-4</v>
      </c>
      <c r="AC286" s="33">
        <v>3.1414440000000001E-4</v>
      </c>
      <c r="AD286" s="33">
        <v>2.9576279999999998E-4</v>
      </c>
      <c r="AE286" s="33">
        <v>2.795157E-4</v>
      </c>
      <c r="AF286" s="33">
        <v>2.6496169999999999E-4</v>
      </c>
      <c r="AG286" s="33">
        <v>2.5173289999999999E-4</v>
      </c>
      <c r="AH286" s="33">
        <v>2.3982969999999999E-4</v>
      </c>
      <c r="AI286" s="33">
        <v>2.2913170000000001E-4</v>
      </c>
      <c r="AJ286" s="33">
        <v>2.1913600000000001E-4</v>
      </c>
      <c r="AK286" s="33">
        <v>2.099603E-4</v>
      </c>
      <c r="AL286" s="33">
        <v>2.014052E-4</v>
      </c>
      <c r="AM286" s="33">
        <v>1.937327E-4</v>
      </c>
      <c r="AN286" s="33">
        <v>1.867452E-4</v>
      </c>
      <c r="AO286" s="33">
        <v>1.8017209999999999E-4</v>
      </c>
      <c r="AP286" s="33">
        <v>1.74334E-4</v>
      </c>
      <c r="AQ286" s="33">
        <v>1.6895580000000001E-4</v>
      </c>
      <c r="AR286" s="33">
        <v>1.6382349999999999E-4</v>
      </c>
      <c r="AS286" s="33">
        <v>1.5935870000000001E-4</v>
      </c>
      <c r="AT286" s="33">
        <v>1.5513429999999999E-4</v>
      </c>
      <c r="AU286" s="33">
        <v>1.510932E-4</v>
      </c>
      <c r="AV286" s="33">
        <v>1.4714829999999999E-4</v>
      </c>
      <c r="AW286" s="33">
        <v>1.4354649999999999E-4</v>
      </c>
      <c r="AX286" s="33">
        <v>1.3991559999999999E-4</v>
      </c>
      <c r="AY286" s="33">
        <v>1.365843E-4</v>
      </c>
      <c r="AZ286" s="33">
        <v>1.3325930000000001E-4</v>
      </c>
      <c r="BA286" s="33">
        <v>1.2988569999999999E-4</v>
      </c>
      <c r="BB286" s="33">
        <v>1.2690760000000001E-4</v>
      </c>
      <c r="BC286" s="33">
        <v>1.2381370000000001E-4</v>
      </c>
      <c r="BD286" s="33">
        <v>1.2102529999999999E-4</v>
      </c>
      <c r="BE286" s="33">
        <v>1.1819950000000001E-4</v>
      </c>
      <c r="BF286" s="33">
        <v>1.155032E-4</v>
      </c>
      <c r="BG286" s="33">
        <v>1.128381E-4</v>
      </c>
      <c r="BH286" s="33">
        <v>1.103925E-4</v>
      </c>
      <c r="BI286" s="33">
        <v>1.079197E-4</v>
      </c>
      <c r="BJ286" s="33">
        <v>1.057334E-4</v>
      </c>
      <c r="BK286" s="33">
        <v>1.036918E-4</v>
      </c>
      <c r="BL286" s="33">
        <v>1.016928E-4</v>
      </c>
      <c r="BM286" s="33">
        <v>9.9948909999999995E-5</v>
      </c>
      <c r="BN286" s="33">
        <v>9.8256060000000007E-5</v>
      </c>
      <c r="BO286" s="33">
        <v>9.6885000000000005E-5</v>
      </c>
      <c r="BP286" s="33">
        <v>9.5615690000000006E-5</v>
      </c>
      <c r="BQ286" s="33">
        <v>9.4529269999999994E-5</v>
      </c>
      <c r="BR286" s="33">
        <v>9.3389559999999995E-5</v>
      </c>
      <c r="BS286" s="33">
        <v>9.2484299999999998E-5</v>
      </c>
      <c r="BT286" s="33">
        <v>9.1618289999999996E-5</v>
      </c>
      <c r="BU286" s="33">
        <v>9.0743809999999997E-5</v>
      </c>
      <c r="BV286" s="33">
        <v>9.0156670000000002E-5</v>
      </c>
      <c r="BW286" s="33">
        <v>8.9459199999999999E-5</v>
      </c>
      <c r="BX286" s="33">
        <v>8.8665409999999994E-5</v>
      </c>
      <c r="BY286" s="33">
        <v>8.7885400000000004E-5</v>
      </c>
      <c r="BZ286" s="33">
        <v>8.6982699999999996E-5</v>
      </c>
      <c r="CA286" s="33">
        <v>8.6170450000000001E-5</v>
      </c>
      <c r="CB286" s="33">
        <v>8.5528369999999997E-5</v>
      </c>
      <c r="CC286" s="33">
        <v>8.5009250000000003E-5</v>
      </c>
      <c r="CD286" s="33">
        <v>8.4437580000000005E-5</v>
      </c>
      <c r="CE286" s="33">
        <v>8.3939830000000001E-5</v>
      </c>
      <c r="CF286" s="33">
        <v>8.3190779999999995E-5</v>
      </c>
      <c r="CG286" s="33">
        <v>8.2392209999999994E-5</v>
      </c>
      <c r="CH286" s="33">
        <v>8.169776E-5</v>
      </c>
      <c r="CI286" s="33">
        <v>8.1124540000000002E-5</v>
      </c>
      <c r="CJ286" s="33">
        <v>8.0681100000000002E-5</v>
      </c>
      <c r="CK286" s="33">
        <v>8.0304229999999998E-5</v>
      </c>
      <c r="CL286" s="33">
        <v>7.9962439999999995E-5</v>
      </c>
      <c r="CM286" s="33">
        <v>7.9439880000000004E-5</v>
      </c>
      <c r="CN286" s="33">
        <v>7.8776629999999996E-5</v>
      </c>
      <c r="CO286" s="33">
        <v>7.8008600000000004E-5</v>
      </c>
      <c r="CP286" s="33">
        <v>7.7431599999999999E-5</v>
      </c>
      <c r="CQ286" s="33">
        <v>7.6917520000000005E-5</v>
      </c>
      <c r="CR286" s="33">
        <v>7.6623040000000004E-5</v>
      </c>
      <c r="CS286" s="33">
        <v>7.6218730000000005E-5</v>
      </c>
      <c r="CT286" s="33">
        <v>7.5853880000000001E-5</v>
      </c>
      <c r="CU286" s="33">
        <v>7.5392109999999993E-5</v>
      </c>
      <c r="CV286" s="33">
        <v>7.4726839999999993E-5</v>
      </c>
      <c r="CW286" s="33">
        <v>7.4077729999999999E-5</v>
      </c>
      <c r="CX286" s="33">
        <v>7.3561510000000004E-5</v>
      </c>
      <c r="CY286" s="33">
        <v>7.3159379999999995E-5</v>
      </c>
      <c r="CZ286" s="33">
        <v>7.2795460000000002E-5</v>
      </c>
      <c r="DA286" s="33">
        <v>7.250678E-5</v>
      </c>
      <c r="DB286" s="33">
        <v>7.2139219999999997E-5</v>
      </c>
      <c r="DC286" s="33">
        <v>7.1580380000000002E-5</v>
      </c>
      <c r="DD286" s="33">
        <v>7.1024970000000003E-5</v>
      </c>
      <c r="DE286" s="33">
        <v>7.0532520000000004E-5</v>
      </c>
      <c r="DF286" s="33">
        <v>7.017967E-5</v>
      </c>
      <c r="DG286" s="33">
        <v>6.9955309999999998E-5</v>
      </c>
      <c r="DH286" s="33">
        <v>6.9639060000000006E-5</v>
      </c>
      <c r="DI286" s="33">
        <v>6.9362819999999994E-5</v>
      </c>
      <c r="DJ286" s="33">
        <v>6.8933640000000003E-5</v>
      </c>
      <c r="DK286" s="33">
        <v>6.8393379999999993E-5</v>
      </c>
      <c r="DL286" s="33">
        <v>6.7811499999999999E-5</v>
      </c>
      <c r="DM286" s="33">
        <v>6.7403229999999994E-5</v>
      </c>
      <c r="DN286" s="33">
        <v>6.7133989999999997E-5</v>
      </c>
      <c r="DO286" s="33">
        <v>6.6967490000000005E-5</v>
      </c>
      <c r="DP286" s="33">
        <v>6.6710329999999999E-5</v>
      </c>
      <c r="DQ286" s="33">
        <v>6.6334989999999994E-5</v>
      </c>
      <c r="DR286" s="33">
        <v>6.59236E-5</v>
      </c>
      <c r="DS286" s="33">
        <v>6.5451649999999999E-5</v>
      </c>
      <c r="DT286" s="33">
        <v>6.5072980000000004E-5</v>
      </c>
      <c r="DU286" s="33">
        <v>6.4818719999999998E-5</v>
      </c>
      <c r="DV286" s="33">
        <v>6.4539739999999997E-5</v>
      </c>
      <c r="DW286" s="33">
        <v>6.4108780000000004E-5</v>
      </c>
      <c r="DX286" s="33">
        <v>6.3474409999999997E-5</v>
      </c>
      <c r="DY286" s="33">
        <v>6.251413E-5</v>
      </c>
      <c r="DZ286" s="33">
        <v>6.1604909999999998E-5</v>
      </c>
      <c r="EA286" s="33">
        <v>6.0663859999999998E-5</v>
      </c>
      <c r="EB286" s="33">
        <v>5.9805870000000001E-5</v>
      </c>
      <c r="EC286" s="33">
        <v>5.9098129999999998E-5</v>
      </c>
      <c r="ED286" s="33">
        <v>5.844141E-5</v>
      </c>
      <c r="EE286" s="33">
        <v>5.776577E-5</v>
      </c>
      <c r="EF286" s="33">
        <v>5.7078550000000003E-5</v>
      </c>
      <c r="EG286" s="33">
        <v>5.6291839999999998E-5</v>
      </c>
      <c r="EH286" s="33">
        <v>5.5568300000000001E-5</v>
      </c>
      <c r="EI286" s="33">
        <v>5.4903990000000001E-5</v>
      </c>
      <c r="EJ286" s="33">
        <v>5.4129609999999998E-5</v>
      </c>
      <c r="EK286" s="33">
        <v>5.336478E-5</v>
      </c>
      <c r="EL286" s="33">
        <v>5.2769200000000003E-5</v>
      </c>
      <c r="EM286" s="33">
        <v>5.1995040000000002E-5</v>
      </c>
      <c r="EN286" s="33">
        <v>5.1193070000000001E-5</v>
      </c>
      <c r="EO286" s="33">
        <v>5.0590159999999999E-5</v>
      </c>
      <c r="EP286" s="33">
        <v>4.9871930000000001E-5</v>
      </c>
      <c r="EQ286" s="33">
        <v>4.9343779999999999E-5</v>
      </c>
      <c r="ER286" s="33">
        <v>4.8890259999999999E-5</v>
      </c>
      <c r="ES286" s="33">
        <v>4.8431050000000001E-5</v>
      </c>
      <c r="ET286" s="33">
        <v>4.8045579999999998E-5</v>
      </c>
      <c r="EU286" s="33">
        <v>4.755789E-5</v>
      </c>
      <c r="EV286" s="33">
        <v>4.682316E-5</v>
      </c>
      <c r="EW286" s="33">
        <v>4.5999150000000002E-5</v>
      </c>
      <c r="EX286" s="33">
        <v>4.5297989999999998E-5</v>
      </c>
      <c r="EY286" s="33">
        <v>4.4515640000000001E-5</v>
      </c>
      <c r="EZ286" s="33">
        <v>4.3907089999999998E-5</v>
      </c>
      <c r="FA286" s="33">
        <v>4.3385930000000003E-5</v>
      </c>
      <c r="FB286" s="33">
        <v>4.2963819999999998E-5</v>
      </c>
      <c r="FC286" s="33">
        <v>4.2634079999999998E-5</v>
      </c>
      <c r="FD286" s="33">
        <v>4.2300450000000003E-5</v>
      </c>
      <c r="FE286" s="33">
        <v>4.2089680000000003E-5</v>
      </c>
      <c r="FF286" s="33">
        <v>4.1994889999999999E-5</v>
      </c>
      <c r="FG286" s="33">
        <v>4.1984719999999999E-5</v>
      </c>
      <c r="FH286" s="33">
        <v>4.1901569999999997E-5</v>
      </c>
      <c r="FI286" s="33">
        <v>4.1745130000000003E-5</v>
      </c>
      <c r="FJ286" s="33">
        <v>4.142756E-5</v>
      </c>
      <c r="FK286" s="33">
        <v>4.0995589999999997E-5</v>
      </c>
      <c r="FL286" s="33">
        <v>4.0568590000000003E-5</v>
      </c>
      <c r="FM286" s="33">
        <v>4.0231500000000003E-5</v>
      </c>
      <c r="FN286" s="33">
        <v>3.9999670000000001E-5</v>
      </c>
      <c r="FO286" s="33">
        <v>3.9841449999999998E-5</v>
      </c>
      <c r="FP286" s="33">
        <v>3.9798549999999999E-5</v>
      </c>
      <c r="FQ286" s="33">
        <v>3.9881980000000001E-5</v>
      </c>
      <c r="FR286" s="33">
        <v>3.9970830000000002E-5</v>
      </c>
      <c r="FS286" s="33">
        <v>3.9940059999999998E-5</v>
      </c>
      <c r="FT286" s="33">
        <v>3.9997470000000002E-5</v>
      </c>
      <c r="FU286" s="33">
        <v>4.0082610000000002E-5</v>
      </c>
      <c r="FV286" s="33">
        <v>3.9901419999999999E-5</v>
      </c>
      <c r="FW286" s="33">
        <v>3.9565550000000003E-5</v>
      </c>
      <c r="FX286" s="33">
        <v>3.9196709999999998E-5</v>
      </c>
      <c r="FY286" s="33">
        <v>3.8793839999999997E-5</v>
      </c>
      <c r="FZ286" s="33">
        <v>3.8264279999999997E-5</v>
      </c>
      <c r="GA286" s="33">
        <v>3.7754589999999999E-5</v>
      </c>
      <c r="GB286" s="33">
        <v>3.7518680000000002E-5</v>
      </c>
      <c r="GC286" s="33">
        <v>3.7483200000000001E-5</v>
      </c>
      <c r="GD286" s="33">
        <v>3.7502090000000001E-5</v>
      </c>
      <c r="GE286" s="33">
        <v>3.7576339999999997E-5</v>
      </c>
      <c r="GF286" s="33">
        <v>3.7716709999999998E-5</v>
      </c>
      <c r="GG286" s="33">
        <v>3.7854349999999998E-5</v>
      </c>
      <c r="GH286" s="33">
        <v>3.7886789999999997E-5</v>
      </c>
      <c r="GI286" s="33">
        <v>3.7771839999999999E-5</v>
      </c>
      <c r="GJ286" s="33">
        <v>3.7624199999999998E-5</v>
      </c>
      <c r="GK286" s="33">
        <v>3.7455810000000002E-5</v>
      </c>
      <c r="GL286" s="33">
        <v>3.7138909999999998E-5</v>
      </c>
      <c r="GM286" s="33">
        <v>3.679061E-5</v>
      </c>
      <c r="GN286" s="33">
        <v>3.6461899999999997E-5</v>
      </c>
      <c r="GO286" s="33">
        <v>3.6088930000000001E-5</v>
      </c>
      <c r="GP286" s="33">
        <v>3.5829030000000001E-5</v>
      </c>
      <c r="GQ286" s="33">
        <v>3.5654210000000002E-5</v>
      </c>
      <c r="GR286" s="33">
        <v>3.557155E-5</v>
      </c>
      <c r="GS286" s="33">
        <v>3.5593979999999997E-5</v>
      </c>
      <c r="GT286" s="33">
        <v>3.561979E-5</v>
      </c>
      <c r="GU286" s="33">
        <v>3.5642660000000001E-5</v>
      </c>
      <c r="GV286" s="33">
        <v>3.5629130000000003E-5</v>
      </c>
      <c r="GW286" s="33">
        <v>3.5549870000000001E-5</v>
      </c>
      <c r="GX286" s="33">
        <v>3.5449169999999997E-5</v>
      </c>
    </row>
    <row r="287" spans="1:206" x14ac:dyDescent="0.25">
      <c r="A287" s="13" t="str">
        <f t="shared" si="3"/>
        <v>Boom-ULTRA COARSE-0.6-7-20</v>
      </c>
      <c r="B287" s="13" t="s">
        <v>57</v>
      </c>
      <c r="C287" s="13" t="s">
        <v>42</v>
      </c>
      <c r="D287" s="23">
        <v>0.6</v>
      </c>
      <c r="E287" s="23">
        <v>7</v>
      </c>
      <c r="F287" s="32">
        <v>20</v>
      </c>
      <c r="G287" s="33">
        <v>3.9173469999999998E-3</v>
      </c>
      <c r="H287" s="33">
        <v>2.0728909999999999E-3</v>
      </c>
      <c r="I287" s="33">
        <v>1.370551E-3</v>
      </c>
      <c r="J287" s="33">
        <v>1.206908E-3</v>
      </c>
      <c r="K287" s="33">
        <v>1.216888E-3</v>
      </c>
      <c r="L287" s="33">
        <v>1.379997E-3</v>
      </c>
      <c r="M287" s="33">
        <v>1.3243700000000001E-3</v>
      </c>
      <c r="N287" s="33">
        <v>1.2618130000000001E-3</v>
      </c>
      <c r="O287" s="33">
        <v>1.2081209999999999E-3</v>
      </c>
      <c r="P287" s="33">
        <v>1.1365119999999999E-3</v>
      </c>
      <c r="Q287" s="33">
        <v>1.055919E-3</v>
      </c>
      <c r="R287" s="33">
        <v>9.5571869999999995E-4</v>
      </c>
      <c r="S287" s="33">
        <v>8.4427869999999998E-4</v>
      </c>
      <c r="T287" s="33">
        <v>7.261193E-4</v>
      </c>
      <c r="U287" s="33">
        <v>6.1386199999999996E-4</v>
      </c>
      <c r="V287" s="33">
        <v>5.046591E-4</v>
      </c>
      <c r="W287" s="33">
        <v>4.0347179999999997E-4</v>
      </c>
      <c r="X287" s="33">
        <v>3.6952799999999999E-4</v>
      </c>
      <c r="Y287" s="33">
        <v>3.445907E-4</v>
      </c>
      <c r="Z287" s="33">
        <v>3.2591489999999999E-4</v>
      </c>
      <c r="AA287" s="33">
        <v>3.1080309999999999E-4</v>
      </c>
      <c r="AB287" s="33">
        <v>2.9789829999999999E-4</v>
      </c>
      <c r="AC287" s="33">
        <v>2.8655400000000001E-4</v>
      </c>
      <c r="AD287" s="33">
        <v>2.767755E-4</v>
      </c>
      <c r="AE287" s="33">
        <v>2.6796120000000001E-4</v>
      </c>
      <c r="AF287" s="33">
        <v>2.6031280000000001E-4</v>
      </c>
      <c r="AG287" s="33">
        <v>2.5315089999999998E-4</v>
      </c>
      <c r="AH287" s="33">
        <v>2.4627569999999998E-4</v>
      </c>
      <c r="AI287" s="33">
        <v>2.398907E-4</v>
      </c>
      <c r="AJ287" s="33">
        <v>2.3397939999999999E-4</v>
      </c>
      <c r="AK287" s="33">
        <v>2.283796E-4</v>
      </c>
      <c r="AL287" s="33">
        <v>2.2287850000000001E-4</v>
      </c>
      <c r="AM287" s="33">
        <v>2.173241E-4</v>
      </c>
      <c r="AN287" s="33">
        <v>2.1190059999999999E-4</v>
      </c>
      <c r="AO287" s="33">
        <v>2.067184E-4</v>
      </c>
      <c r="AP287" s="33">
        <v>2.01554E-4</v>
      </c>
      <c r="AQ287" s="33">
        <v>1.9626959999999999E-4</v>
      </c>
      <c r="AR287" s="33">
        <v>1.911614E-4</v>
      </c>
      <c r="AS287" s="33">
        <v>1.8643079999999999E-4</v>
      </c>
      <c r="AT287" s="33">
        <v>1.8213699999999999E-4</v>
      </c>
      <c r="AU287" s="33">
        <v>1.776976E-4</v>
      </c>
      <c r="AV287" s="33">
        <v>1.732375E-4</v>
      </c>
      <c r="AW287" s="33">
        <v>1.6923759999999999E-4</v>
      </c>
      <c r="AX287" s="33">
        <v>1.6548910000000001E-4</v>
      </c>
      <c r="AY287" s="33">
        <v>1.617845E-4</v>
      </c>
      <c r="AZ287" s="33">
        <v>1.5795739999999999E-4</v>
      </c>
      <c r="BA287" s="33">
        <v>1.545331E-4</v>
      </c>
      <c r="BB287" s="33">
        <v>1.511614E-4</v>
      </c>
      <c r="BC287" s="33">
        <v>1.479063E-4</v>
      </c>
      <c r="BD287" s="33">
        <v>1.4451070000000001E-4</v>
      </c>
      <c r="BE287" s="33">
        <v>1.4135950000000001E-4</v>
      </c>
      <c r="BF287" s="33">
        <v>1.385499E-4</v>
      </c>
      <c r="BG287" s="33">
        <v>1.3576420000000001E-4</v>
      </c>
      <c r="BH287" s="33">
        <v>1.3277690000000001E-4</v>
      </c>
      <c r="BI287" s="33">
        <v>1.300959E-4</v>
      </c>
      <c r="BJ287" s="33">
        <v>1.273217E-4</v>
      </c>
      <c r="BK287" s="33">
        <v>1.2475720000000001E-4</v>
      </c>
      <c r="BL287" s="33">
        <v>1.225009E-4</v>
      </c>
      <c r="BM287" s="33">
        <v>1.201299E-4</v>
      </c>
      <c r="BN287" s="33">
        <v>1.177653E-4</v>
      </c>
      <c r="BO287" s="33">
        <v>1.153486E-4</v>
      </c>
      <c r="BP287" s="33">
        <v>1.1310650000000001E-4</v>
      </c>
      <c r="BQ287" s="33">
        <v>1.1108880000000001E-4</v>
      </c>
      <c r="BR287" s="33">
        <v>1.094028E-4</v>
      </c>
      <c r="BS287" s="33">
        <v>1.077843E-4</v>
      </c>
      <c r="BT287" s="33">
        <v>1.06313E-4</v>
      </c>
      <c r="BU287" s="33">
        <v>1.045805E-4</v>
      </c>
      <c r="BV287" s="33">
        <v>1.028104E-4</v>
      </c>
      <c r="BW287" s="33">
        <v>1.0132960000000001E-4</v>
      </c>
      <c r="BX287" s="33">
        <v>1.002521E-4</v>
      </c>
      <c r="BY287" s="33">
        <v>9.9506400000000007E-5</v>
      </c>
      <c r="BZ287" s="33">
        <v>9.8416149999999998E-5</v>
      </c>
      <c r="CA287" s="33">
        <v>9.7150509999999998E-5</v>
      </c>
      <c r="CB287" s="33">
        <v>9.5896229999999994E-5</v>
      </c>
      <c r="CC287" s="33">
        <v>9.4622659999999995E-5</v>
      </c>
      <c r="CD287" s="33">
        <v>9.3298470000000006E-5</v>
      </c>
      <c r="CE287" s="33">
        <v>9.2081030000000004E-5</v>
      </c>
      <c r="CF287" s="33">
        <v>9.0993329999999997E-5</v>
      </c>
      <c r="CG287" s="33">
        <v>8.9932439999999996E-5</v>
      </c>
      <c r="CH287" s="33">
        <v>8.8570400000000002E-5</v>
      </c>
      <c r="CI287" s="33">
        <v>8.6990039999999995E-5</v>
      </c>
      <c r="CJ287" s="33">
        <v>8.5542069999999993E-5</v>
      </c>
      <c r="CK287" s="33">
        <v>8.4156979999999999E-5</v>
      </c>
      <c r="CL287" s="33">
        <v>8.2620720000000001E-5</v>
      </c>
      <c r="CM287" s="33">
        <v>8.123203E-5</v>
      </c>
      <c r="CN287" s="33">
        <v>7.9906150000000001E-5</v>
      </c>
      <c r="CO287" s="33">
        <v>7.8769550000000002E-5</v>
      </c>
      <c r="CP287" s="33">
        <v>7.7470869999999995E-5</v>
      </c>
      <c r="CQ287" s="33">
        <v>7.6301830000000004E-5</v>
      </c>
      <c r="CR287" s="33">
        <v>7.5020910000000006E-5</v>
      </c>
      <c r="CS287" s="33">
        <v>7.3714160000000004E-5</v>
      </c>
      <c r="CT287" s="33">
        <v>7.2356090000000003E-5</v>
      </c>
      <c r="CU287" s="33">
        <v>7.1186520000000002E-5</v>
      </c>
      <c r="CV287" s="33">
        <v>7.0184649999999996E-5</v>
      </c>
      <c r="CW287" s="33">
        <v>6.9098340000000005E-5</v>
      </c>
      <c r="CX287" s="33">
        <v>6.8094709999999998E-5</v>
      </c>
      <c r="CY287" s="33">
        <v>6.7019299999999997E-5</v>
      </c>
      <c r="CZ287" s="33">
        <v>6.6033660000000002E-5</v>
      </c>
      <c r="DA287" s="33">
        <v>6.4939029999999998E-5</v>
      </c>
      <c r="DB287" s="33">
        <v>6.398318E-5</v>
      </c>
      <c r="DC287" s="33">
        <v>6.302925E-5</v>
      </c>
      <c r="DD287" s="33">
        <v>6.2021009999999995E-5</v>
      </c>
      <c r="DE287" s="33">
        <v>6.1043849999999997E-5</v>
      </c>
      <c r="DF287" s="33">
        <v>5.9997799999999997E-5</v>
      </c>
      <c r="DG287" s="33">
        <v>5.9234699999999997E-5</v>
      </c>
      <c r="DH287" s="33">
        <v>5.847629E-5</v>
      </c>
      <c r="DI287" s="33">
        <v>5.7700800000000002E-5</v>
      </c>
      <c r="DJ287" s="33">
        <v>5.6927510000000001E-5</v>
      </c>
      <c r="DK287" s="33">
        <v>5.6163409999999999E-5</v>
      </c>
      <c r="DL287" s="33">
        <v>5.5286720000000002E-5</v>
      </c>
      <c r="DM287" s="33">
        <v>5.4418089999999999E-5</v>
      </c>
      <c r="DN287" s="33">
        <v>5.3682160000000003E-5</v>
      </c>
      <c r="DO287" s="33">
        <v>5.3188120000000001E-5</v>
      </c>
      <c r="DP287" s="33">
        <v>5.2824359999999999E-5</v>
      </c>
      <c r="DQ287" s="33">
        <v>5.2421070000000003E-5</v>
      </c>
      <c r="DR287" s="33">
        <v>5.2008239999999997E-5</v>
      </c>
      <c r="DS287" s="33">
        <v>5.1628380000000001E-5</v>
      </c>
      <c r="DT287" s="33">
        <v>5.1119870000000003E-5</v>
      </c>
      <c r="DU287" s="33">
        <v>5.0570299999999999E-5</v>
      </c>
      <c r="DV287" s="33">
        <v>5.0063810000000001E-5</v>
      </c>
      <c r="DW287" s="33">
        <v>4.9753180000000002E-5</v>
      </c>
      <c r="DX287" s="33">
        <v>4.943359E-5</v>
      </c>
      <c r="DY287" s="33">
        <v>4.9163589999999997E-5</v>
      </c>
      <c r="DZ287" s="33">
        <v>4.8718760000000002E-5</v>
      </c>
      <c r="EA287" s="33">
        <v>4.8340400000000002E-5</v>
      </c>
      <c r="EB287" s="33">
        <v>4.7817820000000003E-5</v>
      </c>
      <c r="EC287" s="33">
        <v>4.7320729999999998E-5</v>
      </c>
      <c r="ED287" s="33">
        <v>4.6935370000000003E-5</v>
      </c>
      <c r="EE287" s="33">
        <v>4.6550729999999997E-5</v>
      </c>
      <c r="EF287" s="33">
        <v>4.6275839999999998E-5</v>
      </c>
      <c r="EG287" s="33">
        <v>4.5970400000000003E-5</v>
      </c>
      <c r="EH287" s="33">
        <v>4.5769760000000001E-5</v>
      </c>
      <c r="EI287" s="33">
        <v>4.5515680000000001E-5</v>
      </c>
      <c r="EJ287" s="33">
        <v>4.516511E-5</v>
      </c>
      <c r="EK287" s="33">
        <v>4.48287E-5</v>
      </c>
      <c r="EL287" s="33">
        <v>4.4291949999999999E-5</v>
      </c>
      <c r="EM287" s="33">
        <v>4.377926E-5</v>
      </c>
      <c r="EN287" s="33">
        <v>4.3216710000000003E-5</v>
      </c>
      <c r="EO287" s="33">
        <v>4.267673E-5</v>
      </c>
      <c r="EP287" s="33">
        <v>4.2170070000000003E-5</v>
      </c>
      <c r="EQ287" s="33">
        <v>4.167612E-5</v>
      </c>
      <c r="ER287" s="33">
        <v>4.1131619999999999E-5</v>
      </c>
      <c r="ES287" s="33">
        <v>4.067375E-5</v>
      </c>
      <c r="ET287" s="33">
        <v>4.0293029999999997E-5</v>
      </c>
      <c r="EU287" s="33">
        <v>3.9872520000000003E-5</v>
      </c>
      <c r="EV287" s="33">
        <v>3.929525E-5</v>
      </c>
      <c r="EW287" s="33">
        <v>3.8697620000000002E-5</v>
      </c>
      <c r="EX287" s="33">
        <v>3.8109609999999999E-5</v>
      </c>
      <c r="EY287" s="33">
        <v>3.7591810000000002E-5</v>
      </c>
      <c r="EZ287" s="33">
        <v>3.7196259999999999E-5</v>
      </c>
      <c r="FA287" s="33">
        <v>3.6809830000000003E-5</v>
      </c>
      <c r="FB287" s="33">
        <v>3.638145E-5</v>
      </c>
      <c r="FC287" s="33">
        <v>3.5981449999999998E-5</v>
      </c>
      <c r="FD287" s="33">
        <v>3.5479599999999998E-5</v>
      </c>
      <c r="FE287" s="33">
        <v>3.5068570000000003E-5</v>
      </c>
      <c r="FF287" s="33">
        <v>3.470257E-5</v>
      </c>
      <c r="FG287" s="33">
        <v>3.443386E-5</v>
      </c>
      <c r="FH287" s="33">
        <v>3.4089569999999998E-5</v>
      </c>
      <c r="FI287" s="33">
        <v>3.3747939999999999E-5</v>
      </c>
      <c r="FJ287" s="33">
        <v>3.3351369999999998E-5</v>
      </c>
      <c r="FK287" s="33">
        <v>3.2830380000000002E-5</v>
      </c>
      <c r="FL287" s="33">
        <v>3.2398050000000001E-5</v>
      </c>
      <c r="FM287" s="33">
        <v>3.183874E-5</v>
      </c>
      <c r="FN287" s="33">
        <v>3.1338289999999997E-5</v>
      </c>
      <c r="FO287" s="33">
        <v>3.084364E-5</v>
      </c>
      <c r="FP287" s="33">
        <v>3.0489710000000001E-5</v>
      </c>
      <c r="FQ287" s="33">
        <v>3.02579E-5</v>
      </c>
      <c r="FR287" s="33">
        <v>3.0089479999999999E-5</v>
      </c>
      <c r="FS287" s="33">
        <v>3.0005109999999999E-5</v>
      </c>
      <c r="FT287" s="33">
        <v>2.9829449999999999E-5</v>
      </c>
      <c r="FU287" s="33">
        <v>2.9601509999999998E-5</v>
      </c>
      <c r="FV287" s="33">
        <v>2.93107E-5</v>
      </c>
      <c r="FW287" s="33">
        <v>2.908146E-5</v>
      </c>
      <c r="FX287" s="33">
        <v>2.8874789999999999E-5</v>
      </c>
      <c r="FY287" s="33">
        <v>2.872189E-5</v>
      </c>
      <c r="FZ287" s="33">
        <v>2.8435599999999999E-5</v>
      </c>
      <c r="GA287" s="33">
        <v>2.8152880000000001E-5</v>
      </c>
      <c r="GB287" s="33">
        <v>2.7843269999999999E-5</v>
      </c>
      <c r="GC287" s="33">
        <v>2.756905E-5</v>
      </c>
      <c r="GD287" s="33">
        <v>2.746052E-5</v>
      </c>
      <c r="GE287" s="33">
        <v>2.7418549999999999E-5</v>
      </c>
      <c r="GF287" s="33">
        <v>2.7386009999999999E-5</v>
      </c>
      <c r="GG287" s="33">
        <v>2.731551E-5</v>
      </c>
      <c r="GH287" s="33">
        <v>2.7245480000000001E-5</v>
      </c>
      <c r="GI287" s="33">
        <v>2.7141029999999999E-5</v>
      </c>
      <c r="GJ287" s="33">
        <v>2.7034750000000001E-5</v>
      </c>
      <c r="GK287" s="33">
        <v>2.6895120000000001E-5</v>
      </c>
      <c r="GL287" s="33">
        <v>2.670762E-5</v>
      </c>
      <c r="GM287" s="33">
        <v>2.6541280000000001E-5</v>
      </c>
      <c r="GN287" s="33">
        <v>2.6321849999999999E-5</v>
      </c>
      <c r="GO287" s="33">
        <v>2.6102190000000002E-5</v>
      </c>
      <c r="GP287" s="33">
        <v>2.5932389999999999E-5</v>
      </c>
      <c r="GQ287" s="33">
        <v>2.5685579999999999E-5</v>
      </c>
      <c r="GR287" s="33">
        <v>2.542551E-5</v>
      </c>
      <c r="GS287" s="33">
        <v>2.5071050000000001E-5</v>
      </c>
      <c r="GT287" s="33">
        <v>2.478266E-5</v>
      </c>
      <c r="GU287" s="33">
        <v>2.4447159999999999E-5</v>
      </c>
      <c r="GV287" s="33">
        <v>2.4114120000000001E-5</v>
      </c>
      <c r="GW287" s="33">
        <v>2.3731110000000001E-5</v>
      </c>
      <c r="GX287" s="33">
        <v>2.3412860000000001E-5</v>
      </c>
    </row>
    <row r="288" spans="1:206" x14ac:dyDescent="0.25">
      <c r="A288" s="13" t="str">
        <f t="shared" si="3"/>
        <v>Boom-ULTRA COARSE-0.6-20-3</v>
      </c>
      <c r="B288" s="13" t="s">
        <v>57</v>
      </c>
      <c r="C288" s="13" t="s">
        <v>42</v>
      </c>
      <c r="D288" s="23">
        <v>0.6</v>
      </c>
      <c r="E288" s="23">
        <v>20</v>
      </c>
      <c r="F288" s="32">
        <v>3</v>
      </c>
      <c r="G288" s="33">
        <v>3.350909E-3</v>
      </c>
      <c r="H288" s="33">
        <v>2.477754E-3</v>
      </c>
      <c r="I288" s="33">
        <v>1.942991E-3</v>
      </c>
      <c r="J288" s="33">
        <v>1.568027E-3</v>
      </c>
      <c r="K288" s="33">
        <v>1.367058E-3</v>
      </c>
      <c r="L288" s="33">
        <v>1.165066E-3</v>
      </c>
      <c r="M288" s="33">
        <v>1.0101559999999999E-3</v>
      </c>
      <c r="N288" s="33">
        <v>8.7433900000000002E-4</v>
      </c>
      <c r="O288" s="33">
        <v>7.5161879999999996E-4</v>
      </c>
      <c r="P288" s="33">
        <v>6.4969669999999998E-4</v>
      </c>
      <c r="Q288" s="33">
        <v>5.6439040000000004E-4</v>
      </c>
      <c r="R288" s="33">
        <v>4.8650769999999998E-4</v>
      </c>
      <c r="S288" s="33">
        <v>4.1111920000000001E-4</v>
      </c>
      <c r="T288" s="33">
        <v>3.3791600000000001E-4</v>
      </c>
      <c r="U288" s="33">
        <v>2.6960450000000001E-4</v>
      </c>
      <c r="V288" s="33">
        <v>2.1580960000000001E-4</v>
      </c>
      <c r="W288" s="33">
        <v>1.7849519999999999E-4</v>
      </c>
      <c r="X288" s="33">
        <v>1.557048E-4</v>
      </c>
      <c r="Y288" s="33">
        <v>1.3723049999999999E-4</v>
      </c>
      <c r="Z288" s="33">
        <v>1.2229259999999999E-4</v>
      </c>
      <c r="AA288" s="33">
        <v>1.100218E-4</v>
      </c>
      <c r="AB288" s="33">
        <v>9.9545260000000001E-5</v>
      </c>
      <c r="AC288" s="33">
        <v>9.0741200000000005E-5</v>
      </c>
      <c r="AD288" s="33">
        <v>8.3401169999999995E-5</v>
      </c>
      <c r="AE288" s="33">
        <v>7.7026499999999999E-5</v>
      </c>
      <c r="AF288" s="33">
        <v>7.1487370000000001E-5</v>
      </c>
      <c r="AG288" s="33">
        <v>6.6313030000000002E-5</v>
      </c>
      <c r="AH288" s="33">
        <v>6.1597319999999995E-5</v>
      </c>
      <c r="AI288" s="33">
        <v>5.7185010000000003E-5</v>
      </c>
      <c r="AJ288" s="33">
        <v>5.3411110000000002E-5</v>
      </c>
      <c r="AK288" s="33">
        <v>5.0088230000000001E-5</v>
      </c>
      <c r="AL288" s="33">
        <v>4.7121140000000001E-5</v>
      </c>
      <c r="AM288" s="33">
        <v>4.4566990000000001E-5</v>
      </c>
      <c r="AN288" s="33">
        <v>4.2225270000000002E-5</v>
      </c>
      <c r="AO288" s="33">
        <v>4.0072730000000002E-5</v>
      </c>
      <c r="AP288" s="33">
        <v>3.778241E-5</v>
      </c>
      <c r="AQ288" s="33">
        <v>3.5948680000000002E-5</v>
      </c>
      <c r="AR288" s="33">
        <v>3.4245449999999999E-5</v>
      </c>
      <c r="AS288" s="33">
        <v>3.2795490000000001E-5</v>
      </c>
      <c r="AT288" s="33">
        <v>3.1306339999999998E-5</v>
      </c>
      <c r="AU288" s="33">
        <v>3.0097129999999999E-5</v>
      </c>
      <c r="AV288" s="33">
        <v>2.8936779999999999E-5</v>
      </c>
      <c r="AW288" s="33">
        <v>2.7996920000000001E-5</v>
      </c>
      <c r="AX288" s="33">
        <v>2.6979740000000001E-5</v>
      </c>
      <c r="AY288" s="33">
        <v>2.581922E-5</v>
      </c>
      <c r="AZ288" s="33">
        <v>2.502842E-5</v>
      </c>
      <c r="BA288" s="33">
        <v>2.429708E-5</v>
      </c>
      <c r="BB288" s="33">
        <v>2.3814049999999999E-5</v>
      </c>
      <c r="BC288" s="33">
        <v>2.3121440000000001E-5</v>
      </c>
      <c r="BD288" s="33">
        <v>2.226329E-5</v>
      </c>
      <c r="BE288" s="33">
        <v>2.1787219999999998E-5</v>
      </c>
      <c r="BF288" s="33">
        <v>2.13746E-5</v>
      </c>
      <c r="BG288" s="33">
        <v>2.097783E-5</v>
      </c>
      <c r="BH288" s="33">
        <v>2.0509220000000001E-5</v>
      </c>
      <c r="BI288" s="33">
        <v>1.9941889999999999E-5</v>
      </c>
      <c r="BJ288" s="33">
        <v>1.9378160000000001E-5</v>
      </c>
      <c r="BK288" s="33">
        <v>1.9029069999999998E-5</v>
      </c>
      <c r="BL288" s="33">
        <v>1.8659139999999998E-5</v>
      </c>
      <c r="BM288" s="33">
        <v>1.8413649999999999E-5</v>
      </c>
      <c r="BN288" s="33">
        <v>1.8087670000000001E-5</v>
      </c>
      <c r="BO288" s="33">
        <v>1.7717590000000001E-5</v>
      </c>
      <c r="BP288" s="33">
        <v>1.7328119999999999E-5</v>
      </c>
      <c r="BQ288" s="33">
        <v>1.7210210000000001E-5</v>
      </c>
      <c r="BR288" s="33">
        <v>1.706742E-5</v>
      </c>
      <c r="BS288" s="33">
        <v>1.7037569999999999E-5</v>
      </c>
      <c r="BT288" s="33">
        <v>1.688304E-5</v>
      </c>
      <c r="BU288" s="33">
        <v>1.6545879999999999E-5</v>
      </c>
      <c r="BV288" s="33">
        <v>1.6176769999999999E-5</v>
      </c>
      <c r="BW288" s="33">
        <v>1.6029190000000002E-5</v>
      </c>
      <c r="BX288" s="33">
        <v>1.596504E-5</v>
      </c>
      <c r="BY288" s="33">
        <v>1.586009E-5</v>
      </c>
      <c r="BZ288" s="33">
        <v>1.5741649999999999E-5</v>
      </c>
      <c r="CA288" s="33">
        <v>1.5736600000000001E-5</v>
      </c>
      <c r="CB288" s="33">
        <v>1.5512E-5</v>
      </c>
      <c r="CC288" s="33">
        <v>1.5276949999999999E-5</v>
      </c>
      <c r="CD288" s="33">
        <v>1.4876409999999999E-5</v>
      </c>
      <c r="CE288" s="33">
        <v>1.473175E-5</v>
      </c>
      <c r="CF288" s="33">
        <v>1.482416E-5</v>
      </c>
      <c r="CG288" s="33">
        <v>1.4745540000000001E-5</v>
      </c>
      <c r="CH288" s="33">
        <v>1.474132E-5</v>
      </c>
      <c r="CI288" s="33">
        <v>1.458888E-5</v>
      </c>
      <c r="CJ288" s="33">
        <v>1.4338709999999999E-5</v>
      </c>
      <c r="CK288" s="33">
        <v>1.410384E-5</v>
      </c>
      <c r="CL288" s="33">
        <v>1.381043E-5</v>
      </c>
      <c r="CM288" s="33">
        <v>1.3670430000000001E-5</v>
      </c>
      <c r="CN288" s="33">
        <v>1.363274E-5</v>
      </c>
      <c r="CO288" s="33">
        <v>1.363887E-5</v>
      </c>
      <c r="CP288" s="33">
        <v>1.3735570000000001E-5</v>
      </c>
      <c r="CQ288" s="33">
        <v>1.376178E-5</v>
      </c>
      <c r="CR288" s="33">
        <v>1.337115E-5</v>
      </c>
      <c r="CS288" s="33">
        <v>1.315757E-5</v>
      </c>
      <c r="CT288" s="33">
        <v>1.288086E-5</v>
      </c>
      <c r="CU288" s="33">
        <v>1.273048E-5</v>
      </c>
      <c r="CV288" s="33">
        <v>1.267863E-5</v>
      </c>
      <c r="CW288" s="33">
        <v>1.259397E-5</v>
      </c>
      <c r="CX288" s="33">
        <v>1.223603E-5</v>
      </c>
      <c r="CY288" s="33">
        <v>1.184329E-5</v>
      </c>
      <c r="CZ288" s="33">
        <v>1.1530139999999999E-5</v>
      </c>
      <c r="DA288" s="33">
        <v>1.1407430000000001E-5</v>
      </c>
      <c r="DB288" s="33">
        <v>1.133594E-5</v>
      </c>
      <c r="DC288" s="33">
        <v>1.1380840000000001E-5</v>
      </c>
      <c r="DD288" s="33">
        <v>1.1243580000000001E-5</v>
      </c>
      <c r="DE288" s="33">
        <v>1.0878470000000001E-5</v>
      </c>
      <c r="DF288" s="33">
        <v>1.064564E-5</v>
      </c>
      <c r="DG288" s="33">
        <v>1.030558E-5</v>
      </c>
      <c r="DH288" s="33">
        <v>1.00854E-5</v>
      </c>
      <c r="DI288" s="33">
        <v>1.0071510000000001E-5</v>
      </c>
      <c r="DJ288" s="33">
        <v>9.9790969999999992E-6</v>
      </c>
      <c r="DK288" s="33">
        <v>9.9516499999999998E-6</v>
      </c>
      <c r="DL288" s="33">
        <v>9.9157909999999995E-6</v>
      </c>
      <c r="DM288" s="33">
        <v>9.6914270000000006E-6</v>
      </c>
      <c r="DN288" s="33">
        <v>9.4090019999999997E-6</v>
      </c>
      <c r="DO288" s="33">
        <v>9.1297720000000003E-6</v>
      </c>
      <c r="DP288" s="33">
        <v>8.8513490000000001E-6</v>
      </c>
      <c r="DQ288" s="33">
        <v>8.7434970000000004E-6</v>
      </c>
      <c r="DR288" s="33">
        <v>8.8360339999999994E-6</v>
      </c>
      <c r="DS288" s="33">
        <v>8.8609979999999999E-6</v>
      </c>
      <c r="DT288" s="33">
        <v>8.7725029999999993E-6</v>
      </c>
      <c r="DU288" s="33">
        <v>8.6473949999999992E-6</v>
      </c>
      <c r="DV288" s="33">
        <v>8.4651260000000008E-6</v>
      </c>
      <c r="DW288" s="33">
        <v>8.1558879999999998E-6</v>
      </c>
      <c r="DX288" s="33">
        <v>7.8799370000000001E-6</v>
      </c>
      <c r="DY288" s="33">
        <v>7.791773E-6</v>
      </c>
      <c r="DZ288" s="33">
        <v>7.7008090000000005E-6</v>
      </c>
      <c r="EA288" s="33">
        <v>7.6498469999999994E-6</v>
      </c>
      <c r="EB288" s="33">
        <v>7.6696399999999996E-6</v>
      </c>
      <c r="EC288" s="33">
        <v>7.6659610000000008E-6</v>
      </c>
      <c r="ED288" s="33">
        <v>7.6785680000000004E-6</v>
      </c>
      <c r="EE288" s="33">
        <v>7.7122280000000004E-6</v>
      </c>
      <c r="EF288" s="33">
        <v>7.7374839999999996E-6</v>
      </c>
      <c r="EG288" s="33">
        <v>7.6471210000000008E-6</v>
      </c>
      <c r="EH288" s="33">
        <v>7.532336E-6</v>
      </c>
      <c r="EI288" s="33">
        <v>7.4744930000000002E-6</v>
      </c>
      <c r="EJ288" s="33">
        <v>7.3297539999999997E-6</v>
      </c>
      <c r="EK288" s="33">
        <v>7.2652560000000002E-6</v>
      </c>
      <c r="EL288" s="33">
        <v>7.3061009999999996E-6</v>
      </c>
      <c r="EM288" s="33">
        <v>7.3576749999999998E-6</v>
      </c>
      <c r="EN288" s="33">
        <v>7.4171700000000003E-6</v>
      </c>
      <c r="EO288" s="33">
        <v>7.4324969999999997E-6</v>
      </c>
      <c r="EP288" s="33">
        <v>7.3843580000000001E-6</v>
      </c>
      <c r="EQ288" s="33">
        <v>7.3820440000000002E-6</v>
      </c>
      <c r="ER288" s="33">
        <v>7.3118930000000003E-6</v>
      </c>
      <c r="ES288" s="33">
        <v>7.1928239999999998E-6</v>
      </c>
      <c r="ET288" s="33">
        <v>7.1580389999999999E-6</v>
      </c>
      <c r="EU288" s="33">
        <v>7.1486649999999999E-6</v>
      </c>
      <c r="EV288" s="33">
        <v>7.095549E-6</v>
      </c>
      <c r="EW288" s="33">
        <v>6.9965699999999997E-6</v>
      </c>
      <c r="EX288" s="33">
        <v>6.9617730000000003E-6</v>
      </c>
      <c r="EY288" s="33">
        <v>6.9351919999999999E-6</v>
      </c>
      <c r="EZ288" s="33">
        <v>6.9047689999999997E-6</v>
      </c>
      <c r="FA288" s="33">
        <v>6.9409809999999998E-6</v>
      </c>
      <c r="FB288" s="33">
        <v>6.928996E-6</v>
      </c>
      <c r="FC288" s="33">
        <v>6.9466870000000002E-6</v>
      </c>
      <c r="FD288" s="33">
        <v>7.0376059999999999E-6</v>
      </c>
      <c r="FE288" s="33">
        <v>7.0286059999999997E-6</v>
      </c>
      <c r="FF288" s="33">
        <v>6.9444300000000004E-6</v>
      </c>
      <c r="FG288" s="33">
        <v>6.7649170000000001E-6</v>
      </c>
      <c r="FH288" s="33">
        <v>6.6527870000000003E-6</v>
      </c>
      <c r="FI288" s="33">
        <v>6.4961079999999997E-6</v>
      </c>
      <c r="FJ288" s="33">
        <v>6.3129059999999999E-6</v>
      </c>
      <c r="FK288" s="33">
        <v>6.2915459999999998E-6</v>
      </c>
      <c r="FL288" s="33">
        <v>6.3785970000000003E-6</v>
      </c>
      <c r="FM288" s="33">
        <v>6.4213319999999999E-6</v>
      </c>
      <c r="FN288" s="33">
        <v>6.5125139999999999E-6</v>
      </c>
      <c r="FO288" s="33">
        <v>6.6120189999999999E-6</v>
      </c>
      <c r="FP288" s="33">
        <v>6.5982580000000001E-6</v>
      </c>
      <c r="FQ288" s="33">
        <v>6.5830600000000003E-6</v>
      </c>
      <c r="FR288" s="33">
        <v>6.5363389999999996E-6</v>
      </c>
      <c r="FS288" s="33">
        <v>6.3676980000000004E-6</v>
      </c>
      <c r="FT288" s="33">
        <v>6.2555009999999999E-6</v>
      </c>
      <c r="FU288" s="33">
        <v>6.1689920000000003E-6</v>
      </c>
      <c r="FV288" s="33">
        <v>5.9723119999999999E-6</v>
      </c>
      <c r="FW288" s="33">
        <v>5.8624409999999996E-6</v>
      </c>
      <c r="FX288" s="33">
        <v>5.8115320000000002E-6</v>
      </c>
      <c r="FY288" s="33">
        <v>5.7799910000000001E-6</v>
      </c>
      <c r="FZ288" s="33">
        <v>5.8359560000000002E-6</v>
      </c>
      <c r="GA288" s="33">
        <v>5.9496620000000002E-6</v>
      </c>
      <c r="GB288" s="33">
        <v>6.0093420000000001E-6</v>
      </c>
      <c r="GC288" s="33">
        <v>6.0588109999999996E-6</v>
      </c>
      <c r="GD288" s="33">
        <v>6.2402120000000003E-6</v>
      </c>
      <c r="GE288" s="33">
        <v>6.2763030000000002E-6</v>
      </c>
      <c r="GF288" s="33">
        <v>6.1407679999999997E-6</v>
      </c>
      <c r="GG288" s="33">
        <v>5.9423200000000004E-6</v>
      </c>
      <c r="GH288" s="33">
        <v>5.6736920000000002E-6</v>
      </c>
      <c r="GI288" s="33">
        <v>5.5149829999999999E-6</v>
      </c>
      <c r="GJ288" s="33">
        <v>5.4367930000000002E-6</v>
      </c>
      <c r="GK288" s="33">
        <v>5.421618E-6</v>
      </c>
      <c r="GL288" s="33">
        <v>5.469005E-6</v>
      </c>
      <c r="GM288" s="33">
        <v>5.5652590000000002E-6</v>
      </c>
      <c r="GN288" s="33">
        <v>5.7404600000000001E-6</v>
      </c>
      <c r="GO288" s="33">
        <v>5.824412E-6</v>
      </c>
      <c r="GP288" s="33">
        <v>5.9008980000000001E-6</v>
      </c>
      <c r="GQ288" s="33">
        <v>6.0332850000000001E-6</v>
      </c>
      <c r="GR288" s="33">
        <v>5.9574489999999998E-6</v>
      </c>
      <c r="GS288" s="33">
        <v>5.8309740000000003E-6</v>
      </c>
      <c r="GT288" s="33">
        <v>5.8044010000000001E-6</v>
      </c>
      <c r="GU288" s="33">
        <v>5.6860500000000004E-6</v>
      </c>
      <c r="GV288" s="33">
        <v>5.4708119999999997E-6</v>
      </c>
      <c r="GW288" s="33">
        <v>5.4087509999999999E-6</v>
      </c>
      <c r="GX288" s="33">
        <v>5.4608079999999997E-6</v>
      </c>
    </row>
    <row r="289" spans="1:206" x14ac:dyDescent="0.25">
      <c r="A289" s="13" t="str">
        <f t="shared" si="3"/>
        <v>Boom-ULTRA COARSE-0.6-14-3</v>
      </c>
      <c r="B289" s="13" t="s">
        <v>57</v>
      </c>
      <c r="C289" s="13" t="s">
        <v>42</v>
      </c>
      <c r="D289" s="23">
        <v>0.6</v>
      </c>
      <c r="E289" s="23">
        <v>14</v>
      </c>
      <c r="F289" s="32">
        <v>3</v>
      </c>
      <c r="G289" s="33">
        <v>3.0087650000000001E-3</v>
      </c>
      <c r="H289" s="33">
        <v>1.997782E-3</v>
      </c>
      <c r="I289" s="33">
        <v>1.447708E-3</v>
      </c>
      <c r="J289" s="33">
        <v>1.139648E-3</v>
      </c>
      <c r="K289" s="33">
        <v>9.3137600000000004E-4</v>
      </c>
      <c r="L289" s="33">
        <v>7.7213759999999998E-4</v>
      </c>
      <c r="M289" s="33">
        <v>6.4948890000000002E-4</v>
      </c>
      <c r="N289" s="33">
        <v>5.7679089999999997E-4</v>
      </c>
      <c r="O289" s="33">
        <v>5.151582E-4</v>
      </c>
      <c r="P289" s="33">
        <v>4.6008529999999999E-4</v>
      </c>
      <c r="Q289" s="33">
        <v>3.9967110000000002E-4</v>
      </c>
      <c r="R289" s="33">
        <v>3.3016799999999999E-4</v>
      </c>
      <c r="S289" s="33">
        <v>2.7690609999999997E-4</v>
      </c>
      <c r="T289" s="33">
        <v>2.286527E-4</v>
      </c>
      <c r="U289" s="33">
        <v>1.83263E-4</v>
      </c>
      <c r="V289" s="33">
        <v>1.448287E-4</v>
      </c>
      <c r="W289" s="33">
        <v>1.193713E-4</v>
      </c>
      <c r="X289" s="33">
        <v>1.0397460000000001E-4</v>
      </c>
      <c r="Y289" s="33">
        <v>9.2057740000000001E-5</v>
      </c>
      <c r="Z289" s="33">
        <v>8.2578950000000007E-5</v>
      </c>
      <c r="AA289" s="33">
        <v>7.4909959999999997E-5</v>
      </c>
      <c r="AB289" s="33">
        <v>6.855757E-5</v>
      </c>
      <c r="AC289" s="33">
        <v>6.3387120000000003E-5</v>
      </c>
      <c r="AD289" s="33">
        <v>5.8757140000000003E-5</v>
      </c>
      <c r="AE289" s="33">
        <v>5.4969300000000002E-5</v>
      </c>
      <c r="AF289" s="33">
        <v>5.1597559999999999E-5</v>
      </c>
      <c r="AG289" s="33">
        <v>4.8420120000000002E-5</v>
      </c>
      <c r="AH289" s="33">
        <v>4.5553529999999999E-5</v>
      </c>
      <c r="AI289" s="33">
        <v>4.3144839999999997E-5</v>
      </c>
      <c r="AJ289" s="33">
        <v>4.1196770000000003E-5</v>
      </c>
      <c r="AK289" s="33">
        <v>3.915635E-5</v>
      </c>
      <c r="AL289" s="33">
        <v>3.7132740000000001E-5</v>
      </c>
      <c r="AM289" s="33">
        <v>3.5416819999999997E-5</v>
      </c>
      <c r="AN289" s="33">
        <v>3.3870479999999999E-5</v>
      </c>
      <c r="AO289" s="33">
        <v>3.2480400000000002E-5</v>
      </c>
      <c r="AP289" s="33">
        <v>3.1180119999999998E-5</v>
      </c>
      <c r="AQ289" s="33">
        <v>2.9894130000000001E-5</v>
      </c>
      <c r="AR289" s="33">
        <v>2.879987E-5</v>
      </c>
      <c r="AS289" s="33">
        <v>2.777402E-5</v>
      </c>
      <c r="AT289" s="33">
        <v>2.694625E-5</v>
      </c>
      <c r="AU289" s="33">
        <v>2.6138320000000002E-5</v>
      </c>
      <c r="AV289" s="33">
        <v>2.532482E-5</v>
      </c>
      <c r="AW289" s="33">
        <v>2.4605959999999998E-5</v>
      </c>
      <c r="AX289" s="33">
        <v>2.390496E-5</v>
      </c>
      <c r="AY289" s="33">
        <v>2.3340500000000001E-5</v>
      </c>
      <c r="AZ289" s="33">
        <v>2.2661090000000002E-5</v>
      </c>
      <c r="BA289" s="33">
        <v>2.2122909999999999E-5</v>
      </c>
      <c r="BB289" s="33">
        <v>2.1583640000000001E-5</v>
      </c>
      <c r="BC289" s="33">
        <v>2.1055169999999999E-5</v>
      </c>
      <c r="BD289" s="33">
        <v>2.0478479999999999E-5</v>
      </c>
      <c r="BE289" s="33">
        <v>1.9982260000000001E-5</v>
      </c>
      <c r="BF289" s="33">
        <v>1.9489410000000001E-5</v>
      </c>
      <c r="BG289" s="33">
        <v>1.9036810000000001E-5</v>
      </c>
      <c r="BH289" s="33">
        <v>1.860657E-5</v>
      </c>
      <c r="BI289" s="33">
        <v>1.8049220000000001E-5</v>
      </c>
      <c r="BJ289" s="33">
        <v>1.7576389999999999E-5</v>
      </c>
      <c r="BK289" s="33">
        <v>1.7256910000000001E-5</v>
      </c>
      <c r="BL289" s="33">
        <v>1.690043E-5</v>
      </c>
      <c r="BM289" s="33">
        <v>1.6546029999999999E-5</v>
      </c>
      <c r="BN289" s="33">
        <v>1.6138790000000001E-5</v>
      </c>
      <c r="BO289" s="33">
        <v>1.5736170000000001E-5</v>
      </c>
      <c r="BP289" s="33">
        <v>1.5460000000000001E-5</v>
      </c>
      <c r="BQ289" s="33">
        <v>1.512904E-5</v>
      </c>
      <c r="BR289" s="33">
        <v>1.4942660000000001E-5</v>
      </c>
      <c r="BS289" s="33">
        <v>1.476071E-5</v>
      </c>
      <c r="BT289" s="33">
        <v>1.448072E-5</v>
      </c>
      <c r="BU289" s="33">
        <v>1.4325289999999999E-5</v>
      </c>
      <c r="BV289" s="33">
        <v>1.4280249999999999E-5</v>
      </c>
      <c r="BW289" s="33">
        <v>1.417308E-5</v>
      </c>
      <c r="BX289" s="33">
        <v>1.4108600000000001E-5</v>
      </c>
      <c r="BY289" s="33">
        <v>1.3973110000000001E-5</v>
      </c>
      <c r="BZ289" s="33">
        <v>1.374178E-5</v>
      </c>
      <c r="CA289" s="33">
        <v>1.3540049999999999E-5</v>
      </c>
      <c r="CB289" s="33">
        <v>1.348088E-5</v>
      </c>
      <c r="CC289" s="33">
        <v>1.3389619999999999E-5</v>
      </c>
      <c r="CD289" s="33">
        <v>1.329209E-5</v>
      </c>
      <c r="CE289" s="33">
        <v>1.330635E-5</v>
      </c>
      <c r="CF289" s="33">
        <v>1.311603E-5</v>
      </c>
      <c r="CG289" s="33">
        <v>1.3000700000000001E-5</v>
      </c>
      <c r="CH289" s="33">
        <v>1.277477E-5</v>
      </c>
      <c r="CI289" s="33">
        <v>1.260581E-5</v>
      </c>
      <c r="CJ289" s="33">
        <v>1.2542890000000001E-5</v>
      </c>
      <c r="CK289" s="33">
        <v>1.2557009999999999E-5</v>
      </c>
      <c r="CL289" s="33">
        <v>1.256511E-5</v>
      </c>
      <c r="CM289" s="33">
        <v>1.2542380000000001E-5</v>
      </c>
      <c r="CN289" s="33">
        <v>1.2320800000000001E-5</v>
      </c>
      <c r="CO289" s="33">
        <v>1.204402E-5</v>
      </c>
      <c r="CP289" s="33">
        <v>1.186015E-5</v>
      </c>
      <c r="CQ289" s="33">
        <v>1.184194E-5</v>
      </c>
      <c r="CR289" s="33">
        <v>1.186732E-5</v>
      </c>
      <c r="CS289" s="33">
        <v>1.1803440000000001E-5</v>
      </c>
      <c r="CT289" s="33">
        <v>1.183758E-5</v>
      </c>
      <c r="CU289" s="33">
        <v>1.180505E-5</v>
      </c>
      <c r="CV289" s="33">
        <v>1.159037E-5</v>
      </c>
      <c r="CW289" s="33">
        <v>1.130821E-5</v>
      </c>
      <c r="CX289" s="33">
        <v>1.115344E-5</v>
      </c>
      <c r="CY289" s="33">
        <v>1.1047720000000001E-5</v>
      </c>
      <c r="CZ289" s="33">
        <v>1.106398E-5</v>
      </c>
      <c r="DA289" s="33">
        <v>1.119076E-5</v>
      </c>
      <c r="DB289" s="33">
        <v>1.120688E-5</v>
      </c>
      <c r="DC289" s="33">
        <v>1.113239E-5</v>
      </c>
      <c r="DD289" s="33">
        <v>1.096203E-5</v>
      </c>
      <c r="DE289" s="33">
        <v>1.0767950000000001E-5</v>
      </c>
      <c r="DF289" s="33">
        <v>1.0643409999999999E-5</v>
      </c>
      <c r="DG289" s="33">
        <v>1.0585869999999999E-5</v>
      </c>
      <c r="DH289" s="33">
        <v>1.053236E-5</v>
      </c>
      <c r="DI289" s="33">
        <v>1.049386E-5</v>
      </c>
      <c r="DJ289" s="33">
        <v>1.053299E-5</v>
      </c>
      <c r="DK289" s="33">
        <v>1.047141E-5</v>
      </c>
      <c r="DL289" s="33">
        <v>1.0342229999999999E-5</v>
      </c>
      <c r="DM289" s="33">
        <v>1.0303749999999999E-5</v>
      </c>
      <c r="DN289" s="33">
        <v>1.023854E-5</v>
      </c>
      <c r="DO289" s="33">
        <v>1.030766E-5</v>
      </c>
      <c r="DP289" s="33">
        <v>1.0245119999999999E-5</v>
      </c>
      <c r="DQ289" s="33">
        <v>1.0151520000000001E-5</v>
      </c>
      <c r="DR289" s="33">
        <v>1.0063399999999999E-5</v>
      </c>
      <c r="DS289" s="33">
        <v>9.8391599999999995E-6</v>
      </c>
      <c r="DT289" s="33">
        <v>9.7034290000000003E-6</v>
      </c>
      <c r="DU289" s="33">
        <v>9.7438630000000005E-6</v>
      </c>
      <c r="DV289" s="33">
        <v>9.7984590000000006E-6</v>
      </c>
      <c r="DW289" s="33">
        <v>9.9799650000000003E-6</v>
      </c>
      <c r="DX289" s="33">
        <v>9.9916109999999994E-6</v>
      </c>
      <c r="DY289" s="33">
        <v>9.9078879999999993E-6</v>
      </c>
      <c r="DZ289" s="33">
        <v>9.7595769999999993E-6</v>
      </c>
      <c r="EA289" s="33">
        <v>9.5719829999999993E-6</v>
      </c>
      <c r="EB289" s="33">
        <v>9.4614719999999992E-6</v>
      </c>
      <c r="EC289" s="33">
        <v>9.392046E-6</v>
      </c>
      <c r="ED289" s="33">
        <v>9.3277909999999994E-6</v>
      </c>
      <c r="EE289" s="33">
        <v>9.2640499999999998E-6</v>
      </c>
      <c r="EF289" s="33">
        <v>9.0742310000000001E-6</v>
      </c>
      <c r="EG289" s="33">
        <v>8.8279340000000003E-6</v>
      </c>
      <c r="EH289" s="33">
        <v>8.6482469999999999E-6</v>
      </c>
      <c r="EI289" s="33">
        <v>8.5695029999999997E-6</v>
      </c>
      <c r="EJ289" s="33">
        <v>8.4462489999999996E-6</v>
      </c>
      <c r="EK289" s="33">
        <v>8.3857449999999998E-6</v>
      </c>
      <c r="EL289" s="33">
        <v>8.4240600000000001E-6</v>
      </c>
      <c r="EM289" s="33">
        <v>8.3931710000000002E-6</v>
      </c>
      <c r="EN289" s="33">
        <v>8.3200190000000003E-6</v>
      </c>
      <c r="EO289" s="33">
        <v>8.1671940000000006E-6</v>
      </c>
      <c r="EP289" s="33">
        <v>7.9623600000000008E-6</v>
      </c>
      <c r="EQ289" s="33">
        <v>7.8083290000000004E-6</v>
      </c>
      <c r="ER289" s="33">
        <v>7.6170409999999997E-6</v>
      </c>
      <c r="ES289" s="33">
        <v>7.4132919999999996E-6</v>
      </c>
      <c r="ET289" s="33">
        <v>7.3802430000000002E-6</v>
      </c>
      <c r="EU289" s="33">
        <v>7.3719149999999999E-6</v>
      </c>
      <c r="EV289" s="33">
        <v>7.2060839999999999E-6</v>
      </c>
      <c r="EW289" s="33">
        <v>7.2413789999999999E-6</v>
      </c>
      <c r="EX289" s="33">
        <v>7.2375380000000004E-6</v>
      </c>
      <c r="EY289" s="33">
        <v>7.1329279999999999E-6</v>
      </c>
      <c r="EZ289" s="33">
        <v>7.1492400000000003E-6</v>
      </c>
      <c r="FA289" s="33">
        <v>7.0815099999999997E-6</v>
      </c>
      <c r="FB289" s="33">
        <v>6.9548330000000002E-6</v>
      </c>
      <c r="FC289" s="33">
        <v>6.7950880000000001E-6</v>
      </c>
      <c r="FD289" s="33">
        <v>6.4911929999999998E-6</v>
      </c>
      <c r="FE289" s="33">
        <v>6.1834029999999998E-6</v>
      </c>
      <c r="FF289" s="33">
        <v>5.9893410000000001E-6</v>
      </c>
      <c r="FG289" s="33">
        <v>5.9991459999999999E-6</v>
      </c>
      <c r="FH289" s="33">
        <v>6.0384599999999996E-6</v>
      </c>
      <c r="FI289" s="33">
        <v>6.0917100000000003E-6</v>
      </c>
      <c r="FJ289" s="33">
        <v>6.222018E-6</v>
      </c>
      <c r="FK289" s="33">
        <v>6.3369149999999996E-6</v>
      </c>
      <c r="FL289" s="33">
        <v>6.3142100000000003E-6</v>
      </c>
      <c r="FM289" s="33">
        <v>6.2476269999999998E-6</v>
      </c>
      <c r="FN289" s="33">
        <v>6.1675660000000004E-6</v>
      </c>
      <c r="FO289" s="33">
        <v>5.986195E-6</v>
      </c>
      <c r="FP289" s="33">
        <v>5.776098E-6</v>
      </c>
      <c r="FQ289" s="33">
        <v>5.6442460000000001E-6</v>
      </c>
      <c r="FR289" s="33">
        <v>5.5693789999999996E-6</v>
      </c>
      <c r="FS289" s="33">
        <v>5.4431520000000002E-6</v>
      </c>
      <c r="FT289" s="33">
        <v>5.4404749999999998E-6</v>
      </c>
      <c r="FU289" s="33">
        <v>5.5438649999999996E-6</v>
      </c>
      <c r="FV289" s="33">
        <v>5.6608339999999997E-6</v>
      </c>
      <c r="FW289" s="33">
        <v>5.7271889999999999E-6</v>
      </c>
      <c r="FX289" s="33">
        <v>5.7796380000000003E-6</v>
      </c>
      <c r="FY289" s="33">
        <v>5.8626880000000003E-6</v>
      </c>
      <c r="FZ289" s="33">
        <v>5.8256499999999999E-6</v>
      </c>
      <c r="GA289" s="33">
        <v>5.5649029999999997E-6</v>
      </c>
      <c r="GB289" s="33">
        <v>5.3835589999999999E-6</v>
      </c>
      <c r="GC289" s="33">
        <v>5.3513870000000004E-6</v>
      </c>
      <c r="GD289" s="33">
        <v>5.2444820000000003E-6</v>
      </c>
      <c r="GE289" s="33">
        <v>5.0865369999999999E-6</v>
      </c>
      <c r="GF289" s="33">
        <v>5.0578229999999997E-6</v>
      </c>
      <c r="GG289" s="33">
        <v>5.0632680000000003E-6</v>
      </c>
      <c r="GH289" s="33">
        <v>5.0561459999999998E-6</v>
      </c>
      <c r="GI289" s="33">
        <v>5.0264970000000002E-6</v>
      </c>
      <c r="GJ289" s="33">
        <v>5.1212119999999997E-6</v>
      </c>
      <c r="GK289" s="33">
        <v>5.300626E-6</v>
      </c>
      <c r="GL289" s="33">
        <v>5.4092429999999999E-6</v>
      </c>
      <c r="GM289" s="33">
        <v>5.4856359999999998E-6</v>
      </c>
      <c r="GN289" s="33">
        <v>5.4845749999999999E-6</v>
      </c>
      <c r="GO289" s="33">
        <v>5.4092779999999998E-6</v>
      </c>
      <c r="GP289" s="33">
        <v>5.3379180000000002E-6</v>
      </c>
      <c r="GQ289" s="33">
        <v>5.1924380000000002E-6</v>
      </c>
      <c r="GR289" s="33">
        <v>5.026266E-6</v>
      </c>
      <c r="GS289" s="33">
        <v>4.9288909999999999E-6</v>
      </c>
      <c r="GT289" s="33">
        <v>4.8898479999999998E-6</v>
      </c>
      <c r="GU289" s="33">
        <v>4.9204999999999997E-6</v>
      </c>
      <c r="GV289" s="33">
        <v>5.014935E-6</v>
      </c>
      <c r="GW289" s="33">
        <v>5.0884110000000004E-6</v>
      </c>
      <c r="GX289" s="33">
        <v>5.1643449999999996E-6</v>
      </c>
    </row>
    <row r="290" spans="1:206" x14ac:dyDescent="0.25">
      <c r="A290" s="13" t="str">
        <f t="shared" si="3"/>
        <v>Boom-ULTRA COARSE-0.6-7-3</v>
      </c>
      <c r="B290" s="13" t="s">
        <v>57</v>
      </c>
      <c r="C290" s="13" t="s">
        <v>42</v>
      </c>
      <c r="D290" s="23">
        <v>0.6</v>
      </c>
      <c r="E290" s="23">
        <v>7</v>
      </c>
      <c r="F290" s="32">
        <v>3</v>
      </c>
      <c r="G290" s="33">
        <v>2.3364010000000001E-3</v>
      </c>
      <c r="H290" s="33">
        <v>1.128481E-3</v>
      </c>
      <c r="I290" s="33">
        <v>6.5640659999999999E-4</v>
      </c>
      <c r="J290" s="33">
        <v>5.0961590000000003E-4</v>
      </c>
      <c r="K290" s="33">
        <v>4.1491120000000003E-4</v>
      </c>
      <c r="L290" s="33">
        <v>3.8156760000000002E-4</v>
      </c>
      <c r="M290" s="33">
        <v>3.5169530000000001E-4</v>
      </c>
      <c r="N290" s="33">
        <v>3.1200679999999998E-4</v>
      </c>
      <c r="O290" s="33">
        <v>2.878814E-4</v>
      </c>
      <c r="P290" s="33">
        <v>2.6754140000000002E-4</v>
      </c>
      <c r="Q290" s="33">
        <v>2.3624839999999999E-4</v>
      </c>
      <c r="R290" s="33">
        <v>2.046614E-4</v>
      </c>
      <c r="S290" s="33">
        <v>1.7910770000000001E-4</v>
      </c>
      <c r="T290" s="33">
        <v>1.495399E-4</v>
      </c>
      <c r="U290" s="33">
        <v>1.228213E-4</v>
      </c>
      <c r="V290" s="33">
        <v>9.9531029999999995E-5</v>
      </c>
      <c r="W290" s="33">
        <v>8.255541E-5</v>
      </c>
      <c r="X290" s="33">
        <v>7.2613930000000002E-5</v>
      </c>
      <c r="Y290" s="33">
        <v>6.5511600000000005E-5</v>
      </c>
      <c r="Z290" s="33">
        <v>6.0545260000000002E-5</v>
      </c>
      <c r="AA290" s="33">
        <v>5.646429E-5</v>
      </c>
      <c r="AB290" s="33">
        <v>5.319827E-5</v>
      </c>
      <c r="AC290" s="33">
        <v>5.0610579999999998E-5</v>
      </c>
      <c r="AD290" s="33">
        <v>4.8314060000000003E-5</v>
      </c>
      <c r="AE290" s="33">
        <v>4.624884E-5</v>
      </c>
      <c r="AF290" s="33">
        <v>4.4707089999999997E-5</v>
      </c>
      <c r="AG290" s="33">
        <v>4.3157639999999998E-5</v>
      </c>
      <c r="AH290" s="33">
        <v>4.1393400000000003E-5</v>
      </c>
      <c r="AI290" s="33">
        <v>4.0142260000000001E-5</v>
      </c>
      <c r="AJ290" s="33">
        <v>3.915597E-5</v>
      </c>
      <c r="AK290" s="33">
        <v>3.810943E-5</v>
      </c>
      <c r="AL290" s="33">
        <v>3.7222550000000002E-5</v>
      </c>
      <c r="AM290" s="33">
        <v>3.6465170000000002E-5</v>
      </c>
      <c r="AN290" s="33">
        <v>3.5699189999999998E-5</v>
      </c>
      <c r="AO290" s="33">
        <v>3.4996310000000003E-5</v>
      </c>
      <c r="AP290" s="33">
        <v>3.4126679999999998E-5</v>
      </c>
      <c r="AQ290" s="33">
        <v>3.3194139999999997E-5</v>
      </c>
      <c r="AR290" s="33">
        <v>3.2223179999999999E-5</v>
      </c>
      <c r="AS290" s="33">
        <v>3.1337729999999999E-5</v>
      </c>
      <c r="AT290" s="33">
        <v>3.0610349999999997E-5</v>
      </c>
      <c r="AU290" s="33">
        <v>2.9755149999999999E-5</v>
      </c>
      <c r="AV290" s="33">
        <v>2.8741100000000002E-5</v>
      </c>
      <c r="AW290" s="33">
        <v>2.808408E-5</v>
      </c>
      <c r="AX290" s="33">
        <v>2.7602290000000001E-5</v>
      </c>
      <c r="AY290" s="33">
        <v>2.691482E-5</v>
      </c>
      <c r="AZ290" s="33">
        <v>2.602734E-5</v>
      </c>
      <c r="BA290" s="33">
        <v>2.548847E-5</v>
      </c>
      <c r="BB290" s="33">
        <v>2.5095950000000002E-5</v>
      </c>
      <c r="BC290" s="33">
        <v>2.4647719999999999E-5</v>
      </c>
      <c r="BD290" s="33">
        <v>2.3767820000000001E-5</v>
      </c>
      <c r="BE290" s="33">
        <v>2.314608E-5</v>
      </c>
      <c r="BF290" s="33">
        <v>2.2777039999999998E-5</v>
      </c>
      <c r="BG290" s="33">
        <v>2.2277659999999999E-5</v>
      </c>
      <c r="BH290" s="33">
        <v>2.180705E-5</v>
      </c>
      <c r="BI290" s="33">
        <v>2.134321E-5</v>
      </c>
      <c r="BJ290" s="33">
        <v>2.0783490000000001E-5</v>
      </c>
      <c r="BK290" s="33">
        <v>2.0279830000000001E-5</v>
      </c>
      <c r="BL290" s="33">
        <v>1.9923900000000001E-5</v>
      </c>
      <c r="BM290" s="33">
        <v>1.9446719999999999E-5</v>
      </c>
      <c r="BN290" s="33">
        <v>1.9047769999999999E-5</v>
      </c>
      <c r="BO290" s="33">
        <v>1.8796340000000001E-5</v>
      </c>
      <c r="BP290" s="33">
        <v>1.8411269999999999E-5</v>
      </c>
      <c r="BQ290" s="33">
        <v>1.795035E-5</v>
      </c>
      <c r="BR290" s="33">
        <v>1.7580390000000001E-5</v>
      </c>
      <c r="BS290" s="33">
        <v>1.7207429999999999E-5</v>
      </c>
      <c r="BT290" s="33">
        <v>1.6970539999999999E-5</v>
      </c>
      <c r="BU290" s="33">
        <v>1.6742260000000001E-5</v>
      </c>
      <c r="BV290" s="33">
        <v>1.6307389999999998E-5</v>
      </c>
      <c r="BW290" s="33">
        <v>1.5779189999999999E-5</v>
      </c>
      <c r="BX290" s="33">
        <v>1.551554E-5</v>
      </c>
      <c r="BY290" s="33">
        <v>1.5448729999999999E-5</v>
      </c>
      <c r="BZ290" s="33">
        <v>1.544652E-5</v>
      </c>
      <c r="CA290" s="33">
        <v>1.5335929999999999E-5</v>
      </c>
      <c r="CB290" s="33">
        <v>1.511049E-5</v>
      </c>
      <c r="CC290" s="33">
        <v>1.475945E-5</v>
      </c>
      <c r="CD290" s="33">
        <v>1.430995E-5</v>
      </c>
      <c r="CE290" s="33">
        <v>1.4049050000000001E-5</v>
      </c>
      <c r="CF290" s="33">
        <v>1.4106880000000001E-5</v>
      </c>
      <c r="CG290" s="33">
        <v>1.4234189999999999E-5</v>
      </c>
      <c r="CH290" s="33">
        <v>1.410447E-5</v>
      </c>
      <c r="CI290" s="33">
        <v>1.368052E-5</v>
      </c>
      <c r="CJ290" s="33">
        <v>1.3424560000000001E-5</v>
      </c>
      <c r="CK290" s="33">
        <v>1.3403859999999999E-5</v>
      </c>
      <c r="CL290" s="33">
        <v>1.319563E-5</v>
      </c>
      <c r="CM290" s="33">
        <v>1.2863830000000001E-5</v>
      </c>
      <c r="CN290" s="33">
        <v>1.2636870000000001E-5</v>
      </c>
      <c r="CO290" s="33">
        <v>1.2483750000000001E-5</v>
      </c>
      <c r="CP290" s="33">
        <v>1.232748E-5</v>
      </c>
      <c r="CQ290" s="33">
        <v>1.215547E-5</v>
      </c>
      <c r="CR290" s="33">
        <v>1.194061E-5</v>
      </c>
      <c r="CS290" s="33">
        <v>1.162145E-5</v>
      </c>
      <c r="CT290" s="33">
        <v>1.131145E-5</v>
      </c>
      <c r="CU290" s="33">
        <v>1.117671E-5</v>
      </c>
      <c r="CV290" s="33">
        <v>1.1091140000000001E-5</v>
      </c>
      <c r="CW290" s="33">
        <v>1.095119E-5</v>
      </c>
      <c r="CX290" s="33">
        <v>1.077762E-5</v>
      </c>
      <c r="CY290" s="33">
        <v>1.05892E-5</v>
      </c>
      <c r="CZ290" s="33">
        <v>1.050437E-5</v>
      </c>
      <c r="DA290" s="33">
        <v>1.02755E-5</v>
      </c>
      <c r="DB290" s="33">
        <v>9.9942679999999993E-6</v>
      </c>
      <c r="DC290" s="33">
        <v>9.7310450000000003E-6</v>
      </c>
      <c r="DD290" s="33">
        <v>9.7142090000000006E-6</v>
      </c>
      <c r="DE290" s="33">
        <v>9.6117839999999996E-6</v>
      </c>
      <c r="DF290" s="33">
        <v>9.5433049999999993E-6</v>
      </c>
      <c r="DG290" s="33">
        <v>9.4203619999999998E-6</v>
      </c>
      <c r="DH290" s="33">
        <v>9.2644159999999994E-6</v>
      </c>
      <c r="DI290" s="33">
        <v>9.0849220000000002E-6</v>
      </c>
      <c r="DJ290" s="33">
        <v>8.9521050000000006E-6</v>
      </c>
      <c r="DK290" s="33">
        <v>8.8407720000000002E-6</v>
      </c>
      <c r="DL290" s="33">
        <v>8.608699E-6</v>
      </c>
      <c r="DM290" s="33">
        <v>8.3013699999999994E-6</v>
      </c>
      <c r="DN290" s="33">
        <v>8.1778009999999993E-6</v>
      </c>
      <c r="DO290" s="33">
        <v>8.1383219999999998E-6</v>
      </c>
      <c r="DP290" s="33">
        <v>8.2614690000000006E-6</v>
      </c>
      <c r="DQ290" s="33">
        <v>8.2523920000000006E-6</v>
      </c>
      <c r="DR290" s="33">
        <v>8.0598179999999995E-6</v>
      </c>
      <c r="DS290" s="33">
        <v>7.8543330000000006E-6</v>
      </c>
      <c r="DT290" s="33">
        <v>7.6116439999999996E-6</v>
      </c>
      <c r="DU290" s="33">
        <v>7.3601850000000001E-6</v>
      </c>
      <c r="DV290" s="33">
        <v>7.2151359999999999E-6</v>
      </c>
      <c r="DW290" s="33">
        <v>7.1291019999999997E-6</v>
      </c>
      <c r="DX290" s="33">
        <v>7.1986409999999996E-6</v>
      </c>
      <c r="DY290" s="33">
        <v>7.2573629999999998E-6</v>
      </c>
      <c r="DZ290" s="33">
        <v>7.3853649999999997E-6</v>
      </c>
      <c r="EA290" s="33">
        <v>7.4453980000000003E-6</v>
      </c>
      <c r="EB290" s="33">
        <v>7.2364610000000001E-6</v>
      </c>
      <c r="EC290" s="33">
        <v>6.872713E-6</v>
      </c>
      <c r="ED290" s="33">
        <v>6.5620939999999997E-6</v>
      </c>
      <c r="EE290" s="33">
        <v>6.4881260000000001E-6</v>
      </c>
      <c r="EF290" s="33">
        <v>6.4894120000000004E-6</v>
      </c>
      <c r="EG290" s="33">
        <v>6.4465729999999997E-6</v>
      </c>
      <c r="EH290" s="33">
        <v>6.4412560000000001E-6</v>
      </c>
      <c r="EI290" s="33">
        <v>6.444313E-6</v>
      </c>
      <c r="EJ290" s="33">
        <v>6.5507590000000004E-6</v>
      </c>
      <c r="EK290" s="33">
        <v>6.5220450000000002E-6</v>
      </c>
      <c r="EL290" s="33">
        <v>6.4497640000000003E-6</v>
      </c>
      <c r="EM290" s="33">
        <v>6.2870400000000004E-6</v>
      </c>
      <c r="EN290" s="33">
        <v>6.1604630000000002E-6</v>
      </c>
      <c r="EO290" s="33">
        <v>6.1293199999999996E-6</v>
      </c>
      <c r="EP290" s="33">
        <v>6.1683949999999997E-6</v>
      </c>
      <c r="EQ290" s="33">
        <v>6.2288249999999996E-6</v>
      </c>
      <c r="ER290" s="33">
        <v>6.1243479999999996E-6</v>
      </c>
      <c r="ES290" s="33">
        <v>5.9947170000000002E-6</v>
      </c>
      <c r="ET290" s="33">
        <v>5.9757939999999999E-6</v>
      </c>
      <c r="EU290" s="33">
        <v>5.85545E-6</v>
      </c>
      <c r="EV290" s="33">
        <v>5.7524409999999998E-6</v>
      </c>
      <c r="EW290" s="33">
        <v>5.61928E-6</v>
      </c>
      <c r="EX290" s="33">
        <v>5.4666500000000004E-6</v>
      </c>
      <c r="EY290" s="33">
        <v>5.4562899999999999E-6</v>
      </c>
      <c r="EZ290" s="33">
        <v>5.5255949999999997E-6</v>
      </c>
      <c r="FA290" s="33">
        <v>5.5842169999999997E-6</v>
      </c>
      <c r="FB290" s="33">
        <v>5.6664859999999999E-6</v>
      </c>
      <c r="FC290" s="33">
        <v>5.6300710000000004E-6</v>
      </c>
      <c r="FD290" s="33">
        <v>5.4898889999999996E-6</v>
      </c>
      <c r="FE290" s="33">
        <v>5.2467650000000004E-6</v>
      </c>
      <c r="FF290" s="33">
        <v>5.0982319999999998E-6</v>
      </c>
      <c r="FG290" s="33">
        <v>4.998749E-6</v>
      </c>
      <c r="FH290" s="33">
        <v>4.9363130000000002E-6</v>
      </c>
      <c r="FI290" s="33">
        <v>5.0080890000000003E-6</v>
      </c>
      <c r="FJ290" s="33">
        <v>5.1157110000000001E-6</v>
      </c>
      <c r="FK290" s="33">
        <v>5.1913109999999998E-6</v>
      </c>
      <c r="FL290" s="33">
        <v>5.189323E-6</v>
      </c>
      <c r="FM290" s="33">
        <v>5.1297670000000001E-6</v>
      </c>
      <c r="FN290" s="33">
        <v>5.0931130000000001E-6</v>
      </c>
      <c r="FO290" s="33">
        <v>4.9796370000000001E-6</v>
      </c>
      <c r="FP290" s="33">
        <v>4.798122E-6</v>
      </c>
      <c r="FQ290" s="33">
        <v>4.5845020000000004E-6</v>
      </c>
      <c r="FR290" s="33">
        <v>4.475027E-6</v>
      </c>
      <c r="FS290" s="33">
        <v>4.4051259999999998E-6</v>
      </c>
      <c r="FT290" s="33">
        <v>4.395406E-6</v>
      </c>
      <c r="FU290" s="33">
        <v>4.3800800000000001E-6</v>
      </c>
      <c r="FV290" s="33">
        <v>4.3054159999999999E-6</v>
      </c>
      <c r="FW290" s="33">
        <v>4.2808190000000001E-6</v>
      </c>
      <c r="FX290" s="33">
        <v>4.3053780000000001E-6</v>
      </c>
      <c r="FY290" s="33">
        <v>4.4185589999999999E-6</v>
      </c>
      <c r="FZ290" s="33">
        <v>4.4788530000000002E-6</v>
      </c>
      <c r="GA290" s="33">
        <v>4.451742E-6</v>
      </c>
      <c r="GB290" s="33">
        <v>4.3406670000000004E-6</v>
      </c>
      <c r="GC290" s="33">
        <v>4.1016270000000004E-6</v>
      </c>
      <c r="GD290" s="33">
        <v>3.9339959999999998E-6</v>
      </c>
      <c r="GE290" s="33">
        <v>3.9043479999999997E-6</v>
      </c>
      <c r="GF290" s="33">
        <v>3.8801509999999998E-6</v>
      </c>
      <c r="GG290" s="33">
        <v>3.8800239999999999E-6</v>
      </c>
      <c r="GH290" s="33">
        <v>3.8974280000000001E-6</v>
      </c>
      <c r="GI290" s="33">
        <v>3.8911370000000003E-6</v>
      </c>
      <c r="GJ290" s="33">
        <v>3.9032180000000002E-6</v>
      </c>
      <c r="GK290" s="33">
        <v>3.8773799999999998E-6</v>
      </c>
      <c r="GL290" s="33">
        <v>3.9043900000000004E-6</v>
      </c>
      <c r="GM290" s="33">
        <v>3.9379029999999999E-6</v>
      </c>
      <c r="GN290" s="33">
        <v>3.8723399999999996E-6</v>
      </c>
      <c r="GO290" s="33">
        <v>3.8347120000000002E-6</v>
      </c>
      <c r="GP290" s="33">
        <v>3.790095E-6</v>
      </c>
      <c r="GQ290" s="33">
        <v>3.751723E-6</v>
      </c>
      <c r="GR290" s="33">
        <v>3.7425729999999999E-6</v>
      </c>
      <c r="GS290" s="33">
        <v>3.7145920000000002E-6</v>
      </c>
      <c r="GT290" s="33">
        <v>3.6847519999999998E-6</v>
      </c>
      <c r="GU290" s="33">
        <v>3.6415869999999999E-6</v>
      </c>
      <c r="GV290" s="33">
        <v>3.6353659999999999E-6</v>
      </c>
      <c r="GW290" s="33">
        <v>3.6584629999999998E-6</v>
      </c>
      <c r="GX290" s="33">
        <v>3.6526029999999998E-6</v>
      </c>
    </row>
    <row r="291" spans="1:206" x14ac:dyDescent="0.25">
      <c r="A291" s="13" t="str">
        <f t="shared" si="3"/>
        <v>Boom-FINE-0.8-20-Any</v>
      </c>
      <c r="B291" s="13" t="s">
        <v>57</v>
      </c>
      <c r="C291" s="13" t="s">
        <v>30</v>
      </c>
      <c r="D291" s="23">
        <v>0.8</v>
      </c>
      <c r="E291" s="23">
        <v>20</v>
      </c>
      <c r="F291" s="32" t="s">
        <v>48</v>
      </c>
      <c r="G291" s="33">
        <v>0.64824470000000001</v>
      </c>
      <c r="H291" s="33">
        <v>0.4826183</v>
      </c>
      <c r="I291" s="33">
        <v>0.38787850000000001</v>
      </c>
      <c r="J291" s="33">
        <v>0.32221749999999999</v>
      </c>
      <c r="K291" s="33">
        <v>0.27335860000000001</v>
      </c>
      <c r="L291" s="33">
        <v>0.23594229999999999</v>
      </c>
      <c r="M291" s="33">
        <v>0.2061074</v>
      </c>
      <c r="N291" s="33">
        <v>0.18178140000000001</v>
      </c>
      <c r="O291" s="33">
        <v>0.16150100000000001</v>
      </c>
      <c r="P291" s="33">
        <v>0.14456720000000001</v>
      </c>
      <c r="Q291" s="33">
        <v>0.13015789999999999</v>
      </c>
      <c r="R291" s="33">
        <v>0.1176697</v>
      </c>
      <c r="S291" s="33">
        <v>0.10685119999999999</v>
      </c>
      <c r="T291" s="33">
        <v>9.7508800000000007E-2</v>
      </c>
      <c r="U291" s="33">
        <v>8.9316030000000005E-2</v>
      </c>
      <c r="V291" s="33">
        <v>8.2238140000000001E-2</v>
      </c>
      <c r="W291" s="33">
        <v>7.5799859999999997E-2</v>
      </c>
      <c r="X291" s="33">
        <v>7.0137019999999994E-2</v>
      </c>
      <c r="Y291" s="33">
        <v>6.5058560000000001E-2</v>
      </c>
      <c r="Z291" s="33">
        <v>6.0589999999999998E-2</v>
      </c>
      <c r="AA291" s="33">
        <v>5.6464359999999998E-2</v>
      </c>
      <c r="AB291" s="33">
        <v>5.26335E-2</v>
      </c>
      <c r="AC291" s="33">
        <v>4.9324319999999998E-2</v>
      </c>
      <c r="AD291" s="33">
        <v>4.6569609999999997E-2</v>
      </c>
      <c r="AE291" s="33">
        <v>4.4001989999999998E-2</v>
      </c>
      <c r="AF291" s="33">
        <v>4.1626030000000001E-2</v>
      </c>
      <c r="AG291" s="33">
        <v>3.937649E-2</v>
      </c>
      <c r="AH291" s="33">
        <v>3.733641E-2</v>
      </c>
      <c r="AI291" s="33">
        <v>3.5518309999999997E-2</v>
      </c>
      <c r="AJ291" s="33">
        <v>3.3722530000000001E-2</v>
      </c>
      <c r="AK291" s="33">
        <v>3.2018539999999998E-2</v>
      </c>
      <c r="AL291" s="33">
        <v>3.044123E-2</v>
      </c>
      <c r="AM291" s="33">
        <v>2.9048709999999998E-2</v>
      </c>
      <c r="AN291" s="33">
        <v>2.7734439999999999E-2</v>
      </c>
      <c r="AO291" s="33">
        <v>2.6453589999999999E-2</v>
      </c>
      <c r="AP291" s="33">
        <v>2.524732E-2</v>
      </c>
      <c r="AQ291" s="33">
        <v>2.4142449999999999E-2</v>
      </c>
      <c r="AR291" s="33">
        <v>2.3103269999999999E-2</v>
      </c>
      <c r="AS291" s="33">
        <v>2.212045E-2</v>
      </c>
      <c r="AT291" s="33">
        <v>2.114591E-2</v>
      </c>
      <c r="AU291" s="33">
        <v>2.023455E-2</v>
      </c>
      <c r="AV291" s="33">
        <v>1.9382050000000001E-2</v>
      </c>
      <c r="AW291" s="33">
        <v>1.8583410000000002E-2</v>
      </c>
      <c r="AX291" s="33">
        <v>1.7832569999999999E-2</v>
      </c>
      <c r="AY291" s="33">
        <v>1.7124279999999999E-2</v>
      </c>
      <c r="AZ291" s="33">
        <v>1.6454130000000001E-2</v>
      </c>
      <c r="BA291" s="33">
        <v>1.5822309999999999E-2</v>
      </c>
      <c r="BB291" s="33">
        <v>1.5230240000000001E-2</v>
      </c>
      <c r="BC291" s="33">
        <v>1.467336E-2</v>
      </c>
      <c r="BD291" s="33">
        <v>1.414547E-2</v>
      </c>
      <c r="BE291" s="33">
        <v>1.3644170000000001E-2</v>
      </c>
      <c r="BF291" s="33">
        <v>1.3169729999999999E-2</v>
      </c>
      <c r="BG291" s="33">
        <v>1.2721909999999999E-2</v>
      </c>
      <c r="BH291" s="33">
        <v>1.229616E-2</v>
      </c>
      <c r="BI291" s="33">
        <v>1.1891280000000001E-2</v>
      </c>
      <c r="BJ291" s="33">
        <v>1.150641E-2</v>
      </c>
      <c r="BK291" s="33">
        <v>1.1142229999999999E-2</v>
      </c>
      <c r="BL291" s="33">
        <v>1.079741E-2</v>
      </c>
      <c r="BM291" s="33">
        <v>1.046803E-2</v>
      </c>
      <c r="BN291" s="33">
        <v>1.0155030000000001E-2</v>
      </c>
      <c r="BO291" s="33">
        <v>9.8578940000000007E-3</v>
      </c>
      <c r="BP291" s="33">
        <v>9.5743019999999998E-3</v>
      </c>
      <c r="BQ291" s="33">
        <v>9.3022780000000006E-3</v>
      </c>
      <c r="BR291" s="33">
        <v>9.0406159999999996E-3</v>
      </c>
      <c r="BS291" s="33">
        <v>8.7905870000000007E-3</v>
      </c>
      <c r="BT291" s="33">
        <v>8.5535709999999994E-3</v>
      </c>
      <c r="BU291" s="33">
        <v>8.3302240000000007E-3</v>
      </c>
      <c r="BV291" s="33">
        <v>8.1184069999999994E-3</v>
      </c>
      <c r="BW291" s="33">
        <v>7.9146379999999999E-3</v>
      </c>
      <c r="BX291" s="33">
        <v>7.719676E-3</v>
      </c>
      <c r="BY291" s="33">
        <v>7.5339650000000001E-3</v>
      </c>
      <c r="BZ291" s="33">
        <v>7.3579159999999999E-3</v>
      </c>
      <c r="CA291" s="33">
        <v>7.1894619999999998E-3</v>
      </c>
      <c r="CB291" s="33">
        <v>7.027096E-3</v>
      </c>
      <c r="CC291" s="33">
        <v>6.8719829999999999E-3</v>
      </c>
      <c r="CD291" s="33">
        <v>6.7249959999999996E-3</v>
      </c>
      <c r="CE291" s="33">
        <v>6.5862810000000003E-3</v>
      </c>
      <c r="CF291" s="33">
        <v>6.455021E-3</v>
      </c>
      <c r="CG291" s="33">
        <v>6.3299560000000003E-3</v>
      </c>
      <c r="CH291" s="33">
        <v>6.210279E-3</v>
      </c>
      <c r="CI291" s="33">
        <v>6.0940580000000003E-3</v>
      </c>
      <c r="CJ291" s="33">
        <v>5.9820050000000003E-3</v>
      </c>
      <c r="CK291" s="33">
        <v>5.8745170000000001E-3</v>
      </c>
      <c r="CL291" s="33">
        <v>5.7717410000000004E-3</v>
      </c>
      <c r="CM291" s="33">
        <v>5.6738259999999999E-3</v>
      </c>
      <c r="CN291" s="33">
        <v>5.5800870000000001E-3</v>
      </c>
      <c r="CO291" s="33">
        <v>5.4900160000000003E-3</v>
      </c>
      <c r="CP291" s="33">
        <v>5.4028080000000003E-3</v>
      </c>
      <c r="CQ291" s="33">
        <v>5.3185350000000001E-3</v>
      </c>
      <c r="CR291" s="33">
        <v>5.2375970000000001E-3</v>
      </c>
      <c r="CS291" s="33">
        <v>5.1597819999999999E-3</v>
      </c>
      <c r="CT291" s="33">
        <v>5.0860439999999996E-3</v>
      </c>
      <c r="CU291" s="33">
        <v>5.015317E-3</v>
      </c>
      <c r="CV291" s="33">
        <v>4.9467929999999997E-3</v>
      </c>
      <c r="CW291" s="33">
        <v>4.880868E-3</v>
      </c>
      <c r="CX291" s="33">
        <v>4.8182340000000002E-3</v>
      </c>
      <c r="CY291" s="33">
        <v>4.7588939999999996E-3</v>
      </c>
      <c r="CZ291" s="33">
        <v>4.7014969999999998E-3</v>
      </c>
      <c r="DA291" s="33">
        <v>4.6449280000000004E-3</v>
      </c>
      <c r="DB291" s="33">
        <v>4.5892210000000001E-3</v>
      </c>
      <c r="DC291" s="33">
        <v>4.5352489999999999E-3</v>
      </c>
      <c r="DD291" s="33">
        <v>4.4838539999999998E-3</v>
      </c>
      <c r="DE291" s="33">
        <v>4.4343020000000002E-3</v>
      </c>
      <c r="DF291" s="33">
        <v>4.3863390000000004E-3</v>
      </c>
      <c r="DG291" s="33">
        <v>4.3405099999999997E-3</v>
      </c>
      <c r="DH291" s="33">
        <v>4.2974190000000002E-3</v>
      </c>
      <c r="DI291" s="33">
        <v>4.2566130000000002E-3</v>
      </c>
      <c r="DJ291" s="33">
        <v>4.2167849999999998E-3</v>
      </c>
      <c r="DK291" s="33">
        <v>4.1769700000000003E-3</v>
      </c>
      <c r="DL291" s="33">
        <v>4.1370180000000001E-3</v>
      </c>
      <c r="DM291" s="33">
        <v>4.0972949999999999E-3</v>
      </c>
      <c r="DN291" s="33">
        <v>4.0583939999999999E-3</v>
      </c>
      <c r="DO291" s="33">
        <v>4.0206089999999996E-3</v>
      </c>
      <c r="DP291" s="33">
        <v>3.9845189999999997E-3</v>
      </c>
      <c r="DQ291" s="33">
        <v>3.9499280000000001E-3</v>
      </c>
      <c r="DR291" s="33">
        <v>3.9167669999999998E-3</v>
      </c>
      <c r="DS291" s="33">
        <v>3.8848469999999999E-3</v>
      </c>
      <c r="DT291" s="33">
        <v>3.85367E-3</v>
      </c>
      <c r="DU291" s="33">
        <v>3.8229010000000001E-3</v>
      </c>
      <c r="DV291" s="33">
        <v>3.793013E-3</v>
      </c>
      <c r="DW291" s="33">
        <v>3.7648069999999998E-3</v>
      </c>
      <c r="DX291" s="33">
        <v>3.738257E-3</v>
      </c>
      <c r="DY291" s="33">
        <v>3.7124810000000001E-3</v>
      </c>
      <c r="DZ291" s="33">
        <v>3.68703E-3</v>
      </c>
      <c r="EA291" s="33">
        <v>3.6617569999999999E-3</v>
      </c>
      <c r="EB291" s="33">
        <v>3.6368949999999998E-3</v>
      </c>
      <c r="EC291" s="33">
        <v>3.6122490000000001E-3</v>
      </c>
      <c r="ED291" s="33">
        <v>3.5877420000000001E-3</v>
      </c>
      <c r="EE291" s="33">
        <v>3.5635329999999998E-3</v>
      </c>
      <c r="EF291" s="33">
        <v>3.540156E-3</v>
      </c>
      <c r="EG291" s="33">
        <v>3.5179030000000002E-3</v>
      </c>
      <c r="EH291" s="33">
        <v>3.4967800000000001E-3</v>
      </c>
      <c r="EI291" s="33">
        <v>3.4766129999999999E-3</v>
      </c>
      <c r="EJ291" s="33">
        <v>3.457159E-3</v>
      </c>
      <c r="EK291" s="33">
        <v>3.438357E-3</v>
      </c>
      <c r="EL291" s="33">
        <v>3.4200810000000002E-3</v>
      </c>
      <c r="EM291" s="33">
        <v>3.40158E-3</v>
      </c>
      <c r="EN291" s="33">
        <v>3.3824839999999998E-3</v>
      </c>
      <c r="EO291" s="33">
        <v>3.362894E-3</v>
      </c>
      <c r="EP291" s="33">
        <v>3.3432459999999998E-3</v>
      </c>
      <c r="EQ291" s="33">
        <v>3.3237750000000002E-3</v>
      </c>
      <c r="ER291" s="33">
        <v>3.304619E-3</v>
      </c>
      <c r="ES291" s="33">
        <v>3.28612E-3</v>
      </c>
      <c r="ET291" s="33">
        <v>3.2684950000000002E-3</v>
      </c>
      <c r="EU291" s="33">
        <v>3.2516340000000002E-3</v>
      </c>
      <c r="EV291" s="33">
        <v>3.2351089999999999E-3</v>
      </c>
      <c r="EW291" s="33">
        <v>3.218383E-3</v>
      </c>
      <c r="EX291" s="33">
        <v>3.2013520000000002E-3</v>
      </c>
      <c r="EY291" s="33">
        <v>3.1839780000000001E-3</v>
      </c>
      <c r="EZ291" s="33">
        <v>3.166444E-3</v>
      </c>
      <c r="FA291" s="33">
        <v>3.1489690000000002E-3</v>
      </c>
      <c r="FB291" s="33">
        <v>3.1319709999999999E-3</v>
      </c>
      <c r="FC291" s="33">
        <v>3.1156579999999999E-3</v>
      </c>
      <c r="FD291" s="33">
        <v>3.0999080000000002E-3</v>
      </c>
      <c r="FE291" s="33">
        <v>3.0844370000000002E-3</v>
      </c>
      <c r="FF291" s="33">
        <v>3.0692760000000001E-3</v>
      </c>
      <c r="FG291" s="33">
        <v>3.0543839999999998E-3</v>
      </c>
      <c r="FH291" s="33">
        <v>3.0396350000000002E-3</v>
      </c>
      <c r="FI291" s="33">
        <v>3.0248689999999999E-3</v>
      </c>
      <c r="FJ291" s="33">
        <v>3.0102240000000001E-3</v>
      </c>
      <c r="FK291" s="33">
        <v>2.995798E-3</v>
      </c>
      <c r="FL291" s="33">
        <v>2.9814500000000001E-3</v>
      </c>
      <c r="FM291" s="33">
        <v>2.9668899999999998E-3</v>
      </c>
      <c r="FN291" s="33">
        <v>2.9520779999999999E-3</v>
      </c>
      <c r="FO291" s="33">
        <v>2.9370910000000002E-3</v>
      </c>
      <c r="FP291" s="33">
        <v>2.9219329999999998E-3</v>
      </c>
      <c r="FQ291" s="33">
        <v>2.9066700000000001E-3</v>
      </c>
      <c r="FR291" s="33">
        <v>2.8915400000000002E-3</v>
      </c>
      <c r="FS291" s="33">
        <v>2.876899E-3</v>
      </c>
      <c r="FT291" s="33">
        <v>2.8630270000000002E-3</v>
      </c>
      <c r="FU291" s="33">
        <v>2.849781E-3</v>
      </c>
      <c r="FV291" s="33">
        <v>2.8370650000000002E-3</v>
      </c>
      <c r="FW291" s="33">
        <v>2.8247210000000001E-3</v>
      </c>
      <c r="FX291" s="33">
        <v>2.8124719999999999E-3</v>
      </c>
      <c r="FY291" s="33">
        <v>2.8000999999999998E-3</v>
      </c>
      <c r="FZ291" s="33">
        <v>2.787646E-3</v>
      </c>
      <c r="GA291" s="33">
        <v>2.7750449999999999E-3</v>
      </c>
      <c r="GB291" s="33">
        <v>2.7622469999999998E-3</v>
      </c>
      <c r="GC291" s="33">
        <v>2.7494780000000001E-3</v>
      </c>
      <c r="GD291" s="33">
        <v>2.7369780000000002E-3</v>
      </c>
      <c r="GE291" s="33">
        <v>2.7248609999999999E-3</v>
      </c>
      <c r="GF291" s="33">
        <v>2.7130930000000002E-3</v>
      </c>
      <c r="GG291" s="33">
        <v>2.7015210000000001E-3</v>
      </c>
      <c r="GH291" s="33">
        <v>2.6900000000000001E-3</v>
      </c>
      <c r="GI291" s="33">
        <v>2.678489E-3</v>
      </c>
      <c r="GJ291" s="33">
        <v>2.6669509999999999E-3</v>
      </c>
      <c r="GK291" s="33">
        <v>2.6550749999999998E-3</v>
      </c>
      <c r="GL291" s="33">
        <v>2.642985E-3</v>
      </c>
      <c r="GM291" s="33">
        <v>2.630917E-3</v>
      </c>
      <c r="GN291" s="33">
        <v>2.6188940000000001E-3</v>
      </c>
      <c r="GO291" s="33">
        <v>2.606925E-3</v>
      </c>
      <c r="GP291" s="33">
        <v>2.59509E-3</v>
      </c>
      <c r="GQ291" s="33">
        <v>2.5837189999999999E-3</v>
      </c>
      <c r="GR291" s="33">
        <v>2.572998E-3</v>
      </c>
      <c r="GS291" s="33">
        <v>2.5630660000000001E-3</v>
      </c>
      <c r="GT291" s="33">
        <v>2.553746E-3</v>
      </c>
      <c r="GU291" s="33">
        <v>2.5447569999999999E-3</v>
      </c>
      <c r="GV291" s="33">
        <v>2.5360949999999999E-3</v>
      </c>
      <c r="GW291" s="33">
        <v>2.5276869999999998E-3</v>
      </c>
      <c r="GX291" s="33">
        <v>2.519215E-3</v>
      </c>
    </row>
    <row r="292" spans="1:206" x14ac:dyDescent="0.25">
      <c r="A292" s="13" t="str">
        <f t="shared" si="3"/>
        <v>Boom-FINE-0.8-14-Any</v>
      </c>
      <c r="B292" s="13" t="s">
        <v>57</v>
      </c>
      <c r="C292" s="13" t="s">
        <v>30</v>
      </c>
      <c r="D292" s="23">
        <v>0.8</v>
      </c>
      <c r="E292" s="23">
        <v>14</v>
      </c>
      <c r="F292" s="32" t="s">
        <v>48</v>
      </c>
      <c r="G292" s="33">
        <v>0.52780709999999997</v>
      </c>
      <c r="H292" s="33">
        <v>0.36782819999999999</v>
      </c>
      <c r="I292" s="33">
        <v>0.27952830000000001</v>
      </c>
      <c r="J292" s="33">
        <v>0.22254099999999999</v>
      </c>
      <c r="K292" s="33">
        <v>0.1824626</v>
      </c>
      <c r="L292" s="33">
        <v>0.15284919999999999</v>
      </c>
      <c r="M292" s="33">
        <v>0.13027530000000001</v>
      </c>
      <c r="N292" s="33">
        <v>0.1124785</v>
      </c>
      <c r="O292" s="33">
        <v>9.7977980000000006E-2</v>
      </c>
      <c r="P292" s="33">
        <v>8.6105559999999998E-2</v>
      </c>
      <c r="Q292" s="33">
        <v>7.6572950000000001E-2</v>
      </c>
      <c r="R292" s="33">
        <v>6.8453340000000001E-2</v>
      </c>
      <c r="S292" s="33">
        <v>6.1501970000000003E-2</v>
      </c>
      <c r="T292" s="33">
        <v>5.561079E-2</v>
      </c>
      <c r="U292" s="33">
        <v>5.0668820000000003E-2</v>
      </c>
      <c r="V292" s="33">
        <v>4.6222180000000002E-2</v>
      </c>
      <c r="W292" s="33">
        <v>4.318089E-2</v>
      </c>
      <c r="X292" s="33">
        <v>4.02408E-2</v>
      </c>
      <c r="Y292" s="33">
        <v>3.7554209999999998E-2</v>
      </c>
      <c r="Z292" s="33">
        <v>3.5165700000000001E-2</v>
      </c>
      <c r="AA292" s="33">
        <v>3.3057789999999997E-2</v>
      </c>
      <c r="AB292" s="33">
        <v>3.104428E-2</v>
      </c>
      <c r="AC292" s="33">
        <v>2.920526E-2</v>
      </c>
      <c r="AD292" s="33">
        <v>2.75947E-2</v>
      </c>
      <c r="AE292" s="33">
        <v>2.6087590000000001E-2</v>
      </c>
      <c r="AF292" s="33">
        <v>2.4655429999999999E-2</v>
      </c>
      <c r="AG292" s="33">
        <v>2.339784E-2</v>
      </c>
      <c r="AH292" s="33">
        <v>2.2232129999999999E-2</v>
      </c>
      <c r="AI292" s="33">
        <v>2.1142250000000001E-2</v>
      </c>
      <c r="AJ292" s="33">
        <v>2.0142670000000001E-2</v>
      </c>
      <c r="AK292" s="33">
        <v>1.9228510000000001E-2</v>
      </c>
      <c r="AL292" s="33">
        <v>1.8376509999999999E-2</v>
      </c>
      <c r="AM292" s="33">
        <v>1.7514559999999998E-2</v>
      </c>
      <c r="AN292" s="33">
        <v>1.6720820000000001E-2</v>
      </c>
      <c r="AO292" s="33">
        <v>1.5991310000000002E-2</v>
      </c>
      <c r="AP292" s="33">
        <v>1.532094E-2</v>
      </c>
      <c r="AQ292" s="33">
        <v>1.4701769999999999E-2</v>
      </c>
      <c r="AR292" s="33">
        <v>1.412791E-2</v>
      </c>
      <c r="AS292" s="33">
        <v>1.359667E-2</v>
      </c>
      <c r="AT292" s="33">
        <v>1.310481E-2</v>
      </c>
      <c r="AU292" s="33">
        <v>1.264672E-2</v>
      </c>
      <c r="AV292" s="33">
        <v>1.2220419999999999E-2</v>
      </c>
      <c r="AW292" s="33">
        <v>1.182456E-2</v>
      </c>
      <c r="AX292" s="33">
        <v>1.1453730000000001E-2</v>
      </c>
      <c r="AY292" s="33">
        <v>1.110591E-2</v>
      </c>
      <c r="AZ292" s="33">
        <v>1.0781000000000001E-2</v>
      </c>
      <c r="BA292" s="33">
        <v>1.0475969999999999E-2</v>
      </c>
      <c r="BB292" s="33">
        <v>1.018838E-2</v>
      </c>
      <c r="BC292" s="33">
        <v>9.9185669999999997E-3</v>
      </c>
      <c r="BD292" s="33">
        <v>9.6664909999999993E-3</v>
      </c>
      <c r="BE292" s="33">
        <v>9.4306660000000007E-3</v>
      </c>
      <c r="BF292" s="33">
        <v>9.2091499999999993E-3</v>
      </c>
      <c r="BG292" s="33">
        <v>8.9996130000000001E-3</v>
      </c>
      <c r="BH292" s="33">
        <v>8.8015599999999999E-3</v>
      </c>
      <c r="BI292" s="33">
        <v>8.6146699999999996E-3</v>
      </c>
      <c r="BJ292" s="33">
        <v>8.4374229999999995E-3</v>
      </c>
      <c r="BK292" s="33">
        <v>8.2695600000000005E-3</v>
      </c>
      <c r="BL292" s="33">
        <v>8.1115130000000008E-3</v>
      </c>
      <c r="BM292" s="33">
        <v>7.9628449999999996E-3</v>
      </c>
      <c r="BN292" s="33">
        <v>7.8226230000000008E-3</v>
      </c>
      <c r="BO292" s="33">
        <v>7.6896530000000003E-3</v>
      </c>
      <c r="BP292" s="33">
        <v>7.563256E-3</v>
      </c>
      <c r="BQ292" s="33">
        <v>7.4440629999999999E-3</v>
      </c>
      <c r="BR292" s="33">
        <v>7.3300919999999999E-3</v>
      </c>
      <c r="BS292" s="33">
        <v>7.2211760000000002E-3</v>
      </c>
      <c r="BT292" s="33">
        <v>7.1176379999999999E-3</v>
      </c>
      <c r="BU292" s="33">
        <v>7.0193979999999996E-3</v>
      </c>
      <c r="BV292" s="33">
        <v>6.9256999999999999E-3</v>
      </c>
      <c r="BW292" s="33">
        <v>6.8353770000000001E-3</v>
      </c>
      <c r="BX292" s="33">
        <v>6.7484859999999997E-3</v>
      </c>
      <c r="BY292" s="33">
        <v>6.6650030000000001E-3</v>
      </c>
      <c r="BZ292" s="33">
        <v>6.5845740000000002E-3</v>
      </c>
      <c r="CA292" s="33">
        <v>6.5063830000000001E-3</v>
      </c>
      <c r="CB292" s="33">
        <v>6.430407E-3</v>
      </c>
      <c r="CC292" s="33">
        <v>6.3565660000000001E-3</v>
      </c>
      <c r="CD292" s="33">
        <v>6.2844399999999996E-3</v>
      </c>
      <c r="CE292" s="33">
        <v>6.2144540000000003E-3</v>
      </c>
      <c r="CF292" s="33">
        <v>6.1469719999999997E-3</v>
      </c>
      <c r="CG292" s="33">
        <v>6.0814440000000001E-3</v>
      </c>
      <c r="CH292" s="33">
        <v>6.0182409999999997E-3</v>
      </c>
      <c r="CI292" s="33">
        <v>5.9573489999999998E-3</v>
      </c>
      <c r="CJ292" s="33">
        <v>5.8981939999999998E-3</v>
      </c>
      <c r="CK292" s="33">
        <v>5.8394450000000004E-3</v>
      </c>
      <c r="CL292" s="33">
        <v>5.7805340000000004E-3</v>
      </c>
      <c r="CM292" s="33">
        <v>5.7223179999999997E-3</v>
      </c>
      <c r="CN292" s="33">
        <v>5.6658530000000002E-3</v>
      </c>
      <c r="CO292" s="33">
        <v>5.6108720000000003E-3</v>
      </c>
      <c r="CP292" s="33">
        <v>5.5568730000000004E-3</v>
      </c>
      <c r="CQ292" s="33">
        <v>5.504335E-3</v>
      </c>
      <c r="CR292" s="33">
        <v>5.4533740000000004E-3</v>
      </c>
      <c r="CS292" s="33">
        <v>5.4027270000000004E-3</v>
      </c>
      <c r="CT292" s="33">
        <v>5.3520970000000001E-3</v>
      </c>
      <c r="CU292" s="33">
        <v>5.3019720000000003E-3</v>
      </c>
      <c r="CV292" s="33">
        <v>5.2525530000000001E-3</v>
      </c>
      <c r="CW292" s="33">
        <v>5.2039219999999997E-3</v>
      </c>
      <c r="CX292" s="33">
        <v>5.1558189999999999E-3</v>
      </c>
      <c r="CY292" s="33">
        <v>5.1081140000000004E-3</v>
      </c>
      <c r="CZ292" s="33">
        <v>5.0609410000000002E-3</v>
      </c>
      <c r="DA292" s="33">
        <v>5.0144439999999998E-3</v>
      </c>
      <c r="DB292" s="33">
        <v>4.9683660000000001E-3</v>
      </c>
      <c r="DC292" s="33">
        <v>4.9224400000000001E-3</v>
      </c>
      <c r="DD292" s="33">
        <v>4.8766900000000004E-3</v>
      </c>
      <c r="DE292" s="33">
        <v>4.8315720000000001E-3</v>
      </c>
      <c r="DF292" s="33">
        <v>4.787047E-3</v>
      </c>
      <c r="DG292" s="33">
        <v>4.7435460000000004E-3</v>
      </c>
      <c r="DH292" s="33">
        <v>4.7010589999999996E-3</v>
      </c>
      <c r="DI292" s="33">
        <v>4.6593329999999999E-3</v>
      </c>
      <c r="DJ292" s="33">
        <v>4.6182030000000004E-3</v>
      </c>
      <c r="DK292" s="33">
        <v>4.5776829999999999E-3</v>
      </c>
      <c r="DL292" s="33">
        <v>4.5373790000000002E-3</v>
      </c>
      <c r="DM292" s="33">
        <v>4.497053E-3</v>
      </c>
      <c r="DN292" s="33">
        <v>4.45686E-3</v>
      </c>
      <c r="DO292" s="33">
        <v>4.4169769999999999E-3</v>
      </c>
      <c r="DP292" s="33">
        <v>4.3771469999999996E-3</v>
      </c>
      <c r="DQ292" s="33">
        <v>4.3378310000000003E-3</v>
      </c>
      <c r="DR292" s="33">
        <v>4.2997929999999997E-3</v>
      </c>
      <c r="DS292" s="33">
        <v>4.2629979999999996E-3</v>
      </c>
      <c r="DT292" s="33">
        <v>4.2271749999999997E-3</v>
      </c>
      <c r="DU292" s="33">
        <v>4.1919770000000004E-3</v>
      </c>
      <c r="DV292" s="33">
        <v>4.1569290000000002E-3</v>
      </c>
      <c r="DW292" s="33">
        <v>4.121815E-3</v>
      </c>
      <c r="DX292" s="33">
        <v>4.086597E-3</v>
      </c>
      <c r="DY292" s="33">
        <v>4.0512660000000004E-3</v>
      </c>
      <c r="DZ292" s="33">
        <v>4.0161490000000001E-3</v>
      </c>
      <c r="EA292" s="33">
        <v>3.9818479999999996E-3</v>
      </c>
      <c r="EB292" s="33">
        <v>3.9482320000000003E-3</v>
      </c>
      <c r="EC292" s="33">
        <v>3.9149420000000002E-3</v>
      </c>
      <c r="ED292" s="33">
        <v>3.8820930000000001E-3</v>
      </c>
      <c r="EE292" s="33">
        <v>3.8500269999999998E-3</v>
      </c>
      <c r="EF292" s="33">
        <v>3.8188160000000001E-3</v>
      </c>
      <c r="EG292" s="33">
        <v>3.7882979999999998E-3</v>
      </c>
      <c r="EH292" s="33">
        <v>3.7584710000000002E-3</v>
      </c>
      <c r="EI292" s="33">
        <v>3.729268E-3</v>
      </c>
      <c r="EJ292" s="33">
        <v>3.7006930000000001E-3</v>
      </c>
      <c r="EK292" s="33">
        <v>3.6727399999999999E-3</v>
      </c>
      <c r="EL292" s="33">
        <v>3.6450200000000001E-3</v>
      </c>
      <c r="EM292" s="33">
        <v>3.6174179999999998E-3</v>
      </c>
      <c r="EN292" s="33">
        <v>3.5899019999999999E-3</v>
      </c>
      <c r="EO292" s="33">
        <v>3.5626080000000001E-3</v>
      </c>
      <c r="EP292" s="33">
        <v>3.535715E-3</v>
      </c>
      <c r="EQ292" s="33">
        <v>3.5092389999999999E-3</v>
      </c>
      <c r="ER292" s="33">
        <v>3.4834229999999998E-3</v>
      </c>
      <c r="ES292" s="33">
        <v>3.458502E-3</v>
      </c>
      <c r="ET292" s="33">
        <v>3.4344499999999999E-3</v>
      </c>
      <c r="EU292" s="33">
        <v>3.4112270000000002E-3</v>
      </c>
      <c r="EV292" s="33">
        <v>3.3888159999999998E-3</v>
      </c>
      <c r="EW292" s="33">
        <v>3.367278E-3</v>
      </c>
      <c r="EX292" s="33">
        <v>3.3464430000000002E-3</v>
      </c>
      <c r="EY292" s="33">
        <v>3.3260020000000002E-3</v>
      </c>
      <c r="EZ292" s="33">
        <v>3.3058380000000002E-3</v>
      </c>
      <c r="FA292" s="33">
        <v>3.2857429999999998E-3</v>
      </c>
      <c r="FB292" s="33">
        <v>3.2657020000000001E-3</v>
      </c>
      <c r="FC292" s="33">
        <v>3.2460219999999999E-3</v>
      </c>
      <c r="FD292" s="33">
        <v>3.2270189999999998E-3</v>
      </c>
      <c r="FE292" s="33">
        <v>3.2088360000000001E-3</v>
      </c>
      <c r="FF292" s="33">
        <v>3.1914310000000002E-3</v>
      </c>
      <c r="FG292" s="33">
        <v>3.174563E-3</v>
      </c>
      <c r="FH292" s="33">
        <v>3.1581629999999999E-3</v>
      </c>
      <c r="FI292" s="33">
        <v>3.1422049999999999E-3</v>
      </c>
      <c r="FJ292" s="33">
        <v>3.1266100000000002E-3</v>
      </c>
      <c r="FK292" s="33">
        <v>3.1112230000000002E-3</v>
      </c>
      <c r="FL292" s="33">
        <v>3.0958420000000001E-3</v>
      </c>
      <c r="FM292" s="33">
        <v>3.0803520000000002E-3</v>
      </c>
      <c r="FN292" s="33">
        <v>3.064883E-3</v>
      </c>
      <c r="FO292" s="33">
        <v>3.0497089999999998E-3</v>
      </c>
      <c r="FP292" s="33">
        <v>3.0350160000000002E-3</v>
      </c>
      <c r="FQ292" s="33">
        <v>3.0208919999999998E-3</v>
      </c>
      <c r="FR292" s="33">
        <v>3.0074300000000002E-3</v>
      </c>
      <c r="FS292" s="33">
        <v>2.9946550000000001E-3</v>
      </c>
      <c r="FT292" s="33">
        <v>2.9823760000000001E-3</v>
      </c>
      <c r="FU292" s="33">
        <v>2.9703870000000001E-3</v>
      </c>
      <c r="FV292" s="33">
        <v>2.9586289999999999E-3</v>
      </c>
      <c r="FW292" s="33">
        <v>2.946873E-3</v>
      </c>
      <c r="FX292" s="33">
        <v>2.9349770000000001E-3</v>
      </c>
      <c r="FY292" s="33">
        <v>2.9228840000000002E-3</v>
      </c>
      <c r="FZ292" s="33">
        <v>2.9105419999999999E-3</v>
      </c>
      <c r="GA292" s="33">
        <v>2.8979740000000002E-3</v>
      </c>
      <c r="GB292" s="33">
        <v>2.8852449999999998E-3</v>
      </c>
      <c r="GC292" s="33">
        <v>2.8724610000000002E-3</v>
      </c>
      <c r="GD292" s="33">
        <v>2.8596899999999998E-3</v>
      </c>
      <c r="GE292" s="33">
        <v>2.8470029999999999E-3</v>
      </c>
      <c r="GF292" s="33">
        <v>2.834657E-3</v>
      </c>
      <c r="GG292" s="33">
        <v>2.8228179999999999E-3</v>
      </c>
      <c r="GH292" s="33">
        <v>2.8115990000000001E-3</v>
      </c>
      <c r="GI292" s="33">
        <v>2.8009179999999999E-3</v>
      </c>
      <c r="GJ292" s="33">
        <v>2.7906020000000001E-3</v>
      </c>
      <c r="GK292" s="33">
        <v>2.7804230000000002E-3</v>
      </c>
      <c r="GL292" s="33">
        <v>2.7701829999999998E-3</v>
      </c>
      <c r="GM292" s="33">
        <v>2.7597530000000002E-3</v>
      </c>
      <c r="GN292" s="33">
        <v>2.749133E-3</v>
      </c>
      <c r="GO292" s="33">
        <v>2.7384369999999998E-3</v>
      </c>
      <c r="GP292" s="33">
        <v>2.7276779999999999E-3</v>
      </c>
      <c r="GQ292" s="33">
        <v>2.716914E-3</v>
      </c>
      <c r="GR292" s="33">
        <v>2.706263E-3</v>
      </c>
      <c r="GS292" s="33">
        <v>2.6957109999999999E-3</v>
      </c>
      <c r="GT292" s="33">
        <v>2.6852460000000001E-3</v>
      </c>
      <c r="GU292" s="33">
        <v>2.6748950000000001E-3</v>
      </c>
      <c r="GV292" s="33">
        <v>2.6645879999999999E-3</v>
      </c>
      <c r="GW292" s="33">
        <v>2.6542760000000001E-3</v>
      </c>
      <c r="GX292" s="33">
        <v>2.6439340000000001E-3</v>
      </c>
    </row>
    <row r="293" spans="1:206" x14ac:dyDescent="0.25">
      <c r="A293" s="13" t="str">
        <f t="shared" si="3"/>
        <v>Boom-FINE-0.8-7-Any</v>
      </c>
      <c r="B293" s="13" t="s">
        <v>57</v>
      </c>
      <c r="C293" s="13" t="s">
        <v>30</v>
      </c>
      <c r="D293" s="23">
        <v>0.8</v>
      </c>
      <c r="E293" s="23">
        <v>7</v>
      </c>
      <c r="F293" s="32" t="s">
        <v>48</v>
      </c>
      <c r="G293" s="33">
        <v>0.3369412</v>
      </c>
      <c r="H293" s="33">
        <v>0.19844329999999999</v>
      </c>
      <c r="I293" s="33">
        <v>0.13736499999999999</v>
      </c>
      <c r="J293" s="33">
        <v>0.1032979</v>
      </c>
      <c r="K293" s="33">
        <v>8.1424750000000004E-2</v>
      </c>
      <c r="L293" s="33">
        <v>6.6853079999999995E-2</v>
      </c>
      <c r="M293" s="33">
        <v>5.60866E-2</v>
      </c>
      <c r="N293" s="33">
        <v>4.8413379999999999E-2</v>
      </c>
      <c r="O293" s="33">
        <v>4.4167199999999997E-2</v>
      </c>
      <c r="P293" s="33">
        <v>4.0826590000000003E-2</v>
      </c>
      <c r="Q293" s="33">
        <v>3.8146720000000002E-2</v>
      </c>
      <c r="R293" s="33">
        <v>3.5815909999999999E-2</v>
      </c>
      <c r="S293" s="33">
        <v>3.3646460000000003E-2</v>
      </c>
      <c r="T293" s="33">
        <v>3.160574E-2</v>
      </c>
      <c r="U293" s="33">
        <v>2.9544609999999999E-2</v>
      </c>
      <c r="V293" s="33">
        <v>2.7571999999999999E-2</v>
      </c>
      <c r="W293" s="33">
        <v>2.5543280000000002E-2</v>
      </c>
      <c r="X293" s="33">
        <v>2.3936039999999999E-2</v>
      </c>
      <c r="Y293" s="33">
        <v>2.258276E-2</v>
      </c>
      <c r="Z293" s="33">
        <v>2.1415190000000001E-2</v>
      </c>
      <c r="AA293" s="33">
        <v>2.03687E-2</v>
      </c>
      <c r="AB293" s="33">
        <v>1.9454579999999999E-2</v>
      </c>
      <c r="AC293" s="33">
        <v>1.8627080000000001E-2</v>
      </c>
      <c r="AD293" s="33">
        <v>1.7883E-2</v>
      </c>
      <c r="AE293" s="33">
        <v>1.7090689999999999E-2</v>
      </c>
      <c r="AF293" s="33">
        <v>1.6392500000000001E-2</v>
      </c>
      <c r="AG293" s="33">
        <v>1.5769780000000001E-2</v>
      </c>
      <c r="AH293" s="33">
        <v>1.521227E-2</v>
      </c>
      <c r="AI293" s="33">
        <v>1.470842E-2</v>
      </c>
      <c r="AJ293" s="33">
        <v>1.425132E-2</v>
      </c>
      <c r="AK293" s="33">
        <v>1.383523E-2</v>
      </c>
      <c r="AL293" s="33">
        <v>1.345589E-2</v>
      </c>
      <c r="AM293" s="33">
        <v>1.3107239999999999E-2</v>
      </c>
      <c r="AN293" s="33">
        <v>1.278489E-2</v>
      </c>
      <c r="AO293" s="33">
        <v>1.248705E-2</v>
      </c>
      <c r="AP293" s="33">
        <v>1.220972E-2</v>
      </c>
      <c r="AQ293" s="33">
        <v>1.1950270000000001E-2</v>
      </c>
      <c r="AR293" s="33">
        <v>1.170732E-2</v>
      </c>
      <c r="AS293" s="33">
        <v>1.147785E-2</v>
      </c>
      <c r="AT293" s="33">
        <v>1.1262029999999999E-2</v>
      </c>
      <c r="AU293" s="33">
        <v>1.105752E-2</v>
      </c>
      <c r="AV293" s="33">
        <v>1.0864560000000001E-2</v>
      </c>
      <c r="AW293" s="33">
        <v>1.068188E-2</v>
      </c>
      <c r="AX293" s="33">
        <v>1.0507560000000001E-2</v>
      </c>
      <c r="AY293" s="33">
        <v>1.034116E-2</v>
      </c>
      <c r="AZ293" s="33">
        <v>1.018233E-2</v>
      </c>
      <c r="BA293" s="33">
        <v>1.003035E-2</v>
      </c>
      <c r="BB293" s="33">
        <v>9.8849070000000001E-3</v>
      </c>
      <c r="BC293" s="33">
        <v>9.7441920000000005E-3</v>
      </c>
      <c r="BD293" s="33">
        <v>9.6095139999999996E-3</v>
      </c>
      <c r="BE293" s="33">
        <v>9.4804339999999994E-3</v>
      </c>
      <c r="BF293" s="33">
        <v>9.3570029999999992E-3</v>
      </c>
      <c r="BG293" s="33">
        <v>9.2381890000000008E-3</v>
      </c>
      <c r="BH293" s="33">
        <v>9.1231060000000006E-3</v>
      </c>
      <c r="BI293" s="33">
        <v>9.0119889999999998E-3</v>
      </c>
      <c r="BJ293" s="33">
        <v>8.9038729999999996E-3</v>
      </c>
      <c r="BK293" s="33">
        <v>8.7989680000000008E-3</v>
      </c>
      <c r="BL293" s="33">
        <v>8.6969119999999994E-3</v>
      </c>
      <c r="BM293" s="33">
        <v>8.5966879999999999E-3</v>
      </c>
      <c r="BN293" s="33">
        <v>8.5005299999999992E-3</v>
      </c>
      <c r="BO293" s="33">
        <v>8.4068670000000002E-3</v>
      </c>
      <c r="BP293" s="33">
        <v>8.3165059999999996E-3</v>
      </c>
      <c r="BQ293" s="33">
        <v>8.2290209999999996E-3</v>
      </c>
      <c r="BR293" s="33">
        <v>8.143707E-3</v>
      </c>
      <c r="BS293" s="33">
        <v>8.0609870000000004E-3</v>
      </c>
      <c r="BT293" s="33">
        <v>7.9801219999999992E-3</v>
      </c>
      <c r="BU293" s="33">
        <v>7.9017549999999999E-3</v>
      </c>
      <c r="BV293" s="33">
        <v>7.8249110000000004E-3</v>
      </c>
      <c r="BW293" s="33">
        <v>7.7498289999999997E-3</v>
      </c>
      <c r="BX293" s="33">
        <v>7.6764659999999998E-3</v>
      </c>
      <c r="BY293" s="33">
        <v>7.6051269999999997E-3</v>
      </c>
      <c r="BZ293" s="33">
        <v>7.5349559999999998E-3</v>
      </c>
      <c r="CA293" s="33">
        <v>7.4655989999999998E-3</v>
      </c>
      <c r="CB293" s="33">
        <v>7.3972489999999998E-3</v>
      </c>
      <c r="CC293" s="33">
        <v>7.3300780000000003E-3</v>
      </c>
      <c r="CD293" s="33">
        <v>7.2642180000000002E-3</v>
      </c>
      <c r="CE293" s="33">
        <v>7.19924E-3</v>
      </c>
      <c r="CF293" s="33">
        <v>7.1348449999999999E-3</v>
      </c>
      <c r="CG293" s="33">
        <v>7.0713299999999998E-3</v>
      </c>
      <c r="CH293" s="33">
        <v>7.0086580000000001E-3</v>
      </c>
      <c r="CI293" s="33">
        <v>6.9469179999999998E-3</v>
      </c>
      <c r="CJ293" s="33">
        <v>6.8862610000000003E-3</v>
      </c>
      <c r="CK293" s="33">
        <v>6.8259369999999998E-3</v>
      </c>
      <c r="CL293" s="33">
        <v>6.766111E-3</v>
      </c>
      <c r="CM293" s="33">
        <v>6.706676E-3</v>
      </c>
      <c r="CN293" s="33">
        <v>6.6477639999999996E-3</v>
      </c>
      <c r="CO293" s="33">
        <v>6.589747E-3</v>
      </c>
      <c r="CP293" s="33">
        <v>6.5320659999999996E-3</v>
      </c>
      <c r="CQ293" s="33">
        <v>6.4753349999999996E-3</v>
      </c>
      <c r="CR293" s="33">
        <v>6.4194760000000003E-3</v>
      </c>
      <c r="CS293" s="33">
        <v>6.3646099999999997E-3</v>
      </c>
      <c r="CT293" s="33">
        <v>6.3104939999999998E-3</v>
      </c>
      <c r="CU293" s="33">
        <v>6.256597E-3</v>
      </c>
      <c r="CV293" s="33">
        <v>6.2028509999999997E-3</v>
      </c>
      <c r="CW293" s="33">
        <v>6.1496270000000004E-3</v>
      </c>
      <c r="CX293" s="33">
        <v>6.0969700000000002E-3</v>
      </c>
      <c r="CY293" s="33">
        <v>6.0447859999999999E-3</v>
      </c>
      <c r="CZ293" s="33">
        <v>5.992921E-3</v>
      </c>
      <c r="DA293" s="33">
        <v>5.9417740000000004E-3</v>
      </c>
      <c r="DB293" s="33">
        <v>5.8915720000000003E-3</v>
      </c>
      <c r="DC293" s="33">
        <v>5.8420449999999997E-3</v>
      </c>
      <c r="DD293" s="33">
        <v>5.7930849999999999E-3</v>
      </c>
      <c r="DE293" s="33">
        <v>5.7445730000000002E-3</v>
      </c>
      <c r="DF293" s="33">
        <v>5.6966899999999999E-3</v>
      </c>
      <c r="DG293" s="33">
        <v>5.650034E-3</v>
      </c>
      <c r="DH293" s="33">
        <v>5.6041219999999996E-3</v>
      </c>
      <c r="DI293" s="33">
        <v>5.5585959999999998E-3</v>
      </c>
      <c r="DJ293" s="33">
        <v>5.5129089999999999E-3</v>
      </c>
      <c r="DK293" s="33">
        <v>5.467258E-3</v>
      </c>
      <c r="DL293" s="33">
        <v>5.4220520000000001E-3</v>
      </c>
      <c r="DM293" s="33">
        <v>5.3774210000000003E-3</v>
      </c>
      <c r="DN293" s="33">
        <v>5.3335570000000001E-3</v>
      </c>
      <c r="DO293" s="33">
        <v>5.2904349999999996E-3</v>
      </c>
      <c r="DP293" s="33">
        <v>5.2484530000000001E-3</v>
      </c>
      <c r="DQ293" s="33">
        <v>5.2074620000000004E-3</v>
      </c>
      <c r="DR293" s="33">
        <v>5.1672030000000004E-3</v>
      </c>
      <c r="DS293" s="33">
        <v>5.1273619999999999E-3</v>
      </c>
      <c r="DT293" s="33">
        <v>5.0878989999999999E-3</v>
      </c>
      <c r="DU293" s="33">
        <v>5.0489990000000002E-3</v>
      </c>
      <c r="DV293" s="33">
        <v>5.0103459999999997E-3</v>
      </c>
      <c r="DW293" s="33">
        <v>4.9716559999999996E-3</v>
      </c>
      <c r="DX293" s="33">
        <v>4.932914E-3</v>
      </c>
      <c r="DY293" s="33">
        <v>4.8943449999999996E-3</v>
      </c>
      <c r="DZ293" s="33">
        <v>4.8560779999999998E-3</v>
      </c>
      <c r="EA293" s="33">
        <v>4.8182900000000002E-3</v>
      </c>
      <c r="EB293" s="33">
        <v>4.7811010000000003E-3</v>
      </c>
      <c r="EC293" s="33">
        <v>4.744435E-3</v>
      </c>
      <c r="ED293" s="33">
        <v>4.7083259999999997E-3</v>
      </c>
      <c r="EE293" s="33">
        <v>4.673122E-3</v>
      </c>
      <c r="EF293" s="33">
        <v>4.6389459999999997E-3</v>
      </c>
      <c r="EG293" s="33">
        <v>4.6056630000000003E-3</v>
      </c>
      <c r="EH293" s="33">
        <v>4.5731510000000001E-3</v>
      </c>
      <c r="EI293" s="33">
        <v>4.5411699999999998E-3</v>
      </c>
      <c r="EJ293" s="33">
        <v>4.509646E-3</v>
      </c>
      <c r="EK293" s="33">
        <v>4.4783440000000004E-3</v>
      </c>
      <c r="EL293" s="33">
        <v>4.4469959999999999E-3</v>
      </c>
      <c r="EM293" s="33">
        <v>4.4155310000000003E-3</v>
      </c>
      <c r="EN293" s="33">
        <v>4.3841039999999998E-3</v>
      </c>
      <c r="EO293" s="33">
        <v>4.352959E-3</v>
      </c>
      <c r="EP293" s="33">
        <v>4.3222879999999997E-3</v>
      </c>
      <c r="EQ293" s="33">
        <v>4.2923620000000001E-3</v>
      </c>
      <c r="ER293" s="33">
        <v>4.2635379999999999E-3</v>
      </c>
      <c r="ES293" s="33">
        <v>4.2358059999999999E-3</v>
      </c>
      <c r="ET293" s="33">
        <v>4.2089420000000002E-3</v>
      </c>
      <c r="EU293" s="33">
        <v>4.1826210000000001E-3</v>
      </c>
      <c r="EV293" s="33">
        <v>4.1565990000000004E-3</v>
      </c>
      <c r="EW293" s="33">
        <v>4.1308330000000004E-3</v>
      </c>
      <c r="EX293" s="33">
        <v>4.1055960000000004E-3</v>
      </c>
      <c r="EY293" s="33">
        <v>4.0811579999999997E-3</v>
      </c>
      <c r="EZ293" s="33">
        <v>4.0576240000000001E-3</v>
      </c>
      <c r="FA293" s="33">
        <v>4.0348950000000001E-3</v>
      </c>
      <c r="FB293" s="33">
        <v>4.0129040000000003E-3</v>
      </c>
      <c r="FC293" s="33">
        <v>3.9914920000000001E-3</v>
      </c>
      <c r="FD293" s="33">
        <v>3.9704809999999997E-3</v>
      </c>
      <c r="FE293" s="33">
        <v>3.9495900000000002E-3</v>
      </c>
      <c r="FF293" s="33">
        <v>3.9286030000000001E-3</v>
      </c>
      <c r="FG293" s="33">
        <v>3.9076349999999996E-3</v>
      </c>
      <c r="FH293" s="33">
        <v>3.8869030000000001E-3</v>
      </c>
      <c r="FI293" s="33">
        <v>3.8666299999999998E-3</v>
      </c>
      <c r="FJ293" s="33">
        <v>3.8470589999999999E-3</v>
      </c>
      <c r="FK293" s="33">
        <v>3.828171E-3</v>
      </c>
      <c r="FL293" s="33">
        <v>3.8098110000000002E-3</v>
      </c>
      <c r="FM293" s="33">
        <v>3.7916E-3</v>
      </c>
      <c r="FN293" s="33">
        <v>3.7734090000000001E-3</v>
      </c>
      <c r="FO293" s="33">
        <v>3.7551529999999998E-3</v>
      </c>
      <c r="FP293" s="33">
        <v>3.7369339999999999E-3</v>
      </c>
      <c r="FQ293" s="33">
        <v>3.7189380000000002E-3</v>
      </c>
      <c r="FR293" s="33">
        <v>3.7015049999999999E-3</v>
      </c>
      <c r="FS293" s="33">
        <v>3.6847020000000002E-3</v>
      </c>
      <c r="FT293" s="33">
        <v>3.668452E-3</v>
      </c>
      <c r="FU293" s="33">
        <v>3.652597E-3</v>
      </c>
      <c r="FV293" s="33">
        <v>3.6369979999999998E-3</v>
      </c>
      <c r="FW293" s="33">
        <v>3.6213899999999999E-3</v>
      </c>
      <c r="FX293" s="33">
        <v>3.6054080000000001E-3</v>
      </c>
      <c r="FY293" s="33">
        <v>3.588716E-3</v>
      </c>
      <c r="FZ293" s="33">
        <v>3.5713720000000002E-3</v>
      </c>
      <c r="GA293" s="33">
        <v>3.5536779999999998E-3</v>
      </c>
      <c r="GB293" s="33">
        <v>3.5360040000000001E-3</v>
      </c>
      <c r="GC293" s="33">
        <v>3.5184970000000002E-3</v>
      </c>
      <c r="GD293" s="33">
        <v>3.5010950000000001E-3</v>
      </c>
      <c r="GE293" s="33">
        <v>3.4836149999999998E-3</v>
      </c>
      <c r="GF293" s="33">
        <v>3.465952E-3</v>
      </c>
      <c r="GG293" s="33">
        <v>3.448057E-3</v>
      </c>
      <c r="GH293" s="33">
        <v>3.4300089999999999E-3</v>
      </c>
      <c r="GI293" s="33">
        <v>3.4120130000000002E-3</v>
      </c>
      <c r="GJ293" s="33">
        <v>3.3942569999999999E-3</v>
      </c>
      <c r="GK293" s="33">
        <v>3.3768660000000001E-3</v>
      </c>
      <c r="GL293" s="33">
        <v>3.359978E-3</v>
      </c>
      <c r="GM293" s="33">
        <v>3.343473E-3</v>
      </c>
      <c r="GN293" s="33">
        <v>3.3272169999999999E-3</v>
      </c>
      <c r="GO293" s="33">
        <v>3.3110850000000001E-3</v>
      </c>
      <c r="GP293" s="33">
        <v>3.2947599999999999E-3</v>
      </c>
      <c r="GQ293" s="33">
        <v>3.2779340000000001E-3</v>
      </c>
      <c r="GR293" s="33">
        <v>3.2604090000000001E-3</v>
      </c>
      <c r="GS293" s="33">
        <v>3.2422290000000001E-3</v>
      </c>
      <c r="GT293" s="33">
        <v>3.223732E-3</v>
      </c>
      <c r="GU293" s="33">
        <v>3.2052560000000001E-3</v>
      </c>
      <c r="GV293" s="33">
        <v>3.1869839999999999E-3</v>
      </c>
      <c r="GW293" s="33">
        <v>3.168836E-3</v>
      </c>
      <c r="GX293" s="33">
        <v>3.1509070000000001E-3</v>
      </c>
    </row>
    <row r="294" spans="1:206" x14ac:dyDescent="0.25">
      <c r="A294" s="13" t="str">
        <f t="shared" si="3"/>
        <v>Boom-FINE-0.8-20-60</v>
      </c>
      <c r="B294" s="13" t="s">
        <v>57</v>
      </c>
      <c r="C294" s="13" t="s">
        <v>30</v>
      </c>
      <c r="D294" s="23">
        <v>0.8</v>
      </c>
      <c r="E294" s="23">
        <v>20</v>
      </c>
      <c r="F294" s="32">
        <v>60</v>
      </c>
      <c r="G294" s="13">
        <v>0.61950070000000002</v>
      </c>
      <c r="H294" s="13">
        <v>0.45540249999999999</v>
      </c>
      <c r="I294" s="13">
        <v>0.36219649999999998</v>
      </c>
      <c r="J294" s="13">
        <v>0.2978732</v>
      </c>
      <c r="K294" s="13">
        <v>0.25037930000000003</v>
      </c>
      <c r="L294" s="13">
        <v>0.2141295</v>
      </c>
      <c r="M294" s="13">
        <v>0.18524099999999999</v>
      </c>
      <c r="N294" s="13">
        <v>0.1619478</v>
      </c>
      <c r="O294" s="13">
        <v>0.14256079999999999</v>
      </c>
      <c r="P294" s="13">
        <v>0.12648190000000001</v>
      </c>
      <c r="Q294" s="13">
        <v>0.1127891</v>
      </c>
      <c r="R294" s="13">
        <v>0.10108060000000001</v>
      </c>
      <c r="S294" s="13">
        <v>9.1073509999999996E-2</v>
      </c>
      <c r="T294" s="13">
        <v>8.2471039999999995E-2</v>
      </c>
      <c r="U294" s="13">
        <v>7.4868190000000001E-2</v>
      </c>
      <c r="V294" s="13">
        <v>6.8311999999999998E-2</v>
      </c>
      <c r="W294" s="13">
        <v>6.250899E-2</v>
      </c>
      <c r="X294" s="13">
        <v>5.7376839999999998E-2</v>
      </c>
      <c r="Y294" s="13">
        <v>5.2792619999999998E-2</v>
      </c>
      <c r="Z294" s="13">
        <v>4.8805910000000001E-2</v>
      </c>
      <c r="AA294" s="13">
        <v>4.5419609999999999E-2</v>
      </c>
      <c r="AB294" s="13">
        <v>4.232648E-2</v>
      </c>
      <c r="AC294" s="13">
        <v>3.959696E-2</v>
      </c>
      <c r="AD294" s="13">
        <v>3.705485E-2</v>
      </c>
      <c r="AE294" s="13">
        <v>3.4750000000000003E-2</v>
      </c>
      <c r="AF294" s="13">
        <v>3.2612790000000003E-2</v>
      </c>
      <c r="AG294" s="13">
        <v>3.06331E-2</v>
      </c>
      <c r="AH294" s="13">
        <v>2.8791509999999999E-2</v>
      </c>
      <c r="AI294" s="13">
        <v>2.7151990000000001E-2</v>
      </c>
      <c r="AJ294" s="13">
        <v>2.5595150000000001E-2</v>
      </c>
      <c r="AK294" s="13">
        <v>2.413612E-2</v>
      </c>
      <c r="AL294" s="13">
        <v>2.279983E-2</v>
      </c>
      <c r="AM294" s="13">
        <v>2.15769E-2</v>
      </c>
      <c r="AN294" s="13">
        <v>2.041987E-2</v>
      </c>
      <c r="AO294" s="13">
        <v>1.933899E-2</v>
      </c>
      <c r="AP294" s="13">
        <v>1.8342850000000001E-2</v>
      </c>
      <c r="AQ294" s="13">
        <v>1.7363239999999999E-2</v>
      </c>
      <c r="AR294" s="13">
        <v>1.6453209999999999E-2</v>
      </c>
      <c r="AS294" s="13">
        <v>1.560749E-2</v>
      </c>
      <c r="AT294" s="13">
        <v>1.481942E-2</v>
      </c>
      <c r="AU294" s="13">
        <v>1.4083719999999999E-2</v>
      </c>
      <c r="AV294" s="13">
        <v>1.339622E-2</v>
      </c>
      <c r="AW294" s="13">
        <v>1.2754379999999999E-2</v>
      </c>
      <c r="AX294" s="13">
        <v>1.215507E-2</v>
      </c>
      <c r="AY294" s="13">
        <v>1.159231E-2</v>
      </c>
      <c r="AZ294" s="13">
        <v>1.1059070000000001E-2</v>
      </c>
      <c r="BA294" s="13">
        <v>1.055527E-2</v>
      </c>
      <c r="BB294" s="13">
        <v>1.0083140000000001E-2</v>
      </c>
      <c r="BC294" s="13">
        <v>9.6410039999999999E-3</v>
      </c>
      <c r="BD294" s="13">
        <v>9.224398E-3</v>
      </c>
      <c r="BE294" s="13">
        <v>8.8319269999999998E-3</v>
      </c>
      <c r="BF294" s="13">
        <v>8.4620949999999993E-3</v>
      </c>
      <c r="BG294" s="13">
        <v>8.1129930000000006E-3</v>
      </c>
      <c r="BH294" s="13">
        <v>7.781853E-3</v>
      </c>
      <c r="BI294" s="13">
        <v>7.4677889999999999E-3</v>
      </c>
      <c r="BJ294" s="13">
        <v>7.1699650000000004E-3</v>
      </c>
      <c r="BK294" s="13">
        <v>6.8884109999999997E-3</v>
      </c>
      <c r="BL294" s="13">
        <v>6.6227220000000002E-3</v>
      </c>
      <c r="BM294" s="13">
        <v>6.3713019999999997E-3</v>
      </c>
      <c r="BN294" s="13">
        <v>6.1344939999999999E-3</v>
      </c>
      <c r="BO294" s="13">
        <v>5.9111110000000001E-3</v>
      </c>
      <c r="BP294" s="13">
        <v>5.6967930000000003E-3</v>
      </c>
      <c r="BQ294" s="13">
        <v>5.4899609999999998E-3</v>
      </c>
      <c r="BR294" s="13">
        <v>5.2922139999999999E-3</v>
      </c>
      <c r="BS294" s="13">
        <v>5.1045910000000003E-3</v>
      </c>
      <c r="BT294" s="13">
        <v>4.9276440000000001E-3</v>
      </c>
      <c r="BU294" s="13">
        <v>4.760462E-3</v>
      </c>
      <c r="BV294" s="13">
        <v>4.6018600000000002E-3</v>
      </c>
      <c r="BW294" s="13">
        <v>4.4505129999999997E-3</v>
      </c>
      <c r="BX294" s="13">
        <v>4.3066390000000001E-3</v>
      </c>
      <c r="BY294" s="13">
        <v>4.1703740000000001E-3</v>
      </c>
      <c r="BZ294" s="13">
        <v>4.0409759999999999E-3</v>
      </c>
      <c r="CA294" s="13">
        <v>3.9174889999999997E-3</v>
      </c>
      <c r="CB294" s="13">
        <v>3.799743E-3</v>
      </c>
      <c r="CC294" s="13">
        <v>3.6881320000000002E-3</v>
      </c>
      <c r="CD294" s="13">
        <v>3.5827139999999999E-3</v>
      </c>
      <c r="CE294" s="13">
        <v>3.482494E-3</v>
      </c>
      <c r="CF294" s="13">
        <v>3.387695E-3</v>
      </c>
      <c r="CG294" s="13">
        <v>3.2983219999999998E-3</v>
      </c>
      <c r="CH294" s="13">
        <v>3.2137870000000001E-3</v>
      </c>
      <c r="CI294" s="13">
        <v>3.1323039999999998E-3</v>
      </c>
      <c r="CJ294" s="13">
        <v>3.053493E-3</v>
      </c>
      <c r="CK294" s="13">
        <v>2.9781679999999998E-3</v>
      </c>
      <c r="CL294" s="13">
        <v>2.9065779999999999E-3</v>
      </c>
      <c r="CM294" s="13">
        <v>2.83885E-3</v>
      </c>
      <c r="CN294" s="13">
        <v>2.774351E-3</v>
      </c>
      <c r="CO294" s="13">
        <v>2.711963E-3</v>
      </c>
      <c r="CP294" s="13">
        <v>2.6515969999999999E-3</v>
      </c>
      <c r="CQ294" s="13">
        <v>2.593751E-3</v>
      </c>
      <c r="CR294" s="13">
        <v>2.5386639999999999E-3</v>
      </c>
      <c r="CS294" s="13">
        <v>2.48547E-3</v>
      </c>
      <c r="CT294" s="13">
        <v>2.4341139999999998E-3</v>
      </c>
      <c r="CU294" s="13">
        <v>2.384667E-3</v>
      </c>
      <c r="CV294" s="13">
        <v>2.3369950000000001E-3</v>
      </c>
      <c r="CW294" s="13">
        <v>2.2915140000000001E-3</v>
      </c>
      <c r="CX294" s="13">
        <v>2.2486680000000001E-3</v>
      </c>
      <c r="CY294" s="13">
        <v>2.208308E-3</v>
      </c>
      <c r="CZ294" s="13">
        <v>2.169706E-3</v>
      </c>
      <c r="DA294" s="13">
        <v>2.1320929999999998E-3</v>
      </c>
      <c r="DB294" s="13">
        <v>2.0954429999999998E-3</v>
      </c>
      <c r="DC294" s="13">
        <v>2.0600200000000001E-3</v>
      </c>
      <c r="DD294" s="13">
        <v>2.0259729999999999E-3</v>
      </c>
      <c r="DE294" s="13">
        <v>1.9929190000000001E-3</v>
      </c>
      <c r="DF294" s="13">
        <v>1.9607890000000001E-3</v>
      </c>
      <c r="DG294" s="13">
        <v>1.9301089999999999E-3</v>
      </c>
      <c r="DH294" s="13">
        <v>1.901343E-3</v>
      </c>
      <c r="DI294" s="13">
        <v>1.874452E-3</v>
      </c>
      <c r="DJ294" s="13">
        <v>1.8488300000000001E-3</v>
      </c>
      <c r="DK294" s="13">
        <v>1.8239459999999999E-3</v>
      </c>
      <c r="DL294" s="13">
        <v>1.799562E-3</v>
      </c>
      <c r="DM294" s="13">
        <v>1.7755010000000001E-3</v>
      </c>
      <c r="DN294" s="13">
        <v>1.751975E-3</v>
      </c>
      <c r="DO294" s="13">
        <v>1.729232E-3</v>
      </c>
      <c r="DP294" s="13">
        <v>1.7077730000000001E-3</v>
      </c>
      <c r="DQ294" s="13">
        <v>1.6874119999999999E-3</v>
      </c>
      <c r="DR294" s="13">
        <v>1.667885E-3</v>
      </c>
      <c r="DS294" s="13">
        <v>1.6491349999999999E-3</v>
      </c>
      <c r="DT294" s="13">
        <v>1.6310230000000001E-3</v>
      </c>
      <c r="DU294" s="13">
        <v>1.6135990000000001E-3</v>
      </c>
      <c r="DV294" s="13">
        <v>1.597128E-3</v>
      </c>
      <c r="DW294" s="13">
        <v>1.5818340000000001E-3</v>
      </c>
      <c r="DX294" s="13">
        <v>1.567576E-3</v>
      </c>
      <c r="DY294" s="13">
        <v>1.5538240000000001E-3</v>
      </c>
      <c r="DZ294" s="13">
        <v>1.5404290000000001E-3</v>
      </c>
      <c r="EA294" s="13">
        <v>1.5275099999999999E-3</v>
      </c>
      <c r="EB294" s="13">
        <v>1.514919E-3</v>
      </c>
      <c r="EC294" s="13">
        <v>1.502497E-3</v>
      </c>
      <c r="ED294" s="13">
        <v>1.490597E-3</v>
      </c>
      <c r="EE294" s="13">
        <v>1.479471E-3</v>
      </c>
      <c r="EF294" s="13">
        <v>1.4689779999999999E-3</v>
      </c>
      <c r="EG294" s="13">
        <v>1.458935E-3</v>
      </c>
      <c r="EH294" s="13">
        <v>1.4494760000000001E-3</v>
      </c>
      <c r="EI294" s="13">
        <v>1.4406410000000001E-3</v>
      </c>
      <c r="EJ294" s="13">
        <v>1.4321519999999999E-3</v>
      </c>
      <c r="EK294" s="13">
        <v>1.4239439999999999E-3</v>
      </c>
      <c r="EL294" s="13">
        <v>1.4160589999999999E-3</v>
      </c>
      <c r="EM294" s="13">
        <v>1.4081E-3</v>
      </c>
      <c r="EN294" s="13">
        <v>1.3998089999999999E-3</v>
      </c>
      <c r="EO294" s="13">
        <v>1.3909320000000001E-3</v>
      </c>
      <c r="EP294" s="13">
        <v>1.381539E-3</v>
      </c>
      <c r="EQ294" s="13">
        <v>1.372123E-3</v>
      </c>
      <c r="ER294" s="13">
        <v>1.3631100000000001E-3</v>
      </c>
      <c r="ES294" s="13">
        <v>1.35483E-3</v>
      </c>
      <c r="ET294" s="13">
        <v>1.3474839999999999E-3</v>
      </c>
      <c r="EU294" s="13">
        <v>1.3410309999999999E-3</v>
      </c>
      <c r="EV294" s="13">
        <v>1.3349989999999999E-3</v>
      </c>
      <c r="EW294" s="13">
        <v>1.3288060000000001E-3</v>
      </c>
      <c r="EX294" s="13">
        <v>1.322225E-3</v>
      </c>
      <c r="EY294" s="13">
        <v>1.3149940000000001E-3</v>
      </c>
      <c r="EZ294" s="13">
        <v>1.30714E-3</v>
      </c>
      <c r="FA294" s="13">
        <v>1.298942E-3</v>
      </c>
      <c r="FB294" s="13">
        <v>1.2907509999999999E-3</v>
      </c>
      <c r="FC294" s="13">
        <v>1.282786E-3</v>
      </c>
      <c r="FD294" s="13">
        <v>1.2751570000000001E-3</v>
      </c>
      <c r="FE294" s="13">
        <v>1.2678240000000001E-3</v>
      </c>
      <c r="FF294" s="13">
        <v>1.260859E-3</v>
      </c>
      <c r="FG294" s="13">
        <v>1.254387E-3</v>
      </c>
      <c r="FH294" s="13">
        <v>1.2481180000000001E-3</v>
      </c>
      <c r="FI294" s="13">
        <v>1.241802E-3</v>
      </c>
      <c r="FJ294" s="13">
        <v>1.2357049999999999E-3</v>
      </c>
      <c r="FK294" s="13">
        <v>1.22981E-3</v>
      </c>
      <c r="FL294" s="13">
        <v>1.2238080000000001E-3</v>
      </c>
      <c r="FM294" s="13">
        <v>1.2174200000000001E-3</v>
      </c>
      <c r="FN294" s="13">
        <v>1.2108380000000001E-3</v>
      </c>
      <c r="FO294" s="13">
        <v>1.204033E-3</v>
      </c>
      <c r="FP294" s="13">
        <v>1.196967E-3</v>
      </c>
      <c r="FQ294" s="13">
        <v>1.1897629999999999E-3</v>
      </c>
      <c r="FR294" s="13">
        <v>1.1825169999999999E-3</v>
      </c>
      <c r="FS294" s="13">
        <v>1.1755890000000001E-3</v>
      </c>
      <c r="FT294" s="13">
        <v>1.1693140000000001E-3</v>
      </c>
      <c r="FU294" s="13">
        <v>1.1634729999999999E-3</v>
      </c>
      <c r="FV294" s="13">
        <v>1.158023E-3</v>
      </c>
      <c r="FW294" s="13">
        <v>1.152992E-3</v>
      </c>
      <c r="FX294" s="13">
        <v>1.148004E-3</v>
      </c>
      <c r="FY294" s="13">
        <v>1.1426190000000001E-3</v>
      </c>
      <c r="FZ294" s="13">
        <v>1.1368260000000001E-3</v>
      </c>
      <c r="GA294" s="13">
        <v>1.1307439999999999E-3</v>
      </c>
      <c r="GB294" s="13">
        <v>1.1245039999999999E-3</v>
      </c>
      <c r="GC294" s="13">
        <v>1.1182939999999999E-3</v>
      </c>
      <c r="GD294" s="13">
        <v>1.1122910000000001E-3</v>
      </c>
      <c r="GE294" s="13">
        <v>1.106683E-3</v>
      </c>
      <c r="GF294" s="13">
        <v>1.1015770000000001E-3</v>
      </c>
      <c r="GG294" s="13">
        <v>1.0969549999999999E-3</v>
      </c>
      <c r="GH294" s="13">
        <v>1.092609E-3</v>
      </c>
      <c r="GI294" s="13">
        <v>1.088328E-3</v>
      </c>
      <c r="GJ294" s="13">
        <v>1.083996E-3</v>
      </c>
      <c r="GK294" s="13">
        <v>1.079329E-3</v>
      </c>
      <c r="GL294" s="13">
        <v>1.074242E-3</v>
      </c>
      <c r="GM294" s="13">
        <v>1.0688570000000001E-3</v>
      </c>
      <c r="GN294" s="13">
        <v>1.0632230000000001E-3</v>
      </c>
      <c r="GO294" s="13">
        <v>1.0574919999999999E-3</v>
      </c>
      <c r="GP294" s="13">
        <v>1.0519069999999999E-3</v>
      </c>
      <c r="GQ294" s="13">
        <v>1.046658E-3</v>
      </c>
      <c r="GR294" s="13">
        <v>1.041773E-3</v>
      </c>
      <c r="GS294" s="13">
        <v>1.037404E-3</v>
      </c>
      <c r="GT294" s="13">
        <v>1.0335940000000001E-3</v>
      </c>
      <c r="GU294" s="13">
        <v>1.030144E-3</v>
      </c>
      <c r="GV294" s="13">
        <v>1.0270520000000001E-3</v>
      </c>
      <c r="GW294" s="13">
        <v>1.024238E-3</v>
      </c>
      <c r="GX294" s="13">
        <v>1.021409E-3</v>
      </c>
    </row>
    <row r="295" spans="1:206" x14ac:dyDescent="0.25">
      <c r="A295" s="13" t="str">
        <f t="shared" si="3"/>
        <v>Boom-FINE-0.8-14-60</v>
      </c>
      <c r="B295" s="13" t="s">
        <v>57</v>
      </c>
      <c r="C295" s="13" t="s">
        <v>30</v>
      </c>
      <c r="D295" s="23">
        <v>0.8</v>
      </c>
      <c r="E295" s="23">
        <v>14</v>
      </c>
      <c r="F295" s="32">
        <v>60</v>
      </c>
      <c r="G295" s="13">
        <v>0.51296989999999998</v>
      </c>
      <c r="H295" s="13">
        <v>0.35371089999999999</v>
      </c>
      <c r="I295" s="13">
        <v>0.26606160000000001</v>
      </c>
      <c r="J295" s="13">
        <v>0.20970749999999999</v>
      </c>
      <c r="K295" s="13">
        <v>0.17033119999999999</v>
      </c>
      <c r="L295" s="13">
        <v>0.14125370000000001</v>
      </c>
      <c r="M295" s="13">
        <v>0.1191657</v>
      </c>
      <c r="N295" s="13">
        <v>0.1018411</v>
      </c>
      <c r="O295" s="13">
        <v>8.7845329999999999E-2</v>
      </c>
      <c r="P295" s="13">
        <v>7.6464710000000005E-2</v>
      </c>
      <c r="Q295" s="13">
        <v>6.7301970000000003E-2</v>
      </c>
      <c r="R295" s="13">
        <v>5.954214E-2</v>
      </c>
      <c r="S295" s="13">
        <v>5.2963250000000003E-2</v>
      </c>
      <c r="T295" s="13">
        <v>4.7414980000000002E-2</v>
      </c>
      <c r="U295" s="13">
        <v>4.3578499999999999E-2</v>
      </c>
      <c r="V295" s="13">
        <v>3.9926940000000001E-2</v>
      </c>
      <c r="W295" s="13">
        <v>3.6711090000000002E-2</v>
      </c>
      <c r="X295" s="13">
        <v>3.3744240000000002E-2</v>
      </c>
      <c r="Y295" s="13">
        <v>3.1122070000000002E-2</v>
      </c>
      <c r="Z295" s="13">
        <v>2.8781020000000001E-2</v>
      </c>
      <c r="AA295" s="13">
        <v>2.670759E-2</v>
      </c>
      <c r="AB295" s="13">
        <v>2.4753460000000001E-2</v>
      </c>
      <c r="AC295" s="13">
        <v>2.300439E-2</v>
      </c>
      <c r="AD295" s="13">
        <v>2.1478649999999998E-2</v>
      </c>
      <c r="AE295" s="13">
        <v>2.0057390000000001E-2</v>
      </c>
      <c r="AF295" s="13">
        <v>1.8730980000000001E-2</v>
      </c>
      <c r="AG295" s="13">
        <v>1.7562930000000001E-2</v>
      </c>
      <c r="AH295" s="13">
        <v>1.648705E-2</v>
      </c>
      <c r="AI295" s="13">
        <v>1.5489370000000001E-2</v>
      </c>
      <c r="AJ295" s="13">
        <v>1.458096E-2</v>
      </c>
      <c r="AK295" s="13">
        <v>1.3685569999999999E-2</v>
      </c>
      <c r="AL295" s="13">
        <v>1.2871560000000001E-2</v>
      </c>
      <c r="AM295" s="13">
        <v>1.212777E-2</v>
      </c>
      <c r="AN295" s="13">
        <v>1.1445139999999999E-2</v>
      </c>
      <c r="AO295" s="13">
        <v>1.0821249999999999E-2</v>
      </c>
      <c r="AP295" s="13">
        <v>1.025094E-2</v>
      </c>
      <c r="AQ295" s="13">
        <v>9.7258729999999995E-3</v>
      </c>
      <c r="AR295" s="13">
        <v>9.2408720000000007E-3</v>
      </c>
      <c r="AS295" s="13">
        <v>8.7941849999999995E-3</v>
      </c>
      <c r="AT295" s="13">
        <v>8.3823279999999997E-3</v>
      </c>
      <c r="AU295" s="13">
        <v>7.9992259999999999E-3</v>
      </c>
      <c r="AV295" s="13">
        <v>7.6440509999999998E-3</v>
      </c>
      <c r="AW295" s="13">
        <v>7.3164199999999997E-3</v>
      </c>
      <c r="AX295" s="13">
        <v>7.0113980000000003E-3</v>
      </c>
      <c r="AY295" s="13">
        <v>6.7263920000000003E-3</v>
      </c>
      <c r="AZ295" s="13">
        <v>6.4625769999999997E-3</v>
      </c>
      <c r="BA295" s="13">
        <v>6.216386E-3</v>
      </c>
      <c r="BB295" s="13">
        <v>5.9853670000000001E-3</v>
      </c>
      <c r="BC295" s="13">
        <v>5.7696290000000001E-3</v>
      </c>
      <c r="BD295" s="13">
        <v>5.5682290000000001E-3</v>
      </c>
      <c r="BE295" s="13">
        <v>5.3801279999999996E-3</v>
      </c>
      <c r="BF295" s="13">
        <v>5.2040059999999997E-3</v>
      </c>
      <c r="BG295" s="13">
        <v>5.038832E-3</v>
      </c>
      <c r="BH295" s="13">
        <v>4.8842640000000001E-3</v>
      </c>
      <c r="BI295" s="13">
        <v>4.739933E-3</v>
      </c>
      <c r="BJ295" s="13">
        <v>4.6035980000000004E-3</v>
      </c>
      <c r="BK295" s="13">
        <v>4.4754410000000001E-3</v>
      </c>
      <c r="BL295" s="13">
        <v>4.3560480000000004E-3</v>
      </c>
      <c r="BM295" s="13">
        <v>4.2442629999999999E-3</v>
      </c>
      <c r="BN295" s="13">
        <v>4.1393580000000001E-3</v>
      </c>
      <c r="BO295" s="13">
        <v>4.0414589999999999E-3</v>
      </c>
      <c r="BP295" s="13">
        <v>3.9503699999999999E-3</v>
      </c>
      <c r="BQ295" s="13">
        <v>3.865673E-3</v>
      </c>
      <c r="BR295" s="13">
        <v>3.7853829999999998E-3</v>
      </c>
      <c r="BS295" s="13">
        <v>3.7094770000000001E-3</v>
      </c>
      <c r="BT295" s="13">
        <v>3.6384220000000001E-3</v>
      </c>
      <c r="BU295" s="13">
        <v>3.5718690000000001E-3</v>
      </c>
      <c r="BV295" s="13">
        <v>3.508808E-3</v>
      </c>
      <c r="BW295" s="13">
        <v>3.4484950000000002E-3</v>
      </c>
      <c r="BX295" s="13">
        <v>3.3916810000000001E-3</v>
      </c>
      <c r="BY295" s="13">
        <v>3.3384920000000002E-3</v>
      </c>
      <c r="BZ295" s="13">
        <v>3.2883539999999998E-3</v>
      </c>
      <c r="CA295" s="13">
        <v>3.2403779999999999E-3</v>
      </c>
      <c r="CB295" s="13">
        <v>3.1948359999999999E-3</v>
      </c>
      <c r="CC295" s="13">
        <v>3.1511569999999999E-3</v>
      </c>
      <c r="CD295" s="13">
        <v>3.1085169999999999E-3</v>
      </c>
      <c r="CE295" s="13">
        <v>3.0673879999999999E-3</v>
      </c>
      <c r="CF295" s="13">
        <v>3.0285360000000001E-3</v>
      </c>
      <c r="CG295" s="13">
        <v>2.991517E-3</v>
      </c>
      <c r="CH295" s="13">
        <v>2.9568400000000001E-3</v>
      </c>
      <c r="CI295" s="13">
        <v>2.9243300000000002E-3</v>
      </c>
      <c r="CJ295" s="13">
        <v>2.893414E-3</v>
      </c>
      <c r="CK295" s="13">
        <v>2.8631559999999999E-3</v>
      </c>
      <c r="CL295" s="13">
        <v>2.8332909999999999E-3</v>
      </c>
      <c r="CM295" s="13">
        <v>2.8041170000000001E-3</v>
      </c>
      <c r="CN295" s="13">
        <v>2.7759379999999999E-3</v>
      </c>
      <c r="CO295" s="13">
        <v>2.7486609999999999E-3</v>
      </c>
      <c r="CP295" s="13">
        <v>2.7220809999999999E-3</v>
      </c>
      <c r="CQ295" s="13">
        <v>2.6968640000000002E-3</v>
      </c>
      <c r="CR295" s="13">
        <v>2.673188E-3</v>
      </c>
      <c r="CS295" s="13">
        <v>2.6499660000000001E-3</v>
      </c>
      <c r="CT295" s="13">
        <v>2.627019E-3</v>
      </c>
      <c r="CU295" s="13">
        <v>2.6045650000000001E-3</v>
      </c>
      <c r="CV295" s="13">
        <v>2.5822589999999999E-3</v>
      </c>
      <c r="CW295" s="13">
        <v>2.559923E-3</v>
      </c>
      <c r="CX295" s="13">
        <v>2.5377830000000001E-3</v>
      </c>
      <c r="CY295" s="13">
        <v>2.5160320000000001E-3</v>
      </c>
      <c r="CZ295" s="13">
        <v>2.4946949999999999E-3</v>
      </c>
      <c r="DA295" s="13">
        <v>2.4735999999999998E-3</v>
      </c>
      <c r="DB295" s="13">
        <v>2.4525459999999999E-3</v>
      </c>
      <c r="DC295" s="13">
        <v>2.4314969999999999E-3</v>
      </c>
      <c r="DD295" s="13">
        <v>2.410419E-3</v>
      </c>
      <c r="DE295" s="13">
        <v>2.3894849999999998E-3</v>
      </c>
      <c r="DF295" s="13">
        <v>2.3686050000000002E-3</v>
      </c>
      <c r="DG295" s="13">
        <v>2.348096E-3</v>
      </c>
      <c r="DH295" s="13">
        <v>2.3281310000000002E-3</v>
      </c>
      <c r="DI295" s="13">
        <v>2.3084759999999998E-3</v>
      </c>
      <c r="DJ295" s="13">
        <v>2.2890760000000001E-3</v>
      </c>
      <c r="DK295" s="13">
        <v>2.2699909999999998E-3</v>
      </c>
      <c r="DL295" s="13">
        <v>2.2507669999999999E-3</v>
      </c>
      <c r="DM295" s="13">
        <v>2.2311029999999999E-3</v>
      </c>
      <c r="DN295" s="13">
        <v>2.2109949999999999E-3</v>
      </c>
      <c r="DO295" s="13">
        <v>2.190605E-3</v>
      </c>
      <c r="DP295" s="13">
        <v>2.1698469999999999E-3</v>
      </c>
      <c r="DQ295" s="13">
        <v>2.149172E-3</v>
      </c>
      <c r="DR295" s="13">
        <v>2.129152E-3</v>
      </c>
      <c r="DS295" s="13">
        <v>2.1095829999999999E-3</v>
      </c>
      <c r="DT295" s="13">
        <v>2.0902719999999998E-3</v>
      </c>
      <c r="DU295" s="13">
        <v>2.0710939999999999E-3</v>
      </c>
      <c r="DV295" s="13">
        <v>2.051621E-3</v>
      </c>
      <c r="DW295" s="13">
        <v>2.0318070000000001E-3</v>
      </c>
      <c r="DX295" s="13">
        <v>2.0115900000000002E-3</v>
      </c>
      <c r="DY295" s="13">
        <v>1.9907840000000002E-3</v>
      </c>
      <c r="DZ295" s="13">
        <v>1.9697209999999998E-3</v>
      </c>
      <c r="EA295" s="13">
        <v>1.948941E-3</v>
      </c>
      <c r="EB295" s="13">
        <v>1.9284529999999999E-3</v>
      </c>
      <c r="EC295" s="13">
        <v>1.908248E-3</v>
      </c>
      <c r="ED295" s="13">
        <v>1.888273E-3</v>
      </c>
      <c r="EE295" s="13">
        <v>1.868579E-3</v>
      </c>
      <c r="EF295" s="13">
        <v>1.8492059999999999E-3</v>
      </c>
      <c r="EG295" s="13">
        <v>1.830026E-3</v>
      </c>
      <c r="EH295" s="13">
        <v>1.811151E-3</v>
      </c>
      <c r="EI295" s="13">
        <v>1.7926750000000001E-3</v>
      </c>
      <c r="EJ295" s="13">
        <v>1.774503E-3</v>
      </c>
      <c r="EK295" s="13">
        <v>1.756564E-3</v>
      </c>
      <c r="EL295" s="13">
        <v>1.7386299999999999E-3</v>
      </c>
      <c r="EM295" s="13">
        <v>1.7206680000000001E-3</v>
      </c>
      <c r="EN295" s="13">
        <v>1.702603E-3</v>
      </c>
      <c r="EO295" s="13">
        <v>1.684605E-3</v>
      </c>
      <c r="EP295" s="13">
        <v>1.6669460000000001E-3</v>
      </c>
      <c r="EQ295" s="13">
        <v>1.649684E-3</v>
      </c>
      <c r="ER295" s="13">
        <v>1.6329809999999999E-3</v>
      </c>
      <c r="ES295" s="13">
        <v>1.617077E-3</v>
      </c>
      <c r="ET295" s="13">
        <v>1.6019369999999999E-3</v>
      </c>
      <c r="EU295" s="13">
        <v>1.5874070000000001E-3</v>
      </c>
      <c r="EV295" s="13">
        <v>1.5733850000000001E-3</v>
      </c>
      <c r="EW295" s="13">
        <v>1.559801E-3</v>
      </c>
      <c r="EX295" s="13">
        <v>1.54659E-3</v>
      </c>
      <c r="EY295" s="13">
        <v>1.533609E-3</v>
      </c>
      <c r="EZ295" s="13">
        <v>1.5208800000000001E-3</v>
      </c>
      <c r="FA295" s="13">
        <v>1.5083029999999999E-3</v>
      </c>
      <c r="FB295" s="13">
        <v>1.495854E-3</v>
      </c>
      <c r="FC295" s="13">
        <v>1.4837940000000001E-3</v>
      </c>
      <c r="FD295" s="13">
        <v>1.4722489999999999E-3</v>
      </c>
      <c r="FE295" s="13">
        <v>1.461368E-3</v>
      </c>
      <c r="FF295" s="13">
        <v>1.451209E-3</v>
      </c>
      <c r="FG295" s="13">
        <v>1.4415949999999999E-3</v>
      </c>
      <c r="FH295" s="13">
        <v>1.4325049999999999E-3</v>
      </c>
      <c r="FI295" s="13">
        <v>1.4239490000000001E-3</v>
      </c>
      <c r="FJ295" s="13">
        <v>1.415719E-3</v>
      </c>
      <c r="FK295" s="13">
        <v>1.407588E-3</v>
      </c>
      <c r="FL295" s="13">
        <v>1.399457E-3</v>
      </c>
      <c r="FM295" s="13">
        <v>1.391158E-3</v>
      </c>
      <c r="FN295" s="13">
        <v>1.3826960000000001E-3</v>
      </c>
      <c r="FO295" s="13">
        <v>1.3743589999999999E-3</v>
      </c>
      <c r="FP295" s="13">
        <v>1.366251E-3</v>
      </c>
      <c r="FQ295" s="13">
        <v>1.3583759999999999E-3</v>
      </c>
      <c r="FR295" s="13">
        <v>1.3509010000000001E-3</v>
      </c>
      <c r="FS295" s="13">
        <v>1.343924E-3</v>
      </c>
      <c r="FT295" s="13">
        <v>1.3373650000000001E-3</v>
      </c>
      <c r="FU295" s="13">
        <v>1.3312549999999999E-3</v>
      </c>
      <c r="FV295" s="13">
        <v>1.32562E-3</v>
      </c>
      <c r="FW295" s="13">
        <v>1.3202439999999999E-3</v>
      </c>
      <c r="FX295" s="13">
        <v>1.314981E-3</v>
      </c>
      <c r="FY295" s="13">
        <v>1.309635E-3</v>
      </c>
      <c r="FZ295" s="13">
        <v>1.3040269999999999E-3</v>
      </c>
      <c r="GA295" s="13">
        <v>1.2981620000000001E-3</v>
      </c>
      <c r="GB295" s="13">
        <v>1.292119E-3</v>
      </c>
      <c r="GC295" s="13">
        <v>1.2859460000000001E-3</v>
      </c>
      <c r="GD295" s="13">
        <v>1.279774E-3</v>
      </c>
      <c r="GE295" s="13">
        <v>1.273623E-3</v>
      </c>
      <c r="GF295" s="13">
        <v>1.267631E-3</v>
      </c>
      <c r="GG295" s="13">
        <v>1.2619280000000001E-3</v>
      </c>
      <c r="GH295" s="13">
        <v>1.2566509999999999E-3</v>
      </c>
      <c r="GI295" s="13">
        <v>1.2517699999999999E-3</v>
      </c>
      <c r="GJ295" s="13">
        <v>1.2471439999999999E-3</v>
      </c>
      <c r="GK295" s="13">
        <v>1.242635E-3</v>
      </c>
      <c r="GL295" s="13">
        <v>1.2381359999999999E-3</v>
      </c>
      <c r="GM295" s="13">
        <v>1.233519E-3</v>
      </c>
      <c r="GN295" s="13">
        <v>1.2287579999999999E-3</v>
      </c>
      <c r="GO295" s="13">
        <v>1.2238279999999999E-3</v>
      </c>
      <c r="GP295" s="13">
        <v>1.218661E-3</v>
      </c>
      <c r="GQ295" s="13">
        <v>1.213338E-3</v>
      </c>
      <c r="GR295" s="13">
        <v>1.208186E-3</v>
      </c>
      <c r="GS295" s="13">
        <v>1.2033320000000001E-3</v>
      </c>
      <c r="GT295" s="13">
        <v>1.1988999999999999E-3</v>
      </c>
      <c r="GU295" s="13">
        <v>1.194938E-3</v>
      </c>
      <c r="GV295" s="13">
        <v>1.191201E-3</v>
      </c>
      <c r="GW295" s="13">
        <v>1.1874190000000001E-3</v>
      </c>
      <c r="GX295" s="13">
        <v>1.18352E-3</v>
      </c>
    </row>
    <row r="296" spans="1:206" x14ac:dyDescent="0.25">
      <c r="A296" s="13" t="str">
        <f t="shared" si="3"/>
        <v>Boom-FINE-0.8-7-60</v>
      </c>
      <c r="B296" s="13" t="s">
        <v>57</v>
      </c>
      <c r="C296" s="13" t="s">
        <v>30</v>
      </c>
      <c r="D296" s="23">
        <v>0.8</v>
      </c>
      <c r="E296" s="23">
        <v>7</v>
      </c>
      <c r="F296" s="32">
        <v>60</v>
      </c>
      <c r="G296" s="13">
        <v>0.32785730000000002</v>
      </c>
      <c r="H296" s="13">
        <v>0.18957579999999999</v>
      </c>
      <c r="I296" s="13">
        <v>0.1287335</v>
      </c>
      <c r="J296" s="13">
        <v>9.4882159999999993E-2</v>
      </c>
      <c r="K296" s="13">
        <v>7.3204930000000001E-2</v>
      </c>
      <c r="L296" s="13">
        <v>5.8825959999999997E-2</v>
      </c>
      <c r="M296" s="13">
        <v>4.8225320000000002E-2</v>
      </c>
      <c r="N296" s="13">
        <v>4.2328259999999999E-2</v>
      </c>
      <c r="O296" s="13">
        <v>3.7756749999999999E-2</v>
      </c>
      <c r="P296" s="13">
        <v>3.4136050000000001E-2</v>
      </c>
      <c r="Q296" s="13">
        <v>3.1225820000000001E-2</v>
      </c>
      <c r="R296" s="13">
        <v>2.86825E-2</v>
      </c>
      <c r="S296" s="13">
        <v>2.6427969999999999E-2</v>
      </c>
      <c r="T296" s="13">
        <v>2.4318039999999999E-2</v>
      </c>
      <c r="U296" s="13">
        <v>2.228751E-2</v>
      </c>
      <c r="V296" s="13">
        <v>2.04149E-2</v>
      </c>
      <c r="W296" s="13">
        <v>1.855468E-2</v>
      </c>
      <c r="X296" s="13">
        <v>1.7095229999999999E-2</v>
      </c>
      <c r="Y296" s="13">
        <v>1.587649E-2</v>
      </c>
      <c r="Z296" s="13">
        <v>1.4842080000000001E-2</v>
      </c>
      <c r="AA296" s="13">
        <v>1.392182E-2</v>
      </c>
      <c r="AB296" s="13">
        <v>1.3124149999999999E-2</v>
      </c>
      <c r="AC296" s="13">
        <v>1.2407949999999999E-2</v>
      </c>
      <c r="AD296" s="13">
        <v>1.165853E-2</v>
      </c>
      <c r="AE296" s="13">
        <v>1.1002659999999999E-2</v>
      </c>
      <c r="AF296" s="13">
        <v>1.0428059999999999E-2</v>
      </c>
      <c r="AG296" s="13">
        <v>9.9172940000000001E-3</v>
      </c>
      <c r="AH296" s="13">
        <v>9.4629810000000005E-3</v>
      </c>
      <c r="AI296" s="13">
        <v>9.0553560000000005E-3</v>
      </c>
      <c r="AJ296" s="13">
        <v>8.6870420000000007E-3</v>
      </c>
      <c r="AK296" s="13">
        <v>8.3537469999999999E-3</v>
      </c>
      <c r="AL296" s="13">
        <v>8.0510689999999992E-3</v>
      </c>
      <c r="AM296" s="13">
        <v>7.7744370000000004E-3</v>
      </c>
      <c r="AN296" s="13">
        <v>7.5203450000000003E-3</v>
      </c>
      <c r="AO296" s="13">
        <v>7.2875989999999996E-3</v>
      </c>
      <c r="AP296" s="13">
        <v>7.0729360000000002E-3</v>
      </c>
      <c r="AQ296" s="13">
        <v>6.8735080000000004E-3</v>
      </c>
      <c r="AR296" s="13">
        <v>6.688289E-3</v>
      </c>
      <c r="AS296" s="13">
        <v>6.5145460000000004E-3</v>
      </c>
      <c r="AT296" s="13">
        <v>6.3523850000000003E-3</v>
      </c>
      <c r="AU296" s="13">
        <v>6.1989610000000002E-3</v>
      </c>
      <c r="AV296" s="13">
        <v>6.0552590000000003E-3</v>
      </c>
      <c r="AW296" s="13">
        <v>5.9202430000000004E-3</v>
      </c>
      <c r="AX296" s="13">
        <v>5.7925909999999997E-3</v>
      </c>
      <c r="AY296" s="13">
        <v>5.6718389999999997E-3</v>
      </c>
      <c r="AZ296" s="13">
        <v>5.5575080000000001E-3</v>
      </c>
      <c r="BA296" s="13">
        <v>5.4493090000000003E-3</v>
      </c>
      <c r="BB296" s="13">
        <v>5.3472160000000001E-3</v>
      </c>
      <c r="BC296" s="13">
        <v>5.2492939999999998E-3</v>
      </c>
      <c r="BD296" s="13">
        <v>5.1562980000000001E-3</v>
      </c>
      <c r="BE296" s="13">
        <v>5.0675649999999996E-3</v>
      </c>
      <c r="BF296" s="13">
        <v>4.9828199999999998E-3</v>
      </c>
      <c r="BG296" s="13">
        <v>4.901725E-3</v>
      </c>
      <c r="BH296" s="13">
        <v>4.8233750000000004E-3</v>
      </c>
      <c r="BI296" s="13">
        <v>4.7486070000000002E-3</v>
      </c>
      <c r="BJ296" s="13">
        <v>4.6767900000000001E-3</v>
      </c>
      <c r="BK296" s="13">
        <v>4.6077920000000003E-3</v>
      </c>
      <c r="BL296" s="13">
        <v>4.5416249999999997E-3</v>
      </c>
      <c r="BM296" s="13">
        <v>4.4766559999999999E-3</v>
      </c>
      <c r="BN296" s="13">
        <v>4.4150200000000004E-3</v>
      </c>
      <c r="BO296" s="13">
        <v>4.3549640000000002E-3</v>
      </c>
      <c r="BP296" s="13">
        <v>4.29752E-3</v>
      </c>
      <c r="BQ296" s="13">
        <v>4.2429269999999996E-3</v>
      </c>
      <c r="BR296" s="13">
        <v>4.1906410000000002E-3</v>
      </c>
      <c r="BS296" s="13">
        <v>4.1406020000000002E-3</v>
      </c>
      <c r="BT296" s="13">
        <v>4.0917810000000001E-3</v>
      </c>
      <c r="BU296" s="13">
        <v>4.044789E-3</v>
      </c>
      <c r="BV296" s="13">
        <v>3.9988660000000002E-3</v>
      </c>
      <c r="BW296" s="13">
        <v>3.9541309999999996E-3</v>
      </c>
      <c r="BX296" s="13">
        <v>3.9106829999999999E-3</v>
      </c>
      <c r="BY296" s="13">
        <v>3.8694329999999998E-3</v>
      </c>
      <c r="BZ296" s="13">
        <v>3.8298099999999999E-3</v>
      </c>
      <c r="CA296" s="13">
        <v>3.7914369999999999E-3</v>
      </c>
      <c r="CB296" s="13">
        <v>3.7541330000000002E-3</v>
      </c>
      <c r="CC296" s="13">
        <v>3.7172440000000002E-3</v>
      </c>
      <c r="CD296" s="13">
        <v>3.6810250000000001E-3</v>
      </c>
      <c r="CE296" s="13">
        <v>3.6451410000000002E-3</v>
      </c>
      <c r="CF296" s="13">
        <v>3.6097659999999999E-3</v>
      </c>
      <c r="CG296" s="13">
        <v>3.575197E-3</v>
      </c>
      <c r="CH296" s="13">
        <v>3.541396E-3</v>
      </c>
      <c r="CI296" s="13">
        <v>3.5086169999999999E-3</v>
      </c>
      <c r="CJ296" s="13">
        <v>3.4771770000000001E-3</v>
      </c>
      <c r="CK296" s="13">
        <v>3.4465350000000001E-3</v>
      </c>
      <c r="CL296" s="13">
        <v>3.4163140000000002E-3</v>
      </c>
      <c r="CM296" s="13">
        <v>3.3861439999999998E-3</v>
      </c>
      <c r="CN296" s="13">
        <v>3.3560669999999999E-3</v>
      </c>
      <c r="CO296" s="13">
        <v>3.326683E-3</v>
      </c>
      <c r="CP296" s="13">
        <v>3.2972930000000002E-3</v>
      </c>
      <c r="CQ296" s="13">
        <v>3.2683569999999999E-3</v>
      </c>
      <c r="CR296" s="13">
        <v>3.2402070000000002E-3</v>
      </c>
      <c r="CS296" s="13">
        <v>3.21317E-3</v>
      </c>
      <c r="CT296" s="13">
        <v>3.1870779999999999E-3</v>
      </c>
      <c r="CU296" s="13">
        <v>3.161184E-3</v>
      </c>
      <c r="CV296" s="13">
        <v>3.1354519999999999E-3</v>
      </c>
      <c r="CW296" s="13">
        <v>3.1101290000000001E-3</v>
      </c>
      <c r="CX296" s="13">
        <v>3.0850970000000002E-3</v>
      </c>
      <c r="CY296" s="13">
        <v>3.0602429999999998E-3</v>
      </c>
      <c r="CZ296" s="13">
        <v>3.0354840000000002E-3</v>
      </c>
      <c r="DA296" s="13">
        <v>3.0110599999999999E-3</v>
      </c>
      <c r="DB296" s="13">
        <v>2.9870180000000001E-3</v>
      </c>
      <c r="DC296" s="13">
        <v>2.9630889999999999E-3</v>
      </c>
      <c r="DD296" s="13">
        <v>2.9392279999999999E-3</v>
      </c>
      <c r="DE296" s="13">
        <v>2.915361E-3</v>
      </c>
      <c r="DF296" s="13">
        <v>2.8915249999999998E-3</v>
      </c>
      <c r="DG296" s="13">
        <v>2.8683469999999998E-3</v>
      </c>
      <c r="DH296" s="13">
        <v>2.8457109999999999E-3</v>
      </c>
      <c r="DI296" s="13">
        <v>2.82359E-3</v>
      </c>
      <c r="DJ296" s="13">
        <v>2.8015819999999999E-3</v>
      </c>
      <c r="DK296" s="13">
        <v>2.7797410000000001E-3</v>
      </c>
      <c r="DL296" s="13">
        <v>2.758042E-3</v>
      </c>
      <c r="DM296" s="13">
        <v>2.7361019999999998E-3</v>
      </c>
      <c r="DN296" s="13">
        <v>2.7136959999999998E-3</v>
      </c>
      <c r="DO296" s="13">
        <v>2.6907849999999998E-3</v>
      </c>
      <c r="DP296" s="13">
        <v>2.6679820000000002E-3</v>
      </c>
      <c r="DQ296" s="13">
        <v>2.6455229999999999E-3</v>
      </c>
      <c r="DR296" s="13">
        <v>2.6234209999999999E-3</v>
      </c>
      <c r="DS296" s="13">
        <v>2.6015489999999999E-3</v>
      </c>
      <c r="DT296" s="13">
        <v>2.579989E-3</v>
      </c>
      <c r="DU296" s="13">
        <v>2.5588189999999999E-3</v>
      </c>
      <c r="DV296" s="13">
        <v>2.5375480000000001E-3</v>
      </c>
      <c r="DW296" s="13">
        <v>2.5159829999999998E-3</v>
      </c>
      <c r="DX296" s="13">
        <v>2.4938579999999998E-3</v>
      </c>
      <c r="DY296" s="13">
        <v>2.4711490000000002E-3</v>
      </c>
      <c r="DZ296" s="13">
        <v>2.4479850000000002E-3</v>
      </c>
      <c r="EA296" s="13">
        <v>2.4248350000000002E-3</v>
      </c>
      <c r="EB296" s="13">
        <v>2.4021860000000002E-3</v>
      </c>
      <c r="EC296" s="13">
        <v>2.3800520000000001E-3</v>
      </c>
      <c r="ED296" s="13">
        <v>2.3583020000000001E-3</v>
      </c>
      <c r="EE296" s="13">
        <v>2.3368579999999998E-3</v>
      </c>
      <c r="EF296" s="13">
        <v>2.3156230000000002E-3</v>
      </c>
      <c r="EG296" s="13">
        <v>2.2944599999999999E-3</v>
      </c>
      <c r="EH296" s="13">
        <v>2.2733620000000001E-3</v>
      </c>
      <c r="EI296" s="13">
        <v>2.2524839999999999E-3</v>
      </c>
      <c r="EJ296" s="13">
        <v>2.23193E-3</v>
      </c>
      <c r="EK296" s="13">
        <v>2.211593E-3</v>
      </c>
      <c r="EL296" s="13">
        <v>2.1912049999999999E-3</v>
      </c>
      <c r="EM296" s="13">
        <v>2.1706379999999999E-3</v>
      </c>
      <c r="EN296" s="13">
        <v>2.1499449999999999E-3</v>
      </c>
      <c r="EO296" s="13">
        <v>2.1294159999999999E-3</v>
      </c>
      <c r="EP296" s="13">
        <v>2.1094180000000001E-3</v>
      </c>
      <c r="EQ296" s="13">
        <v>2.0902659999999999E-3</v>
      </c>
      <c r="ER296" s="13">
        <v>2.0721260000000001E-3</v>
      </c>
      <c r="ES296" s="13">
        <v>2.0548530000000001E-3</v>
      </c>
      <c r="ET296" s="13">
        <v>2.0382740000000001E-3</v>
      </c>
      <c r="EU296" s="13">
        <v>2.0221649999999998E-3</v>
      </c>
      <c r="EV296" s="13">
        <v>2.0061660000000002E-3</v>
      </c>
      <c r="EW296" s="13">
        <v>1.990005E-3</v>
      </c>
      <c r="EX296" s="13">
        <v>1.9736129999999999E-3</v>
      </c>
      <c r="EY296" s="13">
        <v>1.9571800000000002E-3</v>
      </c>
      <c r="EZ296" s="13">
        <v>1.9410989999999999E-3</v>
      </c>
      <c r="FA296" s="13">
        <v>1.92566E-3</v>
      </c>
      <c r="FB296" s="13">
        <v>1.9112160000000001E-3</v>
      </c>
      <c r="FC296" s="13">
        <v>1.8979509999999999E-3</v>
      </c>
      <c r="FD296" s="13">
        <v>1.8857259999999999E-3</v>
      </c>
      <c r="FE296" s="13">
        <v>1.874164E-3</v>
      </c>
      <c r="FF296" s="13">
        <v>1.862926E-3</v>
      </c>
      <c r="FG296" s="13">
        <v>1.8519140000000001E-3</v>
      </c>
      <c r="FH296" s="13">
        <v>1.840953E-3</v>
      </c>
      <c r="FI296" s="13">
        <v>1.830052E-3</v>
      </c>
      <c r="FJ296" s="13">
        <v>1.819303E-3</v>
      </c>
      <c r="FK296" s="13">
        <v>1.8086179999999999E-3</v>
      </c>
      <c r="FL296" s="13">
        <v>1.798057E-3</v>
      </c>
      <c r="FM296" s="13">
        <v>1.7876400000000001E-3</v>
      </c>
      <c r="FN296" s="13">
        <v>1.7775429999999999E-3</v>
      </c>
      <c r="FO296" s="13">
        <v>1.767816E-3</v>
      </c>
      <c r="FP296" s="13">
        <v>1.758405E-3</v>
      </c>
      <c r="FQ296" s="13">
        <v>1.7492230000000001E-3</v>
      </c>
      <c r="FR296" s="13">
        <v>1.7403939999999999E-3</v>
      </c>
      <c r="FS296" s="13">
        <v>1.7321179999999999E-3</v>
      </c>
      <c r="FT296" s="13">
        <v>1.7243270000000001E-3</v>
      </c>
      <c r="FU296" s="13">
        <v>1.7168579999999999E-3</v>
      </c>
      <c r="FV296" s="13">
        <v>1.709641E-3</v>
      </c>
      <c r="FW296" s="13">
        <v>1.7024849999999999E-3</v>
      </c>
      <c r="FX296" s="13">
        <v>1.695163E-3</v>
      </c>
      <c r="FY296" s="13">
        <v>1.6874570000000001E-3</v>
      </c>
      <c r="FZ296" s="13">
        <v>1.679484E-3</v>
      </c>
      <c r="GA296" s="13">
        <v>1.671526E-3</v>
      </c>
      <c r="GB296" s="13">
        <v>1.663903E-3</v>
      </c>
      <c r="GC296" s="13">
        <v>1.6567159999999999E-3</v>
      </c>
      <c r="GD296" s="13">
        <v>1.649712E-3</v>
      </c>
      <c r="GE296" s="13">
        <v>1.642653E-3</v>
      </c>
      <c r="GF296" s="13">
        <v>1.635498E-3</v>
      </c>
      <c r="GG296" s="13">
        <v>1.6282200000000001E-3</v>
      </c>
      <c r="GH296" s="13">
        <v>1.62076E-3</v>
      </c>
      <c r="GI296" s="13">
        <v>1.613141E-3</v>
      </c>
      <c r="GJ296" s="13">
        <v>1.605401E-3</v>
      </c>
      <c r="GK296" s="13">
        <v>1.597717E-3</v>
      </c>
      <c r="GL296" s="13">
        <v>1.590504E-3</v>
      </c>
      <c r="GM296" s="13">
        <v>1.5839230000000001E-3</v>
      </c>
      <c r="GN296" s="13">
        <v>1.577908E-3</v>
      </c>
      <c r="GO296" s="13">
        <v>1.572459E-3</v>
      </c>
      <c r="GP296" s="13">
        <v>1.5672769999999999E-3</v>
      </c>
      <c r="GQ296" s="13">
        <v>1.561946E-3</v>
      </c>
      <c r="GR296" s="13">
        <v>1.5562550000000001E-3</v>
      </c>
      <c r="GS296" s="13">
        <v>1.5501849999999999E-3</v>
      </c>
      <c r="GT296" s="13">
        <v>1.5439010000000001E-3</v>
      </c>
      <c r="GU296" s="13">
        <v>1.5376070000000001E-3</v>
      </c>
      <c r="GV296" s="13">
        <v>1.5313460000000001E-3</v>
      </c>
      <c r="GW296" s="13">
        <v>1.524915E-3</v>
      </c>
      <c r="GX296" s="13">
        <v>1.5183659999999999E-3</v>
      </c>
    </row>
    <row r="297" spans="1:206" x14ac:dyDescent="0.25">
      <c r="A297" s="13" t="str">
        <f t="shared" si="3"/>
        <v>Boom-FINE-0.8-20-20</v>
      </c>
      <c r="B297" s="13" t="s">
        <v>57</v>
      </c>
      <c r="C297" s="13" t="s">
        <v>30</v>
      </c>
      <c r="D297" s="23">
        <v>0.8</v>
      </c>
      <c r="E297" s="23">
        <v>20</v>
      </c>
      <c r="F297" s="32">
        <v>20</v>
      </c>
      <c r="G297" s="13">
        <v>0.51910800000000001</v>
      </c>
      <c r="H297" s="13">
        <v>0.36585210000000001</v>
      </c>
      <c r="I297" s="13">
        <v>0.28201870000000001</v>
      </c>
      <c r="J297" s="13">
        <v>0.2257169</v>
      </c>
      <c r="K297" s="13">
        <v>0.18517420000000001</v>
      </c>
      <c r="L297" s="13">
        <v>0.154831</v>
      </c>
      <c r="M297" s="13">
        <v>0.13127749999999999</v>
      </c>
      <c r="N297" s="13">
        <v>0.11266379999999999</v>
      </c>
      <c r="O297" s="13">
        <v>9.7414959999999995E-2</v>
      </c>
      <c r="P297" s="13">
        <v>8.4855249999999993E-2</v>
      </c>
      <c r="Q297" s="13">
        <v>7.4485410000000002E-2</v>
      </c>
      <c r="R297" s="13">
        <v>6.5759339999999999E-2</v>
      </c>
      <c r="S297" s="13">
        <v>5.8311349999999998E-2</v>
      </c>
      <c r="T297" s="13">
        <v>5.2039960000000003E-2</v>
      </c>
      <c r="U297" s="13">
        <v>4.6557979999999999E-2</v>
      </c>
      <c r="V297" s="13">
        <v>4.255109E-2</v>
      </c>
      <c r="W297" s="13">
        <v>3.8871360000000001E-2</v>
      </c>
      <c r="X297" s="13">
        <v>3.5570659999999997E-2</v>
      </c>
      <c r="Y297" s="13">
        <v>3.2469520000000002E-2</v>
      </c>
      <c r="Z297" s="13">
        <v>2.9842199999999999E-2</v>
      </c>
      <c r="AA297" s="13">
        <v>2.7463600000000001E-2</v>
      </c>
      <c r="AB297" s="13">
        <v>2.5327990000000002E-2</v>
      </c>
      <c r="AC297" s="13">
        <v>2.3385300000000001E-2</v>
      </c>
      <c r="AD297" s="13">
        <v>2.162217E-2</v>
      </c>
      <c r="AE297" s="13">
        <v>2.007507E-2</v>
      </c>
      <c r="AF297" s="13">
        <v>1.867386E-2</v>
      </c>
      <c r="AG297" s="13">
        <v>1.73554E-2</v>
      </c>
      <c r="AH297" s="13">
        <v>1.616279E-2</v>
      </c>
      <c r="AI297" s="13">
        <v>1.510891E-2</v>
      </c>
      <c r="AJ297" s="13">
        <v>1.412836E-2</v>
      </c>
      <c r="AK297" s="13">
        <v>1.321869E-2</v>
      </c>
      <c r="AL297" s="13">
        <v>1.2335789999999999E-2</v>
      </c>
      <c r="AM297" s="13">
        <v>1.1528160000000001E-2</v>
      </c>
      <c r="AN297" s="13">
        <v>1.0788580000000001E-2</v>
      </c>
      <c r="AO297" s="13">
        <v>1.0115239999999999E-2</v>
      </c>
      <c r="AP297" s="13">
        <v>9.5051979999999994E-3</v>
      </c>
      <c r="AQ297" s="13">
        <v>8.9450280000000007E-3</v>
      </c>
      <c r="AR297" s="13">
        <v>8.4261249999999996E-3</v>
      </c>
      <c r="AS297" s="13">
        <v>7.9434659999999997E-3</v>
      </c>
      <c r="AT297" s="13">
        <v>7.4962509999999998E-3</v>
      </c>
      <c r="AU297" s="13">
        <v>7.0834390000000004E-3</v>
      </c>
      <c r="AV297" s="13">
        <v>6.7015570000000003E-3</v>
      </c>
      <c r="AW297" s="13">
        <v>6.3467439999999996E-3</v>
      </c>
      <c r="AX297" s="13">
        <v>6.0174319999999996E-3</v>
      </c>
      <c r="AY297" s="13">
        <v>5.7103249999999996E-3</v>
      </c>
      <c r="AZ297" s="13">
        <v>5.4214950000000001E-3</v>
      </c>
      <c r="BA297" s="13">
        <v>5.1509340000000002E-3</v>
      </c>
      <c r="BB297" s="13">
        <v>4.9006400000000004E-3</v>
      </c>
      <c r="BC297" s="13">
        <v>4.6695479999999999E-3</v>
      </c>
      <c r="BD297" s="13">
        <v>4.4512090000000002E-3</v>
      </c>
      <c r="BE297" s="13">
        <v>4.2436669999999996E-3</v>
      </c>
      <c r="BF297" s="13">
        <v>4.0499409999999996E-3</v>
      </c>
      <c r="BG297" s="13">
        <v>3.8714029999999998E-3</v>
      </c>
      <c r="BH297" s="13">
        <v>3.7049119999999999E-3</v>
      </c>
      <c r="BI297" s="13">
        <v>3.5481000000000002E-3</v>
      </c>
      <c r="BJ297" s="13">
        <v>3.3980920000000001E-3</v>
      </c>
      <c r="BK297" s="13">
        <v>3.2543509999999999E-3</v>
      </c>
      <c r="BL297" s="13">
        <v>3.1178099999999999E-3</v>
      </c>
      <c r="BM297" s="13">
        <v>2.9890870000000001E-3</v>
      </c>
      <c r="BN297" s="13">
        <v>2.868916E-3</v>
      </c>
      <c r="BO297" s="13">
        <v>2.7556099999999999E-3</v>
      </c>
      <c r="BP297" s="13">
        <v>2.6457749999999999E-3</v>
      </c>
      <c r="BQ297" s="13">
        <v>2.5391879999999999E-3</v>
      </c>
      <c r="BR297" s="13">
        <v>2.4370300000000002E-3</v>
      </c>
      <c r="BS297" s="13">
        <v>2.3391929999999998E-3</v>
      </c>
      <c r="BT297" s="13">
        <v>2.2460140000000002E-3</v>
      </c>
      <c r="BU297" s="13">
        <v>2.1579960000000001E-3</v>
      </c>
      <c r="BV297" s="13">
        <v>2.0739410000000002E-3</v>
      </c>
      <c r="BW297" s="13">
        <v>1.9925609999999999E-3</v>
      </c>
      <c r="BX297" s="13">
        <v>1.91523E-3</v>
      </c>
      <c r="BY297" s="13">
        <v>1.8442490000000001E-3</v>
      </c>
      <c r="BZ297" s="13">
        <v>1.7785780000000001E-3</v>
      </c>
      <c r="CA297" s="13">
        <v>1.7152199999999999E-3</v>
      </c>
      <c r="CB297" s="13">
        <v>1.653343E-3</v>
      </c>
      <c r="CC297" s="13">
        <v>1.594376E-3</v>
      </c>
      <c r="CD297" s="13">
        <v>1.5399229999999999E-3</v>
      </c>
      <c r="CE297" s="13">
        <v>1.4899290000000001E-3</v>
      </c>
      <c r="CF297" s="13">
        <v>1.444278E-3</v>
      </c>
      <c r="CG297" s="13">
        <v>1.4021719999999999E-3</v>
      </c>
      <c r="CH297" s="13">
        <v>1.362151E-3</v>
      </c>
      <c r="CI297" s="13">
        <v>1.3225730000000001E-3</v>
      </c>
      <c r="CJ297" s="13">
        <v>1.2832950000000001E-3</v>
      </c>
      <c r="CK297" s="13">
        <v>1.245859E-3</v>
      </c>
      <c r="CL297" s="13">
        <v>1.2114179999999999E-3</v>
      </c>
      <c r="CM297" s="13">
        <v>1.1795379999999999E-3</v>
      </c>
      <c r="CN297" s="13">
        <v>1.148921E-3</v>
      </c>
      <c r="CO297" s="13">
        <v>1.118544E-3</v>
      </c>
      <c r="CP297" s="13">
        <v>1.0886380000000001E-3</v>
      </c>
      <c r="CQ297" s="13">
        <v>1.059955E-3</v>
      </c>
      <c r="CR297" s="13">
        <v>1.0328729999999999E-3</v>
      </c>
      <c r="CS297" s="13">
        <v>1.006989E-3</v>
      </c>
      <c r="CT297" s="13">
        <v>9.8243570000000006E-4</v>
      </c>
      <c r="CU297" s="13">
        <v>9.5934809999999998E-4</v>
      </c>
      <c r="CV297" s="13">
        <v>9.3732899999999998E-4</v>
      </c>
      <c r="CW297" s="13">
        <v>9.1616880000000003E-4</v>
      </c>
      <c r="CX297" s="13">
        <v>8.9582279999999995E-4</v>
      </c>
      <c r="CY297" s="13">
        <v>8.7629820000000003E-4</v>
      </c>
      <c r="CZ297" s="13">
        <v>8.5759550000000001E-4</v>
      </c>
      <c r="DA297" s="13">
        <v>8.3963280000000004E-4</v>
      </c>
      <c r="DB297" s="13">
        <v>8.227989E-4</v>
      </c>
      <c r="DC297" s="13">
        <v>8.073418E-4</v>
      </c>
      <c r="DD297" s="13">
        <v>7.9295349999999995E-4</v>
      </c>
      <c r="DE297" s="13">
        <v>7.7870010000000004E-4</v>
      </c>
      <c r="DF297" s="13">
        <v>7.6397749999999995E-4</v>
      </c>
      <c r="DG297" s="13">
        <v>7.4968780000000002E-4</v>
      </c>
      <c r="DH297" s="13">
        <v>7.3669260000000004E-4</v>
      </c>
      <c r="DI297" s="13">
        <v>7.2493099999999995E-4</v>
      </c>
      <c r="DJ297" s="13">
        <v>7.1388039999999999E-4</v>
      </c>
      <c r="DK297" s="13">
        <v>7.0310459999999996E-4</v>
      </c>
      <c r="DL297" s="13">
        <v>6.9211489999999995E-4</v>
      </c>
      <c r="DM297" s="13">
        <v>6.8036639999999998E-4</v>
      </c>
      <c r="DN297" s="13">
        <v>6.6808030000000003E-4</v>
      </c>
      <c r="DO297" s="13">
        <v>6.5614999999999998E-4</v>
      </c>
      <c r="DP297" s="13">
        <v>6.4531189999999996E-4</v>
      </c>
      <c r="DQ297" s="13">
        <v>6.3528949999999999E-4</v>
      </c>
      <c r="DR297" s="13">
        <v>6.2573079999999996E-4</v>
      </c>
      <c r="DS297" s="13">
        <v>6.1654479999999996E-4</v>
      </c>
      <c r="DT297" s="13">
        <v>6.0748620000000003E-4</v>
      </c>
      <c r="DU297" s="13">
        <v>5.9832359999999998E-4</v>
      </c>
      <c r="DV297" s="13">
        <v>5.8925570000000003E-4</v>
      </c>
      <c r="DW297" s="13">
        <v>5.8086610000000001E-4</v>
      </c>
      <c r="DX297" s="13">
        <v>5.7335199999999995E-4</v>
      </c>
      <c r="DY297" s="13">
        <v>5.6634100000000004E-4</v>
      </c>
      <c r="DZ297" s="13">
        <v>5.5961249999999998E-4</v>
      </c>
      <c r="EA297" s="13">
        <v>5.5308919999999995E-4</v>
      </c>
      <c r="EB297" s="13">
        <v>5.4668070000000004E-4</v>
      </c>
      <c r="EC297" s="13">
        <v>5.4055279999999997E-4</v>
      </c>
      <c r="ED297" s="13">
        <v>5.3493319999999998E-4</v>
      </c>
      <c r="EE297" s="13">
        <v>5.2997229999999997E-4</v>
      </c>
      <c r="EF297" s="13">
        <v>5.2564850000000004E-4</v>
      </c>
      <c r="EG297" s="13">
        <v>5.2175650000000002E-4</v>
      </c>
      <c r="EH297" s="13">
        <v>5.1812560000000002E-4</v>
      </c>
      <c r="EI297" s="13">
        <v>5.144177E-4</v>
      </c>
      <c r="EJ297" s="13">
        <v>5.105474E-4</v>
      </c>
      <c r="EK297" s="13">
        <v>5.0670990000000003E-4</v>
      </c>
      <c r="EL297" s="13">
        <v>5.0316610000000002E-4</v>
      </c>
      <c r="EM297" s="13">
        <v>4.9982879999999996E-4</v>
      </c>
      <c r="EN297" s="13">
        <v>4.9654609999999998E-4</v>
      </c>
      <c r="EO297" s="13">
        <v>4.9342660000000003E-4</v>
      </c>
      <c r="EP297" s="13">
        <v>4.9048600000000005E-4</v>
      </c>
      <c r="EQ297" s="13">
        <v>4.8756059999999999E-4</v>
      </c>
      <c r="ER297" s="13">
        <v>4.8448879999999999E-4</v>
      </c>
      <c r="ES297" s="13">
        <v>4.8144719999999999E-4</v>
      </c>
      <c r="ET297" s="13">
        <v>4.7862529999999999E-4</v>
      </c>
      <c r="EU297" s="13">
        <v>4.7607550000000002E-4</v>
      </c>
      <c r="EV297" s="13">
        <v>4.7351050000000002E-4</v>
      </c>
      <c r="EW297" s="13">
        <v>4.7063219999999998E-4</v>
      </c>
      <c r="EX297" s="13">
        <v>4.6766119999999998E-4</v>
      </c>
      <c r="EY297" s="13">
        <v>4.6459870000000001E-4</v>
      </c>
      <c r="EZ297" s="13">
        <v>4.6132919999999997E-4</v>
      </c>
      <c r="FA297" s="13">
        <v>4.5804910000000001E-4</v>
      </c>
      <c r="FB297" s="13">
        <v>4.5523200000000002E-4</v>
      </c>
      <c r="FC297" s="13">
        <v>4.5308829999999998E-4</v>
      </c>
      <c r="FD297" s="13">
        <v>4.5123770000000002E-4</v>
      </c>
      <c r="FE297" s="13">
        <v>4.4936789999999998E-4</v>
      </c>
      <c r="FF297" s="13">
        <v>4.4753389999999999E-4</v>
      </c>
      <c r="FG297" s="13">
        <v>4.4573179999999999E-4</v>
      </c>
      <c r="FH297" s="13">
        <v>4.4364300000000002E-4</v>
      </c>
      <c r="FI297" s="13">
        <v>4.4089800000000001E-4</v>
      </c>
      <c r="FJ297" s="13">
        <v>4.37658E-4</v>
      </c>
      <c r="FK297" s="13">
        <v>4.3438709999999998E-4</v>
      </c>
      <c r="FL297" s="13">
        <v>4.3119799999999999E-4</v>
      </c>
      <c r="FM297" s="13">
        <v>4.2804030000000002E-4</v>
      </c>
      <c r="FN297" s="13">
        <v>4.2531200000000001E-4</v>
      </c>
      <c r="FO297" s="13">
        <v>4.2322889999999998E-4</v>
      </c>
      <c r="FP297" s="13">
        <v>4.2154369999999999E-4</v>
      </c>
      <c r="FQ297" s="13">
        <v>4.1996930000000001E-4</v>
      </c>
      <c r="FR297" s="13">
        <v>4.183805E-4</v>
      </c>
      <c r="FS297" s="13">
        <v>4.1688450000000002E-4</v>
      </c>
      <c r="FT297" s="13">
        <v>4.1546779999999999E-4</v>
      </c>
      <c r="FU297" s="13">
        <v>4.1376299999999999E-4</v>
      </c>
      <c r="FV297" s="13">
        <v>4.1152350000000002E-4</v>
      </c>
      <c r="FW297" s="13">
        <v>4.0879490000000001E-4</v>
      </c>
      <c r="FX297" s="13">
        <v>4.0566810000000001E-4</v>
      </c>
      <c r="FY297" s="13">
        <v>4.0219399999999998E-4</v>
      </c>
      <c r="FZ297" s="13">
        <v>3.986525E-4</v>
      </c>
      <c r="GA297" s="13">
        <v>3.95478E-4</v>
      </c>
      <c r="GB297" s="13">
        <v>3.9283040000000002E-4</v>
      </c>
      <c r="GC297" s="13">
        <v>3.9069989999999998E-4</v>
      </c>
      <c r="GD297" s="13">
        <v>3.8918120000000001E-4</v>
      </c>
      <c r="GE297" s="13">
        <v>3.8816019999999998E-4</v>
      </c>
      <c r="GF297" s="13">
        <v>3.8747929999999997E-4</v>
      </c>
      <c r="GG297" s="13">
        <v>3.8686740000000002E-4</v>
      </c>
      <c r="GH297" s="13">
        <v>3.86034E-4</v>
      </c>
      <c r="GI297" s="13">
        <v>3.8469010000000001E-4</v>
      </c>
      <c r="GJ297" s="13">
        <v>3.8276560000000001E-4</v>
      </c>
      <c r="GK297" s="13">
        <v>3.8023629999999999E-4</v>
      </c>
      <c r="GL297" s="13">
        <v>3.771604E-4</v>
      </c>
      <c r="GM297" s="13">
        <v>3.7377850000000002E-4</v>
      </c>
      <c r="GN297" s="13">
        <v>3.7034140000000002E-4</v>
      </c>
      <c r="GO297" s="13">
        <v>3.6711760000000002E-4</v>
      </c>
      <c r="GP297" s="13">
        <v>3.6448619999999998E-4</v>
      </c>
      <c r="GQ297" s="13">
        <v>3.6270559999999999E-4</v>
      </c>
      <c r="GR297" s="13">
        <v>3.615922E-4</v>
      </c>
      <c r="GS297" s="13">
        <v>3.6094339999999999E-4</v>
      </c>
      <c r="GT297" s="13">
        <v>3.6052890000000002E-4</v>
      </c>
      <c r="GU297" s="13">
        <v>3.6005299999999999E-4</v>
      </c>
      <c r="GV297" s="13">
        <v>3.594165E-4</v>
      </c>
      <c r="GW297" s="13">
        <v>3.5857469999999998E-4</v>
      </c>
      <c r="GX297" s="13">
        <v>3.5739030000000001E-4</v>
      </c>
    </row>
    <row r="298" spans="1:206" x14ac:dyDescent="0.25">
      <c r="A298" s="13" t="str">
        <f t="shared" si="3"/>
        <v>Boom-FINE-0.8-14-20</v>
      </c>
      <c r="B298" s="13" t="s">
        <v>57</v>
      </c>
      <c r="C298" s="13" t="s">
        <v>30</v>
      </c>
      <c r="D298" s="23">
        <v>0.8</v>
      </c>
      <c r="E298" s="23">
        <v>14</v>
      </c>
      <c r="F298" s="32">
        <v>20</v>
      </c>
      <c r="G298" s="13">
        <v>0.45257239999999999</v>
      </c>
      <c r="H298" s="13">
        <v>0.30062460000000002</v>
      </c>
      <c r="I298" s="13">
        <v>0.21913630000000001</v>
      </c>
      <c r="J298" s="13">
        <v>0.16794999999999999</v>
      </c>
      <c r="K298" s="13">
        <v>0.13288530000000001</v>
      </c>
      <c r="L298" s="13">
        <v>0.10769479999999999</v>
      </c>
      <c r="M298" s="13">
        <v>8.8727970000000003E-2</v>
      </c>
      <c r="N298" s="13">
        <v>7.4220540000000002E-2</v>
      </c>
      <c r="O298" s="13">
        <v>6.2697719999999998E-2</v>
      </c>
      <c r="P298" s="13">
        <v>5.3438989999999999E-2</v>
      </c>
      <c r="Q298" s="13">
        <v>4.6069819999999997E-2</v>
      </c>
      <c r="R298" s="13">
        <v>4.0940440000000002E-2</v>
      </c>
      <c r="S298" s="13">
        <v>3.6576329999999997E-2</v>
      </c>
      <c r="T298" s="13">
        <v>3.2755010000000001E-2</v>
      </c>
      <c r="U298" s="13">
        <v>2.9516290000000001E-2</v>
      </c>
      <c r="V298" s="13">
        <v>2.6519279999999999E-2</v>
      </c>
      <c r="W298" s="13">
        <v>2.3872170000000002E-2</v>
      </c>
      <c r="X298" s="13">
        <v>2.151983E-2</v>
      </c>
      <c r="Y298" s="13">
        <v>1.9533749999999999E-2</v>
      </c>
      <c r="Z298" s="13">
        <v>1.7797139999999999E-2</v>
      </c>
      <c r="AA298" s="13">
        <v>1.6275339999999999E-2</v>
      </c>
      <c r="AB298" s="13">
        <v>1.4906519999999999E-2</v>
      </c>
      <c r="AC298" s="13">
        <v>1.3693159999999999E-2</v>
      </c>
      <c r="AD298" s="13">
        <v>1.263394E-2</v>
      </c>
      <c r="AE298" s="13">
        <v>1.166303E-2</v>
      </c>
      <c r="AF298" s="13">
        <v>1.077708E-2</v>
      </c>
      <c r="AG298" s="13">
        <v>9.9868760000000004E-3</v>
      </c>
      <c r="AH298" s="13">
        <v>9.2082550000000003E-3</v>
      </c>
      <c r="AI298" s="13">
        <v>8.5131249999999999E-3</v>
      </c>
      <c r="AJ298" s="13">
        <v>7.8868789999999994E-3</v>
      </c>
      <c r="AK298" s="13">
        <v>7.3283489999999996E-3</v>
      </c>
      <c r="AL298" s="13">
        <v>6.8251270000000003E-3</v>
      </c>
      <c r="AM298" s="13">
        <v>6.3664749999999999E-3</v>
      </c>
      <c r="AN298" s="13">
        <v>5.9476750000000004E-3</v>
      </c>
      <c r="AO298" s="13">
        <v>5.5696579999999999E-3</v>
      </c>
      <c r="AP298" s="13">
        <v>5.2273570000000002E-3</v>
      </c>
      <c r="AQ298" s="13">
        <v>4.915666E-3</v>
      </c>
      <c r="AR298" s="13">
        <v>4.6302369999999997E-3</v>
      </c>
      <c r="AS298" s="13">
        <v>4.3688240000000003E-3</v>
      </c>
      <c r="AT298" s="13">
        <v>4.129275E-3</v>
      </c>
      <c r="AU298" s="13">
        <v>3.906606E-3</v>
      </c>
      <c r="AV298" s="13">
        <v>3.7013359999999999E-3</v>
      </c>
      <c r="AW298" s="13">
        <v>3.514461E-3</v>
      </c>
      <c r="AX298" s="13">
        <v>3.3417569999999999E-3</v>
      </c>
      <c r="AY298" s="13">
        <v>3.1804139999999999E-3</v>
      </c>
      <c r="AZ298" s="13">
        <v>3.0323490000000002E-3</v>
      </c>
      <c r="BA298" s="13">
        <v>2.8940670000000002E-3</v>
      </c>
      <c r="BB298" s="13">
        <v>2.7632659999999999E-3</v>
      </c>
      <c r="BC298" s="13">
        <v>2.641039E-3</v>
      </c>
      <c r="BD298" s="13">
        <v>2.5273259999999999E-3</v>
      </c>
      <c r="BE298" s="13">
        <v>2.4215529999999999E-3</v>
      </c>
      <c r="BF298" s="13">
        <v>2.3226829999999999E-3</v>
      </c>
      <c r="BG298" s="13">
        <v>2.229038E-3</v>
      </c>
      <c r="BH298" s="13">
        <v>2.1413320000000001E-3</v>
      </c>
      <c r="BI298" s="13">
        <v>2.0596859999999998E-3</v>
      </c>
      <c r="BJ298" s="13">
        <v>1.982293E-3</v>
      </c>
      <c r="BK298" s="13">
        <v>1.9094959999999999E-3</v>
      </c>
      <c r="BL298" s="13">
        <v>1.8425150000000001E-3</v>
      </c>
      <c r="BM298" s="13">
        <v>1.7810980000000001E-3</v>
      </c>
      <c r="BN298" s="13">
        <v>1.7240210000000001E-3</v>
      </c>
      <c r="BO298" s="13">
        <v>1.6705170000000001E-3</v>
      </c>
      <c r="BP298" s="13">
        <v>1.6205740000000001E-3</v>
      </c>
      <c r="BQ298" s="13">
        <v>1.574764E-3</v>
      </c>
      <c r="BR298" s="13">
        <v>1.531325E-3</v>
      </c>
      <c r="BS298" s="13">
        <v>1.490396E-3</v>
      </c>
      <c r="BT298" s="13">
        <v>1.4532499999999999E-3</v>
      </c>
      <c r="BU298" s="13">
        <v>1.4193000000000001E-3</v>
      </c>
      <c r="BV298" s="13">
        <v>1.3869760000000001E-3</v>
      </c>
      <c r="BW298" s="13">
        <v>1.355717E-3</v>
      </c>
      <c r="BX298" s="13">
        <v>1.32592E-3</v>
      </c>
      <c r="BY298" s="13">
        <v>1.297851E-3</v>
      </c>
      <c r="BZ298" s="13">
        <v>1.2713030000000001E-3</v>
      </c>
      <c r="CA298" s="13">
        <v>1.2462689999999999E-3</v>
      </c>
      <c r="CB298" s="13">
        <v>1.2233649999999999E-3</v>
      </c>
      <c r="CC298" s="13">
        <v>1.202027E-3</v>
      </c>
      <c r="CD298" s="13">
        <v>1.1807129999999999E-3</v>
      </c>
      <c r="CE298" s="13">
        <v>1.159841E-3</v>
      </c>
      <c r="CF298" s="13">
        <v>1.140364E-3</v>
      </c>
      <c r="CG298" s="13">
        <v>1.1216220000000001E-3</v>
      </c>
      <c r="CH298" s="13">
        <v>1.1039260000000001E-3</v>
      </c>
      <c r="CI298" s="13">
        <v>1.088014E-3</v>
      </c>
      <c r="CJ298" s="13">
        <v>1.073723E-3</v>
      </c>
      <c r="CK298" s="13">
        <v>1.0600500000000001E-3</v>
      </c>
      <c r="CL298" s="13">
        <v>1.0464249999999999E-3</v>
      </c>
      <c r="CM298" s="13">
        <v>1.0330999999999999E-3</v>
      </c>
      <c r="CN298" s="13">
        <v>1.0207560000000001E-3</v>
      </c>
      <c r="CO298" s="13">
        <v>1.0092479999999999E-3</v>
      </c>
      <c r="CP298" s="13">
        <v>9.9821989999999993E-4</v>
      </c>
      <c r="CQ298" s="13">
        <v>9.8816389999999989E-4</v>
      </c>
      <c r="CR298" s="13">
        <v>9.791054E-4</v>
      </c>
      <c r="CS298" s="13">
        <v>9.7007569999999995E-4</v>
      </c>
      <c r="CT298" s="13">
        <v>9.609245E-4</v>
      </c>
      <c r="CU298" s="13">
        <v>9.5182540000000003E-4</v>
      </c>
      <c r="CV298" s="13">
        <v>9.4294219999999996E-4</v>
      </c>
      <c r="CW298" s="13">
        <v>9.3406350000000001E-4</v>
      </c>
      <c r="CX298" s="13">
        <v>9.2524329999999996E-4</v>
      </c>
      <c r="CY298" s="13">
        <v>9.1664440000000002E-4</v>
      </c>
      <c r="CZ298" s="13">
        <v>9.0841010000000005E-4</v>
      </c>
      <c r="DA298" s="13">
        <v>9.0031870000000002E-4</v>
      </c>
      <c r="DB298" s="13">
        <v>8.924553E-4</v>
      </c>
      <c r="DC298" s="13">
        <v>8.848603E-4</v>
      </c>
      <c r="DD298" s="13">
        <v>8.7736260000000001E-4</v>
      </c>
      <c r="DE298" s="13">
        <v>8.6984309999999995E-4</v>
      </c>
      <c r="DF298" s="13">
        <v>8.624304E-4</v>
      </c>
      <c r="DG298" s="13">
        <v>8.5538330000000003E-4</v>
      </c>
      <c r="DH298" s="13">
        <v>8.4825579999999996E-4</v>
      </c>
      <c r="DI298" s="13">
        <v>8.4094629999999996E-4</v>
      </c>
      <c r="DJ298" s="13">
        <v>8.3347830000000001E-4</v>
      </c>
      <c r="DK298" s="13">
        <v>8.2625899999999998E-4</v>
      </c>
      <c r="DL298" s="13">
        <v>8.1935769999999996E-4</v>
      </c>
      <c r="DM298" s="13">
        <v>8.1261560000000003E-4</v>
      </c>
      <c r="DN298" s="13">
        <v>8.0617459999999998E-4</v>
      </c>
      <c r="DO298" s="13">
        <v>8.0019430000000005E-4</v>
      </c>
      <c r="DP298" s="13">
        <v>7.9403860000000004E-4</v>
      </c>
      <c r="DQ298" s="13">
        <v>7.8747780000000002E-4</v>
      </c>
      <c r="DR298" s="13">
        <v>7.811332E-4</v>
      </c>
      <c r="DS298" s="13">
        <v>7.7514529999999997E-4</v>
      </c>
      <c r="DT298" s="13">
        <v>7.6937559999999997E-4</v>
      </c>
      <c r="DU298" s="13">
        <v>7.6345880000000001E-4</v>
      </c>
      <c r="DV298" s="13">
        <v>7.5704009999999998E-4</v>
      </c>
      <c r="DW298" s="13">
        <v>7.5018779999999998E-4</v>
      </c>
      <c r="DX298" s="13">
        <v>7.4289430000000001E-4</v>
      </c>
      <c r="DY298" s="13">
        <v>7.3530500000000001E-4</v>
      </c>
      <c r="DZ298" s="13">
        <v>7.2784770000000002E-4</v>
      </c>
      <c r="EA298" s="13">
        <v>7.2080780000000001E-4</v>
      </c>
      <c r="EB298" s="13">
        <v>7.141796E-4</v>
      </c>
      <c r="EC298" s="13">
        <v>7.0769349999999997E-4</v>
      </c>
      <c r="ED298" s="13">
        <v>7.0141170000000001E-4</v>
      </c>
      <c r="EE298" s="13">
        <v>6.9534589999999997E-4</v>
      </c>
      <c r="EF298" s="13">
        <v>6.8932930000000002E-4</v>
      </c>
      <c r="EG298" s="13">
        <v>6.8314269999999999E-4</v>
      </c>
      <c r="EH298" s="13">
        <v>6.7663770000000003E-4</v>
      </c>
      <c r="EI298" s="13">
        <v>6.6967619999999998E-4</v>
      </c>
      <c r="EJ298" s="13">
        <v>6.6238829999999997E-4</v>
      </c>
      <c r="EK298" s="13">
        <v>6.5516510000000001E-4</v>
      </c>
      <c r="EL298" s="13">
        <v>6.4796090000000003E-4</v>
      </c>
      <c r="EM298" s="13">
        <v>6.4071289999999997E-4</v>
      </c>
      <c r="EN298" s="13">
        <v>6.3331529999999996E-4</v>
      </c>
      <c r="EO298" s="13">
        <v>6.2599490000000003E-4</v>
      </c>
      <c r="EP298" s="13">
        <v>6.1885390000000003E-4</v>
      </c>
      <c r="EQ298" s="13">
        <v>6.1199360000000001E-4</v>
      </c>
      <c r="ER298" s="13">
        <v>6.0549020000000005E-4</v>
      </c>
      <c r="ES298" s="13">
        <v>5.9914889999999996E-4</v>
      </c>
      <c r="ET298" s="13">
        <v>5.9274380000000002E-4</v>
      </c>
      <c r="EU298" s="13">
        <v>5.8614439999999995E-4</v>
      </c>
      <c r="EV298" s="13">
        <v>5.7941229999999995E-4</v>
      </c>
      <c r="EW298" s="13">
        <v>5.7286049999999997E-4</v>
      </c>
      <c r="EX298" s="13">
        <v>5.6648910000000002E-4</v>
      </c>
      <c r="EY298" s="13">
        <v>5.6011400000000001E-4</v>
      </c>
      <c r="EZ298" s="13">
        <v>5.5383150000000003E-4</v>
      </c>
      <c r="FA298" s="13">
        <v>5.4763779999999996E-4</v>
      </c>
      <c r="FB298" s="13">
        <v>5.4170740000000002E-4</v>
      </c>
      <c r="FC298" s="13">
        <v>5.3644809999999995E-4</v>
      </c>
      <c r="FD298" s="13">
        <v>5.3186049999999995E-4</v>
      </c>
      <c r="FE298" s="13">
        <v>5.2763319999999997E-4</v>
      </c>
      <c r="FF298" s="13">
        <v>5.2352520000000001E-4</v>
      </c>
      <c r="FG298" s="13">
        <v>5.1925799999999998E-4</v>
      </c>
      <c r="FH298" s="13">
        <v>5.1485669999999997E-4</v>
      </c>
      <c r="FI298" s="13">
        <v>5.1044909999999998E-4</v>
      </c>
      <c r="FJ298" s="13">
        <v>5.0610870000000004E-4</v>
      </c>
      <c r="FK298" s="13">
        <v>5.0180959999999997E-4</v>
      </c>
      <c r="FL298" s="13">
        <v>4.9745710000000001E-4</v>
      </c>
      <c r="FM298" s="13">
        <v>4.9306879999999999E-4</v>
      </c>
      <c r="FN298" s="13">
        <v>4.8882920000000005E-4</v>
      </c>
      <c r="FO298" s="13">
        <v>4.850306E-4</v>
      </c>
      <c r="FP298" s="13">
        <v>4.8175859999999998E-4</v>
      </c>
      <c r="FQ298" s="13">
        <v>4.7891570000000003E-4</v>
      </c>
      <c r="FR298" s="13">
        <v>4.764139E-4</v>
      </c>
      <c r="FS298" s="13">
        <v>4.7417299999999999E-4</v>
      </c>
      <c r="FT298" s="13">
        <v>4.7203430000000002E-4</v>
      </c>
      <c r="FU298" s="13">
        <v>4.6992879999999999E-4</v>
      </c>
      <c r="FV298" s="13">
        <v>4.6775460000000001E-4</v>
      </c>
      <c r="FW298" s="13">
        <v>4.6533369999999998E-4</v>
      </c>
      <c r="FX298" s="13">
        <v>4.6259239999999998E-4</v>
      </c>
      <c r="FY298" s="13">
        <v>4.5970039999999998E-4</v>
      </c>
      <c r="FZ298" s="13">
        <v>4.5687560000000002E-4</v>
      </c>
      <c r="GA298" s="13">
        <v>4.5432609999999999E-4</v>
      </c>
      <c r="GB298" s="13">
        <v>4.5209569999999998E-4</v>
      </c>
      <c r="GC298" s="13">
        <v>4.501544E-4</v>
      </c>
      <c r="GD298" s="13">
        <v>4.4837810000000002E-4</v>
      </c>
      <c r="GE298" s="13">
        <v>4.4662480000000001E-4</v>
      </c>
      <c r="GF298" s="13">
        <v>4.4500190000000003E-4</v>
      </c>
      <c r="GG298" s="13">
        <v>4.4349720000000001E-4</v>
      </c>
      <c r="GH298" s="13">
        <v>4.4199570000000001E-4</v>
      </c>
      <c r="GI298" s="13">
        <v>4.403252E-4</v>
      </c>
      <c r="GJ298" s="13">
        <v>4.382764E-4</v>
      </c>
      <c r="GK298" s="13">
        <v>4.3574299999999999E-4</v>
      </c>
      <c r="GL298" s="13">
        <v>4.329367E-4</v>
      </c>
      <c r="GM298" s="13">
        <v>4.3007290000000002E-4</v>
      </c>
      <c r="GN298" s="13">
        <v>4.2735640000000002E-4</v>
      </c>
      <c r="GO298" s="13">
        <v>4.2504469999999999E-4</v>
      </c>
      <c r="GP298" s="13">
        <v>4.2315369999999997E-4</v>
      </c>
      <c r="GQ298" s="13">
        <v>4.2164209999999999E-4</v>
      </c>
      <c r="GR298" s="13">
        <v>4.2054529999999997E-4</v>
      </c>
      <c r="GS298" s="13">
        <v>4.1967570000000002E-4</v>
      </c>
      <c r="GT298" s="13">
        <v>4.1886009999999999E-4</v>
      </c>
      <c r="GU298" s="13">
        <v>4.1800520000000001E-4</v>
      </c>
      <c r="GV298" s="13">
        <v>4.1692610000000001E-4</v>
      </c>
      <c r="GW298" s="13">
        <v>4.1548959999999999E-4</v>
      </c>
      <c r="GX298" s="13">
        <v>4.1374519999999999E-4</v>
      </c>
    </row>
    <row r="299" spans="1:206" x14ac:dyDescent="0.25">
      <c r="A299" s="13" t="str">
        <f t="shared" si="3"/>
        <v>Boom-FINE-0.8-7-20</v>
      </c>
      <c r="B299" s="13" t="s">
        <v>57</v>
      </c>
      <c r="C299" s="13" t="s">
        <v>30</v>
      </c>
      <c r="D299" s="23">
        <v>0.8</v>
      </c>
      <c r="E299" s="23">
        <v>7</v>
      </c>
      <c r="F299" s="32">
        <v>20</v>
      </c>
      <c r="G299" s="13">
        <v>0.30458109999999999</v>
      </c>
      <c r="H299" s="13">
        <v>0.1690779</v>
      </c>
      <c r="I299" s="13">
        <v>0.1105254</v>
      </c>
      <c r="J299" s="13">
        <v>7.8546770000000002E-2</v>
      </c>
      <c r="K299" s="13">
        <v>5.8524050000000001E-2</v>
      </c>
      <c r="L299" s="13">
        <v>4.5425689999999998E-2</v>
      </c>
      <c r="M299" s="13">
        <v>3.7218870000000001E-2</v>
      </c>
      <c r="N299" s="13">
        <v>3.1758139999999997E-2</v>
      </c>
      <c r="O299" s="13">
        <v>2.7519180000000001E-2</v>
      </c>
      <c r="P299" s="13">
        <v>2.4148590000000001E-2</v>
      </c>
      <c r="Q299" s="13">
        <v>2.1510580000000001E-2</v>
      </c>
      <c r="R299" s="13">
        <v>1.9210809999999998E-2</v>
      </c>
      <c r="S299" s="13">
        <v>1.719683E-2</v>
      </c>
      <c r="T299" s="13">
        <v>1.5380670000000001E-2</v>
      </c>
      <c r="U299" s="13">
        <v>1.369125E-2</v>
      </c>
      <c r="V299" s="13">
        <v>1.221335E-2</v>
      </c>
      <c r="W299" s="13">
        <v>1.079463E-2</v>
      </c>
      <c r="X299" s="13">
        <v>9.6963290000000001E-3</v>
      </c>
      <c r="Y299" s="13">
        <v>8.8151410000000003E-3</v>
      </c>
      <c r="Z299" s="13">
        <v>8.0709660000000006E-3</v>
      </c>
      <c r="AA299" s="13">
        <v>7.4333719999999997E-3</v>
      </c>
      <c r="AB299" s="13">
        <v>6.886723E-3</v>
      </c>
      <c r="AC299" s="13">
        <v>6.3177800000000003E-3</v>
      </c>
      <c r="AD299" s="13">
        <v>5.8333719999999999E-3</v>
      </c>
      <c r="AE299" s="13">
        <v>5.4133519999999997E-3</v>
      </c>
      <c r="AF299" s="13">
        <v>5.0506600000000002E-3</v>
      </c>
      <c r="AG299" s="13">
        <v>4.7309989999999996E-3</v>
      </c>
      <c r="AH299" s="13">
        <v>4.4510599999999997E-3</v>
      </c>
      <c r="AI299" s="13">
        <v>4.2027849999999997E-3</v>
      </c>
      <c r="AJ299" s="13">
        <v>3.9807339999999997E-3</v>
      </c>
      <c r="AK299" s="13">
        <v>3.7825689999999999E-3</v>
      </c>
      <c r="AL299" s="13">
        <v>3.604192E-3</v>
      </c>
      <c r="AM299" s="13">
        <v>3.4432260000000002E-3</v>
      </c>
      <c r="AN299" s="13">
        <v>3.2967780000000002E-3</v>
      </c>
      <c r="AO299" s="13">
        <v>3.1647929999999999E-3</v>
      </c>
      <c r="AP299" s="13">
        <v>3.044419E-3</v>
      </c>
      <c r="AQ299" s="13">
        <v>2.9338469999999998E-3</v>
      </c>
      <c r="AR299" s="13">
        <v>2.8318340000000001E-3</v>
      </c>
      <c r="AS299" s="13">
        <v>2.7375279999999999E-3</v>
      </c>
      <c r="AT299" s="13">
        <v>2.6503590000000001E-3</v>
      </c>
      <c r="AU299" s="13">
        <v>2.568758E-3</v>
      </c>
      <c r="AV299" s="13">
        <v>2.492962E-3</v>
      </c>
      <c r="AW299" s="13">
        <v>2.4225869999999999E-3</v>
      </c>
      <c r="AX299" s="13">
        <v>2.3572720000000001E-3</v>
      </c>
      <c r="AY299" s="13">
        <v>2.2959819999999998E-3</v>
      </c>
      <c r="AZ299" s="13">
        <v>2.238959E-3</v>
      </c>
      <c r="BA299" s="13">
        <v>2.18527E-3</v>
      </c>
      <c r="BB299" s="13">
        <v>2.135086E-3</v>
      </c>
      <c r="BC299" s="13">
        <v>2.087799E-3</v>
      </c>
      <c r="BD299" s="13">
        <v>2.0424470000000002E-3</v>
      </c>
      <c r="BE299" s="13">
        <v>1.9998070000000001E-3</v>
      </c>
      <c r="BF299" s="13">
        <v>1.9592979999999999E-3</v>
      </c>
      <c r="BG299" s="13">
        <v>1.920398E-3</v>
      </c>
      <c r="BH299" s="13">
        <v>1.8827500000000001E-3</v>
      </c>
      <c r="BI299" s="13">
        <v>1.8465230000000001E-3</v>
      </c>
      <c r="BJ299" s="13">
        <v>1.8117249999999999E-3</v>
      </c>
      <c r="BK299" s="13">
        <v>1.7781590000000001E-3</v>
      </c>
      <c r="BL299" s="13">
        <v>1.7462179999999999E-3</v>
      </c>
      <c r="BM299" s="13">
        <v>1.7147E-3</v>
      </c>
      <c r="BN299" s="13">
        <v>1.685473E-3</v>
      </c>
      <c r="BO299" s="13">
        <v>1.656528E-3</v>
      </c>
      <c r="BP299" s="13">
        <v>1.629206E-3</v>
      </c>
      <c r="BQ299" s="13">
        <v>1.6034350000000001E-3</v>
      </c>
      <c r="BR299" s="13">
        <v>1.578683E-3</v>
      </c>
      <c r="BS299" s="13">
        <v>1.5553380000000001E-3</v>
      </c>
      <c r="BT299" s="13">
        <v>1.5326020000000001E-3</v>
      </c>
      <c r="BU299" s="13">
        <v>1.5114799999999999E-3</v>
      </c>
      <c r="BV299" s="13">
        <v>1.491275E-3</v>
      </c>
      <c r="BW299" s="13">
        <v>1.471874E-3</v>
      </c>
      <c r="BX299" s="13">
        <v>1.4532670000000001E-3</v>
      </c>
      <c r="BY299" s="13">
        <v>1.4359049999999999E-3</v>
      </c>
      <c r="BZ299" s="13">
        <v>1.4188250000000001E-3</v>
      </c>
      <c r="CA299" s="13">
        <v>1.4022570000000001E-3</v>
      </c>
      <c r="CB299" s="13">
        <v>1.3861640000000001E-3</v>
      </c>
      <c r="CC299" s="13">
        <v>1.370872E-3</v>
      </c>
      <c r="CD299" s="13">
        <v>1.3564639999999999E-3</v>
      </c>
      <c r="CE299" s="13">
        <v>1.3420400000000001E-3</v>
      </c>
      <c r="CF299" s="13">
        <v>1.327897E-3</v>
      </c>
      <c r="CG299" s="13">
        <v>1.3138030000000001E-3</v>
      </c>
      <c r="CH299" s="13">
        <v>1.2998840000000001E-3</v>
      </c>
      <c r="CI299" s="13">
        <v>1.2860790000000001E-3</v>
      </c>
      <c r="CJ299" s="13">
        <v>1.2729740000000001E-3</v>
      </c>
      <c r="CK299" s="13">
        <v>1.260593E-3</v>
      </c>
      <c r="CL299" s="13">
        <v>1.249008E-3</v>
      </c>
      <c r="CM299" s="13">
        <v>1.237405E-3</v>
      </c>
      <c r="CN299" s="13">
        <v>1.2255409999999999E-3</v>
      </c>
      <c r="CO299" s="13">
        <v>1.213893E-3</v>
      </c>
      <c r="CP299" s="13">
        <v>1.2021180000000001E-3</v>
      </c>
      <c r="CQ299" s="13">
        <v>1.1906810000000001E-3</v>
      </c>
      <c r="CR299" s="13">
        <v>1.1795359999999999E-3</v>
      </c>
      <c r="CS299" s="13">
        <v>1.169212E-3</v>
      </c>
      <c r="CT299" s="13">
        <v>1.1595150000000001E-3</v>
      </c>
      <c r="CU299" s="13">
        <v>1.149838E-3</v>
      </c>
      <c r="CV299" s="13">
        <v>1.139967E-3</v>
      </c>
      <c r="CW299" s="13">
        <v>1.1297429999999999E-3</v>
      </c>
      <c r="CX299" s="13">
        <v>1.1195860000000001E-3</v>
      </c>
      <c r="CY299" s="13">
        <v>1.1095740000000001E-3</v>
      </c>
      <c r="CZ299" s="13">
        <v>1.099917E-3</v>
      </c>
      <c r="DA299" s="13">
        <v>1.090681E-3</v>
      </c>
      <c r="DB299" s="13">
        <v>1.0817439999999999E-3</v>
      </c>
      <c r="DC299" s="13">
        <v>1.07289E-3</v>
      </c>
      <c r="DD299" s="13">
        <v>1.064054E-3</v>
      </c>
      <c r="DE299" s="13">
        <v>1.0552910000000001E-3</v>
      </c>
      <c r="DF299" s="13">
        <v>1.0463479999999999E-3</v>
      </c>
      <c r="DG299" s="13">
        <v>1.0378360000000001E-3</v>
      </c>
      <c r="DH299" s="13">
        <v>1.0296120000000001E-3</v>
      </c>
      <c r="DI299" s="13">
        <v>1.0217189999999999E-3</v>
      </c>
      <c r="DJ299" s="13">
        <v>1.0135929999999999E-3</v>
      </c>
      <c r="DK299" s="13">
        <v>1.005164E-3</v>
      </c>
      <c r="DL299" s="13">
        <v>9.9692969999999994E-4</v>
      </c>
      <c r="DM299" s="13">
        <v>9.8891030000000006E-4</v>
      </c>
      <c r="DN299" s="13">
        <v>9.8119820000000003E-4</v>
      </c>
      <c r="DO299" s="13">
        <v>9.7359319999999999E-4</v>
      </c>
      <c r="DP299" s="13">
        <v>9.6652439999999999E-4</v>
      </c>
      <c r="DQ299" s="13">
        <v>9.5977750000000004E-4</v>
      </c>
      <c r="DR299" s="13">
        <v>9.5296059999999997E-4</v>
      </c>
      <c r="DS299" s="13">
        <v>9.4585190000000003E-4</v>
      </c>
      <c r="DT299" s="13">
        <v>9.3872089999999997E-4</v>
      </c>
      <c r="DU299" s="13">
        <v>9.3181609999999995E-4</v>
      </c>
      <c r="DV299" s="13">
        <v>9.2480899999999996E-4</v>
      </c>
      <c r="DW299" s="13">
        <v>9.1761960000000004E-4</v>
      </c>
      <c r="DX299" s="13">
        <v>9.10172E-4</v>
      </c>
      <c r="DY299" s="13">
        <v>9.0253770000000004E-4</v>
      </c>
      <c r="DZ299" s="13">
        <v>8.9457399999999998E-4</v>
      </c>
      <c r="EA299" s="13">
        <v>8.8651439999999995E-4</v>
      </c>
      <c r="EB299" s="13">
        <v>8.7877720000000003E-4</v>
      </c>
      <c r="EC299" s="13">
        <v>8.715242E-4</v>
      </c>
      <c r="ED299" s="13">
        <v>8.6464509999999997E-4</v>
      </c>
      <c r="EE299" s="13">
        <v>8.58018E-4</v>
      </c>
      <c r="EF299" s="13">
        <v>8.5144590000000003E-4</v>
      </c>
      <c r="EG299" s="13">
        <v>8.4459849999999996E-4</v>
      </c>
      <c r="EH299" s="13">
        <v>8.3723019999999997E-4</v>
      </c>
      <c r="EI299" s="13">
        <v>8.294334E-4</v>
      </c>
      <c r="EJ299" s="13">
        <v>8.2153239999999995E-4</v>
      </c>
      <c r="EK299" s="13">
        <v>8.1373830000000004E-4</v>
      </c>
      <c r="EL299" s="13">
        <v>8.0603900000000004E-4</v>
      </c>
      <c r="EM299" s="13">
        <v>7.9837810000000001E-4</v>
      </c>
      <c r="EN299" s="13">
        <v>7.9068400000000005E-4</v>
      </c>
      <c r="EO299" s="13">
        <v>7.8291289999999996E-4</v>
      </c>
      <c r="EP299" s="13">
        <v>7.75105E-4</v>
      </c>
      <c r="EQ299" s="13">
        <v>7.6747779999999997E-4</v>
      </c>
      <c r="ER299" s="13">
        <v>7.6007620000000001E-4</v>
      </c>
      <c r="ES299" s="13">
        <v>7.5270679999999996E-4</v>
      </c>
      <c r="ET299" s="13">
        <v>7.4531209999999996E-4</v>
      </c>
      <c r="EU299" s="13">
        <v>7.3791869999999997E-4</v>
      </c>
      <c r="EV299" s="13">
        <v>7.3060819999999996E-4</v>
      </c>
      <c r="EW299" s="13">
        <v>7.2329670000000003E-4</v>
      </c>
      <c r="EX299" s="13">
        <v>7.1604280000000001E-4</v>
      </c>
      <c r="EY299" s="13">
        <v>7.0892559999999999E-4</v>
      </c>
      <c r="EZ299" s="13">
        <v>7.0199960000000001E-4</v>
      </c>
      <c r="FA299" s="13">
        <v>6.9524210000000003E-4</v>
      </c>
      <c r="FB299" s="13">
        <v>6.8883430000000003E-4</v>
      </c>
      <c r="FC299" s="13">
        <v>6.8301620000000001E-4</v>
      </c>
      <c r="FD299" s="13">
        <v>6.7763679999999996E-4</v>
      </c>
      <c r="FE299" s="13">
        <v>6.7237259999999995E-4</v>
      </c>
      <c r="FF299" s="13">
        <v>6.6689899999999999E-4</v>
      </c>
      <c r="FG299" s="13">
        <v>6.6122260000000003E-4</v>
      </c>
      <c r="FH299" s="13">
        <v>6.5540360000000003E-4</v>
      </c>
      <c r="FI299" s="13">
        <v>6.4968299999999997E-4</v>
      </c>
      <c r="FJ299" s="13">
        <v>6.4432560000000005E-4</v>
      </c>
      <c r="FK299" s="13">
        <v>6.3944999999999996E-4</v>
      </c>
      <c r="FL299" s="13">
        <v>6.349932E-4</v>
      </c>
      <c r="FM299" s="13">
        <v>6.307687E-4</v>
      </c>
      <c r="FN299" s="13">
        <v>6.2681779999999995E-4</v>
      </c>
      <c r="FO299" s="13">
        <v>6.2322409999999995E-4</v>
      </c>
      <c r="FP299" s="13">
        <v>6.1987969999999996E-4</v>
      </c>
      <c r="FQ299" s="13">
        <v>6.1660070000000005E-4</v>
      </c>
      <c r="FR299" s="13">
        <v>6.1321599999999998E-4</v>
      </c>
      <c r="FS299" s="13">
        <v>6.0959239999999997E-4</v>
      </c>
      <c r="FT299" s="13">
        <v>6.0578400000000005E-4</v>
      </c>
      <c r="FU299" s="13">
        <v>6.0196149999999999E-4</v>
      </c>
      <c r="FV299" s="13">
        <v>5.9835539999999999E-4</v>
      </c>
      <c r="FW299" s="13">
        <v>5.9510490000000004E-4</v>
      </c>
      <c r="FX299" s="13">
        <v>5.9217479999999995E-4</v>
      </c>
      <c r="FY299" s="13">
        <v>5.8942E-4</v>
      </c>
      <c r="FZ299" s="13">
        <v>5.8693250000000003E-4</v>
      </c>
      <c r="GA299" s="13">
        <v>5.8480119999999999E-4</v>
      </c>
      <c r="GB299" s="13">
        <v>5.8297549999999996E-4</v>
      </c>
      <c r="GC299" s="13">
        <v>5.8136489999999999E-4</v>
      </c>
      <c r="GD299" s="13">
        <v>5.7973469999999996E-4</v>
      </c>
      <c r="GE299" s="13">
        <v>5.7771060000000004E-4</v>
      </c>
      <c r="GF299" s="13">
        <v>5.7518870000000004E-4</v>
      </c>
      <c r="GG299" s="13">
        <v>5.7222779999999997E-4</v>
      </c>
      <c r="GH299" s="13">
        <v>5.6897709999999995E-4</v>
      </c>
      <c r="GI299" s="13">
        <v>5.6554249999999999E-4</v>
      </c>
      <c r="GJ299" s="13">
        <v>5.6189510000000001E-4</v>
      </c>
      <c r="GK299" s="13">
        <v>5.5804629999999997E-4</v>
      </c>
      <c r="GL299" s="13">
        <v>5.5435019999999996E-4</v>
      </c>
      <c r="GM299" s="13">
        <v>5.5123249999999998E-4</v>
      </c>
      <c r="GN299" s="13">
        <v>5.4880279999999998E-4</v>
      </c>
      <c r="GO299" s="13">
        <v>5.4710879999999998E-4</v>
      </c>
      <c r="GP299" s="13">
        <v>5.4594319999999997E-4</v>
      </c>
      <c r="GQ299" s="13">
        <v>5.4490780000000002E-4</v>
      </c>
      <c r="GR299" s="13">
        <v>5.4366349999999996E-4</v>
      </c>
      <c r="GS299" s="13">
        <v>5.4204350000000004E-4</v>
      </c>
      <c r="GT299" s="13">
        <v>5.4011339999999997E-4</v>
      </c>
      <c r="GU299" s="13">
        <v>5.3804649999999999E-4</v>
      </c>
      <c r="GV299" s="13">
        <v>5.3585980000000002E-4</v>
      </c>
      <c r="GW299" s="13">
        <v>5.3332960000000002E-4</v>
      </c>
      <c r="GX299" s="13">
        <v>5.3032239999999998E-4</v>
      </c>
    </row>
    <row r="300" spans="1:206" x14ac:dyDescent="0.25">
      <c r="A300" s="13" t="str">
        <f t="shared" si="3"/>
        <v>Boom-FINE-0.8-20-3</v>
      </c>
      <c r="B300" s="13" t="s">
        <v>57</v>
      </c>
      <c r="C300" s="13" t="s">
        <v>30</v>
      </c>
      <c r="D300" s="23">
        <v>0.8</v>
      </c>
      <c r="E300" s="23">
        <v>20</v>
      </c>
      <c r="F300" s="32">
        <v>3</v>
      </c>
      <c r="G300" s="13">
        <v>0.2161988</v>
      </c>
      <c r="H300" s="13">
        <v>0.1285463</v>
      </c>
      <c r="I300" s="13">
        <v>9.0309959999999995E-2</v>
      </c>
      <c r="J300" s="13">
        <v>6.7824259999999997E-2</v>
      </c>
      <c r="K300" s="13">
        <v>5.2832169999999998E-2</v>
      </c>
      <c r="L300" s="13">
        <v>4.2299330000000003E-2</v>
      </c>
      <c r="M300" s="13">
        <v>3.4768790000000001E-2</v>
      </c>
      <c r="N300" s="13">
        <v>2.917345E-2</v>
      </c>
      <c r="O300" s="13">
        <v>2.483753E-2</v>
      </c>
      <c r="P300" s="13">
        <v>2.117457E-2</v>
      </c>
      <c r="Q300" s="13">
        <v>1.812925E-2</v>
      </c>
      <c r="R300" s="13">
        <v>1.545652E-2</v>
      </c>
      <c r="S300" s="13">
        <v>1.4353309999999999E-2</v>
      </c>
      <c r="T300" s="13">
        <v>1.3451050000000001E-2</v>
      </c>
      <c r="U300" s="13">
        <v>1.2823650000000001E-2</v>
      </c>
      <c r="V300" s="13">
        <v>1.143567E-2</v>
      </c>
      <c r="W300" s="13">
        <v>1.010027E-2</v>
      </c>
      <c r="X300" s="13">
        <v>8.9856109999999993E-3</v>
      </c>
      <c r="Y300" s="13">
        <v>8.0620320000000002E-3</v>
      </c>
      <c r="Z300" s="13">
        <v>7.2584470000000003E-3</v>
      </c>
      <c r="AA300" s="13">
        <v>6.5538109999999997E-3</v>
      </c>
      <c r="AB300" s="13">
        <v>5.9571240000000003E-3</v>
      </c>
      <c r="AC300" s="13">
        <v>5.3828310000000002E-3</v>
      </c>
      <c r="AD300" s="13">
        <v>4.8775720000000002E-3</v>
      </c>
      <c r="AE300" s="13">
        <v>4.4377829999999998E-3</v>
      </c>
      <c r="AF300" s="13">
        <v>4.0550229999999996E-3</v>
      </c>
      <c r="AG300" s="13">
        <v>3.7140889999999998E-3</v>
      </c>
      <c r="AH300" s="13">
        <v>3.406652E-3</v>
      </c>
      <c r="AI300" s="13">
        <v>3.134441E-3</v>
      </c>
      <c r="AJ300" s="13">
        <v>2.8923600000000001E-3</v>
      </c>
      <c r="AK300" s="13">
        <v>2.6771529999999998E-3</v>
      </c>
      <c r="AL300" s="13">
        <v>2.4837000000000001E-3</v>
      </c>
      <c r="AM300" s="13">
        <v>2.3070109999999999E-3</v>
      </c>
      <c r="AN300" s="13">
        <v>2.1439050000000002E-3</v>
      </c>
      <c r="AO300" s="13">
        <v>1.9972100000000001E-3</v>
      </c>
      <c r="AP300" s="13">
        <v>1.866059E-3</v>
      </c>
      <c r="AQ300" s="13">
        <v>1.7467089999999999E-3</v>
      </c>
      <c r="AR300" s="13">
        <v>1.6385519999999999E-3</v>
      </c>
      <c r="AS300" s="13">
        <v>1.539454E-3</v>
      </c>
      <c r="AT300" s="13">
        <v>1.448186E-3</v>
      </c>
      <c r="AU300" s="13">
        <v>1.362423E-3</v>
      </c>
      <c r="AV300" s="13">
        <v>1.2814390000000001E-3</v>
      </c>
      <c r="AW300" s="13">
        <v>1.20718E-3</v>
      </c>
      <c r="AX300" s="13">
        <v>1.1432879999999999E-3</v>
      </c>
      <c r="AY300" s="13">
        <v>1.0858840000000001E-3</v>
      </c>
      <c r="AZ300" s="13">
        <v>1.028274E-3</v>
      </c>
      <c r="BA300" s="13">
        <v>9.6969250000000003E-4</v>
      </c>
      <c r="BB300" s="13">
        <v>9.1576929999999997E-4</v>
      </c>
      <c r="BC300" s="13">
        <v>8.6990760000000005E-4</v>
      </c>
      <c r="BD300" s="13">
        <v>8.2905800000000003E-4</v>
      </c>
      <c r="BE300" s="13">
        <v>7.8912169999999996E-4</v>
      </c>
      <c r="BF300" s="13">
        <v>7.4962E-4</v>
      </c>
      <c r="BG300" s="13">
        <v>7.1245119999999997E-4</v>
      </c>
      <c r="BH300" s="13">
        <v>6.7952859999999998E-4</v>
      </c>
      <c r="BI300" s="13">
        <v>6.5009189999999998E-4</v>
      </c>
      <c r="BJ300" s="13">
        <v>6.2197640000000002E-4</v>
      </c>
      <c r="BK300" s="13">
        <v>5.9493209999999998E-4</v>
      </c>
      <c r="BL300" s="13">
        <v>5.6751390000000005E-4</v>
      </c>
      <c r="BM300" s="13">
        <v>5.3990980000000004E-4</v>
      </c>
      <c r="BN300" s="13">
        <v>5.1665879999999997E-4</v>
      </c>
      <c r="BO300" s="13">
        <v>4.9822289999999997E-4</v>
      </c>
      <c r="BP300" s="13">
        <v>4.8049010000000001E-4</v>
      </c>
      <c r="BQ300" s="13">
        <v>4.6151800000000001E-4</v>
      </c>
      <c r="BR300" s="13">
        <v>4.4186950000000002E-4</v>
      </c>
      <c r="BS300" s="13">
        <v>4.226427E-4</v>
      </c>
      <c r="BT300" s="13">
        <v>4.0454290000000001E-4</v>
      </c>
      <c r="BU300" s="13">
        <v>3.8866219999999997E-4</v>
      </c>
      <c r="BV300" s="13">
        <v>3.7412300000000002E-4</v>
      </c>
      <c r="BW300" s="13">
        <v>3.5922180000000001E-4</v>
      </c>
      <c r="BX300" s="13">
        <v>3.4409220000000001E-4</v>
      </c>
      <c r="BY300" s="13">
        <v>3.3072480000000002E-4</v>
      </c>
      <c r="BZ300" s="13">
        <v>3.1899100000000002E-4</v>
      </c>
      <c r="CA300" s="13">
        <v>3.0704730000000001E-4</v>
      </c>
      <c r="CB300" s="13">
        <v>2.9426890000000002E-4</v>
      </c>
      <c r="CC300" s="13">
        <v>2.8233549999999999E-4</v>
      </c>
      <c r="CD300" s="13">
        <v>2.7149459999999999E-4</v>
      </c>
      <c r="CE300" s="13">
        <v>2.608275E-4</v>
      </c>
      <c r="CF300" s="13">
        <v>2.509848E-4</v>
      </c>
      <c r="CG300" s="13">
        <v>2.4323810000000001E-4</v>
      </c>
      <c r="CH300" s="13">
        <v>2.3720990000000001E-4</v>
      </c>
      <c r="CI300" s="13">
        <v>2.3064289999999999E-4</v>
      </c>
      <c r="CJ300" s="13">
        <v>2.223921E-4</v>
      </c>
      <c r="CK300" s="13">
        <v>2.1363940000000001E-4</v>
      </c>
      <c r="CL300" s="13">
        <v>2.0612350000000001E-4</v>
      </c>
      <c r="CM300" s="13">
        <v>2.0071990000000001E-4</v>
      </c>
      <c r="CN300" s="13">
        <v>1.966262E-4</v>
      </c>
      <c r="CO300" s="13">
        <v>1.92282E-4</v>
      </c>
      <c r="CP300" s="13">
        <v>1.8708019999999999E-4</v>
      </c>
      <c r="CQ300" s="13">
        <v>1.81578E-4</v>
      </c>
      <c r="CR300" s="13">
        <v>1.7614019999999999E-4</v>
      </c>
      <c r="CS300" s="13">
        <v>1.709386E-4</v>
      </c>
      <c r="CT300" s="13">
        <v>1.664107E-4</v>
      </c>
      <c r="CU300" s="13">
        <v>1.6219880000000001E-4</v>
      </c>
      <c r="CV300" s="13">
        <v>1.579041E-4</v>
      </c>
      <c r="CW300" s="13">
        <v>1.537403E-4</v>
      </c>
      <c r="CX300" s="13">
        <v>1.5007900000000001E-4</v>
      </c>
      <c r="CY300" s="13">
        <v>1.470377E-4</v>
      </c>
      <c r="CZ300" s="13">
        <v>1.4408100000000001E-4</v>
      </c>
      <c r="DA300" s="13">
        <v>1.408267E-4</v>
      </c>
      <c r="DB300" s="13">
        <v>1.3734939999999999E-4</v>
      </c>
      <c r="DC300" s="13">
        <v>1.3427879999999999E-4</v>
      </c>
      <c r="DD300" s="13">
        <v>1.3177419999999999E-4</v>
      </c>
      <c r="DE300" s="13">
        <v>1.292845E-4</v>
      </c>
      <c r="DF300" s="13">
        <v>1.2625040000000001E-4</v>
      </c>
      <c r="DG300" s="13">
        <v>1.2314619999999999E-4</v>
      </c>
      <c r="DH300" s="13">
        <v>1.205556E-4</v>
      </c>
      <c r="DI300" s="13">
        <v>1.187301E-4</v>
      </c>
      <c r="DJ300" s="13">
        <v>1.1722719999999999E-4</v>
      </c>
      <c r="DK300" s="13">
        <v>1.158781E-4</v>
      </c>
      <c r="DL300" s="13">
        <v>1.1443840000000001E-4</v>
      </c>
      <c r="DM300" s="13">
        <v>1.125715E-4</v>
      </c>
      <c r="DN300" s="13">
        <v>1.099902E-4</v>
      </c>
      <c r="DO300" s="13">
        <v>1.073071E-4</v>
      </c>
      <c r="DP300" s="13">
        <v>1.052965E-4</v>
      </c>
      <c r="DQ300" s="13">
        <v>1.039948E-4</v>
      </c>
      <c r="DR300" s="13">
        <v>1.0295559999999999E-4</v>
      </c>
      <c r="DS300" s="13">
        <v>1.019471E-4</v>
      </c>
      <c r="DT300" s="13">
        <v>1.006669E-4</v>
      </c>
      <c r="DU300" s="13">
        <v>9.8803579999999996E-5</v>
      </c>
      <c r="DV300" s="13">
        <v>9.6420010000000002E-5</v>
      </c>
      <c r="DW300" s="13">
        <v>9.41572E-5</v>
      </c>
      <c r="DX300" s="13">
        <v>9.2513200000000001E-5</v>
      </c>
      <c r="DY300" s="13">
        <v>9.1260810000000006E-5</v>
      </c>
      <c r="DZ300" s="13">
        <v>9.0286179999999995E-5</v>
      </c>
      <c r="EA300" s="13">
        <v>8.9618160000000006E-5</v>
      </c>
      <c r="EB300" s="13">
        <v>8.8931910000000002E-5</v>
      </c>
      <c r="EC300" s="13">
        <v>8.797892E-5</v>
      </c>
      <c r="ED300" s="13">
        <v>8.6735499999999997E-5</v>
      </c>
      <c r="EE300" s="13">
        <v>8.5369859999999994E-5</v>
      </c>
      <c r="EF300" s="13">
        <v>8.4065649999999994E-5</v>
      </c>
      <c r="EG300" s="13">
        <v>8.2864500000000006E-5</v>
      </c>
      <c r="EH300" s="13">
        <v>8.1840669999999995E-5</v>
      </c>
      <c r="EI300" s="13">
        <v>8.1015769999999996E-5</v>
      </c>
      <c r="EJ300" s="13">
        <v>8.0246810000000006E-5</v>
      </c>
      <c r="EK300" s="13">
        <v>7.9721950000000003E-5</v>
      </c>
      <c r="EL300" s="13">
        <v>7.9561449999999997E-5</v>
      </c>
      <c r="EM300" s="13">
        <v>7.9510770000000002E-5</v>
      </c>
      <c r="EN300" s="13">
        <v>7.9303460000000001E-5</v>
      </c>
      <c r="EO300" s="13">
        <v>7.8853230000000001E-5</v>
      </c>
      <c r="EP300" s="13">
        <v>7.8156709999999997E-5</v>
      </c>
      <c r="EQ300" s="13">
        <v>7.7155990000000004E-5</v>
      </c>
      <c r="ER300" s="13">
        <v>7.5999030000000004E-5</v>
      </c>
      <c r="ES300" s="13">
        <v>7.5001350000000007E-5</v>
      </c>
      <c r="ET300" s="13">
        <v>7.432726E-5</v>
      </c>
      <c r="EU300" s="13">
        <v>7.4120319999999997E-5</v>
      </c>
      <c r="EV300" s="13">
        <v>7.415872E-5</v>
      </c>
      <c r="EW300" s="13">
        <v>7.4254460000000003E-5</v>
      </c>
      <c r="EX300" s="13">
        <v>7.4303189999999996E-5</v>
      </c>
      <c r="EY300" s="13">
        <v>7.4135700000000002E-5</v>
      </c>
      <c r="EZ300" s="13">
        <v>7.3500450000000002E-5</v>
      </c>
      <c r="FA300" s="13">
        <v>7.252479E-5</v>
      </c>
      <c r="FB300" s="13">
        <v>7.1472799999999998E-5</v>
      </c>
      <c r="FC300" s="13">
        <v>7.0725129999999993E-5</v>
      </c>
      <c r="FD300" s="13">
        <v>7.0263359999999999E-5</v>
      </c>
      <c r="FE300" s="13">
        <v>6.9809660000000001E-5</v>
      </c>
      <c r="FF300" s="13">
        <v>6.94869E-5</v>
      </c>
      <c r="FG300" s="13">
        <v>6.9443289999999999E-5</v>
      </c>
      <c r="FH300" s="13">
        <v>6.9343649999999995E-5</v>
      </c>
      <c r="FI300" s="13">
        <v>6.9007110000000006E-5</v>
      </c>
      <c r="FJ300" s="13">
        <v>6.8611120000000006E-5</v>
      </c>
      <c r="FK300" s="13">
        <v>6.8406120000000004E-5</v>
      </c>
      <c r="FL300" s="13">
        <v>6.8248529999999998E-5</v>
      </c>
      <c r="FM300" s="13">
        <v>6.7847479999999996E-5</v>
      </c>
      <c r="FN300" s="13">
        <v>6.7396899999999998E-5</v>
      </c>
      <c r="FO300" s="13">
        <v>6.6998329999999994E-5</v>
      </c>
      <c r="FP300" s="13">
        <v>6.6525619999999993E-5</v>
      </c>
      <c r="FQ300" s="13">
        <v>6.5836300000000005E-5</v>
      </c>
      <c r="FR300" s="13">
        <v>6.4895870000000001E-5</v>
      </c>
      <c r="FS300" s="13">
        <v>6.4077499999999998E-5</v>
      </c>
      <c r="FT300" s="13">
        <v>6.3630260000000004E-5</v>
      </c>
      <c r="FU300" s="13">
        <v>6.3418530000000005E-5</v>
      </c>
      <c r="FV300" s="13">
        <v>6.3427000000000001E-5</v>
      </c>
      <c r="FW300" s="13">
        <v>6.3732780000000006E-5</v>
      </c>
      <c r="FX300" s="13">
        <v>6.4177209999999993E-5</v>
      </c>
      <c r="FY300" s="13">
        <v>6.4366640000000004E-5</v>
      </c>
      <c r="FZ300" s="13">
        <v>6.4108940000000002E-5</v>
      </c>
      <c r="GA300" s="13">
        <v>6.3529720000000004E-5</v>
      </c>
      <c r="GB300" s="13">
        <v>6.2732639999999999E-5</v>
      </c>
      <c r="GC300" s="13">
        <v>6.1756229999999999E-5</v>
      </c>
      <c r="GD300" s="13">
        <v>6.0700689999999999E-5</v>
      </c>
      <c r="GE300" s="13">
        <v>5.9716460000000001E-5</v>
      </c>
      <c r="GF300" s="13">
        <v>5.9004579999999999E-5</v>
      </c>
      <c r="GG300" s="13">
        <v>5.8686629999999997E-5</v>
      </c>
      <c r="GH300" s="13">
        <v>5.8675999999999999E-5</v>
      </c>
      <c r="GI300" s="13">
        <v>5.8960450000000002E-5</v>
      </c>
      <c r="GJ300" s="13">
        <v>5.9355470000000002E-5</v>
      </c>
      <c r="GK300" s="13">
        <v>5.9619449999999997E-5</v>
      </c>
      <c r="GL300" s="13">
        <v>5.9769750000000001E-5</v>
      </c>
      <c r="GM300" s="13">
        <v>5.9768390000000001E-5</v>
      </c>
      <c r="GN300" s="13">
        <v>5.9484480000000001E-5</v>
      </c>
      <c r="GO300" s="13">
        <v>5.8923730000000002E-5</v>
      </c>
      <c r="GP300" s="13">
        <v>5.8196409999999998E-5</v>
      </c>
      <c r="GQ300" s="13">
        <v>5.7369440000000003E-5</v>
      </c>
      <c r="GR300" s="13">
        <v>5.6487670000000003E-5</v>
      </c>
      <c r="GS300" s="13">
        <v>5.573353E-5</v>
      </c>
      <c r="GT300" s="13">
        <v>5.5145529999999998E-5</v>
      </c>
      <c r="GU300" s="13">
        <v>5.466191E-5</v>
      </c>
      <c r="GV300" s="13">
        <v>5.4469350000000001E-5</v>
      </c>
      <c r="GW300" s="13">
        <v>5.4541620000000001E-5</v>
      </c>
      <c r="GX300" s="13">
        <v>5.4769879999999997E-5</v>
      </c>
    </row>
    <row r="301" spans="1:206" x14ac:dyDescent="0.25">
      <c r="A301" s="13" t="str">
        <f t="shared" si="3"/>
        <v>Boom-FINE-0.8-14-3</v>
      </c>
      <c r="B301" s="13" t="s">
        <v>57</v>
      </c>
      <c r="C301" s="13" t="s">
        <v>30</v>
      </c>
      <c r="D301" s="23">
        <v>0.8</v>
      </c>
      <c r="E301" s="23">
        <v>14</v>
      </c>
      <c r="F301" s="32">
        <v>3</v>
      </c>
      <c r="G301" s="13">
        <v>0.21083399999999999</v>
      </c>
      <c r="H301" s="13">
        <v>0.1170069</v>
      </c>
      <c r="I301" s="13">
        <v>7.7459509999999995E-2</v>
      </c>
      <c r="J301" s="13">
        <v>5.5121049999999998E-2</v>
      </c>
      <c r="K301" s="13">
        <v>4.1137109999999998E-2</v>
      </c>
      <c r="L301" s="13">
        <v>3.207219E-2</v>
      </c>
      <c r="M301" s="13">
        <v>2.6031889999999999E-2</v>
      </c>
      <c r="N301" s="13">
        <v>2.1597689999999999E-2</v>
      </c>
      <c r="O301" s="13">
        <v>1.7956639999999999E-2</v>
      </c>
      <c r="P301" s="13">
        <v>1.5124240000000001E-2</v>
      </c>
      <c r="Q301" s="13">
        <v>1.2986599999999999E-2</v>
      </c>
      <c r="R301" s="13">
        <v>1.1016049999999999E-2</v>
      </c>
      <c r="S301" s="13">
        <v>9.9321219999999998E-3</v>
      </c>
      <c r="T301" s="13">
        <v>9.0562520000000007E-3</v>
      </c>
      <c r="U301" s="13">
        <v>8.3054449999999998E-3</v>
      </c>
      <c r="V301" s="13">
        <v>7.2808830000000001E-3</v>
      </c>
      <c r="W301" s="13">
        <v>6.3510279999999999E-3</v>
      </c>
      <c r="X301" s="13">
        <v>5.5668159999999996E-3</v>
      </c>
      <c r="Y301" s="13">
        <v>4.8971199999999996E-3</v>
      </c>
      <c r="Z301" s="13">
        <v>4.3781169999999999E-3</v>
      </c>
      <c r="AA301" s="13">
        <v>3.925174E-3</v>
      </c>
      <c r="AB301" s="13">
        <v>3.4902879999999998E-3</v>
      </c>
      <c r="AC301" s="13">
        <v>3.1211680000000001E-3</v>
      </c>
      <c r="AD301" s="13">
        <v>2.807244E-3</v>
      </c>
      <c r="AE301" s="13">
        <v>2.5387130000000002E-3</v>
      </c>
      <c r="AF301" s="13">
        <v>2.3035909999999998E-3</v>
      </c>
      <c r="AG301" s="13">
        <v>2.096405E-3</v>
      </c>
      <c r="AH301" s="13">
        <v>1.9177109999999999E-3</v>
      </c>
      <c r="AI301" s="13">
        <v>1.758323E-3</v>
      </c>
      <c r="AJ301" s="13">
        <v>1.6136880000000001E-3</v>
      </c>
      <c r="AK301" s="13">
        <v>1.4880900000000001E-3</v>
      </c>
      <c r="AL301" s="13">
        <v>1.37969E-3</v>
      </c>
      <c r="AM301" s="13">
        <v>1.279814E-3</v>
      </c>
      <c r="AN301" s="13">
        <v>1.1856220000000001E-3</v>
      </c>
      <c r="AO301" s="13">
        <v>1.1001629999999999E-3</v>
      </c>
      <c r="AP301" s="13">
        <v>1.0272580000000001E-3</v>
      </c>
      <c r="AQ301" s="13">
        <v>9.6071310000000001E-4</v>
      </c>
      <c r="AR301" s="13">
        <v>8.983986E-4</v>
      </c>
      <c r="AS301" s="13">
        <v>8.4283440000000002E-4</v>
      </c>
      <c r="AT301" s="13">
        <v>7.9378399999999996E-4</v>
      </c>
      <c r="AU301" s="13">
        <v>7.4599569999999997E-4</v>
      </c>
      <c r="AV301" s="13">
        <v>7.0156829999999996E-4</v>
      </c>
      <c r="AW301" s="13">
        <v>6.631556E-4</v>
      </c>
      <c r="AX301" s="13">
        <v>6.2771810000000002E-4</v>
      </c>
      <c r="AY301" s="13">
        <v>5.9402369999999997E-4</v>
      </c>
      <c r="AZ301" s="13">
        <v>5.6450390000000003E-4</v>
      </c>
      <c r="BA301" s="13">
        <v>5.3723020000000005E-4</v>
      </c>
      <c r="BB301" s="13">
        <v>5.1059599999999999E-4</v>
      </c>
      <c r="BC301" s="13">
        <v>4.8541289999999999E-4</v>
      </c>
      <c r="BD301" s="13">
        <v>4.6216779999999998E-4</v>
      </c>
      <c r="BE301" s="13">
        <v>4.4176699999999997E-4</v>
      </c>
      <c r="BF301" s="13">
        <v>4.2294540000000001E-4</v>
      </c>
      <c r="BG301" s="13">
        <v>4.046039E-4</v>
      </c>
      <c r="BH301" s="13">
        <v>3.8782390000000001E-4</v>
      </c>
      <c r="BI301" s="13">
        <v>3.7232250000000003E-4</v>
      </c>
      <c r="BJ301" s="13">
        <v>3.5658530000000002E-4</v>
      </c>
      <c r="BK301" s="13">
        <v>3.4154960000000001E-4</v>
      </c>
      <c r="BL301" s="13">
        <v>3.2790940000000001E-4</v>
      </c>
      <c r="BM301" s="13">
        <v>3.1535569999999999E-4</v>
      </c>
      <c r="BN301" s="13">
        <v>3.0388300000000002E-4</v>
      </c>
      <c r="BO301" s="13">
        <v>2.9279419999999999E-4</v>
      </c>
      <c r="BP301" s="13">
        <v>2.8253570000000001E-4</v>
      </c>
      <c r="BQ301" s="13">
        <v>2.7345979999999999E-4</v>
      </c>
      <c r="BR301" s="13">
        <v>2.6481570000000003E-4</v>
      </c>
      <c r="BS301" s="13">
        <v>2.5600310000000002E-4</v>
      </c>
      <c r="BT301" s="13">
        <v>2.4800270000000001E-4</v>
      </c>
      <c r="BU301" s="13">
        <v>2.4167249999999999E-4</v>
      </c>
      <c r="BV301" s="13">
        <v>2.360234E-4</v>
      </c>
      <c r="BW301" s="13">
        <v>2.2978070000000001E-4</v>
      </c>
      <c r="BX301" s="13">
        <v>2.237393E-4</v>
      </c>
      <c r="BY301" s="13">
        <v>2.185152E-4</v>
      </c>
      <c r="BZ301" s="13">
        <v>2.135269E-4</v>
      </c>
      <c r="CA301" s="13">
        <v>2.082641E-4</v>
      </c>
      <c r="CB301" s="13">
        <v>2.0400029999999999E-4</v>
      </c>
      <c r="CC301" s="13">
        <v>2.0064529999999999E-4</v>
      </c>
      <c r="CD301" s="13">
        <v>1.9666980000000001E-4</v>
      </c>
      <c r="CE301" s="13">
        <v>1.9250650000000001E-4</v>
      </c>
      <c r="CF301" s="13">
        <v>1.8877130000000001E-4</v>
      </c>
      <c r="CG301" s="13">
        <v>1.8503939999999999E-4</v>
      </c>
      <c r="CH301" s="13">
        <v>1.813788E-4</v>
      </c>
      <c r="CI301" s="13">
        <v>1.7831699999999999E-4</v>
      </c>
      <c r="CJ301" s="13">
        <v>1.75992E-4</v>
      </c>
      <c r="CK301" s="13">
        <v>1.7382779999999999E-4</v>
      </c>
      <c r="CL301" s="13">
        <v>1.7108849999999999E-4</v>
      </c>
      <c r="CM301" s="13">
        <v>1.680427E-4</v>
      </c>
      <c r="CN301" s="13">
        <v>1.6534460000000001E-4</v>
      </c>
      <c r="CO301" s="13">
        <v>1.6286569999999999E-4</v>
      </c>
      <c r="CP301" s="13">
        <v>1.6038590000000001E-4</v>
      </c>
      <c r="CQ301" s="13">
        <v>1.5864079999999999E-4</v>
      </c>
      <c r="CR301" s="13">
        <v>1.5755629999999999E-4</v>
      </c>
      <c r="CS301" s="13">
        <v>1.5642339999999999E-4</v>
      </c>
      <c r="CT301" s="13">
        <v>1.5486340000000001E-4</v>
      </c>
      <c r="CU301" s="13">
        <v>1.530151E-4</v>
      </c>
      <c r="CV301" s="13">
        <v>1.5117869999999999E-4</v>
      </c>
      <c r="CW301" s="13">
        <v>1.494934E-4</v>
      </c>
      <c r="CX301" s="13">
        <v>1.4784189999999999E-4</v>
      </c>
      <c r="CY301" s="13">
        <v>1.463173E-4</v>
      </c>
      <c r="CZ301" s="13">
        <v>1.452484E-4</v>
      </c>
      <c r="DA301" s="13">
        <v>1.4438830000000001E-4</v>
      </c>
      <c r="DB301" s="13">
        <v>1.4336199999999999E-4</v>
      </c>
      <c r="DC301" s="13">
        <v>1.421893E-4</v>
      </c>
      <c r="DD301" s="13">
        <v>1.4093870000000001E-4</v>
      </c>
      <c r="DE301" s="13">
        <v>1.393237E-4</v>
      </c>
      <c r="DF301" s="13">
        <v>1.374867E-4</v>
      </c>
      <c r="DG301" s="13">
        <v>1.359004E-4</v>
      </c>
      <c r="DH301" s="13">
        <v>1.3466309999999999E-4</v>
      </c>
      <c r="DI301" s="13">
        <v>1.3351969999999999E-4</v>
      </c>
      <c r="DJ301" s="13">
        <v>1.3260100000000001E-4</v>
      </c>
      <c r="DK301" s="13">
        <v>1.320498E-4</v>
      </c>
      <c r="DL301" s="13">
        <v>1.3145090000000001E-4</v>
      </c>
      <c r="DM301" s="13">
        <v>1.3044139999999999E-4</v>
      </c>
      <c r="DN301" s="13">
        <v>1.292311E-4</v>
      </c>
      <c r="DO301" s="13">
        <v>1.280508E-4</v>
      </c>
      <c r="DP301" s="13">
        <v>1.2655890000000001E-4</v>
      </c>
      <c r="DQ301" s="13">
        <v>1.248112E-4</v>
      </c>
      <c r="DR301" s="13">
        <v>1.2323750000000001E-4</v>
      </c>
      <c r="DS301" s="13">
        <v>1.2198619999999999E-4</v>
      </c>
      <c r="DT301" s="13">
        <v>1.213668E-4</v>
      </c>
      <c r="DU301" s="13">
        <v>1.211635E-4</v>
      </c>
      <c r="DV301" s="13">
        <v>1.209136E-4</v>
      </c>
      <c r="DW301" s="13">
        <v>1.205477E-4</v>
      </c>
      <c r="DX301" s="13">
        <v>1.1979799999999999E-4</v>
      </c>
      <c r="DY301" s="13">
        <v>1.183533E-4</v>
      </c>
      <c r="DZ301" s="13">
        <v>1.166596E-4</v>
      </c>
      <c r="EA301" s="13">
        <v>1.15227E-4</v>
      </c>
      <c r="EB301" s="13">
        <v>1.1404689999999999E-4</v>
      </c>
      <c r="EC301" s="13">
        <v>1.129019E-4</v>
      </c>
      <c r="ED301" s="13">
        <v>1.117519E-4</v>
      </c>
      <c r="EE301" s="13">
        <v>1.1085189999999999E-4</v>
      </c>
      <c r="EF301" s="13">
        <v>1.1003760000000001E-4</v>
      </c>
      <c r="EG301" s="13">
        <v>1.091369E-4</v>
      </c>
      <c r="EH301" s="13">
        <v>1.082159E-4</v>
      </c>
      <c r="EI301" s="13">
        <v>1.071542E-4</v>
      </c>
      <c r="EJ301" s="13">
        <v>1.0607989999999999E-4</v>
      </c>
      <c r="EK301" s="13">
        <v>1.050711E-4</v>
      </c>
      <c r="EL301" s="13">
        <v>1.041867E-4</v>
      </c>
      <c r="EM301" s="13">
        <v>1.033953E-4</v>
      </c>
      <c r="EN301" s="13">
        <v>1.0252609999999999E-4</v>
      </c>
      <c r="EO301" s="13">
        <v>1.0155879999999999E-4</v>
      </c>
      <c r="EP301" s="13">
        <v>1.004722E-4</v>
      </c>
      <c r="EQ301" s="13">
        <v>9.9098790000000007E-5</v>
      </c>
      <c r="ER301" s="13">
        <v>9.7592650000000001E-5</v>
      </c>
      <c r="ES301" s="13">
        <v>9.6232470000000002E-5</v>
      </c>
      <c r="ET301" s="13">
        <v>9.5157270000000002E-5</v>
      </c>
      <c r="EU301" s="13">
        <v>9.4175100000000006E-5</v>
      </c>
      <c r="EV301" s="13">
        <v>9.3106149999999996E-5</v>
      </c>
      <c r="EW301" s="13">
        <v>9.2175079999999996E-5</v>
      </c>
      <c r="EX301" s="13">
        <v>9.1434419999999995E-5</v>
      </c>
      <c r="EY301" s="13">
        <v>9.0772269999999996E-5</v>
      </c>
      <c r="EZ301" s="13">
        <v>9.0177440000000004E-5</v>
      </c>
      <c r="FA301" s="13">
        <v>8.9328039999999999E-5</v>
      </c>
      <c r="FB301" s="13">
        <v>8.8029609999999996E-5</v>
      </c>
      <c r="FC301" s="13">
        <v>8.6543889999999996E-5</v>
      </c>
      <c r="FD301" s="13">
        <v>8.5154370000000004E-5</v>
      </c>
      <c r="FE301" s="13">
        <v>8.4086480000000001E-5</v>
      </c>
      <c r="FF301" s="13">
        <v>8.3272189999999998E-5</v>
      </c>
      <c r="FG301" s="13">
        <v>8.2470899999999997E-5</v>
      </c>
      <c r="FH301" s="13">
        <v>8.1762930000000005E-5</v>
      </c>
      <c r="FI301" s="13">
        <v>8.1206799999999996E-5</v>
      </c>
      <c r="FJ301" s="13">
        <v>8.0803849999999997E-5</v>
      </c>
      <c r="FK301" s="13">
        <v>8.0610060000000007E-5</v>
      </c>
      <c r="FL301" s="13">
        <v>8.0355959999999998E-5</v>
      </c>
      <c r="FM301" s="13">
        <v>7.9740330000000002E-5</v>
      </c>
      <c r="FN301" s="13">
        <v>7.8802160000000007E-5</v>
      </c>
      <c r="FO301" s="13">
        <v>7.7746470000000003E-5</v>
      </c>
      <c r="FP301" s="13">
        <v>7.6704689999999997E-5</v>
      </c>
      <c r="FQ301" s="13">
        <v>7.5738509999999994E-5</v>
      </c>
      <c r="FR301" s="13">
        <v>7.4997139999999997E-5</v>
      </c>
      <c r="FS301" s="13">
        <v>7.4494700000000004E-5</v>
      </c>
      <c r="FT301" s="13">
        <v>7.4080559999999994E-5</v>
      </c>
      <c r="FU301" s="13">
        <v>7.3769859999999997E-5</v>
      </c>
      <c r="FV301" s="13">
        <v>7.3577740000000001E-5</v>
      </c>
      <c r="FW301" s="13">
        <v>7.3372040000000004E-5</v>
      </c>
      <c r="FX301" s="13">
        <v>7.3145360000000003E-5</v>
      </c>
      <c r="FY301" s="13">
        <v>7.2867510000000001E-5</v>
      </c>
      <c r="FZ301" s="13">
        <v>7.2469640000000004E-5</v>
      </c>
      <c r="GA301" s="13">
        <v>7.2010149999999994E-5</v>
      </c>
      <c r="GB301" s="13">
        <v>7.1553399999999998E-5</v>
      </c>
      <c r="GC301" s="13">
        <v>7.1163939999999994E-5</v>
      </c>
      <c r="GD301" s="13">
        <v>7.0754750000000006E-5</v>
      </c>
      <c r="GE301" s="13">
        <v>7.0242029999999998E-5</v>
      </c>
      <c r="GF301" s="13">
        <v>6.9641049999999996E-5</v>
      </c>
      <c r="GG301" s="13">
        <v>6.9054799999999995E-5</v>
      </c>
      <c r="GH301" s="13">
        <v>6.8674129999999996E-5</v>
      </c>
      <c r="GI301" s="13">
        <v>6.8553999999999994E-5</v>
      </c>
      <c r="GJ301" s="13">
        <v>6.856899E-5</v>
      </c>
      <c r="GK301" s="13">
        <v>6.8582570000000001E-5</v>
      </c>
      <c r="GL301" s="13">
        <v>6.8531280000000004E-5</v>
      </c>
      <c r="GM301" s="13">
        <v>6.8346579999999999E-5</v>
      </c>
      <c r="GN301" s="13">
        <v>6.8072589999999995E-5</v>
      </c>
      <c r="GO301" s="13">
        <v>6.7793039999999996E-5</v>
      </c>
      <c r="GP301" s="13">
        <v>6.7349979999999996E-5</v>
      </c>
      <c r="GQ301" s="13">
        <v>6.6675710000000003E-5</v>
      </c>
      <c r="GR301" s="13">
        <v>6.5899929999999998E-5</v>
      </c>
      <c r="GS301" s="13">
        <v>6.5143850000000001E-5</v>
      </c>
      <c r="GT301" s="13">
        <v>6.4524599999999995E-5</v>
      </c>
      <c r="GU301" s="13">
        <v>6.4192820000000001E-5</v>
      </c>
      <c r="GV301" s="13">
        <v>6.4123910000000005E-5</v>
      </c>
      <c r="GW301" s="13">
        <v>6.4268450000000006E-5</v>
      </c>
      <c r="GX301" s="13">
        <v>6.4567880000000001E-5</v>
      </c>
    </row>
    <row r="302" spans="1:206" x14ac:dyDescent="0.25">
      <c r="A302" s="13" t="str">
        <f t="shared" si="3"/>
        <v>Boom-FINE-0.8-7-3</v>
      </c>
      <c r="B302" s="13" t="s">
        <v>57</v>
      </c>
      <c r="C302" s="13" t="s">
        <v>30</v>
      </c>
      <c r="D302" s="23">
        <v>0.8</v>
      </c>
      <c r="E302" s="23">
        <v>7</v>
      </c>
      <c r="F302" s="32">
        <v>3</v>
      </c>
      <c r="G302" s="13">
        <v>0.1757032</v>
      </c>
      <c r="H302" s="13">
        <v>7.8491409999999998E-2</v>
      </c>
      <c r="I302" s="13">
        <v>4.5351259999999997E-2</v>
      </c>
      <c r="J302" s="13">
        <v>2.9819709999999999E-2</v>
      </c>
      <c r="K302" s="13">
        <v>2.1388040000000001E-2</v>
      </c>
      <c r="L302" s="13">
        <v>1.624869E-2</v>
      </c>
      <c r="M302" s="13">
        <v>1.282294E-2</v>
      </c>
      <c r="N302" s="13">
        <v>1.051205E-2</v>
      </c>
      <c r="O302" s="13">
        <v>8.7503589999999992E-3</v>
      </c>
      <c r="P302" s="13">
        <v>7.3688080000000001E-3</v>
      </c>
      <c r="Q302" s="13">
        <v>6.2411029999999996E-3</v>
      </c>
      <c r="R302" s="13">
        <v>5.3465880000000002E-3</v>
      </c>
      <c r="S302" s="13">
        <v>4.7926430000000001E-3</v>
      </c>
      <c r="T302" s="13">
        <v>4.2804879999999998E-3</v>
      </c>
      <c r="U302" s="13">
        <v>3.813669E-3</v>
      </c>
      <c r="V302" s="13">
        <v>3.3023140000000002E-3</v>
      </c>
      <c r="W302" s="13">
        <v>2.8297439999999999E-3</v>
      </c>
      <c r="X302" s="13">
        <v>2.4470479999999998E-3</v>
      </c>
      <c r="Y302" s="13">
        <v>2.1538780000000001E-3</v>
      </c>
      <c r="Z302" s="13">
        <v>1.876195E-3</v>
      </c>
      <c r="AA302" s="13">
        <v>1.654509E-3</v>
      </c>
      <c r="AB302" s="13">
        <v>1.473516E-3</v>
      </c>
      <c r="AC302" s="13">
        <v>1.326366E-3</v>
      </c>
      <c r="AD302" s="13">
        <v>1.2010230000000001E-3</v>
      </c>
      <c r="AE302" s="13">
        <v>1.096538E-3</v>
      </c>
      <c r="AF302" s="13">
        <v>1.008204E-3</v>
      </c>
      <c r="AG302" s="13">
        <v>9.3004999999999997E-4</v>
      </c>
      <c r="AH302" s="13">
        <v>8.6439790000000002E-4</v>
      </c>
      <c r="AI302" s="13">
        <v>8.0629930000000001E-4</v>
      </c>
      <c r="AJ302" s="13">
        <v>7.5520709999999996E-4</v>
      </c>
      <c r="AK302" s="13">
        <v>7.1004279999999998E-4</v>
      </c>
      <c r="AL302" s="13">
        <v>6.6997499999999995E-4</v>
      </c>
      <c r="AM302" s="13">
        <v>6.3406759999999997E-4</v>
      </c>
      <c r="AN302" s="13">
        <v>6.0139359999999997E-4</v>
      </c>
      <c r="AO302" s="13">
        <v>5.7209929999999995E-4</v>
      </c>
      <c r="AP302" s="13">
        <v>5.4637670000000002E-4</v>
      </c>
      <c r="AQ302" s="13">
        <v>5.2345020000000003E-4</v>
      </c>
      <c r="AR302" s="13">
        <v>5.0223930000000002E-4</v>
      </c>
      <c r="AS302" s="13">
        <v>4.8275279999999998E-4</v>
      </c>
      <c r="AT302" s="13">
        <v>4.6505960000000002E-4</v>
      </c>
      <c r="AU302" s="13">
        <v>4.4834729999999998E-4</v>
      </c>
      <c r="AV302" s="13">
        <v>4.3306410000000002E-4</v>
      </c>
      <c r="AW302" s="13">
        <v>4.1863879999999999E-4</v>
      </c>
      <c r="AX302" s="13">
        <v>4.057183E-4</v>
      </c>
      <c r="AY302" s="13">
        <v>3.932389E-4</v>
      </c>
      <c r="AZ302" s="13">
        <v>3.8148860000000002E-4</v>
      </c>
      <c r="BA302" s="13">
        <v>3.7131639999999998E-4</v>
      </c>
      <c r="BB302" s="13">
        <v>3.6154379999999998E-4</v>
      </c>
      <c r="BC302" s="13">
        <v>3.5225190000000002E-4</v>
      </c>
      <c r="BD302" s="13">
        <v>3.432229E-4</v>
      </c>
      <c r="BE302" s="13">
        <v>3.3491519999999999E-4</v>
      </c>
      <c r="BF302" s="13">
        <v>3.2766760000000001E-4</v>
      </c>
      <c r="BG302" s="13">
        <v>3.2064149999999999E-4</v>
      </c>
      <c r="BH302" s="13">
        <v>3.139358E-4</v>
      </c>
      <c r="BI302" s="13">
        <v>3.077655E-4</v>
      </c>
      <c r="BJ302" s="13">
        <v>3.0125030000000003E-4</v>
      </c>
      <c r="BK302" s="13">
        <v>2.9583209999999998E-4</v>
      </c>
      <c r="BL302" s="13">
        <v>2.8996479999999998E-4</v>
      </c>
      <c r="BM302" s="13">
        <v>2.8402549999999999E-4</v>
      </c>
      <c r="BN302" s="13">
        <v>2.7896190000000002E-4</v>
      </c>
      <c r="BO302" s="13">
        <v>2.7355910000000002E-4</v>
      </c>
      <c r="BP302" s="13">
        <v>2.6844050000000001E-4</v>
      </c>
      <c r="BQ302" s="13">
        <v>2.6355399999999999E-4</v>
      </c>
      <c r="BR302" s="13">
        <v>2.5897209999999998E-4</v>
      </c>
      <c r="BS302" s="13">
        <v>2.5475950000000003E-4</v>
      </c>
      <c r="BT302" s="13">
        <v>2.5054390000000003E-4</v>
      </c>
      <c r="BU302" s="13">
        <v>2.466608E-4</v>
      </c>
      <c r="BV302" s="13">
        <v>2.431089E-4</v>
      </c>
      <c r="BW302" s="13">
        <v>2.392075E-4</v>
      </c>
      <c r="BX302" s="13">
        <v>2.353845E-4</v>
      </c>
      <c r="BY302" s="13">
        <v>2.3239159999999999E-4</v>
      </c>
      <c r="BZ302" s="13">
        <v>2.2928059999999999E-4</v>
      </c>
      <c r="CA302" s="13">
        <v>2.263334E-4</v>
      </c>
      <c r="CB302" s="13">
        <v>2.2335749999999999E-4</v>
      </c>
      <c r="CC302" s="13">
        <v>2.206702E-4</v>
      </c>
      <c r="CD302" s="13">
        <v>2.1853420000000001E-4</v>
      </c>
      <c r="CE302" s="13">
        <v>2.1601509999999999E-4</v>
      </c>
      <c r="CF302" s="13">
        <v>2.1363219999999999E-4</v>
      </c>
      <c r="CG302" s="13">
        <v>2.1125310000000001E-4</v>
      </c>
      <c r="CH302" s="13">
        <v>2.08641E-4</v>
      </c>
      <c r="CI302" s="13">
        <v>2.062136E-4</v>
      </c>
      <c r="CJ302" s="13">
        <v>2.038938E-4</v>
      </c>
      <c r="CK302" s="13">
        <v>2.017287E-4</v>
      </c>
      <c r="CL302" s="13">
        <v>2.0015030000000001E-4</v>
      </c>
      <c r="CM302" s="13">
        <v>1.9822979999999999E-4</v>
      </c>
      <c r="CN302" s="13">
        <v>1.963318E-4</v>
      </c>
      <c r="CO302" s="13">
        <v>1.942375E-4</v>
      </c>
      <c r="CP302" s="13">
        <v>1.9194279999999999E-4</v>
      </c>
      <c r="CQ302" s="13">
        <v>1.8983309999999999E-4</v>
      </c>
      <c r="CR302" s="13">
        <v>1.8773539999999999E-4</v>
      </c>
      <c r="CS302" s="13">
        <v>1.8626760000000001E-4</v>
      </c>
      <c r="CT302" s="13">
        <v>1.8514249999999999E-4</v>
      </c>
      <c r="CU302" s="13">
        <v>1.8380459999999999E-4</v>
      </c>
      <c r="CV302" s="13">
        <v>1.8208880000000001E-4</v>
      </c>
      <c r="CW302" s="13">
        <v>1.8019600000000001E-4</v>
      </c>
      <c r="CX302" s="13">
        <v>1.783066E-4</v>
      </c>
      <c r="CY302" s="13">
        <v>1.763798E-4</v>
      </c>
      <c r="CZ302" s="13">
        <v>1.745068E-4</v>
      </c>
      <c r="DA302" s="13">
        <v>1.7306409999999999E-4</v>
      </c>
      <c r="DB302" s="13">
        <v>1.720735E-4</v>
      </c>
      <c r="DC302" s="13">
        <v>1.7113140000000001E-4</v>
      </c>
      <c r="DD302" s="13">
        <v>1.700839E-4</v>
      </c>
      <c r="DE302" s="13">
        <v>1.684736E-4</v>
      </c>
      <c r="DF302" s="13">
        <v>1.6649819999999999E-4</v>
      </c>
      <c r="DG302" s="13">
        <v>1.646777E-4</v>
      </c>
      <c r="DH302" s="13">
        <v>1.630701E-4</v>
      </c>
      <c r="DI302" s="13">
        <v>1.617364E-4</v>
      </c>
      <c r="DJ302" s="13">
        <v>1.604245E-4</v>
      </c>
      <c r="DK302" s="13">
        <v>1.5926180000000001E-4</v>
      </c>
      <c r="DL302" s="13">
        <v>1.5828700000000001E-4</v>
      </c>
      <c r="DM302" s="13">
        <v>1.574886E-4</v>
      </c>
      <c r="DN302" s="13">
        <v>1.5646949999999999E-4</v>
      </c>
      <c r="DO302" s="13">
        <v>1.550508E-4</v>
      </c>
      <c r="DP302" s="13">
        <v>1.5357770000000001E-4</v>
      </c>
      <c r="DQ302" s="13">
        <v>1.522273E-4</v>
      </c>
      <c r="DR302" s="13">
        <v>1.5085289999999999E-4</v>
      </c>
      <c r="DS302" s="13">
        <v>1.4911920000000001E-4</v>
      </c>
      <c r="DT302" s="13">
        <v>1.4758250000000001E-4</v>
      </c>
      <c r="DU302" s="13">
        <v>1.4657919999999999E-4</v>
      </c>
      <c r="DV302" s="13">
        <v>1.4595339999999999E-4</v>
      </c>
      <c r="DW302" s="13">
        <v>1.4547980000000001E-4</v>
      </c>
      <c r="DX302" s="13">
        <v>1.4493709999999999E-4</v>
      </c>
      <c r="DY302" s="13">
        <v>1.442999E-4</v>
      </c>
      <c r="DZ302" s="13">
        <v>1.4320789999999999E-4</v>
      </c>
      <c r="EA302" s="13">
        <v>1.4171499999999999E-4</v>
      </c>
      <c r="EB302" s="13">
        <v>1.400591E-4</v>
      </c>
      <c r="EC302" s="13">
        <v>1.383933E-4</v>
      </c>
      <c r="ED302" s="13">
        <v>1.3686650000000001E-4</v>
      </c>
      <c r="EE302" s="13">
        <v>1.355986E-4</v>
      </c>
      <c r="EF302" s="13">
        <v>1.3459729999999999E-4</v>
      </c>
      <c r="EG302" s="13">
        <v>1.337992E-4</v>
      </c>
      <c r="EH302" s="13">
        <v>1.3291299999999999E-4</v>
      </c>
      <c r="EI302" s="13">
        <v>1.3191590000000001E-4</v>
      </c>
      <c r="EJ302" s="13">
        <v>1.3093330000000001E-4</v>
      </c>
      <c r="EK302" s="13">
        <v>1.2998759999999999E-4</v>
      </c>
      <c r="EL302" s="13">
        <v>1.2904959999999999E-4</v>
      </c>
      <c r="EM302" s="13">
        <v>1.279575E-4</v>
      </c>
      <c r="EN302" s="13">
        <v>1.2674330000000001E-4</v>
      </c>
      <c r="EO302" s="13">
        <v>1.253766E-4</v>
      </c>
      <c r="EP302" s="13">
        <v>1.237779E-4</v>
      </c>
      <c r="EQ302" s="13">
        <v>1.2214969999999999E-4</v>
      </c>
      <c r="ER302" s="13">
        <v>1.20778E-4</v>
      </c>
      <c r="ES302" s="13">
        <v>1.1969880000000001E-4</v>
      </c>
      <c r="ET302" s="13">
        <v>1.1883419999999999E-4</v>
      </c>
      <c r="EU302" s="13">
        <v>1.180165E-4</v>
      </c>
      <c r="EV302" s="13">
        <v>1.171541E-4</v>
      </c>
      <c r="EW302" s="13">
        <v>1.160463E-4</v>
      </c>
      <c r="EX302" s="13">
        <v>1.147446E-4</v>
      </c>
      <c r="EY302" s="13">
        <v>1.134501E-4</v>
      </c>
      <c r="EZ302" s="13">
        <v>1.122085E-4</v>
      </c>
      <c r="FA302" s="13">
        <v>1.108494E-4</v>
      </c>
      <c r="FB302" s="13">
        <v>1.094583E-4</v>
      </c>
      <c r="FC302" s="13">
        <v>1.0829500000000001E-4</v>
      </c>
      <c r="FD302" s="13">
        <v>1.074388E-4</v>
      </c>
      <c r="FE302" s="13">
        <v>1.066813E-4</v>
      </c>
      <c r="FF302" s="13">
        <v>1.05846E-4</v>
      </c>
      <c r="FG302" s="13">
        <v>1.049101E-4</v>
      </c>
      <c r="FH302" s="13">
        <v>1.038647E-4</v>
      </c>
      <c r="FI302" s="13">
        <v>1.028344E-4</v>
      </c>
      <c r="FJ302" s="13">
        <v>1.0194489999999999E-4</v>
      </c>
      <c r="FK302" s="13">
        <v>1.013113E-4</v>
      </c>
      <c r="FL302" s="13">
        <v>1.007725E-4</v>
      </c>
      <c r="FM302" s="13">
        <v>1.001135E-4</v>
      </c>
      <c r="FN302" s="13">
        <v>9.9267939999999995E-5</v>
      </c>
      <c r="FO302" s="13">
        <v>9.8268119999999997E-5</v>
      </c>
      <c r="FP302" s="13">
        <v>9.7178809999999999E-5</v>
      </c>
      <c r="FQ302" s="13">
        <v>9.6152250000000001E-5</v>
      </c>
      <c r="FR302" s="13">
        <v>9.5343310000000007E-5</v>
      </c>
      <c r="FS302" s="13">
        <v>9.4876370000000003E-5</v>
      </c>
      <c r="FT302" s="13">
        <v>9.4669650000000003E-5</v>
      </c>
      <c r="FU302" s="13">
        <v>9.458088E-5</v>
      </c>
      <c r="FV302" s="13">
        <v>9.4482560000000006E-5</v>
      </c>
      <c r="FW302" s="13">
        <v>9.4373410000000001E-5</v>
      </c>
      <c r="FX302" s="13">
        <v>9.4120729999999997E-5</v>
      </c>
      <c r="FY302" s="13">
        <v>9.3476830000000001E-5</v>
      </c>
      <c r="FZ302" s="13">
        <v>9.2443219999999997E-5</v>
      </c>
      <c r="GA302" s="13">
        <v>9.1140599999999999E-5</v>
      </c>
      <c r="GB302" s="13">
        <v>8.9879369999999997E-5</v>
      </c>
      <c r="GC302" s="13">
        <v>8.9078299999999997E-5</v>
      </c>
      <c r="GD302" s="13">
        <v>8.8881289999999998E-5</v>
      </c>
      <c r="GE302" s="13">
        <v>8.9107650000000004E-5</v>
      </c>
      <c r="GF302" s="13">
        <v>8.9487459999999997E-5</v>
      </c>
      <c r="GG302" s="13">
        <v>8.9781050000000003E-5</v>
      </c>
      <c r="GH302" s="13">
        <v>8.991294E-5</v>
      </c>
      <c r="GI302" s="13">
        <v>8.9838689999999997E-5</v>
      </c>
      <c r="GJ302" s="13">
        <v>8.9412439999999994E-5</v>
      </c>
      <c r="GK302" s="13">
        <v>8.8603980000000006E-5</v>
      </c>
      <c r="GL302" s="13">
        <v>8.7589039999999994E-5</v>
      </c>
      <c r="GM302" s="13">
        <v>8.6505129999999995E-5</v>
      </c>
      <c r="GN302" s="13">
        <v>8.5529519999999996E-5</v>
      </c>
      <c r="GO302" s="13">
        <v>8.4928389999999997E-5</v>
      </c>
      <c r="GP302" s="13">
        <v>8.4720600000000003E-5</v>
      </c>
      <c r="GQ302" s="13">
        <v>8.4682790000000001E-5</v>
      </c>
      <c r="GR302" s="13">
        <v>8.4548889999999999E-5</v>
      </c>
      <c r="GS302" s="13">
        <v>8.4184809999999995E-5</v>
      </c>
      <c r="GT302" s="13">
        <v>8.3669600000000003E-5</v>
      </c>
      <c r="GU302" s="13">
        <v>8.3290949999999996E-5</v>
      </c>
      <c r="GV302" s="13">
        <v>8.3133940000000003E-5</v>
      </c>
      <c r="GW302" s="13">
        <v>8.3096419999999994E-5</v>
      </c>
      <c r="GX302" s="13">
        <v>8.3121409999999994E-5</v>
      </c>
    </row>
    <row r="303" spans="1:206" x14ac:dyDescent="0.25">
      <c r="A303" s="13" t="str">
        <f t="shared" si="3"/>
        <v>Boom-MEDIUM-0.8-20-Any</v>
      </c>
      <c r="B303" s="13" t="s">
        <v>57</v>
      </c>
      <c r="C303" s="13" t="s">
        <v>31</v>
      </c>
      <c r="D303" s="23">
        <v>0.8</v>
      </c>
      <c r="E303" s="23">
        <v>20</v>
      </c>
      <c r="F303" s="32" t="s">
        <v>48</v>
      </c>
      <c r="G303" s="33">
        <v>0.27071027800000003</v>
      </c>
      <c r="H303" s="33">
        <v>0.186249632</v>
      </c>
      <c r="I303" s="33">
        <v>0.14048105799999999</v>
      </c>
      <c r="J303" s="33">
        <v>0.110397463</v>
      </c>
      <c r="K303" s="33">
        <v>8.9590494199999995E-2</v>
      </c>
      <c r="L303" s="33">
        <v>7.4489205000000003E-2</v>
      </c>
      <c r="M303" s="33">
        <v>6.3055503200000002E-2</v>
      </c>
      <c r="N303" s="33">
        <v>5.4285193199999998E-2</v>
      </c>
      <c r="O303" s="33">
        <v>4.8089714399999997E-2</v>
      </c>
      <c r="P303" s="33">
        <v>4.3128874999999997E-2</v>
      </c>
      <c r="Q303" s="33">
        <v>3.8847960399999999E-2</v>
      </c>
      <c r="R303" s="33">
        <v>3.5236045800000004E-2</v>
      </c>
      <c r="S303" s="33">
        <v>3.2068220000000001E-2</v>
      </c>
      <c r="T303" s="33">
        <v>2.9202666800000002E-2</v>
      </c>
      <c r="U303" s="33">
        <v>2.6691405199999997E-2</v>
      </c>
      <c r="V303" s="33">
        <v>2.4518816800000003E-2</v>
      </c>
      <c r="W303" s="33">
        <v>2.2422680399999999E-2</v>
      </c>
      <c r="X303" s="33">
        <v>2.0746465800000002E-2</v>
      </c>
      <c r="Y303" s="33">
        <v>1.9236683800000001E-2</v>
      </c>
      <c r="Z303" s="33">
        <v>1.7952967600000001E-2</v>
      </c>
      <c r="AA303" s="33">
        <v>1.67659938E-2</v>
      </c>
      <c r="AB303" s="33">
        <v>1.5742594199999998E-2</v>
      </c>
      <c r="AC303" s="33">
        <v>1.4808758580000001E-2</v>
      </c>
      <c r="AD303" s="33">
        <v>1.393623324E-2</v>
      </c>
      <c r="AE303" s="33">
        <v>1.3120371719999999E-2</v>
      </c>
      <c r="AF303" s="33">
        <v>1.2386912159999999E-2</v>
      </c>
      <c r="AG303" s="33">
        <v>1.1707928120000001E-2</v>
      </c>
      <c r="AH303" s="33">
        <v>1.1110350960000001E-2</v>
      </c>
      <c r="AI303" s="33">
        <v>1.055683772E-2</v>
      </c>
      <c r="AJ303" s="33">
        <v>1.005480072E-2</v>
      </c>
      <c r="AK303" s="33">
        <v>9.5947959599999993E-3</v>
      </c>
      <c r="AL303" s="33">
        <v>9.1565452199999994E-3</v>
      </c>
      <c r="AM303" s="33">
        <v>8.7535273599999991E-3</v>
      </c>
      <c r="AN303" s="33">
        <v>8.38255236E-3</v>
      </c>
      <c r="AO303" s="33">
        <v>8.0413566200000005E-3</v>
      </c>
      <c r="AP303" s="33">
        <v>7.7260462800000009E-3</v>
      </c>
      <c r="AQ303" s="33">
        <v>7.4329522399999995E-3</v>
      </c>
      <c r="AR303" s="33">
        <v>7.1605959000000004E-3</v>
      </c>
      <c r="AS303" s="33">
        <v>6.9072608200000012E-3</v>
      </c>
      <c r="AT303" s="33">
        <v>6.6702554999999997E-3</v>
      </c>
      <c r="AU303" s="33">
        <v>6.4491938600000007E-3</v>
      </c>
      <c r="AV303" s="33">
        <v>6.2419200599999995E-3</v>
      </c>
      <c r="AW303" s="33">
        <v>6.0475719399999996E-3</v>
      </c>
      <c r="AX303" s="33">
        <v>5.8654187400000004E-3</v>
      </c>
      <c r="AY303" s="33">
        <v>5.6942802600000002E-3</v>
      </c>
      <c r="AZ303" s="33">
        <v>5.5324722799999998E-3</v>
      </c>
      <c r="BA303" s="33">
        <v>5.3800373000000004E-3</v>
      </c>
      <c r="BB303" s="33">
        <v>5.2364291600000001E-3</v>
      </c>
      <c r="BC303" s="33">
        <v>5.0999662000000001E-3</v>
      </c>
      <c r="BD303" s="33">
        <v>4.97102424E-3</v>
      </c>
      <c r="BE303" s="33">
        <v>4.8495984000000002E-3</v>
      </c>
      <c r="BF303" s="33">
        <v>4.73364626E-3</v>
      </c>
      <c r="BG303" s="33">
        <v>4.6243080800000003E-3</v>
      </c>
      <c r="BH303" s="33">
        <v>4.5189860399999998E-3</v>
      </c>
      <c r="BI303" s="33">
        <v>4.4186431600000001E-3</v>
      </c>
      <c r="BJ303" s="33">
        <v>4.3219384599999999E-3</v>
      </c>
      <c r="BK303" s="33">
        <v>4.2306853000000002E-3</v>
      </c>
      <c r="BL303" s="33">
        <v>4.1437272000000008E-3</v>
      </c>
      <c r="BM303" s="33">
        <v>4.0602896000000001E-3</v>
      </c>
      <c r="BN303" s="33">
        <v>3.98094816E-3</v>
      </c>
      <c r="BO303" s="33">
        <v>3.9046379800000003E-3</v>
      </c>
      <c r="BP303" s="33">
        <v>3.8319698800000001E-3</v>
      </c>
      <c r="BQ303" s="33">
        <v>3.7621166199999999E-3</v>
      </c>
      <c r="BR303" s="33">
        <v>3.6954796E-3</v>
      </c>
      <c r="BS303" s="33">
        <v>3.6316970400000004E-3</v>
      </c>
      <c r="BT303" s="33">
        <v>3.57071346E-3</v>
      </c>
      <c r="BU303" s="33">
        <v>3.5123915999999999E-3</v>
      </c>
      <c r="BV303" s="33">
        <v>3.4557244200000004E-3</v>
      </c>
      <c r="BW303" s="33">
        <v>3.4014648999999997E-3</v>
      </c>
      <c r="BX303" s="33">
        <v>3.3494828400000001E-3</v>
      </c>
      <c r="BY303" s="33">
        <v>3.3001840400000001E-3</v>
      </c>
      <c r="BZ303" s="33">
        <v>3.25314236E-3</v>
      </c>
      <c r="CA303" s="33">
        <v>3.2084773799999997E-3</v>
      </c>
      <c r="CB303" s="33">
        <v>3.1653151600000004E-3</v>
      </c>
      <c r="CC303" s="33">
        <v>3.1240163599999997E-3</v>
      </c>
      <c r="CD303" s="33">
        <v>3.0832632799999999E-3</v>
      </c>
      <c r="CE303" s="33">
        <v>3.0442870900000002E-3</v>
      </c>
      <c r="CF303" s="33">
        <v>3.0057206639999999E-3</v>
      </c>
      <c r="CG303" s="33">
        <v>2.9687089120000003E-3</v>
      </c>
      <c r="CH303" s="33">
        <v>2.9333963880000002E-3</v>
      </c>
      <c r="CI303" s="33">
        <v>2.899350598E-3</v>
      </c>
      <c r="CJ303" s="33">
        <v>2.866250066E-3</v>
      </c>
      <c r="CK303" s="33">
        <v>2.8339971279999999E-3</v>
      </c>
      <c r="CL303" s="33">
        <v>2.8019012179999999E-3</v>
      </c>
      <c r="CM303" s="33">
        <v>2.7714762320000001E-3</v>
      </c>
      <c r="CN303" s="33">
        <v>2.7411785420000004E-3</v>
      </c>
      <c r="CO303" s="33">
        <v>2.7123249960000003E-3</v>
      </c>
      <c r="CP303" s="33">
        <v>2.6839921380000004E-3</v>
      </c>
      <c r="CQ303" s="33">
        <v>2.6570307020000001E-3</v>
      </c>
      <c r="CR303" s="33">
        <v>2.6301640399999998E-3</v>
      </c>
      <c r="CS303" s="33">
        <v>2.60393922E-3</v>
      </c>
      <c r="CT303" s="33">
        <v>2.5781516740000002E-3</v>
      </c>
      <c r="CU303" s="33">
        <v>2.5530323099999998E-3</v>
      </c>
      <c r="CV303" s="33">
        <v>2.5288158899999997E-3</v>
      </c>
      <c r="CW303" s="33">
        <v>2.5046702859999998E-3</v>
      </c>
      <c r="CX303" s="33">
        <v>2.4807510419999996E-3</v>
      </c>
      <c r="CY303" s="33">
        <v>2.4574652040000003E-3</v>
      </c>
      <c r="CZ303" s="33">
        <v>2.4336210700000001E-3</v>
      </c>
      <c r="DA303" s="33">
        <v>2.4107101119999999E-3</v>
      </c>
      <c r="DB303" s="33">
        <v>2.388151498E-3</v>
      </c>
      <c r="DC303" s="33">
        <v>2.366462904E-3</v>
      </c>
      <c r="DD303" s="33">
        <v>2.34538981E-3</v>
      </c>
      <c r="DE303" s="33">
        <v>2.3252290420000001E-3</v>
      </c>
      <c r="DF303" s="33">
        <v>2.3052360499999998E-3</v>
      </c>
      <c r="DG303" s="33">
        <v>2.284739552E-3</v>
      </c>
      <c r="DH303" s="33">
        <v>2.2648505140000002E-3</v>
      </c>
      <c r="DI303" s="33">
        <v>2.2458315799999996E-3</v>
      </c>
      <c r="DJ303" s="33">
        <v>2.226907482E-3</v>
      </c>
      <c r="DK303" s="33">
        <v>2.2096239180000002E-3</v>
      </c>
      <c r="DL303" s="33">
        <v>2.1930148519999997E-3</v>
      </c>
      <c r="DM303" s="33">
        <v>2.1768479480000001E-3</v>
      </c>
      <c r="DN303" s="33">
        <v>2.1607920280000002E-3</v>
      </c>
      <c r="DO303" s="33">
        <v>2.1445726880000003E-3</v>
      </c>
      <c r="DP303" s="33">
        <v>2.1282901860000003E-3</v>
      </c>
      <c r="DQ303" s="33">
        <v>2.1131538140000002E-3</v>
      </c>
      <c r="DR303" s="33">
        <v>2.0986259060000001E-3</v>
      </c>
      <c r="DS303" s="33">
        <v>2.0848192279999999E-3</v>
      </c>
      <c r="DT303" s="33">
        <v>2.0717992680000003E-3</v>
      </c>
      <c r="DU303" s="33">
        <v>2.0597782860000001E-3</v>
      </c>
      <c r="DV303" s="33">
        <v>2.047484116E-3</v>
      </c>
      <c r="DW303" s="33">
        <v>2.0356320600000001E-3</v>
      </c>
      <c r="DX303" s="33">
        <v>2.0241820879999999E-3</v>
      </c>
      <c r="DY303" s="33">
        <v>2.0128024280000002E-3</v>
      </c>
      <c r="DZ303" s="33">
        <v>2.001688482E-3</v>
      </c>
      <c r="EA303" s="33">
        <v>1.9912873939999997E-3</v>
      </c>
      <c r="EB303" s="33">
        <v>1.9808115579999998E-3</v>
      </c>
      <c r="EC303" s="33">
        <v>1.9703825300000002E-3</v>
      </c>
      <c r="ED303" s="33">
        <v>1.9606631419999999E-3</v>
      </c>
      <c r="EE303" s="33">
        <v>1.9514509540000001E-3</v>
      </c>
      <c r="EF303" s="33">
        <v>1.942593564E-3</v>
      </c>
      <c r="EG303" s="33">
        <v>1.9348038960000002E-3</v>
      </c>
      <c r="EH303" s="33">
        <v>1.9263492379999999E-3</v>
      </c>
      <c r="EI303" s="33">
        <v>1.9184803979999999E-3</v>
      </c>
      <c r="EJ303" s="33">
        <v>1.91052492E-3</v>
      </c>
      <c r="EK303" s="33">
        <v>1.9026819199999998E-3</v>
      </c>
      <c r="EL303" s="33">
        <v>1.8946181999999999E-3</v>
      </c>
      <c r="EM303" s="33">
        <v>1.8871642000000001E-3</v>
      </c>
      <c r="EN303" s="33">
        <v>1.8807023280000001E-3</v>
      </c>
      <c r="EO303" s="33">
        <v>1.8741303860000001E-3</v>
      </c>
      <c r="EP303" s="33">
        <v>1.8678057579999999E-3</v>
      </c>
      <c r="EQ303" s="33">
        <v>1.8617202200000001E-3</v>
      </c>
      <c r="ER303" s="33">
        <v>1.854530552E-3</v>
      </c>
      <c r="ES303" s="33">
        <v>1.8469538619999999E-3</v>
      </c>
      <c r="ET303" s="33">
        <v>1.8394173079999999E-3</v>
      </c>
      <c r="EU303" s="33">
        <v>1.832283502E-3</v>
      </c>
      <c r="EV303" s="33">
        <v>1.8251514799999999E-3</v>
      </c>
      <c r="EW303" s="33">
        <v>1.8182298880000001E-3</v>
      </c>
      <c r="EX303" s="33">
        <v>1.8114644960000002E-3</v>
      </c>
      <c r="EY303" s="33">
        <v>1.804998086E-3</v>
      </c>
      <c r="EZ303" s="33">
        <v>1.7982597699999999E-3</v>
      </c>
      <c r="FA303" s="33">
        <v>1.7905101E-3</v>
      </c>
      <c r="FB303" s="33">
        <v>1.7823623039999999E-3</v>
      </c>
      <c r="FC303" s="33">
        <v>1.7747236159999999E-3</v>
      </c>
      <c r="FD303" s="33">
        <v>1.7669732000000001E-3</v>
      </c>
      <c r="FE303" s="33">
        <v>1.7594226860000001E-3</v>
      </c>
      <c r="FF303" s="33">
        <v>1.7518616759999999E-3</v>
      </c>
      <c r="FG303" s="33">
        <v>1.7447264120000001E-3</v>
      </c>
      <c r="FH303" s="33">
        <v>1.7377626979999999E-3</v>
      </c>
      <c r="FI303" s="33">
        <v>1.7306970359999999E-3</v>
      </c>
      <c r="FJ303" s="33">
        <v>1.723643418E-3</v>
      </c>
      <c r="FK303" s="33">
        <v>1.716394334E-3</v>
      </c>
      <c r="FL303" s="33">
        <v>1.709032676E-3</v>
      </c>
      <c r="FM303" s="33">
        <v>1.7016846259999998E-3</v>
      </c>
      <c r="FN303" s="33">
        <v>1.6940839300000001E-3</v>
      </c>
      <c r="FO303" s="33">
        <v>1.6874120899999998E-3</v>
      </c>
      <c r="FP303" s="33">
        <v>1.680615454E-3</v>
      </c>
      <c r="FQ303" s="33">
        <v>1.6740211039999999E-3</v>
      </c>
      <c r="FR303" s="33">
        <v>1.6673353499999999E-3</v>
      </c>
      <c r="FS303" s="33">
        <v>1.6600527319999999E-3</v>
      </c>
      <c r="FT303" s="33">
        <v>1.6523248860000001E-3</v>
      </c>
      <c r="FU303" s="33">
        <v>1.6441675040000001E-3</v>
      </c>
      <c r="FV303" s="33">
        <v>1.6354590380000002E-3</v>
      </c>
      <c r="FW303" s="33">
        <v>1.6263525079999999E-3</v>
      </c>
      <c r="FX303" s="33">
        <v>1.6179311199999999E-3</v>
      </c>
      <c r="FY303" s="33">
        <v>1.6106885760000002E-3</v>
      </c>
      <c r="FZ303" s="33">
        <v>1.6029644839999999E-3</v>
      </c>
      <c r="GA303" s="33">
        <v>1.5956299699999999E-3</v>
      </c>
      <c r="GB303" s="33">
        <v>1.5888054520000001E-3</v>
      </c>
      <c r="GC303" s="33">
        <v>1.5819528720000002E-3</v>
      </c>
      <c r="GD303" s="33">
        <v>1.5755917479999999E-3</v>
      </c>
      <c r="GE303" s="33">
        <v>1.5691696879999999E-3</v>
      </c>
      <c r="GF303" s="33">
        <v>1.5622768519999999E-3</v>
      </c>
      <c r="GG303" s="33">
        <v>1.555737866E-3</v>
      </c>
      <c r="GH303" s="33">
        <v>1.5497274440000001E-3</v>
      </c>
      <c r="GI303" s="33">
        <v>1.5431451160000001E-3</v>
      </c>
      <c r="GJ303" s="33">
        <v>1.5360915260000001E-3</v>
      </c>
      <c r="GK303" s="33">
        <v>1.529228022E-3</v>
      </c>
      <c r="GL303" s="33">
        <v>1.5217118480000001E-3</v>
      </c>
      <c r="GM303" s="33">
        <v>1.5142271939999998E-3</v>
      </c>
      <c r="GN303" s="33">
        <v>1.5068232439999999E-3</v>
      </c>
      <c r="GO303" s="33">
        <v>1.49899356E-3</v>
      </c>
      <c r="GP303" s="33">
        <v>1.491517358E-3</v>
      </c>
      <c r="GQ303" s="33">
        <v>1.4847775199999999E-3</v>
      </c>
      <c r="GR303" s="33">
        <v>1.478099008E-3</v>
      </c>
      <c r="GS303" s="33">
        <v>1.471389448E-3</v>
      </c>
      <c r="GT303" s="33">
        <v>1.464902952E-3</v>
      </c>
      <c r="GU303" s="33">
        <v>1.4586712820000001E-3</v>
      </c>
      <c r="GV303" s="33">
        <v>1.4520709419999999E-3</v>
      </c>
      <c r="GW303" s="33">
        <v>1.4455414860000001E-3</v>
      </c>
      <c r="GX303" s="33">
        <v>1.438990662E-3</v>
      </c>
    </row>
    <row r="304" spans="1:206" x14ac:dyDescent="0.25">
      <c r="A304" s="13" t="str">
        <f t="shared" si="3"/>
        <v>Boom-MEDIUM-0.8-14-Any</v>
      </c>
      <c r="B304" s="13" t="s">
        <v>57</v>
      </c>
      <c r="C304" s="13" t="s">
        <v>31</v>
      </c>
      <c r="D304" s="23">
        <v>0.8</v>
      </c>
      <c r="E304" s="23">
        <v>14</v>
      </c>
      <c r="F304" s="32" t="s">
        <v>48</v>
      </c>
      <c r="G304" s="33">
        <v>0.19005501000000002</v>
      </c>
      <c r="H304" s="33">
        <v>0.12144303999999999</v>
      </c>
      <c r="I304" s="33">
        <v>8.6487782799999996E-2</v>
      </c>
      <c r="J304" s="33">
        <v>6.5516037599999993E-2</v>
      </c>
      <c r="K304" s="33">
        <v>5.1712578400000001E-2</v>
      </c>
      <c r="L304" s="33">
        <v>4.3158360799999997E-2</v>
      </c>
      <c r="M304" s="33">
        <v>3.7024947799999999E-2</v>
      </c>
      <c r="N304" s="33">
        <v>3.2290785000000002E-2</v>
      </c>
      <c r="O304" s="33">
        <v>2.8548208400000004E-2</v>
      </c>
      <c r="P304" s="33">
        <v>2.6016533199999997E-2</v>
      </c>
      <c r="Q304" s="33">
        <v>2.3820794400000001E-2</v>
      </c>
      <c r="R304" s="33">
        <v>2.1889128200000003E-2</v>
      </c>
      <c r="S304" s="33">
        <v>2.01272846E-2</v>
      </c>
      <c r="T304" s="33">
        <v>1.8506389399999996E-2</v>
      </c>
      <c r="U304" s="33">
        <v>1.6900041000000001E-2</v>
      </c>
      <c r="V304" s="33">
        <v>1.5379168000000002E-2</v>
      </c>
      <c r="W304" s="33">
        <v>1.3902823100000001E-2</v>
      </c>
      <c r="X304" s="33">
        <v>1.288463376E-2</v>
      </c>
      <c r="Y304" s="33">
        <v>1.1998813279999999E-2</v>
      </c>
      <c r="Z304" s="33">
        <v>1.1233894580000001E-2</v>
      </c>
      <c r="AA304" s="33">
        <v>1.055134994E-2</v>
      </c>
      <c r="AB304" s="33">
        <v>9.90423348E-3</v>
      </c>
      <c r="AC304" s="33">
        <v>9.3340843399999998E-3</v>
      </c>
      <c r="AD304" s="33">
        <v>8.8324732399999994E-3</v>
      </c>
      <c r="AE304" s="33">
        <v>8.3874536800000003E-3</v>
      </c>
      <c r="AF304" s="33">
        <v>7.9719388599999996E-3</v>
      </c>
      <c r="AG304" s="33">
        <v>7.6017295000000004E-3</v>
      </c>
      <c r="AH304" s="33">
        <v>7.2717545199999997E-3</v>
      </c>
      <c r="AI304" s="33">
        <v>6.974025180000001E-3</v>
      </c>
      <c r="AJ304" s="33">
        <v>6.7041696600000002E-3</v>
      </c>
      <c r="AK304" s="33">
        <v>6.4599199999999992E-3</v>
      </c>
      <c r="AL304" s="33">
        <v>6.2369829600000008E-3</v>
      </c>
      <c r="AM304" s="33">
        <v>6.0331956800000006E-3</v>
      </c>
      <c r="AN304" s="33">
        <v>5.8456985199999995E-3</v>
      </c>
      <c r="AO304" s="33">
        <v>5.6724812199999992E-3</v>
      </c>
      <c r="AP304" s="33">
        <v>5.5122721E-3</v>
      </c>
      <c r="AQ304" s="33">
        <v>5.3629481000000007E-3</v>
      </c>
      <c r="AR304" s="33">
        <v>5.2240734200000001E-3</v>
      </c>
      <c r="AS304" s="33">
        <v>5.0934325199999998E-3</v>
      </c>
      <c r="AT304" s="33">
        <v>4.9716505000000008E-3</v>
      </c>
      <c r="AU304" s="33">
        <v>4.8583576799999997E-3</v>
      </c>
      <c r="AV304" s="33">
        <v>4.7517845799999996E-3</v>
      </c>
      <c r="AW304" s="33">
        <v>4.65256348E-3</v>
      </c>
      <c r="AX304" s="33">
        <v>4.5589773000000002E-3</v>
      </c>
      <c r="AY304" s="33">
        <v>4.4698796800000003E-3</v>
      </c>
      <c r="AZ304" s="33">
        <v>4.3867919799999997E-3</v>
      </c>
      <c r="BA304" s="33">
        <v>4.3077740200000002E-3</v>
      </c>
      <c r="BB304" s="33">
        <v>4.2339497399999995E-3</v>
      </c>
      <c r="BC304" s="33">
        <v>4.1625888400000002E-3</v>
      </c>
      <c r="BD304" s="33">
        <v>4.09528754E-3</v>
      </c>
      <c r="BE304" s="33">
        <v>4.0316645400000004E-3</v>
      </c>
      <c r="BF304" s="33">
        <v>3.9708393199999999E-3</v>
      </c>
      <c r="BG304" s="33">
        <v>3.9136984400000002E-3</v>
      </c>
      <c r="BH304" s="33">
        <v>3.8589468399999999E-3</v>
      </c>
      <c r="BI304" s="33">
        <v>3.8065095400000005E-3</v>
      </c>
      <c r="BJ304" s="33">
        <v>3.7562803199999999E-3</v>
      </c>
      <c r="BK304" s="33">
        <v>3.7077795600000004E-3</v>
      </c>
      <c r="BL304" s="33">
        <v>3.66136146E-3</v>
      </c>
      <c r="BM304" s="33">
        <v>3.6163425199999999E-3</v>
      </c>
      <c r="BN304" s="33">
        <v>3.57333032E-3</v>
      </c>
      <c r="BO304" s="33">
        <v>3.53159994E-3</v>
      </c>
      <c r="BP304" s="33">
        <v>3.4907718600000002E-3</v>
      </c>
      <c r="BQ304" s="33">
        <v>3.4523365E-3</v>
      </c>
      <c r="BR304" s="33">
        <v>3.4136678139999998E-3</v>
      </c>
      <c r="BS304" s="33">
        <v>3.3774570660000001E-3</v>
      </c>
      <c r="BT304" s="33">
        <v>3.342954002E-3</v>
      </c>
      <c r="BU304" s="33">
        <v>3.3093777240000002E-3</v>
      </c>
      <c r="BV304" s="33">
        <v>3.2769407300000004E-3</v>
      </c>
      <c r="BW304" s="33">
        <v>3.2452715020000003E-3</v>
      </c>
      <c r="BX304" s="33">
        <v>3.2140843020000004E-3</v>
      </c>
      <c r="BY304" s="33">
        <v>3.1843161779999997E-3</v>
      </c>
      <c r="BZ304" s="33">
        <v>3.1549768820000003E-3</v>
      </c>
      <c r="CA304" s="33">
        <v>3.1266102839999999E-3</v>
      </c>
      <c r="CB304" s="33">
        <v>3.0982255919999998E-3</v>
      </c>
      <c r="CC304" s="33">
        <v>3.0716945539999998E-3</v>
      </c>
      <c r="CD304" s="33">
        <v>3.0453336619999999E-3</v>
      </c>
      <c r="CE304" s="33">
        <v>3.0193392039999998E-3</v>
      </c>
      <c r="CF304" s="33">
        <v>2.9954024740000001E-3</v>
      </c>
      <c r="CG304" s="33">
        <v>2.971209724E-3</v>
      </c>
      <c r="CH304" s="33">
        <v>2.9476478539999999E-3</v>
      </c>
      <c r="CI304" s="33">
        <v>2.9238993040000003E-3</v>
      </c>
      <c r="CJ304" s="33">
        <v>2.9000915240000001E-3</v>
      </c>
      <c r="CK304" s="33">
        <v>2.8774175560000005E-3</v>
      </c>
      <c r="CL304" s="33">
        <v>2.8541714619999999E-3</v>
      </c>
      <c r="CM304" s="33">
        <v>2.8318059940000001E-3</v>
      </c>
      <c r="CN304" s="33">
        <v>2.8097532379999998E-3</v>
      </c>
      <c r="CO304" s="33">
        <v>2.7882979799999999E-3</v>
      </c>
      <c r="CP304" s="33">
        <v>2.7670778600000002E-3</v>
      </c>
      <c r="CQ304" s="33">
        <v>2.7452502320000002E-3</v>
      </c>
      <c r="CR304" s="33">
        <v>2.7241982119999997E-3</v>
      </c>
      <c r="CS304" s="33">
        <v>2.703299252E-3</v>
      </c>
      <c r="CT304" s="33">
        <v>2.6819765519999999E-3</v>
      </c>
      <c r="CU304" s="33">
        <v>2.6610255179999997E-3</v>
      </c>
      <c r="CV304" s="33">
        <v>2.6400087219999998E-3</v>
      </c>
      <c r="CW304" s="33">
        <v>2.6200730679999998E-3</v>
      </c>
      <c r="CX304" s="33">
        <v>2.599959708E-3</v>
      </c>
      <c r="CY304" s="33">
        <v>2.580367876E-3</v>
      </c>
      <c r="CZ304" s="33">
        <v>2.5600543239999995E-3</v>
      </c>
      <c r="DA304" s="33">
        <v>2.539240308E-3</v>
      </c>
      <c r="DB304" s="33">
        <v>2.5187079500000003E-3</v>
      </c>
      <c r="DC304" s="33">
        <v>2.4977344959999999E-3</v>
      </c>
      <c r="DD304" s="33">
        <v>2.4773413339999996E-3</v>
      </c>
      <c r="DE304" s="33">
        <v>2.4584305140000003E-3</v>
      </c>
      <c r="DF304" s="33">
        <v>2.4392338499999999E-3</v>
      </c>
      <c r="DG304" s="33">
        <v>2.421097342E-3</v>
      </c>
      <c r="DH304" s="33">
        <v>2.4029313080000001E-3</v>
      </c>
      <c r="DI304" s="33">
        <v>2.3847128499999998E-3</v>
      </c>
      <c r="DJ304" s="33">
        <v>2.3663012660000001E-3</v>
      </c>
      <c r="DK304" s="33">
        <v>2.3481718900000004E-3</v>
      </c>
      <c r="DL304" s="33">
        <v>2.3296724940000003E-3</v>
      </c>
      <c r="DM304" s="33">
        <v>2.310490358E-3</v>
      </c>
      <c r="DN304" s="33">
        <v>2.2922273260000004E-3</v>
      </c>
      <c r="DO304" s="33">
        <v>2.2744561779999999E-3</v>
      </c>
      <c r="DP304" s="33">
        <v>2.2565984640000002E-3</v>
      </c>
      <c r="DQ304" s="33">
        <v>2.2403428740000002E-3</v>
      </c>
      <c r="DR304" s="33">
        <v>2.2238326720000002E-3</v>
      </c>
      <c r="DS304" s="33">
        <v>2.2074881619999999E-3</v>
      </c>
      <c r="DT304" s="33">
        <v>2.19194614E-3</v>
      </c>
      <c r="DU304" s="33">
        <v>2.1765287999999999E-3</v>
      </c>
      <c r="DV304" s="33">
        <v>2.1606923120000001E-3</v>
      </c>
      <c r="DW304" s="33">
        <v>2.1453929859999998E-3</v>
      </c>
      <c r="DX304" s="33">
        <v>2.1307810219999999E-3</v>
      </c>
      <c r="DY304" s="33">
        <v>2.1158802220000001E-3</v>
      </c>
      <c r="DZ304" s="33">
        <v>2.1011656100000001E-3</v>
      </c>
      <c r="EA304" s="33">
        <v>2.0873407879999999E-3</v>
      </c>
      <c r="EB304" s="33">
        <v>2.07304195E-3</v>
      </c>
      <c r="EC304" s="33">
        <v>2.0586939700000004E-3</v>
      </c>
      <c r="ED304" s="33">
        <v>2.044552944E-3</v>
      </c>
      <c r="EE304" s="33">
        <v>2.030083924E-3</v>
      </c>
      <c r="EF304" s="33">
        <v>2.0159476579999997E-3</v>
      </c>
      <c r="EG304" s="33">
        <v>2.0030777780000002E-3</v>
      </c>
      <c r="EH304" s="33">
        <v>1.990898236E-3</v>
      </c>
      <c r="EI304" s="33">
        <v>1.9792211719999999E-3</v>
      </c>
      <c r="EJ304" s="33">
        <v>1.968526956E-3</v>
      </c>
      <c r="EK304" s="33">
        <v>1.9579506879999998E-3</v>
      </c>
      <c r="EL304" s="33">
        <v>1.946396752E-3</v>
      </c>
      <c r="EM304" s="33">
        <v>1.934819412E-3</v>
      </c>
      <c r="EN304" s="33">
        <v>1.9229102139999999E-3</v>
      </c>
      <c r="EO304" s="33">
        <v>1.91064497E-3</v>
      </c>
      <c r="EP304" s="33">
        <v>1.898664858E-3</v>
      </c>
      <c r="EQ304" s="33">
        <v>1.8870212799999998E-3</v>
      </c>
      <c r="ER304" s="33">
        <v>1.8756453240000002E-3</v>
      </c>
      <c r="ES304" s="33">
        <v>1.8647052E-3</v>
      </c>
      <c r="ET304" s="33">
        <v>1.853993032E-3</v>
      </c>
      <c r="EU304" s="33">
        <v>1.8426406740000001E-3</v>
      </c>
      <c r="EV304" s="33">
        <v>1.8311450720000001E-3</v>
      </c>
      <c r="EW304" s="33">
        <v>1.8202706479999999E-3</v>
      </c>
      <c r="EX304" s="33">
        <v>1.8090525220000001E-3</v>
      </c>
      <c r="EY304" s="33">
        <v>1.7976098E-3</v>
      </c>
      <c r="EZ304" s="33">
        <v>1.7867449779999998E-3</v>
      </c>
      <c r="FA304" s="33">
        <v>1.775972064E-3</v>
      </c>
      <c r="FB304" s="33">
        <v>1.7652099499999999E-3</v>
      </c>
      <c r="FC304" s="33">
        <v>1.7546329500000002E-3</v>
      </c>
      <c r="FD304" s="33">
        <v>1.7441505899999999E-3</v>
      </c>
      <c r="FE304" s="33">
        <v>1.7335087140000001E-3</v>
      </c>
      <c r="FF304" s="33">
        <v>1.722288382E-3</v>
      </c>
      <c r="FG304" s="33">
        <v>1.71089652E-3</v>
      </c>
      <c r="FH304" s="33">
        <v>1.6996551319999999E-3</v>
      </c>
      <c r="FI304" s="33">
        <v>1.6884937099999999E-3</v>
      </c>
      <c r="FJ304" s="33">
        <v>1.677572986E-3</v>
      </c>
      <c r="FK304" s="33">
        <v>1.667399478E-3</v>
      </c>
      <c r="FL304" s="33">
        <v>1.6580746920000001E-3</v>
      </c>
      <c r="FM304" s="33">
        <v>1.648839652E-3</v>
      </c>
      <c r="FN304" s="33">
        <v>1.639479886E-3</v>
      </c>
      <c r="FO304" s="33">
        <v>1.6302477300000002E-3</v>
      </c>
      <c r="FP304" s="33">
        <v>1.620811716E-3</v>
      </c>
      <c r="FQ304" s="33">
        <v>1.6112791699999999E-3</v>
      </c>
      <c r="FR304" s="33">
        <v>1.6017726340000001E-3</v>
      </c>
      <c r="FS304" s="33">
        <v>1.5924911180000001E-3</v>
      </c>
      <c r="FT304" s="33">
        <v>1.5836075480000001E-3</v>
      </c>
      <c r="FU304" s="33">
        <v>1.575176632E-3</v>
      </c>
      <c r="FV304" s="33">
        <v>1.5665881919999999E-3</v>
      </c>
      <c r="FW304" s="33">
        <v>1.5579705460000001E-3</v>
      </c>
      <c r="FX304" s="33">
        <v>1.5494976940000002E-3</v>
      </c>
      <c r="FY304" s="33">
        <v>1.540378438E-3</v>
      </c>
      <c r="FZ304" s="33">
        <v>1.53088431E-3</v>
      </c>
      <c r="GA304" s="33">
        <v>1.5220631179999999E-3</v>
      </c>
      <c r="GB304" s="33">
        <v>1.5135560600000001E-3</v>
      </c>
      <c r="GC304" s="33">
        <v>1.505190444E-3</v>
      </c>
      <c r="GD304" s="33">
        <v>1.4973237879999999E-3</v>
      </c>
      <c r="GE304" s="33">
        <v>1.4898351219999998E-3</v>
      </c>
      <c r="GF304" s="33">
        <v>1.482710678E-3</v>
      </c>
      <c r="GG304" s="33">
        <v>1.4758901479999999E-3</v>
      </c>
      <c r="GH304" s="33">
        <v>1.468916166E-3</v>
      </c>
      <c r="GI304" s="33">
        <v>1.4616370379999999E-3</v>
      </c>
      <c r="GJ304" s="33">
        <v>1.454698858E-3</v>
      </c>
      <c r="GK304" s="33">
        <v>1.4479279900000001E-3</v>
      </c>
      <c r="GL304" s="33">
        <v>1.440718252E-3</v>
      </c>
      <c r="GM304" s="33">
        <v>1.4339968240000001E-3</v>
      </c>
      <c r="GN304" s="33">
        <v>1.4279391260000002E-3</v>
      </c>
      <c r="GO304" s="33">
        <v>1.421608438E-3</v>
      </c>
      <c r="GP304" s="33">
        <v>1.415398224E-3</v>
      </c>
      <c r="GQ304" s="33">
        <v>1.409721006E-3</v>
      </c>
      <c r="GR304" s="33">
        <v>1.4037582480000001E-3</v>
      </c>
      <c r="GS304" s="33">
        <v>1.3974440280000002E-3</v>
      </c>
      <c r="GT304" s="33">
        <v>1.391204554E-3</v>
      </c>
      <c r="GU304" s="33">
        <v>1.3846024679999998E-3</v>
      </c>
      <c r="GV304" s="33">
        <v>1.3775402499999999E-3</v>
      </c>
      <c r="GW304" s="33">
        <v>1.37059502E-3</v>
      </c>
      <c r="GX304" s="33">
        <v>1.3632305700000001E-3</v>
      </c>
    </row>
    <row r="305" spans="1:206" x14ac:dyDescent="0.25">
      <c r="A305" s="13" t="str">
        <f t="shared" si="3"/>
        <v>Boom-MEDIUM-0.8-7-Any</v>
      </c>
      <c r="B305" s="13" t="s">
        <v>57</v>
      </c>
      <c r="C305" s="13" t="s">
        <v>31</v>
      </c>
      <c r="D305" s="23">
        <v>0.8</v>
      </c>
      <c r="E305" s="23">
        <v>7</v>
      </c>
      <c r="F305" s="32" t="s">
        <v>48</v>
      </c>
      <c r="G305" s="33">
        <v>9.6164510600000003E-2</v>
      </c>
      <c r="H305" s="33">
        <v>5.3231970599999998E-2</v>
      </c>
      <c r="I305" s="33">
        <v>3.6833410400000002E-2</v>
      </c>
      <c r="J305" s="33">
        <v>2.8433871200000002E-2</v>
      </c>
      <c r="K305" s="33">
        <v>2.3751335200000001E-2</v>
      </c>
      <c r="L305" s="33">
        <v>2.1495638800000001E-2</v>
      </c>
      <c r="M305" s="33">
        <v>1.9954546400000002E-2</v>
      </c>
      <c r="N305" s="33">
        <v>1.8863900400000001E-2</v>
      </c>
      <c r="O305" s="33">
        <v>1.7973297200000002E-2</v>
      </c>
      <c r="P305" s="33">
        <v>1.7180407000000002E-2</v>
      </c>
      <c r="Q305" s="33">
        <v>1.628490036E-2</v>
      </c>
      <c r="R305" s="33">
        <v>1.542503546E-2</v>
      </c>
      <c r="S305" s="33">
        <v>1.4466620959999999E-2</v>
      </c>
      <c r="T305" s="33">
        <v>1.3444548299999999E-2</v>
      </c>
      <c r="U305" s="33">
        <v>1.237035962E-2</v>
      </c>
      <c r="V305" s="33">
        <v>1.1255162799999999E-2</v>
      </c>
      <c r="W305" s="33">
        <v>1.0124936080000001E-2</v>
      </c>
      <c r="X305" s="33">
        <v>9.5124745600000012E-3</v>
      </c>
      <c r="Y305" s="33">
        <v>8.9789825399999995E-3</v>
      </c>
      <c r="Z305" s="33">
        <v>8.5406692399999998E-3</v>
      </c>
      <c r="AA305" s="33">
        <v>8.1773011600000008E-3</v>
      </c>
      <c r="AB305" s="33">
        <v>7.8608496400000005E-3</v>
      </c>
      <c r="AC305" s="33">
        <v>7.5864148199999999E-3</v>
      </c>
      <c r="AD305" s="33">
        <v>7.3428847200000006E-3</v>
      </c>
      <c r="AE305" s="33">
        <v>7.1209249800000003E-3</v>
      </c>
      <c r="AF305" s="33">
        <v>6.9186757399999996E-3</v>
      </c>
      <c r="AG305" s="33">
        <v>6.7312065599999995E-3</v>
      </c>
      <c r="AH305" s="33">
        <v>6.5583556400000001E-3</v>
      </c>
      <c r="AI305" s="33">
        <v>6.3974326199999999E-3</v>
      </c>
      <c r="AJ305" s="33">
        <v>6.2464053400000004E-3</v>
      </c>
      <c r="AK305" s="33">
        <v>6.1042294000000002E-3</v>
      </c>
      <c r="AL305" s="33">
        <v>5.9693678E-3</v>
      </c>
      <c r="AM305" s="33">
        <v>5.84219644E-3</v>
      </c>
      <c r="AN305" s="33">
        <v>5.7210121000000006E-3</v>
      </c>
      <c r="AO305" s="33">
        <v>5.6046750399999998E-3</v>
      </c>
      <c r="AP305" s="33">
        <v>5.49385798E-3</v>
      </c>
      <c r="AQ305" s="33">
        <v>5.38667426E-3</v>
      </c>
      <c r="AR305" s="33">
        <v>5.2843784800000008E-3</v>
      </c>
      <c r="AS305" s="33">
        <v>5.1864675799999996E-3</v>
      </c>
      <c r="AT305" s="33">
        <v>5.0927932999999996E-3</v>
      </c>
      <c r="AU305" s="33">
        <v>5.0028792600000007E-3</v>
      </c>
      <c r="AV305" s="33">
        <v>4.9152840199999997E-3</v>
      </c>
      <c r="AW305" s="33">
        <v>4.8310812799999998E-3</v>
      </c>
      <c r="AX305" s="33">
        <v>4.7492382200000002E-3</v>
      </c>
      <c r="AY305" s="33">
        <v>4.66945116E-3</v>
      </c>
      <c r="AZ305" s="33">
        <v>4.5924926000000003E-3</v>
      </c>
      <c r="BA305" s="33">
        <v>4.51776846E-3</v>
      </c>
      <c r="BB305" s="33">
        <v>4.4463050999999998E-3</v>
      </c>
      <c r="BC305" s="33">
        <v>4.3762290399999995E-3</v>
      </c>
      <c r="BD305" s="33">
        <v>4.3092343E-3</v>
      </c>
      <c r="BE305" s="33">
        <v>4.2446052200000002E-3</v>
      </c>
      <c r="BF305" s="33">
        <v>4.18160688E-3</v>
      </c>
      <c r="BG305" s="33">
        <v>4.1206395400000002E-3</v>
      </c>
      <c r="BH305" s="33">
        <v>4.0607065800000001E-3</v>
      </c>
      <c r="BI305" s="33">
        <v>4.0014444999999996E-3</v>
      </c>
      <c r="BJ305" s="33">
        <v>3.9440894199999996E-3</v>
      </c>
      <c r="BK305" s="33">
        <v>3.8869856799999998E-3</v>
      </c>
      <c r="BL305" s="33">
        <v>3.8326968400000001E-3</v>
      </c>
      <c r="BM305" s="33">
        <v>3.7793056400000002E-3</v>
      </c>
      <c r="BN305" s="33">
        <v>3.7277939999999996E-3</v>
      </c>
      <c r="BO305" s="33">
        <v>3.6784315800000001E-3</v>
      </c>
      <c r="BP305" s="33">
        <v>3.6289191399999999E-3</v>
      </c>
      <c r="BQ305" s="33">
        <v>3.5807768200000001E-3</v>
      </c>
      <c r="BR305" s="33">
        <v>3.5332861600000003E-3</v>
      </c>
      <c r="BS305" s="33">
        <v>3.4868187600000005E-3</v>
      </c>
      <c r="BT305" s="33">
        <v>3.44069048E-3</v>
      </c>
      <c r="BU305" s="33">
        <v>3.3950685800000001E-3</v>
      </c>
      <c r="BV305" s="33">
        <v>3.3510148399999999E-3</v>
      </c>
      <c r="BW305" s="33">
        <v>3.3085916999999999E-3</v>
      </c>
      <c r="BX305" s="33">
        <v>3.2682558599999999E-3</v>
      </c>
      <c r="BY305" s="33">
        <v>3.2286766400000002E-3</v>
      </c>
      <c r="BZ305" s="33">
        <v>3.1888919800000001E-3</v>
      </c>
      <c r="CA305" s="33">
        <v>3.1499792999999999E-3</v>
      </c>
      <c r="CB305" s="33">
        <v>3.11136642E-3</v>
      </c>
      <c r="CC305" s="33">
        <v>3.0735513400000003E-3</v>
      </c>
      <c r="CD305" s="33">
        <v>3.0361792800000001E-3</v>
      </c>
      <c r="CE305" s="33">
        <v>2.9999538599999997E-3</v>
      </c>
      <c r="CF305" s="33">
        <v>2.9653151600000003E-3</v>
      </c>
      <c r="CG305" s="33">
        <v>2.9313890000000004E-3</v>
      </c>
      <c r="CH305" s="33">
        <v>2.8973944000000003E-3</v>
      </c>
      <c r="CI305" s="33">
        <v>2.8639000400000002E-3</v>
      </c>
      <c r="CJ305" s="33">
        <v>2.8309113199999998E-3</v>
      </c>
      <c r="CK305" s="33">
        <v>2.7986509000000001E-3</v>
      </c>
      <c r="CL305" s="33">
        <v>2.7667645000000003E-3</v>
      </c>
      <c r="CM305" s="33">
        <v>2.7350179999999997E-3</v>
      </c>
      <c r="CN305" s="33">
        <v>2.7032273600000002E-3</v>
      </c>
      <c r="CO305" s="33">
        <v>2.6724263E-3</v>
      </c>
      <c r="CP305" s="33">
        <v>2.6433416000000002E-3</v>
      </c>
      <c r="CQ305" s="33">
        <v>2.6143489000000002E-3</v>
      </c>
      <c r="CR305" s="33">
        <v>2.5862324060000001E-3</v>
      </c>
      <c r="CS305" s="33">
        <v>2.557657116E-3</v>
      </c>
      <c r="CT305" s="33">
        <v>2.5287122979999999E-3</v>
      </c>
      <c r="CU305" s="33">
        <v>2.4999421440000001E-3</v>
      </c>
      <c r="CV305" s="33">
        <v>2.4706100800000004E-3</v>
      </c>
      <c r="CW305" s="33">
        <v>2.442829458E-3</v>
      </c>
      <c r="CX305" s="33">
        <v>2.416134086E-3</v>
      </c>
      <c r="CY305" s="33">
        <v>2.390084262E-3</v>
      </c>
      <c r="CZ305" s="33">
        <v>2.3647297639999999E-3</v>
      </c>
      <c r="DA305" s="33">
        <v>2.3392858979999999E-3</v>
      </c>
      <c r="DB305" s="33">
        <v>2.314323462E-3</v>
      </c>
      <c r="DC305" s="33">
        <v>2.2894920120000001E-3</v>
      </c>
      <c r="DD305" s="33">
        <v>2.2637637840000001E-3</v>
      </c>
      <c r="DE305" s="33">
        <v>2.238141078E-3</v>
      </c>
      <c r="DF305" s="33">
        <v>2.21291515E-3</v>
      </c>
      <c r="DG305" s="33">
        <v>2.188504642E-3</v>
      </c>
      <c r="DH305" s="33">
        <v>2.1642003059999999E-3</v>
      </c>
      <c r="DI305" s="33">
        <v>2.1408643219999997E-3</v>
      </c>
      <c r="DJ305" s="33">
        <v>2.1180195460000001E-3</v>
      </c>
      <c r="DK305" s="33">
        <v>2.0952578059999999E-3</v>
      </c>
      <c r="DL305" s="33">
        <v>2.0726605020000002E-3</v>
      </c>
      <c r="DM305" s="33">
        <v>2.0493671040000003E-3</v>
      </c>
      <c r="DN305" s="33">
        <v>2.026243762E-3</v>
      </c>
      <c r="DO305" s="33">
        <v>2.004223402E-3</v>
      </c>
      <c r="DP305" s="33">
        <v>1.9824695560000001E-3</v>
      </c>
      <c r="DQ305" s="33">
        <v>1.9615370040000002E-3</v>
      </c>
      <c r="DR305" s="33">
        <v>1.940772032E-3</v>
      </c>
      <c r="DS305" s="33">
        <v>1.9204710099999999E-3</v>
      </c>
      <c r="DT305" s="33">
        <v>1.9005263120000001E-3</v>
      </c>
      <c r="DU305" s="33">
        <v>1.881388246E-3</v>
      </c>
      <c r="DV305" s="33">
        <v>1.8614879720000002E-3</v>
      </c>
      <c r="DW305" s="33">
        <v>1.84115124E-3</v>
      </c>
      <c r="DX305" s="33">
        <v>1.82092455E-3</v>
      </c>
      <c r="DY305" s="33">
        <v>1.80128677E-3</v>
      </c>
      <c r="DZ305" s="33">
        <v>1.7823343980000001E-3</v>
      </c>
      <c r="EA305" s="33">
        <v>1.7646922540000001E-3</v>
      </c>
      <c r="EB305" s="33">
        <v>1.7474333760000003E-3</v>
      </c>
      <c r="EC305" s="33">
        <v>1.7309879959999999E-3</v>
      </c>
      <c r="ED305" s="33">
        <v>1.7141203520000001E-3</v>
      </c>
      <c r="EE305" s="33">
        <v>1.6969562379999998E-3</v>
      </c>
      <c r="EF305" s="33">
        <v>1.6798194900000001E-3</v>
      </c>
      <c r="EG305" s="33">
        <v>1.6619820699999999E-3</v>
      </c>
      <c r="EH305" s="33">
        <v>1.6445805320000001E-3</v>
      </c>
      <c r="EI305" s="33">
        <v>1.627648368E-3</v>
      </c>
      <c r="EJ305" s="33">
        <v>1.611094104E-3</v>
      </c>
      <c r="EK305" s="33">
        <v>1.5956913919999999E-3</v>
      </c>
      <c r="EL305" s="33">
        <v>1.5805966899999999E-3</v>
      </c>
      <c r="EM305" s="33">
        <v>1.5659965E-3</v>
      </c>
      <c r="EN305" s="33">
        <v>1.5513450540000002E-3</v>
      </c>
      <c r="EO305" s="33">
        <v>1.5367369400000001E-3</v>
      </c>
      <c r="EP305" s="33">
        <v>1.521059648E-3</v>
      </c>
      <c r="EQ305" s="33">
        <v>1.5054510040000001E-3</v>
      </c>
      <c r="ER305" s="33">
        <v>1.489972918E-3</v>
      </c>
      <c r="ES305" s="33">
        <v>1.475511948E-3</v>
      </c>
      <c r="ET305" s="33">
        <v>1.4618311999999999E-3</v>
      </c>
      <c r="EU305" s="33">
        <v>1.44878819E-3</v>
      </c>
      <c r="EV305" s="33">
        <v>1.435809678E-3</v>
      </c>
      <c r="EW305" s="33">
        <v>1.4230511999999999E-3</v>
      </c>
      <c r="EX305" s="33">
        <v>1.4099007619999999E-3</v>
      </c>
      <c r="EY305" s="33">
        <v>1.3969840820000001E-3</v>
      </c>
      <c r="EZ305" s="33">
        <v>1.3842650139999999E-3</v>
      </c>
      <c r="FA305" s="33">
        <v>1.3712203640000001E-3</v>
      </c>
      <c r="FB305" s="33">
        <v>1.3583104380000001E-3</v>
      </c>
      <c r="FC305" s="33">
        <v>1.34633346E-3</v>
      </c>
      <c r="FD305" s="33">
        <v>1.334312436E-3</v>
      </c>
      <c r="FE305" s="33">
        <v>1.32301865E-3</v>
      </c>
      <c r="FF305" s="33">
        <v>1.311676096E-3</v>
      </c>
      <c r="FG305" s="33">
        <v>1.3003280419999999E-3</v>
      </c>
      <c r="FH305" s="33">
        <v>1.2886996440000002E-3</v>
      </c>
      <c r="FI305" s="33">
        <v>1.2772487979999998E-3</v>
      </c>
      <c r="FJ305" s="33">
        <v>1.265984148E-3</v>
      </c>
      <c r="FK305" s="33">
        <v>1.255110884E-3</v>
      </c>
      <c r="FL305" s="33">
        <v>1.2445220340000002E-3</v>
      </c>
      <c r="FM305" s="33">
        <v>1.234647092E-3</v>
      </c>
      <c r="FN305" s="33">
        <v>1.2252702800000001E-3</v>
      </c>
      <c r="FO305" s="33">
        <v>1.2162850640000001E-3</v>
      </c>
      <c r="FP305" s="33">
        <v>1.2068495219999999E-3</v>
      </c>
      <c r="FQ305" s="33">
        <v>1.19730268E-3</v>
      </c>
      <c r="FR305" s="33">
        <v>1.1873590360000001E-3</v>
      </c>
      <c r="FS305" s="33">
        <v>1.1776962400000001E-3</v>
      </c>
      <c r="FT305" s="33">
        <v>1.1681512720000001E-3</v>
      </c>
      <c r="FU305" s="33">
        <v>1.158864952E-3</v>
      </c>
      <c r="FV305" s="33">
        <v>1.1504126559999999E-3</v>
      </c>
      <c r="FW305" s="33">
        <v>1.1428322559999999E-3</v>
      </c>
      <c r="FX305" s="33">
        <v>1.135109068E-3</v>
      </c>
      <c r="FY305" s="33">
        <v>1.1280443340000001E-3</v>
      </c>
      <c r="FZ305" s="33">
        <v>1.120166524E-3</v>
      </c>
      <c r="GA305" s="33">
        <v>1.1121170140000001E-3</v>
      </c>
      <c r="GB305" s="33">
        <v>1.1041177120000001E-3</v>
      </c>
      <c r="GC305" s="33">
        <v>1.0962789520000001E-3</v>
      </c>
      <c r="GD305" s="33">
        <v>1.0882864020000001E-3</v>
      </c>
      <c r="GE305" s="33">
        <v>1.080788668E-3</v>
      </c>
      <c r="GF305" s="33">
        <v>1.07380955E-3</v>
      </c>
      <c r="GG305" s="33">
        <v>1.0668811860000001E-3</v>
      </c>
      <c r="GH305" s="33">
        <v>1.0603817879999999E-3</v>
      </c>
      <c r="GI305" s="33">
        <v>1.0539130879999999E-3</v>
      </c>
      <c r="GJ305" s="33">
        <v>1.04702598E-3</v>
      </c>
      <c r="GK305" s="33">
        <v>1.0402388419999999E-3</v>
      </c>
      <c r="GL305" s="33">
        <v>1.0330773179999999E-3</v>
      </c>
      <c r="GM305" s="33">
        <v>1.026122366E-3</v>
      </c>
      <c r="GN305" s="33">
        <v>1.0197167799999999E-3</v>
      </c>
      <c r="GO305" s="33">
        <v>1.013667062E-3</v>
      </c>
      <c r="GP305" s="33">
        <v>1.0077126139999999E-3</v>
      </c>
      <c r="GQ305" s="33">
        <v>1.001824454E-3</v>
      </c>
      <c r="GR305" s="33">
        <v>9.9598739399999999E-4</v>
      </c>
      <c r="GS305" s="33">
        <v>9.9002109199999985E-4</v>
      </c>
      <c r="GT305" s="33">
        <v>9.8355899600000019E-4</v>
      </c>
      <c r="GU305" s="33">
        <v>9.7712890000000016E-4</v>
      </c>
      <c r="GV305" s="33">
        <v>9.7082599599999995E-4</v>
      </c>
      <c r="GW305" s="33">
        <v>9.6508303800000011E-4</v>
      </c>
      <c r="GX305" s="33">
        <v>9.5935489600000004E-4</v>
      </c>
    </row>
    <row r="306" spans="1:206" x14ac:dyDescent="0.25">
      <c r="A306" s="13" t="str">
        <f t="shared" si="3"/>
        <v>Boom-MEDIUM-0.8-20-60</v>
      </c>
      <c r="B306" s="13" t="s">
        <v>57</v>
      </c>
      <c r="C306" s="13" t="s">
        <v>31</v>
      </c>
      <c r="D306" s="23">
        <v>0.8</v>
      </c>
      <c r="E306" s="23">
        <v>20</v>
      </c>
      <c r="F306" s="32">
        <v>60</v>
      </c>
      <c r="G306" s="13">
        <v>0.26325887999999997</v>
      </c>
      <c r="H306" s="13">
        <v>0.179121906</v>
      </c>
      <c r="I306" s="13">
        <v>0.13372303600000002</v>
      </c>
      <c r="J306" s="13">
        <v>0.1039562272</v>
      </c>
      <c r="K306" s="13">
        <v>8.3440104200000004E-2</v>
      </c>
      <c r="L306" s="13">
        <v>6.8591566399999998E-2</v>
      </c>
      <c r="M306" s="13">
        <v>5.7360766000000007E-2</v>
      </c>
      <c r="N306" s="13">
        <v>4.9885929199999998E-2</v>
      </c>
      <c r="O306" s="13">
        <v>4.3705197000000001E-2</v>
      </c>
      <c r="P306" s="13">
        <v>3.8727470200000003E-2</v>
      </c>
      <c r="Q306" s="13">
        <v>3.4495678000000002E-2</v>
      </c>
      <c r="R306" s="13">
        <v>3.0889013800000004E-2</v>
      </c>
      <c r="S306" s="13">
        <v>2.7995791400000001E-2</v>
      </c>
      <c r="T306" s="13">
        <v>2.5359838400000001E-2</v>
      </c>
      <c r="U306" s="13">
        <v>2.2996809399999998E-2</v>
      </c>
      <c r="V306" s="13">
        <v>2.0751779800000002E-2</v>
      </c>
      <c r="W306" s="13">
        <v>1.86483902E-2</v>
      </c>
      <c r="X306" s="13">
        <v>1.7008397600000003E-2</v>
      </c>
      <c r="Y306" s="13">
        <v>1.5567468999999999E-2</v>
      </c>
      <c r="Z306" s="13">
        <v>1.4336940800000001E-2</v>
      </c>
      <c r="AA306" s="13">
        <v>1.3223807000000001E-2</v>
      </c>
      <c r="AB306" s="13">
        <v>1.2262646459999998E-2</v>
      </c>
      <c r="AC306" s="13">
        <v>1.1393168919999998E-2</v>
      </c>
      <c r="AD306" s="13">
        <v>1.0557212600000001E-2</v>
      </c>
      <c r="AE306" s="13">
        <v>9.8234731200000005E-3</v>
      </c>
      <c r="AF306" s="13">
        <v>9.1721585399999993E-3</v>
      </c>
      <c r="AG306" s="13">
        <v>8.5748200200000003E-3</v>
      </c>
      <c r="AH306" s="13">
        <v>8.0421596800000009E-3</v>
      </c>
      <c r="AI306" s="13">
        <v>7.5444167600000004E-3</v>
      </c>
      <c r="AJ306" s="13">
        <v>7.0957869199999996E-3</v>
      </c>
      <c r="AK306" s="13">
        <v>6.6892131200000007E-3</v>
      </c>
      <c r="AL306" s="13">
        <v>6.31957522E-3</v>
      </c>
      <c r="AM306" s="13">
        <v>5.98124686E-3</v>
      </c>
      <c r="AN306" s="13">
        <v>5.67170086E-3</v>
      </c>
      <c r="AO306" s="13">
        <v>5.3879705400000002E-3</v>
      </c>
      <c r="AP306" s="13">
        <v>5.1266760799999998E-3</v>
      </c>
      <c r="AQ306" s="13">
        <v>4.8844158199999998E-3</v>
      </c>
      <c r="AR306" s="13">
        <v>4.6598574799999997E-3</v>
      </c>
      <c r="AS306" s="13">
        <v>4.4529955000000001E-3</v>
      </c>
      <c r="AT306" s="13">
        <v>4.2608956199999999E-3</v>
      </c>
      <c r="AU306" s="13">
        <v>4.08197844E-3</v>
      </c>
      <c r="AV306" s="13">
        <v>3.9149057600000002E-3</v>
      </c>
      <c r="AW306" s="13">
        <v>3.7585533000000001E-3</v>
      </c>
      <c r="AX306" s="13">
        <v>3.6127036999999999E-3</v>
      </c>
      <c r="AY306" s="13">
        <v>3.4762067200000005E-3</v>
      </c>
      <c r="AZ306" s="13">
        <v>3.3489999799999996E-3</v>
      </c>
      <c r="BA306" s="13">
        <v>3.2296005600000004E-3</v>
      </c>
      <c r="BB306" s="13">
        <v>3.1183496200000004E-3</v>
      </c>
      <c r="BC306" s="13">
        <v>3.0136464799999998E-3</v>
      </c>
      <c r="BD306" s="13">
        <v>2.91426568E-3</v>
      </c>
      <c r="BE306" s="13">
        <v>2.8216281599999999E-3</v>
      </c>
      <c r="BF306" s="13">
        <v>2.73401614E-3</v>
      </c>
      <c r="BG306" s="13">
        <v>2.6519429800000004E-3</v>
      </c>
      <c r="BH306" s="13">
        <v>2.5738379199999996E-3</v>
      </c>
      <c r="BI306" s="13">
        <v>2.49997462E-3</v>
      </c>
      <c r="BJ306" s="13">
        <v>2.42960598E-3</v>
      </c>
      <c r="BK306" s="13">
        <v>2.3628000800000001E-3</v>
      </c>
      <c r="BL306" s="13">
        <v>2.30035382E-3</v>
      </c>
      <c r="BM306" s="13">
        <v>2.2408425400000003E-3</v>
      </c>
      <c r="BN306" s="13">
        <v>2.1850818820000001E-3</v>
      </c>
      <c r="BO306" s="13">
        <v>2.1324487120000001E-3</v>
      </c>
      <c r="BP306" s="13">
        <v>2.082608676E-3</v>
      </c>
      <c r="BQ306" s="13">
        <v>2.0351124860000002E-3</v>
      </c>
      <c r="BR306" s="13">
        <v>1.9898293520000001E-3</v>
      </c>
      <c r="BS306" s="13">
        <v>1.9471315499999999E-3</v>
      </c>
      <c r="BT306" s="13">
        <v>1.9068005380000002E-3</v>
      </c>
      <c r="BU306" s="13">
        <v>1.8684637080000001E-3</v>
      </c>
      <c r="BV306" s="13">
        <v>1.8329654560000001E-3</v>
      </c>
      <c r="BW306" s="13">
        <v>1.7992845879999998E-3</v>
      </c>
      <c r="BX306" s="13">
        <v>1.7676218979999999E-3</v>
      </c>
      <c r="BY306" s="13">
        <v>1.737939378E-3</v>
      </c>
      <c r="BZ306" s="13">
        <v>1.709247024E-3</v>
      </c>
      <c r="CA306" s="13">
        <v>1.6816946560000001E-3</v>
      </c>
      <c r="CB306" s="13">
        <v>1.6551964079999999E-3</v>
      </c>
      <c r="CC306" s="13">
        <v>1.6307485280000001E-3</v>
      </c>
      <c r="CD306" s="13">
        <v>1.6065368500000003E-3</v>
      </c>
      <c r="CE306" s="13">
        <v>1.583655664E-3</v>
      </c>
      <c r="CF306" s="13">
        <v>1.561345826E-3</v>
      </c>
      <c r="CG306" s="13">
        <v>1.5391282600000001E-3</v>
      </c>
      <c r="CH306" s="13">
        <v>1.51790966E-3</v>
      </c>
      <c r="CI306" s="13">
        <v>1.4972953040000001E-3</v>
      </c>
      <c r="CJ306" s="13">
        <v>1.4772224139999999E-3</v>
      </c>
      <c r="CK306" s="13">
        <v>1.458031876E-3</v>
      </c>
      <c r="CL306" s="13">
        <v>1.438713788E-3</v>
      </c>
      <c r="CM306" s="13">
        <v>1.4203160479999998E-3</v>
      </c>
      <c r="CN306" s="13">
        <v>1.4015118979999999E-3</v>
      </c>
      <c r="CO306" s="13">
        <v>1.3837726979999999E-3</v>
      </c>
      <c r="CP306" s="13">
        <v>1.3659109299999999E-3</v>
      </c>
      <c r="CQ306" s="13">
        <v>1.3484449280000001E-3</v>
      </c>
      <c r="CR306" s="13">
        <v>1.3315582680000001E-3</v>
      </c>
      <c r="CS306" s="13">
        <v>1.3148756879999999E-3</v>
      </c>
      <c r="CT306" s="13">
        <v>1.2977407220000001E-3</v>
      </c>
      <c r="CU306" s="13">
        <v>1.2810231500000001E-3</v>
      </c>
      <c r="CV306" s="13">
        <v>1.2650675879999997E-3</v>
      </c>
      <c r="CW306" s="13">
        <v>1.24896648E-3</v>
      </c>
      <c r="CX306" s="13">
        <v>1.2330510320000001E-3</v>
      </c>
      <c r="CY306" s="13">
        <v>1.2178159799999999E-3</v>
      </c>
      <c r="CZ306" s="13">
        <v>1.2012549220000001E-3</v>
      </c>
      <c r="DA306" s="13">
        <v>1.185056678E-3</v>
      </c>
      <c r="DB306" s="13">
        <v>1.169073448E-3</v>
      </c>
      <c r="DC306" s="13">
        <v>1.152894492E-3</v>
      </c>
      <c r="DD306" s="13">
        <v>1.1376122100000001E-3</v>
      </c>
      <c r="DE306" s="13">
        <v>1.122805798E-3</v>
      </c>
      <c r="DF306" s="13">
        <v>1.1087507599999999E-3</v>
      </c>
      <c r="DG306" s="13">
        <v>1.0945476159999999E-3</v>
      </c>
      <c r="DH306" s="13">
        <v>1.0806394140000001E-3</v>
      </c>
      <c r="DI306" s="13">
        <v>1.0671065499999999E-3</v>
      </c>
      <c r="DJ306" s="13">
        <v>1.0529861660000001E-3</v>
      </c>
      <c r="DK306" s="13">
        <v>1.040236864E-3</v>
      </c>
      <c r="DL306" s="13">
        <v>1.028129392E-3</v>
      </c>
      <c r="DM306" s="13">
        <v>1.01643613E-3</v>
      </c>
      <c r="DN306" s="13">
        <v>1.005608878E-3</v>
      </c>
      <c r="DO306" s="13">
        <v>9.952663740000001E-4</v>
      </c>
      <c r="DP306" s="13">
        <v>9.8507387600000012E-4</v>
      </c>
      <c r="DQ306" s="13">
        <v>9.7513261800000011E-4</v>
      </c>
      <c r="DR306" s="13">
        <v>9.65782812E-4</v>
      </c>
      <c r="DS306" s="13">
        <v>9.5684630000000001E-4</v>
      </c>
      <c r="DT306" s="13">
        <v>9.4789844800000002E-4</v>
      </c>
      <c r="DU306" s="13">
        <v>9.3982089799999995E-4</v>
      </c>
      <c r="DV306" s="13">
        <v>9.3158470400000006E-4</v>
      </c>
      <c r="DW306" s="13">
        <v>9.2400780799999993E-4</v>
      </c>
      <c r="DX306" s="13">
        <v>9.1708884000000004E-4</v>
      </c>
      <c r="DY306" s="13">
        <v>9.1011199199999995E-4</v>
      </c>
      <c r="DZ306" s="13">
        <v>9.0335394600000009E-4</v>
      </c>
      <c r="EA306" s="13">
        <v>8.9749708600000001E-4</v>
      </c>
      <c r="EB306" s="13">
        <v>8.9173302800000002E-4</v>
      </c>
      <c r="EC306" s="13">
        <v>8.8560479999999996E-4</v>
      </c>
      <c r="ED306" s="13">
        <v>8.8029013200000006E-4</v>
      </c>
      <c r="EE306" s="13">
        <v>8.7549779200000002E-4</v>
      </c>
      <c r="EF306" s="13">
        <v>8.7061488599999995E-4</v>
      </c>
      <c r="EG306" s="13">
        <v>8.6669583400000004E-4</v>
      </c>
      <c r="EH306" s="13">
        <v>8.6254054599999995E-4</v>
      </c>
      <c r="EI306" s="13">
        <v>8.5879731400000006E-4</v>
      </c>
      <c r="EJ306" s="13">
        <v>8.5494884599999999E-4</v>
      </c>
      <c r="EK306" s="13">
        <v>8.5083355000000003E-4</v>
      </c>
      <c r="EL306" s="13">
        <v>8.465360160000001E-4</v>
      </c>
      <c r="EM306" s="13">
        <v>8.4226556200000006E-4</v>
      </c>
      <c r="EN306" s="13">
        <v>8.3882694999999998E-4</v>
      </c>
      <c r="EO306" s="13">
        <v>8.3571578400000002E-4</v>
      </c>
      <c r="EP306" s="13">
        <v>8.3279518800000001E-4</v>
      </c>
      <c r="EQ306" s="13">
        <v>8.30157052E-4</v>
      </c>
      <c r="ER306" s="13">
        <v>8.269701380000001E-4</v>
      </c>
      <c r="ES306" s="13">
        <v>8.2353366400000005E-4</v>
      </c>
      <c r="ET306" s="13">
        <v>8.1978585199999991E-4</v>
      </c>
      <c r="EU306" s="13">
        <v>8.1574294200000008E-4</v>
      </c>
      <c r="EV306" s="13">
        <v>8.1193773199999999E-4</v>
      </c>
      <c r="EW306" s="13">
        <v>8.0870224200000002E-4</v>
      </c>
      <c r="EX306" s="13">
        <v>8.0582516000000004E-4</v>
      </c>
      <c r="EY306" s="13">
        <v>8.03100694E-4</v>
      </c>
      <c r="EZ306" s="13">
        <v>8.00319018E-4</v>
      </c>
      <c r="FA306" s="13">
        <v>7.9726305599999998E-4</v>
      </c>
      <c r="FB306" s="13">
        <v>7.9394302999999996E-4</v>
      </c>
      <c r="FC306" s="13">
        <v>7.9057316200000004E-4</v>
      </c>
      <c r="FD306" s="13">
        <v>7.8690451600000005E-4</v>
      </c>
      <c r="FE306" s="13">
        <v>7.8364001200000011E-4</v>
      </c>
      <c r="FF306" s="13">
        <v>7.8050336400000005E-4</v>
      </c>
      <c r="FG306" s="13">
        <v>7.77713888E-4</v>
      </c>
      <c r="FH306" s="13">
        <v>7.7510649999999997E-4</v>
      </c>
      <c r="FI306" s="13">
        <v>7.7246510799999996E-4</v>
      </c>
      <c r="FJ306" s="13">
        <v>7.6999218800000006E-4</v>
      </c>
      <c r="FK306" s="13">
        <v>7.6744720200000005E-4</v>
      </c>
      <c r="FL306" s="13">
        <v>7.6452045999999998E-4</v>
      </c>
      <c r="FM306" s="13">
        <v>7.6145084E-4</v>
      </c>
      <c r="FN306" s="13">
        <v>7.5844950000000008E-4</v>
      </c>
      <c r="FO306" s="13">
        <v>7.5599567399999999E-4</v>
      </c>
      <c r="FP306" s="13">
        <v>7.5335921400000001E-4</v>
      </c>
      <c r="FQ306" s="13">
        <v>7.5087978200000011E-4</v>
      </c>
      <c r="FR306" s="13">
        <v>7.4840353800000004E-4</v>
      </c>
      <c r="FS306" s="13">
        <v>7.4585289599999997E-4</v>
      </c>
      <c r="FT306" s="13">
        <v>7.43443946E-4</v>
      </c>
      <c r="FU306" s="13">
        <v>7.40909702E-4</v>
      </c>
      <c r="FV306" s="13">
        <v>7.3797046200000001E-4</v>
      </c>
      <c r="FW306" s="13">
        <v>7.3513335600000011E-4</v>
      </c>
      <c r="FX306" s="13">
        <v>7.3274736200000003E-4</v>
      </c>
      <c r="FY306" s="13">
        <v>7.3078866199999997E-4</v>
      </c>
      <c r="FZ306" s="13">
        <v>7.2835462599999995E-4</v>
      </c>
      <c r="GA306" s="13">
        <v>7.261341399999999E-4</v>
      </c>
      <c r="GB306" s="13">
        <v>7.2424454799999995E-4</v>
      </c>
      <c r="GC306" s="13">
        <v>7.2190857200000005E-4</v>
      </c>
      <c r="GD306" s="13">
        <v>7.1970981000000003E-4</v>
      </c>
      <c r="GE306" s="13">
        <v>7.1772090200000001E-4</v>
      </c>
      <c r="GF306" s="13">
        <v>7.1541168600000008E-4</v>
      </c>
      <c r="GG306" s="13">
        <v>7.1336773200000002E-4</v>
      </c>
      <c r="GH306" s="13">
        <v>7.1156393399999997E-4</v>
      </c>
      <c r="GI306" s="13">
        <v>7.0928330199999999E-4</v>
      </c>
      <c r="GJ306" s="13">
        <v>7.0699646600000008E-4</v>
      </c>
      <c r="GK306" s="13">
        <v>7.04683732E-4</v>
      </c>
      <c r="GL306" s="13">
        <v>7.0172427999999989E-4</v>
      </c>
      <c r="GM306" s="13">
        <v>6.9894766199999996E-4</v>
      </c>
      <c r="GN306" s="13">
        <v>6.9595465600000002E-4</v>
      </c>
      <c r="GO306" s="13">
        <v>6.9221876199999997E-4</v>
      </c>
      <c r="GP306" s="13">
        <v>6.8844854200000004E-4</v>
      </c>
      <c r="GQ306" s="13">
        <v>6.8501860600000009E-4</v>
      </c>
      <c r="GR306" s="13">
        <v>6.81411498E-4</v>
      </c>
      <c r="GS306" s="13">
        <v>6.7821640799999993E-4</v>
      </c>
      <c r="GT306" s="13">
        <v>6.7520474199999996E-4</v>
      </c>
      <c r="GU306" s="13">
        <v>6.7219249800000002E-4</v>
      </c>
      <c r="GV306" s="13">
        <v>6.6946441000000003E-4</v>
      </c>
      <c r="GW306" s="13">
        <v>6.6664176200000003E-4</v>
      </c>
      <c r="GX306" s="13">
        <v>6.6335563599999997E-4</v>
      </c>
    </row>
    <row r="307" spans="1:206" x14ac:dyDescent="0.25">
      <c r="A307" s="13" t="str">
        <f t="shared" si="3"/>
        <v>Boom-MEDIUM-0.8-14-60</v>
      </c>
      <c r="B307" s="13" t="s">
        <v>57</v>
      </c>
      <c r="C307" s="13" t="s">
        <v>31</v>
      </c>
      <c r="D307" s="23">
        <v>0.8</v>
      </c>
      <c r="E307" s="23">
        <v>14</v>
      </c>
      <c r="F307" s="32">
        <v>60</v>
      </c>
      <c r="G307" s="13">
        <v>0.18553455599999999</v>
      </c>
      <c r="H307" s="13">
        <v>0.11708494800000001</v>
      </c>
      <c r="I307" s="13">
        <v>8.2280930599999996E-2</v>
      </c>
      <c r="J307" s="13">
        <v>6.1430212400000003E-2</v>
      </c>
      <c r="K307" s="13">
        <v>4.7811578399999999E-2</v>
      </c>
      <c r="L307" s="13">
        <v>3.9297830999999998E-2</v>
      </c>
      <c r="M307" s="13">
        <v>3.3187314000000002E-2</v>
      </c>
      <c r="N307" s="13">
        <v>2.8493753599999998E-2</v>
      </c>
      <c r="O307" s="13">
        <v>2.51421566E-2</v>
      </c>
      <c r="P307" s="13">
        <v>2.2532815600000002E-2</v>
      </c>
      <c r="Q307" s="13">
        <v>2.0306194400000002E-2</v>
      </c>
      <c r="R307" s="13">
        <v>1.8356237599999999E-2</v>
      </c>
      <c r="S307" s="13">
        <v>1.6593853400000001E-2</v>
      </c>
      <c r="T307" s="13">
        <v>1.50012384E-2</v>
      </c>
      <c r="U307" s="13">
        <v>1.3482258740000001E-2</v>
      </c>
      <c r="V307" s="13">
        <v>1.2051611659999999E-2</v>
      </c>
      <c r="W307" s="13">
        <v>1.0700175959999999E-2</v>
      </c>
      <c r="X307" s="13">
        <v>9.7725500800000011E-3</v>
      </c>
      <c r="Y307" s="13">
        <v>8.9568972400000009E-3</v>
      </c>
      <c r="Z307" s="13">
        <v>8.2581535200000004E-3</v>
      </c>
      <c r="AA307" s="13">
        <v>7.644535420000001E-3</v>
      </c>
      <c r="AB307" s="13">
        <v>7.0666631400000002E-3</v>
      </c>
      <c r="AC307" s="13">
        <v>6.5611726199999998E-3</v>
      </c>
      <c r="AD307" s="13">
        <v>6.1173155199999996E-3</v>
      </c>
      <c r="AE307" s="13">
        <v>5.7101110200000003E-3</v>
      </c>
      <c r="AF307" s="13">
        <v>5.352529E-3</v>
      </c>
      <c r="AG307" s="13">
        <v>5.0358606800000004E-3</v>
      </c>
      <c r="AH307" s="13">
        <v>4.7544497199999997E-3</v>
      </c>
      <c r="AI307" s="13">
        <v>4.5014789800000002E-3</v>
      </c>
      <c r="AJ307" s="13">
        <v>4.2731151000000005E-3</v>
      </c>
      <c r="AK307" s="13">
        <v>4.0670188800000003E-3</v>
      </c>
      <c r="AL307" s="13">
        <v>3.8801267799999997E-3</v>
      </c>
      <c r="AM307" s="13">
        <v>3.7100831199999998E-3</v>
      </c>
      <c r="AN307" s="13">
        <v>3.5550257800000002E-3</v>
      </c>
      <c r="AO307" s="13">
        <v>3.4117319599999999E-3</v>
      </c>
      <c r="AP307" s="13">
        <v>3.27978552E-3</v>
      </c>
      <c r="AQ307" s="13">
        <v>3.1580266200000001E-3</v>
      </c>
      <c r="AR307" s="13">
        <v>3.04522726E-3</v>
      </c>
      <c r="AS307" s="13">
        <v>2.9400670799999999E-3</v>
      </c>
      <c r="AT307" s="13">
        <v>2.8434415000000001E-3</v>
      </c>
      <c r="AU307" s="13">
        <v>2.7525745000000004E-3</v>
      </c>
      <c r="AV307" s="13">
        <v>2.66804814E-3</v>
      </c>
      <c r="AW307" s="13">
        <v>2.5898903399999996E-3</v>
      </c>
      <c r="AX307" s="13">
        <v>2.51689508E-3</v>
      </c>
      <c r="AY307" s="13">
        <v>2.447881948E-3</v>
      </c>
      <c r="AZ307" s="13">
        <v>2.384722046E-3</v>
      </c>
      <c r="BA307" s="13">
        <v>2.3250793520000002E-3</v>
      </c>
      <c r="BB307" s="13">
        <v>2.2693728899999999E-3</v>
      </c>
      <c r="BC307" s="13">
        <v>2.2169104320000003E-3</v>
      </c>
      <c r="BD307" s="13">
        <v>2.1674081780000002E-3</v>
      </c>
      <c r="BE307" s="13">
        <v>2.1213209619999999E-3</v>
      </c>
      <c r="BF307" s="13">
        <v>2.0784466460000003E-3</v>
      </c>
      <c r="BG307" s="13">
        <v>2.0378331239999997E-3</v>
      </c>
      <c r="BH307" s="13">
        <v>1.9996646839999998E-3</v>
      </c>
      <c r="BI307" s="13">
        <v>1.9635729040000001E-3</v>
      </c>
      <c r="BJ307" s="13">
        <v>1.9295933139999999E-3</v>
      </c>
      <c r="BK307" s="13">
        <v>1.8968875920000001E-3</v>
      </c>
      <c r="BL307" s="13">
        <v>1.8661866040000001E-3</v>
      </c>
      <c r="BM307" s="13">
        <v>1.8373910460000001E-3</v>
      </c>
      <c r="BN307" s="13">
        <v>1.8096272499999999E-3</v>
      </c>
      <c r="BO307" s="13">
        <v>1.783340446E-3</v>
      </c>
      <c r="BP307" s="13">
        <v>1.758426538E-3</v>
      </c>
      <c r="BQ307" s="13">
        <v>1.735440316E-3</v>
      </c>
      <c r="BR307" s="13">
        <v>1.7129936399999999E-3</v>
      </c>
      <c r="BS307" s="13">
        <v>1.6917973919999998E-3</v>
      </c>
      <c r="BT307" s="13">
        <v>1.6715746940000002E-3</v>
      </c>
      <c r="BU307" s="13">
        <v>1.6518785999999998E-3</v>
      </c>
      <c r="BV307" s="13">
        <v>1.63366638E-3</v>
      </c>
      <c r="BW307" s="13">
        <v>1.616351074E-3</v>
      </c>
      <c r="BX307" s="13">
        <v>1.5992709019999999E-3</v>
      </c>
      <c r="BY307" s="13">
        <v>1.584222682E-3</v>
      </c>
      <c r="BZ307" s="13">
        <v>1.5697447640000001E-3</v>
      </c>
      <c r="CA307" s="13">
        <v>1.5552031920000001E-3</v>
      </c>
      <c r="CB307" s="13">
        <v>1.541071208E-3</v>
      </c>
      <c r="CC307" s="13">
        <v>1.5276849700000001E-3</v>
      </c>
      <c r="CD307" s="13">
        <v>1.514377314E-3</v>
      </c>
      <c r="CE307" s="13">
        <v>1.5008356E-3</v>
      </c>
      <c r="CF307" s="13">
        <v>1.488636222E-3</v>
      </c>
      <c r="CG307" s="13">
        <v>1.4754913880000002E-3</v>
      </c>
      <c r="CH307" s="13">
        <v>1.4629759159999998E-3</v>
      </c>
      <c r="CI307" s="13">
        <v>1.4508899899999999E-3</v>
      </c>
      <c r="CJ307" s="13">
        <v>1.438159988E-3</v>
      </c>
      <c r="CK307" s="13">
        <v>1.426370312E-3</v>
      </c>
      <c r="CL307" s="13">
        <v>1.4148580780000001E-3</v>
      </c>
      <c r="CM307" s="13">
        <v>1.4032526600000002E-3</v>
      </c>
      <c r="CN307" s="13">
        <v>1.391723304E-3</v>
      </c>
      <c r="CO307" s="13">
        <v>1.38050022E-3</v>
      </c>
      <c r="CP307" s="13">
        <v>1.3692208779999999E-3</v>
      </c>
      <c r="CQ307" s="13">
        <v>1.3568413220000001E-3</v>
      </c>
      <c r="CR307" s="13">
        <v>1.3454629100000002E-3</v>
      </c>
      <c r="CS307" s="13">
        <v>1.334463194E-3</v>
      </c>
      <c r="CT307" s="13">
        <v>1.322789E-3</v>
      </c>
      <c r="CU307" s="13">
        <v>1.311666866E-3</v>
      </c>
      <c r="CV307" s="13">
        <v>1.3002288900000002E-3</v>
      </c>
      <c r="CW307" s="13">
        <v>1.2890923320000001E-3</v>
      </c>
      <c r="CX307" s="13">
        <v>1.2780211480000001E-3</v>
      </c>
      <c r="CY307" s="13">
        <v>1.267333674E-3</v>
      </c>
      <c r="CZ307" s="13">
        <v>1.256053818E-3</v>
      </c>
      <c r="DA307" s="13">
        <v>1.244743654E-3</v>
      </c>
      <c r="DB307" s="13">
        <v>1.2338439700000001E-3</v>
      </c>
      <c r="DC307" s="13">
        <v>1.222178812E-3</v>
      </c>
      <c r="DD307" s="13">
        <v>1.2103647880000001E-3</v>
      </c>
      <c r="DE307" s="13">
        <v>1.199525624E-3</v>
      </c>
      <c r="DF307" s="13">
        <v>1.1877011420000001E-3</v>
      </c>
      <c r="DG307" s="13">
        <v>1.1764291620000001E-3</v>
      </c>
      <c r="DH307" s="13">
        <v>1.1658877460000001E-3</v>
      </c>
      <c r="DI307" s="13">
        <v>1.1559495420000001E-3</v>
      </c>
      <c r="DJ307" s="13">
        <v>1.146158586E-3</v>
      </c>
      <c r="DK307" s="13">
        <v>1.1367716639999999E-3</v>
      </c>
      <c r="DL307" s="13">
        <v>1.12755764E-3</v>
      </c>
      <c r="DM307" s="13">
        <v>1.1174310039999999E-3</v>
      </c>
      <c r="DN307" s="13">
        <v>1.1076030059999999E-3</v>
      </c>
      <c r="DO307" s="13">
        <v>1.098093192E-3</v>
      </c>
      <c r="DP307" s="13">
        <v>1.088184828E-3</v>
      </c>
      <c r="DQ307" s="13">
        <v>1.080007538E-3</v>
      </c>
      <c r="DR307" s="13">
        <v>1.0719036660000001E-3</v>
      </c>
      <c r="DS307" s="13">
        <v>1.0637849340000001E-3</v>
      </c>
      <c r="DT307" s="13">
        <v>1.05649386E-3</v>
      </c>
      <c r="DU307" s="13">
        <v>1.0498631060000001E-3</v>
      </c>
      <c r="DV307" s="13">
        <v>1.0428312820000001E-3</v>
      </c>
      <c r="DW307" s="13">
        <v>1.035587296E-3</v>
      </c>
      <c r="DX307" s="13">
        <v>1.0287846319999999E-3</v>
      </c>
      <c r="DY307" s="13">
        <v>1.021691248E-3</v>
      </c>
      <c r="DZ307" s="13">
        <v>1.0142019319999999E-3</v>
      </c>
      <c r="EA307" s="13">
        <v>1.0074032919999999E-3</v>
      </c>
      <c r="EB307" s="13">
        <v>1.0007659999999999E-3</v>
      </c>
      <c r="EC307" s="13">
        <v>9.9435325999999995E-4</v>
      </c>
      <c r="ED307" s="13">
        <v>9.8815801999999997E-4</v>
      </c>
      <c r="EE307" s="13">
        <v>9.8188004200000013E-4</v>
      </c>
      <c r="EF307" s="13">
        <v>9.7546411799999996E-4</v>
      </c>
      <c r="EG307" s="13">
        <v>9.6945256400000001E-4</v>
      </c>
      <c r="EH307" s="13">
        <v>9.6346711600000016E-4</v>
      </c>
      <c r="EI307" s="13">
        <v>9.5752255599999999E-4</v>
      </c>
      <c r="EJ307" s="13">
        <v>9.5237296999999997E-4</v>
      </c>
      <c r="EK307" s="13">
        <v>9.4707331199999994E-4</v>
      </c>
      <c r="EL307" s="13">
        <v>9.4086130800000005E-4</v>
      </c>
      <c r="EM307" s="13">
        <v>9.3482015399999998E-4</v>
      </c>
      <c r="EN307" s="13">
        <v>9.2841946400000009E-4</v>
      </c>
      <c r="EO307" s="13">
        <v>9.2165159600000001E-4</v>
      </c>
      <c r="EP307" s="13">
        <v>9.1491592400000008E-4</v>
      </c>
      <c r="EQ307" s="13">
        <v>9.0838322599999998E-4</v>
      </c>
      <c r="ER307" s="13">
        <v>9.025794119999999E-4</v>
      </c>
      <c r="ES307" s="13">
        <v>8.972335919999999E-4</v>
      </c>
      <c r="ET307" s="13">
        <v>8.9205506199999997E-4</v>
      </c>
      <c r="EU307" s="13">
        <v>8.8684524600000003E-4</v>
      </c>
      <c r="EV307" s="13">
        <v>8.8152071199999998E-4</v>
      </c>
      <c r="EW307" s="13">
        <v>8.7560612399999996E-4</v>
      </c>
      <c r="EX307" s="13">
        <v>8.6874195200000001E-4</v>
      </c>
      <c r="EY307" s="13">
        <v>8.6143180000000001E-4</v>
      </c>
      <c r="EZ307" s="13">
        <v>8.5375639999999992E-4</v>
      </c>
      <c r="FA307" s="13">
        <v>8.4607055800000003E-4</v>
      </c>
      <c r="FB307" s="13">
        <v>8.3875478600000004E-4</v>
      </c>
      <c r="FC307" s="13">
        <v>8.3173985200000002E-4</v>
      </c>
      <c r="FD307" s="13">
        <v>8.2546912400000005E-4</v>
      </c>
      <c r="FE307" s="13">
        <v>8.1983442200000002E-4</v>
      </c>
      <c r="FF307" s="13">
        <v>8.1376160600000005E-4</v>
      </c>
      <c r="FG307" s="13">
        <v>8.075400380000001E-4</v>
      </c>
      <c r="FH307" s="13">
        <v>8.0180245400000003E-4</v>
      </c>
      <c r="FI307" s="13">
        <v>7.9576071599999991E-4</v>
      </c>
      <c r="FJ307" s="13">
        <v>7.8951406999999999E-4</v>
      </c>
      <c r="FK307" s="13">
        <v>7.8400306999999996E-4</v>
      </c>
      <c r="FL307" s="13">
        <v>7.78937664E-4</v>
      </c>
      <c r="FM307" s="13">
        <v>7.73756056E-4</v>
      </c>
      <c r="FN307" s="13">
        <v>7.6850741799999994E-4</v>
      </c>
      <c r="FO307" s="13">
        <v>7.63417696E-4</v>
      </c>
      <c r="FP307" s="13">
        <v>7.5806433399999999E-4</v>
      </c>
      <c r="FQ307" s="13">
        <v>7.5249767800000008E-4</v>
      </c>
      <c r="FR307" s="13">
        <v>7.4730586600000009E-4</v>
      </c>
      <c r="FS307" s="13">
        <v>7.42276228E-4</v>
      </c>
      <c r="FT307" s="13">
        <v>7.3767323400000004E-4</v>
      </c>
      <c r="FU307" s="13">
        <v>7.3402148400000008E-4</v>
      </c>
      <c r="FV307" s="13">
        <v>7.3035805400000007E-4</v>
      </c>
      <c r="FW307" s="13">
        <v>7.2667208800000001E-4</v>
      </c>
      <c r="FX307" s="13">
        <v>7.2324745800000012E-4</v>
      </c>
      <c r="FY307" s="13">
        <v>7.194102899999999E-4</v>
      </c>
      <c r="FZ307" s="13">
        <v>7.15314214E-4</v>
      </c>
      <c r="GA307" s="13">
        <v>7.1184443000000001E-4</v>
      </c>
      <c r="GB307" s="13">
        <v>7.0838658200000004E-4</v>
      </c>
      <c r="GC307" s="13">
        <v>7.0471694399999989E-4</v>
      </c>
      <c r="GD307" s="13">
        <v>7.0190640199999999E-4</v>
      </c>
      <c r="GE307" s="13">
        <v>6.9923006399999997E-4</v>
      </c>
      <c r="GF307" s="13">
        <v>6.9626928799999994E-4</v>
      </c>
      <c r="GG307" s="13">
        <v>6.9359859199999993E-4</v>
      </c>
      <c r="GH307" s="13">
        <v>6.9078689800000008E-4</v>
      </c>
      <c r="GI307" s="13">
        <v>6.8744923400000007E-4</v>
      </c>
      <c r="GJ307" s="13">
        <v>6.84305586E-4</v>
      </c>
      <c r="GK307" s="13">
        <v>6.8154914400000012E-4</v>
      </c>
      <c r="GL307" s="13">
        <v>6.7851558400000003E-4</v>
      </c>
      <c r="GM307" s="13">
        <v>6.7584055799999997E-4</v>
      </c>
      <c r="GN307" s="13">
        <v>6.7374675400000005E-4</v>
      </c>
      <c r="GO307" s="13">
        <v>6.7098989E-4</v>
      </c>
      <c r="GP307" s="13">
        <v>6.6801164600000006E-4</v>
      </c>
      <c r="GQ307" s="13">
        <v>6.652262160000001E-4</v>
      </c>
      <c r="GR307" s="13">
        <v>6.6193220200000001E-4</v>
      </c>
      <c r="GS307" s="13">
        <v>6.5825464599999996E-4</v>
      </c>
      <c r="GT307" s="13">
        <v>6.54646364E-4</v>
      </c>
      <c r="GU307" s="13">
        <v>6.5117210400000001E-4</v>
      </c>
      <c r="GV307" s="13">
        <v>6.4783301199999995E-4</v>
      </c>
      <c r="GW307" s="13">
        <v>6.4483629999999997E-4</v>
      </c>
      <c r="GX307" s="13">
        <v>6.4162493000000001E-4</v>
      </c>
    </row>
    <row r="308" spans="1:206" x14ac:dyDescent="0.25">
      <c r="A308" s="13" t="str">
        <f t="shared" si="3"/>
        <v>Boom-MEDIUM-0.8-7-60</v>
      </c>
      <c r="B308" s="13" t="s">
        <v>57</v>
      </c>
      <c r="C308" s="13" t="s">
        <v>31</v>
      </c>
      <c r="D308" s="23">
        <v>0.8</v>
      </c>
      <c r="E308" s="23">
        <v>7</v>
      </c>
      <c r="F308" s="32">
        <v>60</v>
      </c>
      <c r="G308" s="13">
        <v>9.1969889200000002E-2</v>
      </c>
      <c r="H308" s="13">
        <v>4.9149561800000005E-2</v>
      </c>
      <c r="I308" s="13">
        <v>3.2700837999999996E-2</v>
      </c>
      <c r="J308" s="13">
        <v>2.4292108999999999E-2</v>
      </c>
      <c r="K308" s="13">
        <v>2.00796008E-2</v>
      </c>
      <c r="L308" s="13">
        <v>1.76706342E-2</v>
      </c>
      <c r="M308" s="13">
        <v>1.5987581800000001E-2</v>
      </c>
      <c r="N308" s="13">
        <v>1.4780515399999999E-2</v>
      </c>
      <c r="O308" s="13">
        <v>1.3781988720000001E-2</v>
      </c>
      <c r="P308" s="13">
        <v>1.2931729879999999E-2</v>
      </c>
      <c r="Q308" s="13">
        <v>1.2066710120000001E-2</v>
      </c>
      <c r="R308" s="13">
        <v>1.122612618E-2</v>
      </c>
      <c r="S308" s="13">
        <v>1.0355187660000001E-2</v>
      </c>
      <c r="T308" s="13">
        <v>9.4651322400000001E-3</v>
      </c>
      <c r="U308" s="13">
        <v>8.5660644999999997E-3</v>
      </c>
      <c r="V308" s="13">
        <v>7.6618840600000005E-3</v>
      </c>
      <c r="W308" s="13">
        <v>6.7690515199999995E-3</v>
      </c>
      <c r="X308" s="13">
        <v>6.2687922799999993E-3</v>
      </c>
      <c r="Y308" s="13">
        <v>5.8357065799999998E-3</v>
      </c>
      <c r="Z308" s="13">
        <v>5.4823031400000003E-3</v>
      </c>
      <c r="AA308" s="13">
        <v>5.1840876800000003E-3</v>
      </c>
      <c r="AB308" s="13">
        <v>4.9352423600000006E-3</v>
      </c>
      <c r="AC308" s="13">
        <v>4.7216181999999995E-3</v>
      </c>
      <c r="AD308" s="13">
        <v>4.5338304599999999E-3</v>
      </c>
      <c r="AE308" s="13">
        <v>4.3653857399999999E-3</v>
      </c>
      <c r="AF308" s="13">
        <v>4.2131325400000001E-3</v>
      </c>
      <c r="AG308" s="13">
        <v>4.0738343600000004E-3</v>
      </c>
      <c r="AH308" s="13">
        <v>3.94592964E-3</v>
      </c>
      <c r="AI308" s="13">
        <v>3.8281030200000002E-3</v>
      </c>
      <c r="AJ308" s="13">
        <v>3.7181977000000001E-3</v>
      </c>
      <c r="AK308" s="13">
        <v>3.6153221800000004E-3</v>
      </c>
      <c r="AL308" s="13">
        <v>3.51899632E-3</v>
      </c>
      <c r="AM308" s="13">
        <v>3.4290708E-3</v>
      </c>
      <c r="AN308" s="13">
        <v>3.3440652600000001E-3</v>
      </c>
      <c r="AO308" s="13">
        <v>3.2628428800000001E-3</v>
      </c>
      <c r="AP308" s="13">
        <v>3.18607988E-3</v>
      </c>
      <c r="AQ308" s="13">
        <v>3.1125514780000001E-3</v>
      </c>
      <c r="AR308" s="13">
        <v>3.0427465800000001E-3</v>
      </c>
      <c r="AS308" s="13">
        <v>2.9757135099999998E-3</v>
      </c>
      <c r="AT308" s="13">
        <v>2.9117386580000005E-3</v>
      </c>
      <c r="AU308" s="13">
        <v>2.8501662840000005E-3</v>
      </c>
      <c r="AV308" s="13">
        <v>2.7916280759999997E-3</v>
      </c>
      <c r="AW308" s="13">
        <v>2.7358625880000002E-3</v>
      </c>
      <c r="AX308" s="13">
        <v>2.6820620039999998E-3</v>
      </c>
      <c r="AY308" s="13">
        <v>2.6297223360000001E-3</v>
      </c>
      <c r="AZ308" s="13">
        <v>2.5798123120000004E-3</v>
      </c>
      <c r="BA308" s="13">
        <v>2.5312373479999999E-3</v>
      </c>
      <c r="BB308" s="13">
        <v>2.4846017999999997E-3</v>
      </c>
      <c r="BC308" s="13">
        <v>2.4392994300000003E-3</v>
      </c>
      <c r="BD308" s="13">
        <v>2.396245206E-3</v>
      </c>
      <c r="BE308" s="13">
        <v>2.3551908340000002E-3</v>
      </c>
      <c r="BF308" s="13">
        <v>2.3151065520000003E-3</v>
      </c>
      <c r="BG308" s="13">
        <v>2.276081674E-3</v>
      </c>
      <c r="BH308" s="13">
        <v>2.2384662900000003E-3</v>
      </c>
      <c r="BI308" s="13">
        <v>2.2016802020000002E-3</v>
      </c>
      <c r="BJ308" s="13">
        <v>2.167169016E-3</v>
      </c>
      <c r="BK308" s="13">
        <v>2.1324575720000002E-3</v>
      </c>
      <c r="BL308" s="13">
        <v>2.0985619460000002E-3</v>
      </c>
      <c r="BM308" s="13">
        <v>2.065255262E-3</v>
      </c>
      <c r="BN308" s="13">
        <v>2.0328987380000001E-3</v>
      </c>
      <c r="BO308" s="13">
        <v>2.0021744099999999E-3</v>
      </c>
      <c r="BP308" s="13">
        <v>1.9718075440000003E-3</v>
      </c>
      <c r="BQ308" s="13">
        <v>1.9425723000000002E-3</v>
      </c>
      <c r="BR308" s="13">
        <v>1.914338976E-3</v>
      </c>
      <c r="BS308" s="13">
        <v>1.8862449139999998E-3</v>
      </c>
      <c r="BT308" s="13">
        <v>1.858152172E-3</v>
      </c>
      <c r="BU308" s="13">
        <v>1.8306306280000001E-3</v>
      </c>
      <c r="BV308" s="13">
        <v>1.8041628460000001E-3</v>
      </c>
      <c r="BW308" s="13">
        <v>1.7791544680000001E-3</v>
      </c>
      <c r="BX308" s="13">
        <v>1.7547138339999999E-3</v>
      </c>
      <c r="BY308" s="13">
        <v>1.730699448E-3</v>
      </c>
      <c r="BZ308" s="13">
        <v>1.7065956799999999E-3</v>
      </c>
      <c r="CA308" s="13">
        <v>1.68320873E-3</v>
      </c>
      <c r="CB308" s="13">
        <v>1.6605044180000002E-3</v>
      </c>
      <c r="CC308" s="13">
        <v>1.637748354E-3</v>
      </c>
      <c r="CD308" s="13">
        <v>1.6155506600000001E-3</v>
      </c>
      <c r="CE308" s="13">
        <v>1.5939206080000001E-3</v>
      </c>
      <c r="CF308" s="13">
        <v>1.5733586219999999E-3</v>
      </c>
      <c r="CG308" s="13">
        <v>1.5536501360000001E-3</v>
      </c>
      <c r="CH308" s="13">
        <v>1.534168508E-3</v>
      </c>
      <c r="CI308" s="13">
        <v>1.5153765600000001E-3</v>
      </c>
      <c r="CJ308" s="13">
        <v>1.4967737559999999E-3</v>
      </c>
      <c r="CK308" s="13">
        <v>1.4786545220000001E-3</v>
      </c>
      <c r="CL308" s="13">
        <v>1.4601428260000002E-3</v>
      </c>
      <c r="CM308" s="13">
        <v>1.4417221740000001E-3</v>
      </c>
      <c r="CN308" s="13">
        <v>1.4232302199999999E-3</v>
      </c>
      <c r="CO308" s="13">
        <v>1.405326854E-3</v>
      </c>
      <c r="CP308" s="13">
        <v>1.388970606E-3</v>
      </c>
      <c r="CQ308" s="13">
        <v>1.371908018E-3</v>
      </c>
      <c r="CR308" s="13">
        <v>1.356282404E-3</v>
      </c>
      <c r="CS308" s="13">
        <v>1.3407457859999999E-3</v>
      </c>
      <c r="CT308" s="13">
        <v>1.325106646E-3</v>
      </c>
      <c r="CU308" s="13">
        <v>1.309562924E-3</v>
      </c>
      <c r="CV308" s="13">
        <v>1.293477892E-3</v>
      </c>
      <c r="CW308" s="13">
        <v>1.2782624399999998E-3</v>
      </c>
      <c r="CX308" s="13">
        <v>1.2635108380000001E-3</v>
      </c>
      <c r="CY308" s="13">
        <v>1.248659386E-3</v>
      </c>
      <c r="CZ308" s="13">
        <v>1.2344767380000001E-3</v>
      </c>
      <c r="DA308" s="13">
        <v>1.2203960080000001E-3</v>
      </c>
      <c r="DB308" s="13">
        <v>1.206968246E-3</v>
      </c>
      <c r="DC308" s="13">
        <v>1.194522792E-3</v>
      </c>
      <c r="DD308" s="13">
        <v>1.181526396E-3</v>
      </c>
      <c r="DE308" s="13">
        <v>1.168925904E-3</v>
      </c>
      <c r="DF308" s="13">
        <v>1.156248146E-3</v>
      </c>
      <c r="DG308" s="13">
        <v>1.1439224960000001E-3</v>
      </c>
      <c r="DH308" s="13">
        <v>1.1310730920000001E-3</v>
      </c>
      <c r="DI308" s="13">
        <v>1.1184136020000002E-3</v>
      </c>
      <c r="DJ308" s="13">
        <v>1.106274168E-3</v>
      </c>
      <c r="DK308" s="13">
        <v>1.094374412E-3</v>
      </c>
      <c r="DL308" s="13">
        <v>1.083438142E-3</v>
      </c>
      <c r="DM308" s="13">
        <v>1.0720609259999999E-3</v>
      </c>
      <c r="DN308" s="13">
        <v>1.061124724E-3</v>
      </c>
      <c r="DO308" s="13">
        <v>1.0505465780000002E-3</v>
      </c>
      <c r="DP308" s="13">
        <v>1.039887704E-3</v>
      </c>
      <c r="DQ308" s="13">
        <v>1.029504288E-3</v>
      </c>
      <c r="DR308" s="13">
        <v>1.0191640099999999E-3</v>
      </c>
      <c r="DS308" s="13">
        <v>1.0091382899999998E-3</v>
      </c>
      <c r="DT308" s="13">
        <v>9.9940266599999987E-4</v>
      </c>
      <c r="DU308" s="13">
        <v>9.9038673399999989E-4</v>
      </c>
      <c r="DV308" s="13">
        <v>9.8046964799999988E-4</v>
      </c>
      <c r="DW308" s="13">
        <v>9.7058038199999996E-4</v>
      </c>
      <c r="DX308" s="13">
        <v>9.6054897599999998E-4</v>
      </c>
      <c r="DY308" s="13">
        <v>9.5030554400000002E-4</v>
      </c>
      <c r="DZ308" s="13">
        <v>9.407960339999999E-4</v>
      </c>
      <c r="EA308" s="13">
        <v>9.3162907600000003E-4</v>
      </c>
      <c r="EB308" s="13">
        <v>9.2272708400000002E-4</v>
      </c>
      <c r="EC308" s="13">
        <v>9.143870860000001E-4</v>
      </c>
      <c r="ED308" s="13">
        <v>9.0574571199999998E-4</v>
      </c>
      <c r="EE308" s="13">
        <v>8.96933362E-4</v>
      </c>
      <c r="EF308" s="13">
        <v>8.8805567200000003E-4</v>
      </c>
      <c r="EG308" s="13">
        <v>8.781974719999999E-4</v>
      </c>
      <c r="EH308" s="13">
        <v>8.6848053200000008E-4</v>
      </c>
      <c r="EI308" s="13">
        <v>8.5870696200000005E-4</v>
      </c>
      <c r="EJ308" s="13">
        <v>8.4871272800000007E-4</v>
      </c>
      <c r="EK308" s="13">
        <v>8.3937978200000003E-4</v>
      </c>
      <c r="EL308" s="13">
        <v>8.3077269800000005E-4</v>
      </c>
      <c r="EM308" s="13">
        <v>8.2283436000000001E-4</v>
      </c>
      <c r="EN308" s="13">
        <v>8.1510644199999998E-4</v>
      </c>
      <c r="EO308" s="13">
        <v>8.0713518199999998E-4</v>
      </c>
      <c r="EP308" s="13">
        <v>7.9811659999999996E-4</v>
      </c>
      <c r="EQ308" s="13">
        <v>7.8887115399999994E-4</v>
      </c>
      <c r="ER308" s="13">
        <v>7.7886391200000001E-4</v>
      </c>
      <c r="ES308" s="13">
        <v>7.6880323600000001E-4</v>
      </c>
      <c r="ET308" s="13">
        <v>7.5955634400000013E-4</v>
      </c>
      <c r="EU308" s="13">
        <v>7.5024856399999993E-4</v>
      </c>
      <c r="EV308" s="13">
        <v>7.4115489399999995E-4</v>
      </c>
      <c r="EW308" s="13">
        <v>7.3245027400000004E-4</v>
      </c>
      <c r="EX308" s="13">
        <v>7.2374711600000003E-4</v>
      </c>
      <c r="EY308" s="13">
        <v>7.1525299199999993E-4</v>
      </c>
      <c r="EZ308" s="13">
        <v>7.07224598E-4</v>
      </c>
      <c r="FA308" s="13">
        <v>6.9868931200000001E-4</v>
      </c>
      <c r="FB308" s="13">
        <v>6.9000633400000003E-4</v>
      </c>
      <c r="FC308" s="13">
        <v>6.8217409400000008E-4</v>
      </c>
      <c r="FD308" s="13">
        <v>6.7382967400000005E-4</v>
      </c>
      <c r="FE308" s="13">
        <v>6.6624946800000002E-4</v>
      </c>
      <c r="FF308" s="13">
        <v>6.588268840000001E-4</v>
      </c>
      <c r="FG308" s="13">
        <v>6.5144531200000001E-4</v>
      </c>
      <c r="FH308" s="13">
        <v>6.4425503999999999E-4</v>
      </c>
      <c r="FI308" s="13">
        <v>6.3706655000000001E-4</v>
      </c>
      <c r="FJ308" s="13">
        <v>6.29702488E-4</v>
      </c>
      <c r="FK308" s="13">
        <v>6.2245630000000007E-4</v>
      </c>
      <c r="FL308" s="13">
        <v>6.1557609799999999E-4</v>
      </c>
      <c r="FM308" s="13">
        <v>6.0919328400000001E-4</v>
      </c>
      <c r="FN308" s="13">
        <v>6.0353393999999999E-4</v>
      </c>
      <c r="FO308" s="13">
        <v>5.9848257999999997E-4</v>
      </c>
      <c r="FP308" s="13">
        <v>5.9322296199999997E-4</v>
      </c>
      <c r="FQ308" s="13">
        <v>5.8803498199999995E-4</v>
      </c>
      <c r="FR308" s="13">
        <v>5.82403E-4</v>
      </c>
      <c r="FS308" s="13">
        <v>5.7665959799999998E-4</v>
      </c>
      <c r="FT308" s="13">
        <v>5.7106778E-4</v>
      </c>
      <c r="FU308" s="13">
        <v>5.6559188799999997E-4</v>
      </c>
      <c r="FV308" s="13">
        <v>5.6084824399999997E-4</v>
      </c>
      <c r="FW308" s="13">
        <v>5.5693077600000001E-4</v>
      </c>
      <c r="FX308" s="13">
        <v>5.5294734599999995E-4</v>
      </c>
      <c r="FY308" s="13">
        <v>5.4970579200000003E-4</v>
      </c>
      <c r="FZ308" s="13">
        <v>5.46143574E-4</v>
      </c>
      <c r="GA308" s="13">
        <v>5.4229876600000006E-4</v>
      </c>
      <c r="GB308" s="13">
        <v>5.3839993400000001E-4</v>
      </c>
      <c r="GC308" s="13">
        <v>5.3466911799999995E-4</v>
      </c>
      <c r="GD308" s="13">
        <v>5.30655162E-4</v>
      </c>
      <c r="GE308" s="13">
        <v>5.2696409600000004E-4</v>
      </c>
      <c r="GF308" s="13">
        <v>5.2362907399999999E-4</v>
      </c>
      <c r="GG308" s="13">
        <v>5.205369100000001E-4</v>
      </c>
      <c r="GH308" s="13">
        <v>5.1791881000000004E-4</v>
      </c>
      <c r="GI308" s="13">
        <v>5.1544172999999996E-4</v>
      </c>
      <c r="GJ308" s="13">
        <v>5.1289741399999998E-4</v>
      </c>
      <c r="GK308" s="13">
        <v>5.1045329199999993E-4</v>
      </c>
      <c r="GL308" s="13">
        <v>5.075125460000001E-4</v>
      </c>
      <c r="GM308" s="13">
        <v>5.0470485599999997E-4</v>
      </c>
      <c r="GN308" s="13">
        <v>5.0195962599999995E-4</v>
      </c>
      <c r="GO308" s="13">
        <v>4.9933241799999997E-4</v>
      </c>
      <c r="GP308" s="13">
        <v>4.9662240200000008E-4</v>
      </c>
      <c r="GQ308" s="13">
        <v>4.9405387200000003E-4</v>
      </c>
      <c r="GR308" s="13">
        <v>4.9148838799999996E-4</v>
      </c>
      <c r="GS308" s="13">
        <v>4.8870208199999993E-4</v>
      </c>
      <c r="GT308" s="13">
        <v>4.85742962E-4</v>
      </c>
      <c r="GU308" s="13">
        <v>4.8250690600000002E-4</v>
      </c>
      <c r="GV308" s="13">
        <v>4.7908352600000001E-4</v>
      </c>
      <c r="GW308" s="13">
        <v>4.7598293600000001E-4</v>
      </c>
      <c r="GX308" s="13">
        <v>4.72995768E-4</v>
      </c>
    </row>
    <row r="309" spans="1:206" x14ac:dyDescent="0.25">
      <c r="A309" s="13" t="str">
        <f t="shared" si="3"/>
        <v>Boom-MEDIUM-0.8-20-20</v>
      </c>
      <c r="B309" s="13" t="s">
        <v>57</v>
      </c>
      <c r="C309" s="13" t="s">
        <v>31</v>
      </c>
      <c r="D309" s="23">
        <v>0.8</v>
      </c>
      <c r="E309" s="23">
        <v>20</v>
      </c>
      <c r="F309" s="32">
        <v>20</v>
      </c>
      <c r="G309" s="13">
        <v>0.23469438599999998</v>
      </c>
      <c r="H309" s="13">
        <v>0.15409745399999999</v>
      </c>
      <c r="I309" s="13">
        <v>0.111635122</v>
      </c>
      <c r="J309" s="13">
        <v>8.4342954200000014E-2</v>
      </c>
      <c r="K309" s="13">
        <v>6.5850375200000005E-2</v>
      </c>
      <c r="L309" s="13">
        <v>5.2752539000000001E-2</v>
      </c>
      <c r="M309" s="13">
        <v>4.3986043400000001E-2</v>
      </c>
      <c r="N309" s="13">
        <v>3.74838792E-2</v>
      </c>
      <c r="O309" s="13">
        <v>3.2216318199999996E-2</v>
      </c>
      <c r="P309" s="13">
        <v>2.82413652E-2</v>
      </c>
      <c r="Q309" s="13">
        <v>2.4910777000000002E-2</v>
      </c>
      <c r="R309" s="13">
        <v>2.2078113200000003E-2</v>
      </c>
      <c r="S309" s="13">
        <v>1.9608517200000002E-2</v>
      </c>
      <c r="T309" s="13">
        <v>1.7425124600000001E-2</v>
      </c>
      <c r="U309" s="13">
        <v>1.5470209200000001E-2</v>
      </c>
      <c r="V309" s="13">
        <v>1.3643990000000002E-2</v>
      </c>
      <c r="W309" s="13">
        <v>1.1996154719999999E-2</v>
      </c>
      <c r="X309" s="13">
        <v>1.073939392E-2</v>
      </c>
      <c r="Y309" s="13">
        <v>9.6562536600000009E-3</v>
      </c>
      <c r="Z309" s="13">
        <v>8.7437527200000011E-3</v>
      </c>
      <c r="AA309" s="13">
        <v>7.9433153799999996E-3</v>
      </c>
      <c r="AB309" s="13">
        <v>7.2484009799999999E-3</v>
      </c>
      <c r="AC309" s="13">
        <v>6.6009190000000002E-3</v>
      </c>
      <c r="AD309" s="13">
        <v>6.0302646599999996E-3</v>
      </c>
      <c r="AE309" s="13">
        <v>5.5296998400000009E-3</v>
      </c>
      <c r="AF309" s="13">
        <v>5.0740336399999995E-3</v>
      </c>
      <c r="AG309" s="13">
        <v>4.6734083600000007E-3</v>
      </c>
      <c r="AH309" s="13">
        <v>4.3198463599999999E-3</v>
      </c>
      <c r="AI309" s="13">
        <v>4.0047259800000002E-3</v>
      </c>
      <c r="AJ309" s="13">
        <v>3.7245198200000001E-3</v>
      </c>
      <c r="AK309" s="13">
        <v>3.4734140799999999E-3</v>
      </c>
      <c r="AL309" s="13">
        <v>3.2479910400000003E-3</v>
      </c>
      <c r="AM309" s="13">
        <v>3.0433908200000002E-3</v>
      </c>
      <c r="AN309" s="13">
        <v>2.8582646200000002E-3</v>
      </c>
      <c r="AO309" s="13">
        <v>2.6901984400000004E-3</v>
      </c>
      <c r="AP309" s="13">
        <v>2.5373224399999998E-3</v>
      </c>
      <c r="AQ309" s="13">
        <v>2.39601968E-3</v>
      </c>
      <c r="AR309" s="13">
        <v>2.2653814600000002E-3</v>
      </c>
      <c r="AS309" s="13">
        <v>2.1468553599999999E-3</v>
      </c>
      <c r="AT309" s="13">
        <v>2.0382037E-3</v>
      </c>
      <c r="AU309" s="13">
        <v>1.9372021399999999E-3</v>
      </c>
      <c r="AV309" s="13">
        <v>1.8438423000000002E-3</v>
      </c>
      <c r="AW309" s="13">
        <v>1.75645442E-3</v>
      </c>
      <c r="AX309" s="13">
        <v>1.6769655920000001E-3</v>
      </c>
      <c r="AY309" s="13">
        <v>1.6035200920000001E-3</v>
      </c>
      <c r="AZ309" s="13">
        <v>1.536040104E-3</v>
      </c>
      <c r="BA309" s="13">
        <v>1.472604812E-3</v>
      </c>
      <c r="BB309" s="13">
        <v>1.4134860939999999E-3</v>
      </c>
      <c r="BC309" s="13">
        <v>1.3582021199999999E-3</v>
      </c>
      <c r="BD309" s="13">
        <v>1.3057417400000001E-3</v>
      </c>
      <c r="BE309" s="13">
        <v>1.257341742E-3</v>
      </c>
      <c r="BF309" s="13">
        <v>1.211611766E-3</v>
      </c>
      <c r="BG309" s="13">
        <v>1.1693309699999999E-3</v>
      </c>
      <c r="BH309" s="13">
        <v>1.127977778E-3</v>
      </c>
      <c r="BI309" s="13">
        <v>1.0889846619999998E-3</v>
      </c>
      <c r="BJ309" s="13">
        <v>1.0507837799999999E-3</v>
      </c>
      <c r="BK309" s="13">
        <v>1.0152854E-3</v>
      </c>
      <c r="BL309" s="13">
        <v>9.8209733199999989E-4</v>
      </c>
      <c r="BM309" s="13">
        <v>9.5047941400000003E-4</v>
      </c>
      <c r="BN309" s="13">
        <v>9.2072988400000006E-4</v>
      </c>
      <c r="BO309" s="13">
        <v>8.9209917200000011E-4</v>
      </c>
      <c r="BP309" s="13">
        <v>8.6491217199999998E-4</v>
      </c>
      <c r="BQ309" s="13">
        <v>8.3884661999999999E-4</v>
      </c>
      <c r="BR309" s="13">
        <v>8.14282012E-4</v>
      </c>
      <c r="BS309" s="13">
        <v>7.9069719400000002E-4</v>
      </c>
      <c r="BT309" s="13">
        <v>7.6944739200000009E-4</v>
      </c>
      <c r="BU309" s="13">
        <v>7.4914957400000004E-4</v>
      </c>
      <c r="BV309" s="13">
        <v>7.3035577199999997E-4</v>
      </c>
      <c r="BW309" s="13">
        <v>7.1258461799999996E-4</v>
      </c>
      <c r="BX309" s="13">
        <v>6.9541968600000004E-4</v>
      </c>
      <c r="BY309" s="13">
        <v>6.798914540000001E-4</v>
      </c>
      <c r="BZ309" s="13">
        <v>6.6508309199999997E-4</v>
      </c>
      <c r="CA309" s="13">
        <v>6.5118308200000005E-4</v>
      </c>
      <c r="CB309" s="13">
        <v>6.3878398199999995E-4</v>
      </c>
      <c r="CC309" s="13">
        <v>6.2712218000000007E-4</v>
      </c>
      <c r="CD309" s="13">
        <v>6.15696542E-4</v>
      </c>
      <c r="CE309" s="13">
        <v>6.0443369399999997E-4</v>
      </c>
      <c r="CF309" s="13">
        <v>5.9370625999999999E-4</v>
      </c>
      <c r="CG309" s="13">
        <v>5.8334440399999998E-4</v>
      </c>
      <c r="CH309" s="13">
        <v>5.7428243800000005E-4</v>
      </c>
      <c r="CI309" s="13">
        <v>5.6562004200000002E-4</v>
      </c>
      <c r="CJ309" s="13">
        <v>5.5752076600000002E-4</v>
      </c>
      <c r="CK309" s="13">
        <v>5.4984246200000004E-4</v>
      </c>
      <c r="CL309" s="13">
        <v>5.4139459599999995E-4</v>
      </c>
      <c r="CM309" s="13">
        <v>5.3387158400000005E-4</v>
      </c>
      <c r="CN309" s="13">
        <v>5.2616195200000002E-4</v>
      </c>
      <c r="CO309" s="13">
        <v>5.19481602E-4</v>
      </c>
      <c r="CP309" s="13">
        <v>5.1365294000000001E-4</v>
      </c>
      <c r="CQ309" s="13">
        <v>5.0840841399999999E-4</v>
      </c>
      <c r="CR309" s="13">
        <v>5.0312266999999998E-4</v>
      </c>
      <c r="CS309" s="13">
        <v>4.9781207800000005E-4</v>
      </c>
      <c r="CT309" s="13">
        <v>4.9221619399999995E-4</v>
      </c>
      <c r="CU309" s="13">
        <v>4.8641119400000005E-4</v>
      </c>
      <c r="CV309" s="13">
        <v>4.8090575800000001E-4</v>
      </c>
      <c r="CW309" s="13">
        <v>4.7584218000000001E-4</v>
      </c>
      <c r="CX309" s="13">
        <v>4.7086455599999998E-4</v>
      </c>
      <c r="CY309" s="13">
        <v>4.6601127599999999E-4</v>
      </c>
      <c r="CZ309" s="13">
        <v>4.6036880399999999E-4</v>
      </c>
      <c r="DA309" s="13">
        <v>4.5393673400000005E-4</v>
      </c>
      <c r="DB309" s="13">
        <v>4.4703177600000001E-4</v>
      </c>
      <c r="DC309" s="13">
        <v>4.4037676799999999E-4</v>
      </c>
      <c r="DD309" s="13">
        <v>4.3396195599999999E-4</v>
      </c>
      <c r="DE309" s="13">
        <v>4.2823784599999997E-4</v>
      </c>
      <c r="DF309" s="13">
        <v>4.2289397400000004E-4</v>
      </c>
      <c r="DG309" s="13">
        <v>4.1708509800000002E-4</v>
      </c>
      <c r="DH309" s="13">
        <v>4.1097362800000001E-4</v>
      </c>
      <c r="DI309" s="13">
        <v>4.0474269600000002E-4</v>
      </c>
      <c r="DJ309" s="13">
        <v>3.9825370999999998E-4</v>
      </c>
      <c r="DK309" s="13">
        <v>3.9243304600000001E-4</v>
      </c>
      <c r="DL309" s="13">
        <v>3.8762990839999998E-4</v>
      </c>
      <c r="DM309" s="13">
        <v>3.8282404160000001E-4</v>
      </c>
      <c r="DN309" s="13">
        <v>3.7763485440000003E-4</v>
      </c>
      <c r="DO309" s="13">
        <v>3.7244234760000006E-4</v>
      </c>
      <c r="DP309" s="13">
        <v>3.6732689339999999E-4</v>
      </c>
      <c r="DQ309" s="13">
        <v>3.6205546899999998E-4</v>
      </c>
      <c r="DR309" s="13">
        <v>3.571709712E-4</v>
      </c>
      <c r="DS309" s="13">
        <v>3.5296296800000005E-4</v>
      </c>
      <c r="DT309" s="13">
        <v>3.4851356880000005E-4</v>
      </c>
      <c r="DU309" s="13">
        <v>3.4454336920000005E-4</v>
      </c>
      <c r="DV309" s="13">
        <v>3.4025079479999996E-4</v>
      </c>
      <c r="DW309" s="13">
        <v>3.3552770480000001E-4</v>
      </c>
      <c r="DX309" s="13">
        <v>3.3177614579999999E-4</v>
      </c>
      <c r="DY309" s="13">
        <v>3.2787774400000003E-4</v>
      </c>
      <c r="DZ309" s="13">
        <v>3.2426184020000002E-4</v>
      </c>
      <c r="EA309" s="13">
        <v>3.2108031340000003E-4</v>
      </c>
      <c r="EB309" s="13">
        <v>3.1810673279999995E-4</v>
      </c>
      <c r="EC309" s="13">
        <v>3.1499089099999993E-4</v>
      </c>
      <c r="ED309" s="13">
        <v>3.1179055259999999E-4</v>
      </c>
      <c r="EE309" s="13">
        <v>3.0885554140000005E-4</v>
      </c>
      <c r="EF309" s="13">
        <v>3.0593750119999995E-4</v>
      </c>
      <c r="EG309" s="13">
        <v>3.0382054660000002E-4</v>
      </c>
      <c r="EH309" s="13">
        <v>3.0193988499999997E-4</v>
      </c>
      <c r="EI309" s="13">
        <v>3.0077093180000002E-4</v>
      </c>
      <c r="EJ309" s="13">
        <v>2.9939298060000001E-4</v>
      </c>
      <c r="EK309" s="13">
        <v>2.97982914E-4</v>
      </c>
      <c r="EL309" s="13">
        <v>2.9656460159999999E-4</v>
      </c>
      <c r="EM309" s="13">
        <v>2.9500707659999996E-4</v>
      </c>
      <c r="EN309" s="13">
        <v>2.937715124E-4</v>
      </c>
      <c r="EO309" s="13">
        <v>2.92684266E-4</v>
      </c>
      <c r="EP309" s="13">
        <v>2.9173875220000003E-4</v>
      </c>
      <c r="EQ309" s="13">
        <v>2.911118412E-4</v>
      </c>
      <c r="ER309" s="13">
        <v>2.8994322919999999E-4</v>
      </c>
      <c r="ES309" s="13">
        <v>2.8813522939999999E-4</v>
      </c>
      <c r="ET309" s="13">
        <v>2.8644584779999999E-4</v>
      </c>
      <c r="EU309" s="13">
        <v>2.8525008459999999E-4</v>
      </c>
      <c r="EV309" s="13">
        <v>2.8391902579999998E-4</v>
      </c>
      <c r="EW309" s="13">
        <v>2.8247911260000005E-4</v>
      </c>
      <c r="EX309" s="13">
        <v>2.8165107180000003E-4</v>
      </c>
      <c r="EY309" s="13">
        <v>2.8095163580000004E-4</v>
      </c>
      <c r="EZ309" s="13">
        <v>2.8000831E-4</v>
      </c>
      <c r="FA309" s="13">
        <v>2.7885533879999999E-4</v>
      </c>
      <c r="FB309" s="13">
        <v>2.7774568879999998E-4</v>
      </c>
      <c r="FC309" s="13">
        <v>2.7693696360000001E-4</v>
      </c>
      <c r="FD309" s="13">
        <v>2.761359392E-4</v>
      </c>
      <c r="FE309" s="13">
        <v>2.7459858580000001E-4</v>
      </c>
      <c r="FF309" s="13">
        <v>2.730159514E-4</v>
      </c>
      <c r="FG309" s="13">
        <v>2.7171593620000002E-4</v>
      </c>
      <c r="FH309" s="13">
        <v>2.7031740920000001E-4</v>
      </c>
      <c r="FI309" s="13">
        <v>2.6896201140000001E-4</v>
      </c>
      <c r="FJ309" s="13">
        <v>2.6790638700000002E-4</v>
      </c>
      <c r="FK309" s="13">
        <v>2.6702187180000002E-4</v>
      </c>
      <c r="FL309" s="13">
        <v>2.6608502200000002E-4</v>
      </c>
      <c r="FM309" s="13">
        <v>2.6522000720000002E-4</v>
      </c>
      <c r="FN309" s="13">
        <v>2.6393886419999999E-4</v>
      </c>
      <c r="FO309" s="13">
        <v>2.6259829320000004E-4</v>
      </c>
      <c r="FP309" s="13">
        <v>2.6166966399999997E-4</v>
      </c>
      <c r="FQ309" s="13">
        <v>2.6113253740000001E-4</v>
      </c>
      <c r="FR309" s="13">
        <v>2.6045775399999999E-4</v>
      </c>
      <c r="FS309" s="13">
        <v>2.5976429120000004E-4</v>
      </c>
      <c r="FT309" s="13">
        <v>2.5895922739999999E-4</v>
      </c>
      <c r="FU309" s="13">
        <v>2.5791658500000001E-4</v>
      </c>
      <c r="FV309" s="13">
        <v>2.5661521419999999E-4</v>
      </c>
      <c r="FW309" s="13">
        <v>2.5486374180000004E-4</v>
      </c>
      <c r="FX309" s="13">
        <v>2.5325070259999999E-4</v>
      </c>
      <c r="FY309" s="13">
        <v>2.5283826699999998E-4</v>
      </c>
      <c r="FZ309" s="13">
        <v>2.5218920800000003E-4</v>
      </c>
      <c r="GA309" s="13">
        <v>2.5119345320000002E-4</v>
      </c>
      <c r="GB309" s="13">
        <v>2.5063933300000001E-4</v>
      </c>
      <c r="GC309" s="13">
        <v>2.50023906E-4</v>
      </c>
      <c r="GD309" s="13">
        <v>2.4939337139999999E-4</v>
      </c>
      <c r="GE309" s="13">
        <v>2.4875359019999998E-4</v>
      </c>
      <c r="GF309" s="13">
        <v>2.4802548680000002E-4</v>
      </c>
      <c r="GG309" s="13">
        <v>2.4750111440000001E-4</v>
      </c>
      <c r="GH309" s="13">
        <v>2.4733418679999999E-4</v>
      </c>
      <c r="GI309" s="13">
        <v>2.4660662380000001E-4</v>
      </c>
      <c r="GJ309" s="13">
        <v>2.4553885740000002E-4</v>
      </c>
      <c r="GK309" s="13">
        <v>2.4455515899999999E-4</v>
      </c>
      <c r="GL309" s="13">
        <v>2.432440952E-4</v>
      </c>
      <c r="GM309" s="13">
        <v>2.4193148520000002E-4</v>
      </c>
      <c r="GN309" s="13">
        <v>2.4093342620000002E-4</v>
      </c>
      <c r="GO309" s="13">
        <v>2.4005198600000001E-4</v>
      </c>
      <c r="GP309" s="13">
        <v>2.3910302980000001E-4</v>
      </c>
      <c r="GQ309" s="13">
        <v>2.384755618E-4</v>
      </c>
      <c r="GR309" s="13">
        <v>2.3781925400000002E-4</v>
      </c>
      <c r="GS309" s="13">
        <v>2.3698877199999999E-4</v>
      </c>
      <c r="GT309" s="13">
        <v>2.3626254560000002E-4</v>
      </c>
      <c r="GU309" s="13">
        <v>2.3599334159999998E-4</v>
      </c>
      <c r="GV309" s="13">
        <v>2.3590113360000002E-4</v>
      </c>
      <c r="GW309" s="13">
        <v>2.354092778E-4</v>
      </c>
      <c r="GX309" s="13">
        <v>2.3480991900000001E-4</v>
      </c>
    </row>
    <row r="310" spans="1:206" x14ac:dyDescent="0.25">
      <c r="A310" s="13" t="str">
        <f t="shared" si="3"/>
        <v>Boom-MEDIUM-0.8-14-20</v>
      </c>
      <c r="B310" s="13" t="s">
        <v>57</v>
      </c>
      <c r="C310" s="13" t="s">
        <v>31</v>
      </c>
      <c r="D310" s="23">
        <v>0.8</v>
      </c>
      <c r="E310" s="23">
        <v>14</v>
      </c>
      <c r="F310" s="32">
        <v>20</v>
      </c>
      <c r="G310" s="13">
        <v>0.17064511400000001</v>
      </c>
      <c r="H310" s="13">
        <v>0.10408761220000001</v>
      </c>
      <c r="I310" s="13">
        <v>7.0820947600000003E-2</v>
      </c>
      <c r="J310" s="13">
        <v>5.1212979999999991E-2</v>
      </c>
      <c r="K310" s="13">
        <v>3.89033082E-2</v>
      </c>
      <c r="L310" s="13">
        <v>3.1563623800000003E-2</v>
      </c>
      <c r="M310" s="13">
        <v>2.6320724600000001E-2</v>
      </c>
      <c r="N310" s="13">
        <v>2.2280920400000001E-2</v>
      </c>
      <c r="O310" s="13">
        <v>1.9195543200000002E-2</v>
      </c>
      <c r="P310" s="13">
        <v>1.6815742200000001E-2</v>
      </c>
      <c r="Q310" s="13">
        <v>1.4795527400000001E-2</v>
      </c>
      <c r="R310" s="13">
        <v>1.3058726200000001E-2</v>
      </c>
      <c r="S310" s="13">
        <v>1.152898936E-2</v>
      </c>
      <c r="T310" s="13">
        <v>1.0174003519999999E-2</v>
      </c>
      <c r="U310" s="13">
        <v>8.9246305400000007E-3</v>
      </c>
      <c r="V310" s="13">
        <v>7.7806905600000011E-3</v>
      </c>
      <c r="W310" s="13">
        <v>6.71808248E-3</v>
      </c>
      <c r="X310" s="13">
        <v>6.0072031400000003E-3</v>
      </c>
      <c r="Y310" s="13">
        <v>5.3973910999999992E-3</v>
      </c>
      <c r="Z310" s="13">
        <v>4.8768248200000003E-3</v>
      </c>
      <c r="AA310" s="13">
        <v>4.3948325799999998E-3</v>
      </c>
      <c r="AB310" s="13">
        <v>3.9824351200000007E-3</v>
      </c>
      <c r="AC310" s="13">
        <v>3.6141207599999997E-3</v>
      </c>
      <c r="AD310" s="13">
        <v>3.2991894000000003E-3</v>
      </c>
      <c r="AE310" s="13">
        <v>3.02791738E-3</v>
      </c>
      <c r="AF310" s="13">
        <v>2.79339602E-3</v>
      </c>
      <c r="AG310" s="13">
        <v>2.58866696E-3</v>
      </c>
      <c r="AH310" s="13">
        <v>2.4099774199999998E-3</v>
      </c>
      <c r="AI310" s="13">
        <v>2.2513654799999998E-3</v>
      </c>
      <c r="AJ310" s="13">
        <v>2.1091278E-3</v>
      </c>
      <c r="AK310" s="13">
        <v>1.9829396599999999E-3</v>
      </c>
      <c r="AL310" s="13">
        <v>1.8694509999999998E-3</v>
      </c>
      <c r="AM310" s="13">
        <v>1.7674029799999999E-3</v>
      </c>
      <c r="AN310" s="13">
        <v>1.674968276E-3</v>
      </c>
      <c r="AO310" s="13">
        <v>1.5915889439999998E-3</v>
      </c>
      <c r="AP310" s="13">
        <v>1.5143230160000001E-3</v>
      </c>
      <c r="AQ310" s="13">
        <v>1.4439939700000002E-3</v>
      </c>
      <c r="AR310" s="13">
        <v>1.3780972540000001E-3</v>
      </c>
      <c r="AS310" s="13">
        <v>1.3175969779999999E-3</v>
      </c>
      <c r="AT310" s="13">
        <v>1.2623201119999999E-3</v>
      </c>
      <c r="AU310" s="13">
        <v>1.211158298E-3</v>
      </c>
      <c r="AV310" s="13">
        <v>1.1639583240000001E-3</v>
      </c>
      <c r="AW310" s="13">
        <v>1.1205776720000001E-3</v>
      </c>
      <c r="AX310" s="13">
        <v>1.0799128700000001E-3</v>
      </c>
      <c r="AY310" s="13">
        <v>1.0412984000000001E-3</v>
      </c>
      <c r="AZ310" s="13">
        <v>1.0062640839999999E-3</v>
      </c>
      <c r="BA310" s="13">
        <v>9.7340465399999997E-4</v>
      </c>
      <c r="BB310" s="13">
        <v>9.4359676E-4</v>
      </c>
      <c r="BC310" s="13">
        <v>9.1525997199999988E-4</v>
      </c>
      <c r="BD310" s="13">
        <v>8.8874886999999996E-4</v>
      </c>
      <c r="BE310" s="13">
        <v>8.6378012600000001E-4</v>
      </c>
      <c r="BF310" s="13">
        <v>8.4074466599999998E-4</v>
      </c>
      <c r="BG310" s="13">
        <v>8.18856208E-4</v>
      </c>
      <c r="BH310" s="13">
        <v>7.9900689400000001E-4</v>
      </c>
      <c r="BI310" s="13">
        <v>7.7983319400000005E-4</v>
      </c>
      <c r="BJ310" s="13">
        <v>7.6180807400000002E-4</v>
      </c>
      <c r="BK310" s="13">
        <v>7.4460517200000003E-4</v>
      </c>
      <c r="BL310" s="13">
        <v>7.2853961000000011E-4</v>
      </c>
      <c r="BM310" s="13">
        <v>7.1305215999999995E-4</v>
      </c>
      <c r="BN310" s="13">
        <v>6.9889632400000007E-4</v>
      </c>
      <c r="BO310" s="13">
        <v>6.8472979399999999E-4</v>
      </c>
      <c r="BP310" s="13">
        <v>6.71049178E-4</v>
      </c>
      <c r="BQ310" s="13">
        <v>6.58712404E-4</v>
      </c>
      <c r="BR310" s="13">
        <v>6.4671655200000005E-4</v>
      </c>
      <c r="BS310" s="13">
        <v>6.3584691200000007E-4</v>
      </c>
      <c r="BT310" s="13">
        <v>6.2592454800000001E-4</v>
      </c>
      <c r="BU310" s="13">
        <v>6.1650151999999997E-4</v>
      </c>
      <c r="BV310" s="13">
        <v>6.06778024E-4</v>
      </c>
      <c r="BW310" s="13">
        <v>5.9827962399999996E-4</v>
      </c>
      <c r="BX310" s="13">
        <v>5.8947905600000006E-4</v>
      </c>
      <c r="BY310" s="13">
        <v>5.8257570200000001E-4</v>
      </c>
      <c r="BZ310" s="13">
        <v>5.7639471200000001E-4</v>
      </c>
      <c r="CA310" s="13">
        <v>5.6993799200000001E-4</v>
      </c>
      <c r="CB310" s="13">
        <v>5.6356957999999994E-4</v>
      </c>
      <c r="CC310" s="13">
        <v>5.5741856599999997E-4</v>
      </c>
      <c r="CD310" s="13">
        <v>5.5128965800000003E-4</v>
      </c>
      <c r="CE310" s="13">
        <v>5.4514314399999996E-4</v>
      </c>
      <c r="CF310" s="13">
        <v>5.40192378E-4</v>
      </c>
      <c r="CG310" s="13">
        <v>5.3537903799999995E-4</v>
      </c>
      <c r="CH310" s="13">
        <v>5.3061742999999995E-4</v>
      </c>
      <c r="CI310" s="13">
        <v>5.2549964000000006E-4</v>
      </c>
      <c r="CJ310" s="13">
        <v>5.2053294999999998E-4</v>
      </c>
      <c r="CK310" s="13">
        <v>5.16395734E-4</v>
      </c>
      <c r="CL310" s="13">
        <v>5.1241131999999997E-4</v>
      </c>
      <c r="CM310" s="13">
        <v>5.0830689600000003E-4</v>
      </c>
      <c r="CN310" s="13">
        <v>5.0423949200000006E-4</v>
      </c>
      <c r="CO310" s="13">
        <v>5.0016690599999998E-4</v>
      </c>
      <c r="CP310" s="13">
        <v>4.9671977400000001E-4</v>
      </c>
      <c r="CQ310" s="13">
        <v>4.92757604E-4</v>
      </c>
      <c r="CR310" s="13">
        <v>4.8928526600000002E-4</v>
      </c>
      <c r="CS310" s="13">
        <v>4.8629991200000003E-4</v>
      </c>
      <c r="CT310" s="13">
        <v>4.8301360000000001E-4</v>
      </c>
      <c r="CU310" s="13">
        <v>4.7912802800000005E-4</v>
      </c>
      <c r="CV310" s="13">
        <v>4.7540447200000008E-4</v>
      </c>
      <c r="CW310" s="13">
        <v>4.7234917799999999E-4</v>
      </c>
      <c r="CX310" s="13">
        <v>4.6931421800000002E-4</v>
      </c>
      <c r="CY310" s="13">
        <v>4.6604658400000001E-4</v>
      </c>
      <c r="CZ310" s="13">
        <v>4.6223980000000003E-4</v>
      </c>
      <c r="DA310" s="13">
        <v>4.57842494E-4</v>
      </c>
      <c r="DB310" s="13">
        <v>4.5351767800000002E-4</v>
      </c>
      <c r="DC310" s="13">
        <v>4.4947549000000001E-4</v>
      </c>
      <c r="DD310" s="13">
        <v>4.4491795400000001E-4</v>
      </c>
      <c r="DE310" s="13">
        <v>4.4108549200000001E-4</v>
      </c>
      <c r="DF310" s="13">
        <v>4.3723371000000002E-4</v>
      </c>
      <c r="DG310" s="13">
        <v>4.3274026200000002E-4</v>
      </c>
      <c r="DH310" s="13">
        <v>4.2824136600000005E-4</v>
      </c>
      <c r="DI310" s="13">
        <v>4.2431387800000002E-4</v>
      </c>
      <c r="DJ310" s="13">
        <v>4.2022852000000001E-4</v>
      </c>
      <c r="DK310" s="13">
        <v>4.16165412E-4</v>
      </c>
      <c r="DL310" s="13">
        <v>4.1251711800000001E-4</v>
      </c>
      <c r="DM310" s="13">
        <v>4.0846326800000004E-4</v>
      </c>
      <c r="DN310" s="13">
        <v>4.0456156400000003E-4</v>
      </c>
      <c r="DO310" s="13">
        <v>4.0112000600000001E-4</v>
      </c>
      <c r="DP310" s="13">
        <v>3.97230228E-4</v>
      </c>
      <c r="DQ310" s="13">
        <v>3.9360792800000001E-4</v>
      </c>
      <c r="DR310" s="13">
        <v>3.9002693999999995E-4</v>
      </c>
      <c r="DS310" s="13">
        <v>3.8652698600000001E-4</v>
      </c>
      <c r="DT310" s="13">
        <v>3.8311863999999994E-4</v>
      </c>
      <c r="DU310" s="13">
        <v>3.8021904159999997E-4</v>
      </c>
      <c r="DV310" s="13">
        <v>3.7724679899999998E-4</v>
      </c>
      <c r="DW310" s="13">
        <v>3.7367723199999999E-4</v>
      </c>
      <c r="DX310" s="13">
        <v>3.7029136959999999E-4</v>
      </c>
      <c r="DY310" s="13">
        <v>3.6672330720000004E-4</v>
      </c>
      <c r="DZ310" s="13">
        <v>3.62643299E-4</v>
      </c>
      <c r="EA310" s="13">
        <v>3.5945813520000007E-4</v>
      </c>
      <c r="EB310" s="13">
        <v>3.5691642240000005E-4</v>
      </c>
      <c r="EC310" s="13">
        <v>3.543682346E-4</v>
      </c>
      <c r="ED310" s="13">
        <v>3.520009512E-4</v>
      </c>
      <c r="EE310" s="13">
        <v>3.4950861079999999E-4</v>
      </c>
      <c r="EF310" s="13">
        <v>3.4688204099999996E-4</v>
      </c>
      <c r="EG310" s="13">
        <v>3.4435472360000002E-4</v>
      </c>
      <c r="EH310" s="13">
        <v>3.4180116380000001E-4</v>
      </c>
      <c r="EI310" s="13">
        <v>3.392981602E-4</v>
      </c>
      <c r="EJ310" s="13">
        <v>3.373582688E-4</v>
      </c>
      <c r="EK310" s="13">
        <v>3.3599481480000004E-4</v>
      </c>
      <c r="EL310" s="13">
        <v>3.3401523020000002E-4</v>
      </c>
      <c r="EM310" s="13">
        <v>3.3192470559999997E-4</v>
      </c>
      <c r="EN310" s="13">
        <v>3.3038680520000005E-4</v>
      </c>
      <c r="EO310" s="13">
        <v>3.291617436E-4</v>
      </c>
      <c r="EP310" s="13">
        <v>3.2772350320000004E-4</v>
      </c>
      <c r="EQ310" s="13">
        <v>3.2655585079999997E-4</v>
      </c>
      <c r="ER310" s="13">
        <v>3.256372778E-4</v>
      </c>
      <c r="ES310" s="13">
        <v>3.2457450599999998E-4</v>
      </c>
      <c r="ET310" s="13">
        <v>3.2312438540000005E-4</v>
      </c>
      <c r="EU310" s="13">
        <v>3.2090086119999998E-4</v>
      </c>
      <c r="EV310" s="13">
        <v>3.1878283780000004E-4</v>
      </c>
      <c r="EW310" s="13">
        <v>3.1700780799999998E-4</v>
      </c>
      <c r="EX310" s="13">
        <v>3.1467782380000003E-4</v>
      </c>
      <c r="EY310" s="13">
        <v>3.1209088339999996E-4</v>
      </c>
      <c r="EZ310" s="13">
        <v>3.097123894E-4</v>
      </c>
      <c r="FA310" s="13">
        <v>3.0734531719999998E-4</v>
      </c>
      <c r="FB310" s="13">
        <v>3.0476986340000002E-4</v>
      </c>
      <c r="FC310" s="13">
        <v>3.0233649819999997E-4</v>
      </c>
      <c r="FD310" s="13">
        <v>3.0055875279999999E-4</v>
      </c>
      <c r="FE310" s="13">
        <v>2.9882293060000002E-4</v>
      </c>
      <c r="FF310" s="13">
        <v>2.966930032E-4</v>
      </c>
      <c r="FG310" s="13">
        <v>2.94486054E-4</v>
      </c>
      <c r="FH310" s="13">
        <v>2.9188173420000002E-4</v>
      </c>
      <c r="FI310" s="13">
        <v>2.8886204139999999E-4</v>
      </c>
      <c r="FJ310" s="13">
        <v>2.8585493340000002E-4</v>
      </c>
      <c r="FK310" s="13">
        <v>2.8279988920000001E-4</v>
      </c>
      <c r="FL310" s="13">
        <v>2.8046011460000002E-4</v>
      </c>
      <c r="FM310" s="13">
        <v>2.7857479660000001E-4</v>
      </c>
      <c r="FN310" s="13">
        <v>2.7660980599999996E-4</v>
      </c>
      <c r="FO310" s="13">
        <v>2.7533232819999999E-4</v>
      </c>
      <c r="FP310" s="13">
        <v>2.7421748579999999E-4</v>
      </c>
      <c r="FQ310" s="13">
        <v>2.7226745959999996E-4</v>
      </c>
      <c r="FR310" s="13">
        <v>2.7032055099999997E-4</v>
      </c>
      <c r="FS310" s="13">
        <v>2.6859901200000001E-4</v>
      </c>
      <c r="FT310" s="13">
        <v>2.6628629160000002E-4</v>
      </c>
      <c r="FU310" s="13">
        <v>2.6402330560000001E-4</v>
      </c>
      <c r="FV310" s="13">
        <v>2.6161478460000001E-4</v>
      </c>
      <c r="FW310" s="13">
        <v>2.58894684E-4</v>
      </c>
      <c r="FX310" s="13">
        <v>2.5639252159999999E-4</v>
      </c>
      <c r="FY310" s="13">
        <v>2.5381609220000005E-4</v>
      </c>
      <c r="FZ310" s="13">
        <v>2.5101696899999999E-4</v>
      </c>
      <c r="GA310" s="13">
        <v>2.4894211280000002E-4</v>
      </c>
      <c r="GB310" s="13">
        <v>2.4767536580000003E-4</v>
      </c>
      <c r="GC310" s="13">
        <v>2.46299247E-4</v>
      </c>
      <c r="GD310" s="13">
        <v>2.4525466780000001E-4</v>
      </c>
      <c r="GE310" s="13">
        <v>2.449692506E-4</v>
      </c>
      <c r="GF310" s="13">
        <v>2.4460881220000002E-4</v>
      </c>
      <c r="GG310" s="13">
        <v>2.439724336E-4</v>
      </c>
      <c r="GH310" s="13">
        <v>2.4319459040000001E-4</v>
      </c>
      <c r="GI310" s="13">
        <v>2.4199524139999998E-4</v>
      </c>
      <c r="GJ310" s="13">
        <v>2.4058313679999998E-4</v>
      </c>
      <c r="GK310" s="13">
        <v>2.3903061299999998E-4</v>
      </c>
      <c r="GL310" s="13">
        <v>2.3699389939999999E-4</v>
      </c>
      <c r="GM310" s="13">
        <v>2.3499906620000002E-4</v>
      </c>
      <c r="GN310" s="13">
        <v>2.3370661060000001E-4</v>
      </c>
      <c r="GO310" s="13">
        <v>2.3256117860000002E-4</v>
      </c>
      <c r="GP310" s="13">
        <v>2.3164143220000001E-4</v>
      </c>
      <c r="GQ310" s="13">
        <v>2.3130189060000002E-4</v>
      </c>
      <c r="GR310" s="13">
        <v>2.311834132E-4</v>
      </c>
      <c r="GS310" s="13">
        <v>2.3107067879999998E-4</v>
      </c>
      <c r="GT310" s="13">
        <v>2.3107431760000001E-4</v>
      </c>
      <c r="GU310" s="13">
        <v>2.3117180319999999E-4</v>
      </c>
      <c r="GV310" s="13">
        <v>2.3088392659999999E-4</v>
      </c>
      <c r="GW310" s="13">
        <v>2.3045587540000004E-4</v>
      </c>
      <c r="GX310" s="13">
        <v>2.2995455980000002E-4</v>
      </c>
    </row>
    <row r="311" spans="1:206" x14ac:dyDescent="0.25">
      <c r="A311" s="13" t="str">
        <f t="shared" si="3"/>
        <v>Boom-MEDIUM-0.8-7-20</v>
      </c>
      <c r="B311" s="13" t="s">
        <v>57</v>
      </c>
      <c r="C311" s="13" t="s">
        <v>31</v>
      </c>
      <c r="D311" s="23">
        <v>0.8</v>
      </c>
      <c r="E311" s="23">
        <v>7</v>
      </c>
      <c r="F311" s="32">
        <v>20</v>
      </c>
      <c r="G311" s="13">
        <v>8.5512897599999999E-2</v>
      </c>
      <c r="H311" s="13">
        <v>4.3193794199999996E-2</v>
      </c>
      <c r="I311" s="13">
        <v>2.5453060199999999E-2</v>
      </c>
      <c r="J311" s="13">
        <v>1.7455097400000001E-2</v>
      </c>
      <c r="K311" s="13">
        <v>1.3830216199999999E-2</v>
      </c>
      <c r="L311" s="13">
        <v>1.2407308800000001E-2</v>
      </c>
      <c r="M311" s="13">
        <v>1.0821943359999999E-2</v>
      </c>
      <c r="N311" s="13">
        <v>9.66897322E-3</v>
      </c>
      <c r="O311" s="13">
        <v>8.7222813200000006E-3</v>
      </c>
      <c r="P311" s="13">
        <v>7.965991280000001E-3</v>
      </c>
      <c r="Q311" s="13">
        <v>7.2365964199999997E-3</v>
      </c>
      <c r="R311" s="13">
        <v>6.5769849399999998E-3</v>
      </c>
      <c r="S311" s="13">
        <v>5.9274691399999998E-3</v>
      </c>
      <c r="T311" s="13">
        <v>5.2929673600000003E-3</v>
      </c>
      <c r="U311" s="13">
        <v>4.6725017799999994E-3</v>
      </c>
      <c r="V311" s="13">
        <v>4.0722504000000005E-3</v>
      </c>
      <c r="W311" s="13">
        <v>3.4987256000000005E-3</v>
      </c>
      <c r="X311" s="13">
        <v>3.1643149E-3</v>
      </c>
      <c r="Y311" s="13">
        <v>2.8741369000000001E-3</v>
      </c>
      <c r="Z311" s="13">
        <v>2.62989656E-3</v>
      </c>
      <c r="AA311" s="13">
        <v>2.4372986400000001E-3</v>
      </c>
      <c r="AB311" s="13">
        <v>2.2808264199999997E-3</v>
      </c>
      <c r="AC311" s="13">
        <v>2.1497206080000001E-3</v>
      </c>
      <c r="AD311" s="13">
        <v>2.0377978199999998E-3</v>
      </c>
      <c r="AE311" s="13">
        <v>1.9393377700000001E-3</v>
      </c>
      <c r="AF311" s="13">
        <v>1.8530289520000002E-3</v>
      </c>
      <c r="AG311" s="13">
        <v>1.7753528879999999E-3</v>
      </c>
      <c r="AH311" s="13">
        <v>1.7058336140000001E-3</v>
      </c>
      <c r="AI311" s="13">
        <v>1.64248244E-3</v>
      </c>
      <c r="AJ311" s="13">
        <v>1.5844049879999999E-3</v>
      </c>
      <c r="AK311" s="13">
        <v>1.5315363419999999E-3</v>
      </c>
      <c r="AL311" s="13">
        <v>1.4823214120000001E-3</v>
      </c>
      <c r="AM311" s="13">
        <v>1.4368485119999998E-3</v>
      </c>
      <c r="AN311" s="13">
        <v>1.3942957920000001E-3</v>
      </c>
      <c r="AO311" s="13">
        <v>1.3547873280000001E-3</v>
      </c>
      <c r="AP311" s="13">
        <v>1.3175934320000002E-3</v>
      </c>
      <c r="AQ311" s="13">
        <v>1.2818839940000001E-3</v>
      </c>
      <c r="AR311" s="13">
        <v>1.247947458E-3</v>
      </c>
      <c r="AS311" s="13">
        <v>1.216019172E-3</v>
      </c>
      <c r="AT311" s="13">
        <v>1.1857173079999998E-3</v>
      </c>
      <c r="AU311" s="13">
        <v>1.15627934E-3</v>
      </c>
      <c r="AV311" s="13">
        <v>1.1279100840000001E-3</v>
      </c>
      <c r="AW311" s="13">
        <v>1.101230044E-3</v>
      </c>
      <c r="AX311" s="13">
        <v>1.075737718E-3</v>
      </c>
      <c r="AY311" s="13">
        <v>1.0512752240000001E-3</v>
      </c>
      <c r="AZ311" s="13">
        <v>1.02726833E-3</v>
      </c>
      <c r="BA311" s="13">
        <v>1.0050888019999999E-3</v>
      </c>
      <c r="BB311" s="13">
        <v>9.8369905799999997E-4</v>
      </c>
      <c r="BC311" s="13">
        <v>9.6370472000000006E-4</v>
      </c>
      <c r="BD311" s="13">
        <v>9.4433679200000013E-4</v>
      </c>
      <c r="BE311" s="13">
        <v>9.2564014200000001E-4</v>
      </c>
      <c r="BF311" s="13">
        <v>9.0841530400000007E-4</v>
      </c>
      <c r="BG311" s="13">
        <v>8.9198601200000005E-4</v>
      </c>
      <c r="BH311" s="13">
        <v>8.7614034000000002E-4</v>
      </c>
      <c r="BI311" s="13">
        <v>8.59861858E-4</v>
      </c>
      <c r="BJ311" s="13">
        <v>8.4512307799999994E-4</v>
      </c>
      <c r="BK311" s="13">
        <v>8.301887720000001E-4</v>
      </c>
      <c r="BL311" s="13">
        <v>8.163543059999999E-4</v>
      </c>
      <c r="BM311" s="13">
        <v>8.0184956799999999E-4</v>
      </c>
      <c r="BN311" s="13">
        <v>7.8803936599999998E-4</v>
      </c>
      <c r="BO311" s="13">
        <v>7.7498006400000005E-4</v>
      </c>
      <c r="BP311" s="13">
        <v>7.6236933400000001E-4</v>
      </c>
      <c r="BQ311" s="13">
        <v>7.4999719600000005E-4</v>
      </c>
      <c r="BR311" s="13">
        <v>7.3771005200000005E-4</v>
      </c>
      <c r="BS311" s="13">
        <v>7.2618107600000014E-4</v>
      </c>
      <c r="BT311" s="13">
        <v>7.1497307999999994E-4</v>
      </c>
      <c r="BU311" s="13">
        <v>7.0350364999999997E-4</v>
      </c>
      <c r="BV311" s="13">
        <v>6.9202633200000007E-4</v>
      </c>
      <c r="BW311" s="13">
        <v>6.8111335999999998E-4</v>
      </c>
      <c r="BX311" s="13">
        <v>6.7106841200000001E-4</v>
      </c>
      <c r="BY311" s="13">
        <v>6.6155464800000008E-4</v>
      </c>
      <c r="BZ311" s="13">
        <v>6.5118530399999996E-4</v>
      </c>
      <c r="CA311" s="13">
        <v>6.4086202599999997E-4</v>
      </c>
      <c r="CB311" s="13">
        <v>6.3128344800000001E-4</v>
      </c>
      <c r="CC311" s="13">
        <v>6.2214487999999999E-4</v>
      </c>
      <c r="CD311" s="13">
        <v>6.1347266000000007E-4</v>
      </c>
      <c r="CE311" s="13">
        <v>6.0506161799999997E-4</v>
      </c>
      <c r="CF311" s="13">
        <v>5.9640694599999997E-4</v>
      </c>
      <c r="CG311" s="13">
        <v>5.8846659199999997E-4</v>
      </c>
      <c r="CH311" s="13">
        <v>5.7989343600000005E-4</v>
      </c>
      <c r="CI311" s="13">
        <v>5.7166814199999998E-4</v>
      </c>
      <c r="CJ311" s="13">
        <v>5.64240306E-4</v>
      </c>
      <c r="CK311" s="13">
        <v>5.5766151399999999E-4</v>
      </c>
      <c r="CL311" s="13">
        <v>5.5126370999999995E-4</v>
      </c>
      <c r="CM311" s="13">
        <v>5.4379221999999996E-4</v>
      </c>
      <c r="CN311" s="13">
        <v>5.3547219800000002E-4</v>
      </c>
      <c r="CO311" s="13">
        <v>5.2775415999999997E-4</v>
      </c>
      <c r="CP311" s="13">
        <v>5.2140251800000001E-4</v>
      </c>
      <c r="CQ311" s="13">
        <v>5.1520628799999997E-4</v>
      </c>
      <c r="CR311" s="13">
        <v>5.0931347999999999E-4</v>
      </c>
      <c r="CS311" s="13">
        <v>5.0296742600000003E-4</v>
      </c>
      <c r="CT311" s="13">
        <v>4.9665162400000008E-4</v>
      </c>
      <c r="CU311" s="13">
        <v>4.9015710199999999E-4</v>
      </c>
      <c r="CV311" s="13">
        <v>4.8339776800000001E-4</v>
      </c>
      <c r="CW311" s="13">
        <v>4.7721083999999994E-4</v>
      </c>
      <c r="CX311" s="13">
        <v>4.718778E-4</v>
      </c>
      <c r="CY311" s="13">
        <v>4.66315034E-4</v>
      </c>
      <c r="CZ311" s="13">
        <v>4.6073587799999995E-4</v>
      </c>
      <c r="DA311" s="13">
        <v>4.55111708E-4</v>
      </c>
      <c r="DB311" s="13">
        <v>4.5002896400000005E-4</v>
      </c>
      <c r="DC311" s="13">
        <v>4.45714528E-4</v>
      </c>
      <c r="DD311" s="13">
        <v>4.4080369200000003E-4</v>
      </c>
      <c r="DE311" s="13">
        <v>4.35716596E-4</v>
      </c>
      <c r="DF311" s="13">
        <v>4.3033480000000005E-4</v>
      </c>
      <c r="DG311" s="13">
        <v>4.2553396600000001E-4</v>
      </c>
      <c r="DH311" s="13">
        <v>4.2058155400000001E-4</v>
      </c>
      <c r="DI311" s="13">
        <v>4.1591013800000001E-4</v>
      </c>
      <c r="DJ311" s="13">
        <v>4.1146601800000002E-4</v>
      </c>
      <c r="DK311" s="13">
        <v>4.0619144799999997E-4</v>
      </c>
      <c r="DL311" s="13">
        <v>4.0152597800000001E-4</v>
      </c>
      <c r="DM311" s="13">
        <v>3.96600974E-4</v>
      </c>
      <c r="DN311" s="13">
        <v>3.9215537800000005E-4</v>
      </c>
      <c r="DO311" s="13">
        <v>3.8817763800000002E-4</v>
      </c>
      <c r="DP311" s="13">
        <v>3.8423819200000006E-4</v>
      </c>
      <c r="DQ311" s="13">
        <v>3.8000141000000002E-4</v>
      </c>
      <c r="DR311" s="13">
        <v>3.7551545200000002E-4</v>
      </c>
      <c r="DS311" s="13">
        <v>3.7088699599999999E-4</v>
      </c>
      <c r="DT311" s="13">
        <v>3.6671800600000001E-4</v>
      </c>
      <c r="DU311" s="13">
        <v>3.6359395199999999E-4</v>
      </c>
      <c r="DV311" s="13">
        <v>3.59923436E-4</v>
      </c>
      <c r="DW311" s="13">
        <v>3.5666435800000001E-4</v>
      </c>
      <c r="DX311" s="13">
        <v>3.5300749599999999E-4</v>
      </c>
      <c r="DY311" s="13">
        <v>3.4947149800000003E-4</v>
      </c>
      <c r="DZ311" s="13">
        <v>3.4613085599999999E-4</v>
      </c>
      <c r="EA311" s="13">
        <v>3.4284563799999999E-4</v>
      </c>
      <c r="EB311" s="13">
        <v>3.3944614000000001E-4</v>
      </c>
      <c r="EC311" s="13">
        <v>3.3610194600000001E-4</v>
      </c>
      <c r="ED311" s="13">
        <v>3.3256722199999996E-4</v>
      </c>
      <c r="EE311" s="13">
        <v>3.2911077400000002E-4</v>
      </c>
      <c r="EF311" s="13">
        <v>3.2647475400000001E-4</v>
      </c>
      <c r="EG311" s="13">
        <v>3.2325042600000006E-4</v>
      </c>
      <c r="EH311" s="13">
        <v>3.2040526E-4</v>
      </c>
      <c r="EI311" s="13">
        <v>3.1733610799999999E-4</v>
      </c>
      <c r="EJ311" s="13">
        <v>3.1396416000000003E-4</v>
      </c>
      <c r="EK311" s="13">
        <v>3.1110225199999997E-4</v>
      </c>
      <c r="EL311" s="13">
        <v>3.0862683400000002E-4</v>
      </c>
      <c r="EM311" s="13">
        <v>3.0651625600000001E-4</v>
      </c>
      <c r="EN311" s="13">
        <v>3.04400156E-4</v>
      </c>
      <c r="EO311" s="13">
        <v>3.0198870799999999E-4</v>
      </c>
      <c r="EP311" s="13">
        <v>2.9829529599999997E-4</v>
      </c>
      <c r="EQ311" s="13">
        <v>2.94873168E-4</v>
      </c>
      <c r="ER311" s="13">
        <v>2.9130282400000002E-4</v>
      </c>
      <c r="ES311" s="13">
        <v>2.8762431600000003E-4</v>
      </c>
      <c r="ET311" s="13">
        <v>2.8484327000000002E-4</v>
      </c>
      <c r="EU311" s="13">
        <v>2.8181572599999996E-4</v>
      </c>
      <c r="EV311" s="13">
        <v>2.7875321999999995E-4</v>
      </c>
      <c r="EW311" s="13">
        <v>2.7580349999999998E-4</v>
      </c>
      <c r="EX311" s="13">
        <v>2.7274300199999998E-4</v>
      </c>
      <c r="EY311" s="13">
        <v>2.6979750000000001E-4</v>
      </c>
      <c r="EZ311" s="13">
        <v>2.6718871800000002E-4</v>
      </c>
      <c r="FA311" s="13">
        <v>2.6394936800000002E-4</v>
      </c>
      <c r="FB311" s="13">
        <v>2.6058930000000003E-4</v>
      </c>
      <c r="FC311" s="13">
        <v>2.5753827600000001E-4</v>
      </c>
      <c r="FD311" s="13">
        <v>2.5368740000000003E-4</v>
      </c>
      <c r="FE311" s="13">
        <v>2.5021388600000004E-4</v>
      </c>
      <c r="FF311" s="13">
        <v>2.4709291799999999E-4</v>
      </c>
      <c r="FG311" s="13">
        <v>2.4415133600000003E-4</v>
      </c>
      <c r="FH311" s="13">
        <v>2.4153274199999999E-4</v>
      </c>
      <c r="FI311" s="13">
        <v>2.3890309000000002E-4</v>
      </c>
      <c r="FJ311" s="13">
        <v>2.3619076819999998E-4</v>
      </c>
      <c r="FK311" s="13">
        <v>2.3359962439999999E-4</v>
      </c>
      <c r="FL311" s="13">
        <v>2.3054194899999999E-4</v>
      </c>
      <c r="FM311" s="13">
        <v>2.2725889580000003E-4</v>
      </c>
      <c r="FN311" s="13">
        <v>2.2464596520000002E-4</v>
      </c>
      <c r="FO311" s="13">
        <v>2.218530434E-4</v>
      </c>
      <c r="FP311" s="13">
        <v>2.1895214600000003E-4</v>
      </c>
      <c r="FQ311" s="13">
        <v>2.1614034220000003E-4</v>
      </c>
      <c r="FR311" s="13">
        <v>2.1311414760000002E-4</v>
      </c>
      <c r="FS311" s="13">
        <v>2.1023119699999999E-4</v>
      </c>
      <c r="FT311" s="13">
        <v>2.075764176E-4</v>
      </c>
      <c r="FU311" s="13">
        <v>2.048916032E-4</v>
      </c>
      <c r="FV311" s="13">
        <v>2.0260275220000001E-4</v>
      </c>
      <c r="FW311" s="13">
        <v>2.0112100100000001E-4</v>
      </c>
      <c r="FX311" s="13">
        <v>1.9918780200000002E-4</v>
      </c>
      <c r="FY311" s="13">
        <v>1.9787530080000001E-4</v>
      </c>
      <c r="FZ311" s="13">
        <v>1.9647587100000001E-4</v>
      </c>
      <c r="GA311" s="13">
        <v>1.9484541840000003E-4</v>
      </c>
      <c r="GB311" s="13">
        <v>1.9329582600000002E-4</v>
      </c>
      <c r="GC311" s="13">
        <v>1.9165604879999997E-4</v>
      </c>
      <c r="GD311" s="13">
        <v>1.8969947860000003E-4</v>
      </c>
      <c r="GE311" s="13">
        <v>1.8778392299999999E-4</v>
      </c>
      <c r="GF311" s="13">
        <v>1.8624625579999999E-4</v>
      </c>
      <c r="GG311" s="13">
        <v>1.8464547800000003E-4</v>
      </c>
      <c r="GH311" s="13">
        <v>1.8355461E-4</v>
      </c>
      <c r="GI311" s="13">
        <v>1.826282732E-4</v>
      </c>
      <c r="GJ311" s="13">
        <v>1.816552922E-4</v>
      </c>
      <c r="GK311" s="13">
        <v>1.809264424E-4</v>
      </c>
      <c r="GL311" s="13">
        <v>1.798720966E-4</v>
      </c>
      <c r="GM311" s="13">
        <v>1.7869146800000003E-4</v>
      </c>
      <c r="GN311" s="13">
        <v>1.777479492E-4</v>
      </c>
      <c r="GO311" s="13">
        <v>1.768965088E-4</v>
      </c>
      <c r="GP311" s="13">
        <v>1.7600904820000001E-4</v>
      </c>
      <c r="GQ311" s="13">
        <v>1.7516971380000001E-4</v>
      </c>
      <c r="GR311" s="13">
        <v>1.7421604200000001E-4</v>
      </c>
      <c r="GS311" s="13">
        <v>1.732027154E-4</v>
      </c>
      <c r="GT311" s="13">
        <v>1.7199894860000001E-4</v>
      </c>
      <c r="GU311" s="13">
        <v>1.7049952919999999E-4</v>
      </c>
      <c r="GV311" s="13">
        <v>1.6917069640000001E-4</v>
      </c>
      <c r="GW311" s="13">
        <v>1.6824570099999999E-4</v>
      </c>
      <c r="GX311" s="13">
        <v>1.6706591379999998E-4</v>
      </c>
    </row>
    <row r="312" spans="1:206" x14ac:dyDescent="0.25">
      <c r="A312" s="13" t="str">
        <f t="shared" si="3"/>
        <v>Boom-MEDIUM-0.8-20-3</v>
      </c>
      <c r="B312" s="13" t="s">
        <v>57</v>
      </c>
      <c r="C312" s="13" t="s">
        <v>31</v>
      </c>
      <c r="D312" s="23">
        <v>0.8</v>
      </c>
      <c r="E312" s="23">
        <v>20</v>
      </c>
      <c r="F312" s="32">
        <v>3</v>
      </c>
      <c r="G312" s="13">
        <v>0.116785835</v>
      </c>
      <c r="H312" s="13">
        <v>6.1600978000000001E-2</v>
      </c>
      <c r="I312" s="13">
        <v>4.06526392E-2</v>
      </c>
      <c r="J312" s="13">
        <v>2.9219444800000001E-2</v>
      </c>
      <c r="K312" s="13">
        <v>2.2258619600000001E-2</v>
      </c>
      <c r="L312" s="13">
        <v>1.7680980999999998E-2</v>
      </c>
      <c r="M312" s="13">
        <v>1.4571577800000002E-2</v>
      </c>
      <c r="N312" s="13">
        <v>1.21528494E-2</v>
      </c>
      <c r="O312" s="13">
        <v>1.034231364E-2</v>
      </c>
      <c r="P312" s="13">
        <v>8.8008396600000004E-3</v>
      </c>
      <c r="Q312" s="13">
        <v>7.4443075200000004E-3</v>
      </c>
      <c r="R312" s="13">
        <v>6.3256289400000013E-3</v>
      </c>
      <c r="S312" s="13">
        <v>5.6190514399999999E-3</v>
      </c>
      <c r="T312" s="13">
        <v>4.9380447199999997E-3</v>
      </c>
      <c r="U312" s="13">
        <v>4.3490225599999996E-3</v>
      </c>
      <c r="V312" s="13">
        <v>3.7068662600000003E-3</v>
      </c>
      <c r="W312" s="13">
        <v>3.1695452799999999E-3</v>
      </c>
      <c r="X312" s="13">
        <v>2.7518520599999997E-3</v>
      </c>
      <c r="Y312" s="13">
        <v>2.4184916800000004E-3</v>
      </c>
      <c r="Z312" s="13">
        <v>2.11015366E-3</v>
      </c>
      <c r="AA312" s="13">
        <v>1.8594532600000001E-3</v>
      </c>
      <c r="AB312" s="13">
        <v>1.6500777599999998E-3</v>
      </c>
      <c r="AC312" s="13">
        <v>1.4738899799999999E-3</v>
      </c>
      <c r="AD312" s="13">
        <v>1.3221022199999999E-3</v>
      </c>
      <c r="AE312" s="13">
        <v>1.193643184E-3</v>
      </c>
      <c r="AF312" s="13">
        <v>1.0820864759999999E-3</v>
      </c>
      <c r="AG312" s="13">
        <v>9.8396291399999994E-4</v>
      </c>
      <c r="AH312" s="13">
        <v>8.9852779800000005E-4</v>
      </c>
      <c r="AI312" s="13">
        <v>8.2393914000000008E-4</v>
      </c>
      <c r="AJ312" s="13">
        <v>7.5882942199999998E-4</v>
      </c>
      <c r="AK312" s="13">
        <v>7.0110819799999995E-4</v>
      </c>
      <c r="AL312" s="13">
        <v>6.4983909599999998E-4</v>
      </c>
      <c r="AM312" s="13">
        <v>6.0333477600000001E-4</v>
      </c>
      <c r="AN312" s="13">
        <v>5.6085324799999992E-4</v>
      </c>
      <c r="AO312" s="13">
        <v>5.2485032400000011E-4</v>
      </c>
      <c r="AP312" s="13">
        <v>4.9289794800000007E-4</v>
      </c>
      <c r="AQ312" s="13">
        <v>4.6202742E-4</v>
      </c>
      <c r="AR312" s="13">
        <v>4.3304381200000004E-4</v>
      </c>
      <c r="AS312" s="13">
        <v>4.0841922400000001E-4</v>
      </c>
      <c r="AT312" s="13">
        <v>3.8572697800000002E-4</v>
      </c>
      <c r="AU312" s="13">
        <v>3.6533279199999998E-4</v>
      </c>
      <c r="AV312" s="13">
        <v>3.4568160599999999E-4</v>
      </c>
      <c r="AW312" s="13">
        <v>3.2812697000000001E-4</v>
      </c>
      <c r="AX312" s="13">
        <v>3.1099762400000003E-4</v>
      </c>
      <c r="AY312" s="13">
        <v>2.9588093600000005E-4</v>
      </c>
      <c r="AZ312" s="13">
        <v>2.8149851600000003E-4</v>
      </c>
      <c r="BA312" s="13">
        <v>2.6784550999999998E-4</v>
      </c>
      <c r="BB312" s="13">
        <v>2.56060058E-4</v>
      </c>
      <c r="BC312" s="13">
        <v>2.4506963799999999E-4</v>
      </c>
      <c r="BD312" s="13">
        <v>2.3451135999999999E-4</v>
      </c>
      <c r="BE312" s="13">
        <v>2.2464900199999999E-4</v>
      </c>
      <c r="BF312" s="13">
        <v>2.1591176600000003E-4</v>
      </c>
      <c r="BG312" s="13">
        <v>2.0808487399999999E-4</v>
      </c>
      <c r="BH312" s="13">
        <v>2.0079100799999999E-4</v>
      </c>
      <c r="BI312" s="13">
        <v>1.9350669199999997E-4</v>
      </c>
      <c r="BJ312" s="13">
        <v>1.8573940299999999E-4</v>
      </c>
      <c r="BK312" s="13">
        <v>1.7849936760000001E-4</v>
      </c>
      <c r="BL312" s="13">
        <v>1.719036684E-4</v>
      </c>
      <c r="BM312" s="13">
        <v>1.6586785799999998E-4</v>
      </c>
      <c r="BN312" s="13">
        <v>1.607738396E-4</v>
      </c>
      <c r="BO312" s="13">
        <v>1.556672388E-4</v>
      </c>
      <c r="BP312" s="13">
        <v>1.5080800419999999E-4</v>
      </c>
      <c r="BQ312" s="13">
        <v>1.4576723599999999E-4</v>
      </c>
      <c r="BR312" s="13">
        <v>1.408935456E-4</v>
      </c>
      <c r="BS312" s="13">
        <v>1.3643706840000001E-4</v>
      </c>
      <c r="BT312" s="13">
        <v>1.3236572459999999E-4</v>
      </c>
      <c r="BU312" s="13">
        <v>1.2845236239999999E-4</v>
      </c>
      <c r="BV312" s="13">
        <v>1.2462503020000001E-4</v>
      </c>
      <c r="BW312" s="13">
        <v>1.2115726480000001E-4</v>
      </c>
      <c r="BX312" s="13">
        <v>1.1766689600000001E-4</v>
      </c>
      <c r="BY312" s="13">
        <v>1.148780636E-4</v>
      </c>
      <c r="BZ312" s="13">
        <v>1.1197541279999999E-4</v>
      </c>
      <c r="CA312" s="13">
        <v>1.0896164260000002E-4</v>
      </c>
      <c r="CB312" s="13">
        <v>1.0631474160000001E-4</v>
      </c>
      <c r="CC312" s="13">
        <v>1.043667206E-4</v>
      </c>
      <c r="CD312" s="13">
        <v>1.0208018659999999E-4</v>
      </c>
      <c r="CE312" s="13">
        <v>1.001906416E-4</v>
      </c>
      <c r="CF312" s="13">
        <v>9.7775030799999993E-5</v>
      </c>
      <c r="CG312" s="13">
        <v>9.5662030000000009E-5</v>
      </c>
      <c r="CH312" s="13">
        <v>9.4197737599999992E-5</v>
      </c>
      <c r="CI312" s="13">
        <v>9.2499881799999999E-5</v>
      </c>
      <c r="CJ312" s="13">
        <v>9.1297464599999996E-5</v>
      </c>
      <c r="CK312" s="13">
        <v>9.0155651200000004E-5</v>
      </c>
      <c r="CL312" s="13">
        <v>8.8384275000000012E-5</v>
      </c>
      <c r="CM312" s="13">
        <v>8.6610829999999989E-5</v>
      </c>
      <c r="CN312" s="13">
        <v>8.4914624600000011E-5</v>
      </c>
      <c r="CO312" s="13">
        <v>8.3533168599999997E-5</v>
      </c>
      <c r="CP312" s="13">
        <v>8.2348022199999995E-5</v>
      </c>
      <c r="CQ312" s="13">
        <v>8.1482671200000002E-5</v>
      </c>
      <c r="CR312" s="13">
        <v>8.0851052199999994E-5</v>
      </c>
      <c r="CS312" s="13">
        <v>8.0141631999999999E-5</v>
      </c>
      <c r="CT312" s="13">
        <v>7.8907831999999991E-5</v>
      </c>
      <c r="CU312" s="13">
        <v>7.75918246E-5</v>
      </c>
      <c r="CV312" s="13">
        <v>7.6678441600000003E-5</v>
      </c>
      <c r="CW312" s="13">
        <v>7.5356946999999999E-5</v>
      </c>
      <c r="CX312" s="13">
        <v>7.49226448E-5</v>
      </c>
      <c r="CY312" s="13">
        <v>7.4664781999999994E-5</v>
      </c>
      <c r="CZ312" s="13">
        <v>7.4091928600000001E-5</v>
      </c>
      <c r="DA312" s="13">
        <v>7.3317808199999996E-5</v>
      </c>
      <c r="DB312" s="13">
        <v>7.2418592000000003E-5</v>
      </c>
      <c r="DC312" s="13">
        <v>7.1469152800000005E-5</v>
      </c>
      <c r="DD312" s="13">
        <v>7.01304762E-5</v>
      </c>
      <c r="DE312" s="13">
        <v>6.93948422E-5</v>
      </c>
      <c r="DF312" s="13">
        <v>6.8866633200000002E-5</v>
      </c>
      <c r="DG312" s="13">
        <v>6.7803800000000003E-5</v>
      </c>
      <c r="DH312" s="13">
        <v>6.7033375999999995E-5</v>
      </c>
      <c r="DI312" s="13">
        <v>6.5768478200000009E-5</v>
      </c>
      <c r="DJ312" s="13">
        <v>6.4067469399999998E-5</v>
      </c>
      <c r="DK312" s="13">
        <v>6.2955857999999996E-5</v>
      </c>
      <c r="DL312" s="13">
        <v>6.2365042600000001E-5</v>
      </c>
      <c r="DM312" s="13">
        <v>6.1961786000000002E-5</v>
      </c>
      <c r="DN312" s="13">
        <v>6.1637686399999996E-5</v>
      </c>
      <c r="DO312" s="13">
        <v>6.0860778399999998E-5</v>
      </c>
      <c r="DP312" s="13">
        <v>5.9973835199999997E-5</v>
      </c>
      <c r="DQ312" s="13">
        <v>5.8586411599999998E-5</v>
      </c>
      <c r="DR312" s="13">
        <v>5.7427183399999998E-5</v>
      </c>
      <c r="DS312" s="13">
        <v>5.6365473199999997E-5</v>
      </c>
      <c r="DT312" s="13">
        <v>5.5761165599999998E-5</v>
      </c>
      <c r="DU312" s="13">
        <v>5.5591405199999995E-5</v>
      </c>
      <c r="DV312" s="13">
        <v>5.4867553400000001E-5</v>
      </c>
      <c r="DW312" s="13">
        <v>5.4061535199999996E-5</v>
      </c>
      <c r="DX312" s="13">
        <v>5.3678332999999994E-5</v>
      </c>
      <c r="DY312" s="13">
        <v>5.3010704000000001E-5</v>
      </c>
      <c r="DZ312" s="13">
        <v>5.2093092399999995E-5</v>
      </c>
      <c r="EA312" s="13">
        <v>5.1587701800000003E-5</v>
      </c>
      <c r="EB312" s="13">
        <v>5.0855769400000004E-5</v>
      </c>
      <c r="EC312" s="13">
        <v>4.9901671600000001E-5</v>
      </c>
      <c r="ED312" s="13">
        <v>4.9450119400000001E-5</v>
      </c>
      <c r="EE312" s="13">
        <v>4.8700671E-5</v>
      </c>
      <c r="EF312" s="13">
        <v>4.8255180799999996E-5</v>
      </c>
      <c r="EG312" s="13">
        <v>4.8025209200000003E-5</v>
      </c>
      <c r="EH312" s="13">
        <v>4.7725156199999998E-5</v>
      </c>
      <c r="EI312" s="13">
        <v>4.7596240600000003E-5</v>
      </c>
      <c r="EJ312" s="13">
        <v>4.7273995000000001E-5</v>
      </c>
      <c r="EK312" s="13">
        <v>4.6845864600000003E-5</v>
      </c>
      <c r="EL312" s="13">
        <v>4.5876167999999999E-5</v>
      </c>
      <c r="EM312" s="13">
        <v>4.4960142200000002E-5</v>
      </c>
      <c r="EN312" s="13">
        <v>4.4643512399999993E-5</v>
      </c>
      <c r="EO312" s="13">
        <v>4.4416292600000005E-5</v>
      </c>
      <c r="EP312" s="13">
        <v>4.4608170000000002E-5</v>
      </c>
      <c r="EQ312" s="13">
        <v>4.5166585400000001E-5</v>
      </c>
      <c r="ER312" s="13">
        <v>4.5426110000000003E-5</v>
      </c>
      <c r="ES312" s="13">
        <v>4.5169818400000005E-5</v>
      </c>
      <c r="ET312" s="13">
        <v>4.4881246399999999E-5</v>
      </c>
      <c r="EU312" s="13">
        <v>4.4417072599999998E-5</v>
      </c>
      <c r="EV312" s="13">
        <v>4.3808628239999998E-5</v>
      </c>
      <c r="EW312" s="13">
        <v>4.3076436660000007E-5</v>
      </c>
      <c r="EX312" s="13">
        <v>4.2876328320000006E-5</v>
      </c>
      <c r="EY312" s="13">
        <v>4.2963278279999997E-5</v>
      </c>
      <c r="EZ312" s="13">
        <v>4.3224759720000009E-5</v>
      </c>
      <c r="FA312" s="13">
        <v>4.295586986E-5</v>
      </c>
      <c r="FB312" s="13">
        <v>4.2733602800000005E-5</v>
      </c>
      <c r="FC312" s="13">
        <v>4.2769230939999996E-5</v>
      </c>
      <c r="FD312" s="13">
        <v>4.2896653840000002E-5</v>
      </c>
      <c r="FE312" s="13">
        <v>4.235124722E-5</v>
      </c>
      <c r="FF312" s="13">
        <v>4.1918694179999996E-5</v>
      </c>
      <c r="FG312" s="13">
        <v>4.1932502800000004E-5</v>
      </c>
      <c r="FH312" s="13">
        <v>4.1705620200000001E-5</v>
      </c>
      <c r="FI312" s="13">
        <v>4.1414858999999997E-5</v>
      </c>
      <c r="FJ312" s="13">
        <v>4.1411344939999999E-5</v>
      </c>
      <c r="FK312" s="13">
        <v>4.1436727999999999E-5</v>
      </c>
      <c r="FL312" s="13">
        <v>4.1469460760000004E-5</v>
      </c>
      <c r="FM312" s="13">
        <v>4.1191740619999999E-5</v>
      </c>
      <c r="FN312" s="13">
        <v>4.0718948059999998E-5</v>
      </c>
      <c r="FO312" s="13">
        <v>4.0342017300000002E-5</v>
      </c>
      <c r="FP312" s="13">
        <v>3.9974833159999996E-5</v>
      </c>
      <c r="FQ312" s="13">
        <v>3.9885854680000006E-5</v>
      </c>
      <c r="FR312" s="13">
        <v>3.9935685259999999E-5</v>
      </c>
      <c r="FS312" s="13">
        <v>4.0178647559999994E-5</v>
      </c>
      <c r="FT312" s="13">
        <v>4.0330288500000001E-5</v>
      </c>
      <c r="FU312" s="13">
        <v>4.0364271020000003E-5</v>
      </c>
      <c r="FV312" s="13">
        <v>4.0303140280000002E-5</v>
      </c>
      <c r="FW312" s="13">
        <v>3.965452808E-5</v>
      </c>
      <c r="FX312" s="13">
        <v>3.9226519439999999E-5</v>
      </c>
      <c r="FY312" s="13">
        <v>3.9300682019999998E-5</v>
      </c>
      <c r="FZ312" s="13">
        <v>3.9256890979999996E-5</v>
      </c>
      <c r="GA312" s="13">
        <v>3.9008667899999999E-5</v>
      </c>
      <c r="GB312" s="13">
        <v>3.8963391780000002E-5</v>
      </c>
      <c r="GC312" s="13">
        <v>3.8815507199999997E-5</v>
      </c>
      <c r="GD312" s="13">
        <v>3.8528048099999997E-5</v>
      </c>
      <c r="GE312" s="13">
        <v>3.7960198200000001E-5</v>
      </c>
      <c r="GF312" s="13">
        <v>3.744524664E-5</v>
      </c>
      <c r="GG312" s="13">
        <v>3.7550231379999997E-5</v>
      </c>
      <c r="GH312" s="13">
        <v>3.7971787779999999E-5</v>
      </c>
      <c r="GI312" s="13">
        <v>3.7772658400000003E-5</v>
      </c>
      <c r="GJ312" s="13">
        <v>3.7719795920000001E-5</v>
      </c>
      <c r="GK312" s="13">
        <v>3.7734484620000002E-5</v>
      </c>
      <c r="GL312" s="13">
        <v>3.7652000580000001E-5</v>
      </c>
      <c r="GM312" s="13">
        <v>3.7536024459999999E-5</v>
      </c>
      <c r="GN312" s="13">
        <v>3.7262612920000002E-5</v>
      </c>
      <c r="GO312" s="13">
        <v>3.6762382840000002E-5</v>
      </c>
      <c r="GP312" s="13">
        <v>3.6650611220000004E-5</v>
      </c>
      <c r="GQ312" s="13">
        <v>3.6734186300000001E-5</v>
      </c>
      <c r="GR312" s="13">
        <v>3.6545795379999998E-5</v>
      </c>
      <c r="GS312" s="13">
        <v>3.6166169020000001E-5</v>
      </c>
      <c r="GT312" s="13">
        <v>3.5905214260000004E-5</v>
      </c>
      <c r="GU312" s="13">
        <v>3.5730327919999997E-5</v>
      </c>
      <c r="GV312" s="13">
        <v>3.5728257500000002E-5</v>
      </c>
      <c r="GW312" s="13">
        <v>3.590556858E-5</v>
      </c>
      <c r="GX312" s="13">
        <v>3.5778485420000001E-5</v>
      </c>
    </row>
    <row r="313" spans="1:206" x14ac:dyDescent="0.25">
      <c r="A313" s="13" t="str">
        <f t="shared" si="3"/>
        <v>Boom-MEDIUM-0.8-14-3</v>
      </c>
      <c r="B313" s="13" t="s">
        <v>57</v>
      </c>
      <c r="C313" s="13" t="s">
        <v>31</v>
      </c>
      <c r="D313" s="23">
        <v>0.8</v>
      </c>
      <c r="E313" s="23">
        <v>14</v>
      </c>
      <c r="F313" s="32">
        <v>3</v>
      </c>
      <c r="G313" s="13">
        <v>8.8802935999999999E-2</v>
      </c>
      <c r="H313" s="13">
        <v>4.5127987800000005E-2</v>
      </c>
      <c r="I313" s="13">
        <v>2.8412646800000003E-2</v>
      </c>
      <c r="J313" s="13">
        <v>1.9850318800000002E-2</v>
      </c>
      <c r="K313" s="13">
        <v>1.47597044E-2</v>
      </c>
      <c r="L313" s="13">
        <v>1.1493973600000002E-2</v>
      </c>
      <c r="M313" s="13">
        <v>9.2991693199999999E-3</v>
      </c>
      <c r="N313" s="13">
        <v>7.5788167599999991E-3</v>
      </c>
      <c r="O313" s="13">
        <v>6.2484235800000006E-3</v>
      </c>
      <c r="P313" s="13">
        <v>5.2235566999999997E-3</v>
      </c>
      <c r="Q313" s="13">
        <v>4.4400744800000003E-3</v>
      </c>
      <c r="R313" s="13">
        <v>3.7501349400000002E-3</v>
      </c>
      <c r="S313" s="13">
        <v>3.2669214199999999E-3</v>
      </c>
      <c r="T313" s="13">
        <v>2.8339671799999999E-3</v>
      </c>
      <c r="U313" s="13">
        <v>2.4478103800000001E-3</v>
      </c>
      <c r="V313" s="13">
        <v>2.0559255200000002E-3</v>
      </c>
      <c r="W313" s="13">
        <v>1.7454429599999999E-3</v>
      </c>
      <c r="X313" s="13">
        <v>1.5165003799999998E-3</v>
      </c>
      <c r="Y313" s="13">
        <v>1.3150792380000002E-3</v>
      </c>
      <c r="Z313" s="13">
        <v>1.141917182E-3</v>
      </c>
      <c r="AA313" s="13">
        <v>1.00081438E-3</v>
      </c>
      <c r="AB313" s="13">
        <v>8.8371736200000008E-4</v>
      </c>
      <c r="AC313" s="13">
        <v>7.871671E-4</v>
      </c>
      <c r="AD313" s="13">
        <v>7.0610336400000009E-4</v>
      </c>
      <c r="AE313" s="13">
        <v>6.3766467200000005E-4</v>
      </c>
      <c r="AF313" s="13">
        <v>5.7871635000000007E-4</v>
      </c>
      <c r="AG313" s="13">
        <v>5.2866840800000004E-4</v>
      </c>
      <c r="AH313" s="13">
        <v>4.8667414200000001E-4</v>
      </c>
      <c r="AI313" s="13">
        <v>4.4925627800000001E-4</v>
      </c>
      <c r="AJ313" s="13">
        <v>4.1615487600000004E-4</v>
      </c>
      <c r="AK313" s="13">
        <v>3.8652457800000004E-4</v>
      </c>
      <c r="AL313" s="13">
        <v>3.6091971799999997E-4</v>
      </c>
      <c r="AM313" s="13">
        <v>3.37850868E-4</v>
      </c>
      <c r="AN313" s="13">
        <v>3.1772114600000004E-4</v>
      </c>
      <c r="AO313" s="13">
        <v>2.9948978400000002E-4</v>
      </c>
      <c r="AP313" s="13">
        <v>2.8369375800000002E-4</v>
      </c>
      <c r="AQ313" s="13">
        <v>2.6917638600000002E-4</v>
      </c>
      <c r="AR313" s="13">
        <v>2.5501628799999999E-4</v>
      </c>
      <c r="AS313" s="13">
        <v>2.4227604600000002E-4</v>
      </c>
      <c r="AT313" s="13">
        <v>2.3064108400000001E-4</v>
      </c>
      <c r="AU313" s="13">
        <v>2.1990839000000001E-4</v>
      </c>
      <c r="AV313" s="13">
        <v>2.09929312E-4</v>
      </c>
      <c r="AW313" s="13">
        <v>2.015211378E-4</v>
      </c>
      <c r="AX313" s="13">
        <v>1.9297370220000001E-4</v>
      </c>
      <c r="AY313" s="13">
        <v>1.8506370400000002E-4</v>
      </c>
      <c r="AZ313" s="13">
        <v>1.7750307819999999E-4</v>
      </c>
      <c r="BA313" s="13">
        <v>1.709429766E-4</v>
      </c>
      <c r="BB313" s="13">
        <v>1.648029808E-4</v>
      </c>
      <c r="BC313" s="13">
        <v>1.5919127160000002E-4</v>
      </c>
      <c r="BD313" s="13">
        <v>1.5421554760000001E-4</v>
      </c>
      <c r="BE313" s="13">
        <v>1.4917642260000002E-4</v>
      </c>
      <c r="BF313" s="13">
        <v>1.4451784360000001E-4</v>
      </c>
      <c r="BG313" s="13">
        <v>1.399287208E-4</v>
      </c>
      <c r="BH313" s="13">
        <v>1.356216694E-4</v>
      </c>
      <c r="BI313" s="13">
        <v>1.323254754E-4</v>
      </c>
      <c r="BJ313" s="13">
        <v>1.289119646E-4</v>
      </c>
      <c r="BK313" s="13">
        <v>1.2591032740000001E-4</v>
      </c>
      <c r="BL313" s="13">
        <v>1.2263532359999999E-4</v>
      </c>
      <c r="BM313" s="13">
        <v>1.1942888279999999E-4</v>
      </c>
      <c r="BN313" s="13">
        <v>1.1705755739999999E-4</v>
      </c>
      <c r="BO313" s="13">
        <v>1.142400914E-4</v>
      </c>
      <c r="BP313" s="13">
        <v>1.1200233780000001E-4</v>
      </c>
      <c r="BQ313" s="13">
        <v>1.0965181820000001E-4</v>
      </c>
      <c r="BR313" s="13">
        <v>1.069962166E-4</v>
      </c>
      <c r="BS313" s="13">
        <v>1.0470368399999999E-4</v>
      </c>
      <c r="BT313" s="13">
        <v>1.0304718720000001E-4</v>
      </c>
      <c r="BU313" s="13">
        <v>1.01119423E-4</v>
      </c>
      <c r="BV313" s="13">
        <v>9.9606212600000004E-5</v>
      </c>
      <c r="BW313" s="13">
        <v>9.7562901399999996E-5</v>
      </c>
      <c r="BX313" s="13">
        <v>9.5328183599999996E-5</v>
      </c>
      <c r="BY313" s="13">
        <v>9.3940785800000005E-5</v>
      </c>
      <c r="BZ313" s="13">
        <v>9.2788927600000006E-5</v>
      </c>
      <c r="CA313" s="13">
        <v>9.1851788600000011E-5</v>
      </c>
      <c r="CB313" s="13">
        <v>9.0742422200000011E-5</v>
      </c>
      <c r="CC313" s="13">
        <v>8.9893165800000006E-5</v>
      </c>
      <c r="CD313" s="13">
        <v>8.8363768800000001E-5</v>
      </c>
      <c r="CE313" s="13">
        <v>8.7145460600000015E-5</v>
      </c>
      <c r="CF313" s="13">
        <v>8.6196514399999999E-5</v>
      </c>
      <c r="CG313" s="13">
        <v>8.5284460199999993E-5</v>
      </c>
      <c r="CH313" s="13">
        <v>8.4895558799999999E-5</v>
      </c>
      <c r="CI313" s="13">
        <v>8.41138456E-5</v>
      </c>
      <c r="CJ313" s="13">
        <v>8.3027862599999991E-5</v>
      </c>
      <c r="CK313" s="13">
        <v>8.2067542400000008E-5</v>
      </c>
      <c r="CL313" s="13">
        <v>8.1271625399999991E-5</v>
      </c>
      <c r="CM313" s="13">
        <v>8.0313116200000009E-5</v>
      </c>
      <c r="CN313" s="13">
        <v>7.9611287799999999E-5</v>
      </c>
      <c r="CO313" s="13">
        <v>7.9394015E-5</v>
      </c>
      <c r="CP313" s="13">
        <v>7.8786159600000006E-5</v>
      </c>
      <c r="CQ313" s="13">
        <v>7.7626071000000006E-5</v>
      </c>
      <c r="CR313" s="13">
        <v>7.6963288600000006E-5</v>
      </c>
      <c r="CS313" s="13">
        <v>7.6761086999999997E-5</v>
      </c>
      <c r="CT313" s="13">
        <v>7.6712105000000007E-5</v>
      </c>
      <c r="CU313" s="13">
        <v>7.5844650599999995E-5</v>
      </c>
      <c r="CV313" s="13">
        <v>7.5017445199999997E-5</v>
      </c>
      <c r="CW313" s="13">
        <v>7.3993967800000006E-5</v>
      </c>
      <c r="CX313" s="13">
        <v>7.3576357000000012E-5</v>
      </c>
      <c r="CY313" s="13">
        <v>7.3604279000000005E-5</v>
      </c>
      <c r="CZ313" s="13">
        <v>7.3055371599999995E-5</v>
      </c>
      <c r="DA313" s="13">
        <v>7.2577421399999998E-5</v>
      </c>
      <c r="DB313" s="13">
        <v>7.22121888E-5</v>
      </c>
      <c r="DC313" s="13">
        <v>7.1412645799999997E-5</v>
      </c>
      <c r="DD313" s="13">
        <v>7.0742594199999989E-5</v>
      </c>
      <c r="DE313" s="13">
        <v>7.0571454999999997E-5</v>
      </c>
      <c r="DF313" s="13">
        <v>7.0254087799999999E-5</v>
      </c>
      <c r="DG313" s="13">
        <v>6.9442719000000004E-5</v>
      </c>
      <c r="DH313" s="13">
        <v>6.8259247199999997E-5</v>
      </c>
      <c r="DI313" s="13">
        <v>6.7459383200000003E-5</v>
      </c>
      <c r="DJ313" s="13">
        <v>6.6315177399999995E-5</v>
      </c>
      <c r="DK313" s="13">
        <v>6.5978767400000002E-5</v>
      </c>
      <c r="DL313" s="13">
        <v>6.5720450600000008E-5</v>
      </c>
      <c r="DM313" s="13">
        <v>6.4844857200000005E-5</v>
      </c>
      <c r="DN313" s="13">
        <v>6.4709977200000002E-5</v>
      </c>
      <c r="DO313" s="13">
        <v>6.4185379799999999E-5</v>
      </c>
      <c r="DP313" s="13">
        <v>6.3298830200000003E-5</v>
      </c>
      <c r="DQ313" s="13">
        <v>6.2816574399999993E-5</v>
      </c>
      <c r="DR313" s="13">
        <v>6.218064840000001E-5</v>
      </c>
      <c r="DS313" s="13">
        <v>6.1197576799999992E-5</v>
      </c>
      <c r="DT313" s="13">
        <v>6.0315212400000001E-5</v>
      </c>
      <c r="DU313" s="13">
        <v>5.9918886000000002E-5</v>
      </c>
      <c r="DV313" s="13">
        <v>5.9463299400000001E-5</v>
      </c>
      <c r="DW313" s="13">
        <v>5.9017076999999998E-5</v>
      </c>
      <c r="DX313" s="13">
        <v>5.9012492800000002E-5</v>
      </c>
      <c r="DY313" s="13">
        <v>5.8460030399999994E-5</v>
      </c>
      <c r="DZ313" s="13">
        <v>5.7792913800000002E-5</v>
      </c>
      <c r="EA313" s="13">
        <v>5.7310513999999998E-5</v>
      </c>
      <c r="EB313" s="13">
        <v>5.6845925000000006E-5</v>
      </c>
      <c r="EC313" s="13">
        <v>5.6268011199999997E-5</v>
      </c>
      <c r="ED313" s="13">
        <v>5.59255146E-5</v>
      </c>
      <c r="EE313" s="13">
        <v>5.5154455800000005E-5</v>
      </c>
      <c r="EF313" s="13">
        <v>5.42620326E-5</v>
      </c>
      <c r="EG313" s="13">
        <v>5.3817365200000005E-5</v>
      </c>
      <c r="EH313" s="13">
        <v>5.3270948999999999E-5</v>
      </c>
      <c r="EI313" s="13">
        <v>5.2766902799999996E-5</v>
      </c>
      <c r="EJ313" s="13">
        <v>5.2951468199999998E-5</v>
      </c>
      <c r="EK313" s="13">
        <v>5.3145043600000001E-5</v>
      </c>
      <c r="EL313" s="13">
        <v>5.2873670400000006E-5</v>
      </c>
      <c r="EM313" s="13">
        <v>5.2483184399999995E-5</v>
      </c>
      <c r="EN313" s="13">
        <v>5.18797284E-5</v>
      </c>
      <c r="EO313" s="13">
        <v>5.1001564600000001E-5</v>
      </c>
      <c r="EP313" s="13">
        <v>4.9806975400000004E-5</v>
      </c>
      <c r="EQ313" s="13">
        <v>4.9228124800000002E-5</v>
      </c>
      <c r="ER313" s="13">
        <v>4.8971977599999998E-5</v>
      </c>
      <c r="ES313" s="13">
        <v>4.9080690800000005E-5</v>
      </c>
      <c r="ET313" s="13">
        <v>4.9476939199999997E-5</v>
      </c>
      <c r="EU313" s="13">
        <v>4.9266584600000006E-5</v>
      </c>
      <c r="EV313" s="13">
        <v>4.9074197400000003E-5</v>
      </c>
      <c r="EW313" s="13">
        <v>4.9338337800000002E-5</v>
      </c>
      <c r="EX313" s="13">
        <v>4.9067368599999999E-5</v>
      </c>
      <c r="EY313" s="13">
        <v>4.8320547000000001E-5</v>
      </c>
      <c r="EZ313" s="13">
        <v>4.76892122E-5</v>
      </c>
      <c r="FA313" s="13">
        <v>4.7295355800000004E-5</v>
      </c>
      <c r="FB313" s="13">
        <v>4.6729997600000003E-5</v>
      </c>
      <c r="FC313" s="13">
        <v>4.6022761599999999E-5</v>
      </c>
      <c r="FD313" s="13">
        <v>4.5760711199999997E-5</v>
      </c>
      <c r="FE313" s="13">
        <v>4.5822878600000001E-5</v>
      </c>
      <c r="FF313" s="13">
        <v>4.5654128399999997E-5</v>
      </c>
      <c r="FG313" s="13">
        <v>4.5375256199999995E-5</v>
      </c>
      <c r="FH313" s="13">
        <v>4.5077385200000005E-5</v>
      </c>
      <c r="FI313" s="13">
        <v>4.4578971400000008E-5</v>
      </c>
      <c r="FJ313" s="13">
        <v>4.3842697999999994E-5</v>
      </c>
      <c r="FK313" s="13">
        <v>4.3161083600000006E-5</v>
      </c>
      <c r="FL313" s="13">
        <v>4.3113947999999999E-5</v>
      </c>
      <c r="FM313" s="13">
        <v>4.3083254199999999E-5</v>
      </c>
      <c r="FN313" s="13">
        <v>4.2591923000000004E-5</v>
      </c>
      <c r="FO313" s="13">
        <v>4.2354997000000002E-5</v>
      </c>
      <c r="FP313" s="13">
        <v>4.20675944E-5</v>
      </c>
      <c r="FQ313" s="13">
        <v>4.13046964E-5</v>
      </c>
      <c r="FR313" s="13">
        <v>4.0712174999999998E-5</v>
      </c>
      <c r="FS313" s="13">
        <v>4.0136799800000002E-5</v>
      </c>
      <c r="FT313" s="13">
        <v>3.97627184E-5</v>
      </c>
      <c r="FU313" s="13">
        <v>3.9986458799999999E-5</v>
      </c>
      <c r="FV313" s="13">
        <v>4.0382241600000003E-5</v>
      </c>
      <c r="FW313" s="13">
        <v>4.0986916999999999E-5</v>
      </c>
      <c r="FX313" s="13">
        <v>4.1458662799999999E-5</v>
      </c>
      <c r="FY313" s="13">
        <v>4.0958780400000003E-5</v>
      </c>
      <c r="FZ313" s="13">
        <v>3.9957002400000002E-5</v>
      </c>
      <c r="GA313" s="13">
        <v>3.9303245599999999E-5</v>
      </c>
      <c r="GB313" s="13">
        <v>3.84700434E-5</v>
      </c>
      <c r="GC313" s="13">
        <v>3.7481770999999998E-5</v>
      </c>
      <c r="GD313" s="13">
        <v>3.6958331399999999E-5</v>
      </c>
      <c r="GE313" s="13">
        <v>3.6770987999999998E-5</v>
      </c>
      <c r="GF313" s="13">
        <v>3.6882500199999994E-5</v>
      </c>
      <c r="GG313" s="13">
        <v>3.7304115800000001E-5</v>
      </c>
      <c r="GH313" s="13">
        <v>3.7599040600000003E-5</v>
      </c>
      <c r="GI313" s="13">
        <v>3.7465294799999998E-5</v>
      </c>
      <c r="GJ313" s="13">
        <v>3.7595840199999996E-5</v>
      </c>
      <c r="GK313" s="13">
        <v>3.7582105999999997E-5</v>
      </c>
      <c r="GL313" s="13">
        <v>3.6995475E-5</v>
      </c>
      <c r="GM313" s="13">
        <v>3.6658207999999996E-5</v>
      </c>
      <c r="GN313" s="13">
        <v>3.6653511000000001E-5</v>
      </c>
      <c r="GO313" s="13">
        <v>3.63213294E-5</v>
      </c>
      <c r="GP313" s="13">
        <v>3.5955436000000003E-5</v>
      </c>
      <c r="GQ313" s="13">
        <v>3.5971423999999998E-5</v>
      </c>
      <c r="GR313" s="13">
        <v>3.5817598000000002E-5</v>
      </c>
      <c r="GS313" s="13">
        <v>3.5416287979999996E-5</v>
      </c>
      <c r="GT313" s="13">
        <v>3.5054639800000001E-5</v>
      </c>
      <c r="GU313" s="13">
        <v>3.4723093239999996E-5</v>
      </c>
      <c r="GV313" s="13">
        <v>3.4469057340000002E-5</v>
      </c>
      <c r="GW313" s="13">
        <v>3.4566271940000006E-5</v>
      </c>
      <c r="GX313" s="13">
        <v>3.4804101160000001E-5</v>
      </c>
    </row>
    <row r="314" spans="1:206" x14ac:dyDescent="0.25">
      <c r="A314" s="13" t="str">
        <f t="shared" si="3"/>
        <v>Boom-MEDIUM-0.8-7-3</v>
      </c>
      <c r="B314" s="13" t="s">
        <v>57</v>
      </c>
      <c r="C314" s="13" t="s">
        <v>31</v>
      </c>
      <c r="D314" s="23">
        <v>0.8</v>
      </c>
      <c r="E314" s="23">
        <v>7</v>
      </c>
      <c r="F314" s="32">
        <v>3</v>
      </c>
      <c r="G314" s="13">
        <v>5.5364035400000004E-2</v>
      </c>
      <c r="H314" s="13">
        <v>2.2528118599999997E-2</v>
      </c>
      <c r="I314" s="13">
        <v>1.2520193000000001E-2</v>
      </c>
      <c r="J314" s="13">
        <v>7.7985541800000002E-3</v>
      </c>
      <c r="K314" s="13">
        <v>5.4343206000000005E-3</v>
      </c>
      <c r="L314" s="13">
        <v>4.1685700399999998E-3</v>
      </c>
      <c r="M314" s="13">
        <v>3.3751870799999997E-3</v>
      </c>
      <c r="N314" s="13">
        <v>2.8581892200000001E-3</v>
      </c>
      <c r="O314" s="13">
        <v>2.47839826E-3</v>
      </c>
      <c r="P314" s="13">
        <v>2.1570122400000002E-3</v>
      </c>
      <c r="Q314" s="13">
        <v>1.8691842000000001E-3</v>
      </c>
      <c r="R314" s="13">
        <v>1.6060778199999998E-3</v>
      </c>
      <c r="S314" s="13">
        <v>1.4447377400000001E-3</v>
      </c>
      <c r="T314" s="13">
        <v>1.2671987219999999E-3</v>
      </c>
      <c r="U314" s="13">
        <v>1.09948626E-3</v>
      </c>
      <c r="V314" s="13">
        <v>9.4175639600000002E-4</v>
      </c>
      <c r="W314" s="13">
        <v>8.04298638E-4</v>
      </c>
      <c r="X314" s="13">
        <v>7.0323473800000004E-4</v>
      </c>
      <c r="Y314" s="13">
        <v>6.1181372600000003E-4</v>
      </c>
      <c r="Z314" s="13">
        <v>5.4160950400000002E-4</v>
      </c>
      <c r="AA314" s="13">
        <v>4.8775194200000006E-4</v>
      </c>
      <c r="AB314" s="13">
        <v>4.4530666200000003E-4</v>
      </c>
      <c r="AC314" s="13">
        <v>4.11625568E-4</v>
      </c>
      <c r="AD314" s="13">
        <v>3.8312863799999999E-4</v>
      </c>
      <c r="AE314" s="13">
        <v>3.5919663200000002E-4</v>
      </c>
      <c r="AF314" s="13">
        <v>3.3898466399999997E-4</v>
      </c>
      <c r="AG314" s="13">
        <v>3.2074634399999999E-4</v>
      </c>
      <c r="AH314" s="13">
        <v>3.0534655800000001E-4</v>
      </c>
      <c r="AI314" s="13">
        <v>2.9216187400000001E-4</v>
      </c>
      <c r="AJ314" s="13">
        <v>2.7982614400000002E-4</v>
      </c>
      <c r="AK314" s="13">
        <v>2.6854826399999999E-4</v>
      </c>
      <c r="AL314" s="13">
        <v>2.5847063319999998E-4</v>
      </c>
      <c r="AM314" s="13">
        <v>2.4920621240000001E-4</v>
      </c>
      <c r="AN314" s="13">
        <v>2.4028487260000002E-4</v>
      </c>
      <c r="AO314" s="13">
        <v>2.32789247E-4</v>
      </c>
      <c r="AP314" s="13">
        <v>2.262831792E-4</v>
      </c>
      <c r="AQ314" s="13">
        <v>2.198996916E-4</v>
      </c>
      <c r="AR314" s="13">
        <v>2.1307870940000001E-4</v>
      </c>
      <c r="AS314" s="13">
        <v>2.0710106720000002E-4</v>
      </c>
      <c r="AT314" s="13">
        <v>2.0175111999999999E-4</v>
      </c>
      <c r="AU314" s="13">
        <v>1.9583054000000001E-4</v>
      </c>
      <c r="AV314" s="13">
        <v>1.9088578740000001E-4</v>
      </c>
      <c r="AW314" s="13">
        <v>1.8613197800000002E-4</v>
      </c>
      <c r="AX314" s="13">
        <v>1.8163123599999997E-4</v>
      </c>
      <c r="AY314" s="13">
        <v>1.7698827899999996E-4</v>
      </c>
      <c r="AZ314" s="13">
        <v>1.7295416439999997E-4</v>
      </c>
      <c r="BA314" s="13">
        <v>1.6891490760000003E-4</v>
      </c>
      <c r="BB314" s="13">
        <v>1.651546E-4</v>
      </c>
      <c r="BC314" s="13">
        <v>1.6124967119999999E-4</v>
      </c>
      <c r="BD314" s="13">
        <v>1.571881242E-4</v>
      </c>
      <c r="BE314" s="13">
        <v>1.5343909079999998E-4</v>
      </c>
      <c r="BF314" s="13">
        <v>1.5041680719999999E-4</v>
      </c>
      <c r="BG314" s="13">
        <v>1.476443758E-4</v>
      </c>
      <c r="BH314" s="13">
        <v>1.4408544920000002E-4</v>
      </c>
      <c r="BI314" s="13">
        <v>1.4109947960000001E-4</v>
      </c>
      <c r="BJ314" s="13">
        <v>1.3865750580000001E-4</v>
      </c>
      <c r="BK314" s="13">
        <v>1.3683632800000001E-4</v>
      </c>
      <c r="BL314" s="13">
        <v>1.3442516979999999E-4</v>
      </c>
      <c r="BM314" s="13">
        <v>1.3149884680000001E-4</v>
      </c>
      <c r="BN314" s="13">
        <v>1.2910965440000001E-4</v>
      </c>
      <c r="BO314" s="13">
        <v>1.2695768419999999E-4</v>
      </c>
      <c r="BP314" s="13">
        <v>1.251322004E-4</v>
      </c>
      <c r="BQ314" s="13">
        <v>1.2302851700000001E-4</v>
      </c>
      <c r="BR314" s="13">
        <v>1.2035536440000001E-4</v>
      </c>
      <c r="BS314" s="13">
        <v>1.1854082819999999E-4</v>
      </c>
      <c r="BT314" s="13">
        <v>1.16908011E-4</v>
      </c>
      <c r="BU314" s="13">
        <v>1.15275544E-4</v>
      </c>
      <c r="BV314" s="13">
        <v>1.1303493959999999E-4</v>
      </c>
      <c r="BW314" s="13">
        <v>1.10796025E-4</v>
      </c>
      <c r="BX314" s="13">
        <v>1.0915724520000001E-4</v>
      </c>
      <c r="BY314" s="13">
        <v>1.0775860600000001E-4</v>
      </c>
      <c r="BZ314" s="13">
        <v>1.06126138E-4</v>
      </c>
      <c r="CA314" s="13">
        <v>1.045102278E-4</v>
      </c>
      <c r="CB314" s="13">
        <v>1.0303308460000001E-4</v>
      </c>
      <c r="CC314" s="13">
        <v>1.010154744E-4</v>
      </c>
      <c r="CD314" s="13">
        <v>9.9222607599999996E-5</v>
      </c>
      <c r="CE314" s="13">
        <v>9.7643492999999995E-5</v>
      </c>
      <c r="CF314" s="13">
        <v>9.6478180599999996E-5</v>
      </c>
      <c r="CG314" s="13">
        <v>9.5301107000000007E-5</v>
      </c>
      <c r="CH314" s="13">
        <v>9.3961395600000001E-5</v>
      </c>
      <c r="CI314" s="13">
        <v>9.180050580000001E-5</v>
      </c>
      <c r="CJ314" s="13">
        <v>9.0228366399999998E-5</v>
      </c>
      <c r="CK314" s="13">
        <v>8.9669927200000004E-5</v>
      </c>
      <c r="CL314" s="13">
        <v>8.8942347600000002E-5</v>
      </c>
      <c r="CM314" s="13">
        <v>8.7855213799999994E-5</v>
      </c>
      <c r="CN314" s="13">
        <v>8.5904496199999989E-5</v>
      </c>
      <c r="CO314" s="13">
        <v>8.4692636999999997E-5</v>
      </c>
      <c r="CP314" s="13">
        <v>8.3610075800000006E-5</v>
      </c>
      <c r="CQ314" s="13">
        <v>8.2569582000000007E-5</v>
      </c>
      <c r="CR314" s="13">
        <v>8.1764240200000012E-5</v>
      </c>
      <c r="CS314" s="13">
        <v>8.1146132799999999E-5</v>
      </c>
      <c r="CT314" s="13">
        <v>8.0528719799999998E-5</v>
      </c>
      <c r="CU314" s="13">
        <v>7.9413599999999995E-5</v>
      </c>
      <c r="CV314" s="13">
        <v>7.7344637999999995E-5</v>
      </c>
      <c r="CW314" s="13">
        <v>7.5599537199999998E-5</v>
      </c>
      <c r="CX314" s="13">
        <v>7.4822212400000009E-5</v>
      </c>
      <c r="CY314" s="13">
        <v>7.4665787600000007E-5</v>
      </c>
      <c r="CZ314" s="13">
        <v>7.4196119399999998E-5</v>
      </c>
      <c r="DA314" s="13">
        <v>7.2921491399999998E-5</v>
      </c>
      <c r="DB314" s="13">
        <v>7.1815947E-5</v>
      </c>
      <c r="DC314" s="13">
        <v>7.0915886800000004E-5</v>
      </c>
      <c r="DD314" s="13">
        <v>7.0031878799999995E-5</v>
      </c>
      <c r="DE314" s="13">
        <v>6.8974592199999997E-5</v>
      </c>
      <c r="DF314" s="13">
        <v>6.8160606999999998E-5</v>
      </c>
      <c r="DG314" s="13">
        <v>6.7263106599999996E-5</v>
      </c>
      <c r="DH314" s="13">
        <v>6.6114946199999995E-5</v>
      </c>
      <c r="DI314" s="13">
        <v>6.5723809999999996E-5</v>
      </c>
      <c r="DJ314" s="13">
        <v>6.5509643000000005E-5</v>
      </c>
      <c r="DK314" s="13">
        <v>6.5343966599999993E-5</v>
      </c>
      <c r="DL314" s="13">
        <v>6.47147154E-5</v>
      </c>
      <c r="DM314" s="13">
        <v>6.3232724400000007E-5</v>
      </c>
      <c r="DN314" s="13">
        <v>6.1948340599999997E-5</v>
      </c>
      <c r="DO314" s="13">
        <v>6.0886066200000003E-5</v>
      </c>
      <c r="DP314" s="13">
        <v>6.0454403999999999E-5</v>
      </c>
      <c r="DQ314" s="13">
        <v>5.9753180599999997E-5</v>
      </c>
      <c r="DR314" s="13">
        <v>5.9064643199999998E-5</v>
      </c>
      <c r="DS314" s="13">
        <v>5.8307408399999998E-5</v>
      </c>
      <c r="DT314" s="13">
        <v>5.7786945000000004E-5</v>
      </c>
      <c r="DU314" s="13">
        <v>5.7967493799999997E-5</v>
      </c>
      <c r="DV314" s="13">
        <v>5.76699248E-5</v>
      </c>
      <c r="DW314" s="13">
        <v>5.7207567000000001E-5</v>
      </c>
      <c r="DX314" s="13">
        <v>5.6113521800000001E-5</v>
      </c>
      <c r="DY314" s="13">
        <v>5.5069361200000002E-5</v>
      </c>
      <c r="DZ314" s="13">
        <v>5.4057525000000004E-5</v>
      </c>
      <c r="EA314" s="13">
        <v>5.3044174199999995E-5</v>
      </c>
      <c r="EB314" s="13">
        <v>5.2227531599999995E-5</v>
      </c>
      <c r="EC314" s="13">
        <v>5.2476157999999996E-5</v>
      </c>
      <c r="ED314" s="13">
        <v>5.2461569999999997E-5</v>
      </c>
      <c r="EE314" s="13">
        <v>5.2393584800000002E-5</v>
      </c>
      <c r="EF314" s="13">
        <v>5.2142887199999999E-5</v>
      </c>
      <c r="EG314" s="13">
        <v>5.14243468E-5</v>
      </c>
      <c r="EH314" s="13">
        <v>5.0791246199999998E-5</v>
      </c>
      <c r="EI314" s="13">
        <v>4.9738358200000006E-5</v>
      </c>
      <c r="EJ314" s="13">
        <v>4.8593861599999999E-5</v>
      </c>
      <c r="EK314" s="13">
        <v>4.7224070999999995E-5</v>
      </c>
      <c r="EL314" s="13">
        <v>4.6268962600000006E-5</v>
      </c>
      <c r="EM314" s="13">
        <v>4.5953996599999993E-5</v>
      </c>
      <c r="EN314" s="13">
        <v>4.6295294199999997E-5</v>
      </c>
      <c r="EO314" s="13">
        <v>4.6614321000000003E-5</v>
      </c>
      <c r="EP314" s="13">
        <v>4.6345067400000001E-5</v>
      </c>
      <c r="EQ314" s="13">
        <v>4.5962061600000001E-5</v>
      </c>
      <c r="ER314" s="13">
        <v>4.4940168799999999E-5</v>
      </c>
      <c r="ES314" s="13">
        <v>4.3962969200000004E-5</v>
      </c>
      <c r="ET314" s="13">
        <v>4.3703189800000001E-5</v>
      </c>
      <c r="EU314" s="13">
        <v>4.3289376E-5</v>
      </c>
      <c r="EV314" s="13">
        <v>4.2837667600000004E-5</v>
      </c>
      <c r="EW314" s="13">
        <v>4.2364989999999998E-5</v>
      </c>
      <c r="EX314" s="13">
        <v>4.1794143399999998E-5</v>
      </c>
      <c r="EY314" s="13">
        <v>4.1396859799999997E-5</v>
      </c>
      <c r="EZ314" s="13">
        <v>4.1177547799999998E-5</v>
      </c>
      <c r="FA314" s="13">
        <v>4.0625162000000001E-5</v>
      </c>
      <c r="FB314" s="13">
        <v>4.0121408600000003E-5</v>
      </c>
      <c r="FC314" s="13">
        <v>3.9666365999999997E-5</v>
      </c>
      <c r="FD314" s="13">
        <v>3.9097827399999997E-5</v>
      </c>
      <c r="FE314" s="13">
        <v>3.8828921000000001E-5</v>
      </c>
      <c r="FF314" s="13">
        <v>3.8337375199999998E-5</v>
      </c>
      <c r="FG314" s="13">
        <v>3.7836810800000004E-5</v>
      </c>
      <c r="FH314" s="13">
        <v>3.7576304400000005E-5</v>
      </c>
      <c r="FI314" s="13">
        <v>3.7194517799999997E-5</v>
      </c>
      <c r="FJ314" s="13">
        <v>3.6481157600000004E-5</v>
      </c>
      <c r="FK314" s="13">
        <v>3.5977071600000002E-5</v>
      </c>
      <c r="FL314" s="13">
        <v>3.53359754E-5</v>
      </c>
      <c r="FM314" s="13">
        <v>3.4503834600000003E-5</v>
      </c>
      <c r="FN314" s="13">
        <v>3.4283643800000002E-5</v>
      </c>
      <c r="FO314" s="13">
        <v>3.4321087800000003E-5</v>
      </c>
      <c r="FP314" s="13">
        <v>3.4411382200000001E-5</v>
      </c>
      <c r="FQ314" s="13">
        <v>3.4271972999999999E-5</v>
      </c>
      <c r="FR314" s="13">
        <v>3.3961835200000003E-5</v>
      </c>
      <c r="FS314" s="13">
        <v>3.36814702E-5</v>
      </c>
      <c r="FT314" s="13">
        <v>3.2979076800000005E-5</v>
      </c>
      <c r="FU314" s="13">
        <v>3.1975449199999996E-5</v>
      </c>
      <c r="FV314" s="13">
        <v>3.1463543200000002E-5</v>
      </c>
      <c r="FW314" s="13">
        <v>3.0972288199999999E-5</v>
      </c>
      <c r="FX314" s="13">
        <v>3.0505214200000002E-5</v>
      </c>
      <c r="FY314" s="13">
        <v>3.0504919000000002E-5</v>
      </c>
      <c r="FZ314" s="13">
        <v>3.0495863399999999E-5</v>
      </c>
      <c r="GA314" s="13">
        <v>3.0128683599999998E-5</v>
      </c>
      <c r="GB314" s="13">
        <v>3.0011252800000003E-5</v>
      </c>
      <c r="GC314" s="13">
        <v>2.9884455200000002E-5</v>
      </c>
      <c r="GD314" s="13">
        <v>2.9373909400000001E-5</v>
      </c>
      <c r="GE314" s="13">
        <v>2.9113068E-5</v>
      </c>
      <c r="GF314" s="13">
        <v>2.8820428199999999E-5</v>
      </c>
      <c r="GG314" s="13">
        <v>2.8485499599999997E-5</v>
      </c>
      <c r="GH314" s="13">
        <v>2.8278813E-5</v>
      </c>
      <c r="GI314" s="13">
        <v>2.8056247799999999E-5</v>
      </c>
      <c r="GJ314" s="13">
        <v>2.7912510999999998E-5</v>
      </c>
      <c r="GK314" s="13">
        <v>2.7626912400000001E-5</v>
      </c>
      <c r="GL314" s="13">
        <v>2.7128757200000002E-5</v>
      </c>
      <c r="GM314" s="13">
        <v>2.6549335199999999E-5</v>
      </c>
      <c r="GN314" s="13">
        <v>2.6335277199999999E-5</v>
      </c>
      <c r="GO314" s="13">
        <v>2.6256629800000001E-5</v>
      </c>
      <c r="GP314" s="13">
        <v>2.6291226200000004E-5</v>
      </c>
      <c r="GQ314" s="13">
        <v>2.64174258E-5</v>
      </c>
      <c r="GR314" s="13">
        <v>2.6442383399999999E-5</v>
      </c>
      <c r="GS314" s="13">
        <v>2.6311513199999999E-5</v>
      </c>
      <c r="GT314" s="13">
        <v>2.62727894E-5</v>
      </c>
      <c r="GU314" s="13">
        <v>2.57107622E-5</v>
      </c>
      <c r="GV314" s="13">
        <v>2.53031594E-5</v>
      </c>
      <c r="GW314" s="13">
        <v>2.5155386200000001E-5</v>
      </c>
      <c r="GX314" s="13">
        <v>2.5074786400000001E-5</v>
      </c>
    </row>
    <row r="315" spans="1:206" x14ac:dyDescent="0.25">
      <c r="A315" s="13" t="str">
        <f t="shared" si="3"/>
        <v>Boom-COARSE-0.8-20-Any</v>
      </c>
      <c r="B315" s="13" t="s">
        <v>57</v>
      </c>
      <c r="C315" s="13" t="s">
        <v>29</v>
      </c>
      <c r="D315" s="23">
        <v>0.8</v>
      </c>
      <c r="E315" s="23">
        <v>20</v>
      </c>
      <c r="F315" s="32" t="s">
        <v>48</v>
      </c>
      <c r="G315" s="33">
        <v>0.11747026799999999</v>
      </c>
      <c r="H315" s="33">
        <v>8.2049491799999999E-2</v>
      </c>
      <c r="I315" s="33">
        <v>6.2401612499999995E-2</v>
      </c>
      <c r="J315" s="33">
        <v>4.95155522E-2</v>
      </c>
      <c r="K315" s="33">
        <v>4.13968158E-2</v>
      </c>
      <c r="L315" s="33">
        <v>3.5454972200000004E-2</v>
      </c>
      <c r="M315" s="33">
        <v>3.1612745799999994E-2</v>
      </c>
      <c r="N315" s="33">
        <v>2.8570670400000001E-2</v>
      </c>
      <c r="O315" s="33">
        <v>2.5936287599999996E-2</v>
      </c>
      <c r="P315" s="33">
        <v>2.37451786E-2</v>
      </c>
      <c r="Q315" s="33">
        <v>2.1712633699999997E-2</v>
      </c>
      <c r="R315" s="33">
        <v>1.9923452299999998E-2</v>
      </c>
      <c r="S315" s="33">
        <v>1.8153408699999998E-2</v>
      </c>
      <c r="T315" s="33">
        <v>1.6524137099999999E-2</v>
      </c>
      <c r="U315" s="33">
        <v>1.491711574E-2</v>
      </c>
      <c r="V315" s="33">
        <v>1.338650724E-2</v>
      </c>
      <c r="W315" s="33">
        <v>1.1896960839999998E-2</v>
      </c>
      <c r="X315" s="33">
        <v>1.097824442E-2</v>
      </c>
      <c r="Y315" s="33">
        <v>1.018196081E-2</v>
      </c>
      <c r="Z315" s="33">
        <v>9.4992982499999996E-3</v>
      </c>
      <c r="AA315" s="33">
        <v>8.8497477299999995E-3</v>
      </c>
      <c r="AB315" s="33">
        <v>8.2821658300000003E-3</v>
      </c>
      <c r="AC315" s="33">
        <v>7.7355133599999988E-3</v>
      </c>
      <c r="AD315" s="33">
        <v>7.2528278200000001E-3</v>
      </c>
      <c r="AE315" s="33">
        <v>6.8227847899999996E-3</v>
      </c>
      <c r="AF315" s="33">
        <v>6.4399408300000001E-3</v>
      </c>
      <c r="AG315" s="33">
        <v>6.0956013499999994E-3</v>
      </c>
      <c r="AH315" s="33">
        <v>5.7851202899999992E-3</v>
      </c>
      <c r="AI315" s="33">
        <v>5.5032734799999993E-3</v>
      </c>
      <c r="AJ315" s="33">
        <v>5.2476433899999999E-3</v>
      </c>
      <c r="AK315" s="33">
        <v>5.0123934499999995E-3</v>
      </c>
      <c r="AL315" s="33">
        <v>4.7971807300000004E-3</v>
      </c>
      <c r="AM315" s="33">
        <v>4.5982927799999998E-3</v>
      </c>
      <c r="AN315" s="33">
        <v>4.414098889999999E-3</v>
      </c>
      <c r="AO315" s="33">
        <v>4.2451241599999997E-3</v>
      </c>
      <c r="AP315" s="33">
        <v>4.0888524199999996E-3</v>
      </c>
      <c r="AQ315" s="33">
        <v>3.94320782E-3</v>
      </c>
      <c r="AR315" s="33">
        <v>3.8071983399999994E-3</v>
      </c>
      <c r="AS315" s="33">
        <v>3.6791240399999996E-3</v>
      </c>
      <c r="AT315" s="33">
        <v>3.5599078299999999E-3</v>
      </c>
      <c r="AU315" s="33">
        <v>3.4486305299999999E-3</v>
      </c>
      <c r="AV315" s="33">
        <v>3.3436255399999998E-3</v>
      </c>
      <c r="AW315" s="33">
        <v>3.2452441599999998E-3</v>
      </c>
      <c r="AX315" s="33">
        <v>3.1533356599999997E-3</v>
      </c>
      <c r="AY315" s="33">
        <v>3.0663281699999994E-3</v>
      </c>
      <c r="AZ315" s="33">
        <v>2.9846491100000002E-3</v>
      </c>
      <c r="BA315" s="33">
        <v>2.9067624400000002E-3</v>
      </c>
      <c r="BB315" s="33">
        <v>2.8338671300000002E-3</v>
      </c>
      <c r="BC315" s="33">
        <v>2.764042757E-3</v>
      </c>
      <c r="BD315" s="33">
        <v>2.6982601939999997E-3</v>
      </c>
      <c r="BE315" s="33">
        <v>2.6363035279999996E-3</v>
      </c>
      <c r="BF315" s="33">
        <v>2.5767677559999998E-3</v>
      </c>
      <c r="BG315" s="33">
        <v>2.5208171139999998E-3</v>
      </c>
      <c r="BH315" s="33">
        <v>2.4678644479999997E-3</v>
      </c>
      <c r="BI315" s="33">
        <v>2.4182322639999996E-3</v>
      </c>
      <c r="BJ315" s="33">
        <v>2.3706982199999996E-3</v>
      </c>
      <c r="BK315" s="33">
        <v>2.3260349849999998E-3</v>
      </c>
      <c r="BL315" s="33">
        <v>2.2837258060000002E-3</v>
      </c>
      <c r="BM315" s="33">
        <v>2.2427873690000003E-3</v>
      </c>
      <c r="BN315" s="33">
        <v>2.2040193799999996E-3</v>
      </c>
      <c r="BO315" s="33">
        <v>2.1675440329999998E-3</v>
      </c>
      <c r="BP315" s="33">
        <v>2.132995532E-3</v>
      </c>
      <c r="BQ315" s="33">
        <v>2.1001462069999998E-3</v>
      </c>
      <c r="BR315" s="33">
        <v>2.069828783E-3</v>
      </c>
      <c r="BS315" s="33">
        <v>2.0411049289999999E-3</v>
      </c>
      <c r="BT315" s="33">
        <v>2.0135118049999998E-3</v>
      </c>
      <c r="BU315" s="33">
        <v>1.9877102380000001E-3</v>
      </c>
      <c r="BV315" s="33">
        <v>1.9619564379999999E-3</v>
      </c>
      <c r="BW315" s="33">
        <v>1.9373315699999997E-3</v>
      </c>
      <c r="BX315" s="33">
        <v>1.9134691090000001E-3</v>
      </c>
      <c r="BY315" s="33">
        <v>1.891451264E-3</v>
      </c>
      <c r="BZ315" s="33">
        <v>1.8701504279999999E-3</v>
      </c>
      <c r="CA315" s="33">
        <v>1.8503513180000001E-3</v>
      </c>
      <c r="CB315" s="33">
        <v>1.8313351289999998E-3</v>
      </c>
      <c r="CC315" s="33">
        <v>1.8138056239999998E-3</v>
      </c>
      <c r="CD315" s="33">
        <v>1.7962095199999999E-3</v>
      </c>
      <c r="CE315" s="33">
        <v>1.7793653899999999E-3</v>
      </c>
      <c r="CF315" s="33">
        <v>1.7624169509999998E-3</v>
      </c>
      <c r="CG315" s="33">
        <v>1.7462188599999997E-3</v>
      </c>
      <c r="CH315" s="33">
        <v>1.7313105190000001E-3</v>
      </c>
      <c r="CI315" s="33">
        <v>1.7173294759999999E-3</v>
      </c>
      <c r="CJ315" s="33">
        <v>1.703398022E-3</v>
      </c>
      <c r="CK315" s="33">
        <v>1.6905515169999999E-3</v>
      </c>
      <c r="CL315" s="33">
        <v>1.6775621239999998E-3</v>
      </c>
      <c r="CM315" s="33">
        <v>1.666062241E-3</v>
      </c>
      <c r="CN315" s="33">
        <v>1.6543255049999998E-3</v>
      </c>
      <c r="CO315" s="33">
        <v>1.643210602E-3</v>
      </c>
      <c r="CP315" s="33">
        <v>1.6317172409999999E-3</v>
      </c>
      <c r="CQ315" s="33">
        <v>1.6213590839999998E-3</v>
      </c>
      <c r="CR315" s="33">
        <v>1.6107259759999999E-3</v>
      </c>
      <c r="CS315" s="33">
        <v>1.6008533019999998E-3</v>
      </c>
      <c r="CT315" s="33">
        <v>1.591488767E-3</v>
      </c>
      <c r="CU315" s="33">
        <v>1.582551481E-3</v>
      </c>
      <c r="CV315" s="33">
        <v>1.5736680909999999E-3</v>
      </c>
      <c r="CW315" s="33">
        <v>1.5644462900000001E-3</v>
      </c>
      <c r="CX315" s="33">
        <v>1.5546110880000001E-3</v>
      </c>
      <c r="CY315" s="33">
        <v>1.5444785279999998E-3</v>
      </c>
      <c r="CZ315" s="33">
        <v>1.5340164899999998E-3</v>
      </c>
      <c r="DA315" s="33">
        <v>1.5246526839999999E-3</v>
      </c>
      <c r="DB315" s="33">
        <v>1.5155617149999999E-3</v>
      </c>
      <c r="DC315" s="33">
        <v>1.507922356E-3</v>
      </c>
      <c r="DD315" s="33">
        <v>1.5003548209999999E-3</v>
      </c>
      <c r="DE315" s="33">
        <v>1.4934506789999998E-3</v>
      </c>
      <c r="DF315" s="33">
        <v>1.4864831859999999E-3</v>
      </c>
      <c r="DG315" s="33">
        <v>1.4788788109999999E-3</v>
      </c>
      <c r="DH315" s="33">
        <v>1.471027963E-3</v>
      </c>
      <c r="DI315" s="33">
        <v>1.463144272E-3</v>
      </c>
      <c r="DJ315" s="33">
        <v>1.4549499849999998E-3</v>
      </c>
      <c r="DK315" s="33">
        <v>1.4475450669999997E-3</v>
      </c>
      <c r="DL315" s="33">
        <v>1.4400904059999999E-3</v>
      </c>
      <c r="DM315" s="33">
        <v>1.4332331139999999E-3</v>
      </c>
      <c r="DN315" s="33">
        <v>1.4260225959999999E-3</v>
      </c>
      <c r="DO315" s="33">
        <v>1.4187708410000001E-3</v>
      </c>
      <c r="DP315" s="33">
        <v>1.410929223E-3</v>
      </c>
      <c r="DQ315" s="33">
        <v>1.4043757619999998E-3</v>
      </c>
      <c r="DR315" s="33">
        <v>1.3977294999999999E-3</v>
      </c>
      <c r="DS315" s="33">
        <v>1.391733555E-3</v>
      </c>
      <c r="DT315" s="33">
        <v>1.3862120179999999E-3</v>
      </c>
      <c r="DU315" s="33">
        <v>1.3812673789999998E-3</v>
      </c>
      <c r="DV315" s="33">
        <v>1.3758601389999999E-3</v>
      </c>
      <c r="DW315" s="33">
        <v>1.370758079E-3</v>
      </c>
      <c r="DX315" s="33">
        <v>1.365205972E-3</v>
      </c>
      <c r="DY315" s="33">
        <v>1.3597065869999998E-3</v>
      </c>
      <c r="DZ315" s="33">
        <v>1.353625555E-3</v>
      </c>
      <c r="EA315" s="33">
        <v>1.34761852E-3</v>
      </c>
      <c r="EB315" s="33">
        <v>1.3411111739999998E-3</v>
      </c>
      <c r="EC315" s="33">
        <v>1.3344690859999999E-3</v>
      </c>
      <c r="ED315" s="33">
        <v>1.328379595E-3</v>
      </c>
      <c r="EE315" s="33">
        <v>1.3230994569999998E-3</v>
      </c>
      <c r="EF315" s="33">
        <v>1.3185004069999999E-3</v>
      </c>
      <c r="EG315" s="33">
        <v>1.314713531E-3</v>
      </c>
      <c r="EH315" s="33">
        <v>1.3100865189999999E-3</v>
      </c>
      <c r="EI315" s="33">
        <v>1.3056512829999999E-3</v>
      </c>
      <c r="EJ315" s="33">
        <v>1.3006756039999998E-3</v>
      </c>
      <c r="EK315" s="33">
        <v>1.2959425729999999E-3</v>
      </c>
      <c r="EL315" s="33">
        <v>1.2905352579999998E-3</v>
      </c>
      <c r="EM315" s="33">
        <v>1.285368834E-3</v>
      </c>
      <c r="EN315" s="33">
        <v>1.2810999990000001E-3</v>
      </c>
      <c r="EO315" s="33">
        <v>1.2770065279999999E-3</v>
      </c>
      <c r="EP315" s="33">
        <v>1.272951013E-3</v>
      </c>
      <c r="EQ315" s="33">
        <v>1.2689164349999999E-3</v>
      </c>
      <c r="ER315" s="33">
        <v>1.2640974260000001E-3</v>
      </c>
      <c r="ES315" s="33">
        <v>1.258882663E-3</v>
      </c>
      <c r="ET315" s="33">
        <v>1.2535501479999998E-3</v>
      </c>
      <c r="EU315" s="33">
        <v>1.2487081629999998E-3</v>
      </c>
      <c r="EV315" s="33">
        <v>1.243366251E-3</v>
      </c>
      <c r="EW315" s="33">
        <v>1.2383379569999998E-3</v>
      </c>
      <c r="EX315" s="33">
        <v>1.233523941E-3</v>
      </c>
      <c r="EY315" s="33">
        <v>1.2290229749999998E-3</v>
      </c>
      <c r="EZ315" s="33">
        <v>1.224056983E-3</v>
      </c>
      <c r="FA315" s="33">
        <v>1.2184821009999997E-3</v>
      </c>
      <c r="FB315" s="33">
        <v>1.2126229279999998E-3</v>
      </c>
      <c r="FC315" s="33">
        <v>1.2071058199999997E-3</v>
      </c>
      <c r="FD315" s="33">
        <v>1.2014306649999998E-3</v>
      </c>
      <c r="FE315" s="33">
        <v>1.1956305749999999E-3</v>
      </c>
      <c r="FF315" s="33">
        <v>1.1893593579999999E-3</v>
      </c>
      <c r="FG315" s="33">
        <v>1.183514071E-3</v>
      </c>
      <c r="FH315" s="33">
        <v>1.1776742209999998E-3</v>
      </c>
      <c r="FI315" s="33">
        <v>1.1715491119999998E-3</v>
      </c>
      <c r="FJ315" s="33">
        <v>1.1653966809999998E-3</v>
      </c>
      <c r="FK315" s="33">
        <v>1.1591745909999998E-3</v>
      </c>
      <c r="FL315" s="33">
        <v>1.1529340949999998E-3</v>
      </c>
      <c r="FM315" s="33">
        <v>1.1467697409999998E-3</v>
      </c>
      <c r="FN315" s="33">
        <v>1.1402253049999998E-3</v>
      </c>
      <c r="FO315" s="33">
        <v>1.1343553219999999E-3</v>
      </c>
      <c r="FP315" s="33">
        <v>1.128600322E-3</v>
      </c>
      <c r="FQ315" s="33">
        <v>1.1230141139999998E-3</v>
      </c>
      <c r="FR315" s="33">
        <v>1.117381316E-3</v>
      </c>
      <c r="FS315" s="33">
        <v>1.1113411030000001E-3</v>
      </c>
      <c r="FT315" s="33">
        <v>1.104866477E-3</v>
      </c>
      <c r="FU315" s="33">
        <v>1.097950739E-3</v>
      </c>
      <c r="FV315" s="33">
        <v>1.090362461E-3</v>
      </c>
      <c r="FW315" s="33">
        <v>1.082213455E-3</v>
      </c>
      <c r="FX315" s="33">
        <v>1.0742393099999999E-3</v>
      </c>
      <c r="FY315" s="33">
        <v>1.067069086E-3</v>
      </c>
      <c r="FZ315" s="33">
        <v>1.0597917379999999E-3</v>
      </c>
      <c r="GA315" s="33">
        <v>1.0527998599999999E-3</v>
      </c>
      <c r="GB315" s="33">
        <v>1.0462498249999999E-3</v>
      </c>
      <c r="GC315" s="33">
        <v>1.0399492509999999E-3</v>
      </c>
      <c r="GD315" s="33">
        <v>1.0340934049999999E-3</v>
      </c>
      <c r="GE315" s="33">
        <v>1.0282075680000001E-3</v>
      </c>
      <c r="GF315" s="33">
        <v>1.0220365E-3</v>
      </c>
      <c r="GG315" s="33">
        <v>1.01598763E-3</v>
      </c>
      <c r="GH315" s="33">
        <v>1.0100383969999999E-3</v>
      </c>
      <c r="GI315" s="33">
        <v>1.003783071E-3</v>
      </c>
      <c r="GJ315" s="33">
        <v>9.9720928199999994E-4</v>
      </c>
      <c r="GK315" s="33">
        <v>9.9039874500000003E-4</v>
      </c>
      <c r="GL315" s="33">
        <v>9.8335249500000003E-4</v>
      </c>
      <c r="GM315" s="33">
        <v>9.7643004099999997E-4</v>
      </c>
      <c r="GN315" s="33">
        <v>9.6960300899999994E-4</v>
      </c>
      <c r="GO315" s="33">
        <v>9.6295825199999984E-4</v>
      </c>
      <c r="GP315" s="33">
        <v>9.5691678800000003E-4</v>
      </c>
      <c r="GQ315" s="33">
        <v>9.5145426500000004E-4</v>
      </c>
      <c r="GR315" s="33">
        <v>9.4605324499999997E-4</v>
      </c>
      <c r="GS315" s="33">
        <v>9.4060271999999996E-4</v>
      </c>
      <c r="GT315" s="33">
        <v>9.3493649899999988E-4</v>
      </c>
      <c r="GU315" s="33">
        <v>9.2927844599999991E-4</v>
      </c>
      <c r="GV315" s="33">
        <v>9.2337688900000008E-4</v>
      </c>
      <c r="GW315" s="33">
        <v>9.1704664699999994E-4</v>
      </c>
      <c r="GX315" s="33">
        <v>9.1027596699999982E-4</v>
      </c>
    </row>
    <row r="316" spans="1:206" x14ac:dyDescent="0.25">
      <c r="A316" s="13" t="str">
        <f t="shared" si="3"/>
        <v>Boom-COARSE-0.8-14-Any</v>
      </c>
      <c r="B316" s="13" t="s">
        <v>57</v>
      </c>
      <c r="C316" s="13" t="s">
        <v>29</v>
      </c>
      <c r="D316" s="23">
        <v>0.8</v>
      </c>
      <c r="E316" s="23">
        <v>14</v>
      </c>
      <c r="F316" s="32" t="s">
        <v>48</v>
      </c>
      <c r="G316" s="33">
        <v>8.1692674199999996E-2</v>
      </c>
      <c r="H316" s="33">
        <v>5.3433689799999996E-2</v>
      </c>
      <c r="I316" s="33">
        <v>3.94335871E-2</v>
      </c>
      <c r="J316" s="33">
        <v>3.1174956699999999E-2</v>
      </c>
      <c r="K316" s="33">
        <v>2.6399513899999998E-2</v>
      </c>
      <c r="L316" s="33">
        <v>2.31051096E-2</v>
      </c>
      <c r="M316" s="33">
        <v>2.0559996800000001E-2</v>
      </c>
      <c r="N316" s="33">
        <v>1.86084413E-2</v>
      </c>
      <c r="O316" s="33">
        <v>1.6986572999999998E-2</v>
      </c>
      <c r="P316" s="33">
        <v>1.5612997899999998E-2</v>
      </c>
      <c r="Q316" s="33">
        <v>1.4350889679999999E-2</v>
      </c>
      <c r="R316" s="33">
        <v>1.323675744E-2</v>
      </c>
      <c r="S316" s="33">
        <v>1.2068459859999998E-2</v>
      </c>
      <c r="T316" s="33">
        <v>1.0952086929999999E-2</v>
      </c>
      <c r="U316" s="33">
        <v>9.82857738E-3</v>
      </c>
      <c r="V316" s="33">
        <v>8.7532993199999996E-3</v>
      </c>
      <c r="W316" s="33">
        <v>7.6873507900000002E-3</v>
      </c>
      <c r="X316" s="33">
        <v>7.1325308599999998E-3</v>
      </c>
      <c r="Y316" s="33">
        <v>6.6265028699999994E-3</v>
      </c>
      <c r="Z316" s="33">
        <v>6.1973957699999992E-3</v>
      </c>
      <c r="AA316" s="33">
        <v>5.79131716E-3</v>
      </c>
      <c r="AB316" s="33">
        <v>5.4451913799999996E-3</v>
      </c>
      <c r="AC316" s="33">
        <v>5.1465696299999994E-3</v>
      </c>
      <c r="AD316" s="33">
        <v>4.88760883E-3</v>
      </c>
      <c r="AE316" s="33">
        <v>4.6612869099999996E-3</v>
      </c>
      <c r="AF316" s="33">
        <v>4.4623861699999998E-3</v>
      </c>
      <c r="AG316" s="33">
        <v>4.2853779099999998E-3</v>
      </c>
      <c r="AH316" s="33">
        <v>4.1282357099999998E-3</v>
      </c>
      <c r="AI316" s="33">
        <v>3.9857573399999999E-3</v>
      </c>
      <c r="AJ316" s="33">
        <v>3.8573425199999998E-3</v>
      </c>
      <c r="AK316" s="33">
        <v>3.7403681899999997E-3</v>
      </c>
      <c r="AL316" s="33">
        <v>3.6339142899999995E-3</v>
      </c>
      <c r="AM316" s="33">
        <v>3.5352565299999997E-3</v>
      </c>
      <c r="AN316" s="33">
        <v>3.4450640099999998E-3</v>
      </c>
      <c r="AO316" s="33">
        <v>3.3611294599999995E-3</v>
      </c>
      <c r="AP316" s="33">
        <v>3.2838558169999998E-3</v>
      </c>
      <c r="AQ316" s="33">
        <v>3.2114403789999997E-3</v>
      </c>
      <c r="AR316" s="33">
        <v>3.1450621209999996E-3</v>
      </c>
      <c r="AS316" s="33">
        <v>3.0825050559999999E-3</v>
      </c>
      <c r="AT316" s="33">
        <v>3.0240698439999996E-3</v>
      </c>
      <c r="AU316" s="33">
        <v>2.9699248039999999E-3</v>
      </c>
      <c r="AV316" s="33">
        <v>2.9188029120000001E-3</v>
      </c>
      <c r="AW316" s="33">
        <v>2.8696979059999999E-3</v>
      </c>
      <c r="AX316" s="33">
        <v>2.8240731749999996E-3</v>
      </c>
      <c r="AY316" s="33">
        <v>2.7805226249999994E-3</v>
      </c>
      <c r="AZ316" s="33">
        <v>2.7398982819999999E-3</v>
      </c>
      <c r="BA316" s="33">
        <v>2.7015848430000005E-3</v>
      </c>
      <c r="BB316" s="33">
        <v>2.6653461160000003E-3</v>
      </c>
      <c r="BC316" s="33">
        <v>2.6298698769999999E-3</v>
      </c>
      <c r="BD316" s="33">
        <v>2.5955643489999998E-3</v>
      </c>
      <c r="BE316" s="33">
        <v>2.562160529E-3</v>
      </c>
      <c r="BF316" s="33">
        <v>2.5299569929999998E-3</v>
      </c>
      <c r="BG316" s="33">
        <v>2.499042204E-3</v>
      </c>
      <c r="BH316" s="33">
        <v>2.4693125990000002E-3</v>
      </c>
      <c r="BI316" s="33">
        <v>2.4403413789999997E-3</v>
      </c>
      <c r="BJ316" s="33">
        <v>2.4129621009999999E-3</v>
      </c>
      <c r="BK316" s="33">
        <v>2.38579098E-3</v>
      </c>
      <c r="BL316" s="33">
        <v>2.3590801779999997E-3</v>
      </c>
      <c r="BM316" s="33">
        <v>2.3329913619999998E-3</v>
      </c>
      <c r="BN316" s="33">
        <v>2.3070396679999998E-3</v>
      </c>
      <c r="BO316" s="33">
        <v>2.281070678E-3</v>
      </c>
      <c r="BP316" s="33">
        <v>2.2551128589999997E-3</v>
      </c>
      <c r="BQ316" s="33">
        <v>2.2295080619999996E-3</v>
      </c>
      <c r="BR316" s="33">
        <v>2.2047244689999998E-3</v>
      </c>
      <c r="BS316" s="33">
        <v>2.1810684600000003E-3</v>
      </c>
      <c r="BT316" s="33">
        <v>2.15809329E-3</v>
      </c>
      <c r="BU316" s="33">
        <v>2.1357372629999998E-3</v>
      </c>
      <c r="BV316" s="33">
        <v>2.1133717800000001E-3</v>
      </c>
      <c r="BW316" s="33">
        <v>2.0910592309999997E-3</v>
      </c>
      <c r="BX316" s="33">
        <v>2.0688528789999999E-3</v>
      </c>
      <c r="BY316" s="33">
        <v>2.0471922459999996E-3</v>
      </c>
      <c r="BZ316" s="33">
        <v>2.0252242479999998E-3</v>
      </c>
      <c r="CA316" s="33">
        <v>2.0039131719999997E-3</v>
      </c>
      <c r="CB316" s="33">
        <v>1.9833134509999999E-3</v>
      </c>
      <c r="CC316" s="33">
        <v>1.9632849410000002E-3</v>
      </c>
      <c r="CD316" s="33">
        <v>1.94400868E-3</v>
      </c>
      <c r="CE316" s="33">
        <v>1.9252308039999998E-3</v>
      </c>
      <c r="CF316" s="33">
        <v>1.9069480259999998E-3</v>
      </c>
      <c r="CG316" s="33">
        <v>1.8885437940000002E-3</v>
      </c>
      <c r="CH316" s="33">
        <v>1.8693704689999996E-3</v>
      </c>
      <c r="CI316" s="33">
        <v>1.8506262779999999E-3</v>
      </c>
      <c r="CJ316" s="33">
        <v>1.8313042809999999E-3</v>
      </c>
      <c r="CK316" s="33">
        <v>1.813065765E-3</v>
      </c>
      <c r="CL316" s="33">
        <v>1.7952722539999997E-3</v>
      </c>
      <c r="CM316" s="33">
        <v>1.778185115E-3</v>
      </c>
      <c r="CN316" s="33">
        <v>1.76197126E-3</v>
      </c>
      <c r="CO316" s="33">
        <v>1.7454004179999999E-3</v>
      </c>
      <c r="CP316" s="33">
        <v>1.728768564E-3</v>
      </c>
      <c r="CQ316" s="33">
        <v>1.7121076740000002E-3</v>
      </c>
      <c r="CR316" s="33">
        <v>1.6956254119999997E-3</v>
      </c>
      <c r="CS316" s="33">
        <v>1.6789634039999998E-3</v>
      </c>
      <c r="CT316" s="33">
        <v>1.6622658769999998E-3</v>
      </c>
      <c r="CU316" s="33">
        <v>1.6467504119999999E-3</v>
      </c>
      <c r="CV316" s="33">
        <v>1.631466817E-3</v>
      </c>
      <c r="CW316" s="33">
        <v>1.6166208669999998E-3</v>
      </c>
      <c r="CX316" s="33">
        <v>1.6020246169999998E-3</v>
      </c>
      <c r="CY316" s="33">
        <v>1.5872020469999998E-3</v>
      </c>
      <c r="CZ316" s="33">
        <v>1.571580144E-3</v>
      </c>
      <c r="DA316" s="33">
        <v>1.5557315599999998E-3</v>
      </c>
      <c r="DB316" s="33">
        <v>1.540028807E-3</v>
      </c>
      <c r="DC316" s="33">
        <v>1.5245119840000001E-3</v>
      </c>
      <c r="DD316" s="33">
        <v>1.5099027319999999E-3</v>
      </c>
      <c r="DE316" s="33">
        <v>1.4966671629999999E-3</v>
      </c>
      <c r="DF316" s="33">
        <v>1.483592361E-3</v>
      </c>
      <c r="DG316" s="33">
        <v>1.4714267929999999E-3</v>
      </c>
      <c r="DH316" s="33">
        <v>1.4596777599999999E-3</v>
      </c>
      <c r="DI316" s="33">
        <v>1.4475337319999999E-3</v>
      </c>
      <c r="DJ316" s="33">
        <v>1.4352643309999999E-3</v>
      </c>
      <c r="DK316" s="33">
        <v>1.4231898609999999E-3</v>
      </c>
      <c r="DL316" s="33">
        <v>1.4107065009999998E-3</v>
      </c>
      <c r="DM316" s="33">
        <v>1.3982569069999999E-3</v>
      </c>
      <c r="DN316" s="33">
        <v>1.386896847E-3</v>
      </c>
      <c r="DO316" s="33">
        <v>1.376654742E-3</v>
      </c>
      <c r="DP316" s="33">
        <v>1.366376345E-3</v>
      </c>
      <c r="DQ316" s="33">
        <v>1.3572842849999998E-3</v>
      </c>
      <c r="DR316" s="33">
        <v>1.3479481809999998E-3</v>
      </c>
      <c r="DS316" s="33">
        <v>1.3383330230000001E-3</v>
      </c>
      <c r="DT316" s="33">
        <v>1.329266807E-3</v>
      </c>
      <c r="DU316" s="33">
        <v>1.3201328259999999E-3</v>
      </c>
      <c r="DV316" s="33">
        <v>1.311313146E-3</v>
      </c>
      <c r="DW316" s="33">
        <v>1.3033627709999999E-3</v>
      </c>
      <c r="DX316" s="33">
        <v>1.2958242739999999E-3</v>
      </c>
      <c r="DY316" s="33">
        <v>1.2884836179999999E-3</v>
      </c>
      <c r="DZ316" s="33">
        <v>1.281538666E-3</v>
      </c>
      <c r="EA316" s="33">
        <v>1.2747302829999999E-3</v>
      </c>
      <c r="EB316" s="33">
        <v>1.2674069689999998E-3</v>
      </c>
      <c r="EC316" s="33">
        <v>1.2598542419999998E-3</v>
      </c>
      <c r="ED316" s="33">
        <v>1.2523812039999999E-3</v>
      </c>
      <c r="EE316" s="33">
        <v>1.2450812039999999E-3</v>
      </c>
      <c r="EF316" s="33">
        <v>1.2381604830000001E-3</v>
      </c>
      <c r="EG316" s="33">
        <v>1.2322936639999999E-3</v>
      </c>
      <c r="EH316" s="33">
        <v>1.2273553999999998E-3</v>
      </c>
      <c r="EI316" s="33">
        <v>1.222928623E-3</v>
      </c>
      <c r="EJ316" s="33">
        <v>1.2191554299999998E-3</v>
      </c>
      <c r="EK316" s="33">
        <v>1.2151580189999997E-3</v>
      </c>
      <c r="EL316" s="33">
        <v>1.2105134479999998E-3</v>
      </c>
      <c r="EM316" s="33">
        <v>1.2056124720000001E-3</v>
      </c>
      <c r="EN316" s="33">
        <v>1.2004592429999998E-3</v>
      </c>
      <c r="EO316" s="33">
        <v>1.195086689E-3</v>
      </c>
      <c r="EP316" s="33">
        <v>1.1900468359999999E-3</v>
      </c>
      <c r="EQ316" s="33">
        <v>1.185404633E-3</v>
      </c>
      <c r="ER316" s="33">
        <v>1.1808736769999999E-3</v>
      </c>
      <c r="ES316" s="33">
        <v>1.176431475E-3</v>
      </c>
      <c r="ET316" s="33">
        <v>1.171707027E-3</v>
      </c>
      <c r="EU316" s="33">
        <v>1.166420551E-3</v>
      </c>
      <c r="EV316" s="33">
        <v>1.160894225E-3</v>
      </c>
      <c r="EW316" s="33">
        <v>1.1553864679999999E-3</v>
      </c>
      <c r="EX316" s="33">
        <v>1.1499371909999999E-3</v>
      </c>
      <c r="EY316" s="33">
        <v>1.1446525969999999E-3</v>
      </c>
      <c r="EZ316" s="33">
        <v>1.139920645E-3</v>
      </c>
      <c r="FA316" s="33">
        <v>1.1349912199999999E-3</v>
      </c>
      <c r="FB316" s="33">
        <v>1.1298800339999999E-3</v>
      </c>
      <c r="FC316" s="33">
        <v>1.1248625429999999E-3</v>
      </c>
      <c r="FD316" s="33">
        <v>1.119659625E-3</v>
      </c>
      <c r="FE316" s="33">
        <v>1.113960653E-3</v>
      </c>
      <c r="FF316" s="33">
        <v>1.107733559E-3</v>
      </c>
      <c r="FG316" s="33">
        <v>1.1014384489999999E-3</v>
      </c>
      <c r="FH316" s="33">
        <v>1.0953880359999999E-3</v>
      </c>
      <c r="FI316" s="33">
        <v>1.089228439E-3</v>
      </c>
      <c r="FJ316" s="33">
        <v>1.083239264E-3</v>
      </c>
      <c r="FK316" s="33">
        <v>1.077596735E-3</v>
      </c>
      <c r="FL316" s="33">
        <v>1.0722436459999999E-3</v>
      </c>
      <c r="FM316" s="33">
        <v>1.0669098909999999E-3</v>
      </c>
      <c r="FN316" s="33">
        <v>1.0613761770000001E-3</v>
      </c>
      <c r="FO316" s="33">
        <v>1.0555535239999999E-3</v>
      </c>
      <c r="FP316" s="33">
        <v>1.0492166649999999E-3</v>
      </c>
      <c r="FQ316" s="33">
        <v>1.0428268619999998E-3</v>
      </c>
      <c r="FR316" s="33">
        <v>1.0364529339999999E-3</v>
      </c>
      <c r="FS316" s="33">
        <v>1.029955421E-3</v>
      </c>
      <c r="FT316" s="33">
        <v>1.023609318E-3</v>
      </c>
      <c r="FU316" s="33">
        <v>1.017463727E-3</v>
      </c>
      <c r="FV316" s="33">
        <v>1.011117196E-3</v>
      </c>
      <c r="FW316" s="33">
        <v>1.0047110509999999E-3</v>
      </c>
      <c r="FX316" s="33">
        <v>9.9842752299999994E-4</v>
      </c>
      <c r="FY316" s="33">
        <v>9.9158909299999981E-4</v>
      </c>
      <c r="FZ316" s="33">
        <v>9.8455770499999984E-4</v>
      </c>
      <c r="GA316" s="33">
        <v>9.7830223599999983E-4</v>
      </c>
      <c r="GB316" s="33">
        <v>9.7220426E-4</v>
      </c>
      <c r="GC316" s="33">
        <v>9.6601795599999998E-4</v>
      </c>
      <c r="GD316" s="33">
        <v>9.6023851499999987E-4</v>
      </c>
      <c r="GE316" s="33">
        <v>9.5435852799999994E-4</v>
      </c>
      <c r="GF316" s="33">
        <v>9.4865388699999996E-4</v>
      </c>
      <c r="GG316" s="33">
        <v>9.4320715899999996E-4</v>
      </c>
      <c r="GH316" s="33">
        <v>9.3737179499999985E-4</v>
      </c>
      <c r="GI316" s="33">
        <v>9.3108969000000002E-4</v>
      </c>
      <c r="GJ316" s="33">
        <v>9.2502464199999981E-4</v>
      </c>
      <c r="GK316" s="33">
        <v>9.1901631599999997E-4</v>
      </c>
      <c r="GL316" s="33">
        <v>9.1268765899999989E-4</v>
      </c>
      <c r="GM316" s="33">
        <v>9.0673931899999986E-4</v>
      </c>
      <c r="GN316" s="33">
        <v>9.0116682099999998E-4</v>
      </c>
      <c r="GO316" s="33">
        <v>8.953310999999999E-4</v>
      </c>
      <c r="GP316" s="33">
        <v>8.8971342499999991E-4</v>
      </c>
      <c r="GQ316" s="33">
        <v>8.8459554199999996E-4</v>
      </c>
      <c r="GR316" s="33">
        <v>8.7947233299999993E-4</v>
      </c>
      <c r="GS316" s="33">
        <v>8.7417924899999997E-4</v>
      </c>
      <c r="GT316" s="33">
        <v>8.6896429399999997E-4</v>
      </c>
      <c r="GU316" s="33">
        <v>8.6379472299999991E-4</v>
      </c>
      <c r="GV316" s="33">
        <v>8.5860629499999994E-4</v>
      </c>
      <c r="GW316" s="33">
        <v>8.5350286699999991E-4</v>
      </c>
      <c r="GX316" s="33">
        <v>8.4795189799999988E-4</v>
      </c>
    </row>
    <row r="317" spans="1:206" x14ac:dyDescent="0.25">
      <c r="A317" s="13" t="str">
        <f t="shared" si="3"/>
        <v>Boom-COARSE-0.8-7-Any</v>
      </c>
      <c r="B317" s="13" t="s">
        <v>57</v>
      </c>
      <c r="C317" s="13" t="s">
        <v>29</v>
      </c>
      <c r="D317" s="23">
        <v>0.8</v>
      </c>
      <c r="E317" s="23">
        <v>7</v>
      </c>
      <c r="F317" s="32" t="s">
        <v>48</v>
      </c>
      <c r="G317" s="33">
        <v>4.1401747899999994E-2</v>
      </c>
      <c r="H317" s="33">
        <v>2.4755645100000001E-2</v>
      </c>
      <c r="I317" s="33">
        <v>1.80735016E-2</v>
      </c>
      <c r="J317" s="33">
        <v>1.48669075E-2</v>
      </c>
      <c r="K317" s="33">
        <v>1.3613234209999998E-2</v>
      </c>
      <c r="L317" s="33">
        <v>1.3039294810000001E-2</v>
      </c>
      <c r="M317" s="33">
        <v>1.257343281E-2</v>
      </c>
      <c r="N317" s="33">
        <v>1.222836857E-2</v>
      </c>
      <c r="O317" s="33">
        <v>1.1813398139999999E-2</v>
      </c>
      <c r="P317" s="33">
        <v>1.1351162979999999E-2</v>
      </c>
      <c r="Q317" s="33">
        <v>1.077409482E-2</v>
      </c>
      <c r="R317" s="33">
        <v>1.0113837099999998E-2</v>
      </c>
      <c r="S317" s="33">
        <v>9.3905500399999991E-3</v>
      </c>
      <c r="T317" s="33">
        <v>8.5754212399999988E-3</v>
      </c>
      <c r="U317" s="33">
        <v>7.714536709999999E-3</v>
      </c>
      <c r="V317" s="33">
        <v>6.8364412999999992E-3</v>
      </c>
      <c r="W317" s="33">
        <v>5.9637489299999994E-3</v>
      </c>
      <c r="X317" s="33">
        <v>5.58389397E-3</v>
      </c>
      <c r="Y317" s="33">
        <v>5.2781076999999996E-3</v>
      </c>
      <c r="Z317" s="33">
        <v>5.043998269999999E-3</v>
      </c>
      <c r="AA317" s="33">
        <v>4.8594735999999998E-3</v>
      </c>
      <c r="AB317" s="33">
        <v>4.7011387500000001E-3</v>
      </c>
      <c r="AC317" s="33">
        <v>4.5600280099999998E-3</v>
      </c>
      <c r="AD317" s="33">
        <v>4.4319890499999997E-3</v>
      </c>
      <c r="AE317" s="33">
        <v>4.3126643399999994E-3</v>
      </c>
      <c r="AF317" s="33">
        <v>4.2018185999999997E-3</v>
      </c>
      <c r="AG317" s="33">
        <v>4.0976783799999998E-3</v>
      </c>
      <c r="AH317" s="33">
        <v>3.9991126570000004E-3</v>
      </c>
      <c r="AI317" s="33">
        <v>3.9068775859999998E-3</v>
      </c>
      <c r="AJ317" s="33">
        <v>3.8182965009999998E-3</v>
      </c>
      <c r="AK317" s="33">
        <v>3.7341818829999996E-3</v>
      </c>
      <c r="AL317" s="33">
        <v>3.6532900269999995E-3</v>
      </c>
      <c r="AM317" s="33">
        <v>3.5765959189999995E-3</v>
      </c>
      <c r="AN317" s="33">
        <v>3.5035831039999998E-3</v>
      </c>
      <c r="AO317" s="33">
        <v>3.4329752719999998E-3</v>
      </c>
      <c r="AP317" s="33">
        <v>3.3656816459999997E-3</v>
      </c>
      <c r="AQ317" s="33">
        <v>3.3012232489999993E-3</v>
      </c>
      <c r="AR317" s="33">
        <v>3.2384267159999997E-3</v>
      </c>
      <c r="AS317" s="33">
        <v>3.1784080139999997E-3</v>
      </c>
      <c r="AT317" s="33">
        <v>3.12063904E-3</v>
      </c>
      <c r="AU317" s="33">
        <v>3.0660883130000003E-3</v>
      </c>
      <c r="AV317" s="33">
        <v>3.0125523459999999E-3</v>
      </c>
      <c r="AW317" s="33">
        <v>2.9609764559999996E-3</v>
      </c>
      <c r="AX317" s="33">
        <v>2.911143574E-3</v>
      </c>
      <c r="AY317" s="33">
        <v>2.8631523E-3</v>
      </c>
      <c r="AZ317" s="33">
        <v>2.8168857599999999E-3</v>
      </c>
      <c r="BA317" s="33">
        <v>2.7717979209999997E-3</v>
      </c>
      <c r="BB317" s="33">
        <v>2.7282949549999997E-3</v>
      </c>
      <c r="BC317" s="33">
        <v>2.6865111219999999E-3</v>
      </c>
      <c r="BD317" s="33">
        <v>2.6466510090000003E-3</v>
      </c>
      <c r="BE317" s="33">
        <v>2.6083926319999998E-3</v>
      </c>
      <c r="BF317" s="33">
        <v>2.5704520109999999E-3</v>
      </c>
      <c r="BG317" s="33">
        <v>2.5344278399999998E-3</v>
      </c>
      <c r="BH317" s="33">
        <v>2.4995063039999999E-3</v>
      </c>
      <c r="BI317" s="33">
        <v>2.4651297919999998E-3</v>
      </c>
      <c r="BJ317" s="33">
        <v>2.4313545059999999E-3</v>
      </c>
      <c r="BK317" s="33">
        <v>2.3972991109999999E-3</v>
      </c>
      <c r="BL317" s="33">
        <v>2.3641683710000001E-3</v>
      </c>
      <c r="BM317" s="33">
        <v>2.3321951410000003E-3</v>
      </c>
      <c r="BN317" s="33">
        <v>2.3013046449999997E-3</v>
      </c>
      <c r="BO317" s="33">
        <v>2.2719704289999999E-3</v>
      </c>
      <c r="BP317" s="33">
        <v>2.2421426009999997E-3</v>
      </c>
      <c r="BQ317" s="33">
        <v>2.2126888139999998E-3</v>
      </c>
      <c r="BR317" s="33">
        <v>2.1837602129999995E-3</v>
      </c>
      <c r="BS317" s="33">
        <v>2.1556881339999997E-3</v>
      </c>
      <c r="BT317" s="33">
        <v>2.1277856179999998E-3</v>
      </c>
      <c r="BU317" s="33">
        <v>2.0994889339999998E-3</v>
      </c>
      <c r="BV317" s="33">
        <v>2.0718015830000001E-3</v>
      </c>
      <c r="BW317" s="33">
        <v>2.0453129719999997E-3</v>
      </c>
      <c r="BX317" s="33">
        <v>2.0195122570000001E-3</v>
      </c>
      <c r="BY317" s="33">
        <v>1.9949645460000001E-3</v>
      </c>
      <c r="BZ317" s="33">
        <v>1.9703727499999998E-3</v>
      </c>
      <c r="CA317" s="33">
        <v>1.9463207479999997E-3</v>
      </c>
      <c r="CB317" s="33">
        <v>1.9219729439999998E-3</v>
      </c>
      <c r="CC317" s="33">
        <v>1.8980126269999998E-3</v>
      </c>
      <c r="CD317" s="33">
        <v>1.8743993679999997E-3</v>
      </c>
      <c r="CE317" s="33">
        <v>1.850865481E-3</v>
      </c>
      <c r="CF317" s="33">
        <v>1.8281868640000001E-3</v>
      </c>
      <c r="CG317" s="33">
        <v>1.8061862839999997E-3</v>
      </c>
      <c r="CH317" s="33">
        <v>1.784312421E-3</v>
      </c>
      <c r="CI317" s="33">
        <v>1.763202967E-3</v>
      </c>
      <c r="CJ317" s="33">
        <v>1.742092064E-3</v>
      </c>
      <c r="CK317" s="33">
        <v>1.7216488779999998E-3</v>
      </c>
      <c r="CL317" s="33">
        <v>1.7016967810000001E-3</v>
      </c>
      <c r="CM317" s="33">
        <v>1.6819565380000001E-3</v>
      </c>
      <c r="CN317" s="33">
        <v>1.6618523769999999E-3</v>
      </c>
      <c r="CO317" s="33">
        <v>1.6421428700000001E-3</v>
      </c>
      <c r="CP317" s="33">
        <v>1.6235618409999998E-3</v>
      </c>
      <c r="CQ317" s="33">
        <v>1.6055418139999998E-3</v>
      </c>
      <c r="CR317" s="33">
        <v>1.5882549609999999E-3</v>
      </c>
      <c r="CS317" s="33">
        <v>1.5711561990000001E-3</v>
      </c>
      <c r="CT317" s="33">
        <v>1.5535386590000001E-3</v>
      </c>
      <c r="CU317" s="33">
        <v>1.535989221E-3</v>
      </c>
      <c r="CV317" s="33">
        <v>1.518038158E-3</v>
      </c>
      <c r="CW317" s="33">
        <v>1.5011977529999999E-3</v>
      </c>
      <c r="CX317" s="33">
        <v>1.485268249E-3</v>
      </c>
      <c r="CY317" s="33">
        <v>1.4696451669999999E-3</v>
      </c>
      <c r="CZ317" s="33">
        <v>1.4545148159999998E-3</v>
      </c>
      <c r="DA317" s="33">
        <v>1.4392088309999999E-3</v>
      </c>
      <c r="DB317" s="33">
        <v>1.4246532279999999E-3</v>
      </c>
      <c r="DC317" s="33">
        <v>1.4104285759999999E-3</v>
      </c>
      <c r="DD317" s="33">
        <v>1.3955822279999998E-3</v>
      </c>
      <c r="DE317" s="33">
        <v>1.380899036E-3</v>
      </c>
      <c r="DF317" s="33">
        <v>1.3662974089999999E-3</v>
      </c>
      <c r="DG317" s="33">
        <v>1.352179108E-3</v>
      </c>
      <c r="DH317" s="33">
        <v>1.337981758E-3</v>
      </c>
      <c r="DI317" s="33">
        <v>1.3245902289999998E-3</v>
      </c>
      <c r="DJ317" s="33">
        <v>1.31177383E-3</v>
      </c>
      <c r="DK317" s="33">
        <v>1.299261408E-3</v>
      </c>
      <c r="DL317" s="33">
        <v>1.2871359809999998E-3</v>
      </c>
      <c r="DM317" s="33">
        <v>1.274299215E-3</v>
      </c>
      <c r="DN317" s="33">
        <v>1.2615130589999999E-3</v>
      </c>
      <c r="DO317" s="33">
        <v>1.2493123589999999E-3</v>
      </c>
      <c r="DP317" s="33">
        <v>1.2370387239999999E-3</v>
      </c>
      <c r="DQ317" s="33">
        <v>1.2252516729999998E-3</v>
      </c>
      <c r="DR317" s="33">
        <v>1.2133979849999999E-3</v>
      </c>
      <c r="DS317" s="33">
        <v>1.2018446979999999E-3</v>
      </c>
      <c r="DT317" s="33">
        <v>1.190601727E-3</v>
      </c>
      <c r="DU317" s="33">
        <v>1.1800445729999998E-3</v>
      </c>
      <c r="DV317" s="33">
        <v>1.1689309709999999E-3</v>
      </c>
      <c r="DW317" s="33">
        <v>1.1573690059999999E-3</v>
      </c>
      <c r="DX317" s="33">
        <v>1.145691252E-3</v>
      </c>
      <c r="DY317" s="33">
        <v>1.1342873829999999E-3</v>
      </c>
      <c r="DZ317" s="33">
        <v>1.1231126579999999E-3</v>
      </c>
      <c r="EA317" s="33">
        <v>1.1127913380000001E-3</v>
      </c>
      <c r="EB317" s="33">
        <v>1.102699206E-3</v>
      </c>
      <c r="EC317" s="33">
        <v>1.093247308E-3</v>
      </c>
      <c r="ED317" s="33">
        <v>1.083526756E-3</v>
      </c>
      <c r="EE317" s="33">
        <v>1.0736869929999998E-3</v>
      </c>
      <c r="EF317" s="33">
        <v>1.063795216E-3</v>
      </c>
      <c r="EG317" s="33">
        <v>1.0533117569999999E-3</v>
      </c>
      <c r="EH317" s="33">
        <v>1.0430513609999998E-3</v>
      </c>
      <c r="EI317" s="33">
        <v>1.0328687129999999E-3</v>
      </c>
      <c r="EJ317" s="33">
        <v>1.0228488959999999E-3</v>
      </c>
      <c r="EK317" s="33">
        <v>1.0136084320000001E-3</v>
      </c>
      <c r="EL317" s="33">
        <v>1.0045336010000001E-3</v>
      </c>
      <c r="EM317" s="33">
        <v>9.9581056299999989E-4</v>
      </c>
      <c r="EN317" s="33">
        <v>9.870470809999999E-4</v>
      </c>
      <c r="EO317" s="33">
        <v>9.7830957899999998E-4</v>
      </c>
      <c r="EP317" s="33">
        <v>9.6864859399999992E-4</v>
      </c>
      <c r="EQ317" s="33">
        <v>9.5906373099999991E-4</v>
      </c>
      <c r="ER317" s="33">
        <v>9.4941564599999992E-4</v>
      </c>
      <c r="ES317" s="33">
        <v>9.4048398699999995E-4</v>
      </c>
      <c r="ET317" s="33">
        <v>9.3211287799999988E-4</v>
      </c>
      <c r="EU317" s="33">
        <v>9.2420064399999983E-4</v>
      </c>
      <c r="EV317" s="33">
        <v>9.1631158699999999E-4</v>
      </c>
      <c r="EW317" s="33">
        <v>9.0857080699999996E-4</v>
      </c>
      <c r="EX317" s="33">
        <v>9.0048565099999991E-4</v>
      </c>
      <c r="EY317" s="33">
        <v>8.9253242799999994E-4</v>
      </c>
      <c r="EZ317" s="33">
        <v>8.8465825200000005E-4</v>
      </c>
      <c r="FA317" s="33">
        <v>8.7646786299999994E-4</v>
      </c>
      <c r="FB317" s="33">
        <v>8.6832262400000004E-4</v>
      </c>
      <c r="FC317" s="33">
        <v>8.6084772400000001E-4</v>
      </c>
      <c r="FD317" s="33">
        <v>8.5333640300000002E-4</v>
      </c>
      <c r="FE317" s="33">
        <v>8.4638499999999995E-4</v>
      </c>
      <c r="FF317" s="33">
        <v>8.3940365099999996E-4</v>
      </c>
      <c r="FG317" s="33">
        <v>8.3242148999999985E-4</v>
      </c>
      <c r="FH317" s="33">
        <v>8.2521478000000003E-4</v>
      </c>
      <c r="FI317" s="33">
        <v>8.1810576599999994E-4</v>
      </c>
      <c r="FJ317" s="33">
        <v>8.1106518699999993E-4</v>
      </c>
      <c r="FK317" s="33">
        <v>8.0424443199999997E-4</v>
      </c>
      <c r="FL317" s="33">
        <v>7.9755306799999994E-4</v>
      </c>
      <c r="FM317" s="33">
        <v>7.9133531900000002E-4</v>
      </c>
      <c r="FN317" s="33">
        <v>7.8545521300000002E-4</v>
      </c>
      <c r="FO317" s="33">
        <v>7.7986527200000003E-4</v>
      </c>
      <c r="FP317" s="33">
        <v>7.7394179899999995E-4</v>
      </c>
      <c r="FQ317" s="33">
        <v>7.6794770700000005E-4</v>
      </c>
      <c r="FR317" s="33">
        <v>7.61647313E-4</v>
      </c>
      <c r="FS317" s="33">
        <v>7.5553029500000004E-4</v>
      </c>
      <c r="FT317" s="33">
        <v>7.4943748499999995E-4</v>
      </c>
      <c r="FU317" s="33">
        <v>7.4346340999999986E-4</v>
      </c>
      <c r="FV317" s="33">
        <v>7.3801899399999994E-4</v>
      </c>
      <c r="FW317" s="33">
        <v>7.3314338399999999E-4</v>
      </c>
      <c r="FX317" s="33">
        <v>7.2808164400000003E-4</v>
      </c>
      <c r="FY317" s="33">
        <v>7.2347234399999989E-4</v>
      </c>
      <c r="FZ317" s="33">
        <v>7.1822558299999991E-4</v>
      </c>
      <c r="GA317" s="33">
        <v>7.1286362800000009E-4</v>
      </c>
      <c r="GB317" s="33">
        <v>7.0755481499999999E-4</v>
      </c>
      <c r="GC317" s="33">
        <v>7.0238893099999994E-4</v>
      </c>
      <c r="GD317" s="33">
        <v>6.971281849999999E-4</v>
      </c>
      <c r="GE317" s="33">
        <v>6.9226957099999991E-4</v>
      </c>
      <c r="GF317" s="33">
        <v>6.8779307200000006E-4</v>
      </c>
      <c r="GG317" s="33">
        <v>6.8333261899999995E-4</v>
      </c>
      <c r="GH317" s="33">
        <v>6.7915993699999998E-4</v>
      </c>
      <c r="GI317" s="33">
        <v>6.7495613799999998E-4</v>
      </c>
      <c r="GJ317" s="33">
        <v>6.7037836799999995E-4</v>
      </c>
      <c r="GK317" s="33">
        <v>6.6581121900000009E-4</v>
      </c>
      <c r="GL317" s="33">
        <v>6.6089732099999994E-4</v>
      </c>
      <c r="GM317" s="33">
        <v>6.5610835499999996E-4</v>
      </c>
      <c r="GN317" s="33">
        <v>6.5172612799999996E-4</v>
      </c>
      <c r="GO317" s="33">
        <v>6.4761747999999989E-4</v>
      </c>
      <c r="GP317" s="33">
        <v>6.4359585100000002E-4</v>
      </c>
      <c r="GQ317" s="33">
        <v>6.3965266599999993E-4</v>
      </c>
      <c r="GR317" s="33">
        <v>6.357586059999999E-4</v>
      </c>
      <c r="GS317" s="33">
        <v>6.3177314199999994E-4</v>
      </c>
      <c r="GT317" s="33">
        <v>6.27398769E-4</v>
      </c>
      <c r="GU317" s="33">
        <v>6.23029973E-4</v>
      </c>
      <c r="GV317" s="33">
        <v>6.1873211299999997E-4</v>
      </c>
      <c r="GW317" s="33">
        <v>6.1482935699999999E-4</v>
      </c>
      <c r="GX317" s="33">
        <v>6.10917188E-4</v>
      </c>
    </row>
    <row r="318" spans="1:206" x14ac:dyDescent="0.25">
      <c r="A318" s="13" t="str">
        <f t="shared" si="3"/>
        <v>Boom-COARSE-0.8-20-60</v>
      </c>
      <c r="B318" s="13" t="s">
        <v>57</v>
      </c>
      <c r="C318" s="13" t="s">
        <v>29</v>
      </c>
      <c r="D318" s="23">
        <v>0.8</v>
      </c>
      <c r="E318" s="23">
        <v>20</v>
      </c>
      <c r="F318" s="32">
        <v>60</v>
      </c>
      <c r="G318" s="13">
        <v>0.11357413599999999</v>
      </c>
      <c r="H318" s="13">
        <v>7.8290498099999994E-2</v>
      </c>
      <c r="I318" s="13">
        <v>5.8839398099999995E-2</v>
      </c>
      <c r="J318" s="13">
        <v>4.7013677599999998E-2</v>
      </c>
      <c r="K318" s="13">
        <v>3.8902558199999993E-2</v>
      </c>
      <c r="L318" s="13">
        <v>3.3680861899999998E-2</v>
      </c>
      <c r="M318" s="13">
        <v>2.9646634700000001E-2</v>
      </c>
      <c r="N318" s="13">
        <v>2.6463433599999999E-2</v>
      </c>
      <c r="O318" s="13">
        <v>2.37113002E-2</v>
      </c>
      <c r="P318" s="13">
        <v>2.1403889999999998E-2</v>
      </c>
      <c r="Q318" s="13">
        <v>1.9325236400000001E-2</v>
      </c>
      <c r="R318" s="13">
        <v>1.7465375699999997E-2</v>
      </c>
      <c r="S318" s="13">
        <v>1.5685390600000002E-2</v>
      </c>
      <c r="T318" s="13">
        <v>1.4071609049999999E-2</v>
      </c>
      <c r="U318" s="13">
        <v>1.2501482729999999E-2</v>
      </c>
      <c r="V318" s="13">
        <v>1.103504015E-2</v>
      </c>
      <c r="W318" s="13">
        <v>9.6467896600000002E-3</v>
      </c>
      <c r="X318" s="13">
        <v>8.793399549999999E-3</v>
      </c>
      <c r="Y318" s="13">
        <v>8.0605778199999995E-3</v>
      </c>
      <c r="Z318" s="13">
        <v>7.4023832599999992E-3</v>
      </c>
      <c r="AA318" s="13">
        <v>6.8211402699999996E-3</v>
      </c>
      <c r="AB318" s="13">
        <v>6.2776432799999992E-3</v>
      </c>
      <c r="AC318" s="13">
        <v>5.8016215499999994E-3</v>
      </c>
      <c r="AD318" s="13">
        <v>5.38410416E-3</v>
      </c>
      <c r="AE318" s="13">
        <v>5.0121855799999991E-3</v>
      </c>
      <c r="AF318" s="13">
        <v>4.6834062899999999E-3</v>
      </c>
      <c r="AG318" s="13">
        <v>4.3880623299999994E-3</v>
      </c>
      <c r="AH318" s="13">
        <v>4.1215967699999995E-3</v>
      </c>
      <c r="AI318" s="13">
        <v>3.8819564299999998E-3</v>
      </c>
      <c r="AJ318" s="13">
        <v>3.6653637500000001E-3</v>
      </c>
      <c r="AK318" s="13">
        <v>3.4670815299999999E-3</v>
      </c>
      <c r="AL318" s="13">
        <v>3.2859676900000002E-3</v>
      </c>
      <c r="AM318" s="13">
        <v>3.1190127799999995E-3</v>
      </c>
      <c r="AN318" s="13">
        <v>2.9647442499999999E-3</v>
      </c>
      <c r="AO318" s="13">
        <v>2.8231148299999996E-3</v>
      </c>
      <c r="AP318" s="13">
        <v>2.6929744E-3</v>
      </c>
      <c r="AQ318" s="13">
        <v>2.5714260199999994E-3</v>
      </c>
      <c r="AR318" s="13">
        <v>2.4583347799999999E-3</v>
      </c>
      <c r="AS318" s="13">
        <v>2.3529358399999997E-3</v>
      </c>
      <c r="AT318" s="13">
        <v>2.2554147900000002E-3</v>
      </c>
      <c r="AU318" s="13">
        <v>2.1643830130000001E-3</v>
      </c>
      <c r="AV318" s="13">
        <v>2.0785335949999998E-3</v>
      </c>
      <c r="AW318" s="13">
        <v>1.9985081389999998E-3</v>
      </c>
      <c r="AX318" s="13">
        <v>1.923231178E-3</v>
      </c>
      <c r="AY318" s="13">
        <v>1.8518171909999998E-3</v>
      </c>
      <c r="AZ318" s="13">
        <v>1.7861981739999999E-3</v>
      </c>
      <c r="BA318" s="13">
        <v>1.7231875509999999E-3</v>
      </c>
      <c r="BB318" s="13">
        <v>1.6652522579999997E-3</v>
      </c>
      <c r="BC318" s="13">
        <v>1.610230722E-3</v>
      </c>
      <c r="BD318" s="13">
        <v>1.5572744049999999E-3</v>
      </c>
      <c r="BE318" s="13">
        <v>1.5075995729999998E-3</v>
      </c>
      <c r="BF318" s="13">
        <v>1.4601887599999998E-3</v>
      </c>
      <c r="BG318" s="13">
        <v>1.4153579479999998E-3</v>
      </c>
      <c r="BH318" s="13">
        <v>1.3731912489999998E-3</v>
      </c>
      <c r="BI318" s="13">
        <v>1.3336035369999999E-3</v>
      </c>
      <c r="BJ318" s="13">
        <v>1.296172255E-3</v>
      </c>
      <c r="BK318" s="13">
        <v>1.260479783E-3</v>
      </c>
      <c r="BL318" s="13">
        <v>1.2280375649999999E-3</v>
      </c>
      <c r="BM318" s="13">
        <v>1.1965518169999999E-3</v>
      </c>
      <c r="BN318" s="13">
        <v>1.1675663310000001E-3</v>
      </c>
      <c r="BO318" s="13">
        <v>1.1404503860000001E-3</v>
      </c>
      <c r="BP318" s="13">
        <v>1.114403469E-3</v>
      </c>
      <c r="BQ318" s="13">
        <v>1.0894037070000001E-3</v>
      </c>
      <c r="BR318" s="13">
        <v>1.0659519180000001E-3</v>
      </c>
      <c r="BS318" s="13">
        <v>1.0444374749999999E-3</v>
      </c>
      <c r="BT318" s="13">
        <v>1.0240011639999999E-3</v>
      </c>
      <c r="BU318" s="13">
        <v>1.005316233E-3</v>
      </c>
      <c r="BV318" s="13">
        <v>9.8768771899999984E-4</v>
      </c>
      <c r="BW318" s="13">
        <v>9.7068838399999992E-4</v>
      </c>
      <c r="BX318" s="13">
        <v>9.5451486199999997E-4</v>
      </c>
      <c r="BY318" s="13">
        <v>9.3902932699999986E-4</v>
      </c>
      <c r="BZ318" s="13">
        <v>9.2408827499999998E-4</v>
      </c>
      <c r="CA318" s="13">
        <v>9.0995668799999992E-4</v>
      </c>
      <c r="CB318" s="13">
        <v>8.9649617599999994E-4</v>
      </c>
      <c r="CC318" s="13">
        <v>8.8487208699999996E-4</v>
      </c>
      <c r="CD318" s="13">
        <v>8.7289071700000003E-4</v>
      </c>
      <c r="CE318" s="13">
        <v>8.62039187E-4</v>
      </c>
      <c r="CF318" s="13">
        <v>8.51327524E-4</v>
      </c>
      <c r="CG318" s="13">
        <v>8.4040496299999995E-4</v>
      </c>
      <c r="CH318" s="13">
        <v>8.3063179699999993E-4</v>
      </c>
      <c r="CI318" s="13">
        <v>8.2130656099999998E-4</v>
      </c>
      <c r="CJ318" s="13">
        <v>8.1234537299999993E-4</v>
      </c>
      <c r="CK318" s="13">
        <v>8.0449262399999997E-4</v>
      </c>
      <c r="CL318" s="13">
        <v>7.9712087099999989E-4</v>
      </c>
      <c r="CM318" s="13">
        <v>7.9040237199999998E-4</v>
      </c>
      <c r="CN318" s="13">
        <v>7.8335025699999999E-4</v>
      </c>
      <c r="CO318" s="13">
        <v>7.7696926799999998E-4</v>
      </c>
      <c r="CP318" s="13">
        <v>7.6985335099999993E-4</v>
      </c>
      <c r="CQ318" s="13">
        <v>7.6320345099999988E-4</v>
      </c>
      <c r="CR318" s="13">
        <v>7.5686849800000002E-4</v>
      </c>
      <c r="CS318" s="13">
        <v>7.5065696299999988E-4</v>
      </c>
      <c r="CT318" s="13">
        <v>7.4477280599999991E-4</v>
      </c>
      <c r="CU318" s="13">
        <v>7.3907321700000003E-4</v>
      </c>
      <c r="CV318" s="13">
        <v>7.3388961899999985E-4</v>
      </c>
      <c r="CW318" s="13">
        <v>7.2850432799999993E-4</v>
      </c>
      <c r="CX318" s="13">
        <v>7.2320586000000002E-4</v>
      </c>
      <c r="CY318" s="13">
        <v>7.1813533099999993E-4</v>
      </c>
      <c r="CZ318" s="13">
        <v>7.1216619599999995E-4</v>
      </c>
      <c r="DA318" s="13">
        <v>7.0663649099999995E-4</v>
      </c>
      <c r="DB318" s="13">
        <v>7.0098267599999996E-4</v>
      </c>
      <c r="DC318" s="13">
        <v>6.9601860699999992E-4</v>
      </c>
      <c r="DD318" s="13">
        <v>6.9122451399999995E-4</v>
      </c>
      <c r="DE318" s="13">
        <v>6.8666333999999984E-4</v>
      </c>
      <c r="DF318" s="13">
        <v>6.8305618499999994E-4</v>
      </c>
      <c r="DG318" s="13">
        <v>6.7894241599999994E-4</v>
      </c>
      <c r="DH318" s="13">
        <v>6.7487217799999991E-4</v>
      </c>
      <c r="DI318" s="13">
        <v>6.7066606700000005E-4</v>
      </c>
      <c r="DJ318" s="13">
        <v>6.6565177200000002E-4</v>
      </c>
      <c r="DK318" s="13">
        <v>6.6137650399999992E-4</v>
      </c>
      <c r="DL318" s="13">
        <v>6.5700962199999997E-4</v>
      </c>
      <c r="DM318" s="13">
        <v>6.5308688799999991E-4</v>
      </c>
      <c r="DN318" s="13">
        <v>6.4941029000000004E-4</v>
      </c>
      <c r="DO318" s="13">
        <v>6.4623609699999995E-4</v>
      </c>
      <c r="DP318" s="13">
        <v>6.4244620800000011E-4</v>
      </c>
      <c r="DQ318" s="13">
        <v>6.3904283599999984E-4</v>
      </c>
      <c r="DR318" s="13">
        <v>6.3598437599999994E-4</v>
      </c>
      <c r="DS318" s="13">
        <v>6.3271997569999997E-4</v>
      </c>
      <c r="DT318" s="13">
        <v>6.2933341319999997E-4</v>
      </c>
      <c r="DU318" s="13">
        <v>6.2640239129999997E-4</v>
      </c>
      <c r="DV318" s="13">
        <v>6.2304174730000005E-4</v>
      </c>
      <c r="DW318" s="13">
        <v>6.2026821679999993E-4</v>
      </c>
      <c r="DX318" s="13">
        <v>6.1738172669999994E-4</v>
      </c>
      <c r="DY318" s="13">
        <v>6.1456855380000001E-4</v>
      </c>
      <c r="DZ318" s="13">
        <v>6.113944153999999E-4</v>
      </c>
      <c r="EA318" s="13">
        <v>6.0862799079999992E-4</v>
      </c>
      <c r="EB318" s="13">
        <v>6.0576084480000003E-4</v>
      </c>
      <c r="EC318" s="13">
        <v>6.024085112E-4</v>
      </c>
      <c r="ED318" s="13">
        <v>5.9976212760000001E-4</v>
      </c>
      <c r="EE318" s="13">
        <v>5.9772134859999995E-4</v>
      </c>
      <c r="EF318" s="13">
        <v>5.9575871300000002E-4</v>
      </c>
      <c r="EG318" s="13">
        <v>5.9435750449999994E-4</v>
      </c>
      <c r="EH318" s="13">
        <v>5.9259736379999994E-4</v>
      </c>
      <c r="EI318" s="13">
        <v>5.9076402799999991E-4</v>
      </c>
      <c r="EJ318" s="13">
        <v>5.8799705129999999E-4</v>
      </c>
      <c r="EK318" s="13">
        <v>5.8521938299999998E-4</v>
      </c>
      <c r="EL318" s="13">
        <v>5.8182763309999998E-4</v>
      </c>
      <c r="EM318" s="13">
        <v>5.7814758579999997E-4</v>
      </c>
      <c r="EN318" s="13">
        <v>5.7528921749999999E-4</v>
      </c>
      <c r="EO318" s="13">
        <v>5.7297218550000006E-4</v>
      </c>
      <c r="EP318" s="13">
        <v>5.7102784419999994E-4</v>
      </c>
      <c r="EQ318" s="13">
        <v>5.694755845E-4</v>
      </c>
      <c r="ER318" s="13">
        <v>5.6779254099999991E-4</v>
      </c>
      <c r="ES318" s="13">
        <v>5.6616848739999995E-4</v>
      </c>
      <c r="ET318" s="13">
        <v>5.6434513889999996E-4</v>
      </c>
      <c r="EU318" s="13">
        <v>5.6230800119999992E-4</v>
      </c>
      <c r="EV318" s="13">
        <v>5.5968693239999998E-4</v>
      </c>
      <c r="EW318" s="13">
        <v>5.5754023070000004E-4</v>
      </c>
      <c r="EX318" s="13">
        <v>5.5538318599999991E-4</v>
      </c>
      <c r="EY318" s="13">
        <v>5.5302519779999997E-4</v>
      </c>
      <c r="EZ318" s="13">
        <v>5.5050695650000006E-4</v>
      </c>
      <c r="FA318" s="13">
        <v>5.4803855829999991E-4</v>
      </c>
      <c r="FB318" s="13">
        <v>5.4554950050000005E-4</v>
      </c>
      <c r="FC318" s="13">
        <v>5.431190642999999E-4</v>
      </c>
      <c r="FD318" s="13">
        <v>5.4075004869999998E-4</v>
      </c>
      <c r="FE318" s="13">
        <v>5.3883874860000006E-4</v>
      </c>
      <c r="FF318" s="13">
        <v>5.3676910949999987E-4</v>
      </c>
      <c r="FG318" s="13">
        <v>5.3539245849999989E-4</v>
      </c>
      <c r="FH318" s="13">
        <v>5.3416699309999989E-4</v>
      </c>
      <c r="FI318" s="13">
        <v>5.3281279040000003E-4</v>
      </c>
      <c r="FJ318" s="13">
        <v>5.3158675540000005E-4</v>
      </c>
      <c r="FK318" s="13">
        <v>5.2999684980000003E-4</v>
      </c>
      <c r="FL318" s="13">
        <v>5.2781275390000005E-4</v>
      </c>
      <c r="FM318" s="13">
        <v>5.2544226650000001E-4</v>
      </c>
      <c r="FN318" s="13">
        <v>5.2294728909999997E-4</v>
      </c>
      <c r="FO318" s="13">
        <v>5.2068703569999996E-4</v>
      </c>
      <c r="FP318" s="13">
        <v>5.1858541889999998E-4</v>
      </c>
      <c r="FQ318" s="13">
        <v>5.1691162040000003E-4</v>
      </c>
      <c r="FR318" s="13">
        <v>5.1521903949999998E-4</v>
      </c>
      <c r="FS318" s="13">
        <v>5.1369494549999999E-4</v>
      </c>
      <c r="FT318" s="13">
        <v>5.1243357349999995E-4</v>
      </c>
      <c r="FU318" s="13">
        <v>5.1116729849999998E-4</v>
      </c>
      <c r="FV318" s="13">
        <v>5.0917745229999995E-4</v>
      </c>
      <c r="FW318" s="13">
        <v>5.0694618639999991E-4</v>
      </c>
      <c r="FX318" s="13">
        <v>5.0521647119999998E-4</v>
      </c>
      <c r="FY318" s="13">
        <v>5.0382978780000006E-4</v>
      </c>
      <c r="FZ318" s="13">
        <v>5.0205570300000007E-4</v>
      </c>
      <c r="GA318" s="13">
        <v>5.0043968259999994E-4</v>
      </c>
      <c r="GB318" s="13">
        <v>4.9926020409999999E-4</v>
      </c>
      <c r="GC318" s="13">
        <v>4.9817681690000003E-4</v>
      </c>
      <c r="GD318" s="13">
        <v>4.970758302999999E-4</v>
      </c>
      <c r="GE318" s="13">
        <v>4.9586734099999993E-4</v>
      </c>
      <c r="GF318" s="13">
        <v>4.9447798839999998E-4</v>
      </c>
      <c r="GG318" s="13">
        <v>4.9324507819999998E-4</v>
      </c>
      <c r="GH318" s="13">
        <v>4.9186115449999994E-4</v>
      </c>
      <c r="GI318" s="13">
        <v>4.9006547620000004E-4</v>
      </c>
      <c r="GJ318" s="13">
        <v>4.8820688909999998E-4</v>
      </c>
      <c r="GK318" s="13">
        <v>4.8578962510000001E-4</v>
      </c>
      <c r="GL318" s="13">
        <v>4.8296188009999994E-4</v>
      </c>
      <c r="GM318" s="13">
        <v>4.8033199179999995E-4</v>
      </c>
      <c r="GN318" s="13">
        <v>4.7726675500000003E-4</v>
      </c>
      <c r="GO318" s="13">
        <v>4.7389193369999996E-4</v>
      </c>
      <c r="GP318" s="13">
        <v>4.706273218E-4</v>
      </c>
      <c r="GQ318" s="13">
        <v>4.6771686569999999E-4</v>
      </c>
      <c r="GR318" s="13">
        <v>4.6487229350000004E-4</v>
      </c>
      <c r="GS318" s="13">
        <v>4.6223902499999999E-4</v>
      </c>
      <c r="GT318" s="13">
        <v>4.5955267110000001E-4</v>
      </c>
      <c r="GU318" s="13">
        <v>4.569271191999999E-4</v>
      </c>
      <c r="GV318" s="13">
        <v>4.544732021999999E-4</v>
      </c>
      <c r="GW318" s="13">
        <v>4.5153599619999997E-4</v>
      </c>
      <c r="GX318" s="13">
        <v>4.4791073449999998E-4</v>
      </c>
    </row>
    <row r="319" spans="1:206" x14ac:dyDescent="0.25">
      <c r="A319" s="13" t="str">
        <f t="shared" si="3"/>
        <v>Boom-COARSE-0.8-14-60</v>
      </c>
      <c r="B319" s="13" t="s">
        <v>57</v>
      </c>
      <c r="C319" s="13" t="s">
        <v>29</v>
      </c>
      <c r="D319" s="23">
        <v>0.8</v>
      </c>
      <c r="E319" s="23">
        <v>14</v>
      </c>
      <c r="F319" s="32">
        <v>60</v>
      </c>
      <c r="G319" s="13">
        <v>7.92333868E-2</v>
      </c>
      <c r="H319" s="13">
        <v>5.1030930200000005E-2</v>
      </c>
      <c r="I319" s="13">
        <v>3.7039786499999998E-2</v>
      </c>
      <c r="J319" s="13">
        <v>2.9518218399999997E-2</v>
      </c>
      <c r="K319" s="13">
        <v>2.46106117E-2</v>
      </c>
      <c r="L319" s="13">
        <v>2.1151139999999999E-2</v>
      </c>
      <c r="M319" s="13">
        <v>1.8454902099999997E-2</v>
      </c>
      <c r="N319" s="13">
        <v>1.6383799399999996E-2</v>
      </c>
      <c r="O319" s="13">
        <v>1.4666310499999998E-2</v>
      </c>
      <c r="P319" s="13">
        <v>1.3216887799999999E-2</v>
      </c>
      <c r="Q319" s="13">
        <v>1.1908499390000001E-2</v>
      </c>
      <c r="R319" s="13">
        <v>1.0767327300000001E-2</v>
      </c>
      <c r="S319" s="13">
        <v>9.6194442099999979E-3</v>
      </c>
      <c r="T319" s="13">
        <v>8.543654500000001E-3</v>
      </c>
      <c r="U319" s="13">
        <v>7.5134497699999997E-3</v>
      </c>
      <c r="V319" s="13">
        <v>6.5461443499999997E-3</v>
      </c>
      <c r="W319" s="13">
        <v>5.6247287199999996E-3</v>
      </c>
      <c r="X319" s="13">
        <v>5.1213299399999997E-3</v>
      </c>
      <c r="Y319" s="13">
        <v>4.6697204199999997E-3</v>
      </c>
      <c r="Z319" s="13">
        <v>4.2565643899999993E-3</v>
      </c>
      <c r="AA319" s="13">
        <v>3.90945306E-3</v>
      </c>
      <c r="AB319" s="13">
        <v>3.6142096599999997E-3</v>
      </c>
      <c r="AC319" s="13">
        <v>3.3605874499999999E-3</v>
      </c>
      <c r="AD319" s="13">
        <v>3.1407575899999995E-3</v>
      </c>
      <c r="AE319" s="13">
        <v>2.9497409699999998E-3</v>
      </c>
      <c r="AF319" s="13">
        <v>2.7818305499999999E-3</v>
      </c>
      <c r="AG319" s="13">
        <v>2.63360255E-3</v>
      </c>
      <c r="AH319" s="13">
        <v>2.50227533E-3</v>
      </c>
      <c r="AI319" s="13">
        <v>2.3827380699999999E-3</v>
      </c>
      <c r="AJ319" s="13">
        <v>2.276317522E-3</v>
      </c>
      <c r="AK319" s="13">
        <v>2.1800651829999998E-3</v>
      </c>
      <c r="AL319" s="13">
        <v>2.09334422E-3</v>
      </c>
      <c r="AM319" s="13">
        <v>2.014337576E-3</v>
      </c>
      <c r="AN319" s="13">
        <v>1.9423610489999999E-3</v>
      </c>
      <c r="AO319" s="13">
        <v>1.8757062139999998E-3</v>
      </c>
      <c r="AP319" s="13">
        <v>1.8155425069999998E-3</v>
      </c>
      <c r="AQ319" s="13">
        <v>1.759732915E-3</v>
      </c>
      <c r="AR319" s="13">
        <v>1.7093039169999999E-3</v>
      </c>
      <c r="AS319" s="13">
        <v>1.6624264850000001E-3</v>
      </c>
      <c r="AT319" s="13">
        <v>1.6193965409999999E-3</v>
      </c>
      <c r="AU319" s="13">
        <v>1.5792897949999999E-3</v>
      </c>
      <c r="AV319" s="13">
        <v>1.542832608E-3</v>
      </c>
      <c r="AW319" s="13">
        <v>1.5087333209999998E-3</v>
      </c>
      <c r="AX319" s="13">
        <v>1.4772569299999999E-3</v>
      </c>
      <c r="AY319" s="13">
        <v>1.4483813199999999E-3</v>
      </c>
      <c r="AZ319" s="13">
        <v>1.4217010999999999E-3</v>
      </c>
      <c r="BA319" s="13">
        <v>1.3964520199999998E-3</v>
      </c>
      <c r="BB319" s="13">
        <v>1.372826427E-3</v>
      </c>
      <c r="BC319" s="13">
        <v>1.350225554E-3</v>
      </c>
      <c r="BD319" s="13">
        <v>1.32961877E-3</v>
      </c>
      <c r="BE319" s="13">
        <v>1.309804205E-3</v>
      </c>
      <c r="BF319" s="13">
        <v>1.2921227169999999E-3</v>
      </c>
      <c r="BG319" s="13">
        <v>1.2749516970000001E-3</v>
      </c>
      <c r="BH319" s="13">
        <v>1.2587027019999998E-3</v>
      </c>
      <c r="BI319" s="13">
        <v>1.2428142720000001E-3</v>
      </c>
      <c r="BJ319" s="13">
        <v>1.2277661179999999E-3</v>
      </c>
      <c r="BK319" s="13">
        <v>1.2133536519999999E-3</v>
      </c>
      <c r="BL319" s="13">
        <v>1.199552223E-3</v>
      </c>
      <c r="BM319" s="13">
        <v>1.1869490450000001E-3</v>
      </c>
      <c r="BN319" s="13">
        <v>1.1743060059999999E-3</v>
      </c>
      <c r="BO319" s="13">
        <v>1.162198243E-3</v>
      </c>
      <c r="BP319" s="13">
        <v>1.150844108E-3</v>
      </c>
      <c r="BQ319" s="13">
        <v>1.1388189999999999E-3</v>
      </c>
      <c r="BR319" s="13">
        <v>1.1276493749999999E-3</v>
      </c>
      <c r="BS319" s="13">
        <v>1.1168652529999999E-3</v>
      </c>
      <c r="BT319" s="13">
        <v>1.106108593E-3</v>
      </c>
      <c r="BU319" s="13">
        <v>1.095930417E-3</v>
      </c>
      <c r="BV319" s="13">
        <v>1.086334154E-3</v>
      </c>
      <c r="BW319" s="13">
        <v>1.0770029219999999E-3</v>
      </c>
      <c r="BX319" s="13">
        <v>1.067858992E-3</v>
      </c>
      <c r="BY319" s="13">
        <v>1.0594212179999998E-3</v>
      </c>
      <c r="BZ319" s="13">
        <v>1.0504800129999999E-3</v>
      </c>
      <c r="CA319" s="13">
        <v>1.0411594469999998E-3</v>
      </c>
      <c r="CB319" s="13">
        <v>1.0321186510000001E-3</v>
      </c>
      <c r="CC319" s="13">
        <v>1.0226734899999998E-3</v>
      </c>
      <c r="CD319" s="13">
        <v>1.0134939189999999E-3</v>
      </c>
      <c r="CE319" s="13">
        <v>1.00443748E-3</v>
      </c>
      <c r="CF319" s="13">
        <v>9.9586614700000005E-4</v>
      </c>
      <c r="CG319" s="13">
        <v>9.8719707899999989E-4</v>
      </c>
      <c r="CH319" s="13">
        <v>9.7799438299999981E-4</v>
      </c>
      <c r="CI319" s="13">
        <v>9.6926871799999997E-4</v>
      </c>
      <c r="CJ319" s="13">
        <v>9.5901656099999996E-4</v>
      </c>
      <c r="CK319" s="13">
        <v>9.4875970799999996E-4</v>
      </c>
      <c r="CL319" s="13">
        <v>9.3944764899999984E-4</v>
      </c>
      <c r="CM319" s="13">
        <v>9.2983124100000001E-4</v>
      </c>
      <c r="CN319" s="13">
        <v>9.2080229499999998E-4</v>
      </c>
      <c r="CO319" s="13">
        <v>9.1170105699999999E-4</v>
      </c>
      <c r="CP319" s="13">
        <v>9.0244701200000008E-4</v>
      </c>
      <c r="CQ319" s="13">
        <v>8.9268472699999995E-4</v>
      </c>
      <c r="CR319" s="13">
        <v>8.8263208300000005E-4</v>
      </c>
      <c r="CS319" s="13">
        <v>8.7204267699999996E-4</v>
      </c>
      <c r="CT319" s="13">
        <v>8.6107861899999984E-4</v>
      </c>
      <c r="CU319" s="13">
        <v>8.5106737699999996E-4</v>
      </c>
      <c r="CV319" s="13">
        <v>8.4086693800000006E-4</v>
      </c>
      <c r="CW319" s="13">
        <v>8.3087159199999997E-4</v>
      </c>
      <c r="CX319" s="13">
        <v>8.2128511099999993E-4</v>
      </c>
      <c r="CY319" s="13">
        <v>8.1156328299999991E-4</v>
      </c>
      <c r="CZ319" s="13">
        <v>8.0105141299999997E-4</v>
      </c>
      <c r="DA319" s="13">
        <v>7.8994508300000001E-4</v>
      </c>
      <c r="DB319" s="13">
        <v>7.7887985199999996E-4</v>
      </c>
      <c r="DC319" s="13">
        <v>7.67571703E-4</v>
      </c>
      <c r="DD319" s="13">
        <v>7.5617034699999993E-4</v>
      </c>
      <c r="DE319" s="13">
        <v>7.456229579999999E-4</v>
      </c>
      <c r="DF319" s="13">
        <v>7.350523869999999E-4</v>
      </c>
      <c r="DG319" s="13">
        <v>7.2527676699999993E-4</v>
      </c>
      <c r="DH319" s="13">
        <v>7.16346401E-4</v>
      </c>
      <c r="DI319" s="13">
        <v>7.0786465599999987E-4</v>
      </c>
      <c r="DJ319" s="13">
        <v>6.9931458999999995E-4</v>
      </c>
      <c r="DK319" s="13">
        <v>6.9077308899999996E-4</v>
      </c>
      <c r="DL319" s="13">
        <v>6.8225738699999989E-4</v>
      </c>
      <c r="DM319" s="13">
        <v>6.7328928799999992E-4</v>
      </c>
      <c r="DN319" s="13">
        <v>6.6488424699999991E-4</v>
      </c>
      <c r="DO319" s="13">
        <v>6.5758559499999993E-4</v>
      </c>
      <c r="DP319" s="13">
        <v>6.5026373599999987E-4</v>
      </c>
      <c r="DQ319" s="13">
        <v>6.4424171699999999E-4</v>
      </c>
      <c r="DR319" s="13">
        <v>6.3830428799999995E-4</v>
      </c>
      <c r="DS319" s="13">
        <v>6.3204700099999994E-4</v>
      </c>
      <c r="DT319" s="13">
        <v>6.2595210399999995E-4</v>
      </c>
      <c r="DU319" s="13">
        <v>6.19976312E-4</v>
      </c>
      <c r="DV319" s="13">
        <v>6.1408737199999995E-4</v>
      </c>
      <c r="DW319" s="13">
        <v>6.0859167200000004E-4</v>
      </c>
      <c r="DX319" s="13">
        <v>6.0350353700000005E-4</v>
      </c>
      <c r="DY319" s="13">
        <v>5.9866080499999992E-4</v>
      </c>
      <c r="DZ319" s="13">
        <v>5.9406568799999992E-4</v>
      </c>
      <c r="EA319" s="13">
        <v>5.8978099899999995E-4</v>
      </c>
      <c r="EB319" s="13">
        <v>5.8554041399999993E-4</v>
      </c>
      <c r="EC319" s="13">
        <v>5.8140339699999991E-4</v>
      </c>
      <c r="ED319" s="13">
        <v>5.7740701899999997E-4</v>
      </c>
      <c r="EE319" s="13">
        <v>5.7390921499999995E-4</v>
      </c>
      <c r="EF319" s="13">
        <v>5.7043362999999994E-4</v>
      </c>
      <c r="EG319" s="13">
        <v>5.6740554399999999E-4</v>
      </c>
      <c r="EH319" s="13">
        <v>5.6505518299999999E-4</v>
      </c>
      <c r="EI319" s="13">
        <v>5.6290902099999992E-4</v>
      </c>
      <c r="EJ319" s="13">
        <v>5.6110708599999991E-4</v>
      </c>
      <c r="EK319" s="13">
        <v>5.5899999200000007E-4</v>
      </c>
      <c r="EL319" s="13">
        <v>5.5647027199999999E-4</v>
      </c>
      <c r="EM319" s="13">
        <v>5.5369882599999999E-4</v>
      </c>
      <c r="EN319" s="13">
        <v>5.5069927999999995E-4</v>
      </c>
      <c r="EO319" s="13">
        <v>5.4772239799999998E-4</v>
      </c>
      <c r="EP319" s="13">
        <v>5.4493028099999996E-4</v>
      </c>
      <c r="EQ319" s="13">
        <v>5.4253645399999996E-4</v>
      </c>
      <c r="ER319" s="13">
        <v>5.4078350999999989E-4</v>
      </c>
      <c r="ES319" s="13">
        <v>5.3933292799999998E-4</v>
      </c>
      <c r="ET319" s="13">
        <v>5.3767866499999993E-4</v>
      </c>
      <c r="EU319" s="13">
        <v>5.3597053100000003E-4</v>
      </c>
      <c r="EV319" s="13">
        <v>5.3414588200000003E-4</v>
      </c>
      <c r="EW319" s="13">
        <v>5.3167414300000007E-4</v>
      </c>
      <c r="EX319" s="13">
        <v>5.2906554699999999E-4</v>
      </c>
      <c r="EY319" s="13">
        <v>5.2663390699999994E-4</v>
      </c>
      <c r="EZ319" s="13">
        <v>5.2405187299999997E-4</v>
      </c>
      <c r="FA319" s="13">
        <v>5.2153037499999999E-4</v>
      </c>
      <c r="FB319" s="13">
        <v>5.1919567799999997E-4</v>
      </c>
      <c r="FC319" s="13">
        <v>5.1695158000000005E-4</v>
      </c>
      <c r="FD319" s="13">
        <v>5.1509142999999998E-4</v>
      </c>
      <c r="FE319" s="13">
        <v>5.1340184399999991E-4</v>
      </c>
      <c r="FF319" s="13">
        <v>5.1129051199999998E-4</v>
      </c>
      <c r="FG319" s="13">
        <v>5.0918409199999994E-4</v>
      </c>
      <c r="FH319" s="13">
        <v>5.0750273800000004E-4</v>
      </c>
      <c r="FI319" s="13">
        <v>5.0535952100000002E-4</v>
      </c>
      <c r="FJ319" s="13">
        <v>5.0310437390000003E-4</v>
      </c>
      <c r="FK319" s="13">
        <v>5.0134113079999994E-4</v>
      </c>
      <c r="FL319" s="13">
        <v>4.9963207590000001E-4</v>
      </c>
      <c r="FM319" s="13">
        <v>4.9783327490000005E-4</v>
      </c>
      <c r="FN319" s="13">
        <v>4.9598404850000001E-4</v>
      </c>
      <c r="FO319" s="13">
        <v>4.9407209090000001E-4</v>
      </c>
      <c r="FP319" s="13">
        <v>4.9181097099999988E-4</v>
      </c>
      <c r="FQ319" s="13">
        <v>4.8935476580000002E-4</v>
      </c>
      <c r="FR319" s="13">
        <v>4.8706952309999997E-4</v>
      </c>
      <c r="FS319" s="13">
        <v>4.8467747179999998E-4</v>
      </c>
      <c r="FT319" s="13">
        <v>4.8252260709999998E-4</v>
      </c>
      <c r="FU319" s="13">
        <v>4.8098992299999992E-4</v>
      </c>
      <c r="FV319" s="13">
        <v>4.7928365729999996E-4</v>
      </c>
      <c r="FW319" s="13">
        <v>4.7748941659999994E-4</v>
      </c>
      <c r="FX319" s="13">
        <v>4.7603560200000001E-4</v>
      </c>
      <c r="FY319" s="13">
        <v>4.7425447119999993E-4</v>
      </c>
      <c r="FZ319" s="13">
        <v>4.7226614630000005E-4</v>
      </c>
      <c r="GA319" s="13">
        <v>4.7087023000000003E-4</v>
      </c>
      <c r="GB319" s="13">
        <v>4.6929922959999999E-4</v>
      </c>
      <c r="GC319" s="13">
        <v>4.6733933619999996E-4</v>
      </c>
      <c r="GD319" s="13">
        <v>4.6617132049999995E-4</v>
      </c>
      <c r="GE319" s="13">
        <v>4.6484041959999998E-4</v>
      </c>
      <c r="GF319" s="13">
        <v>4.630818425E-4</v>
      </c>
      <c r="GG319" s="13">
        <v>4.6143357959999996E-4</v>
      </c>
      <c r="GH319" s="13">
        <v>4.5948266299999994E-4</v>
      </c>
      <c r="GI319" s="13">
        <v>4.5715692540000002E-4</v>
      </c>
      <c r="GJ319" s="13">
        <v>4.5493677069999999E-4</v>
      </c>
      <c r="GK319" s="13">
        <v>4.5261494849999995E-4</v>
      </c>
      <c r="GL319" s="13">
        <v>4.4997664089999994E-4</v>
      </c>
      <c r="GM319" s="13">
        <v>4.4770628099999999E-4</v>
      </c>
      <c r="GN319" s="13">
        <v>4.457431901E-4</v>
      </c>
      <c r="GO319" s="13">
        <v>4.4313939640000001E-4</v>
      </c>
      <c r="GP319" s="13">
        <v>4.4036432789999996E-4</v>
      </c>
      <c r="GQ319" s="13">
        <v>4.3774853649999993E-4</v>
      </c>
      <c r="GR319" s="13">
        <v>4.3483367519999994E-4</v>
      </c>
      <c r="GS319" s="13">
        <v>4.3158638639999997E-4</v>
      </c>
      <c r="GT319" s="13">
        <v>4.2835199230000003E-4</v>
      </c>
      <c r="GU319" s="13">
        <v>4.2542066900000001E-4</v>
      </c>
      <c r="GV319" s="13">
        <v>4.2278252979999995E-4</v>
      </c>
      <c r="GW319" s="13">
        <v>4.2038760979999998E-4</v>
      </c>
      <c r="GX319" s="13">
        <v>4.1780517869999999E-4</v>
      </c>
    </row>
    <row r="320" spans="1:206" x14ac:dyDescent="0.25">
      <c r="A320" s="13" t="str">
        <f t="shared" si="3"/>
        <v>Boom-COARSE-0.8-7-60</v>
      </c>
      <c r="B320" s="13" t="s">
        <v>57</v>
      </c>
      <c r="C320" s="13" t="s">
        <v>29</v>
      </c>
      <c r="D320" s="23">
        <v>0.8</v>
      </c>
      <c r="E320" s="23">
        <v>7</v>
      </c>
      <c r="F320" s="32">
        <v>60</v>
      </c>
      <c r="G320" s="13">
        <v>3.8848412799999996E-2</v>
      </c>
      <c r="H320" s="13">
        <v>2.2991459700000001E-2</v>
      </c>
      <c r="I320" s="13">
        <v>1.6078842699999998E-2</v>
      </c>
      <c r="J320" s="13">
        <v>1.2672718599999999E-2</v>
      </c>
      <c r="K320" s="13">
        <v>1.123291955E-2</v>
      </c>
      <c r="L320" s="13">
        <v>1.0546683219999999E-2</v>
      </c>
      <c r="M320" s="13">
        <v>9.9671198999999981E-3</v>
      </c>
      <c r="N320" s="13">
        <v>9.527723049999999E-3</v>
      </c>
      <c r="O320" s="13">
        <v>9.0252037099999988E-3</v>
      </c>
      <c r="P320" s="13">
        <v>8.5292715399999993E-3</v>
      </c>
      <c r="Q320" s="13">
        <v>7.9696110099999988E-3</v>
      </c>
      <c r="R320" s="13">
        <v>7.3561518499999992E-3</v>
      </c>
      <c r="S320" s="13">
        <v>6.7096851399999994E-3</v>
      </c>
      <c r="T320" s="13">
        <v>6.0172525699999993E-3</v>
      </c>
      <c r="U320" s="13">
        <v>5.3083279900000002E-3</v>
      </c>
      <c r="V320" s="13">
        <v>4.6076274199999996E-3</v>
      </c>
      <c r="W320" s="13">
        <v>3.9325814799999999E-3</v>
      </c>
      <c r="X320" s="13">
        <v>3.60885485E-3</v>
      </c>
      <c r="Y320" s="13">
        <v>3.3642717399999999E-3</v>
      </c>
      <c r="Z320" s="13">
        <v>3.17676333E-3</v>
      </c>
      <c r="AA320" s="13">
        <v>3.0305227709999999E-3</v>
      </c>
      <c r="AB320" s="13">
        <v>2.9066922149999998E-3</v>
      </c>
      <c r="AC320" s="13">
        <v>2.7968052220000003E-3</v>
      </c>
      <c r="AD320" s="13">
        <v>2.6975781659999997E-3</v>
      </c>
      <c r="AE320" s="13">
        <v>2.6066177980000002E-3</v>
      </c>
      <c r="AF320" s="13">
        <v>2.5232458429999996E-3</v>
      </c>
      <c r="AG320" s="13">
        <v>2.4462270689999998E-3</v>
      </c>
      <c r="AH320" s="13">
        <v>2.373985727E-3</v>
      </c>
      <c r="AI320" s="13">
        <v>2.3063987969999993E-3</v>
      </c>
      <c r="AJ320" s="13">
        <v>2.2420734359999998E-3</v>
      </c>
      <c r="AK320" s="13">
        <v>2.1814650209999995E-3</v>
      </c>
      <c r="AL320" s="13">
        <v>2.1241199959999998E-3</v>
      </c>
      <c r="AM320" s="13">
        <v>2.0710638369999998E-3</v>
      </c>
      <c r="AN320" s="13">
        <v>2.0207502739999997E-3</v>
      </c>
      <c r="AO320" s="13">
        <v>1.971989864E-3</v>
      </c>
      <c r="AP320" s="13">
        <v>1.9256727359999999E-3</v>
      </c>
      <c r="AQ320" s="13">
        <v>1.88280484E-3</v>
      </c>
      <c r="AR320" s="13">
        <v>1.841482103E-3</v>
      </c>
      <c r="AS320" s="13">
        <v>1.8020562079999998E-3</v>
      </c>
      <c r="AT320" s="13">
        <v>1.7651932259999999E-3</v>
      </c>
      <c r="AU320" s="13">
        <v>1.7297752989999999E-3</v>
      </c>
      <c r="AV320" s="13">
        <v>1.6958286789999998E-3</v>
      </c>
      <c r="AW320" s="13">
        <v>1.6632617209999998E-3</v>
      </c>
      <c r="AX320" s="13">
        <v>1.632373582E-3</v>
      </c>
      <c r="AY320" s="13">
        <v>1.6030336330000001E-3</v>
      </c>
      <c r="AZ320" s="13">
        <v>1.5749208769999998E-3</v>
      </c>
      <c r="BA320" s="13">
        <v>1.5480185559999999E-3</v>
      </c>
      <c r="BB320" s="13">
        <v>1.522025709E-3</v>
      </c>
      <c r="BC320" s="13">
        <v>1.4976451209999999E-3</v>
      </c>
      <c r="BD320" s="13">
        <v>1.4744034189999998E-3</v>
      </c>
      <c r="BE320" s="13">
        <v>1.4520190049999999E-3</v>
      </c>
      <c r="BF320" s="13">
        <v>1.429697164E-3</v>
      </c>
      <c r="BG320" s="13">
        <v>1.408346172E-3</v>
      </c>
      <c r="BH320" s="13">
        <v>1.3879324789999997E-3</v>
      </c>
      <c r="BI320" s="13">
        <v>1.367978203E-3</v>
      </c>
      <c r="BJ320" s="13">
        <v>1.349133048E-3</v>
      </c>
      <c r="BK320" s="13">
        <v>1.3300147789999999E-3</v>
      </c>
      <c r="BL320" s="13">
        <v>1.310503581E-3</v>
      </c>
      <c r="BM320" s="13">
        <v>1.2915544729999999E-3</v>
      </c>
      <c r="BN320" s="13">
        <v>1.2728696209999999E-3</v>
      </c>
      <c r="BO320" s="13">
        <v>1.2548256249999999E-3</v>
      </c>
      <c r="BP320" s="13">
        <v>1.236868959E-3</v>
      </c>
      <c r="BQ320" s="13">
        <v>1.2189868020000001E-3</v>
      </c>
      <c r="BR320" s="13">
        <v>1.2018485499999999E-3</v>
      </c>
      <c r="BS320" s="13">
        <v>1.18490055E-3</v>
      </c>
      <c r="BT320" s="13">
        <v>1.1677506269999998E-3</v>
      </c>
      <c r="BU320" s="13">
        <v>1.1504081599999999E-3</v>
      </c>
      <c r="BV320" s="13">
        <v>1.1333222289999999E-3</v>
      </c>
      <c r="BW320" s="13">
        <v>1.1174444549999999E-3</v>
      </c>
      <c r="BX320" s="13">
        <v>1.1006245679999998E-3</v>
      </c>
      <c r="BY320" s="13">
        <v>1.0846401269999999E-3</v>
      </c>
      <c r="BZ320" s="13">
        <v>1.068542104E-3</v>
      </c>
      <c r="CA320" s="13">
        <v>1.0528057940000001E-3</v>
      </c>
      <c r="CB320" s="13">
        <v>1.0373180290000001E-3</v>
      </c>
      <c r="CC320" s="13">
        <v>1.021701945E-3</v>
      </c>
      <c r="CD320" s="13">
        <v>1.006675118E-3</v>
      </c>
      <c r="CE320" s="13">
        <v>9.9115563499999992E-4</v>
      </c>
      <c r="CF320" s="13">
        <v>9.7591445399999996E-4</v>
      </c>
      <c r="CG320" s="13">
        <v>9.6119604799999991E-4</v>
      </c>
      <c r="CH320" s="13">
        <v>9.465486919999998E-4</v>
      </c>
      <c r="CI320" s="13">
        <v>9.3297119399999998E-4</v>
      </c>
      <c r="CJ320" s="13">
        <v>9.1922642700000001E-4</v>
      </c>
      <c r="CK320" s="13">
        <v>9.0621992199999999E-4</v>
      </c>
      <c r="CL320" s="13">
        <v>8.9340201499999989E-4</v>
      </c>
      <c r="CM320" s="13">
        <v>8.8090706599999995E-4</v>
      </c>
      <c r="CN320" s="13">
        <v>8.6822570600000003E-4</v>
      </c>
      <c r="CO320" s="13">
        <v>8.5574357299999983E-4</v>
      </c>
      <c r="CP320" s="13">
        <v>8.4427522299999999E-4</v>
      </c>
      <c r="CQ320" s="13">
        <v>8.3270511399999997E-4</v>
      </c>
      <c r="CR320" s="13">
        <v>8.2220859800000005E-4</v>
      </c>
      <c r="CS320" s="13">
        <v>8.1229612399999994E-4</v>
      </c>
      <c r="CT320" s="13">
        <v>8.0214675099999993E-4</v>
      </c>
      <c r="CU320" s="13">
        <v>7.920702069999999E-4</v>
      </c>
      <c r="CV320" s="13">
        <v>7.8183190799999993E-4</v>
      </c>
      <c r="CW320" s="13">
        <v>7.7230320600000005E-4</v>
      </c>
      <c r="CX320" s="13">
        <v>7.6327863899999999E-4</v>
      </c>
      <c r="CY320" s="13">
        <v>7.5402568899999992E-4</v>
      </c>
      <c r="CZ320" s="13">
        <v>7.4521483400000004E-4</v>
      </c>
      <c r="DA320" s="13">
        <v>7.3629010699999991E-4</v>
      </c>
      <c r="DB320" s="13">
        <v>7.2827819999999991E-4</v>
      </c>
      <c r="DC320" s="13">
        <v>7.2123288599999997E-4</v>
      </c>
      <c r="DD320" s="13">
        <v>7.1386428999999985E-4</v>
      </c>
      <c r="DE320" s="13">
        <v>7.0706227399999994E-4</v>
      </c>
      <c r="DF320" s="13">
        <v>7.0002885499999994E-4</v>
      </c>
      <c r="DG320" s="13">
        <v>6.9315122699999999E-4</v>
      </c>
      <c r="DH320" s="13">
        <v>6.8574154399999991E-4</v>
      </c>
      <c r="DI320" s="13">
        <v>6.7855880099999995E-4</v>
      </c>
      <c r="DJ320" s="13">
        <v>6.7194865100000001E-4</v>
      </c>
      <c r="DK320" s="13">
        <v>6.6575853199999995E-4</v>
      </c>
      <c r="DL320" s="13">
        <v>6.6066839699999993E-4</v>
      </c>
      <c r="DM320" s="13">
        <v>6.5508846399999995E-4</v>
      </c>
      <c r="DN320" s="13">
        <v>6.4991098400000004E-4</v>
      </c>
      <c r="DO320" s="13">
        <v>6.4482069899999997E-4</v>
      </c>
      <c r="DP320" s="13">
        <v>6.3940795600000001E-4</v>
      </c>
      <c r="DQ320" s="13">
        <v>6.3407039999999995E-4</v>
      </c>
      <c r="DR320" s="13">
        <v>6.2855855299999994E-4</v>
      </c>
      <c r="DS320" s="13">
        <v>6.2321370899999994E-4</v>
      </c>
      <c r="DT320" s="13">
        <v>6.1811453199999995E-4</v>
      </c>
      <c r="DU320" s="13">
        <v>6.1365385599999986E-4</v>
      </c>
      <c r="DV320" s="13">
        <v>6.0857913099999995E-4</v>
      </c>
      <c r="DW320" s="13">
        <v>6.0344505399999987E-4</v>
      </c>
      <c r="DX320" s="13">
        <v>5.9808689699999995E-4</v>
      </c>
      <c r="DY320" s="13">
        <v>5.9245594999999987E-4</v>
      </c>
      <c r="DZ320" s="13">
        <v>5.8712250999999995E-4</v>
      </c>
      <c r="EA320" s="13">
        <v>5.8193112699999998E-4</v>
      </c>
      <c r="EB320" s="13">
        <v>5.7687296099999993E-4</v>
      </c>
      <c r="EC320" s="13">
        <v>5.7223994399999991E-4</v>
      </c>
      <c r="ED320" s="13">
        <v>5.6740916099999995E-4</v>
      </c>
      <c r="EE320" s="13">
        <v>5.6255489999999992E-4</v>
      </c>
      <c r="EF320" s="13">
        <v>5.5762253199999996E-4</v>
      </c>
      <c r="EG320" s="13">
        <v>5.5195729999999994E-4</v>
      </c>
      <c r="EH320" s="13">
        <v>5.4637430400000006E-4</v>
      </c>
      <c r="EI320" s="13">
        <v>5.4055337399999996E-4</v>
      </c>
      <c r="EJ320" s="13">
        <v>5.3449706099999996E-4</v>
      </c>
      <c r="EK320" s="13">
        <v>5.2888977000000001E-4</v>
      </c>
      <c r="EL320" s="13">
        <v>5.2378967799999998E-4</v>
      </c>
      <c r="EM320" s="13">
        <v>5.1919750799999992E-4</v>
      </c>
      <c r="EN320" s="13">
        <v>5.1479270200000004E-4</v>
      </c>
      <c r="EO320" s="13">
        <v>5.1022476699999996E-4</v>
      </c>
      <c r="EP320" s="13">
        <v>5.0477706599999993E-4</v>
      </c>
      <c r="EQ320" s="13">
        <v>4.9920583699999998E-4</v>
      </c>
      <c r="ER320" s="13">
        <v>4.929447149999999E-4</v>
      </c>
      <c r="ES320" s="13">
        <v>4.8664073599999992E-4</v>
      </c>
      <c r="ET320" s="13">
        <v>4.8097230999999998E-4</v>
      </c>
      <c r="EU320" s="13">
        <v>4.7527782599999992E-4</v>
      </c>
      <c r="EV320" s="13">
        <v>4.69747234E-4</v>
      </c>
      <c r="EW320" s="13">
        <v>4.6448511799999996E-4</v>
      </c>
      <c r="EX320" s="13">
        <v>4.5918514699999998E-4</v>
      </c>
      <c r="EY320" s="13">
        <v>4.5400374399999998E-4</v>
      </c>
      <c r="EZ320" s="13">
        <v>4.4912885399999998E-4</v>
      </c>
      <c r="FA320" s="13">
        <v>4.4382592999999998E-4</v>
      </c>
      <c r="FB320" s="13">
        <v>4.38387961E-4</v>
      </c>
      <c r="FC320" s="13">
        <v>4.3358585599999994E-4</v>
      </c>
      <c r="FD320" s="13">
        <v>4.2841494900000001E-4</v>
      </c>
      <c r="FE320" s="13">
        <v>4.23866017E-4</v>
      </c>
      <c r="FF320" s="13">
        <v>4.1946858799999997E-4</v>
      </c>
      <c r="FG320" s="13">
        <v>4.1514139399999995E-4</v>
      </c>
      <c r="FH320" s="13">
        <v>4.1097954199999996E-4</v>
      </c>
      <c r="FI320" s="13">
        <v>4.0679710499999999E-4</v>
      </c>
      <c r="FJ320" s="13">
        <v>4.0241359099999993E-4</v>
      </c>
      <c r="FK320" s="13">
        <v>3.98017454E-4</v>
      </c>
      <c r="FL320" s="13">
        <v>3.9378650399999997E-4</v>
      </c>
      <c r="FM320" s="13">
        <v>3.8982737999999998E-4</v>
      </c>
      <c r="FN320" s="13">
        <v>3.8635506999999995E-4</v>
      </c>
      <c r="FO320" s="13">
        <v>3.8332186099999997E-4</v>
      </c>
      <c r="FP320" s="13">
        <v>3.8013854699999995E-4</v>
      </c>
      <c r="FQ320" s="13">
        <v>3.7704256699999997E-4</v>
      </c>
      <c r="FR320" s="13">
        <v>3.7363292399999998E-4</v>
      </c>
      <c r="FS320" s="13">
        <v>3.7015914299999998E-4</v>
      </c>
      <c r="FT320" s="13">
        <v>3.6678610699999997E-4</v>
      </c>
      <c r="FU320" s="13">
        <v>3.6346705000000004E-4</v>
      </c>
      <c r="FV320" s="13">
        <v>3.6063289699999999E-4</v>
      </c>
      <c r="FW320" s="13">
        <v>3.5833535499999993E-4</v>
      </c>
      <c r="FX320" s="13">
        <v>3.55899602E-4</v>
      </c>
      <c r="FY320" s="13">
        <v>3.5394189199999994E-4</v>
      </c>
      <c r="FZ320" s="13">
        <v>3.5168621199999995E-4</v>
      </c>
      <c r="GA320" s="13">
        <v>3.4919602439999995E-4</v>
      </c>
      <c r="GB320" s="13">
        <v>3.4664900399999996E-4</v>
      </c>
      <c r="GC320" s="13">
        <v>3.4423194329999998E-4</v>
      </c>
      <c r="GD320" s="13">
        <v>3.416231691E-4</v>
      </c>
      <c r="GE320" s="13">
        <v>3.3929485639999998E-4</v>
      </c>
      <c r="GF320" s="13">
        <v>3.3724769159999997E-4</v>
      </c>
      <c r="GG320" s="13">
        <v>3.3538194229999996E-4</v>
      </c>
      <c r="GH320" s="13">
        <v>3.3385823009999995E-4</v>
      </c>
      <c r="GI320" s="13">
        <v>3.324028613E-4</v>
      </c>
      <c r="GJ320" s="13">
        <v>3.3086256049999995E-4</v>
      </c>
      <c r="GK320" s="13">
        <v>3.2935546709999999E-4</v>
      </c>
      <c r="GL320" s="13">
        <v>3.2741375259999998E-4</v>
      </c>
      <c r="GM320" s="13">
        <v>3.2553781699999997E-4</v>
      </c>
      <c r="GN320" s="13">
        <v>3.236755697E-4</v>
      </c>
      <c r="GO320" s="13">
        <v>3.2189037649999998E-4</v>
      </c>
      <c r="GP320" s="13">
        <v>3.200547917E-4</v>
      </c>
      <c r="GQ320" s="13">
        <v>3.1836034899999997E-4</v>
      </c>
      <c r="GR320" s="13">
        <v>3.1670125199999993E-4</v>
      </c>
      <c r="GS320" s="13">
        <v>3.1489846480000001E-4</v>
      </c>
      <c r="GT320" s="13">
        <v>3.1296980499999995E-4</v>
      </c>
      <c r="GU320" s="13">
        <v>3.1081162039999996E-4</v>
      </c>
      <c r="GV320" s="13">
        <v>3.0848889289999997E-4</v>
      </c>
      <c r="GW320" s="13">
        <v>3.0637070450000004E-4</v>
      </c>
      <c r="GX320" s="13">
        <v>3.042975495E-4</v>
      </c>
    </row>
    <row r="321" spans="1:206" x14ac:dyDescent="0.25">
      <c r="A321" s="13" t="str">
        <f t="shared" si="3"/>
        <v>Boom-COARSE-0.8-20-20</v>
      </c>
      <c r="B321" s="13" t="s">
        <v>57</v>
      </c>
      <c r="C321" s="13" t="s">
        <v>29</v>
      </c>
      <c r="D321" s="23">
        <v>0.8</v>
      </c>
      <c r="E321" s="23">
        <v>20</v>
      </c>
      <c r="F321" s="32">
        <v>20</v>
      </c>
      <c r="G321" s="13">
        <v>0.10059453809999999</v>
      </c>
      <c r="H321" s="13">
        <v>6.6847992100000003E-2</v>
      </c>
      <c r="I321" s="13">
        <v>4.8720258799999999E-2</v>
      </c>
      <c r="J321" s="13">
        <v>3.7022128500000001E-2</v>
      </c>
      <c r="K321" s="13">
        <v>3.0200278399999995E-2</v>
      </c>
      <c r="L321" s="13">
        <v>2.6076532799999996E-2</v>
      </c>
      <c r="M321" s="13">
        <v>2.2483248099999999E-2</v>
      </c>
      <c r="N321" s="13">
        <v>1.9653761499999998E-2</v>
      </c>
      <c r="O321" s="13">
        <v>1.7249824099999998E-2</v>
      </c>
      <c r="P321" s="13">
        <v>1.52180341E-2</v>
      </c>
      <c r="Q321" s="13">
        <v>1.3483968799999999E-2</v>
      </c>
      <c r="R321" s="13">
        <v>1.1883851079999999E-2</v>
      </c>
      <c r="S321" s="13">
        <v>1.0488000519999999E-2</v>
      </c>
      <c r="T321" s="13">
        <v>9.2253301899999987E-3</v>
      </c>
      <c r="U321" s="13">
        <v>8.0348554499999995E-3</v>
      </c>
      <c r="V321" s="13">
        <v>6.9492344800000001E-3</v>
      </c>
      <c r="W321" s="13">
        <v>5.9517004299999999E-3</v>
      </c>
      <c r="X321" s="13">
        <v>5.34122473E-3</v>
      </c>
      <c r="Y321" s="13">
        <v>4.8298008499999996E-3</v>
      </c>
      <c r="Z321" s="13">
        <v>4.3674835099999998E-3</v>
      </c>
      <c r="AA321" s="13">
        <v>3.9373737399999997E-3</v>
      </c>
      <c r="AB321" s="13">
        <v>3.5692900999999997E-3</v>
      </c>
      <c r="AC321" s="13">
        <v>3.2523874499999997E-3</v>
      </c>
      <c r="AD321" s="13">
        <v>2.9784340899999999E-3</v>
      </c>
      <c r="AE321" s="13">
        <v>2.73621699E-3</v>
      </c>
      <c r="AF321" s="13">
        <v>2.5246622499999994E-3</v>
      </c>
      <c r="AG321" s="13">
        <v>2.3369529799999998E-3</v>
      </c>
      <c r="AH321" s="13">
        <v>2.1707897499999998E-3</v>
      </c>
      <c r="AI321" s="13">
        <v>2.0221045699999997E-3</v>
      </c>
      <c r="AJ321" s="13">
        <v>1.88961366E-3</v>
      </c>
      <c r="AK321" s="13">
        <v>1.7691293940000001E-3</v>
      </c>
      <c r="AL321" s="13">
        <v>1.6615176020000001E-3</v>
      </c>
      <c r="AM321" s="13">
        <v>1.5622577649999998E-3</v>
      </c>
      <c r="AN321" s="13">
        <v>1.4714676639999999E-3</v>
      </c>
      <c r="AO321" s="13">
        <v>1.3896907909999999E-3</v>
      </c>
      <c r="AP321" s="13">
        <v>1.3149389319999998E-3</v>
      </c>
      <c r="AQ321" s="13">
        <v>1.2468340529999998E-3</v>
      </c>
      <c r="AR321" s="13">
        <v>1.1826036099999999E-3</v>
      </c>
      <c r="AS321" s="13">
        <v>1.124123066E-3</v>
      </c>
      <c r="AT321" s="13">
        <v>1.0712564189999999E-3</v>
      </c>
      <c r="AU321" s="13">
        <v>1.0220693559999999E-3</v>
      </c>
      <c r="AV321" s="13">
        <v>9.7639241800000004E-4</v>
      </c>
      <c r="AW321" s="13">
        <v>9.3360161299999998E-4</v>
      </c>
      <c r="AX321" s="13">
        <v>8.9405085099999982E-4</v>
      </c>
      <c r="AY321" s="13">
        <v>8.5626855600000004E-4</v>
      </c>
      <c r="AZ321" s="13">
        <v>8.218149279999999E-4</v>
      </c>
      <c r="BA321" s="13">
        <v>7.8837042599999986E-4</v>
      </c>
      <c r="BB321" s="13">
        <v>7.5729744999999992E-4</v>
      </c>
      <c r="BC321" s="13">
        <v>7.2802973500000004E-4</v>
      </c>
      <c r="BD321" s="13">
        <v>6.9959962599999996E-4</v>
      </c>
      <c r="BE321" s="13">
        <v>6.7296119099999991E-4</v>
      </c>
      <c r="BF321" s="13">
        <v>6.4685672400000005E-4</v>
      </c>
      <c r="BG321" s="13">
        <v>6.2300364900000002E-4</v>
      </c>
      <c r="BH321" s="13">
        <v>5.9986934299999998E-4</v>
      </c>
      <c r="BI321" s="13">
        <v>5.7852977299999988E-4</v>
      </c>
      <c r="BJ321" s="13">
        <v>5.581853229999999E-4</v>
      </c>
      <c r="BK321" s="13">
        <v>5.3872614799999996E-4</v>
      </c>
      <c r="BL321" s="13">
        <v>5.21204501E-4</v>
      </c>
      <c r="BM321" s="13">
        <v>5.0405671299999998E-4</v>
      </c>
      <c r="BN321" s="13">
        <v>4.8828140000000005E-4</v>
      </c>
      <c r="BO321" s="13">
        <v>4.7337518599999996E-4</v>
      </c>
      <c r="BP321" s="13">
        <v>4.5954723199999998E-4</v>
      </c>
      <c r="BQ321" s="13">
        <v>4.4637132699999993E-4</v>
      </c>
      <c r="BR321" s="13">
        <v>4.3403834999999994E-4</v>
      </c>
      <c r="BS321" s="13">
        <v>4.21980114E-4</v>
      </c>
      <c r="BT321" s="13">
        <v>4.1134596299999997E-4</v>
      </c>
      <c r="BU321" s="13">
        <v>4.0139831099999997E-4</v>
      </c>
      <c r="BV321" s="13">
        <v>3.9212761599999996E-4</v>
      </c>
      <c r="BW321" s="13">
        <v>3.8354848499999995E-4</v>
      </c>
      <c r="BX321" s="13">
        <v>3.7470108799999994E-4</v>
      </c>
      <c r="BY321" s="13">
        <v>3.66676629E-4</v>
      </c>
      <c r="BZ321" s="13">
        <v>3.5888749499999998E-4</v>
      </c>
      <c r="CA321" s="13">
        <v>3.5091701599999995E-4</v>
      </c>
      <c r="CB321" s="13">
        <v>3.4391320599999999E-4</v>
      </c>
      <c r="CC321" s="13">
        <v>3.3741520799999996E-4</v>
      </c>
      <c r="CD321" s="13">
        <v>3.3075339199999999E-4</v>
      </c>
      <c r="CE321" s="13">
        <v>3.2433681399999999E-4</v>
      </c>
      <c r="CF321" s="13">
        <v>3.1855545799999995E-4</v>
      </c>
      <c r="CG321" s="13">
        <v>3.1266122049999998E-4</v>
      </c>
      <c r="CH321" s="13">
        <v>3.0810462099999997E-4</v>
      </c>
      <c r="CI321" s="13">
        <v>3.0378398040000002E-4</v>
      </c>
      <c r="CJ321" s="13">
        <v>2.9924585169999998E-4</v>
      </c>
      <c r="CK321" s="13">
        <v>2.9540106910000001E-4</v>
      </c>
      <c r="CL321" s="13">
        <v>2.9124735409999998E-4</v>
      </c>
      <c r="CM321" s="13">
        <v>2.8835912749999995E-4</v>
      </c>
      <c r="CN321" s="13">
        <v>2.852408821E-4</v>
      </c>
      <c r="CO321" s="13">
        <v>2.8296272800000001E-4</v>
      </c>
      <c r="CP321" s="13">
        <v>2.8045519800000001E-4</v>
      </c>
      <c r="CQ321" s="13">
        <v>2.7806483980000001E-4</v>
      </c>
      <c r="CR321" s="13">
        <v>2.7542448979999995E-4</v>
      </c>
      <c r="CS321" s="13">
        <v>2.7230952849999999E-4</v>
      </c>
      <c r="CT321" s="13">
        <v>2.6986681959999996E-4</v>
      </c>
      <c r="CU321" s="13">
        <v>2.6769128479999996E-4</v>
      </c>
      <c r="CV321" s="13">
        <v>2.6553603149999996E-4</v>
      </c>
      <c r="CW321" s="13">
        <v>2.635323568E-4</v>
      </c>
      <c r="CX321" s="13">
        <v>2.6148332899999995E-4</v>
      </c>
      <c r="CY321" s="13">
        <v>2.5953784390000002E-4</v>
      </c>
      <c r="CZ321" s="13">
        <v>2.5727354659999994E-4</v>
      </c>
      <c r="DA321" s="13">
        <v>2.5480182069999996E-4</v>
      </c>
      <c r="DB321" s="13">
        <v>2.5232098669999997E-4</v>
      </c>
      <c r="DC321" s="13">
        <v>2.5048386039999997E-4</v>
      </c>
      <c r="DD321" s="13">
        <v>2.4857341659999997E-4</v>
      </c>
      <c r="DE321" s="13">
        <v>2.467600577E-4</v>
      </c>
      <c r="DF321" s="13">
        <v>2.4569370389999998E-4</v>
      </c>
      <c r="DG321" s="13">
        <v>2.4385409959999996E-4</v>
      </c>
      <c r="DH321" s="13">
        <v>2.4196982879999998E-4</v>
      </c>
      <c r="DI321" s="13">
        <v>2.3979589610000001E-4</v>
      </c>
      <c r="DJ321" s="13">
        <v>2.3743608569999999E-4</v>
      </c>
      <c r="DK321" s="13">
        <v>2.3564824089999999E-4</v>
      </c>
      <c r="DL321" s="13">
        <v>2.3440176639999999E-4</v>
      </c>
      <c r="DM321" s="13">
        <v>2.3309175599999998E-4</v>
      </c>
      <c r="DN321" s="13">
        <v>2.3153926439999998E-4</v>
      </c>
      <c r="DO321" s="13">
        <v>2.2981377519999997E-4</v>
      </c>
      <c r="DP321" s="13">
        <v>2.2782205219999997E-4</v>
      </c>
      <c r="DQ321" s="13">
        <v>2.2624766590000002E-4</v>
      </c>
      <c r="DR321" s="13">
        <v>2.2485043399999999E-4</v>
      </c>
      <c r="DS321" s="13">
        <v>2.2388079169999997E-4</v>
      </c>
      <c r="DT321" s="13">
        <v>2.2251008399999997E-4</v>
      </c>
      <c r="DU321" s="13">
        <v>2.2121902749999998E-4</v>
      </c>
      <c r="DV321" s="13">
        <v>2.1925626080000001E-4</v>
      </c>
      <c r="DW321" s="13">
        <v>2.1740289149999999E-4</v>
      </c>
      <c r="DX321" s="13">
        <v>2.160435037E-4</v>
      </c>
      <c r="DY321" s="13">
        <v>2.1499745629999998E-4</v>
      </c>
      <c r="DZ321" s="13">
        <v>2.1443299679999999E-4</v>
      </c>
      <c r="EA321" s="13">
        <v>2.1370826839999999E-4</v>
      </c>
      <c r="EB321" s="13">
        <v>2.128854106E-4</v>
      </c>
      <c r="EC321" s="13">
        <v>2.1181295179999998E-4</v>
      </c>
      <c r="ED321" s="13">
        <v>2.1051814159999999E-4</v>
      </c>
      <c r="EE321" s="13">
        <v>2.09329926E-4</v>
      </c>
      <c r="EF321" s="13">
        <v>2.0817675209999998E-4</v>
      </c>
      <c r="EG321" s="13">
        <v>2.0741850359999998E-4</v>
      </c>
      <c r="EH321" s="13">
        <v>2.0665778609999999E-4</v>
      </c>
      <c r="EI321" s="13">
        <v>2.062788797E-4</v>
      </c>
      <c r="EJ321" s="13">
        <v>2.0506716659999998E-4</v>
      </c>
      <c r="EK321" s="13">
        <v>2.0396084829999998E-4</v>
      </c>
      <c r="EL321" s="13">
        <v>2.0312444019999999E-4</v>
      </c>
      <c r="EM321" s="13">
        <v>2.019363341E-4</v>
      </c>
      <c r="EN321" s="13">
        <v>2.0121956139999999E-4</v>
      </c>
      <c r="EO321" s="13">
        <v>2.007763336E-4</v>
      </c>
      <c r="EP321" s="13">
        <v>2.005241798E-4</v>
      </c>
      <c r="EQ321" s="13">
        <v>2.0035776370000001E-4</v>
      </c>
      <c r="ER321" s="13">
        <v>1.9959782659999999E-4</v>
      </c>
      <c r="ES321" s="13">
        <v>1.9821228559999999E-4</v>
      </c>
      <c r="ET321" s="13">
        <v>1.9681546899999997E-4</v>
      </c>
      <c r="EU321" s="13">
        <v>1.9586285919999998E-4</v>
      </c>
      <c r="EV321" s="13">
        <v>1.946246449E-4</v>
      </c>
      <c r="EW321" s="13">
        <v>1.9351461809999999E-4</v>
      </c>
      <c r="EX321" s="13">
        <v>1.928672413E-4</v>
      </c>
      <c r="EY321" s="13">
        <v>1.9244565639999997E-4</v>
      </c>
      <c r="EZ321" s="13">
        <v>1.9186849769999999E-4</v>
      </c>
      <c r="FA321" s="13">
        <v>1.9137022789999998E-4</v>
      </c>
      <c r="FB321" s="13">
        <v>1.910857105E-4</v>
      </c>
      <c r="FC321" s="13">
        <v>1.9099866470000001E-4</v>
      </c>
      <c r="FD321" s="13">
        <v>1.9082719739999999E-4</v>
      </c>
      <c r="FE321" s="13">
        <v>1.900926781E-4</v>
      </c>
      <c r="FF321" s="13">
        <v>1.8873656520000001E-4</v>
      </c>
      <c r="FG321" s="13">
        <v>1.873248379E-4</v>
      </c>
      <c r="FH321" s="13">
        <v>1.8578685499999998E-4</v>
      </c>
      <c r="FI321" s="13">
        <v>1.843032126E-4</v>
      </c>
      <c r="FJ321" s="13">
        <v>1.8316043949999998E-4</v>
      </c>
      <c r="FK321" s="13">
        <v>1.822495836E-4</v>
      </c>
      <c r="FL321" s="13">
        <v>1.8157519129999999E-4</v>
      </c>
      <c r="FM321" s="13">
        <v>1.8138314249999999E-4</v>
      </c>
      <c r="FN321" s="13">
        <v>1.8109392080000001E-4</v>
      </c>
      <c r="FO321" s="13">
        <v>1.80713451E-4</v>
      </c>
      <c r="FP321" s="13">
        <v>1.8058551199999999E-4</v>
      </c>
      <c r="FQ321" s="13">
        <v>1.8082965969999998E-4</v>
      </c>
      <c r="FR321" s="13">
        <v>1.807812773E-4</v>
      </c>
      <c r="FS321" s="13">
        <v>1.8029393159999999E-4</v>
      </c>
      <c r="FT321" s="13">
        <v>1.7946977799999998E-4</v>
      </c>
      <c r="FU321" s="13">
        <v>1.7837984079999998E-4</v>
      </c>
      <c r="FV321" s="13">
        <v>1.767418899E-4</v>
      </c>
      <c r="FW321" s="13">
        <v>1.743850773E-4</v>
      </c>
      <c r="FX321" s="13">
        <v>1.7238175729999999E-4</v>
      </c>
      <c r="FY321" s="13">
        <v>1.7156902070000001E-4</v>
      </c>
      <c r="FZ321" s="13">
        <v>1.7088948899999997E-4</v>
      </c>
      <c r="GA321" s="13">
        <v>1.7057514529999999E-4</v>
      </c>
      <c r="GB321" s="13">
        <v>1.7083905550000002E-4</v>
      </c>
      <c r="GC321" s="13">
        <v>1.7137406839999998E-4</v>
      </c>
      <c r="GD321" s="13">
        <v>1.7204039239999996E-4</v>
      </c>
      <c r="GE321" s="13">
        <v>1.723453711E-4</v>
      </c>
      <c r="GF321" s="13">
        <v>1.723135781E-4</v>
      </c>
      <c r="GG321" s="13">
        <v>1.7222874279999999E-4</v>
      </c>
      <c r="GH321" s="13">
        <v>1.718988901E-4</v>
      </c>
      <c r="GI321" s="13">
        <v>1.7083636409999999E-4</v>
      </c>
      <c r="GJ321" s="13">
        <v>1.6948085819999998E-4</v>
      </c>
      <c r="GK321" s="13">
        <v>1.6772549149999999E-4</v>
      </c>
      <c r="GL321" s="13">
        <v>1.6548656659999997E-4</v>
      </c>
      <c r="GM321" s="13">
        <v>1.6350430879999997E-4</v>
      </c>
      <c r="GN321" s="13">
        <v>1.6219474239999998E-4</v>
      </c>
      <c r="GO321" s="13">
        <v>1.616031664E-4</v>
      </c>
      <c r="GP321" s="13">
        <v>1.6114135139999998E-4</v>
      </c>
      <c r="GQ321" s="13">
        <v>1.6111636989999997E-4</v>
      </c>
      <c r="GR321" s="13">
        <v>1.6154364549999999E-4</v>
      </c>
      <c r="GS321" s="13">
        <v>1.6193823600000001E-4</v>
      </c>
      <c r="GT321" s="13">
        <v>1.6206201589999999E-4</v>
      </c>
      <c r="GU321" s="13">
        <v>1.6230809029999999E-4</v>
      </c>
      <c r="GV321" s="13">
        <v>1.6268941899999999E-4</v>
      </c>
      <c r="GW321" s="13">
        <v>1.6258275289999998E-4</v>
      </c>
      <c r="GX321" s="13">
        <v>1.6195863939999998E-4</v>
      </c>
    </row>
    <row r="322" spans="1:206" x14ac:dyDescent="0.25">
      <c r="A322" s="13" t="str">
        <f t="shared" si="3"/>
        <v>Boom-COARSE-0.8-14-20</v>
      </c>
      <c r="B322" s="13" t="s">
        <v>57</v>
      </c>
      <c r="C322" s="13" t="s">
        <v>29</v>
      </c>
      <c r="D322" s="23">
        <v>0.8</v>
      </c>
      <c r="E322" s="23">
        <v>14</v>
      </c>
      <c r="F322" s="32">
        <v>20</v>
      </c>
      <c r="G322" s="13">
        <v>7.2311898099999994E-2</v>
      </c>
      <c r="H322" s="13">
        <v>4.48795466E-2</v>
      </c>
      <c r="I322" s="13">
        <v>3.0264022099999999E-2</v>
      </c>
      <c r="J322" s="13">
        <v>2.2543297099999998E-2</v>
      </c>
      <c r="K322" s="13">
        <v>1.8371541599999999E-2</v>
      </c>
      <c r="L322" s="13">
        <v>1.6138041199999998E-2</v>
      </c>
      <c r="M322" s="13">
        <v>1.3766990499999998E-2</v>
      </c>
      <c r="N322" s="13">
        <v>1.185607378E-2</v>
      </c>
      <c r="O322" s="13">
        <v>1.035165595E-2</v>
      </c>
      <c r="P322" s="13">
        <v>9.1130619199999985E-3</v>
      </c>
      <c r="Q322" s="13">
        <v>8.0729862399999998E-3</v>
      </c>
      <c r="R322" s="13">
        <v>7.1555675799999992E-3</v>
      </c>
      <c r="S322" s="13">
        <v>6.273892599999999E-3</v>
      </c>
      <c r="T322" s="13">
        <v>5.4818584699999999E-3</v>
      </c>
      <c r="U322" s="13">
        <v>4.7239722399999998E-3</v>
      </c>
      <c r="V322" s="13">
        <v>4.0368133399999997E-3</v>
      </c>
      <c r="W322" s="13">
        <v>3.3916957899999996E-3</v>
      </c>
      <c r="X322" s="13">
        <v>3.0280763099999998E-3</v>
      </c>
      <c r="Y322" s="13">
        <v>2.7020141E-3</v>
      </c>
      <c r="Z322" s="13">
        <v>2.4100390000000001E-3</v>
      </c>
      <c r="AA322" s="13">
        <v>2.1675417299999999E-3</v>
      </c>
      <c r="AB322" s="13">
        <v>1.9627967099999999E-3</v>
      </c>
      <c r="AC322" s="13">
        <v>1.789004451E-3</v>
      </c>
      <c r="AD322" s="13">
        <v>1.6403619109999999E-3</v>
      </c>
      <c r="AE322" s="13">
        <v>1.5128226759999999E-3</v>
      </c>
      <c r="AF322" s="13">
        <v>1.401770516E-3</v>
      </c>
      <c r="AG322" s="13">
        <v>1.3047698609999999E-3</v>
      </c>
      <c r="AH322" s="13">
        <v>1.220043518E-3</v>
      </c>
      <c r="AI322" s="13">
        <v>1.1437740739999999E-3</v>
      </c>
      <c r="AJ322" s="13">
        <v>1.076375734E-3</v>
      </c>
      <c r="AK322" s="13">
        <v>1.0158337459999999E-3</v>
      </c>
      <c r="AL322" s="13">
        <v>9.6159296999999996E-4</v>
      </c>
      <c r="AM322" s="13">
        <v>9.1278852299999996E-4</v>
      </c>
      <c r="AN322" s="13">
        <v>8.6885864699999993E-4</v>
      </c>
      <c r="AO322" s="13">
        <v>8.2844895899999993E-4</v>
      </c>
      <c r="AP322" s="13">
        <v>7.9206271600000002E-4</v>
      </c>
      <c r="AQ322" s="13">
        <v>7.5848100499999985E-4</v>
      </c>
      <c r="AR322" s="13">
        <v>7.2804800099999991E-4</v>
      </c>
      <c r="AS322" s="13">
        <v>7.00136969E-4</v>
      </c>
      <c r="AT322" s="13">
        <v>6.7467235399999996E-4</v>
      </c>
      <c r="AU322" s="13">
        <v>6.5168691900000008E-4</v>
      </c>
      <c r="AV322" s="13">
        <v>6.3081283300000005E-4</v>
      </c>
      <c r="AW322" s="13">
        <v>6.1123344600000004E-4</v>
      </c>
      <c r="AX322" s="13">
        <v>5.9301842599999988E-4</v>
      </c>
      <c r="AY322" s="13">
        <v>5.7654099900000008E-4</v>
      </c>
      <c r="AZ322" s="13">
        <v>5.6129573700000005E-4</v>
      </c>
      <c r="BA322" s="13">
        <v>5.4766055300000001E-4</v>
      </c>
      <c r="BB322" s="13">
        <v>5.3533251300000003E-4</v>
      </c>
      <c r="BC322" s="13">
        <v>5.2304961999999995E-4</v>
      </c>
      <c r="BD322" s="13">
        <v>5.1213279199999997E-4</v>
      </c>
      <c r="BE322" s="13">
        <v>5.0190768099999999E-4</v>
      </c>
      <c r="BF322" s="13">
        <v>4.9247468899999997E-4</v>
      </c>
      <c r="BG322" s="13">
        <v>4.8404895999999996E-4</v>
      </c>
      <c r="BH322" s="13">
        <v>4.7607915899999998E-4</v>
      </c>
      <c r="BI322" s="13">
        <v>4.6821660599999994E-4</v>
      </c>
      <c r="BJ322" s="13">
        <v>4.6152021000000001E-4</v>
      </c>
      <c r="BK322" s="13">
        <v>4.5458154899999999E-4</v>
      </c>
      <c r="BL322" s="13">
        <v>4.4826562899999997E-4</v>
      </c>
      <c r="BM322" s="13">
        <v>4.4276947999999995E-4</v>
      </c>
      <c r="BN322" s="13">
        <v>4.3721596499999996E-4</v>
      </c>
      <c r="BO322" s="13">
        <v>4.3113002099999997E-4</v>
      </c>
      <c r="BP322" s="13">
        <v>4.2580134499999999E-4</v>
      </c>
      <c r="BQ322" s="13">
        <v>4.2039903599999998E-4</v>
      </c>
      <c r="BR322" s="13">
        <v>4.1564887599999998E-4</v>
      </c>
      <c r="BS322" s="13">
        <v>4.1158743560000001E-4</v>
      </c>
      <c r="BT322" s="13">
        <v>4.0712238229999998E-4</v>
      </c>
      <c r="BU322" s="13">
        <v>4.0268861649999993E-4</v>
      </c>
      <c r="BV322" s="13">
        <v>3.9781106190000002E-4</v>
      </c>
      <c r="BW322" s="13">
        <v>3.9307122089999994E-4</v>
      </c>
      <c r="BX322" s="13">
        <v>3.8898113119999997E-4</v>
      </c>
      <c r="BY322" s="13">
        <v>3.8544711019999997E-4</v>
      </c>
      <c r="BZ322" s="13">
        <v>3.8245225849999997E-4</v>
      </c>
      <c r="CA322" s="13">
        <v>3.7901057589999999E-4</v>
      </c>
      <c r="CB322" s="13">
        <v>3.7539286759999998E-4</v>
      </c>
      <c r="CC322" s="13">
        <v>3.7128479759999998E-4</v>
      </c>
      <c r="CD322" s="13">
        <v>3.6727938709999998E-4</v>
      </c>
      <c r="CE322" s="13">
        <v>3.6413293989999998E-4</v>
      </c>
      <c r="CF322" s="13">
        <v>3.6138137609999997E-4</v>
      </c>
      <c r="CG322" s="13">
        <v>3.5890333809999997E-4</v>
      </c>
      <c r="CH322" s="13">
        <v>3.558168214E-4</v>
      </c>
      <c r="CI322" s="13">
        <v>3.5322787989999993E-4</v>
      </c>
      <c r="CJ322" s="13">
        <v>3.50093121E-4</v>
      </c>
      <c r="CK322" s="13">
        <v>3.4684566460000001E-4</v>
      </c>
      <c r="CL322" s="13">
        <v>3.4399847310000002E-4</v>
      </c>
      <c r="CM322" s="13">
        <v>3.4132845349999993E-4</v>
      </c>
      <c r="CN322" s="13">
        <v>3.3898853359999999E-4</v>
      </c>
      <c r="CO322" s="13">
        <v>3.3636723599999999E-4</v>
      </c>
      <c r="CP322" s="13">
        <v>3.3433723670000002E-4</v>
      </c>
      <c r="CQ322" s="13">
        <v>3.3217927379999997E-4</v>
      </c>
      <c r="CR322" s="13">
        <v>3.3020966009999998E-4</v>
      </c>
      <c r="CS322" s="13">
        <v>3.2788127799999995E-4</v>
      </c>
      <c r="CT322" s="13">
        <v>3.2503704670000001E-4</v>
      </c>
      <c r="CU322" s="13">
        <v>3.2239902589999999E-4</v>
      </c>
      <c r="CV322" s="13">
        <v>3.198209029E-4</v>
      </c>
      <c r="CW322" s="13">
        <v>3.1715249559999997E-4</v>
      </c>
      <c r="CX322" s="13">
        <v>3.1428467319999994E-4</v>
      </c>
      <c r="CY322" s="13">
        <v>3.1095345969999995E-4</v>
      </c>
      <c r="CZ322" s="13">
        <v>3.0707372760000004E-4</v>
      </c>
      <c r="DA322" s="13">
        <v>3.0282895649999997E-4</v>
      </c>
      <c r="DB322" s="13">
        <v>2.9847982929999997E-4</v>
      </c>
      <c r="DC322" s="13">
        <v>2.943995967E-4</v>
      </c>
      <c r="DD322" s="13">
        <v>2.8992576289999997E-4</v>
      </c>
      <c r="DE322" s="13">
        <v>2.8539197829999995E-4</v>
      </c>
      <c r="DF322" s="13">
        <v>2.8147810719999995E-4</v>
      </c>
      <c r="DG322" s="13">
        <v>2.7718556979999999E-4</v>
      </c>
      <c r="DH322" s="13">
        <v>2.7329075409999998E-4</v>
      </c>
      <c r="DI322" s="13">
        <v>2.7010284989999997E-4</v>
      </c>
      <c r="DJ322" s="13">
        <v>2.6669344139999997E-4</v>
      </c>
      <c r="DK322" s="13">
        <v>2.631252097E-4</v>
      </c>
      <c r="DL322" s="13">
        <v>2.5924629209999998E-4</v>
      </c>
      <c r="DM322" s="13">
        <v>2.5497962979999998E-4</v>
      </c>
      <c r="DN322" s="13">
        <v>2.512327325E-4</v>
      </c>
      <c r="DO322" s="13">
        <v>2.4828452309999999E-4</v>
      </c>
      <c r="DP322" s="13">
        <v>2.4466388540000001E-4</v>
      </c>
      <c r="DQ322" s="13">
        <v>2.416694056E-4</v>
      </c>
      <c r="DR322" s="13">
        <v>2.388786956E-4</v>
      </c>
      <c r="DS322" s="13">
        <v>2.3571590299999997E-4</v>
      </c>
      <c r="DT322" s="13">
        <v>2.3252067509999999E-4</v>
      </c>
      <c r="DU322" s="13">
        <v>2.2925893879999996E-4</v>
      </c>
      <c r="DV322" s="13">
        <v>2.2639163469999999E-4</v>
      </c>
      <c r="DW322" s="13">
        <v>2.234606283E-4</v>
      </c>
      <c r="DX322" s="13">
        <v>2.202709191E-4</v>
      </c>
      <c r="DY322" s="13">
        <v>2.1713926280000001E-4</v>
      </c>
      <c r="DZ322" s="13">
        <v>2.141250731E-4</v>
      </c>
      <c r="EA322" s="13">
        <v>2.1160461249999999E-4</v>
      </c>
      <c r="EB322" s="13">
        <v>2.0931211640000001E-4</v>
      </c>
      <c r="EC322" s="13">
        <v>2.0716995959999999E-4</v>
      </c>
      <c r="ED322" s="13">
        <v>2.0518734489999998E-4</v>
      </c>
      <c r="EE322" s="13">
        <v>2.0342407739999999E-4</v>
      </c>
      <c r="EF322" s="13">
        <v>2.0159924369999996E-4</v>
      </c>
      <c r="EG322" s="13">
        <v>1.998006029E-4</v>
      </c>
      <c r="EH322" s="13">
        <v>1.9840487309999997E-4</v>
      </c>
      <c r="EI322" s="13">
        <v>1.9728715700000001E-4</v>
      </c>
      <c r="EJ322" s="13">
        <v>1.967133947E-4</v>
      </c>
      <c r="EK322" s="13">
        <v>1.963072822E-4</v>
      </c>
      <c r="EL322" s="13">
        <v>1.9555944539999999E-4</v>
      </c>
      <c r="EM322" s="13">
        <v>1.9460239010000001E-4</v>
      </c>
      <c r="EN322" s="13">
        <v>1.936969239E-4</v>
      </c>
      <c r="EO322" s="13">
        <v>1.9279295619999999E-4</v>
      </c>
      <c r="EP322" s="13">
        <v>1.9161077769999998E-4</v>
      </c>
      <c r="EQ322" s="13">
        <v>1.9090067689999998E-4</v>
      </c>
      <c r="ER322" s="13">
        <v>1.9054182629999998E-4</v>
      </c>
      <c r="ES322" s="13">
        <v>1.9007883989999996E-4</v>
      </c>
      <c r="ET322" s="13">
        <v>1.8922941719999998E-4</v>
      </c>
      <c r="EU322" s="13">
        <v>1.8800458519999997E-4</v>
      </c>
      <c r="EV322" s="13">
        <v>1.8690639389999997E-4</v>
      </c>
      <c r="EW322" s="13">
        <v>1.859074644E-4</v>
      </c>
      <c r="EX322" s="13">
        <v>1.8485072699999999E-4</v>
      </c>
      <c r="EY322" s="13">
        <v>1.8405009879999998E-4</v>
      </c>
      <c r="EZ322" s="13">
        <v>1.8359648479999999E-4</v>
      </c>
      <c r="FA322" s="13">
        <v>1.8308457819999997E-4</v>
      </c>
      <c r="FB322" s="13">
        <v>1.8247090329999999E-4</v>
      </c>
      <c r="FC322" s="13">
        <v>1.8188506589999996E-4</v>
      </c>
      <c r="FD322" s="13">
        <v>1.8147712949999998E-4</v>
      </c>
      <c r="FE322" s="13">
        <v>1.8097995789999999E-4</v>
      </c>
      <c r="FF322" s="13">
        <v>1.8031361430000001E-4</v>
      </c>
      <c r="FG322" s="13">
        <v>1.7949108959999999E-4</v>
      </c>
      <c r="FH322" s="13">
        <v>1.7843771030000001E-4</v>
      </c>
      <c r="FI322" s="13">
        <v>1.7713559829999999E-4</v>
      </c>
      <c r="FJ322" s="13">
        <v>1.759532562E-4</v>
      </c>
      <c r="FK322" s="13">
        <v>1.7475632039999999E-4</v>
      </c>
      <c r="FL322" s="13">
        <v>1.7397353479999998E-4</v>
      </c>
      <c r="FM322" s="13">
        <v>1.7356229319999999E-4</v>
      </c>
      <c r="FN322" s="13">
        <v>1.7313626040000002E-4</v>
      </c>
      <c r="FO322" s="13">
        <v>1.7310935620000001E-4</v>
      </c>
      <c r="FP322" s="13">
        <v>1.7305468270000001E-4</v>
      </c>
      <c r="FQ322" s="13">
        <v>1.7239231469999997E-4</v>
      </c>
      <c r="FR322" s="13">
        <v>1.7186952739999998E-4</v>
      </c>
      <c r="FS322" s="13">
        <v>1.7151671039999998E-4</v>
      </c>
      <c r="FT322" s="13">
        <v>1.7053127010000001E-4</v>
      </c>
      <c r="FU322" s="13">
        <v>1.6969772510000002E-4</v>
      </c>
      <c r="FV322" s="13">
        <v>1.687408666E-4</v>
      </c>
      <c r="FW322" s="13">
        <v>1.674281644E-4</v>
      </c>
      <c r="FX322" s="13">
        <v>1.6637717209999999E-4</v>
      </c>
      <c r="FY322" s="13">
        <v>1.6518541509999998E-4</v>
      </c>
      <c r="FZ322" s="13">
        <v>1.637425284E-4</v>
      </c>
      <c r="GA322" s="13">
        <v>1.6310530510000001E-4</v>
      </c>
      <c r="GB322" s="13">
        <v>1.6297377559999998E-4</v>
      </c>
      <c r="GC322" s="13">
        <v>1.624496244E-4</v>
      </c>
      <c r="GD322" s="13">
        <v>1.6231694669999999E-4</v>
      </c>
      <c r="GE322" s="13">
        <v>1.625327485E-4</v>
      </c>
      <c r="GF322" s="13">
        <v>1.6250211520000001E-4</v>
      </c>
      <c r="GG322" s="13">
        <v>1.6232727279999999E-4</v>
      </c>
      <c r="GH322" s="13">
        <v>1.6193270959999998E-4</v>
      </c>
      <c r="GI322" s="13">
        <v>1.612140158E-4</v>
      </c>
      <c r="GJ322" s="13">
        <v>1.6039680969999999E-4</v>
      </c>
      <c r="GK322" s="13">
        <v>1.5923608249999999E-4</v>
      </c>
      <c r="GL322" s="13">
        <v>1.5751724429999999E-4</v>
      </c>
      <c r="GM322" s="13">
        <v>1.558847494E-4</v>
      </c>
      <c r="GN322" s="13">
        <v>1.547822163E-4</v>
      </c>
      <c r="GO322" s="13">
        <v>1.5378573099999998E-4</v>
      </c>
      <c r="GP322" s="13">
        <v>1.529726769E-4</v>
      </c>
      <c r="GQ322" s="13">
        <v>1.5258224169999998E-4</v>
      </c>
      <c r="GR322" s="13">
        <v>1.5255133249999998E-4</v>
      </c>
      <c r="GS322" s="13">
        <v>1.5260415949999999E-4</v>
      </c>
      <c r="GT322" s="13">
        <v>1.5272793150000001E-4</v>
      </c>
      <c r="GU322" s="13">
        <v>1.53030303E-4</v>
      </c>
      <c r="GV322" s="13">
        <v>1.5312054649999998E-4</v>
      </c>
      <c r="GW322" s="13">
        <v>1.5310079590000002E-4</v>
      </c>
      <c r="GX322" s="13">
        <v>1.530696465E-4</v>
      </c>
    </row>
    <row r="323" spans="1:206" x14ac:dyDescent="0.25">
      <c r="A323" s="13" t="str">
        <f t="shared" si="3"/>
        <v>Boom-COARSE-0.8-7-20</v>
      </c>
      <c r="B323" s="13" t="s">
        <v>57</v>
      </c>
      <c r="C323" s="13" t="s">
        <v>29</v>
      </c>
      <c r="D323" s="23">
        <v>0.8</v>
      </c>
      <c r="E323" s="23">
        <v>7</v>
      </c>
      <c r="F323" s="32">
        <v>20</v>
      </c>
      <c r="G323" s="13">
        <v>3.5365324300000001E-2</v>
      </c>
      <c r="H323" s="13">
        <v>1.7670675499999997E-2</v>
      </c>
      <c r="I323" s="13">
        <v>1.0264977540000001E-2</v>
      </c>
      <c r="J323" s="13">
        <v>7.3660281099999997E-3</v>
      </c>
      <c r="K323" s="13">
        <v>6.4414688099999999E-3</v>
      </c>
      <c r="L323" s="13">
        <v>6.44464233E-3</v>
      </c>
      <c r="M323" s="13">
        <v>5.9226124899999996E-3</v>
      </c>
      <c r="N323" s="13">
        <v>5.5314148700000001E-3</v>
      </c>
      <c r="O323" s="13">
        <v>5.1303075299999994E-3</v>
      </c>
      <c r="P323" s="13">
        <v>4.7806508999999999E-3</v>
      </c>
      <c r="Q323" s="13">
        <v>4.4167847299999997E-3</v>
      </c>
      <c r="R323" s="13">
        <v>4.0267019900000001E-3</v>
      </c>
      <c r="S323" s="13">
        <v>3.6249876499999997E-3</v>
      </c>
      <c r="T323" s="13">
        <v>3.1988328999999999E-3</v>
      </c>
      <c r="U323" s="13">
        <v>2.7731229699999994E-3</v>
      </c>
      <c r="V323" s="13">
        <v>2.3585679299999995E-3</v>
      </c>
      <c r="W323" s="13">
        <v>1.9657205689999997E-3</v>
      </c>
      <c r="X323" s="13">
        <v>1.7580300329999999E-3</v>
      </c>
      <c r="Y323" s="13">
        <v>1.6015750249999999E-3</v>
      </c>
      <c r="Z323" s="13">
        <v>1.4824199450000001E-3</v>
      </c>
      <c r="AA323" s="13">
        <v>1.3922643359999998E-3</v>
      </c>
      <c r="AB323" s="13">
        <v>1.319078276E-3</v>
      </c>
      <c r="AC323" s="13">
        <v>1.2560006539999999E-3</v>
      </c>
      <c r="AD323" s="13">
        <v>1.2007423610000002E-3</v>
      </c>
      <c r="AE323" s="13">
        <v>1.151458093E-3</v>
      </c>
      <c r="AF323" s="13">
        <v>1.1073579539999999E-3</v>
      </c>
      <c r="AG323" s="13">
        <v>1.06588508E-3</v>
      </c>
      <c r="AH323" s="13">
        <v>1.0279460359999999E-3</v>
      </c>
      <c r="AI323" s="13">
        <v>9.9282279699999983E-4</v>
      </c>
      <c r="AJ323" s="13">
        <v>9.5936509100000007E-4</v>
      </c>
      <c r="AK323" s="13">
        <v>9.278537769999999E-4</v>
      </c>
      <c r="AL323" s="13">
        <v>8.9801539399999989E-4</v>
      </c>
      <c r="AM323" s="13">
        <v>8.7055552799999991E-4</v>
      </c>
      <c r="AN323" s="13">
        <v>8.4468752700000006E-4</v>
      </c>
      <c r="AO323" s="13">
        <v>8.1965117199999998E-4</v>
      </c>
      <c r="AP323" s="13">
        <v>7.9610484999999992E-4</v>
      </c>
      <c r="AQ323" s="13">
        <v>7.7462939400000004E-4</v>
      </c>
      <c r="AR323" s="13">
        <v>7.5353034199999991E-4</v>
      </c>
      <c r="AS323" s="13">
        <v>7.3297788099999995E-4</v>
      </c>
      <c r="AT323" s="13">
        <v>7.1350997399999999E-4</v>
      </c>
      <c r="AU323" s="13">
        <v>6.953994789999999E-4</v>
      </c>
      <c r="AV323" s="13">
        <v>6.7828031999999988E-4</v>
      </c>
      <c r="AW323" s="13">
        <v>6.61417888E-4</v>
      </c>
      <c r="AX323" s="13">
        <v>6.4516436799999998E-4</v>
      </c>
      <c r="AY323" s="13">
        <v>6.2996558799999994E-4</v>
      </c>
      <c r="AZ323" s="13">
        <v>6.1542449100000004E-4</v>
      </c>
      <c r="BA323" s="13">
        <v>6.0209545799999999E-4</v>
      </c>
      <c r="BB323" s="13">
        <v>5.8961499299999996E-4</v>
      </c>
      <c r="BC323" s="13">
        <v>5.7831426299999984E-4</v>
      </c>
      <c r="BD323" s="13">
        <v>5.6750958399999995E-4</v>
      </c>
      <c r="BE323" s="13">
        <v>5.57060992E-4</v>
      </c>
      <c r="BF323" s="13">
        <v>5.4709573900000002E-4</v>
      </c>
      <c r="BG323" s="13">
        <v>5.3885240099999995E-4</v>
      </c>
      <c r="BH323" s="13">
        <v>5.3114700699999991E-4</v>
      </c>
      <c r="BI323" s="13">
        <v>5.2307009299999989E-4</v>
      </c>
      <c r="BJ323" s="13">
        <v>5.1529012200000001E-4</v>
      </c>
      <c r="BK323" s="13">
        <v>5.0764974499999994E-4</v>
      </c>
      <c r="BL323" s="13">
        <v>5.0021839299999992E-4</v>
      </c>
      <c r="BM323" s="13">
        <v>4.92897313E-4</v>
      </c>
      <c r="BN323" s="13">
        <v>4.86643632E-4</v>
      </c>
      <c r="BO323" s="13">
        <v>4.8013928699999997E-4</v>
      </c>
      <c r="BP323" s="13">
        <v>4.7355067400000001E-4</v>
      </c>
      <c r="BQ323" s="13">
        <v>4.6641517100000005E-4</v>
      </c>
      <c r="BR323" s="13">
        <v>4.5983679899999993E-4</v>
      </c>
      <c r="BS323" s="13">
        <v>4.54104459E-4</v>
      </c>
      <c r="BT323" s="13">
        <v>4.4849110000000001E-4</v>
      </c>
      <c r="BU323" s="13">
        <v>4.4273816399999992E-4</v>
      </c>
      <c r="BV323" s="13">
        <v>4.36790718E-4</v>
      </c>
      <c r="BW323" s="13">
        <v>4.3109763099999994E-4</v>
      </c>
      <c r="BX323" s="13">
        <v>4.2491198740000002E-4</v>
      </c>
      <c r="BY323" s="13">
        <v>4.1945276540000001E-4</v>
      </c>
      <c r="BZ323" s="13">
        <v>4.1367804269999995E-4</v>
      </c>
      <c r="CA323" s="13">
        <v>4.0764390109999997E-4</v>
      </c>
      <c r="CB323" s="13">
        <v>4.0144805540000001E-4</v>
      </c>
      <c r="CC323" s="13">
        <v>3.952235906E-4</v>
      </c>
      <c r="CD323" s="13">
        <v>3.8969024849999992E-4</v>
      </c>
      <c r="CE323" s="13">
        <v>3.8388681779999998E-4</v>
      </c>
      <c r="CF323" s="13">
        <v>3.7768071319999996E-4</v>
      </c>
      <c r="CG323" s="13">
        <v>3.7165723869999999E-4</v>
      </c>
      <c r="CH323" s="13">
        <v>3.6528505069999994E-4</v>
      </c>
      <c r="CI323" s="13">
        <v>3.5907879910000002E-4</v>
      </c>
      <c r="CJ323" s="13">
        <v>3.5343165359999994E-4</v>
      </c>
      <c r="CK323" s="13">
        <v>3.4866961179999995E-4</v>
      </c>
      <c r="CL323" s="13">
        <v>3.4426119179999998E-4</v>
      </c>
      <c r="CM323" s="13">
        <v>3.3919760179999998E-4</v>
      </c>
      <c r="CN323" s="13">
        <v>3.3306398019999998E-4</v>
      </c>
      <c r="CO323" s="13">
        <v>3.2719205430000001E-4</v>
      </c>
      <c r="CP323" s="13">
        <v>3.2221388590000002E-4</v>
      </c>
      <c r="CQ323" s="13">
        <v>3.1797243269999999E-4</v>
      </c>
      <c r="CR323" s="13">
        <v>3.1362925329999995E-4</v>
      </c>
      <c r="CS323" s="13">
        <v>3.0922370569999997E-4</v>
      </c>
      <c r="CT323" s="13">
        <v>3.0453620199999995E-4</v>
      </c>
      <c r="CU323" s="13">
        <v>2.9958708160000001E-4</v>
      </c>
      <c r="CV323" s="13">
        <v>2.9469034619999994E-4</v>
      </c>
      <c r="CW323" s="13">
        <v>2.9034079100000003E-4</v>
      </c>
      <c r="CX323" s="13">
        <v>2.8689379139999998E-4</v>
      </c>
      <c r="CY323" s="13">
        <v>2.8301371409999998E-4</v>
      </c>
      <c r="CZ323" s="13">
        <v>2.7892416050000001E-4</v>
      </c>
      <c r="DA323" s="13">
        <v>2.7444780430000001E-4</v>
      </c>
      <c r="DB323" s="13">
        <v>2.7045566089999999E-4</v>
      </c>
      <c r="DC323" s="13">
        <v>2.6736562789999999E-4</v>
      </c>
      <c r="DD323" s="13">
        <v>2.639094654E-4</v>
      </c>
      <c r="DE323" s="13">
        <v>2.6059741659999999E-4</v>
      </c>
      <c r="DF323" s="13">
        <v>2.5708299479999997E-4</v>
      </c>
      <c r="DG323" s="13">
        <v>2.5398376499999998E-4</v>
      </c>
      <c r="DH323" s="13">
        <v>2.5080067799999997E-4</v>
      </c>
      <c r="DI323" s="13">
        <v>2.4800358619999995E-4</v>
      </c>
      <c r="DJ323" s="13">
        <v>2.4557387069999996E-4</v>
      </c>
      <c r="DK323" s="13">
        <v>2.4273229699999999E-4</v>
      </c>
      <c r="DL323" s="13">
        <v>2.4056341900000001E-4</v>
      </c>
      <c r="DM323" s="13">
        <v>2.3814965239999999E-4</v>
      </c>
      <c r="DN323" s="13">
        <v>2.3615259919999997E-4</v>
      </c>
      <c r="DO323" s="13">
        <v>2.343711104E-4</v>
      </c>
      <c r="DP323" s="13">
        <v>2.3259576329999997E-4</v>
      </c>
      <c r="DQ323" s="13">
        <v>2.3053566129999998E-4</v>
      </c>
      <c r="DR323" s="13">
        <v>2.2813439839999998E-4</v>
      </c>
      <c r="DS323" s="13">
        <v>2.2555258659999998E-4</v>
      </c>
      <c r="DT323" s="13">
        <v>2.232917772E-4</v>
      </c>
      <c r="DU323" s="13">
        <v>2.2179165409999996E-4</v>
      </c>
      <c r="DV323" s="13">
        <v>2.2001343609999999E-4</v>
      </c>
      <c r="DW323" s="13">
        <v>2.1849710299999997E-4</v>
      </c>
      <c r="DX323" s="13">
        <v>2.1661405949999999E-4</v>
      </c>
      <c r="DY323" s="13">
        <v>2.149424117E-4</v>
      </c>
      <c r="DZ323" s="13">
        <v>2.1325655590000002E-4</v>
      </c>
      <c r="EA323" s="13">
        <v>2.1156204699999999E-4</v>
      </c>
      <c r="EB323" s="13">
        <v>2.0975682929999997E-4</v>
      </c>
      <c r="EC323" s="13">
        <v>2.0798775089999998E-4</v>
      </c>
      <c r="ED323" s="13">
        <v>2.060708667E-4</v>
      </c>
      <c r="EE323" s="13">
        <v>2.0426911379999997E-4</v>
      </c>
      <c r="EF323" s="13">
        <v>2.0311902609999996E-4</v>
      </c>
      <c r="EG323" s="13">
        <v>2.0146406459999999E-4</v>
      </c>
      <c r="EH323" s="13">
        <v>2.0018011900000001E-4</v>
      </c>
      <c r="EI323" s="13">
        <v>1.9854100290000001E-4</v>
      </c>
      <c r="EJ323" s="13">
        <v>1.9659757109999999E-4</v>
      </c>
      <c r="EK323" s="13">
        <v>1.9501838239999999E-4</v>
      </c>
      <c r="EL323" s="13">
        <v>1.9371828089999999E-4</v>
      </c>
      <c r="EM323" s="13">
        <v>1.9271877039999999E-4</v>
      </c>
      <c r="EN323" s="13">
        <v>1.9176377099999997E-4</v>
      </c>
      <c r="EO323" s="13">
        <v>1.906254634E-4</v>
      </c>
      <c r="EP323" s="13">
        <v>1.884171572E-4</v>
      </c>
      <c r="EQ323" s="13">
        <v>1.8644387450000001E-4</v>
      </c>
      <c r="ER323" s="13">
        <v>1.842152948E-4</v>
      </c>
      <c r="ES323" s="13">
        <v>1.8186181019999998E-4</v>
      </c>
      <c r="ET323" s="13">
        <v>1.8015131829999999E-4</v>
      </c>
      <c r="EU323" s="13">
        <v>1.782265313E-4</v>
      </c>
      <c r="EV323" s="13">
        <v>1.7625289550000001E-4</v>
      </c>
      <c r="EW323" s="13">
        <v>1.743481343E-4</v>
      </c>
      <c r="EX323" s="13">
        <v>1.7234448049999998E-4</v>
      </c>
      <c r="EY323" s="13">
        <v>1.7043097250000002E-4</v>
      </c>
      <c r="EZ323" s="13">
        <v>1.6879580579999998E-4</v>
      </c>
      <c r="FA323" s="13">
        <v>1.6672951720000001E-4</v>
      </c>
      <c r="FB323" s="13">
        <v>1.646184712E-4</v>
      </c>
      <c r="FC323" s="13">
        <v>1.627829692E-4</v>
      </c>
      <c r="FD323" s="13">
        <v>1.603727252E-4</v>
      </c>
      <c r="FE323" s="13">
        <v>1.582600682E-4</v>
      </c>
      <c r="FF323" s="13">
        <v>1.5641380439999997E-4</v>
      </c>
      <c r="FG323" s="13">
        <v>1.5469507159999999E-4</v>
      </c>
      <c r="FH323" s="13">
        <v>1.5320684120000001E-4</v>
      </c>
      <c r="FI323" s="13">
        <v>1.5168879039999998E-4</v>
      </c>
      <c r="FJ323" s="13">
        <v>1.5008542199999999E-4</v>
      </c>
      <c r="FK323" s="13">
        <v>1.4854202289999997E-4</v>
      </c>
      <c r="FL323" s="13">
        <v>1.466354827E-4</v>
      </c>
      <c r="FM323" s="13">
        <v>1.4455602870000001E-4</v>
      </c>
      <c r="FN323" s="13">
        <v>1.4300829079999999E-4</v>
      </c>
      <c r="FO323" s="13">
        <v>1.4136024929999998E-4</v>
      </c>
      <c r="FP323" s="13">
        <v>1.3965526569999998E-4</v>
      </c>
      <c r="FQ323" s="13">
        <v>1.3801576100000001E-4</v>
      </c>
      <c r="FR323" s="13">
        <v>1.3620139029999999E-4</v>
      </c>
      <c r="FS323" s="13">
        <v>1.3447116939999999E-4</v>
      </c>
      <c r="FT323" s="13">
        <v>1.3286733269999998E-4</v>
      </c>
      <c r="FU323" s="13">
        <v>1.311866702E-4</v>
      </c>
      <c r="FV323" s="13">
        <v>1.297519246E-4</v>
      </c>
      <c r="FW323" s="13">
        <v>1.2888533559999999E-4</v>
      </c>
      <c r="FX323" s="13">
        <v>1.2764293089999998E-4</v>
      </c>
      <c r="FY323" s="13">
        <v>1.2686388649999999E-4</v>
      </c>
      <c r="FZ323" s="13">
        <v>1.2602444190000002E-4</v>
      </c>
      <c r="GA323" s="13">
        <v>1.2505538719999998E-4</v>
      </c>
      <c r="GB323" s="13">
        <v>1.2419087529999998E-4</v>
      </c>
      <c r="GC323" s="13">
        <v>1.2328064759999999E-4</v>
      </c>
      <c r="GD323" s="13">
        <v>1.2213378789999998E-4</v>
      </c>
      <c r="GE323" s="13">
        <v>1.210028624E-4</v>
      </c>
      <c r="GF323" s="13">
        <v>1.201139865E-4</v>
      </c>
      <c r="GG323" s="13">
        <v>1.191212461E-4</v>
      </c>
      <c r="GH323" s="13">
        <v>1.18465142E-4</v>
      </c>
      <c r="GI323" s="13">
        <v>1.1788452579999999E-4</v>
      </c>
      <c r="GJ323" s="13">
        <v>1.1724514419999998E-4</v>
      </c>
      <c r="GK323" s="13">
        <v>1.1677523159999999E-4</v>
      </c>
      <c r="GL323" s="13">
        <v>1.160439775E-4</v>
      </c>
      <c r="GM323" s="13">
        <v>1.152319342E-4</v>
      </c>
      <c r="GN323" s="13">
        <v>1.1462603709999999E-4</v>
      </c>
      <c r="GO323" s="13">
        <v>1.141269709E-4</v>
      </c>
      <c r="GP323" s="13">
        <v>1.136320732E-4</v>
      </c>
      <c r="GQ323" s="13">
        <v>1.131893362E-4</v>
      </c>
      <c r="GR323" s="13">
        <v>1.126577011E-4</v>
      </c>
      <c r="GS323" s="13">
        <v>1.1205529679999998E-4</v>
      </c>
      <c r="GT323" s="13">
        <v>1.112721546E-4</v>
      </c>
      <c r="GU323" s="13">
        <v>1.102148674E-4</v>
      </c>
      <c r="GV323" s="13">
        <v>1.0924375590000001E-4</v>
      </c>
      <c r="GW323" s="13">
        <v>1.0854192979999999E-4</v>
      </c>
      <c r="GX323" s="13">
        <v>1.076394118E-4</v>
      </c>
    </row>
    <row r="324" spans="1:206" x14ac:dyDescent="0.25">
      <c r="A324" s="13" t="str">
        <f t="shared" si="3"/>
        <v>Boom-COARSE-0.8-20-3</v>
      </c>
      <c r="B324" s="13" t="s">
        <v>57</v>
      </c>
      <c r="C324" s="13" t="s">
        <v>29</v>
      </c>
      <c r="D324" s="23">
        <v>0.8</v>
      </c>
      <c r="E324" s="23">
        <v>20</v>
      </c>
      <c r="F324" s="32">
        <v>3</v>
      </c>
      <c r="G324" s="13">
        <v>4.8993697999999995E-2</v>
      </c>
      <c r="H324" s="13">
        <v>2.6734501299999998E-2</v>
      </c>
      <c r="I324" s="13">
        <v>1.8600936799999995E-2</v>
      </c>
      <c r="J324" s="13">
        <v>1.3976040899999998E-2</v>
      </c>
      <c r="K324" s="13">
        <v>1.1042031060000001E-2</v>
      </c>
      <c r="L324" s="13">
        <v>9.0175163299999993E-3</v>
      </c>
      <c r="M324" s="13">
        <v>7.57240758E-3</v>
      </c>
      <c r="N324" s="13">
        <v>6.398091199999999E-3</v>
      </c>
      <c r="O324" s="13">
        <v>5.4687203400000002E-3</v>
      </c>
      <c r="P324" s="13">
        <v>4.6440152200000005E-3</v>
      </c>
      <c r="Q324" s="13">
        <v>3.9225318300000001E-3</v>
      </c>
      <c r="R324" s="13">
        <v>3.3094226499999998E-3</v>
      </c>
      <c r="S324" s="13">
        <v>2.9047022199999994E-3</v>
      </c>
      <c r="T324" s="13">
        <v>2.4914926399999997E-3</v>
      </c>
      <c r="U324" s="13">
        <v>2.1191740599999995E-3</v>
      </c>
      <c r="V324" s="13">
        <v>1.7734650999999999E-3</v>
      </c>
      <c r="W324" s="13">
        <v>1.5029582899999999E-3</v>
      </c>
      <c r="X324" s="13">
        <v>1.299809465E-3</v>
      </c>
      <c r="Y324" s="13">
        <v>1.1298410549999999E-3</v>
      </c>
      <c r="Z324" s="13">
        <v>9.9348839599999999E-4</v>
      </c>
      <c r="AA324" s="13">
        <v>8.7991546299999988E-4</v>
      </c>
      <c r="AB324" s="13">
        <v>7.8522476999999991E-4</v>
      </c>
      <c r="AC324" s="13">
        <v>7.0583059199999998E-4</v>
      </c>
      <c r="AD324" s="13">
        <v>6.3729042500000003E-4</v>
      </c>
      <c r="AE324" s="13">
        <v>5.78302852E-4</v>
      </c>
      <c r="AF324" s="13">
        <v>5.2687384499999995E-4</v>
      </c>
      <c r="AG324" s="13">
        <v>4.8178244799999993E-4</v>
      </c>
      <c r="AH324" s="13">
        <v>4.420978979999999E-4</v>
      </c>
      <c r="AI324" s="13">
        <v>4.0769702999999993E-4</v>
      </c>
      <c r="AJ324" s="13">
        <v>3.7747687399999994E-4</v>
      </c>
      <c r="AK324" s="13">
        <v>3.5109167100000002E-4</v>
      </c>
      <c r="AL324" s="13">
        <v>3.27433359E-4</v>
      </c>
      <c r="AM324" s="13">
        <v>3.0649430100000003E-4</v>
      </c>
      <c r="AN324" s="13">
        <v>2.8570991099999998E-4</v>
      </c>
      <c r="AO324" s="13">
        <v>2.6790319499999998E-4</v>
      </c>
      <c r="AP324" s="13">
        <v>2.52147946E-4</v>
      </c>
      <c r="AQ324" s="13">
        <v>2.3743817E-4</v>
      </c>
      <c r="AR324" s="13">
        <v>2.2357282999999997E-4</v>
      </c>
      <c r="AS324" s="13">
        <v>2.1159859599999997E-4</v>
      </c>
      <c r="AT324" s="13">
        <v>2.0031186099999998E-4</v>
      </c>
      <c r="AU324" s="13">
        <v>1.9061524719999999E-4</v>
      </c>
      <c r="AV324" s="13">
        <v>1.8028003899999998E-4</v>
      </c>
      <c r="AW324" s="13">
        <v>1.7190259269999998E-4</v>
      </c>
      <c r="AX324" s="13">
        <v>1.6338450869999999E-4</v>
      </c>
      <c r="AY324" s="13">
        <v>1.5621188489999999E-4</v>
      </c>
      <c r="AZ324" s="13">
        <v>1.4894940029999999E-4</v>
      </c>
      <c r="BA324" s="13">
        <v>1.4181027829999999E-4</v>
      </c>
      <c r="BB324" s="13">
        <v>1.3629230279999999E-4</v>
      </c>
      <c r="BC324" s="13">
        <v>1.3116095160000001E-4</v>
      </c>
      <c r="BD324" s="13">
        <v>1.261208767E-4</v>
      </c>
      <c r="BE324" s="13">
        <v>1.2110355689999999E-4</v>
      </c>
      <c r="BF324" s="13">
        <v>1.1623890539999999E-4</v>
      </c>
      <c r="BG324" s="13">
        <v>1.1127026239999999E-4</v>
      </c>
      <c r="BH324" s="13">
        <v>1.0702235889999999E-4</v>
      </c>
      <c r="BI324" s="13">
        <v>1.028439067E-4</v>
      </c>
      <c r="BJ324" s="13">
        <v>9.8652907499999996E-5</v>
      </c>
      <c r="BK324" s="13">
        <v>9.4634613000000006E-5</v>
      </c>
      <c r="BL324" s="13">
        <v>9.1340356699999984E-5</v>
      </c>
      <c r="BM324" s="13">
        <v>8.8127250299999997E-5</v>
      </c>
      <c r="BN324" s="13">
        <v>8.523603849999999E-5</v>
      </c>
      <c r="BO324" s="13">
        <v>8.2493011899999999E-5</v>
      </c>
      <c r="BP324" s="13">
        <v>7.9846547300000005E-5</v>
      </c>
      <c r="BQ324" s="13">
        <v>7.7192196399999998E-5</v>
      </c>
      <c r="BR324" s="13">
        <v>7.4713720199999994E-5</v>
      </c>
      <c r="BS324" s="13">
        <v>7.2370810999999998E-5</v>
      </c>
      <c r="BT324" s="13">
        <v>6.9968658800000004E-5</v>
      </c>
      <c r="BU324" s="13">
        <v>6.8122793699999993E-5</v>
      </c>
      <c r="BV324" s="13">
        <v>6.5965058799999994E-5</v>
      </c>
      <c r="BW324" s="13">
        <v>6.4500036399999994E-5</v>
      </c>
      <c r="BX324" s="13">
        <v>6.2915748999999992E-5</v>
      </c>
      <c r="BY324" s="13">
        <v>6.1767361999999997E-5</v>
      </c>
      <c r="BZ324" s="13">
        <v>6.0301771199999996E-5</v>
      </c>
      <c r="CA324" s="13">
        <v>5.8393363099999999E-5</v>
      </c>
      <c r="CB324" s="13">
        <v>5.7024485799999994E-5</v>
      </c>
      <c r="CC324" s="13">
        <v>5.6188525700000002E-5</v>
      </c>
      <c r="CD324" s="13">
        <v>5.4993488999999998E-5</v>
      </c>
      <c r="CE324" s="13">
        <v>5.4178611999999996E-5</v>
      </c>
      <c r="CF324" s="13">
        <v>5.2814648399999992E-5</v>
      </c>
      <c r="CG324" s="13">
        <v>5.1327436799999997E-5</v>
      </c>
      <c r="CH324" s="13">
        <v>5.0747923299999993E-5</v>
      </c>
      <c r="CI324" s="13">
        <v>4.9679096099999997E-5</v>
      </c>
      <c r="CJ324" s="13">
        <v>4.8767473499999994E-5</v>
      </c>
      <c r="CK324" s="13">
        <v>4.7966602700000003E-5</v>
      </c>
      <c r="CL324" s="13">
        <v>4.7049558500000001E-5</v>
      </c>
      <c r="CM324" s="13">
        <v>4.6111402200000002E-5</v>
      </c>
      <c r="CN324" s="13">
        <v>4.5608367499999996E-5</v>
      </c>
      <c r="CO324" s="13">
        <v>4.5171084699999996E-5</v>
      </c>
      <c r="CP324" s="13">
        <v>4.46904688E-5</v>
      </c>
      <c r="CQ324" s="13">
        <v>4.44869403E-5</v>
      </c>
      <c r="CR324" s="13">
        <v>4.4056580399999993E-5</v>
      </c>
      <c r="CS324" s="13">
        <v>4.3341119299999998E-5</v>
      </c>
      <c r="CT324" s="13">
        <v>4.26498668E-5</v>
      </c>
      <c r="CU324" s="13">
        <v>4.2260766299999995E-5</v>
      </c>
      <c r="CV324" s="13">
        <v>4.21630438E-5</v>
      </c>
      <c r="CW324" s="13">
        <v>4.1755643700000003E-5</v>
      </c>
      <c r="CX324" s="13">
        <v>4.1682285699999999E-5</v>
      </c>
      <c r="CY324" s="13">
        <v>4.1289235899999998E-5</v>
      </c>
      <c r="CZ324" s="13">
        <v>4.0732130479999996E-5</v>
      </c>
      <c r="DA324" s="13">
        <v>3.9986765280000001E-5</v>
      </c>
      <c r="DB324" s="13">
        <v>3.9429895589999993E-5</v>
      </c>
      <c r="DC324" s="13">
        <v>3.9533160809999996E-5</v>
      </c>
      <c r="DD324" s="13">
        <v>3.9158492859999998E-5</v>
      </c>
      <c r="DE324" s="13">
        <v>3.8939266049999998E-5</v>
      </c>
      <c r="DF324" s="13">
        <v>3.8829820689999998E-5</v>
      </c>
      <c r="DG324" s="13">
        <v>3.8501374009999996E-5</v>
      </c>
      <c r="DH324" s="13">
        <v>3.8435215429999998E-5</v>
      </c>
      <c r="DI324" s="13">
        <v>3.7697721260000003E-5</v>
      </c>
      <c r="DJ324" s="13">
        <v>3.6811058539999993E-5</v>
      </c>
      <c r="DK324" s="13">
        <v>3.6399899079999999E-5</v>
      </c>
      <c r="DL324" s="13">
        <v>3.6342712819999999E-5</v>
      </c>
      <c r="DM324" s="13">
        <v>3.6271575769999995E-5</v>
      </c>
      <c r="DN324" s="13">
        <v>3.6625211059999999E-5</v>
      </c>
      <c r="DO324" s="13">
        <v>3.6531965589999999E-5</v>
      </c>
      <c r="DP324" s="13">
        <v>3.5907705839999994E-5</v>
      </c>
      <c r="DQ324" s="13">
        <v>3.5228914210000002E-5</v>
      </c>
      <c r="DR324" s="13">
        <v>3.4711495509999995E-5</v>
      </c>
      <c r="DS324" s="13">
        <v>3.4203386699999995E-5</v>
      </c>
      <c r="DT324" s="13">
        <v>3.4127083049999996E-5</v>
      </c>
      <c r="DU324" s="13">
        <v>3.4211892740000002E-5</v>
      </c>
      <c r="DV324" s="13">
        <v>3.4003706999999993E-5</v>
      </c>
      <c r="DW324" s="13">
        <v>3.368878078E-5</v>
      </c>
      <c r="DX324" s="13">
        <v>3.3514436629999996E-5</v>
      </c>
      <c r="DY324" s="13">
        <v>3.3571765459999999E-5</v>
      </c>
      <c r="DZ324" s="13">
        <v>3.3450234769999997E-5</v>
      </c>
      <c r="EA324" s="13">
        <v>3.3335497339999999E-5</v>
      </c>
      <c r="EB324" s="13">
        <v>3.301774619E-5</v>
      </c>
      <c r="EC324" s="13">
        <v>3.2257544110000003E-5</v>
      </c>
      <c r="ED324" s="13">
        <v>3.1671549309999995E-5</v>
      </c>
      <c r="EE324" s="13">
        <v>3.1167846579999999E-5</v>
      </c>
      <c r="EF324" s="13">
        <v>3.129729033E-5</v>
      </c>
      <c r="EG324" s="13">
        <v>3.1493847959999999E-5</v>
      </c>
      <c r="EH324" s="13">
        <v>3.192068131E-5</v>
      </c>
      <c r="EI324" s="13">
        <v>3.232298042E-5</v>
      </c>
      <c r="EJ324" s="13">
        <v>3.2173247519999998E-5</v>
      </c>
      <c r="EK324" s="13">
        <v>3.1780910130000001E-5</v>
      </c>
      <c r="EL324" s="13">
        <v>3.1026933039999996E-5</v>
      </c>
      <c r="EM324" s="13">
        <v>3.010843985E-5</v>
      </c>
      <c r="EN324" s="13">
        <v>2.9514506989999996E-5</v>
      </c>
      <c r="EO324" s="13">
        <v>2.9178949739999997E-5</v>
      </c>
      <c r="EP324" s="13">
        <v>2.9518115209999999E-5</v>
      </c>
      <c r="EQ324" s="13">
        <v>3.0122717629999998E-5</v>
      </c>
      <c r="ER324" s="13">
        <v>3.0346467639999997E-5</v>
      </c>
      <c r="ES324" s="13">
        <v>3.0174939969999995E-5</v>
      </c>
      <c r="ET324" s="13">
        <v>3.0283271479999998E-5</v>
      </c>
      <c r="EU324" s="13">
        <v>2.9992586829999999E-5</v>
      </c>
      <c r="EV324" s="13">
        <v>2.9422594139999993E-5</v>
      </c>
      <c r="EW324" s="13">
        <v>2.895883752E-5</v>
      </c>
      <c r="EX324" s="13">
        <v>2.8761971179999998E-5</v>
      </c>
      <c r="EY324" s="13">
        <v>2.8693281969999996E-5</v>
      </c>
      <c r="EZ324" s="13">
        <v>2.8757785839999999E-5</v>
      </c>
      <c r="FA324" s="13">
        <v>2.8467449629999998E-5</v>
      </c>
      <c r="FB324" s="13">
        <v>2.8198250380000001E-5</v>
      </c>
      <c r="FC324" s="13">
        <v>2.8170069079999997E-5</v>
      </c>
      <c r="FD324" s="13">
        <v>2.8450664449999999E-5</v>
      </c>
      <c r="FE324" s="13">
        <v>2.8185682210000001E-5</v>
      </c>
      <c r="FF324" s="13">
        <v>2.7866209799999998E-5</v>
      </c>
      <c r="FG324" s="13">
        <v>2.8020787459999998E-5</v>
      </c>
      <c r="FH324" s="13">
        <v>2.8042947569999997E-5</v>
      </c>
      <c r="FI324" s="13">
        <v>2.7860668770000002E-5</v>
      </c>
      <c r="FJ324" s="13">
        <v>2.8094265619999997E-5</v>
      </c>
      <c r="FK324" s="13">
        <v>2.8319986239999997E-5</v>
      </c>
      <c r="FL324" s="13">
        <v>2.8162263989999998E-5</v>
      </c>
      <c r="FM324" s="13">
        <v>2.7798516020000002E-5</v>
      </c>
      <c r="FN324" s="13">
        <v>2.7334307899999997E-5</v>
      </c>
      <c r="FO324" s="13">
        <v>2.6496785699999997E-5</v>
      </c>
      <c r="FP324" s="13">
        <v>2.5893642159999998E-5</v>
      </c>
      <c r="FQ324" s="13">
        <v>2.5834917850000001E-5</v>
      </c>
      <c r="FR324" s="13">
        <v>2.6053906429999997E-5</v>
      </c>
      <c r="FS324" s="13">
        <v>2.6401293179999999E-5</v>
      </c>
      <c r="FT324" s="13">
        <v>2.6926777149999996E-5</v>
      </c>
      <c r="FU324" s="13">
        <v>2.762702713E-5</v>
      </c>
      <c r="FV324" s="13">
        <v>2.8056793490000001E-5</v>
      </c>
      <c r="FW324" s="13">
        <v>2.7558408069999998E-5</v>
      </c>
      <c r="FX324" s="13">
        <v>2.7140400209999998E-5</v>
      </c>
      <c r="FY324" s="13">
        <v>2.6966927159999995E-5</v>
      </c>
      <c r="FZ324" s="13">
        <v>2.6534029929999997E-5</v>
      </c>
      <c r="GA324" s="13">
        <v>2.5891942170000001E-5</v>
      </c>
      <c r="GB324" s="13">
        <v>2.5467392179999998E-5</v>
      </c>
      <c r="GC324" s="13">
        <v>2.5124687039999997E-5</v>
      </c>
      <c r="GD324" s="13">
        <v>2.4985188819999999E-5</v>
      </c>
      <c r="GE324" s="13">
        <v>2.4842207340000001E-5</v>
      </c>
      <c r="GF324" s="13">
        <v>2.4767445779999999E-5</v>
      </c>
      <c r="GG324" s="13">
        <v>2.5094480129999998E-5</v>
      </c>
      <c r="GH324" s="13">
        <v>2.5586047879999999E-5</v>
      </c>
      <c r="GI324" s="13">
        <v>2.5723778419999998E-5</v>
      </c>
      <c r="GJ324" s="13">
        <v>2.5881783919999998E-5</v>
      </c>
      <c r="GK324" s="13">
        <v>2.591919425E-5</v>
      </c>
      <c r="GL324" s="13">
        <v>2.5917366089999999E-5</v>
      </c>
      <c r="GM324" s="13">
        <v>2.5640598319999995E-5</v>
      </c>
      <c r="GN324" s="13">
        <v>2.4896254959999998E-5</v>
      </c>
      <c r="GO324" s="13">
        <v>2.4136194970000001E-5</v>
      </c>
      <c r="GP324" s="13">
        <v>2.3682726139999998E-5</v>
      </c>
      <c r="GQ324" s="13">
        <v>2.3317598510000001E-5</v>
      </c>
      <c r="GR324" s="13">
        <v>2.3023727549999999E-5</v>
      </c>
      <c r="GS324" s="13">
        <v>2.2793181449999997E-5</v>
      </c>
      <c r="GT324" s="13">
        <v>2.2493170519999996E-5</v>
      </c>
      <c r="GU324" s="13">
        <v>2.247412773E-5</v>
      </c>
      <c r="GV324" s="13">
        <v>2.297334456E-5</v>
      </c>
      <c r="GW324" s="13">
        <v>2.347234514E-5</v>
      </c>
      <c r="GX324" s="13">
        <v>2.3521931799999997E-5</v>
      </c>
    </row>
    <row r="325" spans="1:206" x14ac:dyDescent="0.25">
      <c r="A325" s="13" t="str">
        <f t="shared" si="3"/>
        <v>Boom-COARSE-0.8-14-3</v>
      </c>
      <c r="B325" s="13" t="s">
        <v>57</v>
      </c>
      <c r="C325" s="13" t="s">
        <v>29</v>
      </c>
      <c r="D325" s="23">
        <v>0.8</v>
      </c>
      <c r="E325" s="23">
        <v>14</v>
      </c>
      <c r="F325" s="32">
        <v>3</v>
      </c>
      <c r="G325" s="13">
        <v>3.6327285199999997E-2</v>
      </c>
      <c r="H325" s="13">
        <v>1.9636524900000001E-2</v>
      </c>
      <c r="I325" s="13">
        <v>1.3066200599999999E-2</v>
      </c>
      <c r="J325" s="13">
        <v>9.5681054899999993E-3</v>
      </c>
      <c r="K325" s="13">
        <v>7.4261494399999999E-3</v>
      </c>
      <c r="L325" s="13">
        <v>5.9454918499999999E-3</v>
      </c>
      <c r="M325" s="13">
        <v>4.8781860799999993E-3</v>
      </c>
      <c r="N325" s="13">
        <v>4.0004932599999998E-3</v>
      </c>
      <c r="O325" s="13">
        <v>3.3259631899999996E-3</v>
      </c>
      <c r="P325" s="13">
        <v>2.7735967499999997E-3</v>
      </c>
      <c r="Q325" s="13">
        <v>2.36230877E-3</v>
      </c>
      <c r="R325" s="13">
        <v>1.9843990699999997E-3</v>
      </c>
      <c r="S325" s="13">
        <v>1.7180133899999997E-3</v>
      </c>
      <c r="T325" s="13">
        <v>1.4581815499999998E-3</v>
      </c>
      <c r="U325" s="13">
        <v>1.228274408E-3</v>
      </c>
      <c r="V325" s="13">
        <v>1.017602553E-3</v>
      </c>
      <c r="W325" s="13">
        <v>8.5723112799999989E-4</v>
      </c>
      <c r="X325" s="13">
        <v>7.29476803E-4</v>
      </c>
      <c r="Y325" s="13">
        <v>6.304889769999999E-4</v>
      </c>
      <c r="Z325" s="13">
        <v>5.5045338999999997E-4</v>
      </c>
      <c r="AA325" s="13">
        <v>4.8555596499999997E-4</v>
      </c>
      <c r="AB325" s="13">
        <v>4.3026697600000001E-4</v>
      </c>
      <c r="AC325" s="13">
        <v>3.8478849000000005E-4</v>
      </c>
      <c r="AD325" s="13">
        <v>3.4620726499999999E-4</v>
      </c>
      <c r="AE325" s="13">
        <v>3.1449298799999999E-4</v>
      </c>
      <c r="AF325" s="13">
        <v>2.8659516200000001E-4</v>
      </c>
      <c r="AG325" s="13">
        <v>2.6325401699999997E-4</v>
      </c>
      <c r="AH325" s="13">
        <v>2.4326899199999998E-4</v>
      </c>
      <c r="AI325" s="13">
        <v>2.2540847099999998E-4</v>
      </c>
      <c r="AJ325" s="13">
        <v>2.1010975399999999E-4</v>
      </c>
      <c r="AK325" s="13">
        <v>1.961764458E-4</v>
      </c>
      <c r="AL325" s="13">
        <v>1.8372844439999998E-4</v>
      </c>
      <c r="AM325" s="13">
        <v>1.7294129390000001E-4</v>
      </c>
      <c r="AN325" s="13">
        <v>1.631739103E-4</v>
      </c>
      <c r="AO325" s="13">
        <v>1.5451583289999998E-4</v>
      </c>
      <c r="AP325" s="13">
        <v>1.467683319E-4</v>
      </c>
      <c r="AQ325" s="13">
        <v>1.3958038759999999E-4</v>
      </c>
      <c r="AR325" s="13">
        <v>1.327626315E-4</v>
      </c>
      <c r="AS325" s="13">
        <v>1.2686651319999999E-4</v>
      </c>
      <c r="AT325" s="13">
        <v>1.2140408739999998E-4</v>
      </c>
      <c r="AU325" s="13">
        <v>1.16442545E-4</v>
      </c>
      <c r="AV325" s="13">
        <v>1.117980145E-4</v>
      </c>
      <c r="AW325" s="13">
        <v>1.077205656E-4</v>
      </c>
      <c r="AX325" s="13">
        <v>1.0360966979999999E-4</v>
      </c>
      <c r="AY325" s="13">
        <v>9.9986183699999996E-5</v>
      </c>
      <c r="AZ325" s="13">
        <v>9.6541878100000003E-5</v>
      </c>
      <c r="BA325" s="13">
        <v>9.350906669999999E-5</v>
      </c>
      <c r="BB325" s="13">
        <v>9.0958282600000007E-5</v>
      </c>
      <c r="BC325" s="13">
        <v>8.85745056E-5</v>
      </c>
      <c r="BD325" s="13">
        <v>8.6584811400000001E-5</v>
      </c>
      <c r="BE325" s="13">
        <v>8.44380452E-5</v>
      </c>
      <c r="BF325" s="13">
        <v>8.1863807499999998E-5</v>
      </c>
      <c r="BG325" s="13">
        <v>8.0021468999999995E-5</v>
      </c>
      <c r="BH325" s="13">
        <v>7.8319873199999998E-5</v>
      </c>
      <c r="BI325" s="13">
        <v>7.702275369999999E-5</v>
      </c>
      <c r="BJ325" s="13">
        <v>7.5858401900000006E-5</v>
      </c>
      <c r="BK325" s="13">
        <v>7.4376543899999984E-5</v>
      </c>
      <c r="BL325" s="13">
        <v>7.2683965600000005E-5</v>
      </c>
      <c r="BM325" s="13">
        <v>7.19215718E-5</v>
      </c>
      <c r="BN325" s="13">
        <v>7.0920524199999995E-5</v>
      </c>
      <c r="BO325" s="13">
        <v>7.0055569799999995E-5</v>
      </c>
      <c r="BP325" s="13">
        <v>6.9036316300000007E-5</v>
      </c>
      <c r="BQ325" s="13">
        <v>6.7525773399999996E-5</v>
      </c>
      <c r="BR325" s="13">
        <v>6.6708463200000002E-5</v>
      </c>
      <c r="BS325" s="13">
        <v>6.6121876199999992E-5</v>
      </c>
      <c r="BT325" s="13">
        <v>6.5335691399999994E-5</v>
      </c>
      <c r="BU325" s="13">
        <v>6.4886937999999994E-5</v>
      </c>
      <c r="BV325" s="13">
        <v>6.4162926700000008E-5</v>
      </c>
      <c r="BW325" s="13">
        <v>6.2908016999999988E-5</v>
      </c>
      <c r="BX325" s="13">
        <v>6.1931241099999991E-5</v>
      </c>
      <c r="BY325" s="13">
        <v>6.1556919599999995E-5</v>
      </c>
      <c r="BZ325" s="13">
        <v>6.0907608699999996E-5</v>
      </c>
      <c r="CA325" s="13">
        <v>6.0504718899999997E-5</v>
      </c>
      <c r="CB325" s="13">
        <v>6.0040016099999996E-5</v>
      </c>
      <c r="CC325" s="13">
        <v>5.9339196499999996E-5</v>
      </c>
      <c r="CD325" s="13">
        <v>5.8140057699999993E-5</v>
      </c>
      <c r="CE325" s="13">
        <v>5.7165061299999994E-5</v>
      </c>
      <c r="CF325" s="13">
        <v>5.7026497600000002E-5</v>
      </c>
      <c r="CG325" s="13">
        <v>5.6553317199999996E-5</v>
      </c>
      <c r="CH325" s="13">
        <v>5.6500018899999998E-5</v>
      </c>
      <c r="CI325" s="13">
        <v>5.6376380699999998E-5</v>
      </c>
      <c r="CJ325" s="13">
        <v>5.5365967000000001E-5</v>
      </c>
      <c r="CK325" s="13">
        <v>5.4311913200000003E-5</v>
      </c>
      <c r="CL325" s="13">
        <v>5.3530069799999992E-5</v>
      </c>
      <c r="CM325" s="13">
        <v>5.3213843099999998E-5</v>
      </c>
      <c r="CN325" s="13">
        <v>5.3225052599999991E-5</v>
      </c>
      <c r="CO325" s="13">
        <v>5.2832509029999993E-5</v>
      </c>
      <c r="CP325" s="13">
        <v>5.2497764559999996E-5</v>
      </c>
      <c r="CQ325" s="13">
        <v>5.2024719259999998E-5</v>
      </c>
      <c r="CR325" s="13">
        <v>5.1849534599999995E-5</v>
      </c>
      <c r="CS325" s="13">
        <v>5.1453094239999996E-5</v>
      </c>
      <c r="CT325" s="13">
        <v>5.0660321279999999E-5</v>
      </c>
      <c r="CU325" s="13">
        <v>5.0014322470000002E-5</v>
      </c>
      <c r="CV325" s="13">
        <v>4.9581738719999998E-5</v>
      </c>
      <c r="CW325" s="13">
        <v>4.9357330189999998E-5</v>
      </c>
      <c r="CX325" s="13">
        <v>4.9446057439999995E-5</v>
      </c>
      <c r="CY325" s="13">
        <v>4.9601824090000004E-5</v>
      </c>
      <c r="CZ325" s="13">
        <v>4.9289493019999997E-5</v>
      </c>
      <c r="DA325" s="13">
        <v>4.8843497110000001E-5</v>
      </c>
      <c r="DB325" s="13">
        <v>4.8002682259999993E-5</v>
      </c>
      <c r="DC325" s="13">
        <v>4.7134282499999996E-5</v>
      </c>
      <c r="DD325" s="13">
        <v>4.6430968040000002E-5</v>
      </c>
      <c r="DE325" s="13">
        <v>4.5696929769999995E-5</v>
      </c>
      <c r="DF325" s="13">
        <v>4.5070844529999997E-5</v>
      </c>
      <c r="DG325" s="13">
        <v>4.4481713849999996E-5</v>
      </c>
      <c r="DH325" s="13">
        <v>4.3731881150000003E-5</v>
      </c>
      <c r="DI325" s="13">
        <v>4.3341225449999995E-5</v>
      </c>
      <c r="DJ325" s="13">
        <v>4.2769037519999995E-5</v>
      </c>
      <c r="DK325" s="13">
        <v>4.2399323599999992E-5</v>
      </c>
      <c r="DL325" s="13">
        <v>4.1783073769999999E-5</v>
      </c>
      <c r="DM325" s="13">
        <v>4.041149655E-5</v>
      </c>
      <c r="DN325" s="13">
        <v>3.9964126759999997E-5</v>
      </c>
      <c r="DO325" s="13">
        <v>3.9536296160000003E-5</v>
      </c>
      <c r="DP325" s="13">
        <v>3.8782112939999999E-5</v>
      </c>
      <c r="DQ325" s="13">
        <v>3.8878629839999996E-5</v>
      </c>
      <c r="DR325" s="13">
        <v>3.8830980679999995E-5</v>
      </c>
      <c r="DS325" s="13">
        <v>3.812705844E-5</v>
      </c>
      <c r="DT325" s="13">
        <v>3.7330518930000001E-5</v>
      </c>
      <c r="DU325" s="13">
        <v>3.6331496859999997E-5</v>
      </c>
      <c r="DV325" s="13">
        <v>3.5629371409999998E-5</v>
      </c>
      <c r="DW325" s="13">
        <v>3.5297015619999995E-5</v>
      </c>
      <c r="DX325" s="13">
        <v>3.5020200579999997E-5</v>
      </c>
      <c r="DY325" s="13">
        <v>3.4504736559999997E-5</v>
      </c>
      <c r="DZ325" s="13">
        <v>3.4322989159999997E-5</v>
      </c>
      <c r="EA325" s="13">
        <v>3.424342209E-5</v>
      </c>
      <c r="EB325" s="13">
        <v>3.39861114E-5</v>
      </c>
      <c r="EC325" s="13">
        <v>3.3229503079999998E-5</v>
      </c>
      <c r="ED325" s="13">
        <v>3.2632781620000001E-5</v>
      </c>
      <c r="EE325" s="13">
        <v>3.2060417129999996E-5</v>
      </c>
      <c r="EF325" s="13">
        <v>3.116094526E-5</v>
      </c>
      <c r="EG325" s="13">
        <v>3.0585135309999993E-5</v>
      </c>
      <c r="EH325" s="13">
        <v>3.0364512930000001E-5</v>
      </c>
      <c r="EI325" s="13">
        <v>3.0245174949999999E-5</v>
      </c>
      <c r="EJ325" s="13">
        <v>3.0498793199999997E-5</v>
      </c>
      <c r="EK325" s="13">
        <v>3.088203767E-5</v>
      </c>
      <c r="EL325" s="13">
        <v>3.098990382E-5</v>
      </c>
      <c r="EM325" s="13">
        <v>3.0657250349999996E-5</v>
      </c>
      <c r="EN325" s="13">
        <v>3.0159321910000003E-5</v>
      </c>
      <c r="EO325" s="13">
        <v>2.9509367779999999E-5</v>
      </c>
      <c r="EP325" s="13">
        <v>2.86221223E-5</v>
      </c>
      <c r="EQ325" s="13">
        <v>2.8299841609999998E-5</v>
      </c>
      <c r="ER325" s="13">
        <v>2.8533924409999997E-5</v>
      </c>
      <c r="ES325" s="13">
        <v>2.897743637E-5</v>
      </c>
      <c r="ET325" s="13">
        <v>2.9293621010000001E-5</v>
      </c>
      <c r="EU325" s="13">
        <v>2.9293907410000003E-5</v>
      </c>
      <c r="EV325" s="13">
        <v>2.9205533179999997E-5</v>
      </c>
      <c r="EW325" s="13">
        <v>2.9022166940000002E-5</v>
      </c>
      <c r="EX325" s="13">
        <v>2.836514214E-5</v>
      </c>
      <c r="EY325" s="13">
        <v>2.7777571860000002E-5</v>
      </c>
      <c r="EZ325" s="13">
        <v>2.7556376439999999E-5</v>
      </c>
      <c r="FA325" s="13">
        <v>2.749242112E-5</v>
      </c>
      <c r="FB325" s="13">
        <v>2.7445574819999998E-5</v>
      </c>
      <c r="FC325" s="13">
        <v>2.7383762649999998E-5</v>
      </c>
      <c r="FD325" s="13">
        <v>2.7335508749999998E-5</v>
      </c>
      <c r="FE325" s="13">
        <v>2.739999608E-5</v>
      </c>
      <c r="FF325" s="13">
        <v>2.743709104E-5</v>
      </c>
      <c r="FG325" s="13">
        <v>2.7362615029999998E-5</v>
      </c>
      <c r="FH325" s="13">
        <v>2.7251483759999999E-5</v>
      </c>
      <c r="FI325" s="13">
        <v>2.6960188589999997E-5</v>
      </c>
      <c r="FJ325" s="13">
        <v>2.6603405099999999E-5</v>
      </c>
      <c r="FK325" s="13">
        <v>2.6342557879999995E-5</v>
      </c>
      <c r="FL325" s="13">
        <v>2.6417715479999999E-5</v>
      </c>
      <c r="FM325" s="13">
        <v>2.6495901900000002E-5</v>
      </c>
      <c r="FN325" s="13">
        <v>2.6296771249999998E-5</v>
      </c>
      <c r="FO325" s="13">
        <v>2.6157188689999999E-5</v>
      </c>
      <c r="FP325" s="13">
        <v>2.6025973989999997E-5</v>
      </c>
      <c r="FQ325" s="13">
        <v>2.5626647739999995E-5</v>
      </c>
      <c r="FR325" s="13">
        <v>2.5389085500000001E-5</v>
      </c>
      <c r="FS325" s="13">
        <v>2.5184389809999998E-5</v>
      </c>
      <c r="FT325" s="13">
        <v>2.5038538799999998E-5</v>
      </c>
      <c r="FU325" s="13">
        <v>2.5377120049999998E-5</v>
      </c>
      <c r="FV325" s="13">
        <v>2.5816067129999999E-5</v>
      </c>
      <c r="FW325" s="13">
        <v>2.630729005E-5</v>
      </c>
      <c r="FX325" s="13">
        <v>2.6607905119999998E-5</v>
      </c>
      <c r="FY325" s="13">
        <v>2.6173620459999996E-5</v>
      </c>
      <c r="FZ325" s="13">
        <v>2.55124838E-5</v>
      </c>
      <c r="GA325" s="13">
        <v>2.5331066979999999E-5</v>
      </c>
      <c r="GB325" s="13">
        <v>2.483420349E-5</v>
      </c>
      <c r="GC325" s="13">
        <v>2.4178179590000001E-5</v>
      </c>
      <c r="GD325" s="13">
        <v>2.3989358629999999E-5</v>
      </c>
      <c r="GE325" s="13">
        <v>2.3973531689999996E-5</v>
      </c>
      <c r="GF325" s="13">
        <v>2.421088123E-5</v>
      </c>
      <c r="GG325" s="13">
        <v>2.4648844079999999E-5</v>
      </c>
      <c r="GH325" s="13">
        <v>2.4793298829999995E-5</v>
      </c>
      <c r="GI325" s="13">
        <v>2.4628243429999996E-5</v>
      </c>
      <c r="GJ325" s="13">
        <v>2.4843525389999999E-5</v>
      </c>
      <c r="GK325" s="13">
        <v>2.4892939599999996E-5</v>
      </c>
      <c r="GL325" s="13">
        <v>2.4492295349999996E-5</v>
      </c>
      <c r="GM325" s="13">
        <v>2.4296145999999999E-5</v>
      </c>
      <c r="GN325" s="13">
        <v>2.428118247E-5</v>
      </c>
      <c r="GO325" s="13">
        <v>2.4039332280000001E-5</v>
      </c>
      <c r="GP325" s="13">
        <v>2.3839520699999997E-5</v>
      </c>
      <c r="GQ325" s="13">
        <v>2.3916531549999999E-5</v>
      </c>
      <c r="GR325" s="13">
        <v>2.3750074059999999E-5</v>
      </c>
      <c r="GS325" s="13">
        <v>2.3238813109999999E-5</v>
      </c>
      <c r="GT325" s="13">
        <v>2.2710398429999996E-5</v>
      </c>
      <c r="GU325" s="13">
        <v>2.2425386499999997E-5</v>
      </c>
      <c r="GV325" s="13">
        <v>2.2284762249999999E-5</v>
      </c>
      <c r="GW325" s="13">
        <v>2.2387570729999998E-5</v>
      </c>
      <c r="GX325" s="13">
        <v>2.2588108809999999E-5</v>
      </c>
    </row>
    <row r="326" spans="1:206" x14ac:dyDescent="0.25">
      <c r="A326" s="13" t="str">
        <f t="shared" si="3"/>
        <v>Boom-COARSE-0.8-7-3</v>
      </c>
      <c r="B326" s="13" t="s">
        <v>57</v>
      </c>
      <c r="C326" s="13" t="s">
        <v>29</v>
      </c>
      <c r="D326" s="23">
        <v>0.8</v>
      </c>
      <c r="E326" s="23">
        <v>7</v>
      </c>
      <c r="F326" s="32">
        <v>3</v>
      </c>
      <c r="G326" s="13">
        <v>3.2848615599999999E-2</v>
      </c>
      <c r="H326" s="13">
        <v>1.64431825E-2</v>
      </c>
      <c r="I326" s="13">
        <v>9.7514764699999992E-3</v>
      </c>
      <c r="J326" s="13">
        <v>6.2610557400000003E-3</v>
      </c>
      <c r="K326" s="13">
        <v>4.61484094E-3</v>
      </c>
      <c r="L326" s="13">
        <v>3.6654383899999993E-3</v>
      </c>
      <c r="M326" s="13">
        <v>3.1101602999999999E-3</v>
      </c>
      <c r="N326" s="13">
        <v>2.64183813E-3</v>
      </c>
      <c r="O326" s="13">
        <v>2.2237261599999999E-3</v>
      </c>
      <c r="P326" s="13">
        <v>1.9074450999999998E-3</v>
      </c>
      <c r="Q326" s="13">
        <v>1.6462203999999998E-3</v>
      </c>
      <c r="R326" s="13">
        <v>1.4227544199999999E-3</v>
      </c>
      <c r="S326" s="13">
        <v>1.2560544999999999E-3</v>
      </c>
      <c r="T326" s="13">
        <v>1.0803985299999998E-3</v>
      </c>
      <c r="U326" s="13">
        <v>9.1418160799999998E-4</v>
      </c>
      <c r="V326" s="13">
        <v>7.5945207999999998E-4</v>
      </c>
      <c r="W326" s="13">
        <v>6.3895340099999996E-4</v>
      </c>
      <c r="X326" s="13">
        <v>5.4379920100000004E-4</v>
      </c>
      <c r="Y326" s="13">
        <v>4.7273048899999993E-4</v>
      </c>
      <c r="Z326" s="13">
        <v>4.1822613499999995E-4</v>
      </c>
      <c r="AA326" s="13">
        <v>3.7552282999999998E-4</v>
      </c>
      <c r="AB326" s="13">
        <v>3.4160709999999999E-4</v>
      </c>
      <c r="AC326" s="13">
        <v>3.1366849599999999E-4</v>
      </c>
      <c r="AD326" s="13">
        <v>2.8979196199999997E-4</v>
      </c>
      <c r="AE326" s="13">
        <v>2.6998404400000001E-4</v>
      </c>
      <c r="AF326" s="13">
        <v>2.5290714299999999E-4</v>
      </c>
      <c r="AG326" s="13">
        <v>2.3841802099999998E-4</v>
      </c>
      <c r="AH326" s="13">
        <v>2.2603029600000001E-4</v>
      </c>
      <c r="AI326" s="13">
        <v>2.1428689300000001E-4</v>
      </c>
      <c r="AJ326" s="13">
        <v>2.0371235999999999E-4</v>
      </c>
      <c r="AK326" s="13">
        <v>1.938758538E-4</v>
      </c>
      <c r="AL326" s="13">
        <v>1.8424348640000001E-4</v>
      </c>
      <c r="AM326" s="13">
        <v>1.756736569E-4</v>
      </c>
      <c r="AN326" s="13">
        <v>1.6795459230000001E-4</v>
      </c>
      <c r="AO326" s="13">
        <v>1.6068452889999999E-4</v>
      </c>
      <c r="AP326" s="13">
        <v>1.5429609590000002E-4</v>
      </c>
      <c r="AQ326" s="13">
        <v>1.4888025359999999E-4</v>
      </c>
      <c r="AR326" s="13">
        <v>1.4356842749999998E-4</v>
      </c>
      <c r="AS326" s="13">
        <v>1.3812027519999998E-4</v>
      </c>
      <c r="AT326" s="13">
        <v>1.335985124E-4</v>
      </c>
      <c r="AU326" s="13">
        <v>1.29552172E-4</v>
      </c>
      <c r="AV326" s="13">
        <v>1.2592214549999998E-4</v>
      </c>
      <c r="AW326" s="13">
        <v>1.220334196E-4</v>
      </c>
      <c r="AX326" s="13">
        <v>1.1826470979999999E-4</v>
      </c>
      <c r="AY326" s="13">
        <v>1.150189977E-4</v>
      </c>
      <c r="AZ326" s="13">
        <v>1.1197313009999999E-4</v>
      </c>
      <c r="BA326" s="13">
        <v>1.0819153569999998E-4</v>
      </c>
      <c r="BB326" s="13">
        <v>1.048162006E-4</v>
      </c>
      <c r="BC326" s="13">
        <v>1.021825696E-4</v>
      </c>
      <c r="BD326" s="13">
        <v>9.9627895399999995E-5</v>
      </c>
      <c r="BE326" s="13">
        <v>9.7041076199999986E-5</v>
      </c>
      <c r="BF326" s="13">
        <v>9.4063521499999987E-5</v>
      </c>
      <c r="BG326" s="13">
        <v>9.1215576000000002E-5</v>
      </c>
      <c r="BH326" s="13">
        <v>8.9125136199999993E-5</v>
      </c>
      <c r="BI326" s="13">
        <v>8.7422690699999993E-5</v>
      </c>
      <c r="BJ326" s="13">
        <v>8.6226112900000002E-5</v>
      </c>
      <c r="BK326" s="13">
        <v>8.4700179899999993E-5</v>
      </c>
      <c r="BL326" s="13">
        <v>8.2590303600000006E-5</v>
      </c>
      <c r="BM326" s="13">
        <v>8.0622345799999991E-5</v>
      </c>
      <c r="BN326" s="13">
        <v>7.9269928200000005E-5</v>
      </c>
      <c r="BO326" s="13">
        <v>7.8195996799999997E-5</v>
      </c>
      <c r="BP326" s="13">
        <v>7.7529876299999994E-5</v>
      </c>
      <c r="BQ326" s="13">
        <v>7.5861565399999996E-5</v>
      </c>
      <c r="BR326" s="13">
        <v>7.3769565199999993E-5</v>
      </c>
      <c r="BS326" s="13">
        <v>7.2765926199999995E-5</v>
      </c>
      <c r="BT326" s="13">
        <v>7.2155959399999999E-5</v>
      </c>
      <c r="BU326" s="13">
        <v>7.1263135000000001E-5</v>
      </c>
      <c r="BV326" s="13">
        <v>7.0386808700000005E-5</v>
      </c>
      <c r="BW326" s="13">
        <v>6.9108652E-5</v>
      </c>
      <c r="BX326" s="13">
        <v>6.7769231099999998E-5</v>
      </c>
      <c r="BY326" s="13">
        <v>6.6437600599999992E-5</v>
      </c>
      <c r="BZ326" s="13">
        <v>6.5503093700000002E-5</v>
      </c>
      <c r="CA326" s="13">
        <v>6.4794138899999999E-5</v>
      </c>
      <c r="CB326" s="13">
        <v>6.3762119099999994E-5</v>
      </c>
      <c r="CC326" s="13">
        <v>6.2667863499999994E-5</v>
      </c>
      <c r="CD326" s="13">
        <v>6.1828089699999996E-5</v>
      </c>
      <c r="CE326" s="13">
        <v>6.0821400299999995E-5</v>
      </c>
      <c r="CF326" s="13">
        <v>5.9763944599999995E-5</v>
      </c>
      <c r="CG326" s="13">
        <v>5.8704464199999991E-5</v>
      </c>
      <c r="CH326" s="13">
        <v>5.7872001899999991E-5</v>
      </c>
      <c r="CI326" s="13">
        <v>5.6463464700000002E-5</v>
      </c>
      <c r="CJ326" s="13">
        <v>5.4820585000000001E-5</v>
      </c>
      <c r="CK326" s="13">
        <v>5.4099123200000005E-5</v>
      </c>
      <c r="CL326" s="13">
        <v>5.3492677799999993E-5</v>
      </c>
      <c r="CM326" s="13">
        <v>5.3055337099999993E-5</v>
      </c>
      <c r="CN326" s="13">
        <v>5.2015593599999994E-5</v>
      </c>
      <c r="CO326" s="13">
        <v>5.0776523029999996E-5</v>
      </c>
      <c r="CP326" s="13">
        <v>4.9703081559999993E-5</v>
      </c>
      <c r="CQ326" s="13">
        <v>4.8674404259999996E-5</v>
      </c>
      <c r="CR326" s="13">
        <v>4.8148997599999991E-5</v>
      </c>
      <c r="CS326" s="13">
        <v>4.7953498239999998E-5</v>
      </c>
      <c r="CT326" s="13">
        <v>4.7762974280000001E-5</v>
      </c>
      <c r="CU326" s="13">
        <v>4.6922553470000004E-5</v>
      </c>
      <c r="CV326" s="13">
        <v>4.5438676419999996E-5</v>
      </c>
      <c r="CW326" s="13">
        <v>4.4096878490000003E-5</v>
      </c>
      <c r="CX326" s="13">
        <v>4.3638784639999998E-5</v>
      </c>
      <c r="CY326" s="13">
        <v>4.374629429E-5</v>
      </c>
      <c r="CZ326" s="13">
        <v>4.3406993419999993E-5</v>
      </c>
      <c r="DA326" s="13">
        <v>4.2253128409999997E-5</v>
      </c>
      <c r="DB326" s="13">
        <v>4.1382428659999997E-5</v>
      </c>
      <c r="DC326" s="13">
        <v>4.0703826099999998E-5</v>
      </c>
      <c r="DD326" s="13">
        <v>4.0293042540000001E-5</v>
      </c>
      <c r="DE326" s="13">
        <v>3.9817414970000001E-5</v>
      </c>
      <c r="DF326" s="13">
        <v>3.9478214929999996E-5</v>
      </c>
      <c r="DG326" s="13">
        <v>3.8831073349999998E-5</v>
      </c>
      <c r="DH326" s="13">
        <v>3.7766315549999999E-5</v>
      </c>
      <c r="DI326" s="13">
        <v>3.7272126650000002E-5</v>
      </c>
      <c r="DJ326" s="13">
        <v>3.6787367119999994E-5</v>
      </c>
      <c r="DK326" s="13">
        <v>3.6641427099999997E-5</v>
      </c>
      <c r="DL326" s="13">
        <v>3.6437456869999999E-5</v>
      </c>
      <c r="DM326" s="13">
        <v>3.5644295349999997E-5</v>
      </c>
      <c r="DN326" s="13">
        <v>3.510313396E-5</v>
      </c>
      <c r="DO326" s="13">
        <v>3.4714761759999995E-5</v>
      </c>
      <c r="DP326" s="13">
        <v>3.4681481540000002E-5</v>
      </c>
      <c r="DQ326" s="13">
        <v>3.444230274E-5</v>
      </c>
      <c r="DR326" s="13">
        <v>3.4007695579999999E-5</v>
      </c>
      <c r="DS326" s="13">
        <v>3.3472820439999996E-5</v>
      </c>
      <c r="DT326" s="13">
        <v>3.3106883429999996E-5</v>
      </c>
      <c r="DU326" s="13">
        <v>3.3292511259999999E-5</v>
      </c>
      <c r="DV326" s="13">
        <v>3.3352403609999997E-5</v>
      </c>
      <c r="DW326" s="13">
        <v>3.3280762719999999E-5</v>
      </c>
      <c r="DX326" s="13">
        <v>3.2771826179999998E-5</v>
      </c>
      <c r="DY326" s="13">
        <v>3.2321638259999998E-5</v>
      </c>
      <c r="DZ326" s="13">
        <v>3.177948856E-5</v>
      </c>
      <c r="EA326" s="13">
        <v>3.1113961789999997E-5</v>
      </c>
      <c r="EB326" s="13">
        <v>3.04950393E-5</v>
      </c>
      <c r="EC326" s="13">
        <v>3.0606282079999995E-5</v>
      </c>
      <c r="ED326" s="13">
        <v>3.060467152E-5</v>
      </c>
      <c r="EE326" s="13">
        <v>3.0679541230000001E-5</v>
      </c>
      <c r="EF326" s="13">
        <v>3.062496866E-5</v>
      </c>
      <c r="EG326" s="13">
        <v>3.0392054009999997E-5</v>
      </c>
      <c r="EH326" s="13">
        <v>3.026181613E-5</v>
      </c>
      <c r="EI326" s="13">
        <v>2.9682355649999995E-5</v>
      </c>
      <c r="EJ326" s="13">
        <v>2.8936701399999996E-5</v>
      </c>
      <c r="EK326" s="13">
        <v>2.7961160769999996E-5</v>
      </c>
      <c r="EL326" s="13">
        <v>2.7245849419999999E-5</v>
      </c>
      <c r="EM326" s="13">
        <v>2.6994712149999998E-5</v>
      </c>
      <c r="EN326" s="13">
        <v>2.7377000409999999E-5</v>
      </c>
      <c r="EO326" s="13">
        <v>2.7759024479999997E-5</v>
      </c>
      <c r="EP326" s="13">
        <v>2.77146201E-5</v>
      </c>
      <c r="EQ326" s="13">
        <v>2.7637195509999998E-5</v>
      </c>
      <c r="ER326" s="13">
        <v>2.699269341E-5</v>
      </c>
      <c r="ES326" s="13">
        <v>2.6341575069999999E-5</v>
      </c>
      <c r="ET326" s="13">
        <v>2.6198014409999997E-5</v>
      </c>
      <c r="EU326" s="13">
        <v>2.5922588109999997E-5</v>
      </c>
      <c r="EV326" s="13">
        <v>2.5641985379999999E-5</v>
      </c>
      <c r="EW326" s="13">
        <v>2.5395762039999997E-5</v>
      </c>
      <c r="EX326" s="13">
        <v>2.5096786139999999E-5</v>
      </c>
      <c r="EY326" s="13">
        <v>2.4921761959999999E-5</v>
      </c>
      <c r="EZ326" s="13">
        <v>2.4867194640000001E-5</v>
      </c>
      <c r="FA326" s="13">
        <v>2.4544143919999999E-5</v>
      </c>
      <c r="FB326" s="13">
        <v>2.4221900619999995E-5</v>
      </c>
      <c r="FC326" s="13">
        <v>2.3900599449999999E-5</v>
      </c>
      <c r="FD326" s="13">
        <v>2.3470959449999996E-5</v>
      </c>
      <c r="FE326" s="13">
        <v>2.3257573379999999E-5</v>
      </c>
      <c r="FF326" s="13">
        <v>2.2888997939999999E-5</v>
      </c>
      <c r="FG326" s="13">
        <v>2.256903033E-5</v>
      </c>
      <c r="FH326" s="13">
        <v>2.2515553259999999E-5</v>
      </c>
      <c r="FI326" s="13">
        <v>2.2438495389999998E-5</v>
      </c>
      <c r="FJ326" s="13">
        <v>2.2129439999999998E-5</v>
      </c>
      <c r="FK326" s="13">
        <v>2.1968681979999996E-5</v>
      </c>
      <c r="FL326" s="13">
        <v>2.166442968E-5</v>
      </c>
      <c r="FM326" s="13">
        <v>2.1136816500000002E-5</v>
      </c>
      <c r="FN326" s="13">
        <v>2.1002195249999999E-5</v>
      </c>
      <c r="FO326" s="13">
        <v>2.1021762390000002E-5</v>
      </c>
      <c r="FP326" s="13">
        <v>2.1074453189999998E-5</v>
      </c>
      <c r="FQ326" s="13">
        <v>2.0973717639999998E-5</v>
      </c>
      <c r="FR326" s="13">
        <v>2.0796736999999998E-5</v>
      </c>
      <c r="FS326" s="13">
        <v>2.0698768409999998E-5</v>
      </c>
      <c r="FT326" s="13">
        <v>2.0330873699999999E-5</v>
      </c>
      <c r="FU326" s="13">
        <v>1.975352315E-5</v>
      </c>
      <c r="FV326" s="13">
        <v>1.9557093229999996E-5</v>
      </c>
      <c r="FW326" s="13">
        <v>1.9361672749999998E-5</v>
      </c>
      <c r="FX326" s="13">
        <v>1.9144753019999998E-5</v>
      </c>
      <c r="FY326" s="13">
        <v>1.921817136E-5</v>
      </c>
      <c r="FZ326" s="13">
        <v>1.9227823400000002E-5</v>
      </c>
      <c r="GA326" s="13">
        <v>1.8946645379999996E-5</v>
      </c>
      <c r="GB326" s="13">
        <v>1.8842561889999999E-5</v>
      </c>
      <c r="GC326" s="13">
        <v>1.8724412890000001E-5</v>
      </c>
      <c r="GD326" s="13">
        <v>1.8332363129999997E-5</v>
      </c>
      <c r="GE326" s="13">
        <v>1.8175340389999998E-5</v>
      </c>
      <c r="GF326" s="13">
        <v>1.8030676529999999E-5</v>
      </c>
      <c r="GG326" s="13">
        <v>1.788500438E-5</v>
      </c>
      <c r="GH326" s="13">
        <v>1.785322473E-5</v>
      </c>
      <c r="GI326" s="13">
        <v>1.7809672829999999E-5</v>
      </c>
      <c r="GJ326" s="13">
        <v>1.7824046589999996E-5</v>
      </c>
      <c r="GK326" s="13">
        <v>1.7710539099999998E-5</v>
      </c>
      <c r="GL326" s="13">
        <v>1.7407011549999998E-5</v>
      </c>
      <c r="GM326" s="13">
        <v>1.6995222699999998E-5</v>
      </c>
      <c r="GN326" s="13">
        <v>1.6797759970000001E-5</v>
      </c>
      <c r="GO326" s="13">
        <v>1.6664473679999997E-5</v>
      </c>
      <c r="GP326" s="13">
        <v>1.6612577799999997E-5</v>
      </c>
      <c r="GQ326" s="13">
        <v>1.6657317550000001E-5</v>
      </c>
      <c r="GR326" s="13">
        <v>1.6666372859999999E-5</v>
      </c>
      <c r="GS326" s="13">
        <v>1.659885491E-5</v>
      </c>
      <c r="GT326" s="13">
        <v>1.6634842130000001E-5</v>
      </c>
      <c r="GU326" s="13">
        <v>1.62932953E-5</v>
      </c>
      <c r="GV326" s="13">
        <v>1.609431985E-5</v>
      </c>
      <c r="GW326" s="13">
        <v>1.6096571729999996E-5</v>
      </c>
      <c r="GX326" s="13">
        <v>1.612117881E-5</v>
      </c>
    </row>
    <row r="327" spans="1:206" x14ac:dyDescent="0.25">
      <c r="A327" s="13" t="str">
        <f t="shared" si="3"/>
        <v>Boom-VERY COARSE-0.8-20-Any</v>
      </c>
      <c r="B327" s="13" t="s">
        <v>57</v>
      </c>
      <c r="C327" s="13" t="s">
        <v>32</v>
      </c>
      <c r="D327" s="23">
        <v>0.8</v>
      </c>
      <c r="E327" s="23">
        <v>20</v>
      </c>
      <c r="F327" s="32" t="s">
        <v>48</v>
      </c>
      <c r="G327" s="33">
        <v>6.3346343999999999E-2</v>
      </c>
      <c r="H327" s="33">
        <v>4.5319496000000001E-2</v>
      </c>
      <c r="I327" s="33">
        <v>3.5483189999999998E-2</v>
      </c>
      <c r="J327" s="33">
        <v>3.0150130000000001E-2</v>
      </c>
      <c r="K327" s="33">
        <v>2.6449233999999999E-2</v>
      </c>
      <c r="L327" s="33">
        <v>2.3768664000000002E-2</v>
      </c>
      <c r="M327" s="33">
        <v>2.1534886E-2</v>
      </c>
      <c r="N327" s="33">
        <v>1.9763223999999999E-2</v>
      </c>
      <c r="O327" s="33">
        <v>1.8110358E-2</v>
      </c>
      <c r="P327" s="33">
        <v>1.6649408000000001E-2</v>
      </c>
      <c r="Q327" s="33">
        <v>1.52500628E-2</v>
      </c>
      <c r="R327" s="33">
        <v>1.3931002399999998E-2</v>
      </c>
      <c r="S327" s="33">
        <v>1.2606372000000001E-2</v>
      </c>
      <c r="T327" s="33">
        <v>1.1346433199999999E-2</v>
      </c>
      <c r="U327" s="33">
        <v>1.00851048E-2</v>
      </c>
      <c r="V327" s="33">
        <v>8.8719391999999998E-3</v>
      </c>
      <c r="W327" s="33">
        <v>7.7083543999999999E-3</v>
      </c>
      <c r="X327" s="33">
        <v>7.1308513999999998E-3</v>
      </c>
      <c r="Y327" s="33">
        <v>6.6170973999999999E-3</v>
      </c>
      <c r="Z327" s="33">
        <v>6.1242778000000003E-3</v>
      </c>
      <c r="AA327" s="33">
        <v>5.6998222000000003E-3</v>
      </c>
      <c r="AB327" s="33">
        <v>5.3299116000000007E-3</v>
      </c>
      <c r="AC327" s="33">
        <v>5.0041723999999996E-3</v>
      </c>
      <c r="AD327" s="33">
        <v>4.7160442E-3</v>
      </c>
      <c r="AE327" s="33">
        <v>4.4583371999999998E-3</v>
      </c>
      <c r="AF327" s="33">
        <v>4.2286564E-3</v>
      </c>
      <c r="AG327" s="33">
        <v>4.0216969999999994E-3</v>
      </c>
      <c r="AH327" s="33">
        <v>3.8341160000000003E-3</v>
      </c>
      <c r="AI327" s="33">
        <v>3.6631931999999996E-3</v>
      </c>
      <c r="AJ327" s="33">
        <v>3.5076220000000002E-3</v>
      </c>
      <c r="AK327" s="33">
        <v>3.3634378000000002E-3</v>
      </c>
      <c r="AL327" s="33">
        <v>3.2312576000000002E-3</v>
      </c>
      <c r="AM327" s="33">
        <v>3.1088559999999997E-3</v>
      </c>
      <c r="AN327" s="33">
        <v>2.9951568E-3</v>
      </c>
      <c r="AO327" s="33">
        <v>2.8905363999999997E-3</v>
      </c>
      <c r="AP327" s="33">
        <v>2.7934489999999995E-3</v>
      </c>
      <c r="AQ327" s="33">
        <v>2.7027473199999997E-3</v>
      </c>
      <c r="AR327" s="33">
        <v>2.6177488400000001E-3</v>
      </c>
      <c r="AS327" s="33">
        <v>2.5372532399999996E-3</v>
      </c>
      <c r="AT327" s="33">
        <v>2.4622066800000001E-3</v>
      </c>
      <c r="AU327" s="33">
        <v>2.3922171999999999E-3</v>
      </c>
      <c r="AV327" s="33">
        <v>2.3262906800000003E-3</v>
      </c>
      <c r="AW327" s="33">
        <v>2.2647081199999998E-3</v>
      </c>
      <c r="AX327" s="33">
        <v>2.2070098399999999E-3</v>
      </c>
      <c r="AY327" s="33">
        <v>2.1519907599999999E-3</v>
      </c>
      <c r="AZ327" s="33">
        <v>2.1001188399999999E-3</v>
      </c>
      <c r="BA327" s="33">
        <v>2.0503729200000002E-3</v>
      </c>
      <c r="BB327" s="33">
        <v>2.0036958000000001E-3</v>
      </c>
      <c r="BC327" s="33">
        <v>1.9587510400000002E-3</v>
      </c>
      <c r="BD327" s="33">
        <v>1.9166621600000002E-3</v>
      </c>
      <c r="BE327" s="33">
        <v>1.8768456399999999E-3</v>
      </c>
      <c r="BF327" s="33">
        <v>1.8384686800000001E-3</v>
      </c>
      <c r="BG327" s="33">
        <v>1.8025514E-3</v>
      </c>
      <c r="BH327" s="33">
        <v>1.76855028E-3</v>
      </c>
      <c r="BI327" s="33">
        <v>1.73685896E-3</v>
      </c>
      <c r="BJ327" s="33">
        <v>1.7063434399999999E-3</v>
      </c>
      <c r="BK327" s="33">
        <v>1.67756332E-3</v>
      </c>
      <c r="BL327" s="33">
        <v>1.6500995600000001E-3</v>
      </c>
      <c r="BM327" s="33">
        <v>1.6233076799999999E-3</v>
      </c>
      <c r="BN327" s="33">
        <v>1.5978498E-3</v>
      </c>
      <c r="BO327" s="33">
        <v>1.5739575999999999E-3</v>
      </c>
      <c r="BP327" s="33">
        <v>1.5513513599999999E-3</v>
      </c>
      <c r="BQ327" s="33">
        <v>1.52982812E-3</v>
      </c>
      <c r="BR327" s="33">
        <v>1.5100981999999999E-3</v>
      </c>
      <c r="BS327" s="33">
        <v>1.49141524E-3</v>
      </c>
      <c r="BT327" s="33">
        <v>1.4734446799999999E-3</v>
      </c>
      <c r="BU327" s="33">
        <v>1.4566638800000001E-3</v>
      </c>
      <c r="BV327" s="33">
        <v>1.4397394399999998E-3</v>
      </c>
      <c r="BW327" s="33">
        <v>1.4235527999999999E-3</v>
      </c>
      <c r="BX327" s="33">
        <v>1.4077801999999998E-3</v>
      </c>
      <c r="BY327" s="33">
        <v>1.3933415599999999E-3</v>
      </c>
      <c r="BZ327" s="33">
        <v>1.37937092E-3</v>
      </c>
      <c r="CA327" s="33">
        <v>1.3664361600000002E-3</v>
      </c>
      <c r="CB327" s="33">
        <v>1.35398768E-3</v>
      </c>
      <c r="CC327" s="33">
        <v>1.3425740800000001E-3</v>
      </c>
      <c r="CD327" s="33">
        <v>1.3310231200000001E-3</v>
      </c>
      <c r="CE327" s="33">
        <v>1.31998968E-3</v>
      </c>
      <c r="CF327" s="33">
        <v>1.3088048000000001E-3</v>
      </c>
      <c r="CG327" s="33">
        <v>1.2981522E-3</v>
      </c>
      <c r="CH327" s="33">
        <v>1.2884352799999998E-3</v>
      </c>
      <c r="CI327" s="33">
        <v>1.2793816400000001E-3</v>
      </c>
      <c r="CJ327" s="33">
        <v>1.270258E-3</v>
      </c>
      <c r="CK327" s="33">
        <v>1.2618892399999999E-3</v>
      </c>
      <c r="CL327" s="33">
        <v>1.2533781599999999E-3</v>
      </c>
      <c r="CM327" s="33">
        <v>1.2460244799999999E-3</v>
      </c>
      <c r="CN327" s="33">
        <v>1.2384696399999999E-3</v>
      </c>
      <c r="CO327" s="33">
        <v>1.2313324799999999E-3</v>
      </c>
      <c r="CP327" s="33">
        <v>1.2237873200000001E-3</v>
      </c>
      <c r="CQ327" s="33">
        <v>1.21706024E-3</v>
      </c>
      <c r="CR327" s="33">
        <v>1.21004952E-3</v>
      </c>
      <c r="CS327" s="33">
        <v>1.2036142000000001E-3</v>
      </c>
      <c r="CT327" s="33">
        <v>1.1975233200000001E-3</v>
      </c>
      <c r="CU327" s="33">
        <v>1.1917237199999999E-3</v>
      </c>
      <c r="CV327" s="33">
        <v>1.1859493999999999E-3</v>
      </c>
      <c r="CW327" s="33">
        <v>1.1798724400000002E-3</v>
      </c>
      <c r="CX327" s="33">
        <v>1.1732807999999999E-3</v>
      </c>
      <c r="CY327" s="33">
        <v>1.16639636E-3</v>
      </c>
      <c r="CZ327" s="33">
        <v>1.1592051199999999E-3</v>
      </c>
      <c r="DA327" s="33">
        <v>1.1528455599999999E-3</v>
      </c>
      <c r="DB327" s="33">
        <v>1.1466701999999999E-3</v>
      </c>
      <c r="DC327" s="33">
        <v>1.1416168799999998E-3</v>
      </c>
      <c r="DD327" s="33">
        <v>1.1365704399999999E-3</v>
      </c>
      <c r="DE327" s="33">
        <v>1.13202448E-3</v>
      </c>
      <c r="DF327" s="33">
        <v>1.1273949599999999E-3</v>
      </c>
      <c r="DG327" s="33">
        <v>1.1222234799999999E-3</v>
      </c>
      <c r="DH327" s="33">
        <v>1.11684832E-3</v>
      </c>
      <c r="DI327" s="33">
        <v>1.11141976E-3</v>
      </c>
      <c r="DJ327" s="33">
        <v>1.10572312E-3</v>
      </c>
      <c r="DK327" s="33">
        <v>1.1006298800000001E-3</v>
      </c>
      <c r="DL327" s="33">
        <v>1.0954575199999999E-3</v>
      </c>
      <c r="DM327" s="33">
        <v>1.0907165199999999E-3</v>
      </c>
      <c r="DN327" s="33">
        <v>1.0856583599999998E-3</v>
      </c>
      <c r="DO327" s="33">
        <v>1.0805537599999999E-3</v>
      </c>
      <c r="DP327" s="33">
        <v>1.0749694800000001E-3</v>
      </c>
      <c r="DQ327" s="33">
        <v>1.0703966000000001E-3</v>
      </c>
      <c r="DR327" s="33">
        <v>1.0657364799999999E-3</v>
      </c>
      <c r="DS327" s="33">
        <v>1.0615346400000001E-3</v>
      </c>
      <c r="DT327" s="33">
        <v>1.0576646799999999E-3</v>
      </c>
      <c r="DU327" s="33">
        <v>1.0542181199999999E-3</v>
      </c>
      <c r="DV327" s="33">
        <v>1.05038452E-3</v>
      </c>
      <c r="DW327" s="33">
        <v>1.0467920799999998E-3</v>
      </c>
      <c r="DX327" s="33">
        <v>1.0428263999999999E-3</v>
      </c>
      <c r="DY327" s="33">
        <v>1.03890992E-3</v>
      </c>
      <c r="DZ327" s="33">
        <v>1.03453052E-3</v>
      </c>
      <c r="EA327" s="33">
        <v>1.0301869600000001E-3</v>
      </c>
      <c r="EB327" s="33">
        <v>1.02542152E-3</v>
      </c>
      <c r="EC327" s="33">
        <v>1.0205093999999999E-3</v>
      </c>
      <c r="ED327" s="33">
        <v>1.0160155599999998E-3</v>
      </c>
      <c r="EE327" s="33">
        <v>1.01215436E-3</v>
      </c>
      <c r="EF327" s="33">
        <v>1.0088310800000001E-3</v>
      </c>
      <c r="EG327" s="33">
        <v>1.0061458799999999E-3</v>
      </c>
      <c r="EH327" s="33">
        <v>1.0027857199999999E-3</v>
      </c>
      <c r="EI327" s="33">
        <v>9.9959431999999994E-4</v>
      </c>
      <c r="EJ327" s="33">
        <v>9.9597499999999986E-4</v>
      </c>
      <c r="EK327" s="33">
        <v>9.9254512000000001E-4</v>
      </c>
      <c r="EL327" s="33">
        <v>9.8856260000000011E-4</v>
      </c>
      <c r="EM327" s="33">
        <v>9.8475768000000005E-4</v>
      </c>
      <c r="EN327" s="33">
        <v>9.816648800000001E-4</v>
      </c>
      <c r="EO327" s="33">
        <v>9.7869340000000002E-4</v>
      </c>
      <c r="EP327" s="33">
        <v>9.7574111999999987E-4</v>
      </c>
      <c r="EQ327" s="33">
        <v>9.7280815999999993E-4</v>
      </c>
      <c r="ER327" s="33">
        <v>9.6925624000000006E-4</v>
      </c>
      <c r="ES327" s="33">
        <v>9.6539483999999996E-4</v>
      </c>
      <c r="ET327" s="33">
        <v>9.6143263999999996E-4</v>
      </c>
      <c r="EU327" s="33">
        <v>9.5785767999999999E-4</v>
      </c>
      <c r="EV327" s="33">
        <v>9.5388932E-4</v>
      </c>
      <c r="EW327" s="33">
        <v>9.5016771999999997E-4</v>
      </c>
      <c r="EX327" s="33">
        <v>9.4661427999999999E-4</v>
      </c>
      <c r="EY327" s="33">
        <v>9.4330127999999998E-4</v>
      </c>
      <c r="EZ327" s="33">
        <v>9.3961723999999992E-4</v>
      </c>
      <c r="FA327" s="33">
        <v>9.3544155999999989E-4</v>
      </c>
      <c r="FB327" s="33">
        <v>9.3103515999999988E-4</v>
      </c>
      <c r="FC327" s="33">
        <v>9.2689620000000004E-4</v>
      </c>
      <c r="FD327" s="33">
        <v>9.2262107999999999E-4</v>
      </c>
      <c r="FE327" s="33">
        <v>9.182575200000001E-4</v>
      </c>
      <c r="FF327" s="33">
        <v>9.1351539999999997E-4</v>
      </c>
      <c r="FG327" s="33">
        <v>9.0910512000000007E-4</v>
      </c>
      <c r="FH327" s="33">
        <v>9.0470563999999994E-4</v>
      </c>
      <c r="FI327" s="33">
        <v>9.0008129999999994E-4</v>
      </c>
      <c r="FJ327" s="33">
        <v>8.9544950800000001E-4</v>
      </c>
      <c r="FK327" s="33">
        <v>8.9076047200000005E-4</v>
      </c>
      <c r="FL327" s="33">
        <v>8.8604551199999992E-4</v>
      </c>
      <c r="FM327" s="33">
        <v>8.8138082399999993E-4</v>
      </c>
      <c r="FN327" s="33">
        <v>8.7640120000000003E-4</v>
      </c>
      <c r="FO327" s="33">
        <v>8.7195359599999997E-4</v>
      </c>
      <c r="FP327" s="33">
        <v>8.6758268399999997E-4</v>
      </c>
      <c r="FQ327" s="33">
        <v>8.6334721599999999E-4</v>
      </c>
      <c r="FR327" s="33">
        <v>8.5908093199999988E-4</v>
      </c>
      <c r="FS327" s="33">
        <v>8.5449718E-4</v>
      </c>
      <c r="FT327" s="33">
        <v>8.4958096000000002E-4</v>
      </c>
      <c r="FU327" s="33">
        <v>8.4431534799999991E-4</v>
      </c>
      <c r="FV327" s="33">
        <v>8.3852750399999998E-4</v>
      </c>
      <c r="FW327" s="33">
        <v>8.3229510800000004E-4</v>
      </c>
      <c r="FX327" s="33">
        <v>8.2620093199999999E-4</v>
      </c>
      <c r="FY327" s="33">
        <v>8.2074425200000006E-4</v>
      </c>
      <c r="FZ327" s="33">
        <v>8.1518080800000001E-4</v>
      </c>
      <c r="GA327" s="33">
        <v>8.0983486399999996E-4</v>
      </c>
      <c r="GB327" s="33">
        <v>8.0482836400000001E-4</v>
      </c>
      <c r="GC327" s="33">
        <v>8.0000816800000004E-4</v>
      </c>
      <c r="GD327" s="33">
        <v>7.9553560400000007E-4</v>
      </c>
      <c r="GE327" s="33">
        <v>7.9102926399999998E-4</v>
      </c>
      <c r="GF327" s="33">
        <v>7.8629192000000006E-4</v>
      </c>
      <c r="GG327" s="33">
        <v>7.8165806400000003E-4</v>
      </c>
      <c r="GH327" s="33">
        <v>7.771222720000001E-4</v>
      </c>
      <c r="GI327" s="33">
        <v>7.7234644399999989E-4</v>
      </c>
      <c r="GJ327" s="33">
        <v>7.6731554799999995E-4</v>
      </c>
      <c r="GK327" s="33">
        <v>7.6211243599999989E-4</v>
      </c>
      <c r="GL327" s="33">
        <v>7.5672159600000002E-4</v>
      </c>
      <c r="GM327" s="33">
        <v>7.5142842399999999E-4</v>
      </c>
      <c r="GN327" s="33">
        <v>7.4620703600000011E-4</v>
      </c>
      <c r="GO327" s="33">
        <v>7.4111232800000003E-4</v>
      </c>
      <c r="GP327" s="33">
        <v>7.3649214000000003E-4</v>
      </c>
      <c r="GQ327" s="33">
        <v>7.3231478E-4</v>
      </c>
      <c r="GR327" s="33">
        <v>7.2817120399999995E-4</v>
      </c>
      <c r="GS327" s="33">
        <v>7.2398304800000012E-4</v>
      </c>
      <c r="GT327" s="33">
        <v>7.1962146400000003E-4</v>
      </c>
      <c r="GU327" s="33">
        <v>7.1527750399999999E-4</v>
      </c>
      <c r="GV327" s="33">
        <v>7.1074202799999999E-4</v>
      </c>
      <c r="GW327" s="33">
        <v>7.0587075999999993E-4</v>
      </c>
      <c r="GX327" s="33">
        <v>7.0065363199999994E-4</v>
      </c>
    </row>
    <row r="328" spans="1:206" x14ac:dyDescent="0.25">
      <c r="A328" s="13" t="str">
        <f t="shared" si="3"/>
        <v>Boom-VERY COARSE-0.8-14-Any</v>
      </c>
      <c r="B328" s="13" t="s">
        <v>57</v>
      </c>
      <c r="C328" s="13" t="s">
        <v>32</v>
      </c>
      <c r="D328" s="23">
        <v>0.8</v>
      </c>
      <c r="E328" s="23">
        <v>14</v>
      </c>
      <c r="F328" s="32" t="s">
        <v>48</v>
      </c>
      <c r="G328" s="33">
        <v>4.4189825999999995E-2</v>
      </c>
      <c r="H328" s="33">
        <v>3.1343153999999998E-2</v>
      </c>
      <c r="I328" s="33">
        <v>2.4964708000000002E-2</v>
      </c>
      <c r="J328" s="33">
        <v>2.1175067999999998E-2</v>
      </c>
      <c r="K328" s="33">
        <v>1.8610307999999999E-2</v>
      </c>
      <c r="L328" s="33">
        <v>1.6728690000000001E-2</v>
      </c>
      <c r="M328" s="33">
        <v>1.5162256799999999E-2</v>
      </c>
      <c r="N328" s="33">
        <v>1.3937276799999999E-2</v>
      </c>
      <c r="O328" s="33">
        <v>1.2857185199999999E-2</v>
      </c>
      <c r="P328" s="33">
        <v>1.1865784400000001E-2</v>
      </c>
      <c r="Q328" s="33">
        <v>1.08784272E-2</v>
      </c>
      <c r="R328" s="33">
        <v>9.9477955999999999E-3</v>
      </c>
      <c r="S328" s="33">
        <v>8.9867539999999996E-3</v>
      </c>
      <c r="T328" s="33">
        <v>8.0375324000000001E-3</v>
      </c>
      <c r="U328" s="33">
        <v>7.0851020000000011E-3</v>
      </c>
      <c r="V328" s="33">
        <v>6.1660380000000004E-3</v>
      </c>
      <c r="W328" s="33">
        <v>5.2840672E-3</v>
      </c>
      <c r="X328" s="33">
        <v>4.8441174000000004E-3</v>
      </c>
      <c r="Y328" s="33">
        <v>4.4893433999999999E-3</v>
      </c>
      <c r="Z328" s="33">
        <v>4.1952175999999996E-3</v>
      </c>
      <c r="AA328" s="33">
        <v>3.9471193999999999E-3</v>
      </c>
      <c r="AB328" s="33">
        <v>3.7347836E-3</v>
      </c>
      <c r="AC328" s="33">
        <v>3.5512109999999999E-3</v>
      </c>
      <c r="AD328" s="33">
        <v>3.3916172000000001E-3</v>
      </c>
      <c r="AE328" s="33">
        <v>3.2517259999999999E-3</v>
      </c>
      <c r="AF328" s="33">
        <v>3.1282673999999998E-3</v>
      </c>
      <c r="AG328" s="33">
        <v>3.0179115199999999E-3</v>
      </c>
      <c r="AH328" s="33">
        <v>2.9199780799999998E-3</v>
      </c>
      <c r="AI328" s="33">
        <v>2.8311161600000001E-3</v>
      </c>
      <c r="AJ328" s="33">
        <v>2.7505641599999998E-3</v>
      </c>
      <c r="AK328" s="33">
        <v>2.6766827200000003E-3</v>
      </c>
      <c r="AL328" s="33">
        <v>2.6091283200000001E-3</v>
      </c>
      <c r="AM328" s="33">
        <v>2.54619984E-3</v>
      </c>
      <c r="AN328" s="33">
        <v>2.48871756E-3</v>
      </c>
      <c r="AO328" s="33">
        <v>2.4353741200000001E-3</v>
      </c>
      <c r="AP328" s="33">
        <v>2.3863622E-3</v>
      </c>
      <c r="AQ328" s="33">
        <v>2.3401976400000001E-3</v>
      </c>
      <c r="AR328" s="33">
        <v>2.2975519600000002E-3</v>
      </c>
      <c r="AS328" s="33">
        <v>2.2571532399999999E-3</v>
      </c>
      <c r="AT328" s="33">
        <v>2.21890104E-3</v>
      </c>
      <c r="AU328" s="33">
        <v>2.1833142399999999E-3</v>
      </c>
      <c r="AV328" s="33">
        <v>2.149527E-3</v>
      </c>
      <c r="AW328" s="33">
        <v>2.11686844E-3</v>
      </c>
      <c r="AX328" s="33">
        <v>2.0865928400000001E-3</v>
      </c>
      <c r="AY328" s="33">
        <v>2.0576088799999998E-3</v>
      </c>
      <c r="AZ328" s="33">
        <v>2.0305632399999999E-3</v>
      </c>
      <c r="BA328" s="33">
        <v>2.0050030800000001E-3</v>
      </c>
      <c r="BB328" s="33">
        <v>1.9807822399999999E-3</v>
      </c>
      <c r="BC328" s="33">
        <v>1.956897E-3</v>
      </c>
      <c r="BD328" s="33">
        <v>1.9336949599999998E-3</v>
      </c>
      <c r="BE328" s="33">
        <v>1.9110192399999998E-3</v>
      </c>
      <c r="BF328" s="33">
        <v>1.8890681599999998E-3</v>
      </c>
      <c r="BG328" s="33">
        <v>1.8679484400000001E-3</v>
      </c>
      <c r="BH328" s="33">
        <v>1.8475695999999998E-3</v>
      </c>
      <c r="BI328" s="33">
        <v>1.8275976399999999E-3</v>
      </c>
      <c r="BJ328" s="33">
        <v>1.80871512E-3</v>
      </c>
      <c r="BK328" s="33">
        <v>1.7898573999999999E-3</v>
      </c>
      <c r="BL328" s="33">
        <v>1.7712138399999999E-3</v>
      </c>
      <c r="BM328" s="33">
        <v>1.75292604E-3</v>
      </c>
      <c r="BN328" s="33">
        <v>1.7346341199999998E-3</v>
      </c>
      <c r="BO328" s="33">
        <v>1.7162446399999998E-3</v>
      </c>
      <c r="BP328" s="33">
        <v>1.6977493999999998E-3</v>
      </c>
      <c r="BQ328" s="33">
        <v>1.67942924E-3</v>
      </c>
      <c r="BR328" s="33">
        <v>1.66166216E-3</v>
      </c>
      <c r="BS328" s="33">
        <v>1.64471228E-3</v>
      </c>
      <c r="BT328" s="33">
        <v>1.6282458799999999E-3</v>
      </c>
      <c r="BU328" s="33">
        <v>1.6121957600000001E-3</v>
      </c>
      <c r="BV328" s="33">
        <v>1.5960694E-3</v>
      </c>
      <c r="BW328" s="33">
        <v>1.57992496E-3</v>
      </c>
      <c r="BX328" s="33">
        <v>1.5638023599999998E-3</v>
      </c>
      <c r="BY328" s="33">
        <v>1.54805376E-3</v>
      </c>
      <c r="BZ328" s="33">
        <v>1.53199884E-3</v>
      </c>
      <c r="CA328" s="33">
        <v>1.51642024E-3</v>
      </c>
      <c r="CB328" s="33">
        <v>1.5013366E-3</v>
      </c>
      <c r="CC328" s="33">
        <v>1.4866598399999999E-3</v>
      </c>
      <c r="CD328" s="33">
        <v>1.4725291599999998E-3</v>
      </c>
      <c r="CE328" s="33">
        <v>1.4587283199999999E-3</v>
      </c>
      <c r="CF328" s="33">
        <v>1.4452573599999998E-3</v>
      </c>
      <c r="CG328" s="33">
        <v>1.4316467999999998E-3</v>
      </c>
      <c r="CH328" s="33">
        <v>1.41740328E-3</v>
      </c>
      <c r="CI328" s="33">
        <v>1.40347292E-3</v>
      </c>
      <c r="CJ328" s="33">
        <v>1.3890508399999999E-3</v>
      </c>
      <c r="CK328" s="33">
        <v>1.3754536799999999E-3</v>
      </c>
      <c r="CL328" s="33">
        <v>1.36216484E-3</v>
      </c>
      <c r="CM328" s="33">
        <v>1.3494008399999998E-3</v>
      </c>
      <c r="CN328" s="33">
        <v>1.33728916E-3</v>
      </c>
      <c r="CO328" s="33">
        <v>1.3248771600000001E-3</v>
      </c>
      <c r="CP328" s="33">
        <v>1.31241792E-3</v>
      </c>
      <c r="CQ328" s="33">
        <v>1.2999286399999999E-3</v>
      </c>
      <c r="CR328" s="33">
        <v>1.28756632E-3</v>
      </c>
      <c r="CS328" s="33">
        <v>1.2750555200000001E-3</v>
      </c>
      <c r="CT328" s="33">
        <v>1.2624971599999998E-3</v>
      </c>
      <c r="CU328" s="33">
        <v>1.25086024E-3</v>
      </c>
      <c r="CV328" s="33">
        <v>1.23938456E-3</v>
      </c>
      <c r="CW328" s="33">
        <v>1.2282440399999999E-3</v>
      </c>
      <c r="CX328" s="33">
        <v>1.2172905199999999E-3</v>
      </c>
      <c r="CY328" s="33">
        <v>1.20614616E-3</v>
      </c>
      <c r="CZ328" s="33">
        <v>1.1943670799999999E-3</v>
      </c>
      <c r="DA328" s="33">
        <v>1.1823955999999999E-3</v>
      </c>
      <c r="DB328" s="33">
        <v>1.17053124E-3</v>
      </c>
      <c r="DC328" s="33">
        <v>1.1588058399999998E-3</v>
      </c>
      <c r="DD328" s="33">
        <v>1.1477924799999999E-3</v>
      </c>
      <c r="DE328" s="33">
        <v>1.1378602800000001E-3</v>
      </c>
      <c r="DF328" s="33">
        <v>1.1280404800000001E-3</v>
      </c>
      <c r="DG328" s="33">
        <v>1.1189344399999998E-3</v>
      </c>
      <c r="DH328" s="33">
        <v>1.1101319200000001E-3</v>
      </c>
      <c r="DI328" s="33">
        <v>1.1009951999999999E-3</v>
      </c>
      <c r="DJ328" s="33">
        <v>1.09174904E-3</v>
      </c>
      <c r="DK328" s="33">
        <v>1.08264536E-3</v>
      </c>
      <c r="DL328" s="33">
        <v>1.0732081200000001E-3</v>
      </c>
      <c r="DM328" s="33">
        <v>1.06379944E-3</v>
      </c>
      <c r="DN328" s="33">
        <v>1.0552481199999999E-3</v>
      </c>
      <c r="DO328" s="33">
        <v>1.0475700000000001E-3</v>
      </c>
      <c r="DP328" s="33">
        <v>1.03985904E-3</v>
      </c>
      <c r="DQ328" s="33">
        <v>1.0330910399999999E-3</v>
      </c>
      <c r="DR328" s="33">
        <v>1.0261118E-3</v>
      </c>
      <c r="DS328" s="33">
        <v>1.0188917599999998E-3</v>
      </c>
      <c r="DT328" s="33">
        <v>1.012099E-3</v>
      </c>
      <c r="DU328" s="33">
        <v>1.0052397199999999E-3</v>
      </c>
      <c r="DV328" s="33">
        <v>9.9861676000000013E-4</v>
      </c>
      <c r="DW328" s="33">
        <v>9.9268383999999996E-4</v>
      </c>
      <c r="DX328" s="33">
        <v>9.8706428000000014E-4</v>
      </c>
      <c r="DY328" s="33">
        <v>9.8158731999999993E-4</v>
      </c>
      <c r="DZ328" s="33">
        <v>9.7642599999999996E-4</v>
      </c>
      <c r="EA328" s="33">
        <v>9.7137287999999992E-4</v>
      </c>
      <c r="EB328" s="33">
        <v>9.6590163999999996E-4</v>
      </c>
      <c r="EC328" s="33">
        <v>9.6025267999999997E-4</v>
      </c>
      <c r="ED328" s="33">
        <v>9.5467247999999998E-4</v>
      </c>
      <c r="EE328" s="33">
        <v>9.4921791999999993E-4</v>
      </c>
      <c r="EF328" s="33">
        <v>9.4405336000000001E-4</v>
      </c>
      <c r="EG328" s="33">
        <v>9.3971164000000002E-4</v>
      </c>
      <c r="EH328" s="33">
        <v>9.3608411999999996E-4</v>
      </c>
      <c r="EI328" s="33">
        <v>9.3285195999999991E-4</v>
      </c>
      <c r="EJ328" s="33">
        <v>9.3012835999999987E-4</v>
      </c>
      <c r="EK328" s="33">
        <v>9.2722244000000009E-4</v>
      </c>
      <c r="EL328" s="33">
        <v>9.2379799999999998E-4</v>
      </c>
      <c r="EM328" s="33">
        <v>9.2017351999999991E-4</v>
      </c>
      <c r="EN328" s="33">
        <v>9.1635740000000005E-4</v>
      </c>
      <c r="EO328" s="33">
        <v>9.1237200000000005E-4</v>
      </c>
      <c r="EP328" s="33">
        <v>9.0865019999999985E-4</v>
      </c>
      <c r="EQ328" s="33">
        <v>9.0524615999999997E-4</v>
      </c>
      <c r="ER328" s="33">
        <v>9.0192343999999998E-4</v>
      </c>
      <c r="ES328" s="33">
        <v>8.9865987999999996E-4</v>
      </c>
      <c r="ET328" s="33">
        <v>8.9516716E-4</v>
      </c>
      <c r="EU328" s="33">
        <v>8.9122303999999996E-4</v>
      </c>
      <c r="EV328" s="33">
        <v>8.8707491999999997E-4</v>
      </c>
      <c r="EW328" s="33">
        <v>8.8292464000000004E-4</v>
      </c>
      <c r="EX328" s="33">
        <v>8.7882079999999994E-4</v>
      </c>
      <c r="EY328" s="33">
        <v>8.7484363999999998E-4</v>
      </c>
      <c r="EZ328" s="33">
        <v>8.7130316000000004E-4</v>
      </c>
      <c r="FA328" s="33">
        <v>8.6760759999999994E-4</v>
      </c>
      <c r="FB328" s="33">
        <v>8.6376172000000005E-4</v>
      </c>
      <c r="FC328" s="33">
        <v>8.5999335999999984E-4</v>
      </c>
      <c r="FD328" s="33">
        <v>8.5608036000000003E-4</v>
      </c>
      <c r="FE328" s="33">
        <v>8.5177356000000004E-4</v>
      </c>
      <c r="FF328" s="33">
        <v>8.4704335999999999E-4</v>
      </c>
      <c r="FG328" s="33">
        <v>8.4225832000000005E-4</v>
      </c>
      <c r="FH328" s="33">
        <v>8.3767780000000005E-4</v>
      </c>
      <c r="FI328" s="33">
        <v>8.3300035999999994E-4</v>
      </c>
      <c r="FJ328" s="33">
        <v>8.2844072E-4</v>
      </c>
      <c r="FK328" s="33">
        <v>8.2415591999999993E-4</v>
      </c>
      <c r="FL328" s="33">
        <v>8.2008872000000001E-4</v>
      </c>
      <c r="FM328" s="33">
        <v>8.1602675999999997E-4</v>
      </c>
      <c r="FN328" s="33">
        <v>8.1180232000000005E-4</v>
      </c>
      <c r="FO328" s="33">
        <v>8.0735251999999999E-4</v>
      </c>
      <c r="FP328" s="33">
        <v>8.0249252000000012E-4</v>
      </c>
      <c r="FQ328" s="33">
        <v>7.9759196000000001E-4</v>
      </c>
      <c r="FR328" s="33">
        <v>7.9270044E-4</v>
      </c>
      <c r="FS328" s="33">
        <v>7.8770107999999992E-4</v>
      </c>
      <c r="FT328" s="33">
        <v>7.8281664000000013E-4</v>
      </c>
      <c r="FU328" s="33">
        <v>7.7809047999999998E-4</v>
      </c>
      <c r="FV328" s="33">
        <v>7.7319015999999989E-4</v>
      </c>
      <c r="FW328" s="33">
        <v>7.6824619999999995E-4</v>
      </c>
      <c r="FX328" s="33">
        <v>7.6340499999999999E-4</v>
      </c>
      <c r="FY328" s="33">
        <v>7.5812176000000005E-4</v>
      </c>
      <c r="FZ328" s="33">
        <v>7.5268863999999999E-4</v>
      </c>
      <c r="GA328" s="33">
        <v>7.4788011999999998E-4</v>
      </c>
      <c r="GB328" s="33">
        <v>7.4320499999999993E-4</v>
      </c>
      <c r="GC328" s="33">
        <v>7.384604399999999E-4</v>
      </c>
      <c r="GD328" s="33">
        <v>7.3402872000000001E-4</v>
      </c>
      <c r="GE328" s="33">
        <v>7.2950263999999986E-4</v>
      </c>
      <c r="GF328" s="33">
        <v>7.2510659999999998E-4</v>
      </c>
      <c r="GG328" s="33">
        <v>7.2092011999999985E-4</v>
      </c>
      <c r="GH328" s="33">
        <v>7.1641260000000003E-4</v>
      </c>
      <c r="GI328" s="33">
        <v>7.1153475999999989E-4</v>
      </c>
      <c r="GJ328" s="33">
        <v>7.0681932000000005E-4</v>
      </c>
      <c r="GK328" s="33">
        <v>7.0214304000000007E-4</v>
      </c>
      <c r="GL328" s="33">
        <v>6.9721639999999999E-4</v>
      </c>
      <c r="GM328" s="33">
        <v>6.9259656000000001E-4</v>
      </c>
      <c r="GN328" s="33">
        <v>6.882778799999999E-4</v>
      </c>
      <c r="GO328" s="33">
        <v>6.8374432000000004E-4</v>
      </c>
      <c r="GP328" s="33">
        <v>6.7938827999999992E-4</v>
      </c>
      <c r="GQ328" s="33">
        <v>6.7545043999999994E-4</v>
      </c>
      <c r="GR328" s="33">
        <v>6.7150976000000004E-4</v>
      </c>
      <c r="GS328" s="33">
        <v>6.6744212000000003E-4</v>
      </c>
      <c r="GT328" s="33">
        <v>6.6344571999999997E-4</v>
      </c>
      <c r="GU328" s="33">
        <v>6.5948372000000004E-4</v>
      </c>
      <c r="GV328" s="33">
        <v>6.5550115999999997E-4</v>
      </c>
      <c r="GW328" s="33">
        <v>6.5157175999999999E-4</v>
      </c>
      <c r="GX328" s="33">
        <v>6.4726768000000008E-4</v>
      </c>
    </row>
    <row r="329" spans="1:206" x14ac:dyDescent="0.25">
      <c r="A329" s="13" t="str">
        <f t="shared" si="3"/>
        <v>Boom-VERY COARSE-0.8-7-Any</v>
      </c>
      <c r="B329" s="13" t="s">
        <v>57</v>
      </c>
      <c r="C329" s="13" t="s">
        <v>32</v>
      </c>
      <c r="D329" s="23">
        <v>0.8</v>
      </c>
      <c r="E329" s="23">
        <v>7</v>
      </c>
      <c r="F329" s="32" t="s">
        <v>48</v>
      </c>
      <c r="G329" s="33">
        <v>2.3226153999999999E-2</v>
      </c>
      <c r="H329" s="33">
        <v>1.5571907999999999E-2</v>
      </c>
      <c r="I329" s="33">
        <v>1.22186872E-2</v>
      </c>
      <c r="J329" s="33">
        <v>1.04603536E-2</v>
      </c>
      <c r="K329" s="33">
        <v>9.9856411999999992E-3</v>
      </c>
      <c r="L329" s="33">
        <v>9.8162948E-3</v>
      </c>
      <c r="M329" s="33">
        <v>9.6298767999999993E-3</v>
      </c>
      <c r="N329" s="33">
        <v>9.4733148000000003E-3</v>
      </c>
      <c r="O329" s="33">
        <v>9.2128156000000003E-3</v>
      </c>
      <c r="P329" s="33">
        <v>8.8682303999999997E-3</v>
      </c>
      <c r="Q329" s="33">
        <v>8.4006528E-3</v>
      </c>
      <c r="R329" s="33">
        <v>7.8446895999999995E-3</v>
      </c>
      <c r="S329" s="33">
        <v>7.2228099999999996E-3</v>
      </c>
      <c r="T329" s="33">
        <v>6.5243556000000001E-3</v>
      </c>
      <c r="U329" s="33">
        <v>5.7917795999999997E-3</v>
      </c>
      <c r="V329" s="33">
        <v>5.0524996000000004E-3</v>
      </c>
      <c r="W329" s="33">
        <v>4.3288937999999997E-3</v>
      </c>
      <c r="X329" s="33">
        <v>4.0643722799999999E-3</v>
      </c>
      <c r="Y329" s="33">
        <v>3.8659683600000003E-3</v>
      </c>
      <c r="Z329" s="33">
        <v>3.7123432799999996E-3</v>
      </c>
      <c r="AA329" s="33">
        <v>3.5916721200000001E-3</v>
      </c>
      <c r="AB329" s="33">
        <v>3.4864586800000003E-3</v>
      </c>
      <c r="AC329" s="33">
        <v>3.3917156400000001E-3</v>
      </c>
      <c r="AD329" s="33">
        <v>3.3048458399999999E-3</v>
      </c>
      <c r="AE329" s="33">
        <v>3.2229263999999998E-3</v>
      </c>
      <c r="AF329" s="33">
        <v>3.1460406399999997E-3</v>
      </c>
      <c r="AG329" s="33">
        <v>3.0731709999999995E-3</v>
      </c>
      <c r="AH329" s="33">
        <v>3.00361236E-3</v>
      </c>
      <c r="AI329" s="33">
        <v>2.9381499199999999E-3</v>
      </c>
      <c r="AJ329" s="33">
        <v>2.87476968E-3</v>
      </c>
      <c r="AK329" s="33">
        <v>2.8142108399999998E-3</v>
      </c>
      <c r="AL329" s="33">
        <v>2.7555968800000003E-3</v>
      </c>
      <c r="AM329" s="33">
        <v>2.6998182800000003E-3</v>
      </c>
      <c r="AN329" s="33">
        <v>2.6465457199999999E-3</v>
      </c>
      <c r="AO329" s="33">
        <v>2.5947548800000003E-3</v>
      </c>
      <c r="AP329" s="33">
        <v>2.5452572399999995E-3</v>
      </c>
      <c r="AQ329" s="33">
        <v>2.4977044E-3</v>
      </c>
      <c r="AR329" s="33">
        <v>2.4511605599999999E-3</v>
      </c>
      <c r="AS329" s="33">
        <v>2.4065702799999996E-3</v>
      </c>
      <c r="AT329" s="33">
        <v>2.3635147599999997E-3</v>
      </c>
      <c r="AU329" s="33">
        <v>2.3228435199999999E-3</v>
      </c>
      <c r="AV329" s="33">
        <v>2.2827967600000001E-3</v>
      </c>
      <c r="AW329" s="33">
        <v>2.24412588E-3</v>
      </c>
      <c r="AX329" s="33">
        <v>2.2066828E-3</v>
      </c>
      <c r="AY329" s="33">
        <v>2.1705472799999998E-3</v>
      </c>
      <c r="AZ329" s="33">
        <v>2.1356493199999995E-3</v>
      </c>
      <c r="BA329" s="33">
        <v>2.1015697199999999E-3</v>
      </c>
      <c r="BB329" s="33">
        <v>2.0686150000000002E-3</v>
      </c>
      <c r="BC329" s="33">
        <v>2.0369025999999999E-3</v>
      </c>
      <c r="BD329" s="33">
        <v>2.00662656E-3</v>
      </c>
      <c r="BE329" s="33">
        <v>1.9775543999999996E-3</v>
      </c>
      <c r="BF329" s="33">
        <v>1.9487017199999999E-3</v>
      </c>
      <c r="BG329" s="33">
        <v>1.9213061599999998E-3</v>
      </c>
      <c r="BH329" s="33">
        <v>1.8947731199999999E-3</v>
      </c>
      <c r="BI329" s="33">
        <v>1.8686274400000001E-3</v>
      </c>
      <c r="BJ329" s="33">
        <v>1.84290836E-3</v>
      </c>
      <c r="BK329" s="33">
        <v>1.81688752E-3</v>
      </c>
      <c r="BL329" s="33">
        <v>1.7915339199999999E-3</v>
      </c>
      <c r="BM329" s="33">
        <v>1.76706516E-3</v>
      </c>
      <c r="BN329" s="33">
        <v>1.74341492E-3</v>
      </c>
      <c r="BO329" s="33">
        <v>1.7209787600000002E-3</v>
      </c>
      <c r="BP329" s="33">
        <v>1.69813096E-3</v>
      </c>
      <c r="BQ329" s="33">
        <v>1.67556396E-3</v>
      </c>
      <c r="BR329" s="33">
        <v>1.653425E-3</v>
      </c>
      <c r="BS329" s="33">
        <v>1.63193624E-3</v>
      </c>
      <c r="BT329" s="33">
        <v>1.6105233999999999E-3</v>
      </c>
      <c r="BU329" s="33">
        <v>1.5887212799999999E-3</v>
      </c>
      <c r="BV329" s="33">
        <v>1.5673747999999999E-3</v>
      </c>
      <c r="BW329" s="33">
        <v>1.5469672399999999E-3</v>
      </c>
      <c r="BX329" s="33">
        <v>1.52709528E-3</v>
      </c>
      <c r="BY329" s="33">
        <v>1.5082131999999999E-3</v>
      </c>
      <c r="BZ329" s="33">
        <v>1.4892865199999999E-3</v>
      </c>
      <c r="CA329" s="33">
        <v>1.4707649200000001E-3</v>
      </c>
      <c r="CB329" s="33">
        <v>1.45199164E-3</v>
      </c>
      <c r="CC329" s="33">
        <v>1.43348684E-3</v>
      </c>
      <c r="CD329" s="33">
        <v>1.4152173199999999E-3</v>
      </c>
      <c r="CE329" s="33">
        <v>1.3969846799999999E-3</v>
      </c>
      <c r="CF329" s="33">
        <v>1.3794459999999999E-3</v>
      </c>
      <c r="CG329" s="33">
        <v>1.36245464E-3</v>
      </c>
      <c r="CH329" s="33">
        <v>1.3455591199999998E-3</v>
      </c>
      <c r="CI329" s="33">
        <v>1.32928748E-3</v>
      </c>
      <c r="CJ329" s="33">
        <v>1.3130124799999999E-3</v>
      </c>
      <c r="CK329" s="33">
        <v>1.2972755999999998E-3</v>
      </c>
      <c r="CL329" s="33">
        <v>1.2819276E-3</v>
      </c>
      <c r="CM329" s="33">
        <v>1.2666965999999999E-3</v>
      </c>
      <c r="CN329" s="33">
        <v>1.2511228799999999E-3</v>
      </c>
      <c r="CO329" s="33">
        <v>1.2358429600000001E-3</v>
      </c>
      <c r="CP329" s="33">
        <v>1.2214622E-3</v>
      </c>
      <c r="CQ329" s="33">
        <v>1.2075476399999998E-3</v>
      </c>
      <c r="CR329" s="33">
        <v>1.1942270800000001E-3</v>
      </c>
      <c r="CS329" s="33">
        <v>1.1811003600000001E-3</v>
      </c>
      <c r="CT329" s="33">
        <v>1.1675859599999999E-3</v>
      </c>
      <c r="CU329" s="33">
        <v>1.1541257999999998E-3</v>
      </c>
      <c r="CV329" s="33">
        <v>1.14033156E-3</v>
      </c>
      <c r="CW329" s="33">
        <v>1.1274014E-3</v>
      </c>
      <c r="CX329" s="33">
        <v>1.1151851999999999E-3</v>
      </c>
      <c r="CY329" s="33">
        <v>1.1031856400000001E-3</v>
      </c>
      <c r="CZ329" s="33">
        <v>1.0915619999999999E-3</v>
      </c>
      <c r="DA329" s="33">
        <v>1.0798168799999999E-3</v>
      </c>
      <c r="DB329" s="33">
        <v>1.0687048399999999E-3</v>
      </c>
      <c r="DC329" s="33">
        <v>1.0579068799999999E-3</v>
      </c>
      <c r="DD329" s="33">
        <v>1.0466066399999999E-3</v>
      </c>
      <c r="DE329" s="33">
        <v>1.0354399999999999E-3</v>
      </c>
      <c r="DF329" s="33">
        <v>1.0243282799999999E-3</v>
      </c>
      <c r="DG329" s="33">
        <v>1.01358088E-3</v>
      </c>
      <c r="DH329" s="33">
        <v>1.0027586399999999E-3</v>
      </c>
      <c r="DI329" s="33">
        <v>9.9258652000000004E-4</v>
      </c>
      <c r="DJ329" s="33">
        <v>9.8289471999999994E-4</v>
      </c>
      <c r="DK329" s="33">
        <v>9.7347163999999989E-4</v>
      </c>
      <c r="DL329" s="33">
        <v>9.6436315999999989E-4</v>
      </c>
      <c r="DM329" s="33">
        <v>9.5465775999999992E-4</v>
      </c>
      <c r="DN329" s="33">
        <v>9.4497131999999998E-4</v>
      </c>
      <c r="DO329" s="33">
        <v>9.3576295999999999E-4</v>
      </c>
      <c r="DP329" s="33">
        <v>9.2648236000000004E-4</v>
      </c>
      <c r="DQ329" s="33">
        <v>9.1758867999999999E-4</v>
      </c>
      <c r="DR329" s="33">
        <v>9.0863604000000005E-4</v>
      </c>
      <c r="DS329" s="33">
        <v>8.9993084000000007E-4</v>
      </c>
      <c r="DT329" s="33">
        <v>8.9150444000000008E-4</v>
      </c>
      <c r="DU329" s="33">
        <v>8.8367480000000004E-4</v>
      </c>
      <c r="DV329" s="33">
        <v>8.7539000000000009E-4</v>
      </c>
      <c r="DW329" s="33">
        <v>8.6674188000000004E-4</v>
      </c>
      <c r="DX329" s="33">
        <v>8.5796023999999997E-4</v>
      </c>
      <c r="DY329" s="33">
        <v>8.4938279999999993E-4</v>
      </c>
      <c r="DZ329" s="33">
        <v>8.4093944000000005E-4</v>
      </c>
      <c r="EA329" s="33">
        <v>8.3315343999999997E-4</v>
      </c>
      <c r="EB329" s="33">
        <v>8.2554835999999992E-4</v>
      </c>
      <c r="EC329" s="33">
        <v>8.1848304000000001E-4</v>
      </c>
      <c r="ED329" s="33">
        <v>8.1123887999999999E-4</v>
      </c>
      <c r="EE329" s="33">
        <v>8.0393215999999994E-4</v>
      </c>
      <c r="EF329" s="33">
        <v>7.9660435999999999E-4</v>
      </c>
      <c r="EG329" s="33">
        <v>7.8881771999999998E-4</v>
      </c>
      <c r="EH329" s="33">
        <v>7.8117408000000004E-4</v>
      </c>
      <c r="EI329" s="33">
        <v>7.7355747999999995E-4</v>
      </c>
      <c r="EJ329" s="33">
        <v>7.660114399999999E-4</v>
      </c>
      <c r="EK329" s="33">
        <v>7.5907619999999998E-4</v>
      </c>
      <c r="EL329" s="33">
        <v>7.5226363999999991E-4</v>
      </c>
      <c r="EM329" s="33">
        <v>7.4574575999999991E-4</v>
      </c>
      <c r="EN329" s="33">
        <v>7.3921015999999992E-4</v>
      </c>
      <c r="EO329" s="33">
        <v>7.3271027999999999E-4</v>
      </c>
      <c r="EP329" s="33">
        <v>7.2546280000000002E-4</v>
      </c>
      <c r="EQ329" s="33">
        <v>7.1827715999999992E-4</v>
      </c>
      <c r="ER329" s="33">
        <v>7.1102836000000002E-4</v>
      </c>
      <c r="ES329" s="33">
        <v>7.0437704000000001E-4</v>
      </c>
      <c r="ET329" s="33">
        <v>6.981659599999999E-4</v>
      </c>
      <c r="EU329" s="33">
        <v>6.9233111999999987E-4</v>
      </c>
      <c r="EV329" s="33">
        <v>6.8651159999999999E-4</v>
      </c>
      <c r="EW329" s="33">
        <v>6.8081215999999983E-4</v>
      </c>
      <c r="EX329" s="33">
        <v>6.748190799999999E-4</v>
      </c>
      <c r="EY329" s="33">
        <v>6.6891643999999995E-4</v>
      </c>
      <c r="EZ329" s="33">
        <v>6.6306131999999997E-4</v>
      </c>
      <c r="FA329" s="33">
        <v>6.5691172000000009E-4</v>
      </c>
      <c r="FB329" s="33">
        <v>6.5076290000000002E-4</v>
      </c>
      <c r="FC329" s="33">
        <v>6.4515261999999998E-4</v>
      </c>
      <c r="FD329" s="33">
        <v>6.3948861999999992E-4</v>
      </c>
      <c r="FE329" s="33">
        <v>6.3429929999999995E-4</v>
      </c>
      <c r="FF329" s="33">
        <v>6.2909309999999998E-4</v>
      </c>
      <c r="FG329" s="33">
        <v>6.2389773999999996E-4</v>
      </c>
      <c r="FH329" s="33">
        <v>6.1850801999999996E-4</v>
      </c>
      <c r="FI329" s="33">
        <v>6.1318098000000005E-4</v>
      </c>
      <c r="FJ329" s="33">
        <v>6.0788941999999997E-4</v>
      </c>
      <c r="FK329" s="33">
        <v>6.0273803999999996E-4</v>
      </c>
      <c r="FL329" s="33">
        <v>5.9765409999999991E-4</v>
      </c>
      <c r="FM329" s="33">
        <v>5.9295209999999992E-4</v>
      </c>
      <c r="FN329" s="33">
        <v>5.8850212000000003E-4</v>
      </c>
      <c r="FO329" s="33">
        <v>5.8430373999999996E-4</v>
      </c>
      <c r="FP329" s="33">
        <v>5.7983540000000004E-4</v>
      </c>
      <c r="FQ329" s="33">
        <v>5.7531909999999995E-4</v>
      </c>
      <c r="FR329" s="33">
        <v>5.7054364000000001E-4</v>
      </c>
      <c r="FS329" s="33">
        <v>5.6591268000000001E-4</v>
      </c>
      <c r="FT329" s="33">
        <v>5.6127417999999999E-4</v>
      </c>
      <c r="FU329" s="33">
        <v>5.5668609999999996E-4</v>
      </c>
      <c r="FV329" s="33">
        <v>5.5250169999999997E-4</v>
      </c>
      <c r="FW329" s="33">
        <v>5.4874518000000005E-4</v>
      </c>
      <c r="FX329" s="33">
        <v>5.4480285999999997E-4</v>
      </c>
      <c r="FY329" s="33">
        <v>5.4122885999999997E-4</v>
      </c>
      <c r="FZ329" s="33">
        <v>5.3711860000000004E-4</v>
      </c>
      <c r="GA329" s="33">
        <v>5.3292393999999996E-4</v>
      </c>
      <c r="GB329" s="33">
        <v>5.2878205999999997E-4</v>
      </c>
      <c r="GC329" s="33">
        <v>5.2476569999999998E-4</v>
      </c>
      <c r="GD329" s="33">
        <v>5.2067232000000004E-4</v>
      </c>
      <c r="GE329" s="33">
        <v>5.169154199999999E-4</v>
      </c>
      <c r="GF329" s="33">
        <v>5.1348061999999999E-4</v>
      </c>
      <c r="GG329" s="33">
        <v>5.1004309999999999E-4</v>
      </c>
      <c r="GH329" s="33">
        <v>5.0682583999999992E-4</v>
      </c>
      <c r="GI329" s="33">
        <v>5.0357207999999999E-4</v>
      </c>
      <c r="GJ329" s="33">
        <v>4.9998655999999994E-4</v>
      </c>
      <c r="GK329" s="33">
        <v>4.9639850000000006E-4</v>
      </c>
      <c r="GL329" s="33">
        <v>4.9250868E-4</v>
      </c>
      <c r="GM329" s="33">
        <v>4.8870971999999998E-4</v>
      </c>
      <c r="GN329" s="33">
        <v>4.8524215999999994E-4</v>
      </c>
      <c r="GO329" s="33">
        <v>4.8200419999999992E-4</v>
      </c>
      <c r="GP329" s="33">
        <v>4.7884582000000002E-4</v>
      </c>
      <c r="GQ329" s="33">
        <v>4.7574747999999998E-4</v>
      </c>
      <c r="GR329" s="33">
        <v>4.7269717999999999E-4</v>
      </c>
      <c r="GS329" s="33">
        <v>4.6957416000000001E-4</v>
      </c>
      <c r="GT329" s="33">
        <v>4.6611901999999995E-4</v>
      </c>
      <c r="GU329" s="33">
        <v>4.6266126E-4</v>
      </c>
      <c r="GV329" s="33">
        <v>4.5924677999999999E-4</v>
      </c>
      <c r="GW329" s="33">
        <v>4.5615824000000004E-4</v>
      </c>
      <c r="GX329" s="33">
        <v>4.5305268000000001E-4</v>
      </c>
    </row>
    <row r="330" spans="1:206" x14ac:dyDescent="0.25">
      <c r="A330" s="13" t="str">
        <f t="shared" si="3"/>
        <v>Boom-VERY COARSE-0.8-20-60</v>
      </c>
      <c r="B330" s="13" t="s">
        <v>57</v>
      </c>
      <c r="C330" s="13" t="s">
        <v>32</v>
      </c>
      <c r="D330" s="23">
        <v>0.8</v>
      </c>
      <c r="E330" s="23">
        <v>20</v>
      </c>
      <c r="F330" s="32">
        <v>60</v>
      </c>
      <c r="G330" s="13">
        <v>6.0787927999999991E-2</v>
      </c>
      <c r="H330" s="13">
        <v>4.2836262E-2</v>
      </c>
      <c r="I330" s="13">
        <v>3.4258475999999996E-2</v>
      </c>
      <c r="J330" s="13">
        <v>2.8747176000000003E-2</v>
      </c>
      <c r="K330" s="13">
        <v>2.4904012E-2</v>
      </c>
      <c r="L330" s="13">
        <v>2.2093194E-2</v>
      </c>
      <c r="M330" s="13">
        <v>1.9737801999999999E-2</v>
      </c>
      <c r="N330" s="13">
        <v>1.7874691999999998E-2</v>
      </c>
      <c r="O330" s="13">
        <v>1.6151161999999997E-2</v>
      </c>
      <c r="P330" s="13">
        <v>1.4629932800000002E-2</v>
      </c>
      <c r="Q330" s="13">
        <v>1.3228200800000001E-2</v>
      </c>
      <c r="R330" s="13">
        <v>1.1898952399999999E-2</v>
      </c>
      <c r="S330" s="13">
        <v>1.0612618799999999E-2</v>
      </c>
      <c r="T330" s="13">
        <v>9.4157007999999993E-3</v>
      </c>
      <c r="U330" s="13">
        <v>8.2395079999999996E-3</v>
      </c>
      <c r="V330" s="13">
        <v>7.1332569999999996E-3</v>
      </c>
      <c r="W330" s="13">
        <v>6.0969555999999996E-3</v>
      </c>
      <c r="X330" s="13">
        <v>5.5730269999999995E-3</v>
      </c>
      <c r="Y330" s="13">
        <v>5.0643809999999997E-3</v>
      </c>
      <c r="Z330" s="13">
        <v>4.6345400000000004E-3</v>
      </c>
      <c r="AA330" s="13">
        <v>4.2652374E-3</v>
      </c>
      <c r="AB330" s="13">
        <v>3.9458013999999998E-3</v>
      </c>
      <c r="AC330" s="13">
        <v>3.6651278000000001E-3</v>
      </c>
      <c r="AD330" s="13">
        <v>3.4187295999999999E-3</v>
      </c>
      <c r="AE330" s="13">
        <v>3.1980120000000001E-3</v>
      </c>
      <c r="AF330" s="13">
        <v>3.0028453999999998E-3</v>
      </c>
      <c r="AG330" s="13">
        <v>2.8272265999999997E-3</v>
      </c>
      <c r="AH330" s="13">
        <v>2.6678435999999998E-3</v>
      </c>
      <c r="AI330" s="13">
        <v>2.5241335999999998E-3</v>
      </c>
      <c r="AJ330" s="13">
        <v>2.3936957999999998E-3</v>
      </c>
      <c r="AK330" s="13">
        <v>2.2734162399999998E-3</v>
      </c>
      <c r="AL330" s="13">
        <v>2.1632329999999996E-3</v>
      </c>
      <c r="AM330" s="13">
        <v>2.06145224E-3</v>
      </c>
      <c r="AN330" s="13">
        <v>1.9670375999999998E-3</v>
      </c>
      <c r="AO330" s="13">
        <v>1.87988808E-3</v>
      </c>
      <c r="AP330" s="13">
        <v>1.7995617600000001E-3</v>
      </c>
      <c r="AQ330" s="13">
        <v>1.7243116000000001E-3</v>
      </c>
      <c r="AR330" s="13">
        <v>1.6540844800000001E-3</v>
      </c>
      <c r="AS330" s="13">
        <v>1.5882890799999998E-3</v>
      </c>
      <c r="AT330" s="13">
        <v>1.5273096799999998E-3</v>
      </c>
      <c r="AU330" s="13">
        <v>1.4703518E-3</v>
      </c>
      <c r="AV330" s="13">
        <v>1.4166963599999999E-3</v>
      </c>
      <c r="AW330" s="13">
        <v>1.3668528799999997E-3</v>
      </c>
      <c r="AX330" s="13">
        <v>1.31970452E-3</v>
      </c>
      <c r="AY330" s="13">
        <v>1.2745672000000002E-3</v>
      </c>
      <c r="AZ330" s="13">
        <v>1.2330643599999999E-3</v>
      </c>
      <c r="BA330" s="13">
        <v>1.1928135999999998E-3</v>
      </c>
      <c r="BB330" s="13">
        <v>1.15575204E-3</v>
      </c>
      <c r="BC330" s="13">
        <v>1.12033948E-3</v>
      </c>
      <c r="BD330" s="13">
        <v>1.0862698799999999E-3</v>
      </c>
      <c r="BE330" s="13">
        <v>1.0541677999999998E-3</v>
      </c>
      <c r="BF330" s="13">
        <v>1.02347844E-3</v>
      </c>
      <c r="BG330" s="13">
        <v>9.9455376000000002E-4</v>
      </c>
      <c r="BH330" s="13">
        <v>9.6730707999999994E-4</v>
      </c>
      <c r="BI330" s="13">
        <v>9.4175743999999997E-4</v>
      </c>
      <c r="BJ330" s="13">
        <v>9.1746204000000002E-4</v>
      </c>
      <c r="BK330" s="13">
        <v>8.9408439999999999E-4</v>
      </c>
      <c r="BL330" s="13">
        <v>8.7287727999999995E-4</v>
      </c>
      <c r="BM330" s="13">
        <v>8.5209651999999998E-4</v>
      </c>
      <c r="BN330" s="13">
        <v>8.3298947999999994E-4</v>
      </c>
      <c r="BO330" s="13">
        <v>8.1514803999999997E-4</v>
      </c>
      <c r="BP330" s="13">
        <v>7.9797683999999994E-4</v>
      </c>
      <c r="BQ330" s="13">
        <v>7.8144043999999998E-4</v>
      </c>
      <c r="BR330" s="13">
        <v>7.6592732000000004E-4</v>
      </c>
      <c r="BS330" s="13">
        <v>7.5176116E-4</v>
      </c>
      <c r="BT330" s="13">
        <v>7.3829400000000002E-4</v>
      </c>
      <c r="BU330" s="13">
        <v>7.2605551999999996E-4</v>
      </c>
      <c r="BV330" s="13">
        <v>7.1453327999999991E-4</v>
      </c>
      <c r="BW330" s="13">
        <v>7.0337215999999997E-4</v>
      </c>
      <c r="BX330" s="13">
        <v>6.9270819999999996E-4</v>
      </c>
      <c r="BY330" s="13">
        <v>6.8249476000000007E-4</v>
      </c>
      <c r="BZ330" s="13">
        <v>6.7267136000000009E-4</v>
      </c>
      <c r="CA330" s="13">
        <v>6.6338120000000006E-4</v>
      </c>
      <c r="CB330" s="13">
        <v>6.5450581999999986E-4</v>
      </c>
      <c r="CC330" s="13">
        <v>6.4697385999999994E-4</v>
      </c>
      <c r="CD330" s="13">
        <v>6.3909206000000004E-4</v>
      </c>
      <c r="CE330" s="13">
        <v>6.3207186000000003E-4</v>
      </c>
      <c r="CF330" s="13">
        <v>6.2513017999999993E-4</v>
      </c>
      <c r="CG330" s="13">
        <v>6.1797331999999987E-4</v>
      </c>
      <c r="CH330" s="13">
        <v>6.1167261999999997E-4</v>
      </c>
      <c r="CI330" s="13">
        <v>6.0568619999999988E-4</v>
      </c>
      <c r="CJ330" s="13">
        <v>5.9992724000000001E-4</v>
      </c>
      <c r="CK330" s="13">
        <v>5.9496167999999996E-4</v>
      </c>
      <c r="CL330" s="13">
        <v>5.9034795999999992E-4</v>
      </c>
      <c r="CM330" s="13">
        <v>5.862502599999999E-4</v>
      </c>
      <c r="CN330" s="13">
        <v>5.8188246000000004E-4</v>
      </c>
      <c r="CO330" s="13">
        <v>5.7802820000000003E-4</v>
      </c>
      <c r="CP330" s="13">
        <v>5.7352599999999998E-4</v>
      </c>
      <c r="CQ330" s="13">
        <v>5.6933870799999995E-4</v>
      </c>
      <c r="CR330" s="13">
        <v>5.6535310000000003E-4</v>
      </c>
      <c r="CS330" s="13">
        <v>5.614386319999999E-4</v>
      </c>
      <c r="CT330" s="13">
        <v>5.5775278000000004E-4</v>
      </c>
      <c r="CU330" s="13">
        <v>5.5416875599999997E-4</v>
      </c>
      <c r="CV330" s="13">
        <v>5.5097413599999997E-4</v>
      </c>
      <c r="CW330" s="13">
        <v>5.4759693999999995E-4</v>
      </c>
      <c r="CX330" s="13">
        <v>5.4427203199999992E-4</v>
      </c>
      <c r="CY330" s="13">
        <v>5.4110388799999995E-4</v>
      </c>
      <c r="CZ330" s="13">
        <v>5.3718949200000008E-4</v>
      </c>
      <c r="DA330" s="13">
        <v>5.3359101999999995E-4</v>
      </c>
      <c r="DB330" s="13">
        <v>5.29866852E-4</v>
      </c>
      <c r="DC330" s="13">
        <v>5.2665722000000002E-4</v>
      </c>
      <c r="DD330" s="13">
        <v>5.2355310799999995E-4</v>
      </c>
      <c r="DE330" s="13">
        <v>5.2060180399999992E-4</v>
      </c>
      <c r="DF330" s="13">
        <v>5.1836905999999995E-4</v>
      </c>
      <c r="DG330" s="13">
        <v>5.1569890799999993E-4</v>
      </c>
      <c r="DH330" s="13">
        <v>5.1305353599999989E-4</v>
      </c>
      <c r="DI330" s="13">
        <v>5.1028391999999995E-4</v>
      </c>
      <c r="DJ330" s="13">
        <v>5.0685189199999991E-4</v>
      </c>
      <c r="DK330" s="13">
        <v>5.0398942399999997E-4</v>
      </c>
      <c r="DL330" s="13">
        <v>5.0101386799999992E-4</v>
      </c>
      <c r="DM330" s="13">
        <v>4.9835188000000002E-4</v>
      </c>
      <c r="DN330" s="13">
        <v>4.9585520399999996E-4</v>
      </c>
      <c r="DO330" s="13">
        <v>4.9373691199999998E-4</v>
      </c>
      <c r="DP330" s="13">
        <v>4.9113030399999997E-4</v>
      </c>
      <c r="DQ330" s="13">
        <v>4.8881933999999998E-4</v>
      </c>
      <c r="DR330" s="13">
        <v>4.86769844E-4</v>
      </c>
      <c r="DS330" s="13">
        <v>4.8451901999999991E-4</v>
      </c>
      <c r="DT330" s="13">
        <v>4.8213355199999995E-4</v>
      </c>
      <c r="DU330" s="13">
        <v>4.8007704400000002E-4</v>
      </c>
      <c r="DV330" s="13">
        <v>4.77659724E-4</v>
      </c>
      <c r="DW330" s="13">
        <v>4.7570823200000003E-4</v>
      </c>
      <c r="DX330" s="13">
        <v>4.7365303999999999E-4</v>
      </c>
      <c r="DY330" s="13">
        <v>4.7165958799999996E-4</v>
      </c>
      <c r="DZ330" s="13">
        <v>4.6937785599999998E-4</v>
      </c>
      <c r="EA330" s="13">
        <v>4.6739295199999995E-4</v>
      </c>
      <c r="EB330" s="13">
        <v>4.6531692399999996E-4</v>
      </c>
      <c r="EC330" s="13">
        <v>4.6283313200000002E-4</v>
      </c>
      <c r="ED330" s="13">
        <v>4.6089246799999999E-4</v>
      </c>
      <c r="EE330" s="13">
        <v>4.5942066000000001E-4</v>
      </c>
      <c r="EF330" s="13">
        <v>4.5799818400000001E-4</v>
      </c>
      <c r="EG330" s="13">
        <v>4.5702486000000003E-4</v>
      </c>
      <c r="EH330" s="13">
        <v>4.5576269199999996E-4</v>
      </c>
      <c r="EI330" s="13">
        <v>4.5444673199999995E-4</v>
      </c>
      <c r="EJ330" s="13">
        <v>4.5240034800000001E-4</v>
      </c>
      <c r="EK330" s="13">
        <v>4.5034314800000003E-4</v>
      </c>
      <c r="EL330" s="13">
        <v>4.4779550400000001E-4</v>
      </c>
      <c r="EM330" s="13">
        <v>4.45013452E-4</v>
      </c>
      <c r="EN330" s="13">
        <v>4.4288202399999998E-4</v>
      </c>
      <c r="EO330" s="13">
        <v>4.4116836800000002E-4</v>
      </c>
      <c r="EP330" s="13">
        <v>4.3974353600000001E-4</v>
      </c>
      <c r="EQ330" s="13">
        <v>4.3863026000000001E-4</v>
      </c>
      <c r="ER330" s="13">
        <v>4.3740541599999994E-4</v>
      </c>
      <c r="ES330" s="13">
        <v>4.3623732000000004E-4</v>
      </c>
      <c r="ET330" s="13">
        <v>4.3490383999999994E-4</v>
      </c>
      <c r="EU330" s="13">
        <v>4.3339755199999999E-4</v>
      </c>
      <c r="EV330" s="13">
        <v>4.3143979199999997E-4</v>
      </c>
      <c r="EW330" s="13">
        <v>4.29854928E-4</v>
      </c>
      <c r="EX330" s="13">
        <v>4.2825996799999999E-4</v>
      </c>
      <c r="EY330" s="13">
        <v>4.2650224000000001E-4</v>
      </c>
      <c r="EZ330" s="13">
        <v>4.24618552E-4</v>
      </c>
      <c r="FA330" s="13">
        <v>4.2277491600000003E-4</v>
      </c>
      <c r="FB330" s="13">
        <v>4.2091658399999996E-4</v>
      </c>
      <c r="FC330" s="13">
        <v>4.1910236399999998E-4</v>
      </c>
      <c r="FD330" s="13">
        <v>4.1732295199999996E-4</v>
      </c>
      <c r="FE330" s="13">
        <v>4.1591491199999996E-4</v>
      </c>
      <c r="FF330" s="13">
        <v>4.1437721200000003E-4</v>
      </c>
      <c r="FG330" s="13">
        <v>4.1337517999999999E-4</v>
      </c>
      <c r="FH330" s="13">
        <v>4.1249669199999999E-4</v>
      </c>
      <c r="FI330" s="13">
        <v>4.1151612799999998E-4</v>
      </c>
      <c r="FJ330" s="13">
        <v>4.1064513199999997E-4</v>
      </c>
      <c r="FK330" s="13">
        <v>4.0949109999999998E-4</v>
      </c>
      <c r="FL330" s="13">
        <v>4.0786238399999998E-4</v>
      </c>
      <c r="FM330" s="13">
        <v>4.0609183999999998E-4</v>
      </c>
      <c r="FN330" s="13">
        <v>4.0421841200000001E-4</v>
      </c>
      <c r="FO330" s="13">
        <v>4.0252672E-4</v>
      </c>
      <c r="FP330" s="13">
        <v>4.0095412799999995E-4</v>
      </c>
      <c r="FQ330" s="13">
        <v>3.9971224399999998E-4</v>
      </c>
      <c r="FR330" s="13">
        <v>3.9844956400000002E-4</v>
      </c>
      <c r="FS330" s="13">
        <v>3.9732232799999991E-4</v>
      </c>
      <c r="FT330" s="13">
        <v>3.96410552E-4</v>
      </c>
      <c r="FU330" s="13">
        <v>3.9549343600000001E-4</v>
      </c>
      <c r="FV330" s="13">
        <v>3.9400961599999999E-4</v>
      </c>
      <c r="FW330" s="13">
        <v>3.9234062399999992E-4</v>
      </c>
      <c r="FX330" s="13">
        <v>3.9106684400000002E-4</v>
      </c>
      <c r="FY330" s="13">
        <v>3.9006672000000005E-4</v>
      </c>
      <c r="FZ330" s="13">
        <v>3.8874376400000003E-4</v>
      </c>
      <c r="GA330" s="13">
        <v>3.8753764399999995E-4</v>
      </c>
      <c r="GB330" s="13">
        <v>3.8667733200000001E-4</v>
      </c>
      <c r="GC330" s="13">
        <v>3.85882744E-4</v>
      </c>
      <c r="GD330" s="13">
        <v>3.85065956E-4</v>
      </c>
      <c r="GE330" s="13">
        <v>3.84166276E-4</v>
      </c>
      <c r="GF330" s="13">
        <v>3.83123604E-4</v>
      </c>
      <c r="GG330" s="13">
        <v>3.8220213200000001E-4</v>
      </c>
      <c r="GH330" s="13">
        <v>3.8116889599999998E-4</v>
      </c>
      <c r="GI330" s="13">
        <v>3.7981359600000001E-4</v>
      </c>
      <c r="GJ330" s="13">
        <v>3.7840679199999995E-4</v>
      </c>
      <c r="GK330" s="13">
        <v>3.7656704800000004E-4</v>
      </c>
      <c r="GL330" s="13">
        <v>3.7440385999999997E-4</v>
      </c>
      <c r="GM330" s="13">
        <v>3.7239611600000001E-4</v>
      </c>
      <c r="GN330" s="13">
        <v>3.700412E-4</v>
      </c>
      <c r="GO330" s="13">
        <v>3.6742657200000001E-4</v>
      </c>
      <c r="GP330" s="13">
        <v>3.6489315999999999E-4</v>
      </c>
      <c r="GQ330" s="13">
        <v>3.6263309599999995E-4</v>
      </c>
      <c r="GR330" s="13">
        <v>3.6041853199999998E-4</v>
      </c>
      <c r="GS330" s="13">
        <v>3.5837905199999993E-4</v>
      </c>
      <c r="GT330" s="13">
        <v>3.56297812E-4</v>
      </c>
      <c r="GU330" s="13">
        <v>3.5427331200000006E-4</v>
      </c>
      <c r="GV330" s="13">
        <v>3.5239695199999998E-4</v>
      </c>
      <c r="GW330" s="13">
        <v>3.50139032E-4</v>
      </c>
      <c r="GX330" s="13">
        <v>3.4733882800000004E-4</v>
      </c>
    </row>
    <row r="331" spans="1:206" x14ac:dyDescent="0.25">
      <c r="A331" s="13" t="str">
        <f t="shared" si="3"/>
        <v>Boom-VERY COARSE-0.8-14-60</v>
      </c>
      <c r="B331" s="13" t="s">
        <v>57</v>
      </c>
      <c r="C331" s="13" t="s">
        <v>32</v>
      </c>
      <c r="D331" s="23">
        <v>0.8</v>
      </c>
      <c r="E331" s="23">
        <v>14</v>
      </c>
      <c r="F331" s="32">
        <v>60</v>
      </c>
      <c r="G331" s="13">
        <v>4.2449858000000007E-2</v>
      </c>
      <c r="H331" s="13">
        <v>2.9439239999999998E-2</v>
      </c>
      <c r="I331" s="13">
        <v>2.2937136E-2</v>
      </c>
      <c r="J331" s="13">
        <v>1.9027868000000003E-2</v>
      </c>
      <c r="K331" s="13">
        <v>1.6388606E-2</v>
      </c>
      <c r="L331" s="13">
        <v>1.4410071600000001E-2</v>
      </c>
      <c r="M331" s="13">
        <v>1.2783708E-2</v>
      </c>
      <c r="N331" s="13">
        <v>1.1512125199999999E-2</v>
      </c>
      <c r="O331" s="13">
        <v>1.0412736000000001E-2</v>
      </c>
      <c r="P331" s="13">
        <v>9.4282351999999993E-3</v>
      </c>
      <c r="Q331" s="13">
        <v>8.4804032000000001E-3</v>
      </c>
      <c r="R331" s="13">
        <v>7.6174683999999998E-3</v>
      </c>
      <c r="S331" s="13">
        <v>6.7602263999999995E-3</v>
      </c>
      <c r="T331" s="13">
        <v>5.9375030000000002E-3</v>
      </c>
      <c r="U331" s="13">
        <v>5.1436232E-3</v>
      </c>
      <c r="V331" s="13">
        <v>4.3965473999999999E-3</v>
      </c>
      <c r="W331" s="13">
        <v>3.6990116000000001E-3</v>
      </c>
      <c r="X331" s="13">
        <v>3.3289334000000002E-3</v>
      </c>
      <c r="Y331" s="13">
        <v>3.0293059999999994E-3</v>
      </c>
      <c r="Z331" s="13">
        <v>2.7806967999999999E-3</v>
      </c>
      <c r="AA331" s="13">
        <v>2.5710491999999998E-3</v>
      </c>
      <c r="AB331" s="13">
        <v>2.3919307999999999E-3</v>
      </c>
      <c r="AC331" s="13">
        <v>2.2377242399999999E-3</v>
      </c>
      <c r="AD331" s="13">
        <v>2.1036472400000001E-3</v>
      </c>
      <c r="AE331" s="13">
        <v>1.9869133600000002E-3</v>
      </c>
      <c r="AF331" s="13">
        <v>1.88380888E-3</v>
      </c>
      <c r="AG331" s="13">
        <v>1.7925040399999999E-3</v>
      </c>
      <c r="AH331" s="13">
        <v>1.71162008E-3</v>
      </c>
      <c r="AI331" s="13">
        <v>1.6377731999999998E-3</v>
      </c>
      <c r="AJ331" s="13">
        <v>1.5718306E-3</v>
      </c>
      <c r="AK331" s="13">
        <v>1.5118334399999999E-3</v>
      </c>
      <c r="AL331" s="13">
        <v>1.45759568E-3</v>
      </c>
      <c r="AM331" s="13">
        <v>1.4080858799999998E-3</v>
      </c>
      <c r="AN331" s="13">
        <v>1.3630260799999999E-3</v>
      </c>
      <c r="AO331" s="13">
        <v>1.3213984E-3</v>
      </c>
      <c r="AP331" s="13">
        <v>1.28405236E-3</v>
      </c>
      <c r="AQ331" s="13">
        <v>1.24929268E-3</v>
      </c>
      <c r="AR331" s="13">
        <v>1.2177022399999999E-3</v>
      </c>
      <c r="AS331" s="13">
        <v>1.18822392E-3</v>
      </c>
      <c r="AT331" s="13">
        <v>1.16082344E-3</v>
      </c>
      <c r="AU331" s="13">
        <v>1.1351086400000002E-3</v>
      </c>
      <c r="AV331" s="13">
        <v>1.1117708399999999E-3</v>
      </c>
      <c r="AW331" s="13">
        <v>1.0898874799999999E-3</v>
      </c>
      <c r="AX331" s="13">
        <v>1.0697643999999999E-3</v>
      </c>
      <c r="AY331" s="13">
        <v>1.0514050799999999E-3</v>
      </c>
      <c r="AZ331" s="13">
        <v>1.03445628E-3</v>
      </c>
      <c r="BA331" s="13">
        <v>1.0183502E-3</v>
      </c>
      <c r="BB331" s="13">
        <v>1.0032683199999999E-3</v>
      </c>
      <c r="BC331" s="13">
        <v>9.8877343999999984E-4</v>
      </c>
      <c r="BD331" s="13">
        <v>9.7564991999999988E-4</v>
      </c>
      <c r="BE331" s="13">
        <v>9.6298923999999994E-4</v>
      </c>
      <c r="BF331" s="13">
        <v>9.5182048000000007E-4</v>
      </c>
      <c r="BG331" s="13">
        <v>9.4088647999999997E-4</v>
      </c>
      <c r="BH331" s="13">
        <v>9.3051647999999997E-4</v>
      </c>
      <c r="BI331" s="13">
        <v>9.2026679999999994E-4</v>
      </c>
      <c r="BJ331" s="13">
        <v>9.1054327999999995E-4</v>
      </c>
      <c r="BK331" s="13">
        <v>9.0119239999999991E-4</v>
      </c>
      <c r="BL331" s="13">
        <v>8.9218179999999998E-4</v>
      </c>
      <c r="BM331" s="13">
        <v>8.8400023999999993E-4</v>
      </c>
      <c r="BN331" s="13">
        <v>8.7568599999999998E-4</v>
      </c>
      <c r="BO331" s="13">
        <v>8.6770667999999987E-4</v>
      </c>
      <c r="BP331" s="13">
        <v>8.6022500000000005E-4</v>
      </c>
      <c r="BQ331" s="13">
        <v>8.5212851999999994E-4</v>
      </c>
      <c r="BR331" s="13">
        <v>8.4463171999999993E-4</v>
      </c>
      <c r="BS331" s="13">
        <v>8.3737123999999997E-4</v>
      </c>
      <c r="BT331" s="13">
        <v>8.3007555999999993E-4</v>
      </c>
      <c r="BU331" s="13">
        <v>8.2317543999999997E-4</v>
      </c>
      <c r="BV331" s="13">
        <v>8.1667808000000005E-4</v>
      </c>
      <c r="BW331" s="13">
        <v>8.1034368000000004E-4</v>
      </c>
      <c r="BX331" s="13">
        <v>8.0410048000000001E-4</v>
      </c>
      <c r="BY331" s="13">
        <v>7.9837128000000005E-4</v>
      </c>
      <c r="BZ331" s="13">
        <v>7.9220123999999999E-4</v>
      </c>
      <c r="CA331" s="13">
        <v>7.8569091999999992E-4</v>
      </c>
      <c r="CB331" s="13">
        <v>7.7934495999999992E-4</v>
      </c>
      <c r="CC331" s="13">
        <v>7.7264188000000008E-4</v>
      </c>
      <c r="CD331" s="13">
        <v>7.6611964000000005E-4</v>
      </c>
      <c r="CE331" s="13">
        <v>7.5964471999999991E-4</v>
      </c>
      <c r="CF331" s="13">
        <v>7.5350428000000007E-4</v>
      </c>
      <c r="CG331" s="13">
        <v>7.4725251999999999E-4</v>
      </c>
      <c r="CH331" s="13">
        <v>7.4055940000000004E-4</v>
      </c>
      <c r="CI331" s="13">
        <v>7.3422648399999995E-4</v>
      </c>
      <c r="CJ331" s="13">
        <v>7.2666308399999999E-4</v>
      </c>
      <c r="CK331" s="13">
        <v>7.1906736399999995E-4</v>
      </c>
      <c r="CL331" s="13">
        <v>7.1218886000000003E-4</v>
      </c>
      <c r="CM331" s="13">
        <v>7.0504869599999993E-4</v>
      </c>
      <c r="CN331" s="13">
        <v>6.9834945999999992E-4</v>
      </c>
      <c r="CO331" s="13">
        <v>6.9158923999999996E-4</v>
      </c>
      <c r="CP331" s="13">
        <v>6.847035E-4</v>
      </c>
      <c r="CQ331" s="13">
        <v>6.77404664E-4</v>
      </c>
      <c r="CR331" s="13">
        <v>6.6986850399999994E-4</v>
      </c>
      <c r="CS331" s="13">
        <v>6.6190960000000001E-4</v>
      </c>
      <c r="CT331" s="13">
        <v>6.5364060799999988E-4</v>
      </c>
      <c r="CU331" s="13">
        <v>6.4612155999999997E-4</v>
      </c>
      <c r="CV331" s="13">
        <v>6.3844091600000002E-4</v>
      </c>
      <c r="CW331" s="13">
        <v>6.3091881199999996E-4</v>
      </c>
      <c r="CX331" s="13">
        <v>6.2371613999999994E-4</v>
      </c>
      <c r="CY331" s="13">
        <v>6.1639493599999998E-4</v>
      </c>
      <c r="CZ331" s="13">
        <v>6.0844818799999994E-4</v>
      </c>
      <c r="DA331" s="13">
        <v>6.0003254000000003E-4</v>
      </c>
      <c r="DB331" s="13">
        <v>5.9164049600000002E-4</v>
      </c>
      <c r="DC331" s="13">
        <v>5.8305105999999999E-4</v>
      </c>
      <c r="DD331" s="13">
        <v>5.7437256000000001E-4</v>
      </c>
      <c r="DE331" s="13">
        <v>5.6636301999999999E-4</v>
      </c>
      <c r="DF331" s="13">
        <v>5.5832425199999999E-4</v>
      </c>
      <c r="DG331" s="13">
        <v>5.5090461999999997E-4</v>
      </c>
      <c r="DH331" s="13">
        <v>5.4414475999999999E-4</v>
      </c>
      <c r="DI331" s="13">
        <v>5.3773375200000001E-4</v>
      </c>
      <c r="DJ331" s="13">
        <v>5.3126048000000001E-4</v>
      </c>
      <c r="DK331" s="13">
        <v>5.2477986399999997E-4</v>
      </c>
      <c r="DL331" s="13">
        <v>5.1831554799999997E-4</v>
      </c>
      <c r="DM331" s="13">
        <v>5.1148395999999993E-4</v>
      </c>
      <c r="DN331" s="13">
        <v>5.0508645599999999E-4</v>
      </c>
      <c r="DO331" s="13">
        <v>4.9956265199999994E-4</v>
      </c>
      <c r="DP331" s="13">
        <v>4.9401066399999997E-4</v>
      </c>
      <c r="DQ331" s="13">
        <v>4.8948382799999992E-4</v>
      </c>
      <c r="DR331" s="13">
        <v>4.8501295999999996E-4</v>
      </c>
      <c r="DS331" s="13">
        <v>4.8027637599999998E-4</v>
      </c>
      <c r="DT331" s="13">
        <v>4.7566320799999996E-4</v>
      </c>
      <c r="DU331" s="13">
        <v>4.7114003600000001E-4</v>
      </c>
      <c r="DV331" s="13">
        <v>4.66683384E-4</v>
      </c>
      <c r="DW331" s="13">
        <v>4.6253839600000001E-4</v>
      </c>
      <c r="DX331" s="13">
        <v>4.5870736799999998E-4</v>
      </c>
      <c r="DY331" s="13">
        <v>4.5506081999999995E-4</v>
      </c>
      <c r="DZ331" s="13">
        <v>4.5160072800000004E-4</v>
      </c>
      <c r="EA331" s="13">
        <v>4.4838286799999999E-4</v>
      </c>
      <c r="EB331" s="13">
        <v>4.45191108E-4</v>
      </c>
      <c r="EC331" s="13">
        <v>4.4207893999999998E-4</v>
      </c>
      <c r="ED331" s="13">
        <v>4.3908169999999999E-4</v>
      </c>
      <c r="EE331" s="13">
        <v>4.36477856E-4</v>
      </c>
      <c r="EF331" s="13">
        <v>4.3388953200000001E-4</v>
      </c>
      <c r="EG331" s="13">
        <v>4.3164846400000001E-4</v>
      </c>
      <c r="EH331" s="13">
        <v>4.2993841200000002E-4</v>
      </c>
      <c r="EI331" s="13">
        <v>4.2839045199999999E-4</v>
      </c>
      <c r="EJ331" s="13">
        <v>4.2710904399999994E-4</v>
      </c>
      <c r="EK331" s="13">
        <v>4.2557865999999999E-4</v>
      </c>
      <c r="EL331" s="13">
        <v>4.2370505599999996E-4</v>
      </c>
      <c r="EM331" s="13">
        <v>4.21638E-4</v>
      </c>
      <c r="EN331" s="13">
        <v>4.1939361200000005E-4</v>
      </c>
      <c r="EO331" s="13">
        <v>4.1716755199999999E-4</v>
      </c>
      <c r="EP331" s="13">
        <v>4.1508708399999995E-4</v>
      </c>
      <c r="EQ331" s="13">
        <v>4.1332229200000001E-4</v>
      </c>
      <c r="ER331" s="13">
        <v>4.1207673600000003E-4</v>
      </c>
      <c r="ES331" s="13">
        <v>4.1106796400000004E-4</v>
      </c>
      <c r="ET331" s="13">
        <v>4.0989297599999992E-4</v>
      </c>
      <c r="EU331" s="13">
        <v>4.0867938800000003E-4</v>
      </c>
      <c r="EV331" s="13">
        <v>4.0736268000000003E-4</v>
      </c>
      <c r="EW331" s="13">
        <v>4.05518868E-4</v>
      </c>
      <c r="EX331" s="13">
        <v>4.0356826400000001E-4</v>
      </c>
      <c r="EY331" s="13">
        <v>4.0175885200000001E-4</v>
      </c>
      <c r="EZ331" s="13">
        <v>3.9982639999999996E-4</v>
      </c>
      <c r="FA331" s="13">
        <v>3.9794856799999997E-4</v>
      </c>
      <c r="FB331" s="13">
        <v>3.9622281599999999E-4</v>
      </c>
      <c r="FC331" s="13">
        <v>3.9456163999999997E-4</v>
      </c>
      <c r="FD331" s="13">
        <v>3.9321537599999994E-4</v>
      </c>
      <c r="FE331" s="13">
        <v>3.9201575199999998E-4</v>
      </c>
      <c r="FF331" s="13">
        <v>3.9047872400000002E-4</v>
      </c>
      <c r="FG331" s="13">
        <v>3.8893821600000003E-4</v>
      </c>
      <c r="FH331" s="13">
        <v>3.8772492E-4</v>
      </c>
      <c r="FI331" s="13">
        <v>3.8612916800000001E-4</v>
      </c>
      <c r="FJ331" s="13">
        <v>3.8443562399999997E-4</v>
      </c>
      <c r="FK331" s="13">
        <v>3.83137576E-4</v>
      </c>
      <c r="FL331" s="13">
        <v>3.8188125999999998E-4</v>
      </c>
      <c r="FM331" s="13">
        <v>3.8055101600000001E-4</v>
      </c>
      <c r="FN331" s="13">
        <v>3.79190856E-4</v>
      </c>
      <c r="FO331" s="13">
        <v>3.7778803199999998E-4</v>
      </c>
      <c r="FP331" s="13">
        <v>3.7610609599999996E-4</v>
      </c>
      <c r="FQ331" s="13">
        <v>3.7427383199999993E-4</v>
      </c>
      <c r="FR331" s="13">
        <v>3.7258415999999998E-4</v>
      </c>
      <c r="FS331" s="13">
        <v>3.7080888800000001E-4</v>
      </c>
      <c r="FT331" s="13">
        <v>3.6921077999999994E-4</v>
      </c>
      <c r="FU331" s="13">
        <v>3.6810054799999998E-4</v>
      </c>
      <c r="FV331" s="13">
        <v>3.6682621199999997E-4</v>
      </c>
      <c r="FW331" s="13">
        <v>3.6547072399999999E-4</v>
      </c>
      <c r="FX331" s="13">
        <v>3.6438467999999998E-4</v>
      </c>
      <c r="FY331" s="13">
        <v>3.6303142399999997E-4</v>
      </c>
      <c r="FZ331" s="13">
        <v>3.6152541999999997E-4</v>
      </c>
      <c r="GA331" s="13">
        <v>3.6050662800000001E-4</v>
      </c>
      <c r="GB331" s="13">
        <v>3.5935645599999999E-4</v>
      </c>
      <c r="GC331" s="13">
        <v>3.5790078E-4</v>
      </c>
      <c r="GD331" s="13">
        <v>3.5708073999999999E-4</v>
      </c>
      <c r="GE331" s="13">
        <v>3.5612411199999997E-4</v>
      </c>
      <c r="GF331" s="13">
        <v>3.5481477599999994E-4</v>
      </c>
      <c r="GG331" s="13">
        <v>3.5359370399999998E-4</v>
      </c>
      <c r="GH331" s="13">
        <v>3.52121028E-4</v>
      </c>
      <c r="GI331" s="13">
        <v>3.5033741200000002E-4</v>
      </c>
      <c r="GJ331" s="13">
        <v>3.4863004800000003E-4</v>
      </c>
      <c r="GK331" s="13">
        <v>3.46834004E-4</v>
      </c>
      <c r="GL331" s="13">
        <v>3.4478955600000002E-4</v>
      </c>
      <c r="GM331" s="13">
        <v>3.4304168400000002E-4</v>
      </c>
      <c r="GN331" s="13">
        <v>3.4154468799999996E-4</v>
      </c>
      <c r="GO331" s="13">
        <v>3.3954054400000004E-4</v>
      </c>
      <c r="GP331" s="13">
        <v>3.37396884E-4</v>
      </c>
      <c r="GQ331" s="13">
        <v>3.35385476E-4</v>
      </c>
      <c r="GR331" s="13">
        <v>3.3312893999999996E-4</v>
      </c>
      <c r="GS331" s="13">
        <v>3.30603952E-4</v>
      </c>
      <c r="GT331" s="13">
        <v>3.2808397600000001E-4</v>
      </c>
      <c r="GU331" s="13">
        <v>3.2580026399999998E-4</v>
      </c>
      <c r="GV331" s="13">
        <v>3.2375559199999997E-4</v>
      </c>
      <c r="GW331" s="13">
        <v>3.2190197999999997E-4</v>
      </c>
      <c r="GX331" s="13">
        <v>3.1989136400000005E-4</v>
      </c>
    </row>
    <row r="332" spans="1:206" x14ac:dyDescent="0.25">
      <c r="A332" s="13" t="str">
        <f t="shared" si="3"/>
        <v>Boom-VERY COARSE-0.8-7-60</v>
      </c>
      <c r="B332" s="13" t="s">
        <v>57</v>
      </c>
      <c r="C332" s="13" t="s">
        <v>32</v>
      </c>
      <c r="D332" s="23">
        <v>0.8</v>
      </c>
      <c r="E332" s="23">
        <v>7</v>
      </c>
      <c r="F332" s="32">
        <v>60</v>
      </c>
      <c r="G332" s="13">
        <v>2.1295138000000002E-2</v>
      </c>
      <c r="H332" s="13">
        <v>1.34890216E-2</v>
      </c>
      <c r="I332" s="13">
        <v>9.9878099999999997E-3</v>
      </c>
      <c r="J332" s="13">
        <v>8.0956081999999999E-3</v>
      </c>
      <c r="K332" s="13">
        <v>7.4853898000000006E-3</v>
      </c>
      <c r="L332" s="13">
        <v>7.2450327999999996E-3</v>
      </c>
      <c r="M332" s="13">
        <v>7.0108015999999999E-3</v>
      </c>
      <c r="N332" s="13">
        <v>6.8214849999999995E-3</v>
      </c>
      <c r="O332" s="13">
        <v>6.5439108000000003E-3</v>
      </c>
      <c r="P332" s="13">
        <v>6.2371960000000004E-3</v>
      </c>
      <c r="Q332" s="13">
        <v>5.8544297999999998E-3</v>
      </c>
      <c r="R332" s="13">
        <v>5.4107356000000001E-3</v>
      </c>
      <c r="S332" s="13">
        <v>4.9275339999999999E-3</v>
      </c>
      <c r="T332" s="13">
        <v>4.3992585999999998E-3</v>
      </c>
      <c r="U332" s="13">
        <v>3.8537525999999996E-3</v>
      </c>
      <c r="V332" s="13">
        <v>3.3132513199999997E-3</v>
      </c>
      <c r="W332" s="13">
        <v>2.7948895199999997E-3</v>
      </c>
      <c r="X332" s="13">
        <v>2.5862467200000001E-3</v>
      </c>
      <c r="Y332" s="13">
        <v>2.4285086E-3</v>
      </c>
      <c r="Z332" s="13">
        <v>2.30650356E-3</v>
      </c>
      <c r="AA332" s="13">
        <v>2.21205904E-3</v>
      </c>
      <c r="AB332" s="13">
        <v>2.1309748799999998E-3</v>
      </c>
      <c r="AC332" s="13">
        <v>2.0582935599999996E-3</v>
      </c>
      <c r="AD332" s="13">
        <v>1.99195764E-3</v>
      </c>
      <c r="AE332" s="13">
        <v>1.9305373199999998E-3</v>
      </c>
      <c r="AF332" s="13">
        <v>1.87369816E-3</v>
      </c>
      <c r="AG332" s="13">
        <v>1.8207994799999999E-3</v>
      </c>
      <c r="AH332" s="13">
        <v>1.7707247199999999E-3</v>
      </c>
      <c r="AI332" s="13">
        <v>1.7235529999999998E-3</v>
      </c>
      <c r="AJ332" s="13">
        <v>1.6782892800000001E-3</v>
      </c>
      <c r="AK332" s="13">
        <v>1.635371E-3</v>
      </c>
      <c r="AL332" s="13">
        <v>1.5945250400000001E-3</v>
      </c>
      <c r="AM332" s="13">
        <v>1.5566538000000001E-3</v>
      </c>
      <c r="AN332" s="13">
        <v>1.5205719599999999E-3</v>
      </c>
      <c r="AO332" s="13">
        <v>1.4853428800000001E-3</v>
      </c>
      <c r="AP332" s="13">
        <v>1.4517635199999999E-3</v>
      </c>
      <c r="AQ332" s="13">
        <v>1.42068664E-3</v>
      </c>
      <c r="AR332" s="13">
        <v>1.3905804799999998E-3</v>
      </c>
      <c r="AS332" s="13">
        <v>1.36177488E-3</v>
      </c>
      <c r="AT332" s="13">
        <v>1.3347980399999999E-3</v>
      </c>
      <c r="AU332" s="13">
        <v>1.30880032E-3</v>
      </c>
      <c r="AV332" s="13">
        <v>1.2838172399999999E-3</v>
      </c>
      <c r="AW332" s="13">
        <v>1.2597707599999999E-3</v>
      </c>
      <c r="AX332" s="13">
        <v>1.2369143999999999E-3</v>
      </c>
      <c r="AY332" s="13">
        <v>1.2151566E-3</v>
      </c>
      <c r="AZ332" s="13">
        <v>1.1942616000000001E-3</v>
      </c>
      <c r="BA332" s="13">
        <v>1.17423512E-3</v>
      </c>
      <c r="BB332" s="13">
        <v>1.1548143999999998E-3</v>
      </c>
      <c r="BC332" s="13">
        <v>1.13659756E-3</v>
      </c>
      <c r="BD332" s="13">
        <v>1.1191990799999999E-3</v>
      </c>
      <c r="BE332" s="13">
        <v>1.10243612E-3</v>
      </c>
      <c r="BF332" s="13">
        <v>1.0856871600000001E-3</v>
      </c>
      <c r="BG332" s="13">
        <v>1.0696320799999999E-3</v>
      </c>
      <c r="BH332" s="13">
        <v>1.0542908399999999E-3</v>
      </c>
      <c r="BI332" s="13">
        <v>1.0392714E-3</v>
      </c>
      <c r="BJ332" s="13">
        <v>1.0251173600000002E-3</v>
      </c>
      <c r="BK332" s="13">
        <v>1.0106968399999998E-3</v>
      </c>
      <c r="BL332" s="13">
        <v>9.9591763999999985E-4</v>
      </c>
      <c r="BM332" s="13">
        <v>9.8157651999999994E-4</v>
      </c>
      <c r="BN332" s="13">
        <v>9.6742515999999996E-4</v>
      </c>
      <c r="BO332" s="13">
        <v>9.5374867999999992E-4</v>
      </c>
      <c r="BP332" s="13">
        <v>9.4010231999999997E-4</v>
      </c>
      <c r="BQ332" s="13">
        <v>9.2648099999999994E-4</v>
      </c>
      <c r="BR332" s="13">
        <v>9.1344807999999998E-4</v>
      </c>
      <c r="BS332" s="13">
        <v>9.0053895999999995E-4</v>
      </c>
      <c r="BT332" s="13">
        <v>8.874334E-4</v>
      </c>
      <c r="BU332" s="13">
        <v>8.7415011999999992E-4</v>
      </c>
      <c r="BV332" s="13">
        <v>8.610852E-4</v>
      </c>
      <c r="BW332" s="13">
        <v>8.4895983999999994E-4</v>
      </c>
      <c r="BX332" s="13">
        <v>8.3603987999999996E-4</v>
      </c>
      <c r="BY332" s="13">
        <v>8.2374455999999999E-4</v>
      </c>
      <c r="BZ332" s="13">
        <v>8.1133344E-4</v>
      </c>
      <c r="CA332" s="13">
        <v>7.9921031999999987E-4</v>
      </c>
      <c r="CB332" s="13">
        <v>7.8729975999999988E-4</v>
      </c>
      <c r="CC332" s="13">
        <v>7.7527171999999984E-4</v>
      </c>
      <c r="CD332" s="13">
        <v>7.6370028000000004E-4</v>
      </c>
      <c r="CE332" s="13">
        <v>7.5170891999999992E-4</v>
      </c>
      <c r="CF332" s="13">
        <v>7.3992111999999989E-4</v>
      </c>
      <c r="CG332" s="13">
        <v>7.2852256000000004E-4</v>
      </c>
      <c r="CH332" s="13">
        <v>7.1716535999999994E-4</v>
      </c>
      <c r="CI332" s="13">
        <v>7.0666116000000004E-4</v>
      </c>
      <c r="CJ332" s="13">
        <v>6.9601135999999993E-4</v>
      </c>
      <c r="CK332" s="13">
        <v>6.8596088000000006E-4</v>
      </c>
      <c r="CL332" s="13">
        <v>6.7605591999999996E-4</v>
      </c>
      <c r="CM332" s="13">
        <v>6.6639675999999998E-4</v>
      </c>
      <c r="CN332" s="13">
        <v>6.5657688000000003E-4</v>
      </c>
      <c r="CO332" s="13">
        <v>6.4690709999999988E-4</v>
      </c>
      <c r="CP332" s="13">
        <v>6.3802661999999989E-4</v>
      </c>
      <c r="CQ332" s="13">
        <v>6.2902092E-4</v>
      </c>
      <c r="CR332" s="13">
        <v>6.2085943999999995E-4</v>
      </c>
      <c r="CS332" s="13">
        <v>6.1317117999999996E-4</v>
      </c>
      <c r="CT332" s="13">
        <v>6.0531295999999995E-4</v>
      </c>
      <c r="CU332" s="13">
        <v>5.9750801999999999E-4</v>
      </c>
      <c r="CV332" s="13">
        <v>5.8958429999999998E-4</v>
      </c>
      <c r="CW332" s="13">
        <v>5.8224122000000004E-4</v>
      </c>
      <c r="CX332" s="13">
        <v>5.7528956000000003E-4</v>
      </c>
      <c r="CY332" s="13">
        <v>5.6811256E-4</v>
      </c>
      <c r="CZ332" s="13">
        <v>5.6124237999999999E-4</v>
      </c>
      <c r="DA332" s="13">
        <v>5.5427176000000006E-4</v>
      </c>
      <c r="DB332" s="13">
        <v>5.4804275999999999E-4</v>
      </c>
      <c r="DC332" s="13">
        <v>5.4260152000000007E-4</v>
      </c>
      <c r="DD332" s="13">
        <v>5.3692129999999999E-4</v>
      </c>
      <c r="DE332" s="13">
        <v>5.3170287999999995E-4</v>
      </c>
      <c r="DF332" s="13">
        <v>5.2630294000000002E-4</v>
      </c>
      <c r="DG332" s="13">
        <v>5.2101175999999993E-4</v>
      </c>
      <c r="DH332" s="13">
        <v>5.1525710000000001E-4</v>
      </c>
      <c r="DI332" s="13">
        <v>5.0966173999999998E-4</v>
      </c>
      <c r="DJ332" s="13">
        <v>5.0452517999999996E-4</v>
      </c>
      <c r="DK332" s="13">
        <v>4.9974069999999995E-4</v>
      </c>
      <c r="DL332" s="13">
        <v>4.9584732000000002E-4</v>
      </c>
      <c r="DM332" s="13">
        <v>4.9155095999999995E-4</v>
      </c>
      <c r="DN332" s="13">
        <v>4.8758709999999997E-4</v>
      </c>
      <c r="DO332" s="13">
        <v>4.8368085999999998E-4</v>
      </c>
      <c r="DP332" s="13">
        <v>4.7950909999999996E-4</v>
      </c>
      <c r="DQ332" s="13">
        <v>4.7537828000000001E-4</v>
      </c>
      <c r="DR332" s="13">
        <v>4.7108495999999999E-4</v>
      </c>
      <c r="DS332" s="13">
        <v>4.6691848000000001E-4</v>
      </c>
      <c r="DT332" s="13">
        <v>4.6297027999999996E-4</v>
      </c>
      <c r="DU332" s="13">
        <v>4.5957934E-4</v>
      </c>
      <c r="DV332" s="13">
        <v>4.5569725600000003E-4</v>
      </c>
      <c r="DW332" s="13">
        <v>4.51807104E-4</v>
      </c>
      <c r="DX332" s="13">
        <v>4.47735256E-4</v>
      </c>
      <c r="DY332" s="13">
        <v>4.4344184799999996E-4</v>
      </c>
      <c r="DZ332" s="13">
        <v>4.3936892799999996E-4</v>
      </c>
      <c r="EA332" s="13">
        <v>4.3535920400000002E-4</v>
      </c>
      <c r="EB332" s="13">
        <v>4.3143587599999995E-4</v>
      </c>
      <c r="EC332" s="13">
        <v>4.2785862399999998E-4</v>
      </c>
      <c r="ED332" s="13">
        <v>4.2414609199999999E-4</v>
      </c>
      <c r="EE332" s="13">
        <v>4.20460664E-4</v>
      </c>
      <c r="EF332" s="13">
        <v>4.1674855199999995E-4</v>
      </c>
      <c r="EG332" s="13">
        <v>4.1249042000000001E-4</v>
      </c>
      <c r="EH332" s="13">
        <v>4.0830294800000004E-4</v>
      </c>
      <c r="EI332" s="13">
        <v>4.0390883199999995E-4</v>
      </c>
      <c r="EJ332" s="13">
        <v>3.9929850399999996E-4</v>
      </c>
      <c r="EK332" s="13">
        <v>3.9502865599999994E-4</v>
      </c>
      <c r="EL332" s="13">
        <v>3.9117600000000002E-4</v>
      </c>
      <c r="EM332" s="13">
        <v>3.8774924799999999E-4</v>
      </c>
      <c r="EN332" s="13">
        <v>3.84498744E-4</v>
      </c>
      <c r="EO332" s="13">
        <v>3.8113286799999996E-4</v>
      </c>
      <c r="EP332" s="13">
        <v>3.7707174799999997E-4</v>
      </c>
      <c r="EQ332" s="13">
        <v>3.7293383600000001E-4</v>
      </c>
      <c r="ER332" s="13">
        <v>3.6822301199999999E-4</v>
      </c>
      <c r="ES332" s="13">
        <v>3.6350786400000002E-4</v>
      </c>
      <c r="ET332" s="13">
        <v>3.5931745999999995E-4</v>
      </c>
      <c r="EU332" s="13">
        <v>3.5510897200000005E-4</v>
      </c>
      <c r="EV332" s="13">
        <v>3.5104648799999993E-4</v>
      </c>
      <c r="EW332" s="13">
        <v>3.4720391200000002E-4</v>
      </c>
      <c r="EX332" s="13">
        <v>3.4332353199999997E-4</v>
      </c>
      <c r="EY332" s="13">
        <v>3.39528508E-4</v>
      </c>
      <c r="EZ332" s="13">
        <v>3.3597276000000003E-4</v>
      </c>
      <c r="FA332" s="13">
        <v>3.3203529600000001E-4</v>
      </c>
      <c r="FB332" s="13">
        <v>3.2795758800000001E-4</v>
      </c>
      <c r="FC332" s="13">
        <v>3.2440573599999998E-4</v>
      </c>
      <c r="FD332" s="13">
        <v>3.2054213200000001E-4</v>
      </c>
      <c r="FE332" s="13">
        <v>3.17212892E-4</v>
      </c>
      <c r="FF332" s="13">
        <v>3.1403928799999999E-4</v>
      </c>
      <c r="FG332" s="13">
        <v>3.1093967200000001E-4</v>
      </c>
      <c r="FH332" s="13">
        <v>3.0798377999999998E-4</v>
      </c>
      <c r="FI332" s="13">
        <v>3.04997812E-4</v>
      </c>
      <c r="FJ332" s="13">
        <v>3.0181734799999998E-4</v>
      </c>
      <c r="FK332" s="13">
        <v>2.9858552799999998E-4</v>
      </c>
      <c r="FL332" s="13">
        <v>2.9543852399999999E-4</v>
      </c>
      <c r="FM332" s="13">
        <v>2.9248948400000002E-4</v>
      </c>
      <c r="FN332" s="13">
        <v>2.8990520800000001E-4</v>
      </c>
      <c r="FO332" s="13">
        <v>2.8768503999999998E-4</v>
      </c>
      <c r="FP332" s="13">
        <v>2.8534444000000001E-4</v>
      </c>
      <c r="FQ332" s="13">
        <v>2.8308723999999997E-4</v>
      </c>
      <c r="FR332" s="13">
        <v>2.8058612399999998E-4</v>
      </c>
      <c r="FS332" s="13">
        <v>2.7803687199999999E-4</v>
      </c>
      <c r="FT332" s="13">
        <v>2.7556603199999996E-4</v>
      </c>
      <c r="FU332" s="13">
        <v>2.7311756799999997E-4</v>
      </c>
      <c r="FV332" s="13">
        <v>2.7104805599999996E-4</v>
      </c>
      <c r="FW332" s="13">
        <v>2.6938052799999995E-4</v>
      </c>
      <c r="FX332" s="13">
        <v>2.6755778E-4</v>
      </c>
      <c r="FY332" s="13">
        <v>2.6611461200000001E-4</v>
      </c>
      <c r="FZ332" s="13">
        <v>2.6439586799999995E-4</v>
      </c>
      <c r="GA332" s="13">
        <v>2.62474856E-4</v>
      </c>
      <c r="GB332" s="13">
        <v>2.6050220799999995E-4</v>
      </c>
      <c r="GC332" s="13">
        <v>2.586388E-4</v>
      </c>
      <c r="GD332" s="13">
        <v>2.5661843200000002E-4</v>
      </c>
      <c r="GE332" s="13">
        <v>2.5483968799999999E-4</v>
      </c>
      <c r="GF332" s="13">
        <v>2.5330513999999998E-4</v>
      </c>
      <c r="GG332" s="13">
        <v>2.5191690799999998E-4</v>
      </c>
      <c r="GH332" s="13">
        <v>2.5080239999999998E-4</v>
      </c>
      <c r="GI332" s="13">
        <v>2.4973663199999999E-4</v>
      </c>
      <c r="GJ332" s="13">
        <v>2.4858078799999998E-4</v>
      </c>
      <c r="GK332" s="13">
        <v>2.4744065199999997E-4</v>
      </c>
      <c r="GL332" s="13">
        <v>2.4592729600000002E-4</v>
      </c>
      <c r="GM332" s="13">
        <v>2.4444793199999997E-4</v>
      </c>
      <c r="GN332" s="13">
        <v>2.4297427199999999E-4</v>
      </c>
      <c r="GO332" s="13">
        <v>2.4156142E-4</v>
      </c>
      <c r="GP332" s="13">
        <v>2.4011175999999999E-4</v>
      </c>
      <c r="GQ332" s="13">
        <v>2.3878809199999996E-4</v>
      </c>
      <c r="GR332" s="13">
        <v>2.3750160000000003E-4</v>
      </c>
      <c r="GS332" s="13">
        <v>2.3610290399999996E-4</v>
      </c>
      <c r="GT332" s="13">
        <v>2.3459331599999999E-4</v>
      </c>
      <c r="GU332" s="13">
        <v>2.3289156E-4</v>
      </c>
      <c r="GV332" s="13">
        <v>2.3103064799999997E-4</v>
      </c>
      <c r="GW332" s="13">
        <v>2.2933076400000001E-4</v>
      </c>
      <c r="GX332" s="13">
        <v>2.2766170799999998E-4</v>
      </c>
    </row>
    <row r="333" spans="1:206" x14ac:dyDescent="0.25">
      <c r="A333" s="13" t="str">
        <f t="shared" si="3"/>
        <v>Boom-VERY COARSE-0.8-20-20</v>
      </c>
      <c r="B333" s="13" t="s">
        <v>57</v>
      </c>
      <c r="C333" s="13" t="s">
        <v>32</v>
      </c>
      <c r="D333" s="23">
        <v>0.8</v>
      </c>
      <c r="E333" s="23">
        <v>20</v>
      </c>
      <c r="F333" s="32">
        <v>20</v>
      </c>
      <c r="G333" s="13">
        <v>5.3191778000000002E-2</v>
      </c>
      <c r="H333" s="13">
        <v>3.6101816000000002E-2</v>
      </c>
      <c r="I333" s="13">
        <v>2.6198765999999998E-2</v>
      </c>
      <c r="J333" s="13">
        <v>2.1382338000000001E-2</v>
      </c>
      <c r="K333" s="13">
        <v>1.8223902E-2</v>
      </c>
      <c r="L333" s="13">
        <v>1.6357044000000001E-2</v>
      </c>
      <c r="M333" s="13">
        <v>1.4345438E-2</v>
      </c>
      <c r="N333" s="13">
        <v>1.27157956E-2</v>
      </c>
      <c r="O333" s="13">
        <v>1.12529668E-2</v>
      </c>
      <c r="P333" s="13">
        <v>9.9669023999999998E-3</v>
      </c>
      <c r="Q333" s="13">
        <v>8.8635068000000004E-3</v>
      </c>
      <c r="R333" s="13">
        <v>7.7896070000000005E-3</v>
      </c>
      <c r="S333" s="13">
        <v>6.8431814000000004E-3</v>
      </c>
      <c r="T333" s="13">
        <v>5.971512E-3</v>
      </c>
      <c r="U333" s="13">
        <v>5.1381355999999996E-3</v>
      </c>
      <c r="V333" s="13">
        <v>4.3697019999999996E-3</v>
      </c>
      <c r="W333" s="13">
        <v>3.6639560000000003E-3</v>
      </c>
      <c r="X333" s="13">
        <v>3.2996586000000002E-3</v>
      </c>
      <c r="Y333" s="13">
        <v>2.9466005999999999E-3</v>
      </c>
      <c r="Z333" s="13">
        <v>2.6506851999999999E-3</v>
      </c>
      <c r="AA333" s="13">
        <v>2.4007935999999998E-3</v>
      </c>
      <c r="AB333" s="13">
        <v>2.1863218E-3</v>
      </c>
      <c r="AC333" s="13">
        <v>2.0015188000000001E-3</v>
      </c>
      <c r="AD333" s="13">
        <v>1.8420427200000001E-3</v>
      </c>
      <c r="AE333" s="13">
        <v>1.7005449600000001E-3</v>
      </c>
      <c r="AF333" s="13">
        <v>1.5771547600000001E-3</v>
      </c>
      <c r="AG333" s="13">
        <v>1.4674785600000001E-3</v>
      </c>
      <c r="AH333" s="13">
        <v>1.36986708E-3</v>
      </c>
      <c r="AI333" s="13">
        <v>1.2822914000000002E-3</v>
      </c>
      <c r="AJ333" s="13">
        <v>1.20396732E-3</v>
      </c>
      <c r="AK333" s="13">
        <v>1.13195724E-3</v>
      </c>
      <c r="AL333" s="13">
        <v>1.0674368400000001E-3</v>
      </c>
      <c r="AM333" s="13">
        <v>1.0075576400000001E-3</v>
      </c>
      <c r="AN333" s="13">
        <v>9.526961199999999E-4</v>
      </c>
      <c r="AO333" s="13">
        <v>9.0314487999999999E-4</v>
      </c>
      <c r="AP333" s="13">
        <v>8.5773404000000003E-4</v>
      </c>
      <c r="AQ333" s="13">
        <v>8.1651756000000004E-4</v>
      </c>
      <c r="AR333" s="13">
        <v>7.7740783999999993E-4</v>
      </c>
      <c r="AS333" s="13">
        <v>7.4168971999999996E-4</v>
      </c>
      <c r="AT333" s="13">
        <v>7.0922728000000006E-4</v>
      </c>
      <c r="AU333" s="13">
        <v>6.7914804000000003E-4</v>
      </c>
      <c r="AV333" s="13">
        <v>6.5141180000000002E-4</v>
      </c>
      <c r="AW333" s="13">
        <v>6.2541056E-4</v>
      </c>
      <c r="AX333" s="13">
        <v>6.0120523999999996E-4</v>
      </c>
      <c r="AY333" s="13">
        <v>5.7757747999999994E-4</v>
      </c>
      <c r="AZ333" s="13">
        <v>5.5600196000000005E-4</v>
      </c>
      <c r="BA333" s="13">
        <v>5.3487549999999993E-4</v>
      </c>
      <c r="BB333" s="13">
        <v>5.1525555999999998E-4</v>
      </c>
      <c r="BC333" s="13">
        <v>4.9673475999999998E-4</v>
      </c>
      <c r="BD333" s="13">
        <v>4.7884091999999997E-4</v>
      </c>
      <c r="BE333" s="13">
        <v>4.6189872000000002E-4</v>
      </c>
      <c r="BF333" s="13">
        <v>4.4514905999999991E-4</v>
      </c>
      <c r="BG333" s="13">
        <v>4.3004252000000004E-4</v>
      </c>
      <c r="BH333" s="13">
        <v>4.1526964000000006E-4</v>
      </c>
      <c r="BI333" s="13">
        <v>4.0180578000000001E-4</v>
      </c>
      <c r="BJ333" s="13">
        <v>3.8885108000000001E-4</v>
      </c>
      <c r="BK333" s="13">
        <v>3.7629805999999999E-4</v>
      </c>
      <c r="BL333" s="13">
        <v>3.6496656000000003E-4</v>
      </c>
      <c r="BM333" s="13">
        <v>3.5370888E-4</v>
      </c>
      <c r="BN333" s="13">
        <v>3.4336094000000006E-4</v>
      </c>
      <c r="BO333" s="13">
        <v>3.3357039999999997E-4</v>
      </c>
      <c r="BP333" s="13">
        <v>3.2450005600000002E-4</v>
      </c>
      <c r="BQ333" s="13">
        <v>3.1584519200000003E-4</v>
      </c>
      <c r="BR333" s="13">
        <v>3.0778389199999996E-4</v>
      </c>
      <c r="BS333" s="13">
        <v>2.9986623199999997E-4</v>
      </c>
      <c r="BT333" s="13">
        <v>2.9297559600000001E-4</v>
      </c>
      <c r="BU333" s="13">
        <v>2.8646333999999998E-4</v>
      </c>
      <c r="BV333" s="13">
        <v>2.8036162399999997E-4</v>
      </c>
      <c r="BW333" s="13">
        <v>2.7470100799999999E-4</v>
      </c>
      <c r="BX333" s="13">
        <v>2.6873480799999999E-4</v>
      </c>
      <c r="BY333" s="13">
        <v>2.6337866399999999E-4</v>
      </c>
      <c r="BZ333" s="13">
        <v>2.5821652399999999E-4</v>
      </c>
      <c r="CA333" s="13">
        <v>2.52870376E-4</v>
      </c>
      <c r="CB333" s="13">
        <v>2.48173032E-4</v>
      </c>
      <c r="CC333" s="13">
        <v>2.4374184799999998E-4</v>
      </c>
      <c r="CD333" s="13">
        <v>2.3911731599999999E-4</v>
      </c>
      <c r="CE333" s="13">
        <v>2.3468773600000001E-4</v>
      </c>
      <c r="CF333" s="13">
        <v>2.30802156E-4</v>
      </c>
      <c r="CG333" s="13">
        <v>2.2683570799999998E-4</v>
      </c>
      <c r="CH333" s="13">
        <v>2.2390128400000001E-4</v>
      </c>
      <c r="CI333" s="13">
        <v>2.2110740400000002E-4</v>
      </c>
      <c r="CJ333" s="13">
        <v>2.1809734799999999E-4</v>
      </c>
      <c r="CK333" s="13">
        <v>2.1558524000000001E-4</v>
      </c>
      <c r="CL333" s="13">
        <v>2.1281491200000001E-4</v>
      </c>
      <c r="CM333" s="13">
        <v>2.1106732399999998E-4</v>
      </c>
      <c r="CN333" s="13">
        <v>2.0915050400000001E-4</v>
      </c>
      <c r="CO333" s="13">
        <v>2.0789120799999999E-4</v>
      </c>
      <c r="CP333" s="13">
        <v>2.06395124E-4</v>
      </c>
      <c r="CQ333" s="13">
        <v>2.0494791999999998E-4</v>
      </c>
      <c r="CR333" s="13">
        <v>2.03269572E-4</v>
      </c>
      <c r="CS333" s="13">
        <v>2.012173E-4</v>
      </c>
      <c r="CT333" s="13">
        <v>1.99688816E-4</v>
      </c>
      <c r="CU333" s="13">
        <v>1.9835612000000002E-4</v>
      </c>
      <c r="CV333" s="13">
        <v>1.9705252799999997E-4</v>
      </c>
      <c r="CW333" s="13">
        <v>1.95873868E-4</v>
      </c>
      <c r="CX333" s="13">
        <v>1.9464526799999998E-4</v>
      </c>
      <c r="CY333" s="13">
        <v>1.93469648E-4</v>
      </c>
      <c r="CZ333" s="13">
        <v>1.92017876E-4</v>
      </c>
      <c r="DA333" s="13">
        <v>1.9038655599999999E-4</v>
      </c>
      <c r="DB333" s="13">
        <v>1.88760068E-4</v>
      </c>
      <c r="DC333" s="13">
        <v>1.8765180399999998E-4</v>
      </c>
      <c r="DD333" s="13">
        <v>1.8647813999999997E-4</v>
      </c>
      <c r="DE333" s="13">
        <v>1.85367848E-4</v>
      </c>
      <c r="DF333" s="13">
        <v>1.8482206800000001E-4</v>
      </c>
      <c r="DG333" s="13">
        <v>1.83635096E-4</v>
      </c>
      <c r="DH333" s="13">
        <v>1.8240573599999997E-4</v>
      </c>
      <c r="DI333" s="13">
        <v>1.8096654400000001E-4</v>
      </c>
      <c r="DJ333" s="13">
        <v>1.7939253600000001E-4</v>
      </c>
      <c r="DK333" s="13">
        <v>1.7827483599999999E-4</v>
      </c>
      <c r="DL333" s="13">
        <v>1.7756398799999998E-4</v>
      </c>
      <c r="DM333" s="13">
        <v>1.7676952399999998E-4</v>
      </c>
      <c r="DN333" s="13">
        <v>1.7576832399999998E-4</v>
      </c>
      <c r="DO333" s="13">
        <v>1.7461511599999998E-4</v>
      </c>
      <c r="DP333" s="13">
        <v>1.7324835599999999E-4</v>
      </c>
      <c r="DQ333" s="13">
        <v>1.7221422399999999E-4</v>
      </c>
      <c r="DR333" s="13">
        <v>1.7132410400000001E-4</v>
      </c>
      <c r="DS333" s="13">
        <v>1.7075705999999998E-4</v>
      </c>
      <c r="DT333" s="13">
        <v>1.6984791199999998E-4</v>
      </c>
      <c r="DU333" s="13">
        <v>1.6898049599999997E-4</v>
      </c>
      <c r="DV333" s="13">
        <v>1.67565916E-4</v>
      </c>
      <c r="DW333" s="13">
        <v>1.6623404E-4</v>
      </c>
      <c r="DX333" s="13">
        <v>1.6528709999999997E-4</v>
      </c>
      <c r="DY333" s="13">
        <v>1.6458553200000001E-4</v>
      </c>
      <c r="DZ333" s="13">
        <v>1.64256712E-4</v>
      </c>
      <c r="EA333" s="13">
        <v>1.6378737999999998E-4</v>
      </c>
      <c r="EB333" s="13">
        <v>1.6323200799999999E-4</v>
      </c>
      <c r="EC333" s="13">
        <v>1.62457296E-4</v>
      </c>
      <c r="ED333" s="13">
        <v>1.6149339600000001E-4</v>
      </c>
      <c r="EE333" s="13">
        <v>1.6061214000000001E-4</v>
      </c>
      <c r="EF333" s="13">
        <v>1.5975576399999999E-4</v>
      </c>
      <c r="EG333" s="13">
        <v>1.5921409600000002E-4</v>
      </c>
      <c r="EH333" s="13">
        <v>1.5866321599999997E-4</v>
      </c>
      <c r="EI333" s="13">
        <v>1.5841253199999999E-4</v>
      </c>
      <c r="EJ333" s="13">
        <v>1.5751146799999999E-4</v>
      </c>
      <c r="EK333" s="13">
        <v>1.5669330399999999E-4</v>
      </c>
      <c r="EL333" s="13">
        <v>1.5607959999999998E-4</v>
      </c>
      <c r="EM333" s="13">
        <v>1.5518505600000001E-4</v>
      </c>
      <c r="EN333" s="13">
        <v>1.5466649600000002E-4</v>
      </c>
      <c r="EO333" s="13">
        <v>1.54359344E-4</v>
      </c>
      <c r="EP333" s="13">
        <v>1.54202796E-4</v>
      </c>
      <c r="EQ333" s="13">
        <v>1.5411757999999999E-4</v>
      </c>
      <c r="ER333" s="13">
        <v>1.53560444E-4</v>
      </c>
      <c r="ES333" s="13">
        <v>1.52516508E-4</v>
      </c>
      <c r="ET333" s="13">
        <v>1.51461708E-4</v>
      </c>
      <c r="EU333" s="13">
        <v>1.5074843599999999E-4</v>
      </c>
      <c r="EV333" s="13">
        <v>1.4981661200000001E-4</v>
      </c>
      <c r="EW333" s="13">
        <v>1.48988304E-4</v>
      </c>
      <c r="EX333" s="13">
        <v>1.4852092E-4</v>
      </c>
      <c r="EY333" s="13">
        <v>1.4822870400000001E-4</v>
      </c>
      <c r="EZ333" s="13">
        <v>1.4780451199999998E-4</v>
      </c>
      <c r="FA333" s="13">
        <v>1.4744237199999999E-4</v>
      </c>
      <c r="FB333" s="13">
        <v>1.4725392E-4</v>
      </c>
      <c r="FC333" s="13">
        <v>1.4721977599999999E-4</v>
      </c>
      <c r="FD333" s="13">
        <v>1.47120016E-4</v>
      </c>
      <c r="FE333" s="13">
        <v>1.4658230799999999E-4</v>
      </c>
      <c r="FF333" s="13">
        <v>1.4555070400000002E-4</v>
      </c>
      <c r="FG333" s="13">
        <v>1.4446929199999999E-4</v>
      </c>
      <c r="FH333" s="13">
        <v>1.4329136399999999E-4</v>
      </c>
      <c r="FI333" s="13">
        <v>1.4215368799999999E-4</v>
      </c>
      <c r="FJ333" s="13">
        <v>1.4128899199999999E-4</v>
      </c>
      <c r="FK333" s="13">
        <v>1.4060566399999998E-4</v>
      </c>
      <c r="FL333" s="13">
        <v>1.4009886799999999E-4</v>
      </c>
      <c r="FM333" s="13">
        <v>1.3997859199999999E-4</v>
      </c>
      <c r="FN333" s="13">
        <v>1.39774252E-4</v>
      </c>
      <c r="FO333" s="13">
        <v>1.3949574400000001E-4</v>
      </c>
      <c r="FP333" s="13">
        <v>1.39424128E-4</v>
      </c>
      <c r="FQ333" s="13">
        <v>1.3964734000000001E-4</v>
      </c>
      <c r="FR333" s="13">
        <v>1.3963939600000001E-4</v>
      </c>
      <c r="FS333" s="13">
        <v>1.3928582399999999E-4</v>
      </c>
      <c r="FT333" s="13">
        <v>1.3867175999999999E-4</v>
      </c>
      <c r="FU333" s="13">
        <v>1.3785070800000001E-4</v>
      </c>
      <c r="FV333" s="13">
        <v>1.3660716799999999E-4</v>
      </c>
      <c r="FW333" s="13">
        <v>1.34792436E-4</v>
      </c>
      <c r="FX333" s="13">
        <v>1.33245296E-4</v>
      </c>
      <c r="FY333" s="13">
        <v>1.32641528E-4</v>
      </c>
      <c r="FZ333" s="13">
        <v>1.32135256E-4</v>
      </c>
      <c r="GA333" s="13">
        <v>1.31909776E-4</v>
      </c>
      <c r="GB333" s="13">
        <v>1.3214340799999998E-4</v>
      </c>
      <c r="GC333" s="13">
        <v>1.3259162799999998E-4</v>
      </c>
      <c r="GD333" s="13">
        <v>1.3314284799999999E-4</v>
      </c>
      <c r="GE333" s="13">
        <v>1.3341182399999999E-4</v>
      </c>
      <c r="GF333" s="13">
        <v>1.3341255599999999E-4</v>
      </c>
      <c r="GG333" s="13">
        <v>1.3337704399999999E-4</v>
      </c>
      <c r="GH333" s="13">
        <v>1.3315712400000001E-4</v>
      </c>
      <c r="GI333" s="13">
        <v>1.3235156399999998E-4</v>
      </c>
      <c r="GJ333" s="13">
        <v>1.3130967599999998E-4</v>
      </c>
      <c r="GK333" s="13">
        <v>1.2995336399999999E-4</v>
      </c>
      <c r="GL333" s="13">
        <v>1.2821154799999999E-4</v>
      </c>
      <c r="GM333" s="13">
        <v>1.2667471199999999E-4</v>
      </c>
      <c r="GN333" s="13">
        <v>1.25668448E-4</v>
      </c>
      <c r="GO333" s="13">
        <v>1.2521837999999999E-4</v>
      </c>
      <c r="GP333" s="13">
        <v>1.2487006799999999E-4</v>
      </c>
      <c r="GQ333" s="13">
        <v>1.2487256399999999E-4</v>
      </c>
      <c r="GR333" s="13">
        <v>1.2523058799999997E-4</v>
      </c>
      <c r="GS333" s="13">
        <v>1.25568788E-4</v>
      </c>
      <c r="GT333" s="13">
        <v>1.2568839999999999E-4</v>
      </c>
      <c r="GU333" s="13">
        <v>1.25905556E-4</v>
      </c>
      <c r="GV333" s="13">
        <v>1.2623573999999998E-4</v>
      </c>
      <c r="GW333" s="13">
        <v>1.2616863999999998E-4</v>
      </c>
      <c r="GX333" s="13">
        <v>1.2568085999999998E-4</v>
      </c>
    </row>
    <row r="334" spans="1:206" x14ac:dyDescent="0.25">
      <c r="A334" s="13" t="str">
        <f t="shared" si="3"/>
        <v>Boom-VERY COARSE-0.8-14-20</v>
      </c>
      <c r="B334" s="13" t="s">
        <v>57</v>
      </c>
      <c r="C334" s="13" t="s">
        <v>32</v>
      </c>
      <c r="D334" s="23">
        <v>0.8</v>
      </c>
      <c r="E334" s="23">
        <v>14</v>
      </c>
      <c r="F334" s="32">
        <v>20</v>
      </c>
      <c r="G334" s="13">
        <v>3.8237755999999998E-2</v>
      </c>
      <c r="H334" s="13">
        <v>2.3352347999999998E-2</v>
      </c>
      <c r="I334" s="13">
        <v>1.6096263999999999E-2</v>
      </c>
      <c r="J334" s="13">
        <v>1.30603544E-2</v>
      </c>
      <c r="K334" s="13">
        <v>1.14257956E-2</v>
      </c>
      <c r="L334" s="13">
        <v>1.0691997999999999E-2</v>
      </c>
      <c r="M334" s="13">
        <v>9.3052424000000002E-3</v>
      </c>
      <c r="N334" s="13">
        <v>8.1496038000000003E-3</v>
      </c>
      <c r="O334" s="13">
        <v>7.2086870000000001E-3</v>
      </c>
      <c r="P334" s="13">
        <v>6.3823601999999993E-3</v>
      </c>
      <c r="Q334" s="13">
        <v>5.6312351999999993E-3</v>
      </c>
      <c r="R334" s="13">
        <v>4.9554487999999997E-3</v>
      </c>
      <c r="S334" s="13">
        <v>4.3104972E-3</v>
      </c>
      <c r="T334" s="13">
        <v>3.7216022000000001E-3</v>
      </c>
      <c r="U334" s="13">
        <v>3.1581161999999999E-3</v>
      </c>
      <c r="V334" s="13">
        <v>2.6443650000000001E-3</v>
      </c>
      <c r="W334" s="13">
        <v>2.1745464E-3</v>
      </c>
      <c r="X334" s="13">
        <v>1.9121938E-3</v>
      </c>
      <c r="Y334" s="13">
        <v>1.7018213599999999E-3</v>
      </c>
      <c r="Z334" s="13">
        <v>1.5281933599999998E-3</v>
      </c>
      <c r="AA334" s="13">
        <v>1.3835237200000002E-3</v>
      </c>
      <c r="AB334" s="13">
        <v>1.2607808399999999E-3</v>
      </c>
      <c r="AC334" s="13">
        <v>1.1563996800000001E-3</v>
      </c>
      <c r="AD334" s="13">
        <v>1.0668292000000001E-3</v>
      </c>
      <c r="AE334" s="13">
        <v>9.8970535999999987E-4</v>
      </c>
      <c r="AF334" s="13">
        <v>9.2211231999999991E-4</v>
      </c>
      <c r="AG334" s="13">
        <v>8.6278576000000003E-4</v>
      </c>
      <c r="AH334" s="13">
        <v>8.1107452000000004E-4</v>
      </c>
      <c r="AI334" s="13">
        <v>7.6442308000000008E-4</v>
      </c>
      <c r="AJ334" s="13">
        <v>7.2319544000000002E-4</v>
      </c>
      <c r="AK334" s="13">
        <v>6.8586585999999995E-4</v>
      </c>
      <c r="AL334" s="13">
        <v>6.5223221999999997E-4</v>
      </c>
      <c r="AM334" s="13">
        <v>6.2190005999999997E-4</v>
      </c>
      <c r="AN334" s="13">
        <v>5.9459873999999986E-4</v>
      </c>
      <c r="AO334" s="13">
        <v>5.6950794000000006E-4</v>
      </c>
      <c r="AP334" s="13">
        <v>5.4701997999999992E-4</v>
      </c>
      <c r="AQ334" s="13">
        <v>5.2618731999999992E-4</v>
      </c>
      <c r="AR334" s="13">
        <v>5.0710518000000003E-4</v>
      </c>
      <c r="AS334" s="13">
        <v>4.8956048000000003E-4</v>
      </c>
      <c r="AT334" s="13">
        <v>4.7324527999999998E-4</v>
      </c>
      <c r="AU334" s="13">
        <v>4.5845530000000002E-4</v>
      </c>
      <c r="AV334" s="13">
        <v>4.4501605999999999E-4</v>
      </c>
      <c r="AW334" s="13">
        <v>4.3235301999999999E-4</v>
      </c>
      <c r="AX334" s="13">
        <v>4.2060559999999999E-4</v>
      </c>
      <c r="AY334" s="13">
        <v>4.10097E-4</v>
      </c>
      <c r="AZ334" s="13">
        <v>4.0037701999999997E-4</v>
      </c>
      <c r="BA334" s="13">
        <v>3.9174730000000001E-4</v>
      </c>
      <c r="BB334" s="13">
        <v>3.8400550000000004E-4</v>
      </c>
      <c r="BC334" s="13">
        <v>3.7616924400000004E-4</v>
      </c>
      <c r="BD334" s="13">
        <v>3.69303956E-4</v>
      </c>
      <c r="BE334" s="13">
        <v>3.6289888000000001E-4</v>
      </c>
      <c r="BF334" s="13">
        <v>3.5701595200000001E-4</v>
      </c>
      <c r="BG334" s="13">
        <v>3.5183150799999996E-4</v>
      </c>
      <c r="BH334" s="13">
        <v>3.4690313199999998E-4</v>
      </c>
      <c r="BI334" s="13">
        <v>3.4194205200000004E-4</v>
      </c>
      <c r="BJ334" s="13">
        <v>3.3780411599999995E-4</v>
      </c>
      <c r="BK334" s="13">
        <v>3.33401432E-4</v>
      </c>
      <c r="BL334" s="13">
        <v>3.2939928400000003E-4</v>
      </c>
      <c r="BM334" s="13">
        <v>3.2596766799999996E-4</v>
      </c>
      <c r="BN334" s="13">
        <v>3.2244230400000002E-4</v>
      </c>
      <c r="BO334" s="13">
        <v>3.18457168E-4</v>
      </c>
      <c r="BP334" s="13">
        <v>3.1500801199999998E-4</v>
      </c>
      <c r="BQ334" s="13">
        <v>3.1144498799999998E-4</v>
      </c>
      <c r="BR334" s="13">
        <v>3.0836620799999995E-4</v>
      </c>
      <c r="BS334" s="13">
        <v>3.0580629200000002E-4</v>
      </c>
      <c r="BT334" s="13">
        <v>3.0290159200000003E-4</v>
      </c>
      <c r="BU334" s="13">
        <v>3.0000002800000002E-4</v>
      </c>
      <c r="BV334" s="13">
        <v>2.9673544399999997E-4</v>
      </c>
      <c r="BW334" s="13">
        <v>2.9356565999999999E-4</v>
      </c>
      <c r="BX334" s="13">
        <v>2.9086897199999997E-4</v>
      </c>
      <c r="BY334" s="13">
        <v>2.8858057599999995E-4</v>
      </c>
      <c r="BZ334" s="13">
        <v>2.8669465599999997E-4</v>
      </c>
      <c r="CA334" s="13">
        <v>2.8444281199999999E-4</v>
      </c>
      <c r="CB334" s="13">
        <v>2.8202395600000004E-4</v>
      </c>
      <c r="CC334" s="13">
        <v>2.7919597599999999E-4</v>
      </c>
      <c r="CD334" s="13">
        <v>2.7643590800000001E-4</v>
      </c>
      <c r="CE334" s="13">
        <v>2.7431712399999999E-4</v>
      </c>
      <c r="CF334" s="13">
        <v>2.7246806400000001E-4</v>
      </c>
      <c r="CG334" s="13">
        <v>2.7080683999999996E-4</v>
      </c>
      <c r="CH334" s="13">
        <v>2.6864973199999998E-4</v>
      </c>
      <c r="CI334" s="13">
        <v>2.6686630800000001E-4</v>
      </c>
      <c r="CJ334" s="13">
        <v>2.6463974399999995E-4</v>
      </c>
      <c r="CK334" s="13">
        <v>2.6230456000000003E-4</v>
      </c>
      <c r="CL334" s="13">
        <v>2.6026458399999996E-4</v>
      </c>
      <c r="CM334" s="13">
        <v>2.5834180399999997E-4</v>
      </c>
      <c r="CN334" s="13">
        <v>2.5665848400000001E-4</v>
      </c>
      <c r="CO334" s="13">
        <v>2.5474843999999998E-4</v>
      </c>
      <c r="CP334" s="13">
        <v>2.53301908E-4</v>
      </c>
      <c r="CQ334" s="13">
        <v>2.5174921199999997E-4</v>
      </c>
      <c r="CR334" s="13">
        <v>2.5034288400000001E-4</v>
      </c>
      <c r="CS334" s="13">
        <v>2.4866176800000003E-4</v>
      </c>
      <c r="CT334" s="13">
        <v>2.4656549599999999E-4</v>
      </c>
      <c r="CU334" s="13">
        <v>2.4462255199999997E-4</v>
      </c>
      <c r="CV334" s="13">
        <v>2.4271931999999999E-4</v>
      </c>
      <c r="CW334" s="13">
        <v>2.4075162399999999E-4</v>
      </c>
      <c r="CX334" s="13">
        <v>2.3863353199999997E-4</v>
      </c>
      <c r="CY334" s="13">
        <v>2.3614315599999996E-4</v>
      </c>
      <c r="CZ334" s="13">
        <v>2.3322343600000001E-4</v>
      </c>
      <c r="DA334" s="13">
        <v>2.3002075600000001E-4</v>
      </c>
      <c r="DB334" s="13">
        <v>2.2673316000000002E-4</v>
      </c>
      <c r="DC334" s="13">
        <v>2.2365611199999999E-4</v>
      </c>
      <c r="DD334" s="13">
        <v>2.2026124000000001E-4</v>
      </c>
      <c r="DE334" s="13">
        <v>2.1681951999999999E-4</v>
      </c>
      <c r="DF334" s="13">
        <v>2.1386492399999999E-4</v>
      </c>
      <c r="DG334" s="13">
        <v>2.10606064E-4</v>
      </c>
      <c r="DH334" s="13">
        <v>2.07655348E-4</v>
      </c>
      <c r="DI334" s="13">
        <v>2.05267372E-4</v>
      </c>
      <c r="DJ334" s="13">
        <v>2.02701748E-4</v>
      </c>
      <c r="DK334" s="13">
        <v>2.0000255600000001E-4</v>
      </c>
      <c r="DL334" s="13">
        <v>1.9705165199999998E-4</v>
      </c>
      <c r="DM334" s="13">
        <v>1.9378864800000001E-4</v>
      </c>
      <c r="DN334" s="13">
        <v>1.9093625999999999E-4</v>
      </c>
      <c r="DO334" s="13">
        <v>1.8871896399999999E-4</v>
      </c>
      <c r="DP334" s="13">
        <v>1.8596480799999999E-4</v>
      </c>
      <c r="DQ334" s="13">
        <v>1.8370190000000002E-4</v>
      </c>
      <c r="DR334" s="13">
        <v>1.8159441999999999E-4</v>
      </c>
      <c r="DS334" s="13">
        <v>1.7918288000000001E-4</v>
      </c>
      <c r="DT334" s="13">
        <v>1.7674363199999998E-4</v>
      </c>
      <c r="DU334" s="13">
        <v>1.7425417200000001E-4</v>
      </c>
      <c r="DV334" s="13">
        <v>1.7207758000000001E-4</v>
      </c>
      <c r="DW334" s="13">
        <v>1.6985167599999998E-4</v>
      </c>
      <c r="DX334" s="13">
        <v>1.674135E-4</v>
      </c>
      <c r="DY334" s="13">
        <v>1.65011484E-4</v>
      </c>
      <c r="DZ334" s="13">
        <v>1.62699104E-4</v>
      </c>
      <c r="EA334" s="13">
        <v>1.6077818399999998E-4</v>
      </c>
      <c r="EB334" s="13">
        <v>1.59040596E-4</v>
      </c>
      <c r="EC334" s="13">
        <v>1.5742208399999999E-4</v>
      </c>
      <c r="ED334" s="13">
        <v>1.55925892E-4</v>
      </c>
      <c r="EE334" s="13">
        <v>1.5459493199999999E-4</v>
      </c>
      <c r="EF334" s="13">
        <v>1.5321706800000001E-4</v>
      </c>
      <c r="EG334" s="13">
        <v>1.5185460400000001E-4</v>
      </c>
      <c r="EH334" s="13">
        <v>1.5080463999999998E-4</v>
      </c>
      <c r="EI334" s="13">
        <v>1.4997933599999999E-4</v>
      </c>
      <c r="EJ334" s="13">
        <v>1.4958307199999999E-4</v>
      </c>
      <c r="EK334" s="13">
        <v>1.4931906400000001E-4</v>
      </c>
      <c r="EL334" s="13">
        <v>1.4877661599999999E-4</v>
      </c>
      <c r="EM334" s="13">
        <v>1.4806708799999999E-4</v>
      </c>
      <c r="EN334" s="13">
        <v>1.47397872E-4</v>
      </c>
      <c r="EO334" s="13">
        <v>1.4673155200000001E-4</v>
      </c>
      <c r="EP334" s="13">
        <v>1.4584064799999999E-4</v>
      </c>
      <c r="EQ334" s="13">
        <v>1.4532633200000001E-4</v>
      </c>
      <c r="ER334" s="13">
        <v>1.4509357199999999E-4</v>
      </c>
      <c r="ES334" s="13">
        <v>1.4477482400000001E-4</v>
      </c>
      <c r="ET334" s="13">
        <v>1.4414473599999998E-4</v>
      </c>
      <c r="EU334" s="13">
        <v>1.43214112E-4</v>
      </c>
      <c r="EV334" s="13">
        <v>1.4238073599999999E-4</v>
      </c>
      <c r="EW334" s="13">
        <v>1.4162509600000001E-4</v>
      </c>
      <c r="EX334" s="13">
        <v>1.4083190799999998E-4</v>
      </c>
      <c r="EY334" s="13">
        <v>1.4024792400000002E-4</v>
      </c>
      <c r="EZ334" s="13">
        <v>1.3993947999999998E-4</v>
      </c>
      <c r="FA334" s="13">
        <v>1.3958059199999998E-4</v>
      </c>
      <c r="FB334" s="13">
        <v>1.3913962400000001E-4</v>
      </c>
      <c r="FC334" s="13">
        <v>1.38720224E-4</v>
      </c>
      <c r="FD334" s="13">
        <v>1.3844249999999999E-4</v>
      </c>
      <c r="FE334" s="13">
        <v>1.38091236E-4</v>
      </c>
      <c r="FF334" s="13">
        <v>1.3760809200000001E-4</v>
      </c>
      <c r="FG334" s="13">
        <v>1.3700114799999999E-4</v>
      </c>
      <c r="FH334" s="13">
        <v>1.3620719999999999E-4</v>
      </c>
      <c r="FI334" s="13">
        <v>1.3520777199999999E-4</v>
      </c>
      <c r="FJ334" s="13">
        <v>1.3430613599999997E-4</v>
      </c>
      <c r="FK334" s="13">
        <v>1.3339497600000001E-4</v>
      </c>
      <c r="FL334" s="13">
        <v>1.32822E-4</v>
      </c>
      <c r="FM334" s="13">
        <v>1.32544416E-4</v>
      </c>
      <c r="FN334" s="13">
        <v>1.322544E-4</v>
      </c>
      <c r="FO334" s="13">
        <v>1.3229109999999999E-4</v>
      </c>
      <c r="FP334" s="13">
        <v>1.32295568E-4</v>
      </c>
      <c r="FQ334" s="13">
        <v>1.3180544399999999E-4</v>
      </c>
      <c r="FR334" s="13">
        <v>1.3142390800000001E-4</v>
      </c>
      <c r="FS334" s="13">
        <v>1.31178976E-4</v>
      </c>
      <c r="FT334" s="13">
        <v>1.30425416E-4</v>
      </c>
      <c r="FU334" s="13">
        <v>1.2980203999999999E-4</v>
      </c>
      <c r="FV334" s="13">
        <v>1.290764E-4</v>
      </c>
      <c r="FW334" s="13">
        <v>1.2806099599999999E-4</v>
      </c>
      <c r="FX334" s="13">
        <v>1.2726375199999999E-4</v>
      </c>
      <c r="FY334" s="13">
        <v>1.2635886E-4</v>
      </c>
      <c r="FZ334" s="13">
        <v>1.2525970799999998E-4</v>
      </c>
      <c r="GA334" s="13">
        <v>1.2480487999999999E-4</v>
      </c>
      <c r="GB334" s="13">
        <v>1.24746812E-4</v>
      </c>
      <c r="GC334" s="13">
        <v>1.2436725200000001E-4</v>
      </c>
      <c r="GD334" s="13">
        <v>1.2429287599999999E-4</v>
      </c>
      <c r="GE334" s="13">
        <v>1.2448926400000001E-4</v>
      </c>
      <c r="GF334" s="13">
        <v>1.2448442799999998E-4</v>
      </c>
      <c r="GG334" s="13">
        <v>1.24368888E-4</v>
      </c>
      <c r="GH334" s="13">
        <v>1.24079916E-4</v>
      </c>
      <c r="GI334" s="13">
        <v>1.23526068E-4</v>
      </c>
      <c r="GJ334" s="13">
        <v>1.2289710399999998E-4</v>
      </c>
      <c r="GK334" s="13">
        <v>1.2200751999999999E-4</v>
      </c>
      <c r="GL334" s="13">
        <v>1.2069085599999999E-4</v>
      </c>
      <c r="GM334" s="13">
        <v>1.1945088000000001E-4</v>
      </c>
      <c r="GN334" s="13">
        <v>1.1863108E-4</v>
      </c>
      <c r="GO334" s="13">
        <v>1.17884772E-4</v>
      </c>
      <c r="GP334" s="13">
        <v>1.17267252E-4</v>
      </c>
      <c r="GQ334" s="13">
        <v>1.1697712800000001E-4</v>
      </c>
      <c r="GR334" s="13">
        <v>1.1696134800000001E-4</v>
      </c>
      <c r="GS334" s="13">
        <v>1.1700825999999999E-4</v>
      </c>
      <c r="GT334" s="13">
        <v>1.1711551999999999E-4</v>
      </c>
      <c r="GU334" s="13">
        <v>1.1736529599999999E-4</v>
      </c>
      <c r="GV334" s="13">
        <v>1.1744383999999998E-4</v>
      </c>
      <c r="GW334" s="13">
        <v>1.1744079599999999E-4</v>
      </c>
      <c r="GX334" s="13">
        <v>1.1744055199999998E-4</v>
      </c>
    </row>
    <row r="335" spans="1:206" x14ac:dyDescent="0.25">
      <c r="A335" s="13" t="str">
        <f t="shared" si="3"/>
        <v>Boom-VERY COARSE-0.8-7-20</v>
      </c>
      <c r="B335" s="13" t="s">
        <v>57</v>
      </c>
      <c r="C335" s="13" t="s">
        <v>32</v>
      </c>
      <c r="D335" s="23">
        <v>0.8</v>
      </c>
      <c r="E335" s="23">
        <v>7</v>
      </c>
      <c r="F335" s="32">
        <v>20</v>
      </c>
      <c r="G335" s="13">
        <v>1.8899918000000002E-2</v>
      </c>
      <c r="H335" s="13">
        <v>9.9213228000000001E-3</v>
      </c>
      <c r="I335" s="13">
        <v>5.9895439999999994E-3</v>
      </c>
      <c r="J335" s="13">
        <v>4.332603E-3</v>
      </c>
      <c r="K335" s="13">
        <v>3.9677682000000001E-3</v>
      </c>
      <c r="L335" s="13">
        <v>4.1360851999999995E-3</v>
      </c>
      <c r="M335" s="13">
        <v>3.9109259999999995E-3</v>
      </c>
      <c r="N335" s="13">
        <v>3.7383607999999999E-3</v>
      </c>
      <c r="O335" s="13">
        <v>3.5294953999999998E-3</v>
      </c>
      <c r="P335" s="13">
        <v>3.3359917999999998E-3</v>
      </c>
      <c r="Q335" s="13">
        <v>3.1107551999999998E-3</v>
      </c>
      <c r="R335" s="13">
        <v>2.8500395999999997E-3</v>
      </c>
      <c r="S335" s="13">
        <v>2.5691951999999999E-3</v>
      </c>
      <c r="T335" s="13">
        <v>2.2620466E-3</v>
      </c>
      <c r="U335" s="13">
        <v>1.95101808E-3</v>
      </c>
      <c r="V335" s="13">
        <v>1.6456697199999999E-3</v>
      </c>
      <c r="W335" s="13">
        <v>1.3568726000000001E-3</v>
      </c>
      <c r="X335" s="13">
        <v>1.22541556E-3</v>
      </c>
      <c r="Y335" s="13">
        <v>1.1263482799999999E-3</v>
      </c>
      <c r="Z335" s="13">
        <v>1.05043592E-3</v>
      </c>
      <c r="AA335" s="13">
        <v>9.9391692000000008E-4</v>
      </c>
      <c r="AB335" s="13">
        <v>9.4760183999999985E-4</v>
      </c>
      <c r="AC335" s="13">
        <v>9.0737759999999989E-4</v>
      </c>
      <c r="AD335" s="13">
        <v>8.7180187999999991E-4</v>
      </c>
      <c r="AE335" s="13">
        <v>8.3981772000000002E-4</v>
      </c>
      <c r="AF335" s="13">
        <v>8.1090416E-4</v>
      </c>
      <c r="AG335" s="13">
        <v>7.8330171999999986E-4</v>
      </c>
      <c r="AH335" s="13">
        <v>7.5781820000000001E-4</v>
      </c>
      <c r="AI335" s="13">
        <v>7.3402124000000008E-4</v>
      </c>
      <c r="AJ335" s="13">
        <v>7.1109223999999999E-4</v>
      </c>
      <c r="AK335" s="13">
        <v>6.8929400000000002E-4</v>
      </c>
      <c r="AL335" s="13">
        <v>6.6847963999999997E-4</v>
      </c>
      <c r="AM335" s="13">
        <v>6.4926472000000003E-4</v>
      </c>
      <c r="AN335" s="13">
        <v>6.3107899999999999E-4</v>
      </c>
      <c r="AO335" s="13">
        <v>6.1331842000000001E-4</v>
      </c>
      <c r="AP335" s="13">
        <v>5.9655679999999988E-4</v>
      </c>
      <c r="AQ335" s="13">
        <v>5.8128197999999999E-4</v>
      </c>
      <c r="AR335" s="13">
        <v>5.6615561199999998E-4</v>
      </c>
      <c r="AS335" s="13">
        <v>5.5133655599999998E-4</v>
      </c>
      <c r="AT335" s="13">
        <v>5.3725234400000003E-4</v>
      </c>
      <c r="AU335" s="13">
        <v>5.2413302000000001E-4</v>
      </c>
      <c r="AV335" s="13">
        <v>5.1168682399999998E-4</v>
      </c>
      <c r="AW335" s="13">
        <v>4.9934648800000001E-4</v>
      </c>
      <c r="AX335" s="13">
        <v>4.8738382000000001E-4</v>
      </c>
      <c r="AY335" s="13">
        <v>4.7616651199999999E-4</v>
      </c>
      <c r="AZ335" s="13">
        <v>4.6538139200000001E-4</v>
      </c>
      <c r="BA335" s="13">
        <v>4.5550470799999996E-4</v>
      </c>
      <c r="BB335" s="13">
        <v>4.4624024799999997E-4</v>
      </c>
      <c r="BC335" s="13">
        <v>4.37852128E-4</v>
      </c>
      <c r="BD335" s="13">
        <v>4.2980046399999997E-4</v>
      </c>
      <c r="BE335" s="13">
        <v>4.2199004399999995E-4</v>
      </c>
      <c r="BF335" s="13">
        <v>4.1454963199999997E-4</v>
      </c>
      <c r="BG335" s="13">
        <v>4.0845142E-4</v>
      </c>
      <c r="BH335" s="13">
        <v>4.0275914799999999E-4</v>
      </c>
      <c r="BI335" s="13">
        <v>3.9673781999999996E-4</v>
      </c>
      <c r="BJ335" s="13">
        <v>3.9094879599999998E-4</v>
      </c>
      <c r="BK335" s="13">
        <v>3.8525963199999996E-4</v>
      </c>
      <c r="BL335" s="13">
        <v>3.7970096400000001E-4</v>
      </c>
      <c r="BM335" s="13">
        <v>3.7422482399999995E-4</v>
      </c>
      <c r="BN335" s="13">
        <v>3.6958427999999992E-4</v>
      </c>
      <c r="BO335" s="13">
        <v>3.64738984E-4</v>
      </c>
      <c r="BP335" s="13">
        <v>3.5981275999999999E-4</v>
      </c>
      <c r="BQ335" s="13">
        <v>3.5442538799999998E-4</v>
      </c>
      <c r="BR335" s="13">
        <v>3.4947590399999999E-4</v>
      </c>
      <c r="BS335" s="13">
        <v>3.4519913599999997E-4</v>
      </c>
      <c r="BT335" s="13">
        <v>3.41009468E-4</v>
      </c>
      <c r="BU335" s="13">
        <v>3.3668170400000003E-4</v>
      </c>
      <c r="BV335" s="13">
        <v>3.3218275200000002E-4</v>
      </c>
      <c r="BW335" s="13">
        <v>3.27880152E-4</v>
      </c>
      <c r="BX335" s="13">
        <v>3.2317231199999999E-4</v>
      </c>
      <c r="BY335" s="13">
        <v>3.1904547599999995E-4</v>
      </c>
      <c r="BZ335" s="13">
        <v>3.1465927200000001E-4</v>
      </c>
      <c r="CA335" s="13">
        <v>3.1004171999999999E-4</v>
      </c>
      <c r="CB335" s="13">
        <v>3.05293636E-4</v>
      </c>
      <c r="CC335" s="13">
        <v>3.0051363999999996E-4</v>
      </c>
      <c r="CD335" s="13">
        <v>2.9627866399999997E-4</v>
      </c>
      <c r="CE335" s="13">
        <v>2.9181633599999998E-4</v>
      </c>
      <c r="CF335" s="13">
        <v>2.8704116399999997E-4</v>
      </c>
      <c r="CG335" s="13">
        <v>2.8241192399999998E-4</v>
      </c>
      <c r="CH335" s="13">
        <v>2.7751518399999996E-4</v>
      </c>
      <c r="CI335" s="13">
        <v>2.7271518799999999E-4</v>
      </c>
      <c r="CJ335" s="13">
        <v>2.6834223999999999E-4</v>
      </c>
      <c r="CK335" s="13">
        <v>2.64690432E-4</v>
      </c>
      <c r="CL335" s="13">
        <v>2.6132456399999998E-4</v>
      </c>
      <c r="CM335" s="13">
        <v>2.5741904399999998E-4</v>
      </c>
      <c r="CN335" s="13">
        <v>2.5263688399999998E-4</v>
      </c>
      <c r="CO335" s="13">
        <v>2.4808017599999997E-4</v>
      </c>
      <c r="CP335" s="13">
        <v>2.4425813599999996E-4</v>
      </c>
      <c r="CQ335" s="13">
        <v>2.4100428399999999E-4</v>
      </c>
      <c r="CR335" s="13">
        <v>2.3763139200000001E-4</v>
      </c>
      <c r="CS335" s="13">
        <v>2.3419867199999997E-4</v>
      </c>
      <c r="CT335" s="13">
        <v>2.3054185600000001E-4</v>
      </c>
      <c r="CU335" s="13">
        <v>2.2668346800000001E-4</v>
      </c>
      <c r="CV335" s="13">
        <v>2.22878536E-4</v>
      </c>
      <c r="CW335" s="13">
        <v>2.1952132399999998E-4</v>
      </c>
      <c r="CX335" s="13">
        <v>2.1689741599999998E-4</v>
      </c>
      <c r="CY335" s="13">
        <v>2.1389931200000001E-4</v>
      </c>
      <c r="CZ335" s="13">
        <v>2.1068782000000001E-4</v>
      </c>
      <c r="DA335" s="13">
        <v>2.0715665199999998E-4</v>
      </c>
      <c r="DB335" s="13">
        <v>2.0402713999999997E-4</v>
      </c>
      <c r="DC335" s="13">
        <v>2.01660132E-4</v>
      </c>
      <c r="DD335" s="13">
        <v>1.9900452399999999E-4</v>
      </c>
      <c r="DE335" s="13">
        <v>1.9645211599999998E-4</v>
      </c>
      <c r="DF335" s="13">
        <v>1.93718828E-4</v>
      </c>
      <c r="DG335" s="13">
        <v>1.9131116000000001E-4</v>
      </c>
      <c r="DH335" s="13">
        <v>1.8883242E-4</v>
      </c>
      <c r="DI335" s="13">
        <v>1.8666680799999999E-4</v>
      </c>
      <c r="DJ335" s="13">
        <v>1.8479972E-4</v>
      </c>
      <c r="DK335" s="13">
        <v>1.8258866399999997E-4</v>
      </c>
      <c r="DL335" s="13">
        <v>1.8092519199999998E-4</v>
      </c>
      <c r="DM335" s="13">
        <v>1.79039428E-4</v>
      </c>
      <c r="DN335" s="13">
        <v>1.7750022399999998E-4</v>
      </c>
      <c r="DO335" s="13">
        <v>1.76131684E-4</v>
      </c>
      <c r="DP335" s="13">
        <v>1.7478832799999998E-4</v>
      </c>
      <c r="DQ335" s="13">
        <v>1.73227808E-4</v>
      </c>
      <c r="DR335" s="13">
        <v>1.7137477999999999E-4</v>
      </c>
      <c r="DS335" s="13">
        <v>1.69358424E-4</v>
      </c>
      <c r="DT335" s="13">
        <v>1.6759130800000002E-4</v>
      </c>
      <c r="DU335" s="13">
        <v>1.6644915999999998E-4</v>
      </c>
      <c r="DV335" s="13">
        <v>1.65070384E-4</v>
      </c>
      <c r="DW335" s="13">
        <v>1.6390075599999999E-4</v>
      </c>
      <c r="DX335" s="13">
        <v>1.6244215999999998E-4</v>
      </c>
      <c r="DY335" s="13">
        <v>1.6117365599999998E-4</v>
      </c>
      <c r="DZ335" s="13">
        <v>1.5989728799999998E-4</v>
      </c>
      <c r="EA335" s="13">
        <v>1.5859494399999999E-4</v>
      </c>
      <c r="EB335" s="13">
        <v>1.5718943599999998E-4</v>
      </c>
      <c r="EC335" s="13">
        <v>1.5580448000000001E-4</v>
      </c>
      <c r="ED335" s="13">
        <v>1.5430491599999999E-4</v>
      </c>
      <c r="EE335" s="13">
        <v>1.5291258399999997E-4</v>
      </c>
      <c r="EF335" s="13">
        <v>1.5205638400000001E-4</v>
      </c>
      <c r="EG335" s="13">
        <v>1.5081187599999999E-4</v>
      </c>
      <c r="EH335" s="13">
        <v>1.4985966399999999E-4</v>
      </c>
      <c r="EI335" s="13">
        <v>1.4859054400000001E-4</v>
      </c>
      <c r="EJ335" s="13">
        <v>1.4704665999999998E-4</v>
      </c>
      <c r="EK335" s="13">
        <v>1.4578411999999997E-4</v>
      </c>
      <c r="EL335" s="13">
        <v>1.4475491999999999E-4</v>
      </c>
      <c r="EM335" s="13">
        <v>1.4398629599999998E-4</v>
      </c>
      <c r="EN335" s="13">
        <v>1.4327811999999997E-4</v>
      </c>
      <c r="EO335" s="13">
        <v>1.4244100399999997E-4</v>
      </c>
      <c r="EP335" s="13">
        <v>1.4074656399999999E-4</v>
      </c>
      <c r="EQ335" s="13">
        <v>1.39265628E-4</v>
      </c>
      <c r="ER335" s="13">
        <v>1.3757981600000002E-4</v>
      </c>
      <c r="ES335" s="13">
        <v>1.3580294400000002E-4</v>
      </c>
      <c r="ET335" s="13">
        <v>1.3455029999999998E-4</v>
      </c>
      <c r="EU335" s="13">
        <v>1.33104372E-4</v>
      </c>
      <c r="EV335" s="13">
        <v>1.3160273599999999E-4</v>
      </c>
      <c r="EW335" s="13">
        <v>1.30149076E-4</v>
      </c>
      <c r="EX335" s="13">
        <v>1.2861098000000002E-4</v>
      </c>
      <c r="EY335" s="13">
        <v>1.2715840799999999E-4</v>
      </c>
      <c r="EZ335" s="13">
        <v>1.2594956400000001E-4</v>
      </c>
      <c r="FA335" s="13">
        <v>1.2439635599999999E-4</v>
      </c>
      <c r="FB335" s="13">
        <v>1.228182E-4</v>
      </c>
      <c r="FC335" s="13">
        <v>1.2147087999999999E-4</v>
      </c>
      <c r="FD335" s="13">
        <v>1.1965777199999999E-4</v>
      </c>
      <c r="FE335" s="13">
        <v>1.1809592E-4</v>
      </c>
      <c r="FF335" s="13">
        <v>1.1676414000000001E-4</v>
      </c>
      <c r="FG335" s="13">
        <v>1.15540296E-4</v>
      </c>
      <c r="FH335" s="13">
        <v>1.14505408E-4</v>
      </c>
      <c r="FI335" s="13">
        <v>1.13429668E-4</v>
      </c>
      <c r="FJ335" s="13">
        <v>1.12272336E-4</v>
      </c>
      <c r="FK335" s="13">
        <v>1.1115925199999999E-4</v>
      </c>
      <c r="FL335" s="13">
        <v>1.0972491600000001E-4</v>
      </c>
      <c r="FM335" s="13">
        <v>1.0816269999999999E-4</v>
      </c>
      <c r="FN335" s="13">
        <v>1.0703843200000001E-4</v>
      </c>
      <c r="FO335" s="13">
        <v>1.05845008E-4</v>
      </c>
      <c r="FP335" s="13">
        <v>1.04619816E-4</v>
      </c>
      <c r="FQ335" s="13">
        <v>1.0345268799999999E-4</v>
      </c>
      <c r="FR335" s="13">
        <v>1.02138424E-4</v>
      </c>
      <c r="FS335" s="13">
        <v>1.0088562E-4</v>
      </c>
      <c r="FT335" s="13">
        <v>9.9720383999999998E-5</v>
      </c>
      <c r="FU335" s="13">
        <v>9.8459888000000003E-5</v>
      </c>
      <c r="FV335" s="13">
        <v>9.7385095999999986E-5</v>
      </c>
      <c r="FW335" s="13">
        <v>9.6762839999999997E-5</v>
      </c>
      <c r="FX335" s="13">
        <v>9.5816007999999987E-5</v>
      </c>
      <c r="FY335" s="13">
        <v>9.5253435999999997E-5</v>
      </c>
      <c r="FZ335" s="13">
        <v>9.4643863999999998E-5</v>
      </c>
      <c r="GA335" s="13">
        <v>9.3936059999999994E-5</v>
      </c>
      <c r="GB335" s="13">
        <v>9.3324784000000001E-5</v>
      </c>
      <c r="GC335" s="13">
        <v>9.2686036000000005E-5</v>
      </c>
      <c r="GD335" s="13">
        <v>9.1851027999999995E-5</v>
      </c>
      <c r="GE335" s="13">
        <v>9.1026623999999992E-5</v>
      </c>
      <c r="GF335" s="13">
        <v>9.0389859999999997E-5</v>
      </c>
      <c r="GG335" s="13">
        <v>8.9644900000000006E-5</v>
      </c>
      <c r="GH335" s="13">
        <v>8.9156259999999989E-5</v>
      </c>
      <c r="GI335" s="13">
        <v>8.8716647999999981E-5</v>
      </c>
      <c r="GJ335" s="13">
        <v>8.8212791999999995E-5</v>
      </c>
      <c r="GK335" s="13">
        <v>8.784611600000001E-5</v>
      </c>
      <c r="GL335" s="13">
        <v>8.7269232000000002E-5</v>
      </c>
      <c r="GM335" s="13">
        <v>8.6625532000000007E-5</v>
      </c>
      <c r="GN335" s="13">
        <v>8.6162848000000006E-5</v>
      </c>
      <c r="GO335" s="13">
        <v>8.5800863999999988E-5</v>
      </c>
      <c r="GP335" s="13">
        <v>8.5452767999999988E-5</v>
      </c>
      <c r="GQ335" s="13">
        <v>8.5148999999999994E-5</v>
      </c>
      <c r="GR335" s="13">
        <v>8.4766751999999985E-5</v>
      </c>
      <c r="GS335" s="13">
        <v>8.4323255999999992E-5</v>
      </c>
      <c r="GT335" s="13">
        <v>8.3713591999999996E-5</v>
      </c>
      <c r="GU335" s="13">
        <v>8.2863192000000001E-5</v>
      </c>
      <c r="GV335" s="13">
        <v>8.2062932000000004E-5</v>
      </c>
      <c r="GW335" s="13">
        <v>8.1476784000000002E-5</v>
      </c>
      <c r="GX335" s="13">
        <v>8.0714047999999998E-5</v>
      </c>
    </row>
    <row r="336" spans="1:206" x14ac:dyDescent="0.25">
      <c r="A336" s="13" t="str">
        <f t="shared" si="3"/>
        <v>Boom-VERY COARSE-0.8-20-3</v>
      </c>
      <c r="B336" s="13" t="s">
        <v>57</v>
      </c>
      <c r="C336" s="13" t="s">
        <v>32</v>
      </c>
      <c r="D336" s="23">
        <v>0.8</v>
      </c>
      <c r="E336" s="23">
        <v>20</v>
      </c>
      <c r="F336" s="32">
        <v>3</v>
      </c>
      <c r="G336" s="13">
        <v>2.4726025999999998E-2</v>
      </c>
      <c r="H336" s="13">
        <v>1.4642235999999999E-2</v>
      </c>
      <c r="I336" s="13">
        <v>1.0612808E-2</v>
      </c>
      <c r="J336" s="13">
        <v>8.1888255999999996E-3</v>
      </c>
      <c r="K336" s="13">
        <v>6.5589659999999994E-3</v>
      </c>
      <c r="L336" s="13">
        <v>5.4548805999999998E-3</v>
      </c>
      <c r="M336" s="13">
        <v>4.6565982000000006E-3</v>
      </c>
      <c r="N336" s="13">
        <v>3.9502921999999994E-3</v>
      </c>
      <c r="O336" s="13">
        <v>3.4127606000000001E-3</v>
      </c>
      <c r="P336" s="13">
        <v>2.9004858000000002E-3</v>
      </c>
      <c r="Q336" s="13">
        <v>2.4646702E-3</v>
      </c>
      <c r="R336" s="13">
        <v>2.0709567999999999E-3</v>
      </c>
      <c r="S336" s="13">
        <v>1.8098400000000001E-3</v>
      </c>
      <c r="T336" s="13">
        <v>1.5355607999999999E-3</v>
      </c>
      <c r="U336" s="13">
        <v>1.2851656E-3</v>
      </c>
      <c r="V336" s="13">
        <v>1.0619658000000001E-3</v>
      </c>
      <c r="W336" s="13">
        <v>8.949114799999999E-4</v>
      </c>
      <c r="X336" s="13">
        <v>7.7309325999999992E-4</v>
      </c>
      <c r="Y336" s="13">
        <v>6.7612195999999997E-4</v>
      </c>
      <c r="Z336" s="13">
        <v>5.9799987999999994E-4</v>
      </c>
      <c r="AA336" s="13">
        <v>5.3213402E-4</v>
      </c>
      <c r="AB336" s="13">
        <v>4.7635054000000002E-4</v>
      </c>
      <c r="AC336" s="13">
        <v>4.2968742E-4</v>
      </c>
      <c r="AD336" s="13">
        <v>3.8975518000000002E-4</v>
      </c>
      <c r="AE336" s="13">
        <v>3.5485686E-4</v>
      </c>
      <c r="AF336" s="13">
        <v>3.2480821999999999E-4</v>
      </c>
      <c r="AG336" s="13">
        <v>2.9876741999999997E-4</v>
      </c>
      <c r="AH336" s="13">
        <v>2.7554131999999999E-4</v>
      </c>
      <c r="AI336" s="13">
        <v>2.5534955999999997E-4</v>
      </c>
      <c r="AJ336" s="13">
        <v>2.3748348000000001E-4</v>
      </c>
      <c r="AK336" s="13">
        <v>2.2174356000000001E-4</v>
      </c>
      <c r="AL336" s="13">
        <v>2.074849E-4</v>
      </c>
      <c r="AM336" s="13">
        <v>1.9502823599999998E-4</v>
      </c>
      <c r="AN336" s="13">
        <v>1.82604136E-4</v>
      </c>
      <c r="AO336" s="13">
        <v>1.72057308E-4</v>
      </c>
      <c r="AP336" s="13">
        <v>1.62620336E-4</v>
      </c>
      <c r="AQ336" s="13">
        <v>1.5376534799999998E-4</v>
      </c>
      <c r="AR336" s="13">
        <v>1.45326972E-4</v>
      </c>
      <c r="AS336" s="13">
        <v>1.3798914799999999E-4</v>
      </c>
      <c r="AT336" s="13">
        <v>1.3079023599999999E-4</v>
      </c>
      <c r="AU336" s="13">
        <v>1.24684268E-4</v>
      </c>
      <c r="AV336" s="13">
        <v>1.18102916E-4</v>
      </c>
      <c r="AW336" s="13">
        <v>1.1326568800000001E-4</v>
      </c>
      <c r="AX336" s="13">
        <v>1.0826308399999999E-4</v>
      </c>
      <c r="AY336" s="13">
        <v>1.0425106399999999E-4</v>
      </c>
      <c r="AZ336" s="13">
        <v>9.9835575999999998E-5</v>
      </c>
      <c r="BA336" s="13">
        <v>9.5430220000000001E-5</v>
      </c>
      <c r="BB336" s="13">
        <v>9.1927771999999994E-5</v>
      </c>
      <c r="BC336" s="13">
        <v>8.8623632000000004E-5</v>
      </c>
      <c r="BD336" s="13">
        <v>8.5542011999999995E-5</v>
      </c>
      <c r="BE336" s="13">
        <v>8.230789200000001E-5</v>
      </c>
      <c r="BF336" s="13">
        <v>7.9193616000000004E-5</v>
      </c>
      <c r="BG336" s="13">
        <v>7.5880612000000006E-5</v>
      </c>
      <c r="BH336" s="13">
        <v>7.3123755999999986E-5</v>
      </c>
      <c r="BI336" s="13">
        <v>7.0583820000000001E-5</v>
      </c>
      <c r="BJ336" s="13">
        <v>6.8067928000000003E-5</v>
      </c>
      <c r="BK336" s="13">
        <v>6.5523594000000001E-5</v>
      </c>
      <c r="BL336" s="13">
        <v>6.35256E-5</v>
      </c>
      <c r="BM336" s="13">
        <v>6.142381E-5</v>
      </c>
      <c r="BN336" s="13">
        <v>5.9499712000000002E-5</v>
      </c>
      <c r="BO336" s="13">
        <v>5.7689883999999994E-5</v>
      </c>
      <c r="BP336" s="13">
        <v>5.5961557999999995E-5</v>
      </c>
      <c r="BQ336" s="13">
        <v>5.4209429999999998E-5</v>
      </c>
      <c r="BR336" s="13">
        <v>5.2563366000000006E-5</v>
      </c>
      <c r="BS336" s="13">
        <v>5.1030352000000001E-5</v>
      </c>
      <c r="BT336" s="13">
        <v>4.9441659999999995E-5</v>
      </c>
      <c r="BU336" s="13">
        <v>4.8278838E-5</v>
      </c>
      <c r="BV336" s="13">
        <v>4.6856373999999996E-5</v>
      </c>
      <c r="BW336" s="13">
        <v>4.5932486000000003E-5</v>
      </c>
      <c r="BX336" s="13">
        <v>4.4848209999999996E-5</v>
      </c>
      <c r="BY336" s="13">
        <v>4.4104623999999997E-5</v>
      </c>
      <c r="BZ336" s="13">
        <v>4.3162106000000001E-5</v>
      </c>
      <c r="CA336" s="13">
        <v>4.1889372000000003E-5</v>
      </c>
      <c r="CB336" s="13">
        <v>4.1008001999999996E-5</v>
      </c>
      <c r="CC336" s="13">
        <v>4.0483005999999995E-5</v>
      </c>
      <c r="CD336" s="13">
        <v>3.9638027999999999E-5</v>
      </c>
      <c r="CE336" s="13">
        <v>3.9092817599999996E-5</v>
      </c>
      <c r="CF336" s="13">
        <v>3.8134104800000002E-5</v>
      </c>
      <c r="CG336" s="13">
        <v>3.7087047999999997E-5</v>
      </c>
      <c r="CH336" s="13">
        <v>3.6757449999999991E-5</v>
      </c>
      <c r="CI336" s="13">
        <v>3.60593476E-5</v>
      </c>
      <c r="CJ336" s="13">
        <v>3.5451648799999995E-5</v>
      </c>
      <c r="CK336" s="13">
        <v>3.4878180399999999E-5</v>
      </c>
      <c r="CL336" s="13">
        <v>3.4191398000000001E-5</v>
      </c>
      <c r="CM336" s="13">
        <v>3.3513658399999995E-5</v>
      </c>
      <c r="CN336" s="13">
        <v>3.3230129200000001E-5</v>
      </c>
      <c r="CO336" s="13">
        <v>3.30228532E-5</v>
      </c>
      <c r="CP336" s="13">
        <v>3.2768199199999996E-5</v>
      </c>
      <c r="CQ336" s="13">
        <v>3.2686221599999999E-5</v>
      </c>
      <c r="CR336" s="13">
        <v>3.2400953999999998E-5</v>
      </c>
      <c r="CS336" s="13">
        <v>3.1902910800000003E-5</v>
      </c>
      <c r="CT336" s="13">
        <v>3.1424758799999996E-5</v>
      </c>
      <c r="CU336" s="13">
        <v>3.1175088399999999E-5</v>
      </c>
      <c r="CV336" s="13">
        <v>3.1155730799999999E-5</v>
      </c>
      <c r="CW336" s="13">
        <v>3.0900484400000003E-5</v>
      </c>
      <c r="CX336" s="13">
        <v>3.0914275599999998E-5</v>
      </c>
      <c r="CY336" s="13">
        <v>3.0675250399999997E-5</v>
      </c>
      <c r="CZ336" s="13">
        <v>3.02951784E-5</v>
      </c>
      <c r="DA336" s="13">
        <v>2.97585832E-5</v>
      </c>
      <c r="DB336" s="13">
        <v>2.93638412E-5</v>
      </c>
      <c r="DC336" s="13">
        <v>2.94945892E-5</v>
      </c>
      <c r="DD336" s="13">
        <v>2.9255644400000002E-5</v>
      </c>
      <c r="DE336" s="13">
        <v>2.91505416E-5</v>
      </c>
      <c r="DF336" s="13">
        <v>2.9121455199999999E-5</v>
      </c>
      <c r="DG336" s="13">
        <v>2.8898150399999997E-5</v>
      </c>
      <c r="DH336" s="13">
        <v>2.8879558799999998E-5</v>
      </c>
      <c r="DI336" s="13">
        <v>2.8331629200000001E-5</v>
      </c>
      <c r="DJ336" s="13">
        <v>2.7684782E-5</v>
      </c>
      <c r="DK336" s="13">
        <v>2.74212524E-5</v>
      </c>
      <c r="DL336" s="13">
        <v>2.7433128799999999E-5</v>
      </c>
      <c r="DM336" s="13">
        <v>2.7414445199999999E-5</v>
      </c>
      <c r="DN336" s="13">
        <v>2.7722316400000001E-5</v>
      </c>
      <c r="DO336" s="13">
        <v>2.76758116E-5</v>
      </c>
      <c r="DP336" s="13">
        <v>2.7204794800000001E-5</v>
      </c>
      <c r="DQ336" s="13">
        <v>2.6708404000000001E-5</v>
      </c>
      <c r="DR336" s="13">
        <v>2.63547448E-5</v>
      </c>
      <c r="DS336" s="13">
        <v>2.60055448E-5</v>
      </c>
      <c r="DT336" s="13">
        <v>2.59878428E-5</v>
      </c>
      <c r="DU336" s="13">
        <v>2.60821096E-5</v>
      </c>
      <c r="DV336" s="13">
        <v>2.5934408399999999E-5</v>
      </c>
      <c r="DW336" s="13">
        <v>2.5697072400000002E-5</v>
      </c>
      <c r="DX336" s="13">
        <v>2.5571030399999998E-5</v>
      </c>
      <c r="DY336" s="13">
        <v>2.5641719199999997E-5</v>
      </c>
      <c r="DZ336" s="13">
        <v>2.5574457599999996E-5</v>
      </c>
      <c r="EA336" s="13">
        <v>2.5515557199999996E-5</v>
      </c>
      <c r="EB336" s="13">
        <v>2.5294207999999998E-5</v>
      </c>
      <c r="EC336" s="13">
        <v>2.4715347999999998E-5</v>
      </c>
      <c r="ED336" s="13">
        <v>2.4269748399999997E-5</v>
      </c>
      <c r="EE336" s="13">
        <v>2.3879407999999999E-5</v>
      </c>
      <c r="EF336" s="13">
        <v>2.3992293600000001E-5</v>
      </c>
      <c r="EG336" s="13">
        <v>2.4155399199999996E-5</v>
      </c>
      <c r="EH336" s="13">
        <v>2.4496242000000003E-5</v>
      </c>
      <c r="EI336" s="13">
        <v>2.4821061999999998E-5</v>
      </c>
      <c r="EJ336" s="13">
        <v>2.4714907599999998E-5</v>
      </c>
      <c r="EK336" s="13">
        <v>2.4417517600000001E-5</v>
      </c>
      <c r="EL336" s="13">
        <v>2.3829639999999999E-5</v>
      </c>
      <c r="EM336" s="13">
        <v>2.31132296E-5</v>
      </c>
      <c r="EN336" s="13">
        <v>2.2658882799999998E-5</v>
      </c>
      <c r="EO336" s="13">
        <v>2.2402460799999998E-5</v>
      </c>
      <c r="EP336" s="13">
        <v>2.2677508400000003E-5</v>
      </c>
      <c r="EQ336" s="13">
        <v>2.3157065999999999E-5</v>
      </c>
      <c r="ER336" s="13">
        <v>2.3339907999999998E-5</v>
      </c>
      <c r="ES336" s="13">
        <v>2.3215409199999999E-5</v>
      </c>
      <c r="ET336" s="13">
        <v>2.3310999200000001E-5</v>
      </c>
      <c r="EU336" s="13">
        <v>2.3084031599999999E-5</v>
      </c>
      <c r="EV336" s="13">
        <v>2.2637645599999998E-5</v>
      </c>
      <c r="EW336" s="13">
        <v>2.2280737999999999E-5</v>
      </c>
      <c r="EX336" s="13">
        <v>2.213431E-5</v>
      </c>
      <c r="EY336" s="13">
        <v>2.2090311600000001E-5</v>
      </c>
      <c r="EZ336" s="13">
        <v>2.2149849999999996E-5</v>
      </c>
      <c r="FA336" s="13">
        <v>2.19250176E-5</v>
      </c>
      <c r="FB336" s="13">
        <v>2.17197756E-5</v>
      </c>
      <c r="FC336" s="13">
        <v>2.1703192000000001E-5</v>
      </c>
      <c r="FD336" s="13">
        <v>2.1931533599999998E-5</v>
      </c>
      <c r="FE336" s="13">
        <v>2.1732054000000002E-5</v>
      </c>
      <c r="FF336" s="13">
        <v>2.1483562800000001E-5</v>
      </c>
      <c r="FG336" s="13">
        <v>2.16081844E-5</v>
      </c>
      <c r="FH336" s="13">
        <v>2.1624490800000002E-5</v>
      </c>
      <c r="FI336" s="13">
        <v>2.1480576799999999E-5</v>
      </c>
      <c r="FJ336" s="13">
        <v>2.1674525199999999E-5</v>
      </c>
      <c r="FK336" s="13">
        <v>2.1859946E-5</v>
      </c>
      <c r="FL336" s="13">
        <v>2.1742396399999996E-5</v>
      </c>
      <c r="FM336" s="13">
        <v>2.1465413999999998E-5</v>
      </c>
      <c r="FN336" s="13">
        <v>2.1107906400000001E-5</v>
      </c>
      <c r="FO336" s="13">
        <v>2.0450116799999999E-5</v>
      </c>
      <c r="FP336" s="13">
        <v>1.9973397199999996E-5</v>
      </c>
      <c r="FQ336" s="13">
        <v>1.9928697199999999E-5</v>
      </c>
      <c r="FR336" s="13">
        <v>2.0104093599999997E-5</v>
      </c>
      <c r="FS336" s="13">
        <v>2.0379476000000001E-5</v>
      </c>
      <c r="FT336" s="13">
        <v>2.0794863599999998E-5</v>
      </c>
      <c r="FU336" s="13">
        <v>2.1350253199999999E-5</v>
      </c>
      <c r="FV336" s="13">
        <v>2.1694956400000001E-5</v>
      </c>
      <c r="FW336" s="13">
        <v>2.13043584E-5</v>
      </c>
      <c r="FX336" s="13">
        <v>2.0983561599999996E-5</v>
      </c>
      <c r="FY336" s="13">
        <v>2.0856462000000002E-5</v>
      </c>
      <c r="FZ336" s="13">
        <v>2.0520348399999998E-5</v>
      </c>
      <c r="GA336" s="13">
        <v>2.0013815999999998E-5</v>
      </c>
      <c r="GB336" s="13">
        <v>1.9683300799999998E-5</v>
      </c>
      <c r="GC336" s="13">
        <v>1.9424078399999999E-5</v>
      </c>
      <c r="GD336" s="13">
        <v>1.93258792E-5</v>
      </c>
      <c r="GE336" s="13">
        <v>1.9222164400000002E-5</v>
      </c>
      <c r="GF336" s="13">
        <v>1.9160329599999999E-5</v>
      </c>
      <c r="GG336" s="13">
        <v>1.94203456E-5</v>
      </c>
      <c r="GH336" s="13">
        <v>1.98177132E-5</v>
      </c>
      <c r="GI336" s="13">
        <v>1.9930078000000001E-5</v>
      </c>
      <c r="GJ336" s="13">
        <v>2.0056687999999998E-5</v>
      </c>
      <c r="GK336" s="13">
        <v>2.00884708E-5</v>
      </c>
      <c r="GL336" s="13">
        <v>2.0089551200000001E-5</v>
      </c>
      <c r="GM336" s="13">
        <v>1.9881676000000001E-5</v>
      </c>
      <c r="GN336" s="13">
        <v>1.9306964000000002E-5</v>
      </c>
      <c r="GO336" s="13">
        <v>1.8720320399999999E-5</v>
      </c>
      <c r="GP336" s="13">
        <v>1.8376462399999998E-5</v>
      </c>
      <c r="GQ336" s="13">
        <v>1.8092846000000003E-5</v>
      </c>
      <c r="GR336" s="13">
        <v>1.7858931599999997E-5</v>
      </c>
      <c r="GS336" s="13">
        <v>1.7677257999999999E-5</v>
      </c>
      <c r="GT336" s="13">
        <v>1.7434509999999998E-5</v>
      </c>
      <c r="GU336" s="13">
        <v>1.7413749999999999E-5</v>
      </c>
      <c r="GV336" s="13">
        <v>1.78128668E-5</v>
      </c>
      <c r="GW336" s="13">
        <v>1.8218265599999999E-5</v>
      </c>
      <c r="GX336" s="13">
        <v>1.8264314400000002E-5</v>
      </c>
    </row>
    <row r="337" spans="1:206" x14ac:dyDescent="0.25">
      <c r="A337" s="13" t="str">
        <f t="shared" si="3"/>
        <v>Boom-VERY COARSE-0.8-14-3</v>
      </c>
      <c r="B337" s="13" t="s">
        <v>57</v>
      </c>
      <c r="C337" s="13" t="s">
        <v>32</v>
      </c>
      <c r="D337" s="23">
        <v>0.8</v>
      </c>
      <c r="E337" s="23">
        <v>14</v>
      </c>
      <c r="F337" s="32">
        <v>3</v>
      </c>
      <c r="G337" s="13">
        <v>1.8329197999999998E-2</v>
      </c>
      <c r="H337" s="13">
        <v>1.0591057599999999E-2</v>
      </c>
      <c r="I337" s="13">
        <v>7.3514649999999997E-3</v>
      </c>
      <c r="J337" s="13">
        <v>5.5334397999999996E-3</v>
      </c>
      <c r="K337" s="13">
        <v>4.3759521999999999E-3</v>
      </c>
      <c r="L337" s="13">
        <v>3.5617382000000001E-3</v>
      </c>
      <c r="M337" s="13">
        <v>2.9536129999999999E-3</v>
      </c>
      <c r="N337" s="13">
        <v>2.4473443999999999E-3</v>
      </c>
      <c r="O337" s="13">
        <v>2.0604944000000001E-3</v>
      </c>
      <c r="P337" s="13">
        <v>1.7440687999999999E-3</v>
      </c>
      <c r="Q337" s="13">
        <v>1.4816348E-3</v>
      </c>
      <c r="R337" s="13">
        <v>1.23768512E-3</v>
      </c>
      <c r="S337" s="13">
        <v>1.0691081599999998E-3</v>
      </c>
      <c r="T337" s="13">
        <v>9.0570804000000003E-4</v>
      </c>
      <c r="U337" s="13">
        <v>7.5525560000000002E-4</v>
      </c>
      <c r="V337" s="13">
        <v>6.2178902000000001E-4</v>
      </c>
      <c r="W337" s="13">
        <v>5.2126265999999995E-4</v>
      </c>
      <c r="X337" s="13">
        <v>4.4731592000000001E-4</v>
      </c>
      <c r="Y337" s="13">
        <v>3.8953659999999999E-4</v>
      </c>
      <c r="Z337" s="13">
        <v>3.4242464000000002E-4</v>
      </c>
      <c r="AA337" s="13">
        <v>3.0412075999999995E-4</v>
      </c>
      <c r="AB337" s="13">
        <v>2.7107572000000001E-4</v>
      </c>
      <c r="AC337" s="13">
        <v>2.4394339999999999E-4</v>
      </c>
      <c r="AD337" s="13">
        <v>2.2081636000000001E-4</v>
      </c>
      <c r="AE337" s="13">
        <v>2.0186571999999999E-4</v>
      </c>
      <c r="AF337" s="13">
        <v>1.8505618800000002E-4</v>
      </c>
      <c r="AG337" s="13">
        <v>1.7090144799999999E-4</v>
      </c>
      <c r="AH337" s="13">
        <v>1.5877440399999999E-4</v>
      </c>
      <c r="AI337" s="13">
        <v>1.4797526399999998E-4</v>
      </c>
      <c r="AJ337" s="13">
        <v>1.3884484399999999E-4</v>
      </c>
      <c r="AK337" s="13">
        <v>1.3035763200000002E-4</v>
      </c>
      <c r="AL337" s="13">
        <v>1.22686704E-4</v>
      </c>
      <c r="AM337" s="13">
        <v>1.15949448E-4</v>
      </c>
      <c r="AN337" s="13">
        <v>1.0973863199999999E-4</v>
      </c>
      <c r="AO337" s="13">
        <v>1.043231E-4</v>
      </c>
      <c r="AP337" s="13">
        <v>9.9657284000000002E-5</v>
      </c>
      <c r="AQ337" s="13">
        <v>9.5386552000000001E-5</v>
      </c>
      <c r="AR337" s="13">
        <v>9.132723200000001E-5</v>
      </c>
      <c r="AS337" s="13">
        <v>8.7769399999999994E-5</v>
      </c>
      <c r="AT337" s="13">
        <v>8.4381331999999992E-5</v>
      </c>
      <c r="AU337" s="13">
        <v>8.1221647999999986E-5</v>
      </c>
      <c r="AV337" s="13">
        <v>7.818864799999999E-5</v>
      </c>
      <c r="AW337" s="13">
        <v>7.5502963999999993E-5</v>
      </c>
      <c r="AX337" s="13">
        <v>7.2772259999999992E-5</v>
      </c>
      <c r="AY337" s="13">
        <v>7.0437603999999989E-5</v>
      </c>
      <c r="AZ337" s="13">
        <v>6.8211351999999991E-5</v>
      </c>
      <c r="BA337" s="13">
        <v>6.6252725999999988E-5</v>
      </c>
      <c r="BB337" s="13">
        <v>6.4627699999999998E-5</v>
      </c>
      <c r="BC337" s="13">
        <v>6.3075973999999999E-5</v>
      </c>
      <c r="BD337" s="13">
        <v>6.1826237999999998E-5</v>
      </c>
      <c r="BE337" s="13">
        <v>6.0448051999999997E-5</v>
      </c>
      <c r="BF337" s="13">
        <v>5.8724796E-5</v>
      </c>
      <c r="BG337" s="13">
        <v>5.7576108000000001E-5</v>
      </c>
      <c r="BH337" s="13">
        <v>5.6512257999999996E-5</v>
      </c>
      <c r="BI337" s="13">
        <v>5.5740808000000002E-5</v>
      </c>
      <c r="BJ337" s="13">
        <v>5.5063801999999998E-5</v>
      </c>
      <c r="BK337" s="13">
        <v>5.4119298000000003E-5</v>
      </c>
      <c r="BL337" s="13">
        <v>5.2984329999999996E-5</v>
      </c>
      <c r="BM337" s="13">
        <v>5.2561967999999995E-5</v>
      </c>
      <c r="BN337" s="13">
        <v>5.1944999999999998E-5</v>
      </c>
      <c r="BO337" s="13">
        <v>5.1431889999999997E-5</v>
      </c>
      <c r="BP337" s="13">
        <v>5.0785735999999996E-5</v>
      </c>
      <c r="BQ337" s="13">
        <v>4.9732472799999995E-5</v>
      </c>
      <c r="BR337" s="13">
        <v>4.9204083599999995E-5</v>
      </c>
      <c r="BS337" s="13">
        <v>4.8855178799999999E-5</v>
      </c>
      <c r="BT337" s="13">
        <v>4.8349895200000006E-5</v>
      </c>
      <c r="BU337" s="13">
        <v>4.8091068800000003E-5</v>
      </c>
      <c r="BV337" s="13">
        <v>4.7618002799999995E-5</v>
      </c>
      <c r="BW337" s="13">
        <v>4.67388112E-5</v>
      </c>
      <c r="BX337" s="13">
        <v>4.6065233599999994E-5</v>
      </c>
      <c r="BY337" s="13">
        <v>4.5852506399999998E-5</v>
      </c>
      <c r="BZ337" s="13">
        <v>4.5427478799999998E-5</v>
      </c>
      <c r="CA337" s="13">
        <v>4.5206159599999998E-5</v>
      </c>
      <c r="CB337" s="13">
        <v>4.4918597599999995E-5</v>
      </c>
      <c r="CC337" s="13">
        <v>4.4439053200000001E-5</v>
      </c>
      <c r="CD337" s="13">
        <v>4.3580783199999998E-5</v>
      </c>
      <c r="CE337" s="13">
        <v>4.2894006400000003E-5</v>
      </c>
      <c r="CF337" s="13">
        <v>4.2847190799999997E-5</v>
      </c>
      <c r="CG337" s="13">
        <v>4.2525470399999996E-5</v>
      </c>
      <c r="CH337" s="13">
        <v>4.2537587999999998E-5</v>
      </c>
      <c r="CI337" s="13">
        <v>4.24924444E-5</v>
      </c>
      <c r="CJ337" s="13">
        <v>4.1753976000000001E-5</v>
      </c>
      <c r="CK337" s="13">
        <v>4.0978581200000006E-5</v>
      </c>
      <c r="CL337" s="13">
        <v>4.0414528000000001E-5</v>
      </c>
      <c r="CM337" s="13">
        <v>4.0203861999999999E-5</v>
      </c>
      <c r="CN337" s="13">
        <v>4.0240298000000003E-5</v>
      </c>
      <c r="CO337" s="13">
        <v>3.99573524E-5</v>
      </c>
      <c r="CP337" s="13">
        <v>3.971963E-5</v>
      </c>
      <c r="CQ337" s="13">
        <v>3.9367981199999998E-5</v>
      </c>
      <c r="CR337" s="13">
        <v>3.9255165999999997E-5</v>
      </c>
      <c r="CS337" s="13">
        <v>3.89718196E-5</v>
      </c>
      <c r="CT337" s="13">
        <v>3.8374473999999999E-5</v>
      </c>
      <c r="CU337" s="13">
        <v>3.78891724E-5</v>
      </c>
      <c r="CV337" s="13">
        <v>3.7568489999999997E-5</v>
      </c>
      <c r="CW337" s="13">
        <v>3.7411085200000001E-5</v>
      </c>
      <c r="CX337" s="13">
        <v>3.7500537600000002E-5</v>
      </c>
      <c r="CY337" s="13">
        <v>3.76436776E-5</v>
      </c>
      <c r="CZ337" s="13">
        <v>3.74182564E-5</v>
      </c>
      <c r="DA337" s="13">
        <v>3.7090212399999999E-5</v>
      </c>
      <c r="DB337" s="13">
        <v>3.6455977199999998E-5</v>
      </c>
      <c r="DC337" s="13">
        <v>3.5790607999999998E-5</v>
      </c>
      <c r="DD337" s="13">
        <v>3.5251585199999995E-5</v>
      </c>
      <c r="DE337" s="13">
        <v>3.4694363999999999E-5</v>
      </c>
      <c r="DF337" s="13">
        <v>3.4228878399999993E-5</v>
      </c>
      <c r="DG337" s="13">
        <v>3.3787093999999997E-5</v>
      </c>
      <c r="DH337" s="13">
        <v>3.3210330399999998E-5</v>
      </c>
      <c r="DI337" s="13">
        <v>3.2922909199999997E-5</v>
      </c>
      <c r="DJ337" s="13">
        <v>3.2491351600000001E-5</v>
      </c>
      <c r="DK337" s="13">
        <v>3.2218710799999997E-5</v>
      </c>
      <c r="DL337" s="13">
        <v>3.1756591199999999E-5</v>
      </c>
      <c r="DM337" s="13">
        <v>3.0691473599999998E-5</v>
      </c>
      <c r="DN337" s="13">
        <v>3.0353160799999999E-5</v>
      </c>
      <c r="DO337" s="13">
        <v>3.0031908399999998E-5</v>
      </c>
      <c r="DP337" s="13">
        <v>2.9455413999999998E-5</v>
      </c>
      <c r="DQ337" s="13">
        <v>2.9554769999999995E-5</v>
      </c>
      <c r="DR337" s="13">
        <v>2.9535638799999999E-5</v>
      </c>
      <c r="DS337" s="13">
        <v>2.8995264800000001E-5</v>
      </c>
      <c r="DT337" s="13">
        <v>2.8376234400000001E-5</v>
      </c>
      <c r="DU337" s="13">
        <v>2.7596019599999996E-5</v>
      </c>
      <c r="DV337" s="13">
        <v>2.70577276E-5</v>
      </c>
      <c r="DW337" s="13">
        <v>2.6816238799999999E-5</v>
      </c>
      <c r="DX337" s="13">
        <v>2.6615010799999999E-5</v>
      </c>
      <c r="DY337" s="13">
        <v>2.6217771599999999E-5</v>
      </c>
      <c r="DZ337" s="13">
        <v>2.6086685599999997E-5</v>
      </c>
      <c r="EA337" s="13">
        <v>2.6035661199999999E-5</v>
      </c>
      <c r="EB337" s="13">
        <v>2.5841054E-5</v>
      </c>
      <c r="EC337" s="13">
        <v>2.5256162799999999E-5</v>
      </c>
      <c r="ED337" s="13">
        <v>2.4797806799999998E-5</v>
      </c>
      <c r="EE337" s="13">
        <v>2.4355860799999998E-5</v>
      </c>
      <c r="EF337" s="13">
        <v>2.3657085199999996E-5</v>
      </c>
      <c r="EG337" s="13">
        <v>2.3208998000000002E-5</v>
      </c>
      <c r="EH337" s="13">
        <v>2.3042042399999999E-5</v>
      </c>
      <c r="EI337" s="13">
        <v>2.2954083200000001E-5</v>
      </c>
      <c r="EJ337" s="13">
        <v>2.3169941599999998E-5</v>
      </c>
      <c r="EK337" s="13">
        <v>2.3489332E-5</v>
      </c>
      <c r="EL337" s="13">
        <v>2.358264E-5</v>
      </c>
      <c r="EM337" s="13">
        <v>2.3323606000000001E-5</v>
      </c>
      <c r="EN337" s="13">
        <v>2.29365604E-5</v>
      </c>
      <c r="EO337" s="13">
        <v>2.2434649600000001E-5</v>
      </c>
      <c r="EP337" s="13">
        <v>2.1740069199999997E-5</v>
      </c>
      <c r="EQ337" s="13">
        <v>2.14927592E-5</v>
      </c>
      <c r="ER337" s="13">
        <v>2.1688197199999998E-5</v>
      </c>
      <c r="ES337" s="13">
        <v>2.2046925200000002E-5</v>
      </c>
      <c r="ET337" s="13">
        <v>2.2303284800000003E-5</v>
      </c>
      <c r="EU337" s="13">
        <v>2.2313099999999998E-5</v>
      </c>
      <c r="EV337" s="13">
        <v>2.2250776799999998E-5</v>
      </c>
      <c r="EW337" s="13">
        <v>2.2110219599999999E-5</v>
      </c>
      <c r="EX337" s="13">
        <v>2.1595876399999995E-5</v>
      </c>
      <c r="EY337" s="13">
        <v>2.1140913999999998E-5</v>
      </c>
      <c r="EZ337" s="13">
        <v>2.0977587599999998E-5</v>
      </c>
      <c r="FA337" s="13">
        <v>2.0935520799999997E-5</v>
      </c>
      <c r="FB337" s="13">
        <v>2.09026036E-5</v>
      </c>
      <c r="FC337" s="13">
        <v>2.0854555599999998E-5</v>
      </c>
      <c r="FD337" s="13">
        <v>2.0816519600000001E-5</v>
      </c>
      <c r="FE337" s="13">
        <v>2.08731036E-5</v>
      </c>
      <c r="FF337" s="13">
        <v>2.09125508E-5</v>
      </c>
      <c r="FG337" s="13">
        <v>2.0868946799999998E-5</v>
      </c>
      <c r="FH337" s="13">
        <v>2.0794780000000002E-5</v>
      </c>
      <c r="FI337" s="13">
        <v>2.05694676E-5</v>
      </c>
      <c r="FJ337" s="13">
        <v>2.02913668E-5</v>
      </c>
      <c r="FK337" s="13">
        <v>2.00919392E-5</v>
      </c>
      <c r="FL337" s="13">
        <v>2.0158273599999995E-5</v>
      </c>
      <c r="FM337" s="13">
        <v>2.0220090399999995E-5</v>
      </c>
      <c r="FN337" s="13">
        <v>2.0061297199999999E-5</v>
      </c>
      <c r="FO337" s="13">
        <v>1.99545564E-5</v>
      </c>
      <c r="FP337" s="13">
        <v>1.98584544E-5</v>
      </c>
      <c r="FQ337" s="13">
        <v>1.95472084E-5</v>
      </c>
      <c r="FR337" s="13">
        <v>1.9368277199999999E-5</v>
      </c>
      <c r="FS337" s="13">
        <v>1.9215693999999997E-5</v>
      </c>
      <c r="FT337" s="13">
        <v>1.9112836E-5</v>
      </c>
      <c r="FU337" s="13">
        <v>1.9397976000000001E-5</v>
      </c>
      <c r="FV337" s="13">
        <v>1.9752379199999997E-5</v>
      </c>
      <c r="FW337" s="13">
        <v>2.0146899999999995E-5</v>
      </c>
      <c r="FX337" s="13">
        <v>2.0389013999999999E-5</v>
      </c>
      <c r="FY337" s="13">
        <v>2.0033506E-5</v>
      </c>
      <c r="FZ337" s="13">
        <v>1.9499423200000001E-5</v>
      </c>
      <c r="GA337" s="13">
        <v>1.9360081599999999E-5</v>
      </c>
      <c r="GB337" s="13">
        <v>1.8969868400000002E-5</v>
      </c>
      <c r="GC337" s="13">
        <v>1.8457882799999999E-5</v>
      </c>
      <c r="GD337" s="13">
        <v>1.8327473599999999E-5</v>
      </c>
      <c r="GE337" s="13">
        <v>1.8324487600000001E-5</v>
      </c>
      <c r="GF337" s="13">
        <v>1.8518285599999997E-5</v>
      </c>
      <c r="GG337" s="13">
        <v>1.8879097599999998E-5</v>
      </c>
      <c r="GH337" s="13">
        <v>1.9007875599999999E-5</v>
      </c>
      <c r="GI337" s="13">
        <v>1.88760504E-5</v>
      </c>
      <c r="GJ337" s="13">
        <v>1.9043757599999997E-5</v>
      </c>
      <c r="GK337" s="13">
        <v>1.9080755600000002E-5</v>
      </c>
      <c r="GL337" s="13">
        <v>1.87565256E-5</v>
      </c>
      <c r="GM337" s="13">
        <v>1.85978612E-5</v>
      </c>
      <c r="GN337" s="13">
        <v>1.8592312400000001E-5</v>
      </c>
      <c r="GO337" s="13">
        <v>1.8408294000000002E-5</v>
      </c>
      <c r="GP337" s="13">
        <v>1.8261370399999999E-5</v>
      </c>
      <c r="GQ337" s="13">
        <v>1.8337332400000002E-5</v>
      </c>
      <c r="GR337" s="13">
        <v>1.8216359199999998E-5</v>
      </c>
      <c r="GS337" s="13">
        <v>1.78236716E-5</v>
      </c>
      <c r="GT337" s="13">
        <v>1.7416856399999999E-5</v>
      </c>
      <c r="GU337" s="13">
        <v>1.7202406E-5</v>
      </c>
      <c r="GV337" s="13">
        <v>1.70947244E-5</v>
      </c>
      <c r="GW337" s="13">
        <v>1.71724028E-5</v>
      </c>
      <c r="GX337" s="13">
        <v>1.7324195599999999E-5</v>
      </c>
    </row>
    <row r="338" spans="1:206" x14ac:dyDescent="0.25">
      <c r="A338" s="13" t="str">
        <f t="shared" si="3"/>
        <v>Boom-VERY COARSE-0.8-7-3</v>
      </c>
      <c r="B338" s="13" t="s">
        <v>57</v>
      </c>
      <c r="C338" s="13" t="s">
        <v>32</v>
      </c>
      <c r="D338" s="23">
        <v>0.8</v>
      </c>
      <c r="E338" s="23">
        <v>7</v>
      </c>
      <c r="F338" s="32">
        <v>3</v>
      </c>
      <c r="G338" s="13">
        <v>1.196228E-2</v>
      </c>
      <c r="H338" s="13">
        <v>5.9358685999999997E-3</v>
      </c>
      <c r="I338" s="13">
        <v>3.3562388000000004E-3</v>
      </c>
      <c r="J338" s="13">
        <v>2.0187785999999999E-3</v>
      </c>
      <c r="K338" s="13">
        <v>1.4716207999999997E-3</v>
      </c>
      <c r="L338" s="13">
        <v>1.2019375999999999E-3</v>
      </c>
      <c r="M338" s="13">
        <v>1.0954899599999999E-3</v>
      </c>
      <c r="N338" s="13">
        <v>9.7274275999999996E-4</v>
      </c>
      <c r="O338" s="13">
        <v>8.4756915999999985E-4</v>
      </c>
      <c r="P338" s="13">
        <v>7.6665947999999997E-4</v>
      </c>
      <c r="Q338" s="13">
        <v>6.8264483999999994E-4</v>
      </c>
      <c r="R338" s="13">
        <v>6.1274674000000003E-4</v>
      </c>
      <c r="S338" s="13">
        <v>5.5367839999999997E-4</v>
      </c>
      <c r="T338" s="13">
        <v>4.8405287999999996E-4</v>
      </c>
      <c r="U338" s="13">
        <v>4.1056525999999993E-4</v>
      </c>
      <c r="V338" s="13">
        <v>3.4210529999999999E-4</v>
      </c>
      <c r="W338" s="13">
        <v>2.8938862000000003E-4</v>
      </c>
      <c r="X338" s="13">
        <v>2.5169920800000001E-4</v>
      </c>
      <c r="Y338" s="13">
        <v>2.2400722800000001E-4</v>
      </c>
      <c r="Z338" s="13">
        <v>2.0331295999999999E-4</v>
      </c>
      <c r="AA338" s="13">
        <v>1.8734351199999999E-4</v>
      </c>
      <c r="AB338" s="13">
        <v>1.7488986799999996E-4</v>
      </c>
      <c r="AC338" s="13">
        <v>1.6478326800000001E-4</v>
      </c>
      <c r="AD338" s="13">
        <v>1.5582499200000001E-4</v>
      </c>
      <c r="AE338" s="13">
        <v>1.48583104E-4</v>
      </c>
      <c r="AF338" s="13">
        <v>1.4246267599999997E-4</v>
      </c>
      <c r="AG338" s="13">
        <v>1.3718699200000002E-4</v>
      </c>
      <c r="AH338" s="13">
        <v>1.3249729599999998E-4</v>
      </c>
      <c r="AI338" s="13">
        <v>1.2771829999999999E-4</v>
      </c>
      <c r="AJ338" s="13">
        <v>1.2351411599999999E-4</v>
      </c>
      <c r="AK338" s="13">
        <v>1.1940466399999999E-4</v>
      </c>
      <c r="AL338" s="13">
        <v>1.14950524E-4</v>
      </c>
      <c r="AM338" s="13">
        <v>1.1100982399999999E-4</v>
      </c>
      <c r="AN338" s="13">
        <v>1.0745440799999999E-4</v>
      </c>
      <c r="AO338" s="13">
        <v>1.03944184E-4</v>
      </c>
      <c r="AP338" s="13">
        <v>1.00796244E-4</v>
      </c>
      <c r="AQ338" s="13">
        <v>9.8237084000000005E-5</v>
      </c>
      <c r="AR338" s="13">
        <v>9.5624039999999994E-5</v>
      </c>
      <c r="AS338" s="13">
        <v>9.2685095999999994E-5</v>
      </c>
      <c r="AT338" s="13">
        <v>9.0312172000000003E-5</v>
      </c>
      <c r="AU338" s="13">
        <v>8.8273839999999991E-5</v>
      </c>
      <c r="AV338" s="13">
        <v>8.6434220000000008E-5</v>
      </c>
      <c r="AW338" s="13">
        <v>8.4186039999999999E-5</v>
      </c>
      <c r="AX338" s="13">
        <v>8.2031723999999995E-5</v>
      </c>
      <c r="AY338" s="13">
        <v>8.0329216E-5</v>
      </c>
      <c r="AZ338" s="13">
        <v>7.8732200000000005E-5</v>
      </c>
      <c r="BA338" s="13">
        <v>7.6460739999999994E-5</v>
      </c>
      <c r="BB338" s="13">
        <v>7.4408755999999998E-5</v>
      </c>
      <c r="BC338" s="13">
        <v>7.2865163999999996E-5</v>
      </c>
      <c r="BD338" s="13">
        <v>7.1393051999999995E-5</v>
      </c>
      <c r="BE338" s="13">
        <v>6.9879508000000003E-5</v>
      </c>
      <c r="BF338" s="13">
        <v>6.8039219999999992E-5</v>
      </c>
      <c r="BG338" s="13">
        <v>6.6304652000000004E-5</v>
      </c>
      <c r="BH338" s="13">
        <v>6.5127668000000002E-5</v>
      </c>
      <c r="BI338" s="13">
        <v>6.4210423999999997E-5</v>
      </c>
      <c r="BJ338" s="13">
        <v>6.3665497999999997E-5</v>
      </c>
      <c r="BK338" s="13">
        <v>6.2834983999999987E-5</v>
      </c>
      <c r="BL338" s="13">
        <v>6.149592999999999E-5</v>
      </c>
      <c r="BM338" s="13">
        <v>6.0230053999999999E-5</v>
      </c>
      <c r="BN338" s="13">
        <v>5.9433613999999998E-5</v>
      </c>
      <c r="BO338" s="13">
        <v>5.8858682000000004E-5</v>
      </c>
      <c r="BP338" s="13">
        <v>5.8596947999999999E-5</v>
      </c>
      <c r="BQ338" s="13">
        <v>5.7484438799999998E-5</v>
      </c>
      <c r="BR338" s="13">
        <v>5.5993053999999992E-5</v>
      </c>
      <c r="BS338" s="13">
        <v>5.5381811600000005E-5</v>
      </c>
      <c r="BT338" s="13">
        <v>5.5072350800000001E-5</v>
      </c>
      <c r="BU338" s="13">
        <v>5.4495569999999998E-5</v>
      </c>
      <c r="BV338" s="13">
        <v>5.3941872399999996E-5</v>
      </c>
      <c r="BW338" s="13">
        <v>5.3092444E-5</v>
      </c>
      <c r="BX338" s="13">
        <v>5.2171090400000005E-5</v>
      </c>
      <c r="BY338" s="13">
        <v>5.1223565199999996E-5</v>
      </c>
      <c r="BZ338" s="13">
        <v>5.0595525199999992E-5</v>
      </c>
      <c r="CA338" s="13">
        <v>5.0181331999999994E-5</v>
      </c>
      <c r="CB338" s="13">
        <v>4.9476829199999996E-5</v>
      </c>
      <c r="CC338" s="13">
        <v>4.8696129999999998E-5</v>
      </c>
      <c r="CD338" s="13">
        <v>4.8140738000000002E-5</v>
      </c>
      <c r="CE338" s="13">
        <v>4.74463664E-5</v>
      </c>
      <c r="CF338" s="13">
        <v>4.6676241199999994E-5</v>
      </c>
      <c r="CG338" s="13">
        <v>4.5890579999999996E-5</v>
      </c>
      <c r="CH338" s="13">
        <v>4.5287637599999994E-5</v>
      </c>
      <c r="CI338" s="13">
        <v>4.4219233199999992E-5</v>
      </c>
      <c r="CJ338" s="13">
        <v>4.2963518399999999E-5</v>
      </c>
      <c r="CK338" s="13">
        <v>4.2455866000000002E-5</v>
      </c>
      <c r="CL338" s="13">
        <v>4.2040582799999996E-5</v>
      </c>
      <c r="CM338" s="13">
        <v>4.1733110799999995E-5</v>
      </c>
      <c r="CN338" s="13">
        <v>4.0905909999999998E-5</v>
      </c>
      <c r="CO338" s="13">
        <v>3.9921101200000006E-5</v>
      </c>
      <c r="CP338" s="13">
        <v>3.9081841999999997E-5</v>
      </c>
      <c r="CQ338" s="13">
        <v>3.8278769199999995E-5</v>
      </c>
      <c r="CR338" s="13">
        <v>3.7876735600000001E-5</v>
      </c>
      <c r="CS338" s="13">
        <v>3.7747955599999998E-5</v>
      </c>
      <c r="CT338" s="13">
        <v>3.7606691999999998E-5</v>
      </c>
      <c r="CU338" s="13">
        <v>3.6940726400000001E-5</v>
      </c>
      <c r="CV338" s="13">
        <v>3.5747246800000001E-5</v>
      </c>
      <c r="CW338" s="13">
        <v>3.4673200799999998E-5</v>
      </c>
      <c r="CX338" s="13">
        <v>3.43177084E-5</v>
      </c>
      <c r="CY338" s="13">
        <v>3.44254064E-5</v>
      </c>
      <c r="CZ338" s="13">
        <v>3.4173693999999998E-5</v>
      </c>
      <c r="DA338" s="13">
        <v>3.3259984E-5</v>
      </c>
      <c r="DB338" s="13">
        <v>3.2568209199999999E-5</v>
      </c>
      <c r="DC338" s="13">
        <v>3.201756E-5</v>
      </c>
      <c r="DD338" s="13">
        <v>3.1683789999999996E-5</v>
      </c>
      <c r="DE338" s="13">
        <v>3.1313041599999998E-5</v>
      </c>
      <c r="DF338" s="13">
        <v>3.10660292E-5</v>
      </c>
      <c r="DG338" s="13">
        <v>3.0557157199999998E-5</v>
      </c>
      <c r="DH338" s="13">
        <v>2.9686898000000003E-5</v>
      </c>
      <c r="DI338" s="13">
        <v>2.9296162000000002E-5</v>
      </c>
      <c r="DJ338" s="13">
        <v>2.8930423599999996E-5</v>
      </c>
      <c r="DK338" s="13">
        <v>2.8839407999999999E-5</v>
      </c>
      <c r="DL338" s="13">
        <v>2.8685920000000001E-5</v>
      </c>
      <c r="DM338" s="13">
        <v>2.8041931200000001E-5</v>
      </c>
      <c r="DN338" s="13">
        <v>2.7591443999999998E-5</v>
      </c>
      <c r="DO338" s="13">
        <v>2.7259386E-5</v>
      </c>
      <c r="DP338" s="13">
        <v>2.7247704399999997E-5</v>
      </c>
      <c r="DQ338" s="13">
        <v>2.7086292799999999E-5</v>
      </c>
      <c r="DR338" s="13">
        <v>2.6749073599999997E-5</v>
      </c>
      <c r="DS338" s="13">
        <v>2.6319393199999998E-5</v>
      </c>
      <c r="DT338" s="13">
        <v>2.6030483600000001E-5</v>
      </c>
      <c r="DU338" s="13">
        <v>2.6184952799999999E-5</v>
      </c>
      <c r="DV338" s="13">
        <v>2.6233458000000001E-5</v>
      </c>
      <c r="DW338" s="13">
        <v>2.6185153199999999E-5</v>
      </c>
      <c r="DX338" s="13">
        <v>2.5771927999999996E-5</v>
      </c>
      <c r="DY338" s="13">
        <v>2.5403063600000003E-5</v>
      </c>
      <c r="DZ338" s="13">
        <v>2.4949944799999996E-5</v>
      </c>
      <c r="EA338" s="13">
        <v>2.4402223600000001E-5</v>
      </c>
      <c r="EB338" s="13">
        <v>2.39006436E-5</v>
      </c>
      <c r="EC338" s="13">
        <v>2.4012024799999998E-5</v>
      </c>
      <c r="ED338" s="13">
        <v>2.4036190399999998E-5</v>
      </c>
      <c r="EE338" s="13">
        <v>2.4113559999999996E-5</v>
      </c>
      <c r="EF338" s="13">
        <v>2.4071677999999998E-5</v>
      </c>
      <c r="EG338" s="13">
        <v>2.3874013599999997E-5</v>
      </c>
      <c r="EH338" s="13">
        <v>2.3748562800000001E-5</v>
      </c>
      <c r="EI338" s="13">
        <v>2.3264604399999998E-5</v>
      </c>
      <c r="EJ338" s="13">
        <v>2.26528904E-5</v>
      </c>
      <c r="EK338" s="13">
        <v>2.18464588E-5</v>
      </c>
      <c r="EL338" s="13">
        <v>2.1255977999999998E-5</v>
      </c>
      <c r="EM338" s="13">
        <v>2.1060431200000001E-5</v>
      </c>
      <c r="EN338" s="13">
        <v>2.1398177599999998E-5</v>
      </c>
      <c r="EO338" s="13">
        <v>2.1739565999999998E-5</v>
      </c>
      <c r="EP338" s="13">
        <v>2.1723212399999998E-5</v>
      </c>
      <c r="EQ338" s="13">
        <v>2.1656094800000001E-5</v>
      </c>
      <c r="ER338" s="13">
        <v>2.1110800000000001E-5</v>
      </c>
      <c r="ES338" s="13">
        <v>2.0563888399999998E-5</v>
      </c>
      <c r="ET338" s="13">
        <v>2.0443035199999996E-5</v>
      </c>
      <c r="EU338" s="13">
        <v>2.0221056800000001E-5</v>
      </c>
      <c r="EV338" s="13">
        <v>1.9993686799999999E-5</v>
      </c>
      <c r="EW338" s="13">
        <v>1.9784608400000002E-5</v>
      </c>
      <c r="EX338" s="13">
        <v>1.95287924E-5</v>
      </c>
      <c r="EY338" s="13">
        <v>1.938939E-5</v>
      </c>
      <c r="EZ338" s="13">
        <v>1.9357521599999999E-5</v>
      </c>
      <c r="FA338" s="13">
        <v>1.9101323199999999E-5</v>
      </c>
      <c r="FB338" s="13">
        <v>1.8846013199999998E-5</v>
      </c>
      <c r="FC338" s="13">
        <v>1.8580153199999997E-5</v>
      </c>
      <c r="FD338" s="13">
        <v>1.8214095599999998E-5</v>
      </c>
      <c r="FE338" s="13">
        <v>1.8033969199999999E-5</v>
      </c>
      <c r="FF338" s="13">
        <v>1.77375184E-5</v>
      </c>
      <c r="FG338" s="13">
        <v>1.7488348800000001E-5</v>
      </c>
      <c r="FH338" s="13">
        <v>1.7454778399999997E-5</v>
      </c>
      <c r="FI338" s="13">
        <v>1.7389529200000003E-5</v>
      </c>
      <c r="FJ338" s="13">
        <v>1.71293872E-5</v>
      </c>
      <c r="FK338" s="13">
        <v>1.6976525599999997E-5</v>
      </c>
      <c r="FL338" s="13">
        <v>1.6701051599999997E-5</v>
      </c>
      <c r="FM338" s="13">
        <v>1.6250012800000001E-5</v>
      </c>
      <c r="FN338" s="13">
        <v>1.6133158800000001E-5</v>
      </c>
      <c r="FO338" s="13">
        <v>1.6155164399999999E-5</v>
      </c>
      <c r="FP338" s="13">
        <v>1.6214177199999998E-5</v>
      </c>
      <c r="FQ338" s="13">
        <v>1.6148022399999998E-5</v>
      </c>
      <c r="FR338" s="13">
        <v>1.6019957999999998E-5</v>
      </c>
      <c r="FS338" s="13">
        <v>1.59558672E-5</v>
      </c>
      <c r="FT338" s="13">
        <v>1.5650719600000001E-5</v>
      </c>
      <c r="FU338" s="13">
        <v>1.5161572399999999E-5</v>
      </c>
      <c r="FV338" s="13">
        <v>1.4985171200000001E-5</v>
      </c>
      <c r="FW338" s="13">
        <v>1.4799262399999998E-5</v>
      </c>
      <c r="FX338" s="13">
        <v>1.45987328E-5</v>
      </c>
      <c r="FY338" s="13">
        <v>1.4651252399999998E-5</v>
      </c>
      <c r="FZ338" s="13">
        <v>1.4661982E-5</v>
      </c>
      <c r="GA338" s="13">
        <v>1.4440918399999998E-5</v>
      </c>
      <c r="GB338" s="13">
        <v>1.43790256E-5</v>
      </c>
      <c r="GC338" s="13">
        <v>1.4306210799999999E-5</v>
      </c>
      <c r="GD338" s="13">
        <v>1.39946812E-5</v>
      </c>
      <c r="GE338" s="13">
        <v>1.38717524E-5</v>
      </c>
      <c r="GF338" s="13">
        <v>1.3756521999999998E-5</v>
      </c>
      <c r="GG338" s="13">
        <v>1.3632955999999999E-5</v>
      </c>
      <c r="GH338" s="13">
        <v>1.36011848E-5</v>
      </c>
      <c r="GI338" s="13">
        <v>1.35544448E-5</v>
      </c>
      <c r="GJ338" s="13">
        <v>1.3550141599999999E-5</v>
      </c>
      <c r="GK338" s="13">
        <v>1.34381768E-5</v>
      </c>
      <c r="GL338" s="13">
        <v>1.31709444E-5</v>
      </c>
      <c r="GM338" s="13">
        <v>1.2824766799999999E-5</v>
      </c>
      <c r="GN338" s="13">
        <v>1.2673886000000001E-5</v>
      </c>
      <c r="GO338" s="13">
        <v>1.25840644E-5</v>
      </c>
      <c r="GP338" s="13">
        <v>1.2564317199999999E-5</v>
      </c>
      <c r="GQ338" s="13">
        <v>1.2618428399999999E-5</v>
      </c>
      <c r="GR338" s="13">
        <v>1.26418212E-5</v>
      </c>
      <c r="GS338" s="13">
        <v>1.2601300799999999E-5</v>
      </c>
      <c r="GT338" s="13">
        <v>1.2650983600000001E-5</v>
      </c>
      <c r="GU338" s="13">
        <v>1.23820524E-5</v>
      </c>
      <c r="GV338" s="13">
        <v>1.2210913199999999E-5</v>
      </c>
      <c r="GW338" s="13">
        <v>1.2194925999999999E-5</v>
      </c>
      <c r="GX338" s="13">
        <v>1.2191974E-5</v>
      </c>
    </row>
    <row r="339" spans="1:206" x14ac:dyDescent="0.25">
      <c r="A339" s="13" t="str">
        <f t="shared" si="3"/>
        <v>Boom-EXTREMELY COARSE-0.8-20-Any</v>
      </c>
      <c r="B339" s="13" t="s">
        <v>57</v>
      </c>
      <c r="C339" s="13" t="s">
        <v>33</v>
      </c>
      <c r="D339" s="23">
        <v>0.8</v>
      </c>
      <c r="E339" s="23">
        <v>20</v>
      </c>
      <c r="F339" s="32" t="s">
        <v>48</v>
      </c>
      <c r="G339" s="33">
        <v>4.1682302500000004E-2</v>
      </c>
      <c r="H339" s="33">
        <v>3.2083575000000003E-2</v>
      </c>
      <c r="I339" s="33">
        <v>2.6868702500000001E-2</v>
      </c>
      <c r="J339" s="33">
        <v>2.35480325E-2</v>
      </c>
      <c r="K339" s="33">
        <v>2.1061575000000003E-2</v>
      </c>
      <c r="L339" s="33">
        <v>1.9148692500000002E-2</v>
      </c>
      <c r="M339" s="33">
        <v>1.7423579999999998E-2</v>
      </c>
      <c r="N339" s="33">
        <v>1.605772775E-2</v>
      </c>
      <c r="O339" s="33">
        <v>1.472747925E-2</v>
      </c>
      <c r="P339" s="33">
        <v>1.3510630500000001E-2</v>
      </c>
      <c r="Q339" s="33">
        <v>1.231701275E-2</v>
      </c>
      <c r="R339" s="33">
        <v>1.1163039499999999E-2</v>
      </c>
      <c r="S339" s="33">
        <v>1.000507325E-2</v>
      </c>
      <c r="T339" s="33">
        <v>8.8945522499999999E-3</v>
      </c>
      <c r="U339" s="33">
        <v>7.7913369999999989E-3</v>
      </c>
      <c r="V339" s="33">
        <v>6.7354812499999996E-3</v>
      </c>
      <c r="W339" s="33">
        <v>5.73603425E-3</v>
      </c>
      <c r="X339" s="33">
        <v>5.2492542499999999E-3</v>
      </c>
      <c r="Y339" s="33">
        <v>4.8438937499999998E-3</v>
      </c>
      <c r="Z339" s="33">
        <v>4.4988394999999999E-3</v>
      </c>
      <c r="AA339" s="33">
        <v>4.1998687499999994E-3</v>
      </c>
      <c r="AB339" s="33">
        <v>3.9384102499999997E-3</v>
      </c>
      <c r="AC339" s="33">
        <v>3.7077357500000002E-3</v>
      </c>
      <c r="AD339" s="33">
        <v>3.5036532500000001E-3</v>
      </c>
      <c r="AE339" s="33">
        <v>3.3207294999999999E-3</v>
      </c>
      <c r="AF339" s="33">
        <v>3.1576164999999995E-3</v>
      </c>
      <c r="AG339" s="33">
        <v>3.0105079999999998E-3</v>
      </c>
      <c r="AH339" s="33">
        <v>2.8769162499999996E-3</v>
      </c>
      <c r="AI339" s="33">
        <v>2.7549884500000003E-3</v>
      </c>
      <c r="AJ339" s="33">
        <v>2.6438432500000002E-3</v>
      </c>
      <c r="AK339" s="33">
        <v>2.5402587249999998E-3</v>
      </c>
      <c r="AL339" s="33">
        <v>2.4449731749999998E-3</v>
      </c>
      <c r="AM339" s="33">
        <v>2.3564569000000001E-3</v>
      </c>
      <c r="AN339" s="33">
        <v>2.274076825E-3</v>
      </c>
      <c r="AO339" s="33">
        <v>2.1982594999999999E-3</v>
      </c>
      <c r="AP339" s="33">
        <v>2.1278419500000002E-3</v>
      </c>
      <c r="AQ339" s="33">
        <v>2.0620529250000002E-3</v>
      </c>
      <c r="AR339" s="33">
        <v>2.0002712499999999E-3</v>
      </c>
      <c r="AS339" s="33">
        <v>1.941594175E-3</v>
      </c>
      <c r="AT339" s="33">
        <v>1.8868674749999998E-3</v>
      </c>
      <c r="AU339" s="33">
        <v>1.8358720000000001E-3</v>
      </c>
      <c r="AV339" s="33">
        <v>1.7877842249999999E-3</v>
      </c>
      <c r="AW339" s="33">
        <v>1.74286905E-3</v>
      </c>
      <c r="AX339" s="33">
        <v>1.7007657250000001E-3</v>
      </c>
      <c r="AY339" s="33">
        <v>1.6605397249999999E-3</v>
      </c>
      <c r="AZ339" s="33">
        <v>1.6225935500000001E-3</v>
      </c>
      <c r="BA339" s="33">
        <v>1.5861218999999999E-3</v>
      </c>
      <c r="BB339" s="33">
        <v>1.5518773E-3</v>
      </c>
      <c r="BC339" s="33">
        <v>1.5188239749999999E-3</v>
      </c>
      <c r="BD339" s="33">
        <v>1.4879384750000001E-3</v>
      </c>
      <c r="BE339" s="33">
        <v>1.458722525E-3</v>
      </c>
      <c r="BF339" s="33">
        <v>1.4304900749999999E-3</v>
      </c>
      <c r="BG339" s="33">
        <v>1.4040947500000001E-3</v>
      </c>
      <c r="BH339" s="33">
        <v>1.3791195E-3</v>
      </c>
      <c r="BI339" s="33">
        <v>1.3559325E-3</v>
      </c>
      <c r="BJ339" s="33">
        <v>1.3335790000000001E-3</v>
      </c>
      <c r="BK339" s="33">
        <v>1.3125018E-3</v>
      </c>
      <c r="BL339" s="33">
        <v>1.292348975E-3</v>
      </c>
      <c r="BM339" s="33">
        <v>1.2726374749999999E-3</v>
      </c>
      <c r="BN339" s="33">
        <v>1.2539033999999999E-3</v>
      </c>
      <c r="BO339" s="33">
        <v>1.2363551750000001E-3</v>
      </c>
      <c r="BP339" s="33">
        <v>1.2197625499999999E-3</v>
      </c>
      <c r="BQ339" s="33">
        <v>1.2039624750000001E-3</v>
      </c>
      <c r="BR339" s="33">
        <v>1.189528275E-3</v>
      </c>
      <c r="BS339" s="33">
        <v>1.175882125E-3</v>
      </c>
      <c r="BT339" s="33">
        <v>1.1627189250000001E-3</v>
      </c>
      <c r="BU339" s="33">
        <v>1.15045015E-3</v>
      </c>
      <c r="BV339" s="33">
        <v>1.1379731500000001E-3</v>
      </c>
      <c r="BW339" s="33">
        <v>1.1260354750000001E-3</v>
      </c>
      <c r="BX339" s="33">
        <v>1.114358375E-3</v>
      </c>
      <c r="BY339" s="33">
        <v>1.1037211249999999E-3</v>
      </c>
      <c r="BZ339" s="33">
        <v>1.093426225E-3</v>
      </c>
      <c r="CA339" s="33">
        <v>1.083934375E-3</v>
      </c>
      <c r="CB339" s="33">
        <v>1.0747659000000002E-3</v>
      </c>
      <c r="CC339" s="33">
        <v>1.0663985249999999E-3</v>
      </c>
      <c r="CD339" s="33">
        <v>1.057866975E-3</v>
      </c>
      <c r="CE339" s="33">
        <v>1.0497293000000002E-3</v>
      </c>
      <c r="CF339" s="33">
        <v>1.041422925E-3</v>
      </c>
      <c r="CG339" s="33">
        <v>1.0335241500000001E-3</v>
      </c>
      <c r="CH339" s="33">
        <v>1.0263592750000001E-3</v>
      </c>
      <c r="CI339" s="33">
        <v>1.019713E-3</v>
      </c>
      <c r="CJ339" s="33">
        <v>1.0129540000000002E-3</v>
      </c>
      <c r="CK339" s="33">
        <v>1.0067745750000001E-3</v>
      </c>
      <c r="CL339" s="33">
        <v>1.0004466500000001E-3</v>
      </c>
      <c r="CM339" s="33">
        <v>9.9506474999999997E-4</v>
      </c>
      <c r="CN339" s="33">
        <v>9.8950212499999989E-4</v>
      </c>
      <c r="CO339" s="33">
        <v>9.8425432499999995E-4</v>
      </c>
      <c r="CP339" s="33">
        <v>9.7862355000000005E-4</v>
      </c>
      <c r="CQ339" s="33">
        <v>9.7363227499999998E-4</v>
      </c>
      <c r="CR339" s="33">
        <v>9.683882E-4</v>
      </c>
      <c r="CS339" s="33">
        <v>9.63602225E-4</v>
      </c>
      <c r="CT339" s="33">
        <v>9.5907982500000001E-4</v>
      </c>
      <c r="CU339" s="33">
        <v>9.5478847499999987E-4</v>
      </c>
      <c r="CV339" s="33">
        <v>9.5049224999999992E-4</v>
      </c>
      <c r="CW339" s="33">
        <v>9.4593604999999989E-4</v>
      </c>
      <c r="CX339" s="33">
        <v>9.409278499999999E-4</v>
      </c>
      <c r="CY339" s="33">
        <v>9.356595499999999E-4</v>
      </c>
      <c r="CZ339" s="33">
        <v>9.3011182500000002E-4</v>
      </c>
      <c r="DA339" s="33">
        <v>9.2524332499999997E-4</v>
      </c>
      <c r="DB339" s="33">
        <v>9.2052374999999995E-4</v>
      </c>
      <c r="DC339" s="33">
        <v>9.1672135000000002E-4</v>
      </c>
      <c r="DD339" s="33">
        <v>9.1291242750000002E-4</v>
      </c>
      <c r="DE339" s="33">
        <v>9.0950146000000006E-4</v>
      </c>
      <c r="DF339" s="33">
        <v>9.0600478749999986E-4</v>
      </c>
      <c r="DG339" s="33">
        <v>9.0204703999999995E-4</v>
      </c>
      <c r="DH339" s="33">
        <v>8.9790550249999989E-4</v>
      </c>
      <c r="DI339" s="33">
        <v>8.9370757500000007E-4</v>
      </c>
      <c r="DJ339" s="33">
        <v>8.8927907000000013E-4</v>
      </c>
      <c r="DK339" s="33">
        <v>8.8534126750000001E-4</v>
      </c>
      <c r="DL339" s="33">
        <v>8.8132855249999998E-4</v>
      </c>
      <c r="DM339" s="33">
        <v>8.7764714250000004E-4</v>
      </c>
      <c r="DN339" s="33">
        <v>8.7368506000000011E-4</v>
      </c>
      <c r="DO339" s="33">
        <v>8.6967737999999991E-4</v>
      </c>
      <c r="DP339" s="33">
        <v>8.6526395749999987E-4</v>
      </c>
      <c r="DQ339" s="33">
        <v>8.616955924999999E-4</v>
      </c>
      <c r="DR339" s="33">
        <v>8.5804051000000004E-4</v>
      </c>
      <c r="DS339" s="33">
        <v>8.5475403749999995E-4</v>
      </c>
      <c r="DT339" s="33">
        <v>8.5172272749999987E-4</v>
      </c>
      <c r="DU339" s="33">
        <v>8.4903183999999999E-4</v>
      </c>
      <c r="DV339" s="33">
        <v>8.4601417249999993E-4</v>
      </c>
      <c r="DW339" s="33">
        <v>8.4318067750000002E-4</v>
      </c>
      <c r="DX339" s="33">
        <v>8.400389175E-4</v>
      </c>
      <c r="DY339" s="33">
        <v>8.3693137E-4</v>
      </c>
      <c r="DZ339" s="33">
        <v>8.33434645E-4</v>
      </c>
      <c r="EA339" s="33">
        <v>8.2996877749999998E-4</v>
      </c>
      <c r="EB339" s="33">
        <v>8.2613223500000007E-4</v>
      </c>
      <c r="EC339" s="33">
        <v>8.2216154750000005E-4</v>
      </c>
      <c r="ED339" s="33">
        <v>8.1853538999999997E-4</v>
      </c>
      <c r="EE339" s="33">
        <v>8.1544066249999991E-4</v>
      </c>
      <c r="EF339" s="33">
        <v>8.1278867499999996E-4</v>
      </c>
      <c r="EG339" s="33">
        <v>8.1065824000000003E-4</v>
      </c>
      <c r="EH339" s="33">
        <v>8.0796977999999999E-4</v>
      </c>
      <c r="EI339" s="33">
        <v>8.0541805000000004E-4</v>
      </c>
      <c r="EJ339" s="33">
        <v>8.0251133999999994E-4</v>
      </c>
      <c r="EK339" s="33">
        <v>7.997611499999999E-4</v>
      </c>
      <c r="EL339" s="33">
        <v>7.9655178999999993E-4</v>
      </c>
      <c r="EM339" s="33">
        <v>7.934904574999999E-4</v>
      </c>
      <c r="EN339" s="33">
        <v>7.9101260749999997E-4</v>
      </c>
      <c r="EO339" s="33">
        <v>7.8863849750000011E-4</v>
      </c>
      <c r="EP339" s="33">
        <v>7.8628283000000006E-4</v>
      </c>
      <c r="EQ339" s="33">
        <v>7.8393297000000002E-4</v>
      </c>
      <c r="ER339" s="33">
        <v>7.8106800999999996E-4</v>
      </c>
      <c r="ES339" s="33">
        <v>7.7794892E-4</v>
      </c>
      <c r="ET339" s="33">
        <v>7.7474962250000004E-4</v>
      </c>
      <c r="EU339" s="33">
        <v>7.7186901749999994E-4</v>
      </c>
      <c r="EV339" s="33">
        <v>7.6865891000000002E-4</v>
      </c>
      <c r="EW339" s="33">
        <v>7.6565383249999985E-4</v>
      </c>
      <c r="EX339" s="33">
        <v>7.6278671250000008E-4</v>
      </c>
      <c r="EY339" s="33">
        <v>7.6011885000000002E-4</v>
      </c>
      <c r="EZ339" s="33">
        <v>7.5713915250000003E-4</v>
      </c>
      <c r="FA339" s="33">
        <v>7.5375095000000008E-4</v>
      </c>
      <c r="FB339" s="33">
        <v>7.5017147249999995E-4</v>
      </c>
      <c r="FC339" s="33">
        <v>7.4681447999999998E-4</v>
      </c>
      <c r="FD339" s="33">
        <v>7.4334841249999999E-4</v>
      </c>
      <c r="FE339" s="33">
        <v>7.398026825E-4</v>
      </c>
      <c r="FF339" s="33">
        <v>7.3594293000000003E-4</v>
      </c>
      <c r="FG339" s="33">
        <v>7.3235325749999999E-4</v>
      </c>
      <c r="FH339" s="33">
        <v>7.2876548999999992E-4</v>
      </c>
      <c r="FI339" s="33">
        <v>7.2500020500000011E-4</v>
      </c>
      <c r="FJ339" s="33">
        <v>7.2123110249999994E-4</v>
      </c>
      <c r="FK339" s="33">
        <v>7.1741427249999998E-4</v>
      </c>
      <c r="FL339" s="33">
        <v>7.1357589000000006E-4</v>
      </c>
      <c r="FM339" s="33">
        <v>7.0977557499999993E-4</v>
      </c>
      <c r="FN339" s="33">
        <v>7.0571324999999993E-4</v>
      </c>
      <c r="FO339" s="33">
        <v>7.0209387999999994E-4</v>
      </c>
      <c r="FP339" s="33">
        <v>6.9853873749999994E-4</v>
      </c>
      <c r="FQ339" s="33">
        <v>6.9508633749999999E-4</v>
      </c>
      <c r="FR339" s="33">
        <v>6.9160729500000002E-4</v>
      </c>
      <c r="FS339" s="33">
        <v>6.8786942749999994E-4</v>
      </c>
      <c r="FT339" s="33">
        <v>6.8385215250000003E-4</v>
      </c>
      <c r="FU339" s="33">
        <v>6.7955026499999993E-4</v>
      </c>
      <c r="FV339" s="33">
        <v>6.7481222249999998E-4</v>
      </c>
      <c r="FW339" s="33">
        <v>6.6971060499999998E-4</v>
      </c>
      <c r="FX339" s="33">
        <v>6.647238375E-4</v>
      </c>
      <c r="FY339" s="33">
        <v>6.6026083999999997E-4</v>
      </c>
      <c r="FZ339" s="33">
        <v>6.5570746250000005E-4</v>
      </c>
      <c r="GA339" s="33">
        <v>6.5132716000000006E-4</v>
      </c>
      <c r="GB339" s="33">
        <v>6.4722898999999996E-4</v>
      </c>
      <c r="GC339" s="33">
        <v>6.4328948500000003E-4</v>
      </c>
      <c r="GD339" s="33">
        <v>6.3963790249999995E-4</v>
      </c>
      <c r="GE339" s="33">
        <v>6.3596006999999991E-4</v>
      </c>
      <c r="GF339" s="33">
        <v>6.3209877250000005E-4</v>
      </c>
      <c r="GG339" s="33">
        <v>6.2833167250000001E-4</v>
      </c>
      <c r="GH339" s="33">
        <v>6.2463995249999996E-4</v>
      </c>
      <c r="GI339" s="33">
        <v>6.2074769499999999E-4</v>
      </c>
      <c r="GJ339" s="33">
        <v>6.1664224250000004E-4</v>
      </c>
      <c r="GK339" s="33">
        <v>6.1238465249999999E-4</v>
      </c>
      <c r="GL339" s="33">
        <v>6.07975615E-4</v>
      </c>
      <c r="GM339" s="33">
        <v>6.0365097249999997E-4</v>
      </c>
      <c r="GN339" s="33">
        <v>5.9938148999999995E-4</v>
      </c>
      <c r="GO339" s="33">
        <v>5.9521867500000002E-4</v>
      </c>
      <c r="GP339" s="33">
        <v>5.9144575000000005E-4</v>
      </c>
      <c r="GQ339" s="33">
        <v>5.8804773999999993E-4</v>
      </c>
      <c r="GR339" s="33">
        <v>5.8467422749999994E-4</v>
      </c>
      <c r="GS339" s="33">
        <v>5.8125600500000003E-4</v>
      </c>
      <c r="GT339" s="33">
        <v>5.7770645250000002E-4</v>
      </c>
      <c r="GU339" s="33">
        <v>5.7417265999999993E-4</v>
      </c>
      <c r="GV339" s="33">
        <v>5.7047573499999997E-4</v>
      </c>
      <c r="GW339" s="33">
        <v>5.6650187999999992E-4</v>
      </c>
      <c r="GX339" s="33">
        <v>5.6224063750000004E-4</v>
      </c>
    </row>
    <row r="340" spans="1:206" x14ac:dyDescent="0.25">
      <c r="A340" s="13" t="str">
        <f t="shared" si="3"/>
        <v>Boom-EXTREMELY COARSE-0.8-14-Any</v>
      </c>
      <c r="B340" s="13" t="s">
        <v>57</v>
      </c>
      <c r="C340" s="13" t="s">
        <v>33</v>
      </c>
      <c r="D340" s="23">
        <v>0.8</v>
      </c>
      <c r="E340" s="23">
        <v>14</v>
      </c>
      <c r="F340" s="32" t="s">
        <v>48</v>
      </c>
      <c r="G340" s="33">
        <v>2.9093602500000003E-2</v>
      </c>
      <c r="H340" s="33">
        <v>2.1526800000000002E-2</v>
      </c>
      <c r="I340" s="33">
        <v>1.756984E-2</v>
      </c>
      <c r="J340" s="33">
        <v>1.531927875E-2</v>
      </c>
      <c r="K340" s="33">
        <v>1.3678283250000001E-2</v>
      </c>
      <c r="L340" s="33">
        <v>1.2459282499999998E-2</v>
      </c>
      <c r="M340" s="33">
        <v>1.1437447E-2</v>
      </c>
      <c r="N340" s="33">
        <v>1.05835505E-2</v>
      </c>
      <c r="O340" s="33">
        <v>9.818284E-3</v>
      </c>
      <c r="P340" s="33">
        <v>9.0963447499999989E-3</v>
      </c>
      <c r="Q340" s="33">
        <v>8.3546204999999998E-3</v>
      </c>
      <c r="R340" s="33">
        <v>7.644729250000001E-3</v>
      </c>
      <c r="S340" s="33">
        <v>6.8961507500000007E-3</v>
      </c>
      <c r="T340" s="33">
        <v>6.1494800000000006E-3</v>
      </c>
      <c r="U340" s="33">
        <v>5.3944282500000005E-3</v>
      </c>
      <c r="V340" s="33">
        <v>4.6650075000000003E-3</v>
      </c>
      <c r="W340" s="33">
        <v>3.9659452500000001E-3</v>
      </c>
      <c r="X340" s="33">
        <v>3.6536475000000001E-3</v>
      </c>
      <c r="Y340" s="33">
        <v>3.40047175E-3</v>
      </c>
      <c r="Z340" s="33">
        <v>3.19037175E-3</v>
      </c>
      <c r="AA340" s="33">
        <v>3.0120716250000004E-3</v>
      </c>
      <c r="AB340" s="33">
        <v>2.8592552500000001E-3</v>
      </c>
      <c r="AC340" s="33">
        <v>2.7268378750000002E-3</v>
      </c>
      <c r="AD340" s="33">
        <v>2.6112360249999998E-3</v>
      </c>
      <c r="AE340" s="33">
        <v>2.509913525E-3</v>
      </c>
      <c r="AF340" s="33">
        <v>2.4204792249999997E-3</v>
      </c>
      <c r="AG340" s="33">
        <v>2.3404482750000004E-3</v>
      </c>
      <c r="AH340" s="33">
        <v>2.269439925E-3</v>
      </c>
      <c r="AI340" s="33">
        <v>2.2048952250000001E-3</v>
      </c>
      <c r="AJ340" s="33">
        <v>2.14635565E-3</v>
      </c>
      <c r="AK340" s="33">
        <v>2.0925339249999999E-3</v>
      </c>
      <c r="AL340" s="33">
        <v>2.0432536000000003E-3</v>
      </c>
      <c r="AM340" s="33">
        <v>1.9971940500000001E-3</v>
      </c>
      <c r="AN340" s="33">
        <v>1.9551056999999998E-3</v>
      </c>
      <c r="AO340" s="33">
        <v>1.91596835E-3</v>
      </c>
      <c r="AP340" s="33">
        <v>1.879976825E-3</v>
      </c>
      <c r="AQ340" s="33">
        <v>1.845965E-3</v>
      </c>
      <c r="AR340" s="33">
        <v>1.814525E-3</v>
      </c>
      <c r="AS340" s="33">
        <v>1.7846349999999999E-3</v>
      </c>
      <c r="AT340" s="33">
        <v>1.756242575E-3</v>
      </c>
      <c r="AU340" s="33">
        <v>1.729817875E-3</v>
      </c>
      <c r="AV340" s="33">
        <v>1.70464285E-3</v>
      </c>
      <c r="AW340" s="33">
        <v>1.680184525E-3</v>
      </c>
      <c r="AX340" s="33">
        <v>1.657544525E-3</v>
      </c>
      <c r="AY340" s="33">
        <v>1.6358046E-3</v>
      </c>
      <c r="AZ340" s="33">
        <v>1.615505375E-3</v>
      </c>
      <c r="BA340" s="33">
        <v>1.596285275E-3</v>
      </c>
      <c r="BB340" s="33">
        <v>1.5780216999999998E-3</v>
      </c>
      <c r="BC340" s="33">
        <v>1.5599427750000001E-3</v>
      </c>
      <c r="BD340" s="33">
        <v>1.5423011999999999E-3</v>
      </c>
      <c r="BE340" s="33">
        <v>1.5250049499999998E-3</v>
      </c>
      <c r="BF340" s="33">
        <v>1.5082020250000001E-3</v>
      </c>
      <c r="BG340" s="33">
        <v>1.4919926000000001E-3</v>
      </c>
      <c r="BH340" s="33">
        <v>1.4763268749999998E-3</v>
      </c>
      <c r="BI340" s="33">
        <v>1.4608914999999999E-3</v>
      </c>
      <c r="BJ340" s="33">
        <v>1.446295975E-3</v>
      </c>
      <c r="BK340" s="33">
        <v>1.4316530750000001E-3</v>
      </c>
      <c r="BL340" s="33">
        <v>1.417124825E-3</v>
      </c>
      <c r="BM340" s="33">
        <v>1.4028417249999999E-3</v>
      </c>
      <c r="BN340" s="33">
        <v>1.388499625E-3</v>
      </c>
      <c r="BO340" s="33">
        <v>1.3740341500000002E-3</v>
      </c>
      <c r="BP340" s="33">
        <v>1.35942945E-3</v>
      </c>
      <c r="BQ340" s="33">
        <v>1.34491405E-3</v>
      </c>
      <c r="BR340" s="33">
        <v>1.330827425E-3</v>
      </c>
      <c r="BS340" s="33">
        <v>1.3173898749999999E-3</v>
      </c>
      <c r="BT340" s="33">
        <v>1.3043277249999998E-3</v>
      </c>
      <c r="BU340" s="33">
        <v>1.2915771749999999E-3</v>
      </c>
      <c r="BV340" s="33">
        <v>1.2787316249999999E-3</v>
      </c>
      <c r="BW340" s="33">
        <v>1.2658621999999998E-3</v>
      </c>
      <c r="BX340" s="33">
        <v>1.2529677500000001E-3</v>
      </c>
      <c r="BY340" s="33">
        <v>1.2403617E-3</v>
      </c>
      <c r="BZ340" s="33">
        <v>1.2274761250000003E-3</v>
      </c>
      <c r="CA340" s="33">
        <v>1.2149610500000001E-3</v>
      </c>
      <c r="CB340" s="33">
        <v>1.2028379499999999E-3</v>
      </c>
      <c r="CC340" s="33">
        <v>1.191030225E-3</v>
      </c>
      <c r="CD340" s="33">
        <v>1.179661875E-3</v>
      </c>
      <c r="CE340" s="33">
        <v>1.1685503500000001E-3</v>
      </c>
      <c r="CF340" s="33">
        <v>1.1576879249999999E-3</v>
      </c>
      <c r="CG340" s="33">
        <v>1.1466933750000001E-3</v>
      </c>
      <c r="CH340" s="33">
        <v>1.135155575E-3</v>
      </c>
      <c r="CI340" s="33">
        <v>1.1238696000000002E-3</v>
      </c>
      <c r="CJ340" s="33">
        <v>1.112157625E-3</v>
      </c>
      <c r="CK340" s="33">
        <v>1.1011258249999998E-3</v>
      </c>
      <c r="CL340" s="33">
        <v>1.0903448500000001E-3</v>
      </c>
      <c r="CM340" s="33">
        <v>1.079984E-3</v>
      </c>
      <c r="CN340" s="33">
        <v>1.07016145E-3</v>
      </c>
      <c r="CO340" s="33">
        <v>1.060085525E-3</v>
      </c>
      <c r="CP340" s="33">
        <v>1.0499616500000001E-3</v>
      </c>
      <c r="CQ340" s="33">
        <v>1.0398116500000001E-3</v>
      </c>
      <c r="CR340" s="33">
        <v>1.02976245E-3</v>
      </c>
      <c r="CS340" s="33">
        <v>1.0195885999999999E-3</v>
      </c>
      <c r="CT340" s="33">
        <v>1.0093731500000001E-3</v>
      </c>
      <c r="CU340" s="33">
        <v>9.9991762500000001E-4</v>
      </c>
      <c r="CV340" s="33">
        <v>9.9059324999999998E-4</v>
      </c>
      <c r="CW340" s="33">
        <v>9.815446250000001E-4</v>
      </c>
      <c r="CX340" s="33">
        <v>9.7265292500000006E-4</v>
      </c>
      <c r="CY340" s="33">
        <v>9.6359877500000002E-4</v>
      </c>
      <c r="CZ340" s="33">
        <v>9.540101750000001E-4</v>
      </c>
      <c r="DA340" s="33">
        <v>9.4426712500000009E-4</v>
      </c>
      <c r="DB340" s="33">
        <v>9.3461120000000008E-4</v>
      </c>
      <c r="DC340" s="33">
        <v>9.2506927500000003E-4</v>
      </c>
      <c r="DD340" s="33">
        <v>9.1610654999999994E-4</v>
      </c>
      <c r="DE340" s="33">
        <v>9.0805270000000014E-4</v>
      </c>
      <c r="DF340" s="33">
        <v>9.0008947500000013E-4</v>
      </c>
      <c r="DG340" s="33">
        <v>8.9271035000000002E-4</v>
      </c>
      <c r="DH340" s="33">
        <v>8.8558970000000002E-4</v>
      </c>
      <c r="DI340" s="33">
        <v>8.7818652499999995E-4</v>
      </c>
      <c r="DJ340" s="33">
        <v>8.7069172500000007E-4</v>
      </c>
      <c r="DK340" s="33">
        <v>8.6332620000000005E-4</v>
      </c>
      <c r="DL340" s="33">
        <v>8.5567362500000004E-4</v>
      </c>
      <c r="DM340" s="33">
        <v>8.4804030000000009E-4</v>
      </c>
      <c r="DN340" s="33">
        <v>8.4112019999999985E-4</v>
      </c>
      <c r="DO340" s="33">
        <v>8.3492967500000011E-4</v>
      </c>
      <c r="DP340" s="33">
        <v>8.2870523249999994E-4</v>
      </c>
      <c r="DQ340" s="33">
        <v>8.2326345000000001E-4</v>
      </c>
      <c r="DR340" s="33">
        <v>8.1764171499999999E-4</v>
      </c>
      <c r="DS340" s="33">
        <v>8.1181776749999991E-4</v>
      </c>
      <c r="DT340" s="33">
        <v>8.0635948250000011E-4</v>
      </c>
      <c r="DU340" s="33">
        <v>8.0084003000000013E-4</v>
      </c>
      <c r="DV340" s="33">
        <v>7.9551128000000001E-4</v>
      </c>
      <c r="DW340" s="33">
        <v>7.9075621749999988E-4</v>
      </c>
      <c r="DX340" s="33">
        <v>7.862620375000001E-4</v>
      </c>
      <c r="DY340" s="33">
        <v>7.8188563250000003E-4</v>
      </c>
      <c r="DZ340" s="33">
        <v>7.7776310000000003E-4</v>
      </c>
      <c r="EA340" s="33">
        <v>7.7373142749999997E-4</v>
      </c>
      <c r="EB340" s="33">
        <v>7.6935493499999993E-4</v>
      </c>
      <c r="EC340" s="33">
        <v>7.6483446750000002E-4</v>
      </c>
      <c r="ED340" s="33">
        <v>7.6036991750000002E-4</v>
      </c>
      <c r="EE340" s="33">
        <v>7.5600849499999994E-4</v>
      </c>
      <c r="EF340" s="33">
        <v>7.5188354750000005E-4</v>
      </c>
      <c r="EG340" s="33">
        <v>7.4843853250000007E-4</v>
      </c>
      <c r="EH340" s="33">
        <v>7.4558735750000001E-4</v>
      </c>
      <c r="EI340" s="33">
        <v>7.4305975250000004E-4</v>
      </c>
      <c r="EJ340" s="33">
        <v>7.40955695E-4</v>
      </c>
      <c r="EK340" s="33">
        <v>7.38698945E-4</v>
      </c>
      <c r="EL340" s="33">
        <v>7.3600670499999999E-4</v>
      </c>
      <c r="EM340" s="33">
        <v>7.3315496499999991E-4</v>
      </c>
      <c r="EN340" s="33">
        <v>7.3014358000000001E-4</v>
      </c>
      <c r="EO340" s="33">
        <v>7.2698610999999999E-4</v>
      </c>
      <c r="EP340" s="33">
        <v>7.2405425249999998E-4</v>
      </c>
      <c r="EQ340" s="33">
        <v>7.21388E-4</v>
      </c>
      <c r="ER340" s="33">
        <v>7.1878629250000004E-4</v>
      </c>
      <c r="ES340" s="33">
        <v>7.1623771499999996E-4</v>
      </c>
      <c r="ET340" s="33">
        <v>7.1349025000000009E-4</v>
      </c>
      <c r="EU340" s="33">
        <v>7.1035345750000006E-4</v>
      </c>
      <c r="EV340" s="33">
        <v>7.0704491249999992E-4</v>
      </c>
      <c r="EW340" s="33">
        <v>7.0373812999999989E-4</v>
      </c>
      <c r="EX340" s="33">
        <v>7.0045261499999999E-4</v>
      </c>
      <c r="EY340" s="33">
        <v>6.9727021750000005E-4</v>
      </c>
      <c r="EZ340" s="33">
        <v>6.9445535250000007E-4</v>
      </c>
      <c r="FA340" s="33">
        <v>6.9151143500000001E-4</v>
      </c>
      <c r="FB340" s="33">
        <v>6.8845079249999993E-4</v>
      </c>
      <c r="FC340" s="33">
        <v>6.8545331499999997E-4</v>
      </c>
      <c r="FD340" s="33">
        <v>6.8233305249999993E-4</v>
      </c>
      <c r="FE340" s="33">
        <v>6.7888540749999995E-4</v>
      </c>
      <c r="FF340" s="33">
        <v>6.7508978750000003E-4</v>
      </c>
      <c r="FG340" s="33">
        <v>6.7124966500000001E-4</v>
      </c>
      <c r="FH340" s="33">
        <v>6.6756697749999997E-4</v>
      </c>
      <c r="FI340" s="33">
        <v>6.6379732750000003E-4</v>
      </c>
      <c r="FJ340" s="33">
        <v>6.6012239249999992E-4</v>
      </c>
      <c r="FK340" s="33">
        <v>6.566629799999999E-4</v>
      </c>
      <c r="FL340" s="33">
        <v>6.5337952999999999E-4</v>
      </c>
      <c r="FM340" s="33">
        <v>6.5010117749999988E-4</v>
      </c>
      <c r="FN340" s="33">
        <v>6.4669198999999997E-4</v>
      </c>
      <c r="FO340" s="33">
        <v>6.4309074500000008E-4</v>
      </c>
      <c r="FP340" s="33">
        <v>6.3915345499999997E-4</v>
      </c>
      <c r="FQ340" s="33">
        <v>6.3518088000000001E-4</v>
      </c>
      <c r="FR340" s="33">
        <v>6.3121898249999999E-4</v>
      </c>
      <c r="FS340" s="33">
        <v>6.2716959250000003E-4</v>
      </c>
      <c r="FT340" s="33">
        <v>6.232118225E-4</v>
      </c>
      <c r="FU340" s="33">
        <v>6.1938508249999996E-4</v>
      </c>
      <c r="FV340" s="33">
        <v>6.1542127999999997E-4</v>
      </c>
      <c r="FW340" s="33">
        <v>6.1141220750000002E-4</v>
      </c>
      <c r="FX340" s="33">
        <v>6.0748086499999999E-4</v>
      </c>
      <c r="FY340" s="33">
        <v>6.0317944750000007E-4</v>
      </c>
      <c r="FZ340" s="33">
        <v>5.9875186500000003E-4</v>
      </c>
      <c r="GA340" s="33">
        <v>5.9484492999999994E-4</v>
      </c>
      <c r="GB340" s="33">
        <v>5.9104282999999989E-4</v>
      </c>
      <c r="GC340" s="33">
        <v>5.8716821250000002E-4</v>
      </c>
      <c r="GD340" s="33">
        <v>5.8356046999999997E-4</v>
      </c>
      <c r="GE340" s="33">
        <v>5.7988321750000011E-4</v>
      </c>
      <c r="GF340" s="33">
        <v>5.7631752749999997E-4</v>
      </c>
      <c r="GG340" s="33">
        <v>5.7291983749999998E-4</v>
      </c>
      <c r="GH340" s="33">
        <v>5.6925121250000002E-4</v>
      </c>
      <c r="GI340" s="33">
        <v>5.652705125E-4</v>
      </c>
      <c r="GJ340" s="33">
        <v>5.6143104500000008E-4</v>
      </c>
      <c r="GK340" s="33">
        <v>5.5763231999999999E-4</v>
      </c>
      <c r="GL340" s="33">
        <v>5.5361690999999999E-4</v>
      </c>
      <c r="GM340" s="33">
        <v>5.4985614250000002E-4</v>
      </c>
      <c r="GN340" s="33">
        <v>5.463517975E-4</v>
      </c>
      <c r="GO340" s="33">
        <v>5.4266917250000003E-4</v>
      </c>
      <c r="GP340" s="33">
        <v>5.3913593999999998E-4</v>
      </c>
      <c r="GQ340" s="33">
        <v>5.3594121499999996E-4</v>
      </c>
      <c r="GR340" s="33">
        <v>5.327479175000001E-4</v>
      </c>
      <c r="GS340" s="33">
        <v>5.2945067000000003E-4</v>
      </c>
      <c r="GT340" s="33">
        <v>5.2621471000000009E-4</v>
      </c>
      <c r="GU340" s="33">
        <v>5.2299903E-4</v>
      </c>
      <c r="GV340" s="33">
        <v>5.1975372000000013E-4</v>
      </c>
      <c r="GW340" s="33">
        <v>5.1655143249999997E-4</v>
      </c>
      <c r="GX340" s="33">
        <v>5.1304511500000003E-4</v>
      </c>
    </row>
    <row r="341" spans="1:206" x14ac:dyDescent="0.25">
      <c r="A341" s="13" t="str">
        <f t="shared" si="3"/>
        <v>Boom-EXTREMELY COARSE-0.8-7-Any</v>
      </c>
      <c r="B341" s="13" t="s">
        <v>57</v>
      </c>
      <c r="C341" s="13" t="s">
        <v>33</v>
      </c>
      <c r="D341" s="23">
        <v>0.8</v>
      </c>
      <c r="E341" s="23">
        <v>7</v>
      </c>
      <c r="F341" s="32" t="s">
        <v>48</v>
      </c>
      <c r="G341" s="33">
        <v>1.5914505000000002E-2</v>
      </c>
      <c r="H341" s="33">
        <v>1.123563575E-2</v>
      </c>
      <c r="I341" s="33">
        <v>9.0256384999999988E-3</v>
      </c>
      <c r="J341" s="33">
        <v>7.8674442499999993E-3</v>
      </c>
      <c r="K341" s="33">
        <v>7.6672225000000011E-3</v>
      </c>
      <c r="L341" s="33">
        <v>7.6611612500000004E-3</v>
      </c>
      <c r="M341" s="33">
        <v>7.6082847499999995E-3</v>
      </c>
      <c r="N341" s="33">
        <v>7.5499274999999994E-3</v>
      </c>
      <c r="O341" s="33">
        <v>7.3848205E-3</v>
      </c>
      <c r="P341" s="33">
        <v>7.1312762500000005E-3</v>
      </c>
      <c r="Q341" s="33">
        <v>6.7593002500000001E-3</v>
      </c>
      <c r="R341" s="33">
        <v>6.3041152499999998E-3</v>
      </c>
      <c r="S341" s="33">
        <v>5.7868292499999993E-3</v>
      </c>
      <c r="T341" s="33">
        <v>5.201771E-3</v>
      </c>
      <c r="U341" s="33">
        <v>4.5876684999999993E-3</v>
      </c>
      <c r="V341" s="33">
        <v>3.9696332500000001E-3</v>
      </c>
      <c r="W341" s="33">
        <v>3.3685134750000003E-3</v>
      </c>
      <c r="X341" s="33">
        <v>3.1715619000000001E-3</v>
      </c>
      <c r="Y341" s="33">
        <v>3.0231628000000001E-3</v>
      </c>
      <c r="Z341" s="33">
        <v>2.9082893000000002E-3</v>
      </c>
      <c r="AA341" s="33">
        <v>2.8181908749999995E-3</v>
      </c>
      <c r="AB341" s="33">
        <v>2.7391225749999995E-3</v>
      </c>
      <c r="AC341" s="33">
        <v>2.6674589750000002E-3</v>
      </c>
      <c r="AD341" s="33">
        <v>2.6012906499999996E-3</v>
      </c>
      <c r="AE341" s="33">
        <v>2.5384538999999999E-3</v>
      </c>
      <c r="AF341" s="33">
        <v>2.4791193749999999E-3</v>
      </c>
      <c r="AG341" s="33">
        <v>2.422586875E-3</v>
      </c>
      <c r="AH341" s="33">
        <v>2.3683541250000004E-3</v>
      </c>
      <c r="AI341" s="33">
        <v>2.3171419250000002E-3</v>
      </c>
      <c r="AJ341" s="33">
        <v>2.267348275E-3</v>
      </c>
      <c r="AK341" s="33">
        <v>2.2196547500000002E-3</v>
      </c>
      <c r="AL341" s="33">
        <v>2.1733459249999999E-3</v>
      </c>
      <c r="AM341" s="33">
        <v>2.129218975E-3</v>
      </c>
      <c r="AN341" s="33">
        <v>2.0869717750000003E-3</v>
      </c>
      <c r="AO341" s="33">
        <v>2.0457974000000004E-3</v>
      </c>
      <c r="AP341" s="33">
        <v>2.0063926000000003E-3</v>
      </c>
      <c r="AQ341" s="33">
        <v>1.9685067999999999E-3</v>
      </c>
      <c r="AR341" s="33">
        <v>1.9313688499999998E-3</v>
      </c>
      <c r="AS341" s="33">
        <v>1.8957548750000001E-3</v>
      </c>
      <c r="AT341" s="33">
        <v>1.861328325E-3</v>
      </c>
      <c r="AU341" s="33">
        <v>1.828807925E-3</v>
      </c>
      <c r="AV341" s="33">
        <v>1.7967463750000001E-3</v>
      </c>
      <c r="AW341" s="33">
        <v>1.7657823000000001E-3</v>
      </c>
      <c r="AX341" s="33">
        <v>1.7357817499999999E-3</v>
      </c>
      <c r="AY341" s="33">
        <v>1.7068371249999998E-3</v>
      </c>
      <c r="AZ341" s="33">
        <v>1.678868375E-3</v>
      </c>
      <c r="BA341" s="33">
        <v>1.6515540749999999E-3</v>
      </c>
      <c r="BB341" s="33">
        <v>1.62515285E-3</v>
      </c>
      <c r="BC341" s="33">
        <v>1.5997666000000001E-3</v>
      </c>
      <c r="BD341" s="33">
        <v>1.5755323750000002E-3</v>
      </c>
      <c r="BE341" s="33">
        <v>1.5523053250000001E-3</v>
      </c>
      <c r="BF341" s="33">
        <v>1.5292350999999999E-3</v>
      </c>
      <c r="BG341" s="33">
        <v>1.507384025E-3</v>
      </c>
      <c r="BH341" s="33">
        <v>1.4862160999999999E-3</v>
      </c>
      <c r="BI341" s="33">
        <v>1.4653805250000001E-3</v>
      </c>
      <c r="BJ341" s="33">
        <v>1.4449015499999999E-3</v>
      </c>
      <c r="BK341" s="33">
        <v>1.424174175E-3</v>
      </c>
      <c r="BL341" s="33">
        <v>1.4039833249999999E-3</v>
      </c>
      <c r="BM341" s="33">
        <v>1.384499525E-3</v>
      </c>
      <c r="BN341" s="33">
        <v>1.365674525E-3</v>
      </c>
      <c r="BO341" s="33">
        <v>1.34786895E-3</v>
      </c>
      <c r="BP341" s="33">
        <v>1.3296960749999999E-3</v>
      </c>
      <c r="BQ341" s="33">
        <v>1.311765125E-3</v>
      </c>
      <c r="BR341" s="33">
        <v>1.29416095E-3</v>
      </c>
      <c r="BS341" s="33">
        <v>1.2770868499999998E-3</v>
      </c>
      <c r="BT341" s="33">
        <v>1.2600791500000002E-3</v>
      </c>
      <c r="BU341" s="33">
        <v>1.2427555000000001E-3</v>
      </c>
      <c r="BV341" s="33">
        <v>1.22579565E-3</v>
      </c>
      <c r="BW341" s="33">
        <v>1.20957165E-3</v>
      </c>
      <c r="BX341" s="33">
        <v>1.193784125E-3</v>
      </c>
      <c r="BY341" s="33">
        <v>1.1787974499999998E-3</v>
      </c>
      <c r="BZ341" s="33">
        <v>1.1637562E-3</v>
      </c>
      <c r="CA341" s="33">
        <v>1.1490519E-3</v>
      </c>
      <c r="CB341" s="33">
        <v>1.1341148499999999E-3</v>
      </c>
      <c r="CC341" s="33">
        <v>1.1194135500000001E-3</v>
      </c>
      <c r="CD341" s="33">
        <v>1.10490955E-3</v>
      </c>
      <c r="CE341" s="33">
        <v>1.0904366749999999E-3</v>
      </c>
      <c r="CF341" s="33">
        <v>1.0765092750000002E-3</v>
      </c>
      <c r="CG341" s="33">
        <v>1.0630153500000002E-3</v>
      </c>
      <c r="CH341" s="33">
        <v>1.0495977E-3</v>
      </c>
      <c r="CI341" s="33">
        <v>1.0366704000000001E-3</v>
      </c>
      <c r="CJ341" s="33">
        <v>1.0237281750000002E-3</v>
      </c>
      <c r="CK341" s="33">
        <v>1.011217225E-3</v>
      </c>
      <c r="CL341" s="33">
        <v>9.9901100000000017E-4</v>
      </c>
      <c r="CM341" s="33">
        <v>9.8691782500000009E-4</v>
      </c>
      <c r="CN341" s="33">
        <v>9.7455067500000004E-4</v>
      </c>
      <c r="CO341" s="33">
        <v>9.6241857500000002E-4</v>
      </c>
      <c r="CP341" s="33">
        <v>9.5101132500000009E-4</v>
      </c>
      <c r="CQ341" s="33">
        <v>9.3995074999999998E-4</v>
      </c>
      <c r="CR341" s="33">
        <v>9.2939502499999997E-4</v>
      </c>
      <c r="CS341" s="33">
        <v>9.1898325000000004E-4</v>
      </c>
      <c r="CT341" s="33">
        <v>9.0826642500000006E-4</v>
      </c>
      <c r="CU341" s="33">
        <v>8.9760217500000001E-4</v>
      </c>
      <c r="CV341" s="33">
        <v>8.8665310000000008E-4</v>
      </c>
      <c r="CW341" s="33">
        <v>8.7642589999999999E-4</v>
      </c>
      <c r="CX341" s="33">
        <v>8.667709250000001E-4</v>
      </c>
      <c r="CY341" s="33">
        <v>8.5729077499999997E-4</v>
      </c>
      <c r="CZ341" s="33">
        <v>8.4811960000000014E-4</v>
      </c>
      <c r="DA341" s="33">
        <v>8.3883324999999996E-4</v>
      </c>
      <c r="DB341" s="33">
        <v>8.3007989999999993E-4</v>
      </c>
      <c r="DC341" s="33">
        <v>8.2155872500000004E-4</v>
      </c>
      <c r="DD341" s="33">
        <v>8.1264390000000014E-4</v>
      </c>
      <c r="DE341" s="33">
        <v>8.0383734999999997E-4</v>
      </c>
      <c r="DF341" s="33">
        <v>7.9509525000000009E-4</v>
      </c>
      <c r="DG341" s="33">
        <v>7.8666939999999996E-4</v>
      </c>
      <c r="DH341" s="33">
        <v>7.7817647499999994E-4</v>
      </c>
      <c r="DI341" s="33">
        <v>7.7021255000000002E-4</v>
      </c>
      <c r="DJ341" s="33">
        <v>7.6262535000000008E-4</v>
      </c>
      <c r="DK341" s="33">
        <v>7.5523105E-4</v>
      </c>
      <c r="DL341" s="33">
        <v>7.4809300000000002E-4</v>
      </c>
      <c r="DM341" s="33">
        <v>7.4046340000000004E-4</v>
      </c>
      <c r="DN341" s="33">
        <v>7.3287020000000012E-4</v>
      </c>
      <c r="DO341" s="33">
        <v>7.2566152500000002E-4</v>
      </c>
      <c r="DP341" s="33">
        <v>7.183967750000001E-4</v>
      </c>
      <c r="DQ341" s="33">
        <v>7.1145502499999995E-4</v>
      </c>
      <c r="DR341" s="33">
        <v>7.0446787500000004E-4</v>
      </c>
      <c r="DS341" s="33">
        <v>6.9769340000000002E-4</v>
      </c>
      <c r="DT341" s="33">
        <v>6.9114100000000004E-4</v>
      </c>
      <c r="DU341" s="33">
        <v>6.8504684999999999E-4</v>
      </c>
      <c r="DV341" s="33">
        <v>6.7859125000000007E-4</v>
      </c>
      <c r="DW341" s="33">
        <v>6.718188500000001E-4</v>
      </c>
      <c r="DX341" s="33">
        <v>6.6496457499999996E-4</v>
      </c>
      <c r="DY341" s="33">
        <v>6.5825742500000002E-4</v>
      </c>
      <c r="DZ341" s="33">
        <v>6.5166707500000011E-4</v>
      </c>
      <c r="EA341" s="33">
        <v>6.4559805000000007E-4</v>
      </c>
      <c r="EB341" s="33">
        <v>6.3966552500000005E-4</v>
      </c>
      <c r="EC341" s="33">
        <v>6.3417382499999998E-4</v>
      </c>
      <c r="ED341" s="33">
        <v>6.2853020000000004E-4</v>
      </c>
      <c r="EE341" s="33">
        <v>6.2284410000000004E-4</v>
      </c>
      <c r="EF341" s="33">
        <v>6.1715809999999996E-4</v>
      </c>
      <c r="EG341" s="33">
        <v>6.1107257499999992E-4</v>
      </c>
      <c r="EH341" s="33">
        <v>6.0512169999999994E-4</v>
      </c>
      <c r="EI341" s="33">
        <v>5.9917232500000003E-4</v>
      </c>
      <c r="EJ341" s="33">
        <v>5.9330205E-4</v>
      </c>
      <c r="EK341" s="33">
        <v>5.8792574999999992E-4</v>
      </c>
      <c r="EL341" s="33">
        <v>5.8263742500000004E-4</v>
      </c>
      <c r="EM341" s="33">
        <v>5.7756554999999991E-4</v>
      </c>
      <c r="EN341" s="33">
        <v>5.724603E-4</v>
      </c>
      <c r="EO341" s="33">
        <v>5.6738390000000006E-4</v>
      </c>
      <c r="EP341" s="33">
        <v>5.6171265000000002E-4</v>
      </c>
      <c r="EQ341" s="33">
        <v>5.5610710000000005E-4</v>
      </c>
      <c r="ER341" s="33">
        <v>5.5047257499999996E-4</v>
      </c>
      <c r="ES341" s="33">
        <v>5.453147249999999E-4</v>
      </c>
      <c r="ET341" s="33">
        <v>5.4052732500000007E-4</v>
      </c>
      <c r="EU341" s="33">
        <v>5.3602779999999996E-4</v>
      </c>
      <c r="EV341" s="33">
        <v>5.3152688000000011E-4</v>
      </c>
      <c r="EW341" s="33">
        <v>5.2710965500000009E-4</v>
      </c>
      <c r="EX341" s="33">
        <v>5.2244190750000007E-4</v>
      </c>
      <c r="EY341" s="33">
        <v>5.1784750000000005E-4</v>
      </c>
      <c r="EZ341" s="33">
        <v>5.1328645749999997E-4</v>
      </c>
      <c r="FA341" s="33">
        <v>5.0849025750000006E-4</v>
      </c>
      <c r="FB341" s="33">
        <v>5.0371310250000006E-4</v>
      </c>
      <c r="FC341" s="33">
        <v>4.9936992500000004E-4</v>
      </c>
      <c r="FD341" s="33">
        <v>4.9499900750000006E-4</v>
      </c>
      <c r="FE341" s="33">
        <v>4.9100106999999996E-4</v>
      </c>
      <c r="FF341" s="33">
        <v>4.8698798499999994E-4</v>
      </c>
      <c r="FG341" s="33">
        <v>4.8297712999999996E-4</v>
      </c>
      <c r="FH341" s="33">
        <v>4.7882651249999997E-4</v>
      </c>
      <c r="FI341" s="33">
        <v>4.7473182500000006E-4</v>
      </c>
      <c r="FJ341" s="33">
        <v>4.7066061500000001E-4</v>
      </c>
      <c r="FK341" s="33">
        <v>4.6669319499999994E-4</v>
      </c>
      <c r="FL341" s="33">
        <v>4.6277953000000002E-4</v>
      </c>
      <c r="FM341" s="33">
        <v>4.5914129250000007E-4</v>
      </c>
      <c r="FN341" s="33">
        <v>4.5571666250000001E-4</v>
      </c>
      <c r="FO341" s="33">
        <v>4.5247841749999999E-4</v>
      </c>
      <c r="FP341" s="33">
        <v>4.4902870250000004E-4</v>
      </c>
      <c r="FQ341" s="33">
        <v>4.4554238249999999E-4</v>
      </c>
      <c r="FR341" s="33">
        <v>4.41847635E-4</v>
      </c>
      <c r="FS341" s="33">
        <v>4.3826826500000004E-4</v>
      </c>
      <c r="FT341" s="33">
        <v>4.3468386250000002E-4</v>
      </c>
      <c r="FU341" s="33">
        <v>4.3114255E-4</v>
      </c>
      <c r="FV341" s="33">
        <v>4.2792230000000001E-4</v>
      </c>
      <c r="FW341" s="33">
        <v>4.2503098E-4</v>
      </c>
      <c r="FX341" s="33">
        <v>4.2198936750000005E-4</v>
      </c>
      <c r="FY341" s="33">
        <v>4.1923399249999997E-4</v>
      </c>
      <c r="FZ341" s="33">
        <v>4.1604593749999997E-4</v>
      </c>
      <c r="GA341" s="33">
        <v>4.1279084500000005E-4</v>
      </c>
      <c r="GB341" s="33">
        <v>4.0957506999999996E-4</v>
      </c>
      <c r="GC341" s="33">
        <v>4.0646932749999995E-4</v>
      </c>
      <c r="GD341" s="33">
        <v>4.0331538250000005E-4</v>
      </c>
      <c r="GE341" s="33">
        <v>4.0042854250000004E-4</v>
      </c>
      <c r="GF341" s="33">
        <v>3.9779348499999998E-4</v>
      </c>
      <c r="GG341" s="33">
        <v>3.9515264749999997E-4</v>
      </c>
      <c r="GH341" s="33">
        <v>3.9268746249999996E-4</v>
      </c>
      <c r="GI341" s="33">
        <v>3.9017499499999995E-4</v>
      </c>
      <c r="GJ341" s="33">
        <v>3.8738962499999997E-4</v>
      </c>
      <c r="GK341" s="33">
        <v>3.8458564249999999E-4</v>
      </c>
      <c r="GL341" s="33">
        <v>3.8152315250000003E-4</v>
      </c>
      <c r="GM341" s="33">
        <v>3.7853940000000003E-4</v>
      </c>
      <c r="GN341" s="33">
        <v>3.7582627999999997E-4</v>
      </c>
      <c r="GO341" s="33">
        <v>3.732865875E-4</v>
      </c>
      <c r="GP341" s="33">
        <v>3.7081733499999997E-4</v>
      </c>
      <c r="GQ341" s="33">
        <v>3.6840930499999996E-4</v>
      </c>
      <c r="GR341" s="33">
        <v>3.6605531499999999E-4</v>
      </c>
      <c r="GS341" s="33">
        <v>3.6364085999999996E-4</v>
      </c>
      <c r="GT341" s="33">
        <v>3.609623775E-4</v>
      </c>
      <c r="GU341" s="33">
        <v>3.5827362750000003E-4</v>
      </c>
      <c r="GV341" s="33">
        <v>3.5561680250000005E-4</v>
      </c>
      <c r="GW341" s="33">
        <v>3.5321080749999999E-4</v>
      </c>
      <c r="GX341" s="33">
        <v>3.5077779250000001E-4</v>
      </c>
    </row>
    <row r="342" spans="1:206" x14ac:dyDescent="0.25">
      <c r="A342" s="13" t="str">
        <f t="shared" si="3"/>
        <v>Boom-EXTREMELY COARSE-0.8-20-60</v>
      </c>
      <c r="B342" s="13" t="s">
        <v>57</v>
      </c>
      <c r="C342" s="13" t="s">
        <v>33</v>
      </c>
      <c r="D342" s="23">
        <v>0.8</v>
      </c>
      <c r="E342" s="23">
        <v>20</v>
      </c>
      <c r="F342" s="32">
        <v>60</v>
      </c>
      <c r="G342" s="13">
        <v>3.9768432499999999E-2</v>
      </c>
      <c r="H342" s="13">
        <v>3.0050807500000002E-2</v>
      </c>
      <c r="I342" s="13">
        <v>2.47824E-2</v>
      </c>
      <c r="J342" s="13">
        <v>2.138408E-2</v>
      </c>
      <c r="K342" s="13">
        <v>1.8850642500000001E-2</v>
      </c>
      <c r="L342" s="13">
        <v>1.6902855000000001E-2</v>
      </c>
      <c r="M342" s="13">
        <v>1.51758355E-2</v>
      </c>
      <c r="N342" s="13">
        <v>1.381213475E-2</v>
      </c>
      <c r="O342" s="13">
        <v>1.250245725E-2</v>
      </c>
      <c r="P342" s="13">
        <v>1.1321742750000001E-2</v>
      </c>
      <c r="Q342" s="13">
        <v>1.021272875E-2</v>
      </c>
      <c r="R342" s="13">
        <v>9.1406342499999998E-3</v>
      </c>
      <c r="S342" s="13">
        <v>8.0984627500000003E-3</v>
      </c>
      <c r="T342" s="13">
        <v>7.1253190000000015E-3</v>
      </c>
      <c r="U342" s="13">
        <v>6.1690149999999999E-3</v>
      </c>
      <c r="V342" s="13">
        <v>5.2703489999999997E-3</v>
      </c>
      <c r="W342" s="13">
        <v>4.4348254999999996E-3</v>
      </c>
      <c r="X342" s="13">
        <v>4.0102922500000002E-3</v>
      </c>
      <c r="Y342" s="13">
        <v>3.6575887499999999E-3</v>
      </c>
      <c r="Z342" s="13">
        <v>3.3583900000000002E-3</v>
      </c>
      <c r="AA342" s="13">
        <v>3.0997472500000002E-3</v>
      </c>
      <c r="AB342" s="13">
        <v>2.8754005000000003E-3</v>
      </c>
      <c r="AC342" s="13">
        <v>2.6778755000000003E-3</v>
      </c>
      <c r="AD342" s="13">
        <v>2.5044910000000002E-3</v>
      </c>
      <c r="AE342" s="13">
        <v>2.3486177499999999E-3</v>
      </c>
      <c r="AF342" s="13">
        <v>2.2107375499999999E-3</v>
      </c>
      <c r="AG342" s="13">
        <v>2.0865215250000001E-3</v>
      </c>
      <c r="AH342" s="13">
        <v>1.9734909749999996E-3</v>
      </c>
      <c r="AI342" s="13">
        <v>1.8714842249999998E-3</v>
      </c>
      <c r="AJ342" s="13">
        <v>1.778693775E-3</v>
      </c>
      <c r="AK342" s="13">
        <v>1.6926513249999999E-3</v>
      </c>
      <c r="AL342" s="13">
        <v>1.6135079E-3</v>
      </c>
      <c r="AM342" s="13">
        <v>1.5401594000000001E-3</v>
      </c>
      <c r="AN342" s="13">
        <v>1.47196765E-3</v>
      </c>
      <c r="AO342" s="13">
        <v>1.408905375E-3</v>
      </c>
      <c r="AP342" s="13">
        <v>1.3507651499999999E-3</v>
      </c>
      <c r="AQ342" s="13">
        <v>1.2962789749999999E-3</v>
      </c>
      <c r="AR342" s="13">
        <v>1.2453530999999999E-3</v>
      </c>
      <c r="AS342" s="13">
        <v>1.1975248250000001E-3</v>
      </c>
      <c r="AT342" s="13">
        <v>1.153183475E-3</v>
      </c>
      <c r="AU342" s="13">
        <v>1.111776625E-3</v>
      </c>
      <c r="AV342" s="13">
        <v>1.0727041499999999E-3</v>
      </c>
      <c r="AW342" s="13">
        <v>1.03642075E-3</v>
      </c>
      <c r="AX342" s="13">
        <v>1.0020314250000001E-3</v>
      </c>
      <c r="AY342" s="13">
        <v>9.6902505E-4</v>
      </c>
      <c r="AZ342" s="13">
        <v>9.3874150000000005E-4</v>
      </c>
      <c r="BA342" s="13">
        <v>9.0923442500000001E-4</v>
      </c>
      <c r="BB342" s="13">
        <v>8.8208077499999998E-4</v>
      </c>
      <c r="BC342" s="13">
        <v>8.5607202500000005E-4</v>
      </c>
      <c r="BD342" s="13">
        <v>8.3101494999999993E-4</v>
      </c>
      <c r="BE342" s="13">
        <v>8.0740580000000003E-4</v>
      </c>
      <c r="BF342" s="13">
        <v>7.84816875E-4</v>
      </c>
      <c r="BG342" s="13">
        <v>7.6352880000000003E-4</v>
      </c>
      <c r="BH342" s="13">
        <v>7.4348207499999998E-4</v>
      </c>
      <c r="BI342" s="13">
        <v>7.2471874999999999E-4</v>
      </c>
      <c r="BJ342" s="13">
        <v>7.0685404999999994E-4</v>
      </c>
      <c r="BK342" s="13">
        <v>6.8961575000000002E-4</v>
      </c>
      <c r="BL342" s="13">
        <v>6.7405157500000003E-4</v>
      </c>
      <c r="BM342" s="13">
        <v>6.5875927499999996E-4</v>
      </c>
      <c r="BN342" s="13">
        <v>6.4475070000000005E-4</v>
      </c>
      <c r="BO342" s="13">
        <v>6.3169214999999994E-4</v>
      </c>
      <c r="BP342" s="13">
        <v>6.1910340000000011E-4</v>
      </c>
      <c r="BQ342" s="13">
        <v>6.0695509999999999E-4</v>
      </c>
      <c r="BR342" s="13">
        <v>5.9554887500000008E-4</v>
      </c>
      <c r="BS342" s="13">
        <v>5.8518245E-4</v>
      </c>
      <c r="BT342" s="13">
        <v>5.7530902499999999E-4</v>
      </c>
      <c r="BU342" s="13">
        <v>5.6639307500000002E-4</v>
      </c>
      <c r="BV342" s="13">
        <v>5.5800637500000002E-4</v>
      </c>
      <c r="BW342" s="13">
        <v>5.4985482500000008E-4</v>
      </c>
      <c r="BX342" s="13">
        <v>5.4204602500000003E-4</v>
      </c>
      <c r="BY342" s="13">
        <v>5.3455927499999997E-4</v>
      </c>
      <c r="BZ342" s="13">
        <v>5.2736827499999994E-4</v>
      </c>
      <c r="CA342" s="13">
        <v>5.2057800000000006E-4</v>
      </c>
      <c r="CB342" s="13">
        <v>5.1406684499999997E-4</v>
      </c>
      <c r="CC342" s="13">
        <v>5.0862038749999996E-4</v>
      </c>
      <c r="CD342" s="13">
        <v>5.0284755000000003E-4</v>
      </c>
      <c r="CE342" s="13">
        <v>4.9777384749999994E-4</v>
      </c>
      <c r="CF342" s="13">
        <v>4.9273508749999998E-4</v>
      </c>
      <c r="CG342" s="13">
        <v>4.8749077499999998E-4</v>
      </c>
      <c r="CH342" s="13">
        <v>4.8292306750000001E-4</v>
      </c>
      <c r="CI342" s="13">
        <v>4.7859853249999999E-4</v>
      </c>
      <c r="CJ342" s="13">
        <v>4.7442906000000004E-4</v>
      </c>
      <c r="CK342" s="13">
        <v>4.7088167500000005E-4</v>
      </c>
      <c r="CL342" s="13">
        <v>4.6760410500000006E-4</v>
      </c>
      <c r="CM342" s="13">
        <v>4.6473651250000006E-4</v>
      </c>
      <c r="CN342" s="13">
        <v>4.6164716500000003E-4</v>
      </c>
      <c r="CO342" s="13">
        <v>4.5896494750000003E-4</v>
      </c>
      <c r="CP342" s="13">
        <v>4.5571749749999998E-4</v>
      </c>
      <c r="CQ342" s="13">
        <v>4.5270647249999999E-4</v>
      </c>
      <c r="CR342" s="13">
        <v>4.4984299250000004E-4</v>
      </c>
      <c r="CS342" s="13">
        <v>4.4702727250000001E-4</v>
      </c>
      <c r="CT342" s="13">
        <v>4.4438475750000004E-4</v>
      </c>
      <c r="CU342" s="13">
        <v>4.4181689750000003E-4</v>
      </c>
      <c r="CV342" s="13">
        <v>4.3955109999999997E-4</v>
      </c>
      <c r="CW342" s="13">
        <v>4.3712907999999997E-4</v>
      </c>
      <c r="CX342" s="13">
        <v>4.3473939999999999E-4</v>
      </c>
      <c r="CY342" s="13">
        <v>4.3246584749999996E-4</v>
      </c>
      <c r="CZ342" s="13">
        <v>4.2955918249999996E-4</v>
      </c>
      <c r="DA342" s="13">
        <v>4.2689821749999999E-4</v>
      </c>
      <c r="DB342" s="13">
        <v>4.2412006999999999E-4</v>
      </c>
      <c r="DC342" s="13">
        <v>4.2176043749999996E-4</v>
      </c>
      <c r="DD342" s="13">
        <v>4.1947590000000003E-4</v>
      </c>
      <c r="DE342" s="13">
        <v>4.1730384249999994E-4</v>
      </c>
      <c r="DF342" s="13">
        <v>4.15713125E-4</v>
      </c>
      <c r="DG342" s="13">
        <v>4.1374713499999996E-4</v>
      </c>
      <c r="DH342" s="13">
        <v>4.1178883500000003E-4</v>
      </c>
      <c r="DI342" s="13">
        <v>4.0971862500000005E-4</v>
      </c>
      <c r="DJ342" s="13">
        <v>4.0709214249999998E-4</v>
      </c>
      <c r="DK342" s="13">
        <v>4.0492352500000003E-4</v>
      </c>
      <c r="DL342" s="13">
        <v>4.0265106249999999E-4</v>
      </c>
      <c r="DM342" s="13">
        <v>4.0062074750000002E-4</v>
      </c>
      <c r="DN342" s="13">
        <v>3.9871509249999996E-4</v>
      </c>
      <c r="DO342" s="13">
        <v>3.9711983749999999E-4</v>
      </c>
      <c r="DP342" s="13">
        <v>3.9510800000000003E-4</v>
      </c>
      <c r="DQ342" s="13">
        <v>3.9334510500000004E-4</v>
      </c>
      <c r="DR342" s="13">
        <v>3.917859125E-4</v>
      </c>
      <c r="DS342" s="13">
        <v>3.9005058999999999E-4</v>
      </c>
      <c r="DT342" s="13">
        <v>3.8818670999999998E-4</v>
      </c>
      <c r="DU342" s="13">
        <v>3.8657977999999999E-4</v>
      </c>
      <c r="DV342" s="13">
        <v>3.8466990499999993E-4</v>
      </c>
      <c r="DW342" s="13">
        <v>3.8313969000000007E-4</v>
      </c>
      <c r="DX342" s="13">
        <v>3.8152111999999996E-4</v>
      </c>
      <c r="DY342" s="13">
        <v>3.7995015249999993E-4</v>
      </c>
      <c r="DZ342" s="13">
        <v>3.7813559749999998E-4</v>
      </c>
      <c r="EA342" s="13">
        <v>3.7656460749999993E-4</v>
      </c>
      <c r="EB342" s="13">
        <v>3.7490362499999999E-4</v>
      </c>
      <c r="EC342" s="13">
        <v>3.7290389250000002E-4</v>
      </c>
      <c r="ED342" s="13">
        <v>3.7134602250000001E-4</v>
      </c>
      <c r="EE342" s="13">
        <v>3.7017585999999996E-4</v>
      </c>
      <c r="EF342" s="13">
        <v>3.6905092500000004E-4</v>
      </c>
      <c r="EG342" s="13">
        <v>3.6829085499999996E-4</v>
      </c>
      <c r="EH342" s="13">
        <v>3.6729247000000004E-4</v>
      </c>
      <c r="EI342" s="13">
        <v>3.6625288250000001E-4</v>
      </c>
      <c r="EJ342" s="13">
        <v>3.6460255249999996E-4</v>
      </c>
      <c r="EK342" s="13">
        <v>3.6294083750000003E-4</v>
      </c>
      <c r="EL342" s="13">
        <v>3.6086852999999997E-4</v>
      </c>
      <c r="EM342" s="13">
        <v>3.5860527000000002E-4</v>
      </c>
      <c r="EN342" s="13">
        <v>3.5688044249999998E-4</v>
      </c>
      <c r="EO342" s="13">
        <v>3.5550299249999999E-4</v>
      </c>
      <c r="EP342" s="13">
        <v>3.5437092749999999E-4</v>
      </c>
      <c r="EQ342" s="13">
        <v>3.5349455749999998E-4</v>
      </c>
      <c r="ER342" s="13">
        <v>3.5252815499999999E-4</v>
      </c>
      <c r="ES342" s="13">
        <v>3.5160258250000002E-4</v>
      </c>
      <c r="ET342" s="13">
        <v>3.5054116499999999E-4</v>
      </c>
      <c r="EU342" s="13">
        <v>3.4933417999999996E-4</v>
      </c>
      <c r="EV342" s="13">
        <v>3.4775307750000003E-4</v>
      </c>
      <c r="EW342" s="13">
        <v>3.4648132500000005E-4</v>
      </c>
      <c r="EX342" s="13">
        <v>3.4519660000000002E-4</v>
      </c>
      <c r="EY342" s="13">
        <v>3.4378069250000002E-4</v>
      </c>
      <c r="EZ342" s="13">
        <v>3.4225871499999998E-4</v>
      </c>
      <c r="FA342" s="13">
        <v>3.4076621000000002E-4</v>
      </c>
      <c r="FB342" s="13">
        <v>3.39259545E-4</v>
      </c>
      <c r="FC342" s="13">
        <v>3.3778793000000001E-4</v>
      </c>
      <c r="FD342" s="13">
        <v>3.3634813499999999E-4</v>
      </c>
      <c r="FE342" s="13">
        <v>3.3521660249999997E-4</v>
      </c>
      <c r="FF342" s="13">
        <v>3.3398022250000003E-4</v>
      </c>
      <c r="FG342" s="13">
        <v>3.3318372999999998E-4</v>
      </c>
      <c r="FH342" s="13">
        <v>3.3248753000000001E-4</v>
      </c>
      <c r="FI342" s="13">
        <v>3.3171294E-4</v>
      </c>
      <c r="FJ342" s="13">
        <v>3.3102530000000003E-4</v>
      </c>
      <c r="FK342" s="13">
        <v>3.3009860749999998E-4</v>
      </c>
      <c r="FL342" s="13">
        <v>3.2877955250000003E-4</v>
      </c>
      <c r="FM342" s="13">
        <v>3.2733612250000001E-4</v>
      </c>
      <c r="FN342" s="13">
        <v>3.2580741500000003E-4</v>
      </c>
      <c r="FO342" s="13">
        <v>3.2443804250000002E-4</v>
      </c>
      <c r="FP342" s="13">
        <v>3.2316072000000001E-4</v>
      </c>
      <c r="FQ342" s="13">
        <v>3.2215022000000004E-4</v>
      </c>
      <c r="FR342" s="13">
        <v>3.2113055000000001E-4</v>
      </c>
      <c r="FS342" s="13">
        <v>3.2022531E-4</v>
      </c>
      <c r="FT342" s="13">
        <v>3.19489475E-4</v>
      </c>
      <c r="FU342" s="13">
        <v>3.1874948750000001E-4</v>
      </c>
      <c r="FV342" s="13">
        <v>3.175397425E-4</v>
      </c>
      <c r="FW342" s="13">
        <v>3.1617395500000003E-4</v>
      </c>
      <c r="FX342" s="13">
        <v>3.1513979250000001E-4</v>
      </c>
      <c r="FY342" s="13">
        <v>3.143323275E-4</v>
      </c>
      <c r="FZ342" s="13">
        <v>3.1325875250000004E-4</v>
      </c>
      <c r="GA342" s="13">
        <v>3.1228410749999997E-4</v>
      </c>
      <c r="GB342" s="13">
        <v>3.1159181000000002E-4</v>
      </c>
      <c r="GC342" s="13">
        <v>3.1095223250000002E-4</v>
      </c>
      <c r="GD342" s="13">
        <v>3.1029668500000003E-4</v>
      </c>
      <c r="GE342" s="13">
        <v>3.0956995750000001E-4</v>
      </c>
      <c r="GF342" s="13">
        <v>3.0872529750000004E-4</v>
      </c>
      <c r="GG342" s="13">
        <v>3.0798611500000003E-4</v>
      </c>
      <c r="GH342" s="13">
        <v>3.0715585749999997E-4</v>
      </c>
      <c r="GI342" s="13">
        <v>3.0605773250000004E-4</v>
      </c>
      <c r="GJ342" s="13">
        <v>3.0491166750000004E-4</v>
      </c>
      <c r="GK342" s="13">
        <v>3.0340510500000004E-4</v>
      </c>
      <c r="GL342" s="13">
        <v>3.016322375E-4</v>
      </c>
      <c r="GM342" s="13">
        <v>2.999834425E-4</v>
      </c>
      <c r="GN342" s="13">
        <v>2.9804454999999999E-4</v>
      </c>
      <c r="GO342" s="13">
        <v>2.9589888000000001E-4</v>
      </c>
      <c r="GP342" s="13">
        <v>2.9381679999999997E-4</v>
      </c>
      <c r="GQ342" s="13">
        <v>2.9196411250000001E-4</v>
      </c>
      <c r="GR342" s="13">
        <v>2.9015606250000004E-4</v>
      </c>
      <c r="GS342" s="13">
        <v>2.8848324250000003E-4</v>
      </c>
      <c r="GT342" s="13">
        <v>2.867801725E-4</v>
      </c>
      <c r="GU342" s="13">
        <v>2.8512753249999997E-4</v>
      </c>
      <c r="GV342" s="13">
        <v>2.8358617999999999E-4</v>
      </c>
      <c r="GW342" s="13">
        <v>2.8173261000000003E-4</v>
      </c>
      <c r="GX342" s="13">
        <v>2.7943594750000003E-4</v>
      </c>
    </row>
    <row r="343" spans="1:206" x14ac:dyDescent="0.25">
      <c r="A343" s="13" t="str">
        <f t="shared" si="3"/>
        <v>Boom-EXTREMELY COARSE-0.8-14-60</v>
      </c>
      <c r="B343" s="13" t="s">
        <v>57</v>
      </c>
      <c r="C343" s="13" t="s">
        <v>33</v>
      </c>
      <c r="D343" s="23">
        <v>0.8</v>
      </c>
      <c r="E343" s="23">
        <v>14</v>
      </c>
      <c r="F343" s="32">
        <v>60</v>
      </c>
      <c r="G343" s="13">
        <v>2.7743742500000002E-2</v>
      </c>
      <c r="H343" s="13">
        <v>2.0033467499999999E-2</v>
      </c>
      <c r="I343" s="13">
        <v>1.59611575E-2</v>
      </c>
      <c r="J343" s="13">
        <v>1.359759175E-2</v>
      </c>
      <c r="K343" s="13">
        <v>1.188262375E-2</v>
      </c>
      <c r="L343" s="13">
        <v>1.0571526500000001E-2</v>
      </c>
      <c r="M343" s="13">
        <v>9.4914962500000002E-3</v>
      </c>
      <c r="N343" s="13">
        <v>8.592694750000001E-3</v>
      </c>
      <c r="O343" s="13">
        <v>7.8085572500000006E-3</v>
      </c>
      <c r="P343" s="13">
        <v>7.0922879999999995E-3</v>
      </c>
      <c r="Q343" s="13">
        <v>6.3864697500000001E-3</v>
      </c>
      <c r="R343" s="13">
        <v>5.7380974999999999E-3</v>
      </c>
      <c r="S343" s="13">
        <v>5.0832777499999994E-3</v>
      </c>
      <c r="T343" s="13">
        <v>4.4502604999999999E-3</v>
      </c>
      <c r="U343" s="13">
        <v>3.8358817500000002E-3</v>
      </c>
      <c r="V343" s="13">
        <v>3.2576355000000002E-3</v>
      </c>
      <c r="W343" s="13">
        <v>2.7188687499999998E-3</v>
      </c>
      <c r="X343" s="13">
        <v>2.4587114999999999E-3</v>
      </c>
      <c r="Y343" s="13">
        <v>2.2467863499999997E-3</v>
      </c>
      <c r="Z343" s="13">
        <v>2.070644525E-3</v>
      </c>
      <c r="AA343" s="13">
        <v>1.9212047249999998E-3</v>
      </c>
      <c r="AB343" s="13">
        <v>1.7933301999999999E-3</v>
      </c>
      <c r="AC343" s="13">
        <v>1.6830184999999998E-3</v>
      </c>
      <c r="AD343" s="13">
        <v>1.58670785E-3</v>
      </c>
      <c r="AE343" s="13">
        <v>1.50292505E-3</v>
      </c>
      <c r="AF343" s="13">
        <v>1.4288704E-3</v>
      </c>
      <c r="AG343" s="13">
        <v>1.3632689250000002E-3</v>
      </c>
      <c r="AH343" s="13">
        <v>1.3051588000000001E-3</v>
      </c>
      <c r="AI343" s="13">
        <v>1.2519341249999998E-3</v>
      </c>
      <c r="AJ343" s="13">
        <v>1.2044687E-3</v>
      </c>
      <c r="AK343" s="13">
        <v>1.1611987E-3</v>
      </c>
      <c r="AL343" s="13">
        <v>1.12206635E-3</v>
      </c>
      <c r="AM343" s="13">
        <v>1.0863194749999999E-3</v>
      </c>
      <c r="AN343" s="13">
        <v>1.0537664250000001E-3</v>
      </c>
      <c r="AO343" s="13">
        <v>1.0236249750000001E-3</v>
      </c>
      <c r="AP343" s="13">
        <v>9.9663820000000006E-4</v>
      </c>
      <c r="AQ343" s="13">
        <v>9.7146532500000003E-4</v>
      </c>
      <c r="AR343" s="13">
        <v>9.4862282500000016E-4</v>
      </c>
      <c r="AS343" s="13">
        <v>9.2724312499999984E-4</v>
      </c>
      <c r="AT343" s="13">
        <v>9.0734477499999997E-4</v>
      </c>
      <c r="AU343" s="13">
        <v>8.8863687500000002E-4</v>
      </c>
      <c r="AV343" s="13">
        <v>8.7169572500000005E-4</v>
      </c>
      <c r="AW343" s="13">
        <v>8.5577400000000001E-4</v>
      </c>
      <c r="AX343" s="13">
        <v>8.4117740000000006E-4</v>
      </c>
      <c r="AY343" s="13">
        <v>8.2791062499999995E-4</v>
      </c>
      <c r="AZ343" s="13">
        <v>8.1565992499999993E-4</v>
      </c>
      <c r="BA343" s="13">
        <v>8.0397879999999995E-4</v>
      </c>
      <c r="BB343" s="13">
        <v>7.9302652500000002E-4</v>
      </c>
      <c r="BC343" s="13">
        <v>7.8247592499999991E-4</v>
      </c>
      <c r="BD343" s="13">
        <v>7.7295409999999999E-4</v>
      </c>
      <c r="BE343" s="13">
        <v>7.6373677499999993E-4</v>
      </c>
      <c r="BF343" s="13">
        <v>7.556714E-4</v>
      </c>
      <c r="BG343" s="13">
        <v>7.4771122500000005E-4</v>
      </c>
      <c r="BH343" s="13">
        <v>7.4015620000000002E-4</v>
      </c>
      <c r="BI343" s="13">
        <v>7.3261077500000001E-4</v>
      </c>
      <c r="BJ343" s="13">
        <v>7.25445575E-4</v>
      </c>
      <c r="BK343" s="13">
        <v>7.1853199999999992E-4</v>
      </c>
      <c r="BL343" s="13">
        <v>7.118404149999999E-4</v>
      </c>
      <c r="BM343" s="13">
        <v>7.0579160500000007E-4</v>
      </c>
      <c r="BN343" s="13">
        <v>6.9958430500000003E-4</v>
      </c>
      <c r="BO343" s="13">
        <v>6.9361682250000006E-4</v>
      </c>
      <c r="BP343" s="13">
        <v>6.8801770749999996E-4</v>
      </c>
      <c r="BQ343" s="13">
        <v>6.8186002249999997E-4</v>
      </c>
      <c r="BR343" s="13">
        <v>6.7617546749999997E-4</v>
      </c>
      <c r="BS343" s="13">
        <v>6.7065817499999993E-4</v>
      </c>
      <c r="BT343" s="13">
        <v>6.6507897249999995E-4</v>
      </c>
      <c r="BU343" s="13">
        <v>6.5980534749999998E-4</v>
      </c>
      <c r="BV343" s="13">
        <v>6.5484035499999995E-4</v>
      </c>
      <c r="BW343" s="13">
        <v>6.4999682249999998E-4</v>
      </c>
      <c r="BX343" s="13">
        <v>6.4519718750000003E-4</v>
      </c>
      <c r="BY343" s="13">
        <v>6.4080383500000004E-4</v>
      </c>
      <c r="BZ343" s="13">
        <v>6.3602553999999993E-4</v>
      </c>
      <c r="CA343" s="13">
        <v>6.3093862000000007E-4</v>
      </c>
      <c r="CB343" s="13">
        <v>6.2596593E-4</v>
      </c>
      <c r="CC343" s="13">
        <v>6.2067819000000005E-4</v>
      </c>
      <c r="CD343" s="13">
        <v>6.1552166999999998E-4</v>
      </c>
      <c r="CE343" s="13">
        <v>6.1038682000000006E-4</v>
      </c>
      <c r="CF343" s="13">
        <v>6.0550406249999995E-4</v>
      </c>
      <c r="CG343" s="13">
        <v>6.0051690250000002E-4</v>
      </c>
      <c r="CH343" s="13">
        <v>5.9515332499999996E-4</v>
      </c>
      <c r="CI343" s="13">
        <v>5.9007928250000004E-4</v>
      </c>
      <c r="CJ343" s="13">
        <v>5.8396275000000008E-4</v>
      </c>
      <c r="CK343" s="13">
        <v>5.7780754250000006E-4</v>
      </c>
      <c r="CL343" s="13">
        <v>5.7224474750000001E-4</v>
      </c>
      <c r="CM343" s="13">
        <v>5.6644698750000003E-4</v>
      </c>
      <c r="CN343" s="13">
        <v>5.6101868249999992E-4</v>
      </c>
      <c r="CO343" s="13">
        <v>5.5553275999999996E-4</v>
      </c>
      <c r="CP343" s="13">
        <v>5.4992966499999994E-4</v>
      </c>
      <c r="CQ343" s="13">
        <v>5.4398324000000007E-4</v>
      </c>
      <c r="CR343" s="13">
        <v>5.3783380999999995E-4</v>
      </c>
      <c r="CS343" s="13">
        <v>5.3132851499999997E-4</v>
      </c>
      <c r="CT343" s="13">
        <v>5.2456263499999997E-4</v>
      </c>
      <c r="CU343" s="13">
        <v>5.1841954000000001E-4</v>
      </c>
      <c r="CV343" s="13">
        <v>5.1214459249999999E-4</v>
      </c>
      <c r="CW343" s="13">
        <v>5.0599085250000006E-4</v>
      </c>
      <c r="CX343" s="13">
        <v>5.0010266500000004E-4</v>
      </c>
      <c r="CY343" s="13">
        <v>4.9410840499999995E-4</v>
      </c>
      <c r="CZ343" s="13">
        <v>4.8759102749999995E-4</v>
      </c>
      <c r="DA343" s="13">
        <v>4.8068783000000003E-4</v>
      </c>
      <c r="DB343" s="13">
        <v>4.7379679499999998E-4</v>
      </c>
      <c r="DC343" s="13">
        <v>4.6674133500000003E-4</v>
      </c>
      <c r="DD343" s="13">
        <v>4.5960541499999994E-4</v>
      </c>
      <c r="DE343" s="13">
        <v>4.5303074250000006E-4</v>
      </c>
      <c r="DF343" s="13">
        <v>4.4642648750000004E-4</v>
      </c>
      <c r="DG343" s="13">
        <v>4.4033499749999999E-4</v>
      </c>
      <c r="DH343" s="13">
        <v>4.3479947749999997E-4</v>
      </c>
      <c r="DI343" s="13">
        <v>4.2954801250000003E-4</v>
      </c>
      <c r="DJ343" s="13">
        <v>4.2424466000000002E-4</v>
      </c>
      <c r="DK343" s="13">
        <v>4.1893956250000004E-4</v>
      </c>
      <c r="DL343" s="13">
        <v>4.1363706749999996E-4</v>
      </c>
      <c r="DM343" s="13">
        <v>4.0803100750000002E-4</v>
      </c>
      <c r="DN343" s="13">
        <v>4.0278673750000001E-4</v>
      </c>
      <c r="DO343" s="13">
        <v>3.9826578250000004E-4</v>
      </c>
      <c r="DP343" s="13">
        <v>3.9372319999999997E-4</v>
      </c>
      <c r="DQ343" s="13">
        <v>3.9003721250000005E-4</v>
      </c>
      <c r="DR343" s="13">
        <v>3.8639232250000001E-4</v>
      </c>
      <c r="DS343" s="13">
        <v>3.825287E-4</v>
      </c>
      <c r="DT343" s="13">
        <v>3.7877815999999998E-4</v>
      </c>
      <c r="DU343" s="13">
        <v>3.7509361749999998E-4</v>
      </c>
      <c r="DV343" s="13">
        <v>3.7146175500000003E-4</v>
      </c>
      <c r="DW343" s="13">
        <v>3.6809041750000002E-4</v>
      </c>
      <c r="DX343" s="13">
        <v>3.6498090999999999E-4</v>
      </c>
      <c r="DY343" s="13">
        <v>3.6202508249999997E-4</v>
      </c>
      <c r="DZ343" s="13">
        <v>3.592258175E-4</v>
      </c>
      <c r="EA343" s="13">
        <v>3.566285975E-4</v>
      </c>
      <c r="EB343" s="13">
        <v>3.5405699499999998E-4</v>
      </c>
      <c r="EC343" s="13">
        <v>3.515545875E-4</v>
      </c>
      <c r="ED343" s="13">
        <v>3.4914326499999997E-4</v>
      </c>
      <c r="EE343" s="13">
        <v>3.4705721500000002E-4</v>
      </c>
      <c r="EF343" s="13">
        <v>3.4498714999999999E-4</v>
      </c>
      <c r="EG343" s="13">
        <v>3.4320916249999997E-4</v>
      </c>
      <c r="EH343" s="13">
        <v>3.4187274499999996E-4</v>
      </c>
      <c r="EI343" s="13">
        <v>3.4067146000000002E-4</v>
      </c>
      <c r="EJ343" s="13">
        <v>3.3969364750000003E-4</v>
      </c>
      <c r="EK343" s="13">
        <v>3.3850884499999999E-4</v>
      </c>
      <c r="EL343" s="13">
        <v>3.37035045E-4</v>
      </c>
      <c r="EM343" s="13">
        <v>3.3540586000000002E-4</v>
      </c>
      <c r="EN343" s="13">
        <v>3.3362724500000002E-4</v>
      </c>
      <c r="EO343" s="13">
        <v>3.3186442249999996E-4</v>
      </c>
      <c r="EP343" s="13">
        <v>3.3023012E-4</v>
      </c>
      <c r="EQ343" s="13">
        <v>3.2885751999999998E-4</v>
      </c>
      <c r="ER343" s="13">
        <v>3.2791095249999998E-4</v>
      </c>
      <c r="ES343" s="13">
        <v>3.271683325E-4</v>
      </c>
      <c r="ET343" s="13">
        <v>3.2628463000000001E-4</v>
      </c>
      <c r="EU343" s="13">
        <v>3.2536277749999998E-4</v>
      </c>
      <c r="EV343" s="13">
        <v>3.2435605750000002E-4</v>
      </c>
      <c r="EW343" s="13">
        <v>3.2290775499999995E-4</v>
      </c>
      <c r="EX343" s="13">
        <v>3.2136601000000003E-4</v>
      </c>
      <c r="EY343" s="13">
        <v>3.199571075E-4</v>
      </c>
      <c r="EZ343" s="13">
        <v>3.1844472500000001E-4</v>
      </c>
      <c r="FA343" s="13">
        <v>3.1696937500000003E-4</v>
      </c>
      <c r="FB343" s="13">
        <v>3.1561895249999997E-4</v>
      </c>
      <c r="FC343" s="13">
        <v>3.1432212500000001E-4</v>
      </c>
      <c r="FD343" s="13">
        <v>3.1328140500000001E-4</v>
      </c>
      <c r="FE343" s="13">
        <v>3.1236112249999998E-4</v>
      </c>
      <c r="FF343" s="13">
        <v>3.1116006999999999E-4</v>
      </c>
      <c r="FG343" s="13">
        <v>3.0995431250000003E-4</v>
      </c>
      <c r="FH343" s="13">
        <v>3.0902500750000001E-4</v>
      </c>
      <c r="FI343" s="13">
        <v>3.0777425749999997E-4</v>
      </c>
      <c r="FJ343" s="13">
        <v>3.0643493249999997E-4</v>
      </c>
      <c r="FK343" s="13">
        <v>3.0542143250000001E-4</v>
      </c>
      <c r="FL343" s="13">
        <v>3.0444339000000001E-4</v>
      </c>
      <c r="FM343" s="13">
        <v>3.0340810249999999E-4</v>
      </c>
      <c r="FN343" s="13">
        <v>3.023427425E-4</v>
      </c>
      <c r="FO343" s="13">
        <v>3.0123653249999996E-4</v>
      </c>
      <c r="FP343" s="13">
        <v>2.998992325E-4</v>
      </c>
      <c r="FQ343" s="13">
        <v>2.9843747499999997E-4</v>
      </c>
      <c r="FR343" s="13">
        <v>2.9709717499999997E-4</v>
      </c>
      <c r="FS343" s="13">
        <v>2.9568198250000004E-4</v>
      </c>
      <c r="FT343" s="13">
        <v>2.9440486749999996E-4</v>
      </c>
      <c r="FU343" s="13">
        <v>2.9353103250000001E-4</v>
      </c>
      <c r="FV343" s="13">
        <v>2.9252588250000002E-4</v>
      </c>
      <c r="FW343" s="13">
        <v>2.9144265750000002E-4</v>
      </c>
      <c r="FX343" s="13">
        <v>2.905787175E-4</v>
      </c>
      <c r="FY343" s="13">
        <v>2.8949978250000005E-4</v>
      </c>
      <c r="FZ343" s="13">
        <v>2.8828915500000004E-4</v>
      </c>
      <c r="GA343" s="13">
        <v>2.8748961750000001E-4</v>
      </c>
      <c r="GB343" s="13">
        <v>2.8658096E-4</v>
      </c>
      <c r="GC343" s="13">
        <v>2.8540768000000005E-4</v>
      </c>
      <c r="GD343" s="13">
        <v>2.8476792749999999E-4</v>
      </c>
      <c r="GE343" s="13">
        <v>2.8402093249999997E-4</v>
      </c>
      <c r="GF343" s="13">
        <v>2.8297814750000003E-4</v>
      </c>
      <c r="GG343" s="13">
        <v>2.8200459999999997E-4</v>
      </c>
      <c r="GH343" s="13">
        <v>2.8082124250000001E-4</v>
      </c>
      <c r="GI343" s="13">
        <v>2.7937113000000001E-4</v>
      </c>
      <c r="GJ343" s="13">
        <v>2.7798337750000005E-4</v>
      </c>
      <c r="GK343" s="13">
        <v>2.7652696000000004E-4</v>
      </c>
      <c r="GL343" s="13">
        <v>2.7484656500000005E-4</v>
      </c>
      <c r="GM343" s="13">
        <v>2.7340733499999994E-4</v>
      </c>
      <c r="GN343" s="13">
        <v>2.7218475499999999E-4</v>
      </c>
      <c r="GO343" s="13">
        <v>2.7054291749999999E-4</v>
      </c>
      <c r="GP343" s="13">
        <v>2.6879371999999997E-4</v>
      </c>
      <c r="GQ343" s="13">
        <v>2.6715507999999999E-4</v>
      </c>
      <c r="GR343" s="13">
        <v>2.6532054249999999E-4</v>
      </c>
      <c r="GS343" s="13">
        <v>2.632627725E-4</v>
      </c>
      <c r="GT343" s="13">
        <v>2.6121519500000001E-4</v>
      </c>
      <c r="GU343" s="13">
        <v>2.5936285999999999E-4</v>
      </c>
      <c r="GV343" s="13">
        <v>2.5769369750000001E-4</v>
      </c>
      <c r="GW343" s="13">
        <v>2.5617708750000004E-4</v>
      </c>
      <c r="GX343" s="13">
        <v>2.5453389749999998E-4</v>
      </c>
    </row>
    <row r="344" spans="1:206" x14ac:dyDescent="0.25">
      <c r="A344" s="13" t="str">
        <f t="shared" ref="A344:A407" si="4">IF(F344="","",CONCATENATE(B344,"-",C344,"-",D344,"-",E344,"-",F344))</f>
        <v>Boom-EXTREMELY COARSE-0.8-7-60</v>
      </c>
      <c r="B344" s="13" t="s">
        <v>57</v>
      </c>
      <c r="C344" s="13" t="s">
        <v>33</v>
      </c>
      <c r="D344" s="23">
        <v>0.8</v>
      </c>
      <c r="E344" s="23">
        <v>7</v>
      </c>
      <c r="F344" s="32">
        <v>60</v>
      </c>
      <c r="G344" s="13">
        <v>1.4382667500000001E-2</v>
      </c>
      <c r="H344" s="13">
        <v>9.57153325E-3</v>
      </c>
      <c r="I344" s="13">
        <v>7.2280952500000002E-3</v>
      </c>
      <c r="J344" s="13">
        <v>5.9490574999999995E-3</v>
      </c>
      <c r="K344" s="13">
        <v>5.6273832500000004E-3</v>
      </c>
      <c r="L344" s="13">
        <v>5.5571624999999998E-3</v>
      </c>
      <c r="M344" s="13">
        <v>5.4605107499999996E-3</v>
      </c>
      <c r="N344" s="13">
        <v>5.3733102499999999E-3</v>
      </c>
      <c r="O344" s="13">
        <v>5.1937457500000001E-3</v>
      </c>
      <c r="P344" s="13">
        <v>4.9753195000000004E-3</v>
      </c>
      <c r="Q344" s="13">
        <v>4.6791959999999992E-3</v>
      </c>
      <c r="R344" s="13">
        <v>4.3245565E-3</v>
      </c>
      <c r="S344" s="13">
        <v>3.9298392499999999E-3</v>
      </c>
      <c r="T344" s="13">
        <v>3.4941274750000004E-3</v>
      </c>
      <c r="U344" s="13">
        <v>3.0426694500000004E-3</v>
      </c>
      <c r="V344" s="13">
        <v>2.595838225E-3</v>
      </c>
      <c r="W344" s="13">
        <v>2.1694943000000002E-3</v>
      </c>
      <c r="X344" s="13">
        <v>2.0143889000000001E-3</v>
      </c>
      <c r="Y344" s="13">
        <v>1.8966401750000002E-3</v>
      </c>
      <c r="Z344" s="13">
        <v>1.8056974499999999E-3</v>
      </c>
      <c r="AA344" s="13">
        <v>1.7355326500000001E-3</v>
      </c>
      <c r="AB344" s="13">
        <v>1.6749652999999999E-3</v>
      </c>
      <c r="AC344" s="13">
        <v>1.6202814249999999E-3</v>
      </c>
      <c r="AD344" s="13">
        <v>1.5699944000000003E-3</v>
      </c>
      <c r="AE344" s="13">
        <v>1.5231116500000002E-3</v>
      </c>
      <c r="AF344" s="13">
        <v>1.47944125E-3</v>
      </c>
      <c r="AG344" s="13">
        <v>1.4385959500000001E-3</v>
      </c>
      <c r="AH344" s="13">
        <v>1.3997194499999999E-3</v>
      </c>
      <c r="AI344" s="13">
        <v>1.3629351999999999E-3</v>
      </c>
      <c r="AJ344" s="13">
        <v>1.3274672750000001E-3</v>
      </c>
      <c r="AK344" s="13">
        <v>1.2937109499999999E-3</v>
      </c>
      <c r="AL344" s="13">
        <v>1.2614854499999998E-3</v>
      </c>
      <c r="AM344" s="13">
        <v>1.2315748250000002E-3</v>
      </c>
      <c r="AN344" s="13">
        <v>1.2029962000000001E-3</v>
      </c>
      <c r="AO344" s="13">
        <v>1.17498655E-3</v>
      </c>
      <c r="AP344" s="13">
        <v>1.1482287499999999E-3</v>
      </c>
      <c r="AQ344" s="13">
        <v>1.1234692000000001E-3</v>
      </c>
      <c r="AR344" s="13">
        <v>1.0994390749999997E-3</v>
      </c>
      <c r="AS344" s="13">
        <v>1.076406125E-3</v>
      </c>
      <c r="AT344" s="13">
        <v>1.05481505E-3</v>
      </c>
      <c r="AU344" s="13">
        <v>1.0339749249999998E-3</v>
      </c>
      <c r="AV344" s="13">
        <v>1.013930475E-3</v>
      </c>
      <c r="AW344" s="13">
        <v>9.9462982500000009E-4</v>
      </c>
      <c r="AX344" s="13">
        <v>9.7627162499999991E-4</v>
      </c>
      <c r="AY344" s="13">
        <v>9.5879390000000008E-4</v>
      </c>
      <c r="AZ344" s="13">
        <v>9.41991675E-4</v>
      </c>
      <c r="BA344" s="13">
        <v>9.2589767499999997E-4</v>
      </c>
      <c r="BB344" s="13">
        <v>9.10311275E-4</v>
      </c>
      <c r="BC344" s="13">
        <v>8.9569907499999993E-4</v>
      </c>
      <c r="BD344" s="13">
        <v>8.8174552499999993E-4</v>
      </c>
      <c r="BE344" s="13">
        <v>8.6831287499999996E-4</v>
      </c>
      <c r="BF344" s="13">
        <v>8.5489239999999992E-4</v>
      </c>
      <c r="BG344" s="13">
        <v>8.4206187499999993E-4</v>
      </c>
      <c r="BH344" s="13">
        <v>8.2980610000000013E-4</v>
      </c>
      <c r="BI344" s="13">
        <v>8.1782347499999991E-4</v>
      </c>
      <c r="BJ344" s="13">
        <v>8.065529750000001E-4</v>
      </c>
      <c r="BK344" s="13">
        <v>7.9507174999999999E-4</v>
      </c>
      <c r="BL344" s="13">
        <v>7.8328864999999994E-4</v>
      </c>
      <c r="BM344" s="13">
        <v>7.7187462499999997E-4</v>
      </c>
      <c r="BN344" s="13">
        <v>7.6059265000000004E-4</v>
      </c>
      <c r="BO344" s="13">
        <v>7.4972282500000004E-4</v>
      </c>
      <c r="BP344" s="13">
        <v>7.3885114999999995E-4</v>
      </c>
      <c r="BQ344" s="13">
        <v>7.2800615000000006E-4</v>
      </c>
      <c r="BR344" s="13">
        <v>7.1764317499999996E-4</v>
      </c>
      <c r="BS344" s="13">
        <v>7.0738387499999999E-4</v>
      </c>
      <c r="BT344" s="13">
        <v>6.9696579999999997E-4</v>
      </c>
      <c r="BU344" s="13">
        <v>6.8638965000000004E-4</v>
      </c>
      <c r="BV344" s="13">
        <v>6.7597106749999998E-4</v>
      </c>
      <c r="BW344" s="13">
        <v>6.6631405749999998E-4</v>
      </c>
      <c r="BX344" s="13">
        <v>6.5599124249999998E-4</v>
      </c>
      <c r="BY344" s="13">
        <v>6.4620332749999992E-4</v>
      </c>
      <c r="BZ344" s="13">
        <v>6.3632323500000009E-4</v>
      </c>
      <c r="CA344" s="13">
        <v>6.2667420249999997E-4</v>
      </c>
      <c r="CB344" s="13">
        <v>6.1716734499999999E-4</v>
      </c>
      <c r="CC344" s="13">
        <v>6.0756499500000003E-4</v>
      </c>
      <c r="CD344" s="13">
        <v>5.9833593750000002E-4</v>
      </c>
      <c r="CE344" s="13">
        <v>5.8875355250000009E-4</v>
      </c>
      <c r="CF344" s="13">
        <v>5.7932311499999994E-4</v>
      </c>
      <c r="CG344" s="13">
        <v>5.7021689250000003E-4</v>
      </c>
      <c r="CH344" s="13">
        <v>5.61131835E-4</v>
      </c>
      <c r="CI344" s="13">
        <v>5.5274953500000009E-4</v>
      </c>
      <c r="CJ344" s="13">
        <v>5.4423704999999995E-4</v>
      </c>
      <c r="CK344" s="13">
        <v>5.3621007499999999E-4</v>
      </c>
      <c r="CL344" s="13">
        <v>5.2830910250000005E-4</v>
      </c>
      <c r="CM344" s="13">
        <v>5.206126375E-4</v>
      </c>
      <c r="CN344" s="13">
        <v>5.1277323249999994E-4</v>
      </c>
      <c r="CO344" s="13">
        <v>5.0504165999999998E-4</v>
      </c>
      <c r="CP344" s="13">
        <v>4.9795741249999991E-4</v>
      </c>
      <c r="CQ344" s="13">
        <v>4.90767495E-4</v>
      </c>
      <c r="CR344" s="13">
        <v>4.8428277749999998E-4</v>
      </c>
      <c r="CS344" s="13">
        <v>4.7819042500000006E-4</v>
      </c>
      <c r="CT344" s="13">
        <v>4.7194262500000004E-4</v>
      </c>
      <c r="CU344" s="13">
        <v>4.6573851499999999E-4</v>
      </c>
      <c r="CV344" s="13">
        <v>4.5942060999999999E-4</v>
      </c>
      <c r="CW344" s="13">
        <v>4.5358417999999997E-4</v>
      </c>
      <c r="CX344" s="13">
        <v>4.480727975E-4</v>
      </c>
      <c r="CY344" s="13">
        <v>4.4238103000000003E-4</v>
      </c>
      <c r="CZ344" s="13">
        <v>4.3694648250000004E-4</v>
      </c>
      <c r="DA344" s="13">
        <v>4.3141151499999998E-4</v>
      </c>
      <c r="DB344" s="13">
        <v>4.2648475000000002E-4</v>
      </c>
      <c r="DC344" s="13">
        <v>4.2220302000000004E-4</v>
      </c>
      <c r="DD344" s="13">
        <v>4.1771100000000003E-4</v>
      </c>
      <c r="DE344" s="13">
        <v>4.1360827250000004E-4</v>
      </c>
      <c r="DF344" s="13">
        <v>4.0935156999999996E-4</v>
      </c>
      <c r="DG344" s="13">
        <v>4.0518198249999999E-4</v>
      </c>
      <c r="DH344" s="13">
        <v>4.0063859500000004E-4</v>
      </c>
      <c r="DI344" s="13">
        <v>3.9624124249999998E-4</v>
      </c>
      <c r="DJ344" s="13">
        <v>3.9221431250000005E-4</v>
      </c>
      <c r="DK344" s="13">
        <v>3.8844806250000003E-4</v>
      </c>
      <c r="DL344" s="13">
        <v>3.8541863249999997E-4</v>
      </c>
      <c r="DM344" s="13">
        <v>3.8204524499999996E-4</v>
      </c>
      <c r="DN344" s="13">
        <v>3.7893705500000003E-4</v>
      </c>
      <c r="DO344" s="13">
        <v>3.7588758499999998E-4</v>
      </c>
      <c r="DP344" s="13">
        <v>3.7260077750000004E-4</v>
      </c>
      <c r="DQ344" s="13">
        <v>3.6935508750000001E-4</v>
      </c>
      <c r="DR344" s="13">
        <v>3.6598763750000002E-4</v>
      </c>
      <c r="DS344" s="13">
        <v>3.6273437000000001E-4</v>
      </c>
      <c r="DT344" s="13">
        <v>3.5965833500000002E-4</v>
      </c>
      <c r="DU344" s="13">
        <v>3.5701918250000001E-4</v>
      </c>
      <c r="DV344" s="13">
        <v>3.5398920500000002E-4</v>
      </c>
      <c r="DW344" s="13">
        <v>3.5091345500000003E-4</v>
      </c>
      <c r="DX344" s="13">
        <v>3.4769847500000002E-4</v>
      </c>
      <c r="DY344" s="13">
        <v>3.4428850499999998E-4</v>
      </c>
      <c r="DZ344" s="13">
        <v>3.410580225E-4</v>
      </c>
      <c r="EA344" s="13">
        <v>3.3789154749999998E-4</v>
      </c>
      <c r="EB344" s="13">
        <v>3.3480056749999996E-4</v>
      </c>
      <c r="EC344" s="13">
        <v>3.3199508500000001E-4</v>
      </c>
      <c r="ED344" s="13">
        <v>3.290701875E-4</v>
      </c>
      <c r="EE344" s="13">
        <v>3.2616075749999999E-4</v>
      </c>
      <c r="EF344" s="13">
        <v>3.2323618750000003E-4</v>
      </c>
      <c r="EG344" s="13">
        <v>3.1984347499999999E-4</v>
      </c>
      <c r="EH344" s="13">
        <v>3.1652620750000001E-4</v>
      </c>
      <c r="EI344" s="13">
        <v>3.1304197000000004E-4</v>
      </c>
      <c r="EJ344" s="13">
        <v>3.0939506499999997E-4</v>
      </c>
      <c r="EK344" s="13">
        <v>3.060461575E-4</v>
      </c>
      <c r="EL344" s="13">
        <v>3.0302396750000001E-4</v>
      </c>
      <c r="EM344" s="13">
        <v>3.0033490499999999E-4</v>
      </c>
      <c r="EN344" s="13">
        <v>2.9778162750000004E-4</v>
      </c>
      <c r="EO344" s="13">
        <v>2.9514093250000001E-4</v>
      </c>
      <c r="EP344" s="13">
        <v>2.9193287750000003E-4</v>
      </c>
      <c r="EQ344" s="13">
        <v>2.8866718249999997E-4</v>
      </c>
      <c r="ER344" s="13">
        <v>2.8497138750000004E-4</v>
      </c>
      <c r="ES344" s="13">
        <v>2.8126273250000001E-4</v>
      </c>
      <c r="ET344" s="13">
        <v>2.7800014749999999E-4</v>
      </c>
      <c r="EU344" s="13">
        <v>2.7472757000000005E-4</v>
      </c>
      <c r="EV344" s="13">
        <v>2.7156198749999998E-4</v>
      </c>
      <c r="EW344" s="13">
        <v>2.6856381E-4</v>
      </c>
      <c r="EX344" s="13">
        <v>2.655234975E-4</v>
      </c>
      <c r="EY344" s="13">
        <v>2.6254473750000001E-4</v>
      </c>
      <c r="EZ344" s="13">
        <v>2.59751505E-4</v>
      </c>
      <c r="FA344" s="13">
        <v>2.5666435500000003E-4</v>
      </c>
      <c r="FB344" s="13">
        <v>2.5348696500000003E-4</v>
      </c>
      <c r="FC344" s="13">
        <v>2.5073576999999999E-4</v>
      </c>
      <c r="FD344" s="13">
        <v>2.4775323500000001E-4</v>
      </c>
      <c r="FE344" s="13">
        <v>2.452009075E-4</v>
      </c>
      <c r="FF344" s="13">
        <v>2.4276097750000001E-4</v>
      </c>
      <c r="FG344" s="13">
        <v>2.4038291E-4</v>
      </c>
      <c r="FH344" s="13">
        <v>2.3812804250000001E-4</v>
      </c>
      <c r="FI344" s="13">
        <v>2.3584604000000001E-4</v>
      </c>
      <c r="FJ344" s="13">
        <v>2.334121975E-4</v>
      </c>
      <c r="FK344" s="13">
        <v>2.3093678E-4</v>
      </c>
      <c r="FL344" s="13">
        <v>2.2853005E-4</v>
      </c>
      <c r="FM344" s="13">
        <v>2.262593875E-4</v>
      </c>
      <c r="FN344" s="13">
        <v>2.2428922500000002E-4</v>
      </c>
      <c r="FO344" s="13">
        <v>2.2259202249999999E-4</v>
      </c>
      <c r="FP344" s="13">
        <v>2.2080185999999999E-4</v>
      </c>
      <c r="FQ344" s="13">
        <v>2.1908369749999999E-4</v>
      </c>
      <c r="FR344" s="13">
        <v>2.1716385999999999E-4</v>
      </c>
      <c r="FS344" s="13">
        <v>2.1521053249999995E-4</v>
      </c>
      <c r="FT344" s="13">
        <v>2.1332586250000002E-4</v>
      </c>
      <c r="FU344" s="13">
        <v>2.114615975E-4</v>
      </c>
      <c r="FV344" s="13">
        <v>2.0989412500000001E-4</v>
      </c>
      <c r="FW344" s="13">
        <v>2.0864867999999999E-4</v>
      </c>
      <c r="FX344" s="13">
        <v>2.0727447249999998E-4</v>
      </c>
      <c r="FY344" s="13">
        <v>2.0618301250000001E-4</v>
      </c>
      <c r="FZ344" s="13">
        <v>2.0486657249999999E-4</v>
      </c>
      <c r="GA344" s="13">
        <v>2.0337790000000001E-4</v>
      </c>
      <c r="GB344" s="13">
        <v>2.018402875E-4</v>
      </c>
      <c r="GC344" s="13">
        <v>2.0039114000000002E-4</v>
      </c>
      <c r="GD344" s="13">
        <v>1.9883905999999998E-4</v>
      </c>
      <c r="GE344" s="13">
        <v>1.97487845E-4</v>
      </c>
      <c r="GF344" s="13">
        <v>1.9633112499999999E-4</v>
      </c>
      <c r="GG344" s="13">
        <v>1.9529918749999997E-4</v>
      </c>
      <c r="GH344" s="13">
        <v>1.9447772250000001E-4</v>
      </c>
      <c r="GI344" s="13">
        <v>1.9367761750000001E-4</v>
      </c>
      <c r="GJ344" s="13">
        <v>1.9279943249999999E-4</v>
      </c>
      <c r="GK344" s="13">
        <v>1.9192180999999997E-4</v>
      </c>
      <c r="GL344" s="13">
        <v>1.9073212250000001E-4</v>
      </c>
      <c r="GM344" s="13">
        <v>1.895816725E-4</v>
      </c>
      <c r="GN344" s="13">
        <v>1.8842847249999999E-4</v>
      </c>
      <c r="GO344" s="13">
        <v>1.8731179E-4</v>
      </c>
      <c r="GP344" s="13">
        <v>1.8616526500000002E-4</v>
      </c>
      <c r="GQ344" s="13">
        <v>1.8512077999999999E-4</v>
      </c>
      <c r="GR344" s="13">
        <v>1.8411428E-4</v>
      </c>
      <c r="GS344" s="13">
        <v>1.830300575E-4</v>
      </c>
      <c r="GT344" s="13">
        <v>1.818716525E-4</v>
      </c>
      <c r="GU344" s="13">
        <v>1.8055391749999998E-4</v>
      </c>
      <c r="GV344" s="13">
        <v>1.7912392750000001E-4</v>
      </c>
      <c r="GW344" s="13">
        <v>1.7781482500000003E-4</v>
      </c>
      <c r="GX344" s="13">
        <v>1.7651413499999999E-4</v>
      </c>
    </row>
    <row r="345" spans="1:206" x14ac:dyDescent="0.25">
      <c r="A345" s="13" t="str">
        <f t="shared" si="4"/>
        <v>Boom-EXTREMELY COARSE-0.8-20-20</v>
      </c>
      <c r="B345" s="13" t="s">
        <v>57</v>
      </c>
      <c r="C345" s="13" t="s">
        <v>33</v>
      </c>
      <c r="D345" s="23">
        <v>0.8</v>
      </c>
      <c r="E345" s="23">
        <v>20</v>
      </c>
      <c r="F345" s="32">
        <v>20</v>
      </c>
      <c r="G345" s="13">
        <v>3.44719525E-2</v>
      </c>
      <c r="H345" s="13">
        <v>2.3130442500000001E-2</v>
      </c>
      <c r="I345" s="13">
        <v>1.7048649999999999E-2</v>
      </c>
      <c r="J345" s="13">
        <v>1.4606227499999999E-2</v>
      </c>
      <c r="K345" s="13">
        <v>1.3042735000000001E-2</v>
      </c>
      <c r="L345" s="13">
        <v>1.2360497000000002E-2</v>
      </c>
      <c r="M345" s="13">
        <v>1.0905535500000001E-2</v>
      </c>
      <c r="N345" s="13">
        <v>9.7143009999999998E-3</v>
      </c>
      <c r="O345" s="13">
        <v>8.61120875E-3</v>
      </c>
      <c r="P345" s="13">
        <v>7.6258684999999998E-3</v>
      </c>
      <c r="Q345" s="13">
        <v>6.7663875000000002E-3</v>
      </c>
      <c r="R345" s="13">
        <v>5.9177767500000001E-3</v>
      </c>
      <c r="S345" s="13">
        <v>5.1661770000000001E-3</v>
      </c>
      <c r="T345" s="13">
        <v>4.4738514999999998E-3</v>
      </c>
      <c r="U345" s="13">
        <v>3.8091192500000004E-3</v>
      </c>
      <c r="V345" s="13">
        <v>3.1959829999999999E-3</v>
      </c>
      <c r="W345" s="13">
        <v>2.6371152500000001E-3</v>
      </c>
      <c r="X345" s="13">
        <v>2.3425614999999997E-3</v>
      </c>
      <c r="Y345" s="13">
        <v>2.0996234999999999E-3</v>
      </c>
      <c r="Z345" s="13">
        <v>1.8950868500000003E-3</v>
      </c>
      <c r="AA345" s="13">
        <v>1.7214119E-3</v>
      </c>
      <c r="AB345" s="13">
        <v>1.5718525500000001E-3</v>
      </c>
      <c r="AC345" s="13">
        <v>1.4428614000000001E-3</v>
      </c>
      <c r="AD345" s="13">
        <v>1.3317473E-3</v>
      </c>
      <c r="AE345" s="13">
        <v>1.2328400999999998E-3</v>
      </c>
      <c r="AF345" s="13">
        <v>1.1465959999999999E-3</v>
      </c>
      <c r="AG345" s="13">
        <v>1.0697782249999999E-3</v>
      </c>
      <c r="AH345" s="13">
        <v>1.0013029249999999E-3</v>
      </c>
      <c r="AI345" s="13">
        <v>9.3982747500000001E-4</v>
      </c>
      <c r="AJ345" s="13">
        <v>8.8476502499999993E-4</v>
      </c>
      <c r="AK345" s="13">
        <v>8.3368617499999999E-4</v>
      </c>
      <c r="AL345" s="13">
        <v>7.8774805000000002E-4</v>
      </c>
      <c r="AM345" s="13">
        <v>7.4487209999999997E-4</v>
      </c>
      <c r="AN345" s="13">
        <v>7.0551230000000004E-4</v>
      </c>
      <c r="AO345" s="13">
        <v>6.6992772499999999E-4</v>
      </c>
      <c r="AP345" s="13">
        <v>6.3727270000000006E-4</v>
      </c>
      <c r="AQ345" s="13">
        <v>6.0775752499999996E-4</v>
      </c>
      <c r="AR345" s="13">
        <v>5.7962654999999994E-4</v>
      </c>
      <c r="AS345" s="13">
        <v>5.5389675000000005E-4</v>
      </c>
      <c r="AT345" s="13">
        <v>5.3048862500000007E-4</v>
      </c>
      <c r="AU345" s="13">
        <v>5.0881980000000004E-4</v>
      </c>
      <c r="AV345" s="13">
        <v>4.8885137500000002E-4</v>
      </c>
      <c r="AW345" s="13">
        <v>4.7009539999999999E-4</v>
      </c>
      <c r="AX345" s="13">
        <v>4.5258307500000003E-4</v>
      </c>
      <c r="AY345" s="13">
        <v>4.3533342499999997E-4</v>
      </c>
      <c r="AZ345" s="13">
        <v>4.19598225E-4</v>
      </c>
      <c r="BA345" s="13">
        <v>4.0411272500000001E-4</v>
      </c>
      <c r="BB345" s="13">
        <v>3.8972965000000001E-4</v>
      </c>
      <c r="BC345" s="13">
        <v>3.7612297500000001E-4</v>
      </c>
      <c r="BD345" s="13">
        <v>3.6295795000000001E-4</v>
      </c>
      <c r="BE345" s="13">
        <v>3.5048092500000001E-4</v>
      </c>
      <c r="BF345" s="13">
        <v>3.3807800000000001E-4</v>
      </c>
      <c r="BG345" s="13">
        <v>3.2693197499999998E-4</v>
      </c>
      <c r="BH345" s="13">
        <v>3.1601759999999997E-4</v>
      </c>
      <c r="BI345" s="13">
        <v>3.0613941999999998E-4</v>
      </c>
      <c r="BJ345" s="13">
        <v>2.9664353249999996E-4</v>
      </c>
      <c r="BK345" s="13">
        <v>2.8740560999999997E-4</v>
      </c>
      <c r="BL345" s="13">
        <v>2.7909815500000001E-4</v>
      </c>
      <c r="BM345" s="13">
        <v>2.7081424500000002E-4</v>
      </c>
      <c r="BN345" s="13">
        <v>2.6323558749999999E-4</v>
      </c>
      <c r="BO345" s="13">
        <v>2.5606478750000002E-4</v>
      </c>
      <c r="BP345" s="13">
        <v>2.4942977999999999E-4</v>
      </c>
      <c r="BQ345" s="13">
        <v>2.4309802249999999E-4</v>
      </c>
      <c r="BR345" s="13">
        <v>2.3720934000000002E-4</v>
      </c>
      <c r="BS345" s="13">
        <v>2.3141734750000003E-4</v>
      </c>
      <c r="BT345" s="13">
        <v>2.2641719E-4</v>
      </c>
      <c r="BU345" s="13">
        <v>2.2166878500000001E-4</v>
      </c>
      <c r="BV345" s="13">
        <v>2.17205595E-4</v>
      </c>
      <c r="BW345" s="13">
        <v>2.1306683999999999E-4</v>
      </c>
      <c r="BX345" s="13">
        <v>2.0863701E-4</v>
      </c>
      <c r="BY345" s="13">
        <v>2.046843475E-4</v>
      </c>
      <c r="BZ345" s="13">
        <v>2.0089600749999999E-4</v>
      </c>
      <c r="CA345" s="13">
        <v>1.9693819749999996E-4</v>
      </c>
      <c r="CB345" s="13">
        <v>1.9346751999999999E-4</v>
      </c>
      <c r="CC345" s="13">
        <v>1.9016958E-4</v>
      </c>
      <c r="CD345" s="13">
        <v>1.8667405500000001E-4</v>
      </c>
      <c r="CE345" s="13">
        <v>1.83340785E-4</v>
      </c>
      <c r="CF345" s="13">
        <v>1.8046515750000001E-4</v>
      </c>
      <c r="CG345" s="13">
        <v>1.7751937749999999E-4</v>
      </c>
      <c r="CH345" s="13">
        <v>1.7541101250000002E-4</v>
      </c>
      <c r="CI345" s="13">
        <v>1.7340186499999999E-4</v>
      </c>
      <c r="CJ345" s="13">
        <v>1.7118751750000002E-4</v>
      </c>
      <c r="CK345" s="13">
        <v>1.6935803500000001E-4</v>
      </c>
      <c r="CL345" s="13">
        <v>1.6730616499999998E-4</v>
      </c>
      <c r="CM345" s="13">
        <v>1.6609382500000001E-4</v>
      </c>
      <c r="CN345" s="13">
        <v>1.647524675E-4</v>
      </c>
      <c r="CO345" s="13">
        <v>1.6394795499999999E-4</v>
      </c>
      <c r="CP345" s="13">
        <v>1.6292603999999998E-4</v>
      </c>
      <c r="CQ345" s="13">
        <v>1.61920765E-4</v>
      </c>
      <c r="CR345" s="13">
        <v>1.6071252000000001E-4</v>
      </c>
      <c r="CS345" s="13">
        <v>1.59190155E-4</v>
      </c>
      <c r="CT345" s="13">
        <v>1.5809692749999999E-4</v>
      </c>
      <c r="CU345" s="13">
        <v>1.5716734249999998E-4</v>
      </c>
      <c r="CV345" s="13">
        <v>1.5625618249999999E-4</v>
      </c>
      <c r="CW345" s="13">
        <v>1.554530825E-4</v>
      </c>
      <c r="CX345" s="13">
        <v>1.5460077E-4</v>
      </c>
      <c r="CY345" s="13">
        <v>1.5378293000000001E-4</v>
      </c>
      <c r="CZ345" s="13">
        <v>1.52719895E-4</v>
      </c>
      <c r="DA345" s="13">
        <v>1.5150803249999999E-4</v>
      </c>
      <c r="DB345" s="13">
        <v>1.5029953500000001E-4</v>
      </c>
      <c r="DC345" s="13">
        <v>1.4952651E-4</v>
      </c>
      <c r="DD345" s="13">
        <v>1.4869831749999998E-4</v>
      </c>
      <c r="DE345" s="13">
        <v>1.4791599750000001E-4</v>
      </c>
      <c r="DF345" s="13">
        <v>1.4759405499999999E-4</v>
      </c>
      <c r="DG345" s="13">
        <v>1.4672633500000001E-4</v>
      </c>
      <c r="DH345" s="13">
        <v>1.4582137499999999E-4</v>
      </c>
      <c r="DI345" s="13">
        <v>1.4474185000000001E-4</v>
      </c>
      <c r="DJ345" s="13">
        <v>1.4356033E-4</v>
      </c>
      <c r="DK345" s="13">
        <v>1.4275667250000001E-4</v>
      </c>
      <c r="DL345" s="13">
        <v>1.4228435000000002E-4</v>
      </c>
      <c r="DM345" s="13">
        <v>1.417308725E-4</v>
      </c>
      <c r="DN345" s="13">
        <v>1.40995825E-4</v>
      </c>
      <c r="DO345" s="13">
        <v>1.4013103499999999E-4</v>
      </c>
      <c r="DP345" s="13">
        <v>1.3908231250000001E-4</v>
      </c>
      <c r="DQ345" s="13">
        <v>1.3831411250000002E-4</v>
      </c>
      <c r="DR345" s="13">
        <v>1.3766383750000001E-4</v>
      </c>
      <c r="DS345" s="13">
        <v>1.3727714249999999E-4</v>
      </c>
      <c r="DT345" s="13">
        <v>1.3659884749999998E-4</v>
      </c>
      <c r="DU345" s="13">
        <v>1.3593894499999999E-4</v>
      </c>
      <c r="DV345" s="13">
        <v>1.3481979000000001E-4</v>
      </c>
      <c r="DW345" s="13">
        <v>1.3376762500000002E-4</v>
      </c>
      <c r="DX345" s="13">
        <v>1.3303386250000001E-4</v>
      </c>
      <c r="DY345" s="13">
        <v>1.3249987249999999E-4</v>
      </c>
      <c r="DZ345" s="13">
        <v>1.3227449750000001E-4</v>
      </c>
      <c r="EA345" s="13">
        <v>1.3192822E-4</v>
      </c>
      <c r="EB345" s="13">
        <v>1.3150082E-4</v>
      </c>
      <c r="EC345" s="13">
        <v>1.30886925E-4</v>
      </c>
      <c r="ED345" s="13">
        <v>1.301063075E-4</v>
      </c>
      <c r="EE345" s="13">
        <v>1.2939522749999999E-4</v>
      </c>
      <c r="EF345" s="13">
        <v>1.2870599749999998E-4</v>
      </c>
      <c r="EG345" s="13">
        <v>1.2827420749999998E-4</v>
      </c>
      <c r="EH345" s="13">
        <v>1.2783376499999997E-4</v>
      </c>
      <c r="EI345" s="13">
        <v>1.2764611249999999E-4</v>
      </c>
      <c r="EJ345" s="13">
        <v>1.2691473500000002E-4</v>
      </c>
      <c r="EK345" s="13">
        <v>1.2625505000000002E-4</v>
      </c>
      <c r="EL345" s="13">
        <v>1.2576188499999999E-4</v>
      </c>
      <c r="EM345" s="13">
        <v>1.2503572000000001E-4</v>
      </c>
      <c r="EN345" s="13">
        <v>1.246224775E-4</v>
      </c>
      <c r="EO345" s="13">
        <v>1.2438502E-4</v>
      </c>
      <c r="EP345" s="13">
        <v>1.2427370749999999E-4</v>
      </c>
      <c r="EQ345" s="13">
        <v>1.2421991499999999E-4</v>
      </c>
      <c r="ER345" s="13">
        <v>1.2377399499999999E-4</v>
      </c>
      <c r="ES345" s="13">
        <v>1.22920975E-4</v>
      </c>
      <c r="ET345" s="13">
        <v>1.22060005E-4</v>
      </c>
      <c r="EU345" s="13">
        <v>1.214812575E-4</v>
      </c>
      <c r="EV345" s="13">
        <v>1.207198575E-4</v>
      </c>
      <c r="EW345" s="13">
        <v>1.20049E-4</v>
      </c>
      <c r="EX345" s="13">
        <v>1.1967746500000001E-4</v>
      </c>
      <c r="EY345" s="13">
        <v>1.194487425E-4</v>
      </c>
      <c r="EZ345" s="13">
        <v>1.191124025E-4</v>
      </c>
      <c r="FA345" s="13">
        <v>1.1882490074999999E-4</v>
      </c>
      <c r="FB345" s="13">
        <v>1.186844115E-4</v>
      </c>
      <c r="FC345" s="13">
        <v>1.1867506575000001E-4</v>
      </c>
      <c r="FD345" s="13">
        <v>1.1860958600000001E-4</v>
      </c>
      <c r="FE345" s="13">
        <v>1.1817663E-4</v>
      </c>
      <c r="FF345" s="13">
        <v>1.1733472499999999E-4</v>
      </c>
      <c r="FG345" s="13">
        <v>1.1645048249999999E-4</v>
      </c>
      <c r="FH345" s="13">
        <v>1.1548329299999999E-4</v>
      </c>
      <c r="FI345" s="13">
        <v>1.1455282775E-4</v>
      </c>
      <c r="FJ345" s="13">
        <v>1.1385170625E-4</v>
      </c>
      <c r="FK345" s="13">
        <v>1.1330238000000001E-4</v>
      </c>
      <c r="FL345" s="13">
        <v>1.1289983975000001E-4</v>
      </c>
      <c r="FM345" s="13">
        <v>1.1281139999999999E-4</v>
      </c>
      <c r="FN345" s="13">
        <v>1.1265561825000001E-4</v>
      </c>
      <c r="FO345" s="13">
        <v>1.1244132475000001E-4</v>
      </c>
      <c r="FP345" s="13">
        <v>1.1239854825000001E-4</v>
      </c>
      <c r="FQ345" s="13">
        <v>1.1259742074999999E-4</v>
      </c>
      <c r="FR345" s="13">
        <v>1.1260270799999999E-4</v>
      </c>
      <c r="FS345" s="13">
        <v>1.1232487025E-4</v>
      </c>
      <c r="FT345" s="13">
        <v>1.1182467575000002E-4</v>
      </c>
      <c r="FU345" s="13">
        <v>1.11149716E-4</v>
      </c>
      <c r="FV345" s="13">
        <v>1.10117309E-4</v>
      </c>
      <c r="FW345" s="13">
        <v>1.0861102324999998E-4</v>
      </c>
      <c r="FX345" s="13">
        <v>1.073318905E-4</v>
      </c>
      <c r="FY345" s="13">
        <v>1.0683793425E-4</v>
      </c>
      <c r="FZ345" s="13">
        <v>1.0642571900000001E-4</v>
      </c>
      <c r="GA345" s="13">
        <v>1.0624650375000001E-4</v>
      </c>
      <c r="GB345" s="13">
        <v>1.0645042725E-4</v>
      </c>
      <c r="GC345" s="13">
        <v>1.0683211450000001E-4</v>
      </c>
      <c r="GD345" s="13">
        <v>1.0729850375000002E-4</v>
      </c>
      <c r="GE345" s="13">
        <v>1.0752796924999999E-4</v>
      </c>
      <c r="GF345" s="13">
        <v>1.07540564E-4</v>
      </c>
      <c r="GG345" s="13">
        <v>1.0752156375000001E-4</v>
      </c>
      <c r="GH345" s="13">
        <v>1.0734575375000001E-4</v>
      </c>
      <c r="GI345" s="13">
        <v>1.06688337E-4</v>
      </c>
      <c r="GJ345" s="13">
        <v>1.0582637325000001E-4</v>
      </c>
      <c r="GK345" s="13">
        <v>1.0469786675000001E-4</v>
      </c>
      <c r="GL345" s="13">
        <v>1.0325575349999998E-4</v>
      </c>
      <c r="GM345" s="13">
        <v>1.01980561E-4</v>
      </c>
      <c r="GN345" s="13">
        <v>1.0114517675000001E-4</v>
      </c>
      <c r="GO345" s="13">
        <v>1.0077957724999999E-4</v>
      </c>
      <c r="GP345" s="13">
        <v>1.0049776075000001E-4</v>
      </c>
      <c r="GQ345" s="13">
        <v>1.005043825E-4</v>
      </c>
      <c r="GR345" s="13">
        <v>1.0081055675E-4</v>
      </c>
      <c r="GS345" s="13">
        <v>1.0109453224999999E-4</v>
      </c>
      <c r="GT345" s="13">
        <v>1.0120589300000001E-4</v>
      </c>
      <c r="GU345" s="13">
        <v>1.01403326E-4</v>
      </c>
      <c r="GV345" s="13">
        <v>1.0168182675000001E-4</v>
      </c>
      <c r="GW345" s="13">
        <v>1.0163108775E-4</v>
      </c>
      <c r="GX345" s="13">
        <v>1.0123694649999999E-4</v>
      </c>
    </row>
    <row r="346" spans="1:206" x14ac:dyDescent="0.25">
      <c r="A346" s="13" t="str">
        <f t="shared" si="4"/>
        <v>Boom-EXTREMELY COARSE-0.8-14-20</v>
      </c>
      <c r="B346" s="13" t="s">
        <v>57</v>
      </c>
      <c r="C346" s="13" t="s">
        <v>33</v>
      </c>
      <c r="D346" s="23">
        <v>0.8</v>
      </c>
      <c r="E346" s="23">
        <v>14</v>
      </c>
      <c r="F346" s="32">
        <v>20</v>
      </c>
      <c r="G346" s="13">
        <v>2.4726809999999998E-2</v>
      </c>
      <c r="H346" s="13">
        <v>1.56747E-2</v>
      </c>
      <c r="I346" s="13">
        <v>1.1003760249999998E-2</v>
      </c>
      <c r="J346" s="13">
        <v>9.1748309999999996E-3</v>
      </c>
      <c r="K346" s="13">
        <v>8.1556042500000002E-3</v>
      </c>
      <c r="L346" s="13">
        <v>7.7459782499999987E-3</v>
      </c>
      <c r="M346" s="13">
        <v>6.8288720000000006E-3</v>
      </c>
      <c r="N346" s="13">
        <v>6.0040722499999999E-3</v>
      </c>
      <c r="O346" s="13">
        <v>5.3334467500000008E-3</v>
      </c>
      <c r="P346" s="13">
        <v>4.7327592499999994E-3</v>
      </c>
      <c r="Q346" s="13">
        <v>4.1795832500000005E-3</v>
      </c>
      <c r="R346" s="13">
        <v>3.6770209999999999E-3</v>
      </c>
      <c r="S346" s="13">
        <v>3.1910312500000003E-3</v>
      </c>
      <c r="T346" s="13">
        <v>2.7462824999999998E-3</v>
      </c>
      <c r="U346" s="13">
        <v>2.3177352499999999E-3</v>
      </c>
      <c r="V346" s="13">
        <v>1.9278059999999998E-3</v>
      </c>
      <c r="W346" s="13">
        <v>1.572110825E-3</v>
      </c>
      <c r="X346" s="13">
        <v>1.3889687999999998E-3</v>
      </c>
      <c r="Y346" s="13">
        <v>1.2412181000000001E-3</v>
      </c>
      <c r="Z346" s="13">
        <v>1.1189161249999999E-3</v>
      </c>
      <c r="AA346" s="13">
        <v>1.0164386750000001E-3</v>
      </c>
      <c r="AB346" s="13">
        <v>9.2934167499999988E-4</v>
      </c>
      <c r="AC346" s="13">
        <v>8.5512965000000005E-4</v>
      </c>
      <c r="AD346" s="13">
        <v>7.9118422500000008E-4</v>
      </c>
      <c r="AE346" s="13">
        <v>7.3617137500000011E-4</v>
      </c>
      <c r="AF346" s="13">
        <v>6.8792219999999995E-4</v>
      </c>
      <c r="AG346" s="13">
        <v>6.4551455E-4</v>
      </c>
      <c r="AH346" s="13">
        <v>6.0855274999999998E-4</v>
      </c>
      <c r="AI346" s="13">
        <v>5.7511819999999996E-4</v>
      </c>
      <c r="AJ346" s="13">
        <v>5.4563077500000001E-4</v>
      </c>
      <c r="AK346" s="13">
        <v>5.1881327500000001E-4</v>
      </c>
      <c r="AL346" s="13">
        <v>4.9460414999999999E-4</v>
      </c>
      <c r="AM346" s="13">
        <v>4.7275869999999996E-4</v>
      </c>
      <c r="AN346" s="13">
        <v>4.5306729999999997E-4</v>
      </c>
      <c r="AO346" s="13">
        <v>4.3488855E-4</v>
      </c>
      <c r="AP346" s="13">
        <v>4.1860802499999996E-4</v>
      </c>
      <c r="AQ346" s="13">
        <v>4.0349330000000004E-4</v>
      </c>
      <c r="AR346" s="13">
        <v>3.89649175E-4</v>
      </c>
      <c r="AS346" s="13">
        <v>3.7688395E-4</v>
      </c>
      <c r="AT346" s="13">
        <v>3.64981395E-4</v>
      </c>
      <c r="AU346" s="13">
        <v>3.542125475E-4</v>
      </c>
      <c r="AV346" s="13">
        <v>3.4443947999999997E-4</v>
      </c>
      <c r="AW346" s="13">
        <v>3.3520154250000003E-4</v>
      </c>
      <c r="AX346" s="13">
        <v>3.2664304749999997E-4</v>
      </c>
      <c r="AY346" s="13">
        <v>3.1905964249999999E-4</v>
      </c>
      <c r="AZ346" s="13">
        <v>3.1203284749999998E-4</v>
      </c>
      <c r="BA346" s="13">
        <v>3.0583086999999998E-4</v>
      </c>
      <c r="BB346" s="13">
        <v>3.002931175E-4</v>
      </c>
      <c r="BC346" s="13">
        <v>2.9463027500000003E-4</v>
      </c>
      <c r="BD346" s="13">
        <v>2.8970715750000002E-4</v>
      </c>
      <c r="BE346" s="13">
        <v>2.85125355E-4</v>
      </c>
      <c r="BF346" s="13">
        <v>2.8092359750000003E-4</v>
      </c>
      <c r="BG346" s="13">
        <v>2.7725596500000001E-4</v>
      </c>
      <c r="BH346" s="13">
        <v>2.73756705E-4</v>
      </c>
      <c r="BI346" s="13">
        <v>2.7016467249999995E-4</v>
      </c>
      <c r="BJ346" s="13">
        <v>2.6722445999999999E-4</v>
      </c>
      <c r="BK346" s="13">
        <v>2.6403004749999998E-4</v>
      </c>
      <c r="BL346" s="13">
        <v>2.6113304249999997E-4</v>
      </c>
      <c r="BM346" s="13">
        <v>2.5867257750000002E-4</v>
      </c>
      <c r="BN346" s="13">
        <v>2.5611875249999998E-4</v>
      </c>
      <c r="BO346" s="13">
        <v>2.5316005499999999E-4</v>
      </c>
      <c r="BP346" s="13">
        <v>2.5062286749999999E-4</v>
      </c>
      <c r="BQ346" s="13">
        <v>2.4795829249999997E-4</v>
      </c>
      <c r="BR346" s="13">
        <v>2.45694195E-4</v>
      </c>
      <c r="BS346" s="13">
        <v>2.438493725E-4</v>
      </c>
      <c r="BT346" s="13">
        <v>2.4170246499999998E-4</v>
      </c>
      <c r="BU346" s="13">
        <v>2.3954637250000002E-4</v>
      </c>
      <c r="BV346" s="13">
        <v>2.3708192500000001E-4</v>
      </c>
      <c r="BW346" s="13">
        <v>2.3469490750000001E-4</v>
      </c>
      <c r="BX346" s="13">
        <v>2.326777425E-4</v>
      </c>
      <c r="BY346" s="13">
        <v>2.3098693E-4</v>
      </c>
      <c r="BZ346" s="13">
        <v>2.29622275E-4</v>
      </c>
      <c r="CA346" s="13">
        <v>2.279440325E-4</v>
      </c>
      <c r="CB346" s="13">
        <v>2.26110235E-4</v>
      </c>
      <c r="CC346" s="13">
        <v>2.2392483250000003E-4</v>
      </c>
      <c r="CD346" s="13">
        <v>2.2178505750000002E-4</v>
      </c>
      <c r="CE346" s="13">
        <v>2.201678575E-4</v>
      </c>
      <c r="CF346" s="13">
        <v>2.18754615E-4</v>
      </c>
      <c r="CG346" s="13">
        <v>2.1748993749999999E-4</v>
      </c>
      <c r="CH346" s="13">
        <v>2.1580328500000001E-4</v>
      </c>
      <c r="CI346" s="13">
        <v>2.1442349499999999E-4</v>
      </c>
      <c r="CJ346" s="13">
        <v>2.1266123499999996E-4</v>
      </c>
      <c r="CK346" s="13">
        <v>2.108026525E-4</v>
      </c>
      <c r="CL346" s="13">
        <v>2.0918158E-4</v>
      </c>
      <c r="CM346" s="13">
        <v>2.0765098749999999E-4</v>
      </c>
      <c r="CN346" s="13">
        <v>2.0631234500000003E-4</v>
      </c>
      <c r="CO346" s="13">
        <v>2.0478401250000001E-4</v>
      </c>
      <c r="CP346" s="13">
        <v>2.0364128999999999E-4</v>
      </c>
      <c r="CQ346" s="13">
        <v>2.0240492000000001E-4</v>
      </c>
      <c r="CR346" s="13">
        <v>2.0129077000000001E-4</v>
      </c>
      <c r="CS346" s="13">
        <v>1.999450025E-4</v>
      </c>
      <c r="CT346" s="13">
        <v>1.9825719499999998E-4</v>
      </c>
      <c r="CU346" s="13">
        <v>1.9668572499999997E-4</v>
      </c>
      <c r="CV346" s="13">
        <v>1.9515041000000002E-4</v>
      </c>
      <c r="CW346" s="13">
        <v>1.9356154750000001E-4</v>
      </c>
      <c r="CX346" s="13">
        <v>1.918453275E-4</v>
      </c>
      <c r="CY346" s="13">
        <v>1.8981593499999998E-4</v>
      </c>
      <c r="CZ346" s="13">
        <v>1.8742489749999999E-4</v>
      </c>
      <c r="DA346" s="13">
        <v>1.847990475E-4</v>
      </c>
      <c r="DB346" s="13">
        <v>1.8210264999999999E-4</v>
      </c>
      <c r="DC346" s="13">
        <v>1.7957759749999999E-4</v>
      </c>
      <c r="DD346" s="13">
        <v>1.7678017250000001E-4</v>
      </c>
      <c r="DE346" s="13">
        <v>1.7395006499999998E-4</v>
      </c>
      <c r="DF346" s="13">
        <v>1.7152817749999997E-4</v>
      </c>
      <c r="DG346" s="13">
        <v>1.6884241000000001E-4</v>
      </c>
      <c r="DH346" s="13">
        <v>1.66425425E-4</v>
      </c>
      <c r="DI346" s="13">
        <v>1.64474675E-4</v>
      </c>
      <c r="DJ346" s="13">
        <v>1.6236638749999999E-4</v>
      </c>
      <c r="DK346" s="13">
        <v>1.6015160749999999E-4</v>
      </c>
      <c r="DL346" s="13">
        <v>1.5772142750000002E-4</v>
      </c>
      <c r="DM346" s="13">
        <v>1.55034705E-4</v>
      </c>
      <c r="DN346" s="13">
        <v>1.5269059E-4</v>
      </c>
      <c r="DO346" s="13">
        <v>1.5087976249999999E-4</v>
      </c>
      <c r="DP346" s="13">
        <v>1.4862055249999998E-4</v>
      </c>
      <c r="DQ346" s="13">
        <v>1.4676878249999999E-4</v>
      </c>
      <c r="DR346" s="13">
        <v>1.4503761249999998E-4</v>
      </c>
      <c r="DS346" s="13">
        <v>1.43050795E-4</v>
      </c>
      <c r="DT346" s="13">
        <v>1.410519775E-4</v>
      </c>
      <c r="DU346" s="13">
        <v>1.3901067499999997E-4</v>
      </c>
      <c r="DV346" s="13">
        <v>1.3722772250000001E-4</v>
      </c>
      <c r="DW346" s="13">
        <v>1.3540443000000001E-4</v>
      </c>
      <c r="DX346" s="13">
        <v>1.334043125E-4</v>
      </c>
      <c r="DY346" s="13">
        <v>1.3142838999999999E-4</v>
      </c>
      <c r="DZ346" s="13">
        <v>1.2952150749999999E-4</v>
      </c>
      <c r="EA346" s="13">
        <v>1.2794827750000002E-4</v>
      </c>
      <c r="EB346" s="13">
        <v>1.265317075E-4</v>
      </c>
      <c r="EC346" s="13">
        <v>1.2521227249999997E-4</v>
      </c>
      <c r="ED346" s="13">
        <v>1.239923025E-4</v>
      </c>
      <c r="EE346" s="13">
        <v>1.2291034249999999E-4</v>
      </c>
      <c r="EF346" s="13">
        <v>1.2178624499999999E-4</v>
      </c>
      <c r="EG346" s="13">
        <v>1.206738825E-4</v>
      </c>
      <c r="EH346" s="13">
        <v>1.1982154E-4</v>
      </c>
      <c r="EI346" s="13">
        <v>1.19154075E-4</v>
      </c>
      <c r="EJ346" s="13">
        <v>1.18851795E-4</v>
      </c>
      <c r="EK346" s="13">
        <v>1.1865757000000001E-4</v>
      </c>
      <c r="EL346" s="13">
        <v>1.1823068999999999E-4</v>
      </c>
      <c r="EM346" s="13">
        <v>1.1767002E-4</v>
      </c>
      <c r="EN346" s="13">
        <v>1.1714680749999998E-4</v>
      </c>
      <c r="EO346" s="13">
        <v>1.166163675E-4</v>
      </c>
      <c r="EP346" s="13">
        <v>1.1590185250000001E-4</v>
      </c>
      <c r="EQ346" s="13">
        <v>1.1550324249999999E-4</v>
      </c>
      <c r="ER346" s="13">
        <v>1.1533946999999999E-4</v>
      </c>
      <c r="ES346" s="13">
        <v>1.151124075E-4</v>
      </c>
      <c r="ET346" s="13">
        <v>1.14625055E-4</v>
      </c>
      <c r="EU346" s="13">
        <v>1.1388328500000001E-4</v>
      </c>
      <c r="EV346" s="13">
        <v>1.1322193249999999E-4</v>
      </c>
      <c r="EW346" s="13">
        <v>1.126252775E-4</v>
      </c>
      <c r="EX346" s="13">
        <v>1.1199166250000001E-4</v>
      </c>
      <c r="EY346" s="13">
        <v>1.1153850000000001E-4</v>
      </c>
      <c r="EZ346" s="13">
        <v>1.1131832500000001E-4</v>
      </c>
      <c r="FA346" s="13">
        <v>1.1105710750000001E-4</v>
      </c>
      <c r="FB346" s="13">
        <v>1.1072654000000001E-4</v>
      </c>
      <c r="FC346" s="13">
        <v>1.1040765000000001E-4</v>
      </c>
      <c r="FD346" s="13">
        <v>1.1020208999999999E-4</v>
      </c>
      <c r="FE346" s="13">
        <v>1.0994114250000001E-4</v>
      </c>
      <c r="FF346" s="13">
        <v>1.0956887000000001E-4</v>
      </c>
      <c r="FG346" s="13">
        <v>1.0909457250000001E-4</v>
      </c>
      <c r="FH346" s="13">
        <v>1.0846395999999999E-4</v>
      </c>
      <c r="FI346" s="13">
        <v>1.0766675000000001E-4</v>
      </c>
      <c r="FJ346" s="13">
        <v>1.0695230249999999E-4</v>
      </c>
      <c r="FK346" s="13">
        <v>1.06224625E-4</v>
      </c>
      <c r="FL346" s="13">
        <v>1.057726325E-4</v>
      </c>
      <c r="FM346" s="13">
        <v>1.055716275E-4</v>
      </c>
      <c r="FN346" s="13">
        <v>1.0536388000000001E-4</v>
      </c>
      <c r="FO346" s="13">
        <v>1.0542027000000001E-4</v>
      </c>
      <c r="FP346" s="13">
        <v>1.05453105E-4</v>
      </c>
      <c r="FQ346" s="13">
        <v>1.0507000750000001E-4</v>
      </c>
      <c r="FR346" s="13">
        <v>1.047785475E-4</v>
      </c>
      <c r="FS346" s="13">
        <v>1.046061975E-4</v>
      </c>
      <c r="FT346" s="13">
        <v>1.0400439999999999E-4</v>
      </c>
      <c r="FU346" s="13">
        <v>1.0350576E-4</v>
      </c>
      <c r="FV346" s="13">
        <v>1.029275925E-4</v>
      </c>
      <c r="FW346" s="13">
        <v>1.0210895249999999E-4</v>
      </c>
      <c r="FX346" s="13">
        <v>1.0146669E-4</v>
      </c>
      <c r="FY346" s="13">
        <v>1.007352825E-4</v>
      </c>
      <c r="FZ346" s="13">
        <v>9.9840530000000003E-5</v>
      </c>
      <c r="GA346" s="13">
        <v>9.948383E-5</v>
      </c>
      <c r="GB346" s="13">
        <v>9.9460959999999999E-5</v>
      </c>
      <c r="GC346" s="13">
        <v>9.915856E-5</v>
      </c>
      <c r="GD346" s="13">
        <v>9.9107539999999995E-5</v>
      </c>
      <c r="GE346" s="13">
        <v>9.9288185000000008E-5</v>
      </c>
      <c r="GF346" s="13">
        <v>9.9301849999999995E-5</v>
      </c>
      <c r="GG346" s="13">
        <v>9.9221802499999996E-5</v>
      </c>
      <c r="GH346" s="13">
        <v>9.8993470000000012E-5</v>
      </c>
      <c r="GI346" s="13">
        <v>9.8547460000000009E-5</v>
      </c>
      <c r="GJ346" s="13">
        <v>9.8037977499999994E-5</v>
      </c>
      <c r="GK346" s="13">
        <v>9.7314567500000006E-5</v>
      </c>
      <c r="GL346" s="13">
        <v>9.6231787500000005E-5</v>
      </c>
      <c r="GM346" s="13">
        <v>9.5215460000000007E-5</v>
      </c>
      <c r="GN346" s="13">
        <v>9.4549512499999991E-5</v>
      </c>
      <c r="GO346" s="13">
        <v>9.3940444999999996E-5</v>
      </c>
      <c r="GP346" s="13">
        <v>9.3438357500000004E-5</v>
      </c>
      <c r="GQ346" s="13">
        <v>9.3198720000000007E-5</v>
      </c>
      <c r="GR346" s="13">
        <v>9.3191684999999983E-5</v>
      </c>
      <c r="GS346" s="13">
        <v>9.3241504999999999E-5</v>
      </c>
      <c r="GT346" s="13">
        <v>9.3338517499999999E-5</v>
      </c>
      <c r="GU346" s="13">
        <v>9.3554564999999998E-5</v>
      </c>
      <c r="GV346" s="13">
        <v>9.3627722500000003E-5</v>
      </c>
      <c r="GW346" s="13">
        <v>9.3631240000000015E-5</v>
      </c>
      <c r="GX346" s="13">
        <v>9.3644037499999999E-5</v>
      </c>
    </row>
    <row r="347" spans="1:206" x14ac:dyDescent="0.25">
      <c r="A347" s="13" t="str">
        <f t="shared" si="4"/>
        <v>Boom-EXTREMELY COARSE-0.8-7-20</v>
      </c>
      <c r="B347" s="13" t="s">
        <v>57</v>
      </c>
      <c r="C347" s="13" t="s">
        <v>33</v>
      </c>
      <c r="D347" s="23">
        <v>0.8</v>
      </c>
      <c r="E347" s="23">
        <v>7</v>
      </c>
      <c r="F347" s="32">
        <v>20</v>
      </c>
      <c r="G347" s="13">
        <v>1.2555615000000001E-2</v>
      </c>
      <c r="H347" s="13">
        <v>6.8394667499999994E-3</v>
      </c>
      <c r="I347" s="13">
        <v>4.1339219999999999E-3</v>
      </c>
      <c r="J347" s="13">
        <v>2.9943947500000001E-3</v>
      </c>
      <c r="K347" s="13">
        <v>2.8142882499999997E-3</v>
      </c>
      <c r="L347" s="13">
        <v>3.0293964999999999E-3</v>
      </c>
      <c r="M347" s="13">
        <v>2.9234464999999999E-3</v>
      </c>
      <c r="N347" s="13">
        <v>2.8401275000000002E-3</v>
      </c>
      <c r="O347" s="13">
        <v>2.7135350000000004E-3</v>
      </c>
      <c r="P347" s="13">
        <v>2.589414E-3</v>
      </c>
      <c r="Q347" s="13">
        <v>2.4280847500000001E-3</v>
      </c>
      <c r="R347" s="13">
        <v>2.2309761749999997E-3</v>
      </c>
      <c r="S347" s="13">
        <v>2.0114306500000003E-3</v>
      </c>
      <c r="T347" s="13">
        <v>1.766864625E-3</v>
      </c>
      <c r="U347" s="13">
        <v>1.5174033749999999E-3</v>
      </c>
      <c r="V347" s="13">
        <v>1.271591625E-3</v>
      </c>
      <c r="W347" s="13">
        <v>1.039771625E-3</v>
      </c>
      <c r="X347" s="13">
        <v>9.432653250000001E-4</v>
      </c>
      <c r="Y347" s="13">
        <v>8.7028599999999995E-4</v>
      </c>
      <c r="Z347" s="13">
        <v>8.1452534999999998E-4</v>
      </c>
      <c r="AA347" s="13">
        <v>7.7339572499999999E-4</v>
      </c>
      <c r="AB347" s="13">
        <v>7.3965652499999996E-4</v>
      </c>
      <c r="AC347" s="13">
        <v>7.1018092500000002E-4</v>
      </c>
      <c r="AD347" s="13">
        <v>6.8392029999999996E-4</v>
      </c>
      <c r="AE347" s="13">
        <v>6.6017164999999998E-4</v>
      </c>
      <c r="AF347" s="13">
        <v>6.3854290000000006E-4</v>
      </c>
      <c r="AG347" s="13">
        <v>6.1767949999999995E-4</v>
      </c>
      <c r="AH347" s="13">
        <v>5.9830542499999997E-4</v>
      </c>
      <c r="AI347" s="13">
        <v>5.801231325E-4</v>
      </c>
      <c r="AJ347" s="13">
        <v>5.6247603E-4</v>
      </c>
      <c r="AK347" s="13">
        <v>5.4561111500000007E-4</v>
      </c>
      <c r="AL347" s="13">
        <v>5.294154025E-4</v>
      </c>
      <c r="AM347" s="13">
        <v>5.1443730499999994E-4</v>
      </c>
      <c r="AN347" s="13">
        <v>5.0021711500000004E-4</v>
      </c>
      <c r="AO347" s="13">
        <v>4.8623859000000008E-4</v>
      </c>
      <c r="AP347" s="13">
        <v>4.73016565E-4</v>
      </c>
      <c r="AQ347" s="13">
        <v>4.6096534499999995E-4</v>
      </c>
      <c r="AR347" s="13">
        <v>4.48966345E-4</v>
      </c>
      <c r="AS347" s="13">
        <v>4.3715478999999997E-4</v>
      </c>
      <c r="AT347" s="13">
        <v>4.2591355499999999E-4</v>
      </c>
      <c r="AU347" s="13">
        <v>4.1542116000000003E-4</v>
      </c>
      <c r="AV347" s="13">
        <v>4.0544454499999997E-4</v>
      </c>
      <c r="AW347" s="13">
        <v>3.9551659999999999E-4</v>
      </c>
      <c r="AX347" s="13">
        <v>3.8586692749999999E-4</v>
      </c>
      <c r="AY347" s="13">
        <v>3.7680927999999994E-4</v>
      </c>
      <c r="AZ347" s="13">
        <v>3.6807416749999995E-4</v>
      </c>
      <c r="BA347" s="13">
        <v>3.6008156750000001E-4</v>
      </c>
      <c r="BB347" s="13">
        <v>3.5258837999999998E-4</v>
      </c>
      <c r="BC347" s="13">
        <v>3.4580398500000002E-4</v>
      </c>
      <c r="BD347" s="13">
        <v>3.3927589000000001E-4</v>
      </c>
      <c r="BE347" s="13">
        <v>3.329382625E-4</v>
      </c>
      <c r="BF347" s="13">
        <v>3.2692486500000004E-4</v>
      </c>
      <c r="BG347" s="13">
        <v>3.2202756249999999E-4</v>
      </c>
      <c r="BH347" s="13">
        <v>3.1745596250000002E-4</v>
      </c>
      <c r="BI347" s="13">
        <v>3.1262118499999998E-4</v>
      </c>
      <c r="BJ347" s="13">
        <v>3.0797600000000001E-4</v>
      </c>
      <c r="BK347" s="13">
        <v>3.0341915499999995E-4</v>
      </c>
      <c r="BL347" s="13">
        <v>2.9897365750000004E-4</v>
      </c>
      <c r="BM347" s="13">
        <v>2.9460445999999996E-4</v>
      </c>
      <c r="BN347" s="13">
        <v>2.9091946999999996E-4</v>
      </c>
      <c r="BO347" s="13">
        <v>2.8707213E-4</v>
      </c>
      <c r="BP347" s="13">
        <v>2.8314171499999995E-4</v>
      </c>
      <c r="BQ347" s="13">
        <v>2.78838095E-4</v>
      </c>
      <c r="BR347" s="13">
        <v>2.7490316500000005E-4</v>
      </c>
      <c r="BS347" s="13">
        <v>2.7151717499999999E-4</v>
      </c>
      <c r="BT347" s="13">
        <v>2.6820237250000002E-4</v>
      </c>
      <c r="BU347" s="13">
        <v>2.6477086249999997E-4</v>
      </c>
      <c r="BV347" s="13">
        <v>2.61210435E-4</v>
      </c>
      <c r="BW347" s="13">
        <v>2.5780056250000001E-4</v>
      </c>
      <c r="BX347" s="13">
        <v>2.5406243500000005E-4</v>
      </c>
      <c r="BY347" s="13">
        <v>2.5080331500000001E-4</v>
      </c>
      <c r="BZ347" s="13">
        <v>2.473307275E-4</v>
      </c>
      <c r="CA347" s="13">
        <v>2.43667985E-4</v>
      </c>
      <c r="CB347" s="13">
        <v>2.3988235500000001E-4</v>
      </c>
      <c r="CC347" s="13">
        <v>2.3607462499999999E-4</v>
      </c>
      <c r="CD347" s="13">
        <v>2.327184075E-4</v>
      </c>
      <c r="CE347" s="13">
        <v>2.2917990749999999E-4</v>
      </c>
      <c r="CF347" s="13">
        <v>2.2536166499999998E-4</v>
      </c>
      <c r="CG347" s="13">
        <v>2.2167416499999998E-4</v>
      </c>
      <c r="CH347" s="13">
        <v>2.17735975E-4</v>
      </c>
      <c r="CI347" s="13">
        <v>2.1389498750000002E-4</v>
      </c>
      <c r="CJ347" s="13">
        <v>2.103975025E-4</v>
      </c>
      <c r="CK347" s="13">
        <v>2.0749359249999996E-4</v>
      </c>
      <c r="CL347" s="13">
        <v>2.0482841750000001E-4</v>
      </c>
      <c r="CM347" s="13">
        <v>2.0172061250000003E-4</v>
      </c>
      <c r="CN347" s="13">
        <v>1.9789225E-4</v>
      </c>
      <c r="CO347" s="13">
        <v>1.9423462000000004E-4</v>
      </c>
      <c r="CP347" s="13">
        <v>1.9116944750000001E-4</v>
      </c>
      <c r="CQ347" s="13">
        <v>1.8856258249999998E-4</v>
      </c>
      <c r="CR347" s="13">
        <v>1.8586805000000002E-4</v>
      </c>
      <c r="CS347" s="13">
        <v>1.831287425E-4</v>
      </c>
      <c r="CT347" s="13">
        <v>1.8021709999999999E-4</v>
      </c>
      <c r="CU347" s="13">
        <v>1.7713481249999999E-4</v>
      </c>
      <c r="CV347" s="13">
        <v>1.7407498249999998E-4</v>
      </c>
      <c r="CW347" s="13">
        <v>1.7137920999999999E-4</v>
      </c>
      <c r="CX347" s="13">
        <v>1.6928162499999999E-4</v>
      </c>
      <c r="CY347" s="13">
        <v>1.6687625250000001E-4</v>
      </c>
      <c r="CZ347" s="13">
        <v>1.643128025E-4</v>
      </c>
      <c r="DA347" s="13">
        <v>1.6149177500000001E-4</v>
      </c>
      <c r="DB347" s="13">
        <v>1.5900363500000002E-4</v>
      </c>
      <c r="DC347" s="13">
        <v>1.5712351999999999E-4</v>
      </c>
      <c r="DD347" s="13">
        <v>1.5499420500000001E-4</v>
      </c>
      <c r="DE347" s="13">
        <v>1.529469475E-4</v>
      </c>
      <c r="DF347" s="13">
        <v>1.507733425E-4</v>
      </c>
      <c r="DG347" s="13">
        <v>1.4887255249999999E-4</v>
      </c>
      <c r="DH347" s="13">
        <v>1.4690804500000002E-4</v>
      </c>
      <c r="DI347" s="13">
        <v>1.4519779E-4</v>
      </c>
      <c r="DJ347" s="13">
        <v>1.437261975E-4</v>
      </c>
      <c r="DK347" s="13">
        <v>1.4197459000000001E-4</v>
      </c>
      <c r="DL347" s="13">
        <v>1.4067015000000002E-4</v>
      </c>
      <c r="DM347" s="13">
        <v>1.3920215749999999E-4</v>
      </c>
      <c r="DN347" s="13">
        <v>1.3800453000000003E-4</v>
      </c>
      <c r="DO347" s="13">
        <v>1.3695665000000001E-4</v>
      </c>
      <c r="DP347" s="13">
        <v>1.3590923000000001E-4</v>
      </c>
      <c r="DQ347" s="13">
        <v>1.346851225E-4</v>
      </c>
      <c r="DR347" s="13">
        <v>1.3323412000000001E-4</v>
      </c>
      <c r="DS347" s="13">
        <v>1.3165645500000001E-4</v>
      </c>
      <c r="DT347" s="13">
        <v>1.302796825E-4</v>
      </c>
      <c r="DU347" s="13">
        <v>1.293911E-4</v>
      </c>
      <c r="DV347" s="13">
        <v>1.2830733500000002E-4</v>
      </c>
      <c r="DW347" s="13">
        <v>1.2739340499999999E-4</v>
      </c>
      <c r="DX347" s="13">
        <v>1.2625263499999999E-4</v>
      </c>
      <c r="DY347" s="13">
        <v>1.25272015E-4</v>
      </c>
      <c r="DZ347" s="13">
        <v>1.2427719E-4</v>
      </c>
      <c r="EA347" s="13">
        <v>1.2325063749999999E-4</v>
      </c>
      <c r="EB347" s="13">
        <v>1.2213771499999999E-4</v>
      </c>
      <c r="EC347" s="13">
        <v>1.210528225E-4</v>
      </c>
      <c r="ED347" s="13">
        <v>1.198779775E-4</v>
      </c>
      <c r="EE347" s="13">
        <v>1.1878496749999999E-4</v>
      </c>
      <c r="EF347" s="13">
        <v>1.1814014499999999E-4</v>
      </c>
      <c r="EG347" s="13">
        <v>1.1714746499999999E-4</v>
      </c>
      <c r="EH347" s="13">
        <v>1.1638858000000001E-4</v>
      </c>
      <c r="EI347" s="13">
        <v>1.1536792750000002E-4</v>
      </c>
      <c r="EJ347" s="13">
        <v>1.1413048249999999E-4</v>
      </c>
      <c r="EK347" s="13">
        <v>1.131399525E-4</v>
      </c>
      <c r="EL347" s="13">
        <v>1.1234097000000001E-4</v>
      </c>
      <c r="EM347" s="13">
        <v>1.1174720250000002E-4</v>
      </c>
      <c r="EN347" s="13">
        <v>1.1120133250000001E-4</v>
      </c>
      <c r="EO347" s="13">
        <v>1.1055888500000001E-4</v>
      </c>
      <c r="EP347" s="13">
        <v>1.0921777999999999E-4</v>
      </c>
      <c r="EQ347" s="13">
        <v>1.0804553750000001E-4</v>
      </c>
      <c r="ER347" s="13">
        <v>1.0670870999999999E-4</v>
      </c>
      <c r="ES347" s="13">
        <v>1.0528068E-4</v>
      </c>
      <c r="ET347" s="13">
        <v>1.0428177249999999E-4</v>
      </c>
      <c r="EU347" s="13">
        <v>1.0313116750000001E-4</v>
      </c>
      <c r="EV347" s="13">
        <v>1.0194120999999999E-4</v>
      </c>
      <c r="EW347" s="13">
        <v>1.0078844999999999E-4</v>
      </c>
      <c r="EX347" s="13">
        <v>9.9554355000000007E-5</v>
      </c>
      <c r="EY347" s="13">
        <v>9.8380942499999991E-5</v>
      </c>
      <c r="EZ347" s="13">
        <v>9.7401804999999993E-5</v>
      </c>
      <c r="FA347" s="13">
        <v>9.6158102499999994E-5</v>
      </c>
      <c r="FB347" s="13">
        <v>9.49144425E-5</v>
      </c>
      <c r="FC347" s="13">
        <v>9.3880997500000001E-5</v>
      </c>
      <c r="FD347" s="13">
        <v>9.2473162499999995E-5</v>
      </c>
      <c r="FE347" s="13">
        <v>9.1267144999999995E-5</v>
      </c>
      <c r="FF347" s="13">
        <v>9.0228382499999994E-5</v>
      </c>
      <c r="FG347" s="13">
        <v>8.9271002499999996E-5</v>
      </c>
      <c r="FH347" s="13">
        <v>8.8470992500000003E-5</v>
      </c>
      <c r="FI347" s="13">
        <v>8.7645667500000008E-5</v>
      </c>
      <c r="FJ347" s="13">
        <v>8.6759114999999988E-5</v>
      </c>
      <c r="FK347" s="13">
        <v>8.5901754999999995E-5</v>
      </c>
      <c r="FL347" s="13">
        <v>8.4796365000000011E-5</v>
      </c>
      <c r="FM347" s="13">
        <v>8.3573649999999999E-5</v>
      </c>
      <c r="FN347" s="13">
        <v>8.2718075000000002E-5</v>
      </c>
      <c r="FO347" s="13">
        <v>8.1807957499999994E-5</v>
      </c>
      <c r="FP347" s="13">
        <v>8.0875460000000006E-5</v>
      </c>
      <c r="FQ347" s="13">
        <v>7.9987145000000009E-5</v>
      </c>
      <c r="FR347" s="13">
        <v>7.8975294999999995E-5</v>
      </c>
      <c r="FS347" s="13">
        <v>7.8005707500000001E-5</v>
      </c>
      <c r="FT347" s="13">
        <v>7.7098307500000004E-5</v>
      </c>
      <c r="FU347" s="13">
        <v>7.6119307499999999E-5</v>
      </c>
      <c r="FV347" s="13">
        <v>7.5283542500000005E-5</v>
      </c>
      <c r="FW347" s="13">
        <v>7.4808379999999992E-5</v>
      </c>
      <c r="FX347" s="13">
        <v>7.4074644999999994E-5</v>
      </c>
      <c r="FY347" s="13">
        <v>7.3650089999999994E-5</v>
      </c>
      <c r="FZ347" s="13">
        <v>7.3191252500000005E-5</v>
      </c>
      <c r="GA347" s="13">
        <v>7.2661695000000002E-5</v>
      </c>
      <c r="GB347" s="13">
        <v>7.221656E-5</v>
      </c>
      <c r="GC347" s="13">
        <v>7.1746064999999998E-5</v>
      </c>
      <c r="GD347" s="13">
        <v>7.1128262499999995E-5</v>
      </c>
      <c r="GE347" s="13">
        <v>7.0520225000000005E-5</v>
      </c>
      <c r="GF347" s="13">
        <v>7.0059414999999996E-5</v>
      </c>
      <c r="GG347" s="13">
        <v>6.9506407500000006E-5</v>
      </c>
      <c r="GH347" s="13">
        <v>6.9148422500000002E-5</v>
      </c>
      <c r="GI347" s="13">
        <v>6.8808667499999998E-5</v>
      </c>
      <c r="GJ347" s="13">
        <v>6.8414379999999999E-5</v>
      </c>
      <c r="GK347" s="13">
        <v>6.8128039999999998E-5</v>
      </c>
      <c r="GL347" s="13">
        <v>6.7665057500000011E-5</v>
      </c>
      <c r="GM347" s="13">
        <v>6.7164162499999997E-5</v>
      </c>
      <c r="GN347" s="13">
        <v>6.6814517500000007E-5</v>
      </c>
      <c r="GO347" s="13">
        <v>6.6543045000000013E-5</v>
      </c>
      <c r="GP347" s="13">
        <v>6.6283004999999996E-5</v>
      </c>
      <c r="GQ347" s="13">
        <v>6.6062370000000004E-5</v>
      </c>
      <c r="GR347" s="13">
        <v>6.5784635000000003E-5</v>
      </c>
      <c r="GS347" s="13">
        <v>6.545632249999999E-5</v>
      </c>
      <c r="GT347" s="13">
        <v>6.4990917500000006E-5</v>
      </c>
      <c r="GU347" s="13">
        <v>6.4315244999999993E-5</v>
      </c>
      <c r="GV347" s="13">
        <v>6.3672832500000004E-5</v>
      </c>
      <c r="GW347" s="13">
        <v>6.3189914999999997E-5</v>
      </c>
      <c r="GX347" s="13">
        <v>6.257302E-5</v>
      </c>
    </row>
    <row r="348" spans="1:206" x14ac:dyDescent="0.25">
      <c r="A348" s="13" t="str">
        <f t="shared" si="4"/>
        <v>Boom-EXTREMELY COARSE-0.8-20-3</v>
      </c>
      <c r="B348" s="13" t="s">
        <v>57</v>
      </c>
      <c r="C348" s="13" t="s">
        <v>33</v>
      </c>
      <c r="D348" s="23">
        <v>0.8</v>
      </c>
      <c r="E348" s="23">
        <v>20</v>
      </c>
      <c r="F348" s="32">
        <v>3</v>
      </c>
      <c r="G348" s="13">
        <v>1.5509394999999999E-2</v>
      </c>
      <c r="H348" s="13">
        <v>9.4085727500000001E-3</v>
      </c>
      <c r="I348" s="13">
        <v>7.0257802500000004E-3</v>
      </c>
      <c r="J348" s="13">
        <v>5.6108784999999994E-3</v>
      </c>
      <c r="K348" s="13">
        <v>4.5827832500000007E-3</v>
      </c>
      <c r="L348" s="13">
        <v>3.9049672500000004E-3</v>
      </c>
      <c r="M348" s="13">
        <v>3.3511657500000002E-3</v>
      </c>
      <c r="N348" s="13">
        <v>2.8321642499999997E-3</v>
      </c>
      <c r="O348" s="13">
        <v>2.4527119999999997E-3</v>
      </c>
      <c r="P348" s="13">
        <v>2.1211914999999999E-3</v>
      </c>
      <c r="Q348" s="13">
        <v>1.7994355E-3</v>
      </c>
      <c r="R348" s="13">
        <v>1.4907347500000001E-3</v>
      </c>
      <c r="S348" s="13">
        <v>1.2905993750000001E-3</v>
      </c>
      <c r="T348" s="13">
        <v>1.0936939500000001E-3</v>
      </c>
      <c r="U348" s="13">
        <v>9.116249750000001E-4</v>
      </c>
      <c r="V348" s="13">
        <v>7.4821855000000001E-4</v>
      </c>
      <c r="W348" s="13">
        <v>6.2774800000000002E-4</v>
      </c>
      <c r="X348" s="13">
        <v>5.4493450000000002E-4</v>
      </c>
      <c r="Y348" s="13">
        <v>4.7885612499999999E-4</v>
      </c>
      <c r="Z348" s="13">
        <v>4.2540087500000001E-4</v>
      </c>
      <c r="AA348" s="13">
        <v>3.7979507500000002E-4</v>
      </c>
      <c r="AB348" s="13">
        <v>3.4083910000000004E-4</v>
      </c>
      <c r="AC348" s="13">
        <v>3.0811039999999998E-4</v>
      </c>
      <c r="AD348" s="13">
        <v>2.8018165000000001E-4</v>
      </c>
      <c r="AE348" s="13">
        <v>2.5571287500000003E-4</v>
      </c>
      <c r="AF348" s="13">
        <v>2.3466812499999999E-4</v>
      </c>
      <c r="AG348" s="13">
        <v>2.1624354999999999E-4</v>
      </c>
      <c r="AH348" s="13">
        <v>1.9974936749999998E-4</v>
      </c>
      <c r="AI348" s="13">
        <v>1.855940875E-4</v>
      </c>
      <c r="AJ348" s="13">
        <v>1.7318929999999999E-4</v>
      </c>
      <c r="AK348" s="13">
        <v>1.6218785749999999E-4</v>
      </c>
      <c r="AL348" s="13">
        <v>1.5207328749999998E-4</v>
      </c>
      <c r="AM348" s="13">
        <v>1.4331313749999999E-4</v>
      </c>
      <c r="AN348" s="13">
        <v>1.344418175E-4</v>
      </c>
      <c r="AO348" s="13">
        <v>1.2686386000000001E-4</v>
      </c>
      <c r="AP348" s="13">
        <v>1.20075285E-4</v>
      </c>
      <c r="AQ348" s="13">
        <v>1.1376580249999998E-4</v>
      </c>
      <c r="AR348" s="13">
        <v>1.077414175E-4</v>
      </c>
      <c r="AS348" s="13">
        <v>1.0245449500000001E-4</v>
      </c>
      <c r="AT348" s="13">
        <v>9.7204539999999997E-5</v>
      </c>
      <c r="AU348" s="13">
        <v>9.2820035000000005E-5</v>
      </c>
      <c r="AV348" s="13">
        <v>8.8028989999999993E-5</v>
      </c>
      <c r="AW348" s="13">
        <v>8.4602309999999995E-5</v>
      </c>
      <c r="AX348" s="13">
        <v>8.0996422499999987E-5</v>
      </c>
      <c r="AY348" s="13">
        <v>7.8159887500000013E-5</v>
      </c>
      <c r="AZ348" s="13">
        <v>7.4988540000000005E-5</v>
      </c>
      <c r="BA348" s="13">
        <v>7.1786562499999995E-5</v>
      </c>
      <c r="BB348" s="13">
        <v>6.9247190000000009E-5</v>
      </c>
      <c r="BC348" s="13">
        <v>6.6827512500000001E-5</v>
      </c>
      <c r="BD348" s="13">
        <v>6.4600684999999999E-5</v>
      </c>
      <c r="BE348" s="13">
        <v>6.2248694999999992E-5</v>
      </c>
      <c r="BF348" s="13">
        <v>5.9961422499999996E-5</v>
      </c>
      <c r="BG348" s="13">
        <v>5.7462562500000002E-5</v>
      </c>
      <c r="BH348" s="13">
        <v>5.5398510000000009E-5</v>
      </c>
      <c r="BI348" s="13">
        <v>5.35341575E-5</v>
      </c>
      <c r="BJ348" s="13">
        <v>5.1708244999999997E-5</v>
      </c>
      <c r="BK348" s="13">
        <v>4.9835969999999993E-5</v>
      </c>
      <c r="BL348" s="13">
        <v>4.8373747500000001E-5</v>
      </c>
      <c r="BM348" s="13">
        <v>4.6816385E-5</v>
      </c>
      <c r="BN348" s="13">
        <v>4.5391539999999997E-5</v>
      </c>
      <c r="BO348" s="13">
        <v>4.4062254999999997E-5</v>
      </c>
      <c r="BP348" s="13">
        <v>4.2802147500000001E-5</v>
      </c>
      <c r="BQ348" s="13">
        <v>4.1513282500000003E-5</v>
      </c>
      <c r="BR348" s="13">
        <v>4.0299960000000001E-5</v>
      </c>
      <c r="BS348" s="13">
        <v>3.9180134999999997E-5</v>
      </c>
      <c r="BT348" s="13">
        <v>3.8008302500000004E-5</v>
      </c>
      <c r="BU348" s="13">
        <v>3.7178178250000001E-5</v>
      </c>
      <c r="BV348" s="13">
        <v>3.6127822249999996E-5</v>
      </c>
      <c r="BW348" s="13">
        <v>3.5473874750000005E-5</v>
      </c>
      <c r="BX348" s="13">
        <v>3.4662879750000003E-5</v>
      </c>
      <c r="BY348" s="13">
        <v>3.4125998499999997E-5</v>
      </c>
      <c r="BZ348" s="13">
        <v>3.3448251000000002E-5</v>
      </c>
      <c r="CA348" s="13">
        <v>3.2500451750000001E-5</v>
      </c>
      <c r="CB348" s="13">
        <v>3.1867166250000005E-5</v>
      </c>
      <c r="CC348" s="13">
        <v>3.149913E-5</v>
      </c>
      <c r="CD348" s="13">
        <v>3.0854661749999998E-5</v>
      </c>
      <c r="CE348" s="13">
        <v>3.0459241500000002E-5</v>
      </c>
      <c r="CF348" s="13">
        <v>2.9727319250000004E-5</v>
      </c>
      <c r="CG348" s="13">
        <v>2.8916719249999998E-5</v>
      </c>
      <c r="CH348" s="13">
        <v>2.8707060500000004E-5</v>
      </c>
      <c r="CI348" s="13">
        <v>2.8197563750000002E-5</v>
      </c>
      <c r="CJ348" s="13">
        <v>2.77528295E-5</v>
      </c>
      <c r="CK348" s="13">
        <v>2.7317156750000003E-5</v>
      </c>
      <c r="CL348" s="13">
        <v>2.6773993499999997E-5</v>
      </c>
      <c r="CM348" s="13">
        <v>2.6241415249999996E-5</v>
      </c>
      <c r="CN348" s="13">
        <v>2.6057267749999999E-5</v>
      </c>
      <c r="CO348" s="13">
        <v>2.594634225E-5</v>
      </c>
      <c r="CP348" s="13">
        <v>2.5787294E-5</v>
      </c>
      <c r="CQ348" s="13">
        <v>2.5755846000000004E-5</v>
      </c>
      <c r="CR348" s="13">
        <v>2.5545817499999996E-5</v>
      </c>
      <c r="CS348" s="13">
        <v>2.5160720249999998E-5</v>
      </c>
      <c r="CT348" s="13">
        <v>2.4793514750000001E-5</v>
      </c>
      <c r="CU348" s="13">
        <v>2.4614710250000003E-5</v>
      </c>
      <c r="CV348" s="13">
        <v>2.462474275E-5</v>
      </c>
      <c r="CW348" s="13">
        <v>2.4443556000000001E-5</v>
      </c>
      <c r="CX348" s="13">
        <v>2.448795325E-5</v>
      </c>
      <c r="CY348" s="13">
        <v>2.4318383999999997E-5</v>
      </c>
      <c r="CZ348" s="13">
        <v>2.4027450249999999E-5</v>
      </c>
      <c r="DA348" s="13">
        <v>2.3602956E-5</v>
      </c>
      <c r="DB348" s="13">
        <v>2.3294479499999999E-5</v>
      </c>
      <c r="DC348" s="13">
        <v>2.3424538250000002E-5</v>
      </c>
      <c r="DD348" s="13">
        <v>2.3252532500000004E-5</v>
      </c>
      <c r="DE348" s="13">
        <v>2.3192023E-5</v>
      </c>
      <c r="DF348" s="13">
        <v>2.319266075E-5</v>
      </c>
      <c r="DG348" s="13">
        <v>2.3027138000000002E-5</v>
      </c>
      <c r="DH348" s="13">
        <v>2.3024962999999999E-5</v>
      </c>
      <c r="DI348" s="13">
        <v>2.2583952749999998E-5</v>
      </c>
      <c r="DJ348" s="13">
        <v>2.2066920750000002E-5</v>
      </c>
      <c r="DK348" s="13">
        <v>2.1872908249999999E-5</v>
      </c>
      <c r="DL348" s="13">
        <v>2.1905706999999998E-5</v>
      </c>
      <c r="DM348" s="13">
        <v>2.190800275E-5</v>
      </c>
      <c r="DN348" s="13">
        <v>2.2181783250000001E-5</v>
      </c>
      <c r="DO348" s="13">
        <v>2.2153594000000001E-5</v>
      </c>
      <c r="DP348" s="13">
        <v>2.1774734249999999E-5</v>
      </c>
      <c r="DQ348" s="13">
        <v>2.1378715499999998E-5</v>
      </c>
      <c r="DR348" s="13">
        <v>2.1103792999999997E-5</v>
      </c>
      <c r="DS348" s="13">
        <v>2.0836584500000001E-5</v>
      </c>
      <c r="DT348" s="13">
        <v>2.0841214750000002E-5</v>
      </c>
      <c r="DU348" s="13">
        <v>2.0931588249999997E-5</v>
      </c>
      <c r="DV348" s="13">
        <v>2.0817288000000002E-5</v>
      </c>
      <c r="DW348" s="13">
        <v>2.062672625E-5</v>
      </c>
      <c r="DX348" s="13">
        <v>2.052973E-5</v>
      </c>
      <c r="DY348" s="13">
        <v>2.0597570000000002E-5</v>
      </c>
      <c r="DZ348" s="13">
        <v>2.0556297E-5</v>
      </c>
      <c r="EA348" s="13">
        <v>2.051947E-5</v>
      </c>
      <c r="EB348" s="13">
        <v>2.034776325E-5</v>
      </c>
      <c r="EC348" s="13">
        <v>1.9872917750000001E-5</v>
      </c>
      <c r="ED348" s="13">
        <v>1.9503203749999998E-5</v>
      </c>
      <c r="EE348" s="13">
        <v>1.9185379250000003E-5</v>
      </c>
      <c r="EF348" s="13">
        <v>1.9284826999999999E-5</v>
      </c>
      <c r="EG348" s="13">
        <v>1.9422913499999997E-5</v>
      </c>
      <c r="EH348" s="13">
        <v>1.971012025E-5</v>
      </c>
      <c r="EI348" s="13">
        <v>1.9983750250000002E-5</v>
      </c>
      <c r="EJ348" s="13">
        <v>1.9901083999999998E-5</v>
      </c>
      <c r="EK348" s="13">
        <v>1.96571955E-5</v>
      </c>
      <c r="EL348" s="13">
        <v>1.9167466500000001E-5</v>
      </c>
      <c r="EM348" s="13">
        <v>1.8570246E-5</v>
      </c>
      <c r="EN348" s="13">
        <v>1.8195155250000001E-5</v>
      </c>
      <c r="EO348" s="13">
        <v>1.7986011E-5</v>
      </c>
      <c r="EP348" s="13">
        <v>1.8217036500000002E-5</v>
      </c>
      <c r="EQ348" s="13">
        <v>1.861765E-5</v>
      </c>
      <c r="ER348" s="13">
        <v>1.8773241000000001E-5</v>
      </c>
      <c r="ES348" s="13">
        <v>1.8673800999999997E-5</v>
      </c>
      <c r="ET348" s="13">
        <v>1.8757892E-5</v>
      </c>
      <c r="EU348" s="13">
        <v>1.8570570499999997E-5</v>
      </c>
      <c r="EV348" s="13">
        <v>1.8200896749999997E-5</v>
      </c>
      <c r="EW348" s="13">
        <v>1.7903079499999999E-5</v>
      </c>
      <c r="EX348" s="13">
        <v>1.77832245E-5</v>
      </c>
      <c r="EY348" s="13">
        <v>1.77515885E-5</v>
      </c>
      <c r="EZ348" s="13">
        <v>1.7802147499999997E-5</v>
      </c>
      <c r="FA348" s="13">
        <v>1.7615885749999998E-5</v>
      </c>
      <c r="FB348" s="13">
        <v>1.7447911500000001E-5</v>
      </c>
      <c r="FC348" s="13">
        <v>1.7436720999999999E-5</v>
      </c>
      <c r="FD348" s="13">
        <v>1.7628160250000001E-5</v>
      </c>
      <c r="FE348" s="13">
        <v>1.746569775E-5</v>
      </c>
      <c r="FF348" s="13">
        <v>1.7264538250000003E-5</v>
      </c>
      <c r="FG348" s="13">
        <v>1.7368624750000001E-5</v>
      </c>
      <c r="FH348" s="13">
        <v>1.7382835999999997E-5</v>
      </c>
      <c r="FI348" s="13">
        <v>1.7268454500000001E-5</v>
      </c>
      <c r="FJ348" s="13">
        <v>1.7431588749999998E-5</v>
      </c>
      <c r="FK348" s="13">
        <v>1.759179075E-5</v>
      </c>
      <c r="FL348" s="13">
        <v>1.7499548749999999E-5</v>
      </c>
      <c r="FM348" s="13">
        <v>1.7269569E-5</v>
      </c>
      <c r="FN348" s="13">
        <v>1.6971774499999999E-5</v>
      </c>
      <c r="FO348" s="13">
        <v>1.6428733750000001E-5</v>
      </c>
      <c r="FP348" s="13">
        <v>1.603648925E-5</v>
      </c>
      <c r="FQ348" s="13">
        <v>1.599977675E-5</v>
      </c>
      <c r="FR348" s="13">
        <v>1.61476495E-5</v>
      </c>
      <c r="FS348" s="13">
        <v>1.6385188000000001E-5</v>
      </c>
      <c r="FT348" s="13">
        <v>1.6736724749999998E-5</v>
      </c>
      <c r="FU348" s="13">
        <v>1.719824675E-5</v>
      </c>
      <c r="FV348" s="13">
        <v>1.7485728750000001E-5</v>
      </c>
      <c r="FW348" s="13">
        <v>1.7164731500000001E-5</v>
      </c>
      <c r="FX348" s="13">
        <v>1.690202425E-5</v>
      </c>
      <c r="FY348" s="13">
        <v>1.6798736750000001E-5</v>
      </c>
      <c r="FZ348" s="13">
        <v>1.6516927999999998E-5</v>
      </c>
      <c r="GA348" s="13">
        <v>1.6098389000000001E-5</v>
      </c>
      <c r="GB348" s="13">
        <v>1.5826216750000002E-5</v>
      </c>
      <c r="GC348" s="13">
        <v>1.560846725E-5</v>
      </c>
      <c r="GD348" s="13">
        <v>1.5523189750000001E-5</v>
      </c>
      <c r="GE348" s="13">
        <v>1.5429973999999999E-5</v>
      </c>
      <c r="GF348" s="13">
        <v>1.53798325E-5</v>
      </c>
      <c r="GG348" s="13">
        <v>1.55991095E-5</v>
      </c>
      <c r="GH348" s="13">
        <v>1.59323635E-5</v>
      </c>
      <c r="GI348" s="13">
        <v>1.6027493999999999E-5</v>
      </c>
      <c r="GJ348" s="13">
        <v>1.6131344249999999E-5</v>
      </c>
      <c r="GK348" s="13">
        <v>1.6157912499999997E-5</v>
      </c>
      <c r="GL348" s="13">
        <v>1.6161652E-5</v>
      </c>
      <c r="GM348" s="13">
        <v>1.5985200750000001E-5</v>
      </c>
      <c r="GN348" s="13">
        <v>1.5503616750000003E-5</v>
      </c>
      <c r="GO348" s="13">
        <v>1.5014674999999999E-5</v>
      </c>
      <c r="GP348" s="13">
        <v>1.4720801499999999E-5</v>
      </c>
      <c r="GQ348" s="13">
        <v>1.448872275E-5</v>
      </c>
      <c r="GR348" s="13">
        <v>1.4302152749999999E-5</v>
      </c>
      <c r="GS348" s="13">
        <v>1.4144226249999999E-5</v>
      </c>
      <c r="GT348" s="13">
        <v>1.394229325E-5</v>
      </c>
      <c r="GU348" s="13">
        <v>1.39324205E-5</v>
      </c>
      <c r="GV348" s="13">
        <v>1.4263643500000001E-5</v>
      </c>
      <c r="GW348" s="13">
        <v>1.4597552500000001E-5</v>
      </c>
      <c r="GX348" s="13">
        <v>1.4639129000000001E-5</v>
      </c>
    </row>
    <row r="349" spans="1:206" x14ac:dyDescent="0.25">
      <c r="A349" s="13" t="str">
        <f t="shared" si="4"/>
        <v>Boom-EXTREMELY COARSE-0.8-14-3</v>
      </c>
      <c r="B349" s="13" t="s">
        <v>57</v>
      </c>
      <c r="C349" s="13" t="s">
        <v>33</v>
      </c>
      <c r="D349" s="23">
        <v>0.8</v>
      </c>
      <c r="E349" s="23">
        <v>14</v>
      </c>
      <c r="F349" s="32">
        <v>3</v>
      </c>
      <c r="G349" s="13">
        <v>1.1321484999999999E-2</v>
      </c>
      <c r="H349" s="13">
        <v>6.9270040000000005E-3</v>
      </c>
      <c r="I349" s="13">
        <v>4.9874692500000003E-3</v>
      </c>
      <c r="J349" s="13">
        <v>3.8510382499999996E-3</v>
      </c>
      <c r="K349" s="13">
        <v>3.0742115E-3</v>
      </c>
      <c r="L349" s="13">
        <v>2.5513630000000001E-3</v>
      </c>
      <c r="M349" s="13">
        <v>2.1513077500000003E-3</v>
      </c>
      <c r="N349" s="13">
        <v>1.7861567500000002E-3</v>
      </c>
      <c r="O349" s="13">
        <v>1.50750525E-3</v>
      </c>
      <c r="P349" s="13">
        <v>1.277985575E-3</v>
      </c>
      <c r="Q349" s="13">
        <v>1.0858250999999999E-3</v>
      </c>
      <c r="R349" s="13">
        <v>9.0552655E-4</v>
      </c>
      <c r="S349" s="13">
        <v>7.7963677500000005E-4</v>
      </c>
      <c r="T349" s="13">
        <v>6.5819812499999996E-4</v>
      </c>
      <c r="U349" s="13">
        <v>5.4529220000000002E-4</v>
      </c>
      <c r="V349" s="13">
        <v>4.4611219999999999E-4</v>
      </c>
      <c r="W349" s="13">
        <v>3.7232502500000002E-4</v>
      </c>
      <c r="X349" s="13">
        <v>3.2135890000000003E-4</v>
      </c>
      <c r="Y349" s="13">
        <v>2.8124465E-4</v>
      </c>
      <c r="Z349" s="13">
        <v>2.4822765000000001E-4</v>
      </c>
      <c r="AA349" s="13">
        <v>2.2128809999999999E-4</v>
      </c>
      <c r="AB349" s="13">
        <v>1.9792308249999999E-4</v>
      </c>
      <c r="AC349" s="13">
        <v>1.7871406499999999E-4</v>
      </c>
      <c r="AD349" s="13">
        <v>1.6217905750000002E-4</v>
      </c>
      <c r="AE349" s="13">
        <v>1.486943175E-4</v>
      </c>
      <c r="AF349" s="13">
        <v>1.3671722499999998E-4</v>
      </c>
      <c r="AG349" s="13">
        <v>1.2664510250000002E-4</v>
      </c>
      <c r="AH349" s="13">
        <v>1.1796057250000001E-4</v>
      </c>
      <c r="AI349" s="13">
        <v>1.1022047E-4</v>
      </c>
      <c r="AJ349" s="13">
        <v>1.0377039E-4</v>
      </c>
      <c r="AK349" s="13">
        <v>9.7719545000000008E-5</v>
      </c>
      <c r="AL349" s="13">
        <v>9.2205919999999999E-5</v>
      </c>
      <c r="AM349" s="13">
        <v>8.7388880000000005E-5</v>
      </c>
      <c r="AN349" s="13">
        <v>8.2931112499999994E-5</v>
      </c>
      <c r="AO349" s="13">
        <v>7.9052247499999988E-5</v>
      </c>
      <c r="AP349" s="13">
        <v>7.5703485000000004E-5</v>
      </c>
      <c r="AQ349" s="13">
        <v>7.2641234999999994E-5</v>
      </c>
      <c r="AR349" s="13">
        <v>6.9725122499999999E-5</v>
      </c>
      <c r="AS349" s="13">
        <v>6.7156712499999991E-5</v>
      </c>
      <c r="AT349" s="13">
        <v>6.4688089999999994E-5</v>
      </c>
      <c r="AU349" s="13">
        <v>6.2394180000000012E-5</v>
      </c>
      <c r="AV349" s="13">
        <v>6.0175405E-5</v>
      </c>
      <c r="AW349" s="13">
        <v>5.8189787500000006E-5</v>
      </c>
      <c r="AX349" s="13">
        <v>5.6159780000000003E-5</v>
      </c>
      <c r="AY349" s="13">
        <v>5.4460757499999999E-5</v>
      </c>
      <c r="AZ349" s="13">
        <v>5.2837245000000006E-5</v>
      </c>
      <c r="BA349" s="13">
        <v>5.1400617500000002E-5</v>
      </c>
      <c r="BB349" s="13">
        <v>5.0223320000000006E-5</v>
      </c>
      <c r="BC349" s="13">
        <v>4.9093389999999999E-5</v>
      </c>
      <c r="BD349" s="13">
        <v>4.8203225000000001E-5</v>
      </c>
      <c r="BE349" s="13">
        <v>4.7209164999999999E-5</v>
      </c>
      <c r="BF349" s="13">
        <v>4.5915078250000002E-5</v>
      </c>
      <c r="BG349" s="13">
        <v>4.5102302749999999E-5</v>
      </c>
      <c r="BH349" s="13">
        <v>4.4344694000000006E-5</v>
      </c>
      <c r="BI349" s="13">
        <v>4.3808599749999994E-5</v>
      </c>
      <c r="BJ349" s="13">
        <v>4.3349668249999994E-5</v>
      </c>
      <c r="BK349" s="13">
        <v>4.2660793000000004E-5</v>
      </c>
      <c r="BL349" s="13">
        <v>4.1803230499999993E-5</v>
      </c>
      <c r="BM349" s="13">
        <v>4.15272875E-5</v>
      </c>
      <c r="BN349" s="13">
        <v>4.1088312999999993E-5</v>
      </c>
      <c r="BO349" s="13">
        <v>4.0741359999999993E-5</v>
      </c>
      <c r="BP349" s="13">
        <v>4.0275219249999994E-5</v>
      </c>
      <c r="BQ349" s="13">
        <v>3.9455670499999998E-5</v>
      </c>
      <c r="BR349" s="13">
        <v>3.906710275E-5</v>
      </c>
      <c r="BS349" s="13">
        <v>3.8829842499999998E-5</v>
      </c>
      <c r="BT349" s="13">
        <v>3.8461016249999999E-5</v>
      </c>
      <c r="BU349" s="13">
        <v>3.8285538250000001E-5</v>
      </c>
      <c r="BV349" s="13">
        <v>3.7934583749999998E-5</v>
      </c>
      <c r="BW349" s="13">
        <v>3.7248867750000002E-5</v>
      </c>
      <c r="BX349" s="13">
        <v>3.6731596250000007E-5</v>
      </c>
      <c r="BY349" s="13">
        <v>3.6590185250000006E-5</v>
      </c>
      <c r="BZ349" s="13">
        <v>3.6276591E-5</v>
      </c>
      <c r="CA349" s="13">
        <v>3.613578825E-5</v>
      </c>
      <c r="CB349" s="13">
        <v>3.5931073000000005E-5</v>
      </c>
      <c r="CC349" s="13">
        <v>3.5562725500000004E-5</v>
      </c>
      <c r="CD349" s="13">
        <v>3.4882111249999998E-5</v>
      </c>
      <c r="CE349" s="13">
        <v>3.4346038500000001E-5</v>
      </c>
      <c r="CF349" s="13">
        <v>3.433246875E-5</v>
      </c>
      <c r="CG349" s="13">
        <v>3.4084127999999998E-5</v>
      </c>
      <c r="CH349" s="13">
        <v>3.4116123499999998E-5</v>
      </c>
      <c r="CI349" s="13">
        <v>3.4103950499999999E-5</v>
      </c>
      <c r="CJ349" s="13">
        <v>3.3505536249999997E-5</v>
      </c>
      <c r="CK349" s="13">
        <v>3.2881756E-5</v>
      </c>
      <c r="CL349" s="13">
        <v>3.2431211250000005E-5</v>
      </c>
      <c r="CM349" s="13">
        <v>3.2270892500000006E-5</v>
      </c>
      <c r="CN349" s="13">
        <v>3.2312599999999993E-5</v>
      </c>
      <c r="CO349" s="13">
        <v>3.2087603500000007E-5</v>
      </c>
      <c r="CP349" s="13">
        <v>3.1903792250000002E-5</v>
      </c>
      <c r="CQ349" s="13">
        <v>3.1619275750000006E-5</v>
      </c>
      <c r="CR349" s="13">
        <v>3.1534602750000004E-5</v>
      </c>
      <c r="CS349" s="13">
        <v>3.1308288E-5</v>
      </c>
      <c r="CT349" s="13">
        <v>3.0820991750000001E-5</v>
      </c>
      <c r="CU349" s="13">
        <v>3.042437875E-5</v>
      </c>
      <c r="CV349" s="13">
        <v>3.0166117750000003E-5</v>
      </c>
      <c r="CW349" s="13">
        <v>3.004278725E-5</v>
      </c>
      <c r="CX349" s="13">
        <v>3.0128606750000002E-5</v>
      </c>
      <c r="CY349" s="13">
        <v>3.0254103249999999E-5</v>
      </c>
      <c r="CZ349" s="13">
        <v>3.0075194250000002E-5</v>
      </c>
      <c r="DA349" s="13">
        <v>2.9809424250000004E-5</v>
      </c>
      <c r="DB349" s="13">
        <v>2.9290069750000002E-5</v>
      </c>
      <c r="DC349" s="13">
        <v>2.8743544999999997E-5</v>
      </c>
      <c r="DD349" s="13">
        <v>2.8293289750000003E-5</v>
      </c>
      <c r="DE349" s="13">
        <v>2.7838672250000001E-5</v>
      </c>
      <c r="DF349" s="13">
        <v>2.7459634250000003E-5</v>
      </c>
      <c r="DG349" s="13">
        <v>2.7096209500000003E-5</v>
      </c>
      <c r="DH349" s="13">
        <v>2.662269625E-5</v>
      </c>
      <c r="DI349" s="13">
        <v>2.6387237000000002E-5</v>
      </c>
      <c r="DJ349" s="13">
        <v>2.6036287999999997E-5</v>
      </c>
      <c r="DK349" s="13">
        <v>2.5817107249999995E-5</v>
      </c>
      <c r="DL349" s="13">
        <v>2.5430032249999999E-5</v>
      </c>
      <c r="DM349" s="13">
        <v>2.4545321750000001E-5</v>
      </c>
      <c r="DN349" s="13">
        <v>2.4270436000000002E-5</v>
      </c>
      <c r="DO349" s="13">
        <v>2.4006331249999998E-5</v>
      </c>
      <c r="DP349" s="13">
        <v>2.3532380000000001E-5</v>
      </c>
      <c r="DQ349" s="13">
        <v>2.3629137250000001E-5</v>
      </c>
      <c r="DR349" s="13">
        <v>2.3614314250000003E-5</v>
      </c>
      <c r="DS349" s="13">
        <v>2.3159661999999997E-5</v>
      </c>
      <c r="DT349" s="13">
        <v>2.2650968999999999E-5</v>
      </c>
      <c r="DU349" s="13">
        <v>2.20074625E-5</v>
      </c>
      <c r="DV349" s="13">
        <v>2.1562443500000001E-5</v>
      </c>
      <c r="DW349" s="13">
        <v>2.136661275E-5</v>
      </c>
      <c r="DX349" s="13">
        <v>2.1208439749999999E-5</v>
      </c>
      <c r="DY349" s="13">
        <v>2.0880213500000001E-5</v>
      </c>
      <c r="DZ349" s="13">
        <v>2.0770135750000002E-5</v>
      </c>
      <c r="EA349" s="13">
        <v>2.0729278750000002E-5</v>
      </c>
      <c r="EB349" s="13">
        <v>2.0574351249999999E-5</v>
      </c>
      <c r="EC349" s="13">
        <v>2.00941265E-5</v>
      </c>
      <c r="ED349" s="13">
        <v>1.9717130500000001E-5</v>
      </c>
      <c r="EE349" s="13">
        <v>1.9354812999999999E-5</v>
      </c>
      <c r="EF349" s="13">
        <v>1.8776341000000001E-5</v>
      </c>
      <c r="EG349" s="13">
        <v>1.8406569249999998E-5</v>
      </c>
      <c r="EH349" s="13">
        <v>1.8268008E-5</v>
      </c>
      <c r="EI349" s="13">
        <v>1.8197794750000001E-5</v>
      </c>
      <c r="EJ349" s="13">
        <v>1.8381872250000003E-5</v>
      </c>
      <c r="EK349" s="13">
        <v>1.8653922500000003E-5</v>
      </c>
      <c r="EL349" s="13">
        <v>1.8733716499999998E-5</v>
      </c>
      <c r="EM349" s="13">
        <v>1.8523050250000001E-5</v>
      </c>
      <c r="EN349" s="13">
        <v>1.8203678500000001E-5</v>
      </c>
      <c r="EO349" s="13">
        <v>1.7784064499999998E-5</v>
      </c>
      <c r="EP349" s="13">
        <v>1.720618E-5</v>
      </c>
      <c r="EQ349" s="13">
        <v>1.7000378499999999E-5</v>
      </c>
      <c r="ER349" s="13">
        <v>1.7165332999999997E-5</v>
      </c>
      <c r="ES349" s="13">
        <v>1.7470731999999999E-5</v>
      </c>
      <c r="ET349" s="13">
        <v>1.7689947500000001E-5</v>
      </c>
      <c r="EU349" s="13">
        <v>1.7703733749999999E-5</v>
      </c>
      <c r="EV349" s="13">
        <v>1.7661392000000001E-5</v>
      </c>
      <c r="EW349" s="13">
        <v>1.7548189250000001E-5</v>
      </c>
      <c r="EX349" s="13">
        <v>1.7117114750000001E-5</v>
      </c>
      <c r="EY349" s="13">
        <v>1.6739136749999999E-5</v>
      </c>
      <c r="EZ349" s="13">
        <v>1.660872275E-5</v>
      </c>
      <c r="FA349" s="13">
        <v>1.6581329750000003E-5</v>
      </c>
      <c r="FB349" s="13">
        <v>1.6563549499999997E-5</v>
      </c>
      <c r="FC349" s="13">
        <v>1.652971075E-5</v>
      </c>
      <c r="FD349" s="13">
        <v>1.6499621499999999E-5</v>
      </c>
      <c r="FE349" s="13">
        <v>1.6549649749999999E-5</v>
      </c>
      <c r="FF349" s="13">
        <v>1.6589965999999999E-5</v>
      </c>
      <c r="FG349" s="13">
        <v>1.6558486500000001E-5</v>
      </c>
      <c r="FH349" s="13">
        <v>1.6501897E-5</v>
      </c>
      <c r="FI349" s="13">
        <v>1.6322880499999999E-5</v>
      </c>
      <c r="FJ349" s="13">
        <v>1.6099959E-5</v>
      </c>
      <c r="FK349" s="13">
        <v>1.5937173249999999E-5</v>
      </c>
      <c r="FL349" s="13">
        <v>1.5991090999999999E-5</v>
      </c>
      <c r="FM349" s="13">
        <v>1.6048467E-5</v>
      </c>
      <c r="FN349" s="13">
        <v>1.5922217000000001E-5</v>
      </c>
      <c r="FO349" s="13">
        <v>1.5837323499999999E-5</v>
      </c>
      <c r="FP349" s="13">
        <v>1.5764435E-5</v>
      </c>
      <c r="FQ349" s="13">
        <v>1.5513980249999998E-5</v>
      </c>
      <c r="FR349" s="13">
        <v>1.5373457750000001E-5</v>
      </c>
      <c r="FS349" s="13">
        <v>1.5254138999999999E-5</v>
      </c>
      <c r="FT349" s="13">
        <v>1.5168272E-5</v>
      </c>
      <c r="FU349" s="13">
        <v>1.5408225499999999E-5</v>
      </c>
      <c r="FV349" s="13">
        <v>1.5711655000000001E-5</v>
      </c>
      <c r="FW349" s="13">
        <v>1.6046694500000002E-5</v>
      </c>
      <c r="FX349" s="13">
        <v>1.6250622499999998E-5</v>
      </c>
      <c r="FY349" s="13">
        <v>1.596046625E-5</v>
      </c>
      <c r="FZ349" s="13">
        <v>1.5522838249999999E-5</v>
      </c>
      <c r="GA349" s="13">
        <v>1.5417289999999998E-5</v>
      </c>
      <c r="GB349" s="13">
        <v>1.5105347250000002E-5</v>
      </c>
      <c r="GC349" s="13">
        <v>1.4679014249999999E-5</v>
      </c>
      <c r="GD349" s="13">
        <v>1.4567703749999998E-5</v>
      </c>
      <c r="GE349" s="13">
        <v>1.4570372750000002E-5</v>
      </c>
      <c r="GF349" s="13">
        <v>1.4739635000000001E-5</v>
      </c>
      <c r="GG349" s="13">
        <v>1.50444275E-5</v>
      </c>
      <c r="GH349" s="13">
        <v>1.515075175E-5</v>
      </c>
      <c r="GI349" s="13">
        <v>1.5043641499999998E-5</v>
      </c>
      <c r="GJ349" s="13">
        <v>1.518784475E-5</v>
      </c>
      <c r="GK349" s="13">
        <v>1.5223051499999999E-5</v>
      </c>
      <c r="GL349" s="13">
        <v>1.495426575E-5</v>
      </c>
      <c r="GM349" s="13">
        <v>1.4823861E-5</v>
      </c>
      <c r="GN349" s="13">
        <v>1.482244775E-5</v>
      </c>
      <c r="GO349" s="13">
        <v>1.467346E-5</v>
      </c>
      <c r="GP349" s="13">
        <v>1.4551983749999999E-5</v>
      </c>
      <c r="GQ349" s="13">
        <v>1.4610579750000002E-5</v>
      </c>
      <c r="GR349" s="13">
        <v>1.450628825E-5</v>
      </c>
      <c r="GS349" s="13">
        <v>1.4179182749999999E-5</v>
      </c>
      <c r="GT349" s="13">
        <v>1.3847886999999999E-5</v>
      </c>
      <c r="GU349" s="13">
        <v>1.3678296500000001E-5</v>
      </c>
      <c r="GV349" s="13">
        <v>1.359196725E-5</v>
      </c>
      <c r="GW349" s="13">
        <v>1.3654039999999999E-5</v>
      </c>
      <c r="GX349" s="13">
        <v>1.3777165250000001E-5</v>
      </c>
    </row>
    <row r="350" spans="1:206" x14ac:dyDescent="0.25">
      <c r="A350" s="13" t="str">
        <f t="shared" si="4"/>
        <v>Boom-EXTREMELY COARSE-0.8-7-3</v>
      </c>
      <c r="B350" s="13" t="s">
        <v>57</v>
      </c>
      <c r="C350" s="13" t="s">
        <v>33</v>
      </c>
      <c r="D350" s="23">
        <v>0.8</v>
      </c>
      <c r="E350" s="23">
        <v>7</v>
      </c>
      <c r="F350" s="32">
        <v>3</v>
      </c>
      <c r="G350" s="13">
        <v>7.8211462499999992E-3</v>
      </c>
      <c r="H350" s="13">
        <v>4.1768884999999999E-3</v>
      </c>
      <c r="I350" s="13">
        <v>2.3667797500000003E-3</v>
      </c>
      <c r="J350" s="13">
        <v>1.3988844999999999E-3</v>
      </c>
      <c r="K350" s="13">
        <v>1.0230053000000001E-3</v>
      </c>
      <c r="L350" s="13">
        <v>8.4824112499999995E-4</v>
      </c>
      <c r="M350" s="13">
        <v>7.9202232499999998E-4</v>
      </c>
      <c r="N350" s="13">
        <v>7.1435912499999996E-4</v>
      </c>
      <c r="O350" s="13">
        <v>6.2831604999999998E-4</v>
      </c>
      <c r="P350" s="13">
        <v>5.7487309999999998E-4</v>
      </c>
      <c r="Q350" s="13">
        <v>5.1613487499999999E-4</v>
      </c>
      <c r="R350" s="13">
        <v>4.6685897500000002E-4</v>
      </c>
      <c r="S350" s="13">
        <v>4.2244612499999998E-4</v>
      </c>
      <c r="T350" s="13">
        <v>3.6932607499999998E-4</v>
      </c>
      <c r="U350" s="13">
        <v>3.1215932500000001E-4</v>
      </c>
      <c r="V350" s="13">
        <v>2.5877045999999997E-4</v>
      </c>
      <c r="W350" s="13">
        <v>2.1819705999999998E-4</v>
      </c>
      <c r="X350" s="13">
        <v>1.9091132750000001E-4</v>
      </c>
      <c r="Y350" s="13">
        <v>1.7070534749999999E-4</v>
      </c>
      <c r="Z350" s="13">
        <v>1.5564611500000001E-4</v>
      </c>
      <c r="AA350" s="13">
        <v>1.4404452500000001E-4</v>
      </c>
      <c r="AB350" s="13">
        <v>1.3503420749999998E-4</v>
      </c>
      <c r="AC350" s="13">
        <v>1.2770407750000001E-4</v>
      </c>
      <c r="AD350" s="13">
        <v>1.21160255E-4</v>
      </c>
      <c r="AE350" s="13">
        <v>1.1588667E-4</v>
      </c>
      <c r="AF350" s="13">
        <v>1.11410035E-4</v>
      </c>
      <c r="AG350" s="13">
        <v>1.0755009250000002E-4</v>
      </c>
      <c r="AH350" s="13">
        <v>1.0409346999999999E-4</v>
      </c>
      <c r="AI350" s="13">
        <v>1.0050581250000001E-4</v>
      </c>
      <c r="AJ350" s="13">
        <v>9.7353300000000022E-5</v>
      </c>
      <c r="AK350" s="13">
        <v>9.4228245000000003E-5</v>
      </c>
      <c r="AL350" s="13">
        <v>9.0779745000000011E-5</v>
      </c>
      <c r="AM350" s="13">
        <v>8.7730627500000002E-5</v>
      </c>
      <c r="AN350" s="13">
        <v>8.4978632499999992E-5</v>
      </c>
      <c r="AO350" s="13">
        <v>8.2237294999999992E-5</v>
      </c>
      <c r="AP350" s="13">
        <v>7.9776602499999995E-5</v>
      </c>
      <c r="AQ350" s="13">
        <v>7.78009075E-5</v>
      </c>
      <c r="AR350" s="13">
        <v>7.5762770000000011E-5</v>
      </c>
      <c r="AS350" s="13">
        <v>7.3440440000000005E-5</v>
      </c>
      <c r="AT350" s="13">
        <v>7.1572152499999999E-5</v>
      </c>
      <c r="AU350" s="13">
        <v>6.9973347499999996E-5</v>
      </c>
      <c r="AV350" s="13">
        <v>6.8534114249999996E-5</v>
      </c>
      <c r="AW350" s="13">
        <v>6.6744116250000006E-5</v>
      </c>
      <c r="AX350" s="13">
        <v>6.5017007250000003E-5</v>
      </c>
      <c r="AY350" s="13">
        <v>6.3664916749999988E-5</v>
      </c>
      <c r="AZ350" s="13">
        <v>6.2393206000000001E-5</v>
      </c>
      <c r="BA350" s="13">
        <v>6.0540218250000002E-5</v>
      </c>
      <c r="BB350" s="13">
        <v>5.8878848000000001E-5</v>
      </c>
      <c r="BC350" s="13">
        <v>5.764026975000001E-5</v>
      </c>
      <c r="BD350" s="13">
        <v>5.6444830750000005E-5</v>
      </c>
      <c r="BE350" s="13">
        <v>5.5214274999999996E-5</v>
      </c>
      <c r="BF350" s="13">
        <v>5.3716105750000003E-5</v>
      </c>
      <c r="BG350" s="13">
        <v>5.2304144E-5</v>
      </c>
      <c r="BH350" s="13">
        <v>5.1347506749999996E-5</v>
      </c>
      <c r="BI350" s="13">
        <v>5.0603831999999999E-5</v>
      </c>
      <c r="BJ350" s="13">
        <v>5.0179496750000002E-5</v>
      </c>
      <c r="BK350" s="13">
        <v>4.9520471999999998E-5</v>
      </c>
      <c r="BL350" s="13">
        <v>4.8425601000000002E-5</v>
      </c>
      <c r="BM350" s="13">
        <v>4.7385643E-5</v>
      </c>
      <c r="BN350" s="13">
        <v>4.6757235250000002E-5</v>
      </c>
      <c r="BO350" s="13">
        <v>4.6314488749999996E-5</v>
      </c>
      <c r="BP350" s="13">
        <v>4.6122834749999995E-5</v>
      </c>
      <c r="BQ350" s="13">
        <v>4.5218857999999993E-5</v>
      </c>
      <c r="BR350" s="13">
        <v>4.400437E-5</v>
      </c>
      <c r="BS350" s="13">
        <v>4.3521770750000002E-5</v>
      </c>
      <c r="BT350" s="13">
        <v>4.3292211499999993E-5</v>
      </c>
      <c r="BU350" s="13">
        <v>4.2849617750000001E-5</v>
      </c>
      <c r="BV350" s="13">
        <v>4.2417307750000008E-5</v>
      </c>
      <c r="BW350" s="13">
        <v>4.1729350250000003E-5</v>
      </c>
      <c r="BX350" s="13">
        <v>4.0987337000000001E-5</v>
      </c>
      <c r="BY350" s="13">
        <v>4.0234574000000005E-5</v>
      </c>
      <c r="BZ350" s="13">
        <v>3.9757008500000006E-5</v>
      </c>
      <c r="CA350" s="13">
        <v>3.9434331499999999E-5</v>
      </c>
      <c r="CB350" s="13">
        <v>3.8864378500000005E-5</v>
      </c>
      <c r="CC350" s="13">
        <v>3.8235957999999996E-5</v>
      </c>
      <c r="CD350" s="13">
        <v>3.781030675E-5</v>
      </c>
      <c r="CE350" s="13">
        <v>3.72702595E-5</v>
      </c>
      <c r="CF350" s="13">
        <v>3.6660338250000002E-5</v>
      </c>
      <c r="CG350" s="13">
        <v>3.6027111250000002E-5</v>
      </c>
      <c r="CH350" s="13">
        <v>3.5548654000000002E-5</v>
      </c>
      <c r="CI350" s="13">
        <v>3.4690787749999998E-5</v>
      </c>
      <c r="CJ350" s="13">
        <v>3.3682910500000001E-5</v>
      </c>
      <c r="CK350" s="13">
        <v>3.3281877499999999E-5</v>
      </c>
      <c r="CL350" s="13">
        <v>3.2950565749999997E-5</v>
      </c>
      <c r="CM350" s="13">
        <v>3.2716082999999997E-5</v>
      </c>
      <c r="CN350" s="13">
        <v>3.2060686250000004E-5</v>
      </c>
      <c r="CO350" s="13">
        <v>3.1268735000000003E-5</v>
      </c>
      <c r="CP350" s="13">
        <v>3.0588936249999999E-5</v>
      </c>
      <c r="CQ350" s="13">
        <v>2.9932215999999995E-5</v>
      </c>
      <c r="CR350" s="13">
        <v>2.9615668750000001E-5</v>
      </c>
      <c r="CS350" s="13">
        <v>2.9522896499999999E-5</v>
      </c>
      <c r="CT350" s="13">
        <v>2.9435089000000002E-5</v>
      </c>
      <c r="CU350" s="13">
        <v>2.890282375E-5</v>
      </c>
      <c r="CV350" s="13">
        <v>2.7941718500000001E-5</v>
      </c>
      <c r="CW350" s="13">
        <v>2.7066008999999999E-5</v>
      </c>
      <c r="CX350" s="13">
        <v>2.6782584500000001E-5</v>
      </c>
      <c r="CY350" s="13">
        <v>2.6876344250000005E-5</v>
      </c>
      <c r="CZ350" s="13">
        <v>2.6675922500000001E-5</v>
      </c>
      <c r="DA350" s="13">
        <v>2.5942346250000002E-5</v>
      </c>
      <c r="DB350" s="13">
        <v>2.5401307250000002E-5</v>
      </c>
      <c r="DC350" s="13">
        <v>2.4970610749999999E-5</v>
      </c>
      <c r="DD350" s="13">
        <v>2.4701497749999999E-5</v>
      </c>
      <c r="DE350" s="13">
        <v>2.4400685000000001E-5</v>
      </c>
      <c r="DF350" s="13">
        <v>2.4198068E-5</v>
      </c>
      <c r="DG350" s="13">
        <v>2.37829005E-5</v>
      </c>
      <c r="DH350" s="13">
        <v>2.3086169999999997E-5</v>
      </c>
      <c r="DI350" s="13">
        <v>2.2784843500000001E-5</v>
      </c>
      <c r="DJ350" s="13">
        <v>2.2496054249999999E-5</v>
      </c>
      <c r="DK350" s="13">
        <v>2.2427355250000001E-5</v>
      </c>
      <c r="DL350" s="13">
        <v>2.2303275249999998E-5</v>
      </c>
      <c r="DM350" s="13">
        <v>2.1777833500000002E-5</v>
      </c>
      <c r="DN350" s="13">
        <v>2.1423314500000002E-5</v>
      </c>
      <c r="DO350" s="13">
        <v>2.1174945999999999E-5</v>
      </c>
      <c r="DP350" s="13">
        <v>2.1177179249999999E-5</v>
      </c>
      <c r="DQ350" s="13">
        <v>2.1040103E-5</v>
      </c>
      <c r="DR350" s="13">
        <v>2.0768358000000001E-5</v>
      </c>
      <c r="DS350" s="13">
        <v>2.0433488499999999E-5</v>
      </c>
      <c r="DT350" s="13">
        <v>2.0208351750000001E-5</v>
      </c>
      <c r="DU350" s="13">
        <v>2.0347512499999999E-5</v>
      </c>
      <c r="DV350" s="13">
        <v>2.0398829750000002E-5</v>
      </c>
      <c r="DW350" s="13">
        <v>2.0361107E-5</v>
      </c>
      <c r="DX350" s="13">
        <v>2.0028242499999999E-5</v>
      </c>
      <c r="DY350" s="13">
        <v>1.9733721000000001E-5</v>
      </c>
      <c r="DZ350" s="13">
        <v>1.9381293000000005E-5</v>
      </c>
      <c r="EA350" s="13">
        <v>1.8950982750000003E-5</v>
      </c>
      <c r="EB350" s="13">
        <v>1.85547595E-5</v>
      </c>
      <c r="EC350" s="13">
        <v>1.8645007000000001E-5</v>
      </c>
      <c r="ED350" s="13">
        <v>1.8659365000000001E-5</v>
      </c>
      <c r="EE350" s="13">
        <v>1.8729463999999999E-5</v>
      </c>
      <c r="EF350" s="13">
        <v>1.8710687999999997E-5</v>
      </c>
      <c r="EG350" s="13">
        <v>1.8562173500000001E-5</v>
      </c>
      <c r="EH350" s="13">
        <v>1.8466813500000001E-5</v>
      </c>
      <c r="EI350" s="13">
        <v>1.806443725E-5</v>
      </c>
      <c r="EJ350" s="13">
        <v>1.7561431250000001E-5</v>
      </c>
      <c r="EK350" s="13">
        <v>1.6920858499999999E-5</v>
      </c>
      <c r="EL350" s="13">
        <v>1.64604175E-5</v>
      </c>
      <c r="EM350" s="13">
        <v>1.6306617250000003E-5</v>
      </c>
      <c r="EN350" s="13">
        <v>1.6578967750000002E-5</v>
      </c>
      <c r="EO350" s="13">
        <v>1.6853886250000002E-5</v>
      </c>
      <c r="EP350" s="13">
        <v>1.6830515999999998E-5</v>
      </c>
      <c r="EQ350" s="13">
        <v>1.6779196500000001E-5</v>
      </c>
      <c r="ER350" s="13">
        <v>1.6343618249999999E-5</v>
      </c>
      <c r="ES350" s="13">
        <v>1.5909351500000001E-5</v>
      </c>
      <c r="ET350" s="13">
        <v>1.5829301E-5</v>
      </c>
      <c r="EU350" s="13">
        <v>1.5662816749999999E-5</v>
      </c>
      <c r="EV350" s="13">
        <v>1.5493051250000001E-5</v>
      </c>
      <c r="EW350" s="13">
        <v>1.5331768750000001E-5</v>
      </c>
      <c r="EX350" s="13">
        <v>1.512806875E-5</v>
      </c>
      <c r="EY350" s="13">
        <v>1.5011823249999999E-5</v>
      </c>
      <c r="EZ350" s="13">
        <v>1.4974543749999998E-5</v>
      </c>
      <c r="FA350" s="13">
        <v>1.4758120250000001E-5</v>
      </c>
      <c r="FB350" s="13">
        <v>1.45457445E-5</v>
      </c>
      <c r="FC350" s="13">
        <v>1.4339624000000001E-5</v>
      </c>
      <c r="FD350" s="13">
        <v>1.4067369250000001E-5</v>
      </c>
      <c r="FE350" s="13">
        <v>1.394547675E-5</v>
      </c>
      <c r="FF350" s="13">
        <v>1.3709453500000001E-5</v>
      </c>
      <c r="FG350" s="13">
        <v>1.3502659500000001E-5</v>
      </c>
      <c r="FH350" s="13">
        <v>1.346609875E-5</v>
      </c>
      <c r="FI350" s="13">
        <v>1.341123425E-5</v>
      </c>
      <c r="FJ350" s="13">
        <v>1.3205266750000001E-5</v>
      </c>
      <c r="FK350" s="13">
        <v>1.31010795E-5</v>
      </c>
      <c r="FL350" s="13">
        <v>1.2893382250000001E-5</v>
      </c>
      <c r="FM350" s="13">
        <v>1.2540951E-5</v>
      </c>
      <c r="FN350" s="13">
        <v>1.2452773249999999E-5</v>
      </c>
      <c r="FO350" s="13">
        <v>1.247141275E-5</v>
      </c>
      <c r="FP350" s="13">
        <v>1.2521204749999999E-5</v>
      </c>
      <c r="FQ350" s="13">
        <v>1.2476274E-5</v>
      </c>
      <c r="FR350" s="13">
        <v>1.2377492249999998E-5</v>
      </c>
      <c r="FS350" s="13">
        <v>1.23190805E-5</v>
      </c>
      <c r="FT350" s="13">
        <v>1.2076778499999999E-5</v>
      </c>
      <c r="FU350" s="13">
        <v>1.169697975E-5</v>
      </c>
      <c r="FV350" s="13">
        <v>1.15672865E-5</v>
      </c>
      <c r="FW350" s="13">
        <v>1.143584525E-5</v>
      </c>
      <c r="FX350" s="13">
        <v>1.12875195E-5</v>
      </c>
      <c r="FY350" s="13">
        <v>1.1332856750000001E-5</v>
      </c>
      <c r="FZ350" s="13">
        <v>1.1339695499999999E-5</v>
      </c>
      <c r="GA350" s="13">
        <v>1.1157625000000001E-5</v>
      </c>
      <c r="GB350" s="13">
        <v>1.1100147000000001E-5</v>
      </c>
      <c r="GC350" s="13">
        <v>1.10332945E-5</v>
      </c>
      <c r="GD350" s="13">
        <v>1.07864155E-5</v>
      </c>
      <c r="GE350" s="13">
        <v>1.0694352500000001E-5</v>
      </c>
      <c r="GF350" s="13">
        <v>1.0610118999999999E-5</v>
      </c>
      <c r="GG350" s="13">
        <v>1.052957875E-5</v>
      </c>
      <c r="GH350" s="13">
        <v>1.052045775E-5</v>
      </c>
      <c r="GI350" s="13">
        <v>1.0495004999999999E-5</v>
      </c>
      <c r="GJ350" s="13">
        <v>1.050121575E-5</v>
      </c>
      <c r="GK350" s="13">
        <v>1.0412590250000001E-5</v>
      </c>
      <c r="GL350" s="13">
        <v>1.019203825E-5</v>
      </c>
      <c r="GM350" s="13">
        <v>9.9163129999999991E-6</v>
      </c>
      <c r="GN350" s="13">
        <v>9.7966389999999987E-6</v>
      </c>
      <c r="GO350" s="13">
        <v>9.7260352499999995E-6</v>
      </c>
      <c r="GP350" s="13">
        <v>9.7078512500000007E-6</v>
      </c>
      <c r="GQ350" s="13">
        <v>9.7510535E-6</v>
      </c>
      <c r="GR350" s="13">
        <v>9.76841725E-6</v>
      </c>
      <c r="GS350" s="13">
        <v>9.7410929999999998E-6</v>
      </c>
      <c r="GT350" s="13">
        <v>9.7855119999999992E-6</v>
      </c>
      <c r="GU350" s="13">
        <v>9.5767965000000016E-6</v>
      </c>
      <c r="GV350" s="13">
        <v>9.4519237500000001E-6</v>
      </c>
      <c r="GW350" s="13">
        <v>9.4450787500000006E-6</v>
      </c>
      <c r="GX350" s="13">
        <v>9.4422289999999985E-6</v>
      </c>
    </row>
    <row r="351" spans="1:206" x14ac:dyDescent="0.25">
      <c r="A351" s="13" t="str">
        <f t="shared" si="4"/>
        <v>Boom-ULTRA COARSE-0.8-20-Any</v>
      </c>
      <c r="B351" s="13" t="s">
        <v>57</v>
      </c>
      <c r="C351" s="13" t="s">
        <v>42</v>
      </c>
      <c r="D351" s="23">
        <v>0.8</v>
      </c>
      <c r="E351" s="23">
        <v>20</v>
      </c>
      <c r="F351" s="32" t="s">
        <v>48</v>
      </c>
      <c r="G351" s="33">
        <v>2.1833249999999998E-2</v>
      </c>
      <c r="H351" s="33">
        <v>1.8276540000000001E-2</v>
      </c>
      <c r="I351" s="33">
        <v>1.5976210000000001E-2</v>
      </c>
      <c r="J351" s="33">
        <v>1.4343750000000001E-2</v>
      </c>
      <c r="K351" s="33">
        <v>1.301132E-2</v>
      </c>
      <c r="L351" s="33">
        <v>1.2022969999999999E-2</v>
      </c>
      <c r="M351" s="33">
        <v>1.1066289999999999E-2</v>
      </c>
      <c r="N351" s="33">
        <v>1.026087E-2</v>
      </c>
      <c r="O351" s="33">
        <v>9.4331250000000005E-3</v>
      </c>
      <c r="P351" s="33">
        <v>8.6652680000000003E-3</v>
      </c>
      <c r="Q351" s="33">
        <v>7.8884660000000002E-3</v>
      </c>
      <c r="R351" s="33">
        <v>7.1245359999999999E-3</v>
      </c>
      <c r="S351" s="33">
        <v>6.3466479999999999E-3</v>
      </c>
      <c r="T351" s="33">
        <v>5.5999580000000004E-3</v>
      </c>
      <c r="U351" s="33">
        <v>4.8544499999999997E-3</v>
      </c>
      <c r="V351" s="33">
        <v>4.1439229999999999E-3</v>
      </c>
      <c r="W351" s="33">
        <v>3.4766799999999998E-3</v>
      </c>
      <c r="X351" s="33">
        <v>3.1957169999999998E-3</v>
      </c>
      <c r="Y351" s="33">
        <v>2.9570379999999999E-3</v>
      </c>
      <c r="Z351" s="33">
        <v>2.7518669999999999E-3</v>
      </c>
      <c r="AA351" s="33">
        <v>2.573348E-3</v>
      </c>
      <c r="AB351" s="33">
        <v>2.4170469999999999E-3</v>
      </c>
      <c r="AC351" s="33">
        <v>2.2785330000000001E-3</v>
      </c>
      <c r="AD351" s="33">
        <v>2.1555820000000001E-3</v>
      </c>
      <c r="AE351" s="33">
        <v>2.0452030000000002E-3</v>
      </c>
      <c r="AF351" s="33">
        <v>1.9468420000000001E-3</v>
      </c>
      <c r="AG351" s="33">
        <v>1.8580630000000001E-3</v>
      </c>
      <c r="AH351" s="33">
        <v>1.7773559999999999E-3</v>
      </c>
      <c r="AI351" s="33">
        <v>1.7036550000000001E-3</v>
      </c>
      <c r="AJ351" s="33">
        <v>1.636485E-3</v>
      </c>
      <c r="AK351" s="33">
        <v>1.573685E-3</v>
      </c>
      <c r="AL351" s="33">
        <v>1.515918E-3</v>
      </c>
      <c r="AM351" s="33">
        <v>1.462189E-3</v>
      </c>
      <c r="AN351" s="33">
        <v>1.412134E-3</v>
      </c>
      <c r="AO351" s="33">
        <v>1.366045E-3</v>
      </c>
      <c r="AP351" s="33">
        <v>1.3232560000000001E-3</v>
      </c>
      <c r="AQ351" s="33">
        <v>1.2832710000000001E-3</v>
      </c>
      <c r="AR351" s="33">
        <v>1.245679E-3</v>
      </c>
      <c r="AS351" s="33">
        <v>1.20987E-3</v>
      </c>
      <c r="AT351" s="33">
        <v>1.1764900000000001E-3</v>
      </c>
      <c r="AU351" s="33">
        <v>1.145425E-3</v>
      </c>
      <c r="AV351" s="33">
        <v>1.116143E-3</v>
      </c>
      <c r="AW351" s="33">
        <v>1.0887679999999999E-3</v>
      </c>
      <c r="AX351" s="33">
        <v>1.0631219999999999E-3</v>
      </c>
      <c r="AY351" s="33">
        <v>1.038567E-3</v>
      </c>
      <c r="AZ351" s="33">
        <v>1.0153950000000001E-3</v>
      </c>
      <c r="BA351" s="33">
        <v>9.9306299999999998E-4</v>
      </c>
      <c r="BB351" s="33">
        <v>9.7211279999999997E-4</v>
      </c>
      <c r="BC351" s="33">
        <v>9.5184309999999999E-4</v>
      </c>
      <c r="BD351" s="33">
        <v>9.3295590000000005E-4</v>
      </c>
      <c r="BE351" s="33">
        <v>9.150753E-4</v>
      </c>
      <c r="BF351" s="33">
        <v>8.9778690000000001E-4</v>
      </c>
      <c r="BG351" s="33">
        <v>8.8163019999999996E-4</v>
      </c>
      <c r="BH351" s="33">
        <v>8.6638239999999999E-4</v>
      </c>
      <c r="BI351" s="33">
        <v>8.52296E-4</v>
      </c>
      <c r="BJ351" s="33">
        <v>8.3870989999999996E-4</v>
      </c>
      <c r="BK351" s="33">
        <v>8.2590430000000002E-4</v>
      </c>
      <c r="BL351" s="33">
        <v>8.1365569999999996E-4</v>
      </c>
      <c r="BM351" s="33">
        <v>8.016532E-4</v>
      </c>
      <c r="BN351" s="33">
        <v>7.9027030000000003E-4</v>
      </c>
      <c r="BO351" s="33">
        <v>7.7962509999999997E-4</v>
      </c>
      <c r="BP351" s="33">
        <v>7.6958090000000005E-4</v>
      </c>
      <c r="BQ351" s="33">
        <v>7.6000809999999999E-4</v>
      </c>
      <c r="BR351" s="33">
        <v>7.5132420000000001E-4</v>
      </c>
      <c r="BS351" s="33">
        <v>7.4311929999999998E-4</v>
      </c>
      <c r="BT351" s="33">
        <v>7.3520499999999995E-4</v>
      </c>
      <c r="BU351" s="33">
        <v>7.2785259999999996E-4</v>
      </c>
      <c r="BV351" s="33">
        <v>7.203229E-4</v>
      </c>
      <c r="BW351" s="33">
        <v>7.1311859999999999E-4</v>
      </c>
      <c r="BX351" s="33">
        <v>7.0604439999999999E-4</v>
      </c>
      <c r="BY351" s="33">
        <v>6.9964460000000001E-4</v>
      </c>
      <c r="BZ351" s="33">
        <v>6.9345129999999998E-4</v>
      </c>
      <c r="CA351" s="33">
        <v>6.8775200000000002E-4</v>
      </c>
      <c r="CB351" s="33">
        <v>6.822528E-4</v>
      </c>
      <c r="CC351" s="33">
        <v>6.7725209999999997E-4</v>
      </c>
      <c r="CD351" s="33">
        <v>6.7212849999999998E-4</v>
      </c>
      <c r="CE351" s="33">
        <v>6.6725370000000005E-4</v>
      </c>
      <c r="CF351" s="33">
        <v>6.6225509999999997E-4</v>
      </c>
      <c r="CG351" s="33">
        <v>6.5751429999999999E-4</v>
      </c>
      <c r="CH351" s="33">
        <v>6.5324749999999998E-4</v>
      </c>
      <c r="CI351" s="33">
        <v>6.4931039999999998E-4</v>
      </c>
      <c r="CJ351" s="33">
        <v>6.4528399999999998E-4</v>
      </c>
      <c r="CK351" s="33">
        <v>6.4161049999999999E-4</v>
      </c>
      <c r="CL351" s="33">
        <v>6.3784499999999995E-4</v>
      </c>
      <c r="CM351" s="33">
        <v>6.3470530000000005E-4</v>
      </c>
      <c r="CN351" s="33">
        <v>6.3144389999999996E-4</v>
      </c>
      <c r="CO351" s="33">
        <v>6.2837679999999999E-4</v>
      </c>
      <c r="CP351" s="33">
        <v>6.250289E-4</v>
      </c>
      <c r="CQ351" s="33">
        <v>6.2209069999999997E-4</v>
      </c>
      <c r="CR351" s="33">
        <v>6.1896130000000001E-4</v>
      </c>
      <c r="CS351" s="33">
        <v>6.1613360000000003E-4</v>
      </c>
      <c r="CT351" s="33">
        <v>6.1347050000000003E-4</v>
      </c>
      <c r="CU351" s="33">
        <v>6.1093379999999997E-4</v>
      </c>
      <c r="CV351" s="33">
        <v>6.0840880000000001E-4</v>
      </c>
      <c r="CW351" s="33">
        <v>6.0568850000000001E-4</v>
      </c>
      <c r="CX351" s="33">
        <v>6.0266539999999998E-4</v>
      </c>
      <c r="CY351" s="33">
        <v>5.994536E-4</v>
      </c>
      <c r="CZ351" s="33">
        <v>5.96044E-4</v>
      </c>
      <c r="DA351" s="33">
        <v>5.9307870000000005E-4</v>
      </c>
      <c r="DB351" s="33">
        <v>5.9020229999999995E-4</v>
      </c>
      <c r="DC351" s="33">
        <v>5.8793460000000001E-4</v>
      </c>
      <c r="DD351" s="33">
        <v>5.8564629999999999E-4</v>
      </c>
      <c r="DE351" s="33">
        <v>5.8361960000000005E-4</v>
      </c>
      <c r="DF351" s="33">
        <v>5.8153809999999997E-4</v>
      </c>
      <c r="DG351" s="33">
        <v>5.7912930000000005E-4</v>
      </c>
      <c r="DH351" s="33">
        <v>5.7659699999999998E-4</v>
      </c>
      <c r="DI351" s="33">
        <v>5.7402110000000001E-4</v>
      </c>
      <c r="DJ351" s="33">
        <v>5.7127830000000004E-4</v>
      </c>
      <c r="DK351" s="33">
        <v>5.6886600000000001E-4</v>
      </c>
      <c r="DL351" s="33">
        <v>5.6638179999999997E-4</v>
      </c>
      <c r="DM351" s="33">
        <v>5.6411720000000001E-4</v>
      </c>
      <c r="DN351" s="33">
        <v>5.6166039999999999E-4</v>
      </c>
      <c r="DO351" s="33">
        <v>5.5916690000000003E-4</v>
      </c>
      <c r="DP351" s="33">
        <v>5.5640840000000002E-4</v>
      </c>
      <c r="DQ351" s="33">
        <v>5.5419569999999997E-4</v>
      </c>
      <c r="DR351" s="33">
        <v>5.5193169999999999E-4</v>
      </c>
      <c r="DS351" s="33">
        <v>5.4989540000000003E-4</v>
      </c>
      <c r="DT351" s="33">
        <v>5.4801549999999996E-4</v>
      </c>
      <c r="DU351" s="33">
        <v>5.4635930000000005E-4</v>
      </c>
      <c r="DV351" s="33">
        <v>5.4447220000000001E-4</v>
      </c>
      <c r="DW351" s="33">
        <v>5.4271620000000001E-4</v>
      </c>
      <c r="DX351" s="33">
        <v>5.4074579999999998E-4</v>
      </c>
      <c r="DY351" s="33">
        <v>5.3880469999999995E-4</v>
      </c>
      <c r="DZ351" s="33">
        <v>5.3660540000000003E-4</v>
      </c>
      <c r="EA351" s="33">
        <v>5.344077E-4</v>
      </c>
      <c r="EB351" s="33">
        <v>5.3196609999999996E-4</v>
      </c>
      <c r="EC351" s="33">
        <v>5.2942009999999999E-4</v>
      </c>
      <c r="ED351" s="33">
        <v>5.2709719999999999E-4</v>
      </c>
      <c r="EE351" s="33">
        <v>5.2512149999999998E-4</v>
      </c>
      <c r="EF351" s="33">
        <v>5.2343940000000003E-4</v>
      </c>
      <c r="EG351" s="33">
        <v>5.2211529999999996E-4</v>
      </c>
      <c r="EH351" s="33">
        <v>5.2041809999999996E-4</v>
      </c>
      <c r="EI351" s="33">
        <v>5.1881270000000003E-4</v>
      </c>
      <c r="EJ351" s="33">
        <v>5.1697560000000002E-4</v>
      </c>
      <c r="EK351" s="33">
        <v>5.1523919999999998E-4</v>
      </c>
      <c r="EL351" s="33">
        <v>5.1318990000000003E-4</v>
      </c>
      <c r="EM351" s="33">
        <v>5.1122600000000004E-4</v>
      </c>
      <c r="EN351" s="33">
        <v>5.0965609999999997E-4</v>
      </c>
      <c r="EO351" s="33">
        <v>5.0815219999999996E-4</v>
      </c>
      <c r="EP351" s="33">
        <v>5.0665040000000001E-4</v>
      </c>
      <c r="EQ351" s="33">
        <v>5.0516380000000004E-4</v>
      </c>
      <c r="ER351" s="33">
        <v>5.0333430000000002E-4</v>
      </c>
      <c r="ES351" s="33">
        <v>5.013385E-4</v>
      </c>
      <c r="ET351" s="33">
        <v>4.9928730000000005E-4</v>
      </c>
      <c r="EU351" s="33">
        <v>4.974437E-4</v>
      </c>
      <c r="EV351" s="33">
        <v>4.9537970000000002E-4</v>
      </c>
      <c r="EW351" s="33">
        <v>4.9344950000000003E-4</v>
      </c>
      <c r="EX351" s="33">
        <v>4.9161099999999998E-4</v>
      </c>
      <c r="EY351" s="33">
        <v>4.899034E-4</v>
      </c>
      <c r="EZ351" s="33">
        <v>4.879854E-4</v>
      </c>
      <c r="FA351" s="33">
        <v>4.8579649999999999E-4</v>
      </c>
      <c r="FB351" s="33">
        <v>4.8347640000000002E-4</v>
      </c>
      <c r="FC351" s="33">
        <v>4.8130010000000002E-4</v>
      </c>
      <c r="FD351" s="33">
        <v>4.7904730000000002E-4</v>
      </c>
      <c r="FE351" s="33">
        <v>4.7674190000000002E-4</v>
      </c>
      <c r="FF351" s="33">
        <v>4.7422620000000002E-4</v>
      </c>
      <c r="FG351" s="33">
        <v>4.7188729999999998E-4</v>
      </c>
      <c r="FH351" s="33">
        <v>4.6955549999999998E-4</v>
      </c>
      <c r="FI351" s="33">
        <v>4.6710799999999999E-4</v>
      </c>
      <c r="FJ351" s="33">
        <v>4.6466049999999999E-4</v>
      </c>
      <c r="FK351" s="33">
        <v>4.6218509999999997E-4</v>
      </c>
      <c r="FL351" s="33">
        <v>4.5969009999999999E-4</v>
      </c>
      <c r="FM351" s="33">
        <v>4.5721839999999999E-4</v>
      </c>
      <c r="FN351" s="33">
        <v>4.545622E-4</v>
      </c>
      <c r="FO351" s="33">
        <v>4.5218560000000001E-4</v>
      </c>
      <c r="FP351" s="33">
        <v>4.498471E-4</v>
      </c>
      <c r="FQ351" s="33">
        <v>4.4757590000000001E-4</v>
      </c>
      <c r="FR351" s="33">
        <v>4.4528919999999999E-4</v>
      </c>
      <c r="FS351" s="33">
        <v>4.4283629999999999E-4</v>
      </c>
      <c r="FT351" s="33">
        <v>4.4020499999999999E-4</v>
      </c>
      <c r="FU351" s="33">
        <v>4.3738849999999999E-4</v>
      </c>
      <c r="FV351" s="33">
        <v>4.3428979999999998E-4</v>
      </c>
      <c r="FW351" s="33">
        <v>4.3094610000000001E-4</v>
      </c>
      <c r="FX351" s="33">
        <v>4.2767590000000001E-4</v>
      </c>
      <c r="FY351" s="33">
        <v>4.2474709999999998E-4</v>
      </c>
      <c r="FZ351" s="33">
        <v>4.2175250000000002E-4</v>
      </c>
      <c r="GA351" s="33">
        <v>4.1886560000000002E-4</v>
      </c>
      <c r="GB351" s="33">
        <v>4.161654E-4</v>
      </c>
      <c r="GC351" s="33">
        <v>4.1356779999999999E-4</v>
      </c>
      <c r="GD351" s="33">
        <v>4.1115569999999998E-4</v>
      </c>
      <c r="GE351" s="33">
        <v>4.0873119999999997E-4</v>
      </c>
      <c r="GF351" s="33">
        <v>4.061817E-4</v>
      </c>
      <c r="GG351" s="33">
        <v>4.036954E-4</v>
      </c>
      <c r="GH351" s="33">
        <v>4.0126609999999998E-4</v>
      </c>
      <c r="GI351" s="33">
        <v>3.9870679999999998E-4</v>
      </c>
      <c r="GJ351" s="33">
        <v>3.9600630000000001E-4</v>
      </c>
      <c r="GK351" s="33">
        <v>3.9320819999999999E-4</v>
      </c>
      <c r="GL351" s="33">
        <v>3.9031539999999999E-4</v>
      </c>
      <c r="GM351" s="33">
        <v>3.874735E-4</v>
      </c>
      <c r="GN351" s="33">
        <v>3.8467090000000002E-4</v>
      </c>
      <c r="GO351" s="33">
        <v>3.8193830000000001E-4</v>
      </c>
      <c r="GP351" s="33">
        <v>3.7945520000000002E-4</v>
      </c>
      <c r="GQ351" s="33">
        <v>3.7720599999999999E-4</v>
      </c>
      <c r="GR351" s="33">
        <v>3.7497449999999999E-4</v>
      </c>
      <c r="GS351" s="33">
        <v>3.7272109999999999E-4</v>
      </c>
      <c r="GT351" s="33">
        <v>3.7036419999999999E-4</v>
      </c>
      <c r="GU351" s="33">
        <v>3.6802379999999998E-4</v>
      </c>
      <c r="GV351" s="33">
        <v>3.6559530000000002E-4</v>
      </c>
      <c r="GW351" s="33">
        <v>3.6298249999999998E-4</v>
      </c>
      <c r="GX351" s="33">
        <v>3.6017969999999999E-4</v>
      </c>
    </row>
    <row r="352" spans="1:206" x14ac:dyDescent="0.25">
      <c r="A352" s="13" t="str">
        <f t="shared" si="4"/>
        <v>Boom-ULTRA COARSE-0.8-14-Any</v>
      </c>
      <c r="B352" s="13" t="s">
        <v>57</v>
      </c>
      <c r="C352" s="13" t="s">
        <v>42</v>
      </c>
      <c r="D352" s="23">
        <v>0.8</v>
      </c>
      <c r="E352" s="23">
        <v>14</v>
      </c>
      <c r="F352" s="32" t="s">
        <v>48</v>
      </c>
      <c r="G352" s="33">
        <v>1.588446E-2</v>
      </c>
      <c r="H352" s="33">
        <v>1.264617E-2</v>
      </c>
      <c r="I352" s="33">
        <v>1.0590769999999999E-2</v>
      </c>
      <c r="J352" s="33">
        <v>9.4185239999999993E-3</v>
      </c>
      <c r="K352" s="33">
        <v>8.5341640000000003E-3</v>
      </c>
      <c r="L352" s="33">
        <v>7.8597579999999997E-3</v>
      </c>
      <c r="M352" s="33">
        <v>7.284268E-3</v>
      </c>
      <c r="N352" s="33">
        <v>6.7817750000000003E-3</v>
      </c>
      <c r="O352" s="33">
        <v>6.3220910000000002E-3</v>
      </c>
      <c r="P352" s="33">
        <v>5.871411E-3</v>
      </c>
      <c r="Q352" s="33">
        <v>5.3906730000000003E-3</v>
      </c>
      <c r="R352" s="33">
        <v>4.9221480000000003E-3</v>
      </c>
      <c r="S352" s="33">
        <v>4.4183199999999999E-3</v>
      </c>
      <c r="T352" s="33">
        <v>3.9116450000000001E-3</v>
      </c>
      <c r="U352" s="33">
        <v>3.396643E-3</v>
      </c>
      <c r="V352" s="33">
        <v>2.9013160000000001E-3</v>
      </c>
      <c r="W352" s="33">
        <v>2.4298480000000001E-3</v>
      </c>
      <c r="X352" s="33">
        <v>2.2453730000000002E-3</v>
      </c>
      <c r="Y352" s="33">
        <v>2.0935509999999999E-3</v>
      </c>
      <c r="Z352" s="33">
        <v>1.967449E-3</v>
      </c>
      <c r="AA352" s="33">
        <v>1.8604159999999999E-3</v>
      </c>
      <c r="AB352" s="33">
        <v>1.768674E-3</v>
      </c>
      <c r="AC352" s="33">
        <v>1.6892439999999999E-3</v>
      </c>
      <c r="AD352" s="33">
        <v>1.61992E-3</v>
      </c>
      <c r="AE352" s="33">
        <v>1.559246E-3</v>
      </c>
      <c r="AF352" s="33">
        <v>1.505742E-3</v>
      </c>
      <c r="AG352" s="33">
        <v>1.4578519999999999E-3</v>
      </c>
      <c r="AH352" s="33">
        <v>1.415433E-3</v>
      </c>
      <c r="AI352" s="33">
        <v>1.3768439999999999E-3</v>
      </c>
      <c r="AJ352" s="33">
        <v>1.3418600000000001E-3</v>
      </c>
      <c r="AK352" s="33">
        <v>1.3096430000000001E-3</v>
      </c>
      <c r="AL352" s="33">
        <v>1.2801449999999999E-3</v>
      </c>
      <c r="AM352" s="33">
        <v>1.2525100000000001E-3</v>
      </c>
      <c r="AN352" s="33">
        <v>1.227283E-3</v>
      </c>
      <c r="AO352" s="33">
        <v>1.2038019999999999E-3</v>
      </c>
      <c r="AP352" s="33">
        <v>1.1822270000000001E-3</v>
      </c>
      <c r="AQ352" s="33">
        <v>1.1617960000000001E-3</v>
      </c>
      <c r="AR352" s="33">
        <v>1.1429179999999999E-3</v>
      </c>
      <c r="AS352" s="33">
        <v>1.1249179999999999E-3</v>
      </c>
      <c r="AT352" s="33">
        <v>1.107792E-3</v>
      </c>
      <c r="AU352" s="33">
        <v>1.091858E-3</v>
      </c>
      <c r="AV352" s="33">
        <v>1.076659E-3</v>
      </c>
      <c r="AW352" s="33">
        <v>1.061862E-3</v>
      </c>
      <c r="AX352" s="33">
        <v>1.048172E-3</v>
      </c>
      <c r="AY352" s="33">
        <v>1.0350380000000001E-3</v>
      </c>
      <c r="AZ352" s="33">
        <v>1.0227770000000001E-3</v>
      </c>
      <c r="BA352" s="33">
        <v>1.0111619999999999E-3</v>
      </c>
      <c r="BB352" s="33">
        <v>1.000134E-3</v>
      </c>
      <c r="BC352" s="33">
        <v>9.8913790000000005E-4</v>
      </c>
      <c r="BD352" s="33">
        <v>9.7840629999999991E-4</v>
      </c>
      <c r="BE352" s="33">
        <v>9.6783589999999999E-4</v>
      </c>
      <c r="BF352" s="33">
        <v>9.5755869999999998E-4</v>
      </c>
      <c r="BG352" s="33">
        <v>9.4764549999999995E-4</v>
      </c>
      <c r="BH352" s="33">
        <v>9.380263E-4</v>
      </c>
      <c r="BI352" s="33">
        <v>9.2853840000000005E-4</v>
      </c>
      <c r="BJ352" s="33">
        <v>9.1956340000000001E-4</v>
      </c>
      <c r="BK352" s="33">
        <v>9.1051789999999999E-4</v>
      </c>
      <c r="BL352" s="33">
        <v>9.0151179999999997E-4</v>
      </c>
      <c r="BM352" s="33">
        <v>8.9261899999999999E-4</v>
      </c>
      <c r="BN352" s="33">
        <v>8.8367049999999998E-4</v>
      </c>
      <c r="BO352" s="33">
        <v>8.7460369999999997E-4</v>
      </c>
      <c r="BP352" s="33">
        <v>8.6542849999999996E-4</v>
      </c>
      <c r="BQ352" s="33">
        <v>8.5629269999999995E-4</v>
      </c>
      <c r="BR352" s="33">
        <v>8.4741009999999997E-4</v>
      </c>
      <c r="BS352" s="33">
        <v>8.389491E-4</v>
      </c>
      <c r="BT352" s="33">
        <v>8.3070919999999996E-4</v>
      </c>
      <c r="BU352" s="33">
        <v>8.2266100000000003E-4</v>
      </c>
      <c r="BV352" s="33">
        <v>8.1453709999999998E-4</v>
      </c>
      <c r="BW352" s="33">
        <v>8.0635929999999998E-4</v>
      </c>
      <c r="BX352" s="33">
        <v>7.9817530000000003E-4</v>
      </c>
      <c r="BY352" s="33">
        <v>7.901599E-4</v>
      </c>
      <c r="BZ352" s="33">
        <v>7.8195779999999996E-4</v>
      </c>
      <c r="CA352" s="33">
        <v>7.7398449999999998E-4</v>
      </c>
      <c r="CB352" s="33">
        <v>7.6625119999999998E-4</v>
      </c>
      <c r="CC352" s="33">
        <v>7.5871279999999998E-4</v>
      </c>
      <c r="CD352" s="33">
        <v>7.5144980000000001E-4</v>
      </c>
      <c r="CE352" s="33">
        <v>7.4434380000000001E-4</v>
      </c>
      <c r="CF352" s="33">
        <v>7.3739210000000005E-4</v>
      </c>
      <c r="CG352" s="33">
        <v>7.3033910000000002E-4</v>
      </c>
      <c r="CH352" s="33">
        <v>7.229294E-4</v>
      </c>
      <c r="CI352" s="33">
        <v>7.1567009999999999E-4</v>
      </c>
      <c r="CJ352" s="33">
        <v>7.0812900000000005E-4</v>
      </c>
      <c r="CK352" s="33">
        <v>7.010187E-4</v>
      </c>
      <c r="CL352" s="33">
        <v>6.9406290000000005E-4</v>
      </c>
      <c r="CM352" s="33">
        <v>6.8738679999999996E-4</v>
      </c>
      <c r="CN352" s="33">
        <v>6.8104519999999998E-4</v>
      </c>
      <c r="CO352" s="33">
        <v>6.7452989999999997E-4</v>
      </c>
      <c r="CP352" s="33">
        <v>6.679845E-4</v>
      </c>
      <c r="CQ352" s="33">
        <v>6.6141259999999999E-4</v>
      </c>
      <c r="CR352" s="33">
        <v>6.5491599999999996E-4</v>
      </c>
      <c r="CS352" s="33">
        <v>6.4833139999999996E-4</v>
      </c>
      <c r="CT352" s="33">
        <v>6.4172440000000001E-4</v>
      </c>
      <c r="CU352" s="33">
        <v>6.3561110000000004E-4</v>
      </c>
      <c r="CV352" s="33">
        <v>6.295758E-4</v>
      </c>
      <c r="CW352" s="33">
        <v>6.2372009999999995E-4</v>
      </c>
      <c r="CX352" s="33">
        <v>6.1794979999999996E-4</v>
      </c>
      <c r="CY352" s="33">
        <v>6.1206960000000001E-4</v>
      </c>
      <c r="CZ352" s="33">
        <v>6.0583540000000002E-4</v>
      </c>
      <c r="DA352" s="33">
        <v>5.9949440000000003E-4</v>
      </c>
      <c r="DB352" s="33">
        <v>5.9322400000000005E-4</v>
      </c>
      <c r="DC352" s="33">
        <v>5.8702030000000005E-4</v>
      </c>
      <c r="DD352" s="33">
        <v>5.8122009999999995E-4</v>
      </c>
      <c r="DE352" s="33">
        <v>5.7600309999999999E-4</v>
      </c>
      <c r="DF352" s="33">
        <v>5.7084970000000003E-4</v>
      </c>
      <c r="DG352" s="33">
        <v>5.6607429999999995E-4</v>
      </c>
      <c r="DH352" s="33">
        <v>5.6145640000000003E-4</v>
      </c>
      <c r="DI352" s="33">
        <v>5.5665629999999998E-4</v>
      </c>
      <c r="DJ352" s="33">
        <v>5.5179480000000004E-4</v>
      </c>
      <c r="DK352" s="33">
        <v>5.4700820000000005E-4</v>
      </c>
      <c r="DL352" s="33">
        <v>5.4204809999999998E-4</v>
      </c>
      <c r="DM352" s="33">
        <v>5.3709359999999998E-4</v>
      </c>
      <c r="DN352" s="33">
        <v>5.3261439999999997E-4</v>
      </c>
      <c r="DO352" s="33">
        <v>5.2860690000000002E-4</v>
      </c>
      <c r="DP352" s="33">
        <v>5.2458880000000004E-4</v>
      </c>
      <c r="DQ352" s="33">
        <v>5.2108630000000003E-4</v>
      </c>
      <c r="DR352" s="33">
        <v>5.1746799999999999E-4</v>
      </c>
      <c r="DS352" s="33">
        <v>5.1372329999999999E-4</v>
      </c>
      <c r="DT352" s="33">
        <v>5.1020419999999996E-4</v>
      </c>
      <c r="DU352" s="33">
        <v>5.0665020000000005E-4</v>
      </c>
      <c r="DV352" s="33">
        <v>5.032309E-4</v>
      </c>
      <c r="DW352" s="33">
        <v>5.0017859999999998E-4</v>
      </c>
      <c r="DX352" s="33">
        <v>4.9730040000000003E-4</v>
      </c>
      <c r="DY352" s="33">
        <v>4.9448980000000003E-4</v>
      </c>
      <c r="DZ352" s="33">
        <v>4.9185069999999997E-4</v>
      </c>
      <c r="EA352" s="33">
        <v>4.8926500000000001E-4</v>
      </c>
      <c r="EB352" s="33">
        <v>4.8646019999999999E-4</v>
      </c>
      <c r="EC352" s="33">
        <v>4.8356830000000002E-4</v>
      </c>
      <c r="ED352" s="33">
        <v>4.807185E-4</v>
      </c>
      <c r="EE352" s="33">
        <v>4.779502E-4</v>
      </c>
      <c r="EF352" s="33">
        <v>4.7534939999999999E-4</v>
      </c>
      <c r="EG352" s="33">
        <v>4.7319149999999998E-4</v>
      </c>
      <c r="EH352" s="33">
        <v>4.7141469999999999E-4</v>
      </c>
      <c r="EI352" s="33">
        <v>4.6983570000000001E-4</v>
      </c>
      <c r="EJ352" s="33">
        <v>4.6853599999999997E-4</v>
      </c>
      <c r="EK352" s="33">
        <v>4.6712449999999998E-4</v>
      </c>
      <c r="EL352" s="33">
        <v>4.654312E-4</v>
      </c>
      <c r="EM352" s="33">
        <v>4.6362859999999999E-4</v>
      </c>
      <c r="EN352" s="33">
        <v>4.6173360000000002E-4</v>
      </c>
      <c r="EO352" s="33">
        <v>4.5975850000000001E-4</v>
      </c>
      <c r="EP352" s="33">
        <v>4.5793279999999998E-4</v>
      </c>
      <c r="EQ352" s="33">
        <v>4.5627800000000001E-4</v>
      </c>
      <c r="ER352" s="33">
        <v>4.5467350000000001E-4</v>
      </c>
      <c r="ES352" s="33">
        <v>4.5309830000000003E-4</v>
      </c>
      <c r="ET352" s="33">
        <v>4.5139440000000001E-4</v>
      </c>
      <c r="EU352" s="33">
        <v>4.494349E-4</v>
      </c>
      <c r="EV352" s="33">
        <v>4.473619E-4</v>
      </c>
      <c r="EW352" s="33">
        <v>4.4527569999999999E-4</v>
      </c>
      <c r="EX352" s="33">
        <v>4.4320340000000001E-4</v>
      </c>
      <c r="EY352" s="33">
        <v>4.4119599999999998E-4</v>
      </c>
      <c r="EZ352" s="33">
        <v>4.3942470000000002E-4</v>
      </c>
      <c r="FA352" s="33">
        <v>4.3756740000000001E-4</v>
      </c>
      <c r="FB352" s="33">
        <v>4.3563249999999999E-4</v>
      </c>
      <c r="FC352" s="33">
        <v>4.337422E-4</v>
      </c>
      <c r="FD352" s="33">
        <v>4.317821E-4</v>
      </c>
      <c r="FE352" s="33">
        <v>4.2960729999999998E-4</v>
      </c>
      <c r="FF352" s="33">
        <v>4.2720900000000001E-4</v>
      </c>
      <c r="FG352" s="33">
        <v>4.247853E-4</v>
      </c>
      <c r="FH352" s="33">
        <v>4.22471E-4</v>
      </c>
      <c r="FI352" s="33">
        <v>4.2009909999999998E-4</v>
      </c>
      <c r="FJ352" s="33">
        <v>4.1778250000000001E-4</v>
      </c>
      <c r="FK352" s="33">
        <v>4.1559890000000002E-4</v>
      </c>
      <c r="FL352" s="33">
        <v>4.1352460000000001E-4</v>
      </c>
      <c r="FM352" s="33">
        <v>4.114492E-4</v>
      </c>
      <c r="FN352" s="33">
        <v>4.092829E-4</v>
      </c>
      <c r="FO352" s="33">
        <v>4.0699449999999999E-4</v>
      </c>
      <c r="FP352" s="33">
        <v>4.0449589999999998E-4</v>
      </c>
      <c r="FQ352" s="33">
        <v>4.0198170000000001E-4</v>
      </c>
      <c r="FR352" s="33">
        <v>3.994728E-4</v>
      </c>
      <c r="FS352" s="33">
        <v>3.9689800000000002E-4</v>
      </c>
      <c r="FT352" s="33">
        <v>3.9437970000000001E-4</v>
      </c>
      <c r="FU352" s="33">
        <v>3.9194149999999999E-4</v>
      </c>
      <c r="FV352" s="33">
        <v>3.8940619999999998E-4</v>
      </c>
      <c r="FW352" s="33">
        <v>3.8683929999999998E-4</v>
      </c>
      <c r="FX352" s="33">
        <v>3.843246E-4</v>
      </c>
      <c r="FY352" s="33">
        <v>3.815728E-4</v>
      </c>
      <c r="FZ352" s="33">
        <v>3.7874870000000001E-4</v>
      </c>
      <c r="GA352" s="33">
        <v>3.7626949999999999E-4</v>
      </c>
      <c r="GB352" s="33">
        <v>3.7386329999999999E-4</v>
      </c>
      <c r="GC352" s="33">
        <v>3.7141810000000002E-4</v>
      </c>
      <c r="GD352" s="33">
        <v>3.6914320000000001E-4</v>
      </c>
      <c r="GE352" s="33">
        <v>3.6682119999999999E-4</v>
      </c>
      <c r="GF352" s="33">
        <v>3.6456619999999999E-4</v>
      </c>
      <c r="GG352" s="33">
        <v>3.6241149999999999E-4</v>
      </c>
      <c r="GH352" s="33">
        <v>3.600783E-4</v>
      </c>
      <c r="GI352" s="33">
        <v>3.5754120000000003E-4</v>
      </c>
      <c r="GJ352" s="33">
        <v>3.5508499999999999E-4</v>
      </c>
      <c r="GK352" s="33">
        <v>3.5264159999999999E-4</v>
      </c>
      <c r="GL352" s="33">
        <v>3.5006380000000001E-4</v>
      </c>
      <c r="GM352" s="33">
        <v>3.4765270000000002E-4</v>
      </c>
      <c r="GN352" s="33">
        <v>3.4540519999999998E-4</v>
      </c>
      <c r="GO352" s="33">
        <v>3.4304769999999999E-4</v>
      </c>
      <c r="GP352" s="33">
        <v>3.4078739999999998E-4</v>
      </c>
      <c r="GQ352" s="33">
        <v>3.387512E-4</v>
      </c>
      <c r="GR352" s="33">
        <v>3.3672109999999998E-4</v>
      </c>
      <c r="GS352" s="33">
        <v>3.3462619999999999E-4</v>
      </c>
      <c r="GT352" s="33">
        <v>3.3256460000000002E-4</v>
      </c>
      <c r="GU352" s="33">
        <v>3.3052389999999997E-4</v>
      </c>
      <c r="GV352" s="33">
        <v>3.284691E-4</v>
      </c>
      <c r="GW352" s="33">
        <v>3.2643400000000001E-4</v>
      </c>
      <c r="GX352" s="33">
        <v>3.2418950000000002E-4</v>
      </c>
    </row>
    <row r="353" spans="1:206" x14ac:dyDescent="0.25">
      <c r="A353" s="13" t="str">
        <f t="shared" si="4"/>
        <v>Boom-ULTRA COARSE-0.8-7-Any</v>
      </c>
      <c r="B353" s="13" t="s">
        <v>57</v>
      </c>
      <c r="C353" s="13" t="s">
        <v>42</v>
      </c>
      <c r="D353" s="23">
        <v>0.8</v>
      </c>
      <c r="E353" s="23">
        <v>7</v>
      </c>
      <c r="F353" s="32" t="s">
        <v>48</v>
      </c>
      <c r="G353" s="33">
        <v>9.0062519999999993E-3</v>
      </c>
      <c r="H353" s="33">
        <v>6.637263E-3</v>
      </c>
      <c r="I353" s="33">
        <v>5.4326629999999999E-3</v>
      </c>
      <c r="J353" s="33">
        <v>4.8074279999999999E-3</v>
      </c>
      <c r="K353" s="33">
        <v>4.8024540000000003E-3</v>
      </c>
      <c r="L353" s="33">
        <v>4.8974370000000001E-3</v>
      </c>
      <c r="M353" s="33">
        <v>4.9402059999999999E-3</v>
      </c>
      <c r="N353" s="33">
        <v>4.957024E-3</v>
      </c>
      <c r="O353" s="33">
        <v>4.8821639999999996E-3</v>
      </c>
      <c r="P353" s="33">
        <v>4.7298460000000002E-3</v>
      </c>
      <c r="Q353" s="33">
        <v>4.4818059999999996E-3</v>
      </c>
      <c r="R353" s="33">
        <v>4.1658229999999999E-3</v>
      </c>
      <c r="S353" s="33">
        <v>3.800131E-3</v>
      </c>
      <c r="T353" s="33">
        <v>3.384345E-3</v>
      </c>
      <c r="U353" s="33">
        <v>2.9491949999999999E-3</v>
      </c>
      <c r="V353" s="33">
        <v>2.5145979999999998E-3</v>
      </c>
      <c r="W353" s="33">
        <v>2.0971729999999999E-3</v>
      </c>
      <c r="X353" s="33">
        <v>1.9766839999999998E-3</v>
      </c>
      <c r="Y353" s="33">
        <v>1.886296E-3</v>
      </c>
      <c r="Z353" s="33">
        <v>1.8169410000000001E-3</v>
      </c>
      <c r="AA353" s="33">
        <v>1.7631260000000001E-3</v>
      </c>
      <c r="AB353" s="33">
        <v>1.7158049999999999E-3</v>
      </c>
      <c r="AC353" s="33">
        <v>1.672717E-3</v>
      </c>
      <c r="AD353" s="33">
        <v>1.632716E-3</v>
      </c>
      <c r="AE353" s="33">
        <v>1.5944780000000001E-3</v>
      </c>
      <c r="AF353" s="33">
        <v>1.5581779999999999E-3</v>
      </c>
      <c r="AG353" s="33">
        <v>1.5234370000000001E-3</v>
      </c>
      <c r="AH353" s="33">
        <v>1.4899430000000001E-3</v>
      </c>
      <c r="AI353" s="33">
        <v>1.4582219999999999E-3</v>
      </c>
      <c r="AJ353" s="33">
        <v>1.4272499999999999E-3</v>
      </c>
      <c r="AK353" s="33">
        <v>1.397487E-3</v>
      </c>
      <c r="AL353" s="33">
        <v>1.368504E-3</v>
      </c>
      <c r="AM353" s="33">
        <v>1.3408420000000001E-3</v>
      </c>
      <c r="AN353" s="33">
        <v>1.3143300000000001E-3</v>
      </c>
      <c r="AO353" s="33">
        <v>1.2884439999999999E-3</v>
      </c>
      <c r="AP353" s="33">
        <v>1.263651E-3</v>
      </c>
      <c r="AQ353" s="33">
        <v>1.2398089999999999E-3</v>
      </c>
      <c r="AR353" s="33">
        <v>1.2163860000000001E-3</v>
      </c>
      <c r="AS353" s="33">
        <v>1.1939139999999999E-3</v>
      </c>
      <c r="AT353" s="33">
        <v>1.1721629999999999E-3</v>
      </c>
      <c r="AU353" s="33">
        <v>1.151631E-3</v>
      </c>
      <c r="AV353" s="33">
        <v>1.131382E-3</v>
      </c>
      <c r="AW353" s="33">
        <v>1.1118219999999999E-3</v>
      </c>
      <c r="AX353" s="33">
        <v>1.0928699999999999E-3</v>
      </c>
      <c r="AY353" s="33">
        <v>1.0745749999999999E-3</v>
      </c>
      <c r="AZ353" s="33">
        <v>1.056895E-3</v>
      </c>
      <c r="BA353" s="33">
        <v>1.039632E-3</v>
      </c>
      <c r="BB353" s="33">
        <v>1.0229239999999999E-3</v>
      </c>
      <c r="BC353" s="33">
        <v>1.006868E-3</v>
      </c>
      <c r="BD353" s="33">
        <v>9.9153840000000006E-4</v>
      </c>
      <c r="BE353" s="33">
        <v>9.7685619999999997E-4</v>
      </c>
      <c r="BF353" s="33">
        <v>9.6227610000000001E-4</v>
      </c>
      <c r="BG353" s="33">
        <v>9.4848169999999996E-4</v>
      </c>
      <c r="BH353" s="33">
        <v>9.3514550000000003E-4</v>
      </c>
      <c r="BI353" s="33">
        <v>9.2201450000000003E-4</v>
      </c>
      <c r="BJ353" s="33">
        <v>9.0910540000000003E-4</v>
      </c>
      <c r="BK353" s="33">
        <v>8.9602279999999996E-4</v>
      </c>
      <c r="BL353" s="33">
        <v>8.8325969999999998E-4</v>
      </c>
      <c r="BM353" s="33">
        <v>8.7097279999999997E-4</v>
      </c>
      <c r="BN353" s="33">
        <v>8.5909940000000002E-4</v>
      </c>
      <c r="BO353" s="33">
        <v>8.4787190000000002E-4</v>
      </c>
      <c r="BP353" s="33">
        <v>8.3641E-4</v>
      </c>
      <c r="BQ353" s="33">
        <v>8.2510030000000005E-4</v>
      </c>
      <c r="BR353" s="33">
        <v>8.140237E-4</v>
      </c>
      <c r="BS353" s="33">
        <v>8.0329730000000001E-4</v>
      </c>
      <c r="BT353" s="33">
        <v>7.9261420000000004E-4</v>
      </c>
      <c r="BU353" s="33">
        <v>7.8171169999999995E-4</v>
      </c>
      <c r="BV353" s="33">
        <v>7.7103160000000003E-4</v>
      </c>
      <c r="BW353" s="33">
        <v>7.6083629999999997E-4</v>
      </c>
      <c r="BX353" s="33">
        <v>7.5090149999999995E-4</v>
      </c>
      <c r="BY353" s="33">
        <v>7.4149969999999998E-4</v>
      </c>
      <c r="BZ353" s="33">
        <v>7.3207429999999998E-4</v>
      </c>
      <c r="CA353" s="33">
        <v>7.2286560000000004E-4</v>
      </c>
      <c r="CB353" s="33">
        <v>7.1351930000000002E-4</v>
      </c>
      <c r="CC353" s="33">
        <v>7.0431110000000003E-4</v>
      </c>
      <c r="CD353" s="33">
        <v>6.9522279999999995E-4</v>
      </c>
      <c r="CE353" s="33">
        <v>6.8613829999999998E-4</v>
      </c>
      <c r="CF353" s="33">
        <v>6.7741190000000003E-4</v>
      </c>
      <c r="CG353" s="33">
        <v>6.6897059999999995E-4</v>
      </c>
      <c r="CH353" s="33">
        <v>6.6058540000000002E-4</v>
      </c>
      <c r="CI353" s="33">
        <v>6.5254289999999997E-4</v>
      </c>
      <c r="CJ353" s="33">
        <v>6.4449590000000001E-4</v>
      </c>
      <c r="CK353" s="33">
        <v>6.3674089999999999E-4</v>
      </c>
      <c r="CL353" s="33">
        <v>6.291736E-4</v>
      </c>
      <c r="CM353" s="33">
        <v>6.2165980000000005E-4</v>
      </c>
      <c r="CN353" s="33">
        <v>6.1395169999999997E-4</v>
      </c>
      <c r="CO353" s="33">
        <v>6.0638260000000002E-4</v>
      </c>
      <c r="CP353" s="33">
        <v>5.9929139999999998E-4</v>
      </c>
      <c r="CQ353" s="33">
        <v>5.9243730000000001E-4</v>
      </c>
      <c r="CR353" s="33">
        <v>5.8591899999999996E-4</v>
      </c>
      <c r="CS353" s="33">
        <v>5.7951219999999998E-4</v>
      </c>
      <c r="CT353" s="33">
        <v>5.7290040000000002E-4</v>
      </c>
      <c r="CU353" s="33">
        <v>5.6631249999999998E-4</v>
      </c>
      <c r="CV353" s="33">
        <v>5.5954020000000004E-4</v>
      </c>
      <c r="CW353" s="33">
        <v>5.5322029999999999E-4</v>
      </c>
      <c r="CX353" s="33">
        <v>5.4726609999999995E-4</v>
      </c>
      <c r="CY353" s="33">
        <v>5.4141650000000003E-4</v>
      </c>
      <c r="CZ353" s="33">
        <v>5.357564E-4</v>
      </c>
      <c r="DA353" s="33">
        <v>5.300201E-4</v>
      </c>
      <c r="DB353" s="33">
        <v>5.2463110000000005E-4</v>
      </c>
      <c r="DC353" s="33">
        <v>5.1940920000000004E-4</v>
      </c>
      <c r="DD353" s="33">
        <v>5.1392829999999997E-4</v>
      </c>
      <c r="DE353" s="33">
        <v>5.0851140000000004E-4</v>
      </c>
      <c r="DF353" s="33">
        <v>5.0313039999999999E-4</v>
      </c>
      <c r="DG353" s="33">
        <v>4.979359E-4</v>
      </c>
      <c r="DH353" s="33">
        <v>4.9269410000000004E-4</v>
      </c>
      <c r="DI353" s="33">
        <v>4.8777819999999998E-4</v>
      </c>
      <c r="DJ353" s="33">
        <v>4.8311220000000002E-4</v>
      </c>
      <c r="DK353" s="33">
        <v>4.7858090000000002E-4</v>
      </c>
      <c r="DL353" s="33">
        <v>4.7422680000000001E-4</v>
      </c>
      <c r="DM353" s="33">
        <v>4.6954389999999998E-4</v>
      </c>
      <c r="DN353" s="33">
        <v>4.6486839999999998E-4</v>
      </c>
      <c r="DO353" s="33">
        <v>4.6043959999999997E-4</v>
      </c>
      <c r="DP353" s="33">
        <v>4.5596599999999998E-4</v>
      </c>
      <c r="DQ353" s="33">
        <v>4.5169010000000001E-4</v>
      </c>
      <c r="DR353" s="33">
        <v>4.4737150000000002E-4</v>
      </c>
      <c r="DS353" s="33">
        <v>4.4317949999999999E-4</v>
      </c>
      <c r="DT353" s="33">
        <v>4.3914280000000001E-4</v>
      </c>
      <c r="DU353" s="33">
        <v>4.3542370000000002E-4</v>
      </c>
      <c r="DV353" s="33">
        <v>4.3147219999999998E-4</v>
      </c>
      <c r="DW353" s="33">
        <v>4.2729850000000001E-4</v>
      </c>
      <c r="DX353" s="33">
        <v>4.2304300000000001E-4</v>
      </c>
      <c r="DY353" s="33">
        <v>4.1888370000000002E-4</v>
      </c>
      <c r="DZ353" s="33">
        <v>4.1479340000000003E-4</v>
      </c>
      <c r="EA353" s="33">
        <v>4.1104619999999999E-4</v>
      </c>
      <c r="EB353" s="33">
        <v>4.0738390000000002E-4</v>
      </c>
      <c r="EC353" s="33">
        <v>4.0400670000000002E-4</v>
      </c>
      <c r="ED353" s="33">
        <v>4.0053639999999998E-4</v>
      </c>
      <c r="EE353" s="33">
        <v>3.970291E-4</v>
      </c>
      <c r="EF353" s="33">
        <v>3.9350710000000001E-4</v>
      </c>
      <c r="EG353" s="33">
        <v>3.8973499999999999E-4</v>
      </c>
      <c r="EH353" s="33">
        <v>3.860453E-4</v>
      </c>
      <c r="EI353" s="33">
        <v>3.823524E-4</v>
      </c>
      <c r="EJ353" s="33">
        <v>3.7868690000000002E-4</v>
      </c>
      <c r="EK353" s="33">
        <v>3.7532709999999999E-4</v>
      </c>
      <c r="EL353" s="33">
        <v>3.7202410000000002E-4</v>
      </c>
      <c r="EM353" s="33">
        <v>3.6887489999999997E-4</v>
      </c>
      <c r="EN353" s="33">
        <v>3.657183E-4</v>
      </c>
      <c r="EO353" s="33">
        <v>3.6257569999999999E-4</v>
      </c>
      <c r="EP353" s="33">
        <v>3.590388E-4</v>
      </c>
      <c r="EQ353" s="33">
        <v>3.555268E-4</v>
      </c>
      <c r="ER353" s="33">
        <v>3.5198569999999999E-4</v>
      </c>
      <c r="ES353" s="33">
        <v>3.4874580000000002E-4</v>
      </c>
      <c r="ET353" s="33">
        <v>3.4573690000000001E-4</v>
      </c>
      <c r="EU353" s="33">
        <v>3.4291950000000002E-4</v>
      </c>
      <c r="EV353" s="33">
        <v>3.4009969999999998E-4</v>
      </c>
      <c r="EW353" s="33">
        <v>3.3734150000000002E-4</v>
      </c>
      <c r="EX353" s="33">
        <v>3.3441720000000001E-4</v>
      </c>
      <c r="EY353" s="33">
        <v>3.3154240000000002E-4</v>
      </c>
      <c r="EZ353" s="33">
        <v>3.2868479999999999E-4</v>
      </c>
      <c r="FA353" s="33">
        <v>3.2565319999999998E-4</v>
      </c>
      <c r="FB353" s="33">
        <v>3.2261790000000001E-4</v>
      </c>
      <c r="FC353" s="33">
        <v>3.1985329999999998E-4</v>
      </c>
      <c r="FD353" s="33">
        <v>3.1708179999999998E-4</v>
      </c>
      <c r="FE353" s="33">
        <v>3.1456170000000001E-4</v>
      </c>
      <c r="FF353" s="33">
        <v>3.1202040000000001E-4</v>
      </c>
      <c r="FG353" s="33">
        <v>3.0946929999999998E-4</v>
      </c>
      <c r="FH353" s="33">
        <v>3.0678790000000002E-4</v>
      </c>
      <c r="FI353" s="33">
        <v>3.0412910000000002E-4</v>
      </c>
      <c r="FJ353" s="33">
        <v>3.0147479999999998E-4</v>
      </c>
      <c r="FK353" s="33">
        <v>2.9889940000000001E-4</v>
      </c>
      <c r="FL353" s="33">
        <v>2.9636309999999999E-4</v>
      </c>
      <c r="FM353" s="33">
        <v>2.9404520000000001E-4</v>
      </c>
      <c r="FN353" s="33">
        <v>2.91866E-4</v>
      </c>
      <c r="FO353" s="33">
        <v>2.8980660000000002E-4</v>
      </c>
      <c r="FP353" s="33">
        <v>2.8759679999999999E-4</v>
      </c>
      <c r="FQ353" s="33">
        <v>2.8534650000000002E-4</v>
      </c>
      <c r="FR353" s="33">
        <v>2.829501E-4</v>
      </c>
      <c r="FS353" s="33">
        <v>2.8062379999999997E-4</v>
      </c>
      <c r="FT353" s="33">
        <v>2.7827690000000003E-4</v>
      </c>
      <c r="FU353" s="33">
        <v>2.7594929999999999E-4</v>
      </c>
      <c r="FV353" s="33">
        <v>2.7382589999999998E-4</v>
      </c>
      <c r="FW353" s="33">
        <v>2.7193570000000003E-4</v>
      </c>
      <c r="FX353" s="33">
        <v>2.699313E-4</v>
      </c>
      <c r="FY353" s="33">
        <v>2.6811249999999999E-4</v>
      </c>
      <c r="FZ353" s="33">
        <v>2.6600400000000002E-4</v>
      </c>
      <c r="GA353" s="33">
        <v>2.6385159999999999E-4</v>
      </c>
      <c r="GB353" s="33">
        <v>2.6173880000000002E-4</v>
      </c>
      <c r="GC353" s="33">
        <v>2.596993E-4</v>
      </c>
      <c r="GD353" s="33">
        <v>2.5761760000000001E-4</v>
      </c>
      <c r="GE353" s="33">
        <v>2.5572369999999999E-4</v>
      </c>
      <c r="GF353" s="33">
        <v>2.539946E-4</v>
      </c>
      <c r="GG353" s="33">
        <v>2.5226110000000002E-4</v>
      </c>
      <c r="GH353" s="33">
        <v>2.5063860000000001E-4</v>
      </c>
      <c r="GI353" s="33">
        <v>2.489821E-4</v>
      </c>
      <c r="GJ353" s="33">
        <v>2.4713840000000002E-4</v>
      </c>
      <c r="GK353" s="33">
        <v>2.452779E-4</v>
      </c>
      <c r="GL353" s="33">
        <v>2.4324599999999999E-4</v>
      </c>
      <c r="GM353" s="33">
        <v>2.412561E-4</v>
      </c>
      <c r="GN353" s="33">
        <v>2.3944400000000001E-4</v>
      </c>
      <c r="GO353" s="33">
        <v>2.3777529999999999E-4</v>
      </c>
      <c r="GP353" s="33">
        <v>2.361617E-4</v>
      </c>
      <c r="GQ353" s="33">
        <v>2.3458579999999999E-4</v>
      </c>
      <c r="GR353" s="33">
        <v>2.330241E-4</v>
      </c>
      <c r="GS353" s="33">
        <v>2.3141890000000001E-4</v>
      </c>
      <c r="GT353" s="33">
        <v>2.296221E-4</v>
      </c>
      <c r="GU353" s="33">
        <v>2.2782210000000001E-4</v>
      </c>
      <c r="GV353" s="33">
        <v>2.260459E-4</v>
      </c>
      <c r="GW353" s="33">
        <v>2.2444279999999999E-4</v>
      </c>
      <c r="GX353" s="33">
        <v>2.2284639999999999E-4</v>
      </c>
    </row>
    <row r="354" spans="1:206" x14ac:dyDescent="0.25">
      <c r="A354" s="13" t="str">
        <f t="shared" si="4"/>
        <v>Boom-ULTRA COARSE-0.8-20-60</v>
      </c>
      <c r="B354" s="13" t="s">
        <v>57</v>
      </c>
      <c r="C354" s="13" t="s">
        <v>42</v>
      </c>
      <c r="D354" s="23">
        <v>0.8</v>
      </c>
      <c r="E354" s="23">
        <v>20</v>
      </c>
      <c r="F354" s="32">
        <v>60</v>
      </c>
      <c r="G354" s="13">
        <v>2.0670620000000001E-2</v>
      </c>
      <c r="H354" s="13">
        <v>1.702089E-2</v>
      </c>
      <c r="I354" s="13">
        <v>1.467041E-2</v>
      </c>
      <c r="J354" s="13">
        <v>1.297121E-2</v>
      </c>
      <c r="K354" s="13">
        <v>1.159572E-2</v>
      </c>
      <c r="L354" s="13">
        <v>1.057493E-2</v>
      </c>
      <c r="M354" s="13">
        <v>9.6091340000000001E-3</v>
      </c>
      <c r="N354" s="13">
        <v>8.8011540000000003E-3</v>
      </c>
      <c r="O354" s="13">
        <v>7.9840829999999995E-3</v>
      </c>
      <c r="P354" s="13">
        <v>7.2401899999999996E-3</v>
      </c>
      <c r="Q354" s="13">
        <v>6.522529E-3</v>
      </c>
      <c r="R354" s="13">
        <v>5.8176770000000003E-3</v>
      </c>
      <c r="S354" s="13">
        <v>5.1236320000000004E-3</v>
      </c>
      <c r="T354" s="13">
        <v>4.4758630000000001E-3</v>
      </c>
      <c r="U354" s="13">
        <v>3.8356639999999999E-3</v>
      </c>
      <c r="V354" s="13">
        <v>3.236881E-3</v>
      </c>
      <c r="W354" s="13">
        <v>2.6843750000000001E-3</v>
      </c>
      <c r="X354" s="13">
        <v>2.4394759999999999E-3</v>
      </c>
      <c r="Y354" s="13">
        <v>2.2320180000000001E-3</v>
      </c>
      <c r="Z354" s="13">
        <v>2.0542780000000001E-3</v>
      </c>
      <c r="AA354" s="13">
        <v>1.8999030000000001E-3</v>
      </c>
      <c r="AB354" s="13">
        <v>1.7659069999999999E-3</v>
      </c>
      <c r="AC354" s="13">
        <v>1.6473919999999999E-3</v>
      </c>
      <c r="AD354" s="13">
        <v>1.5430330000000001E-3</v>
      </c>
      <c r="AE354" s="13">
        <v>1.4488599999999999E-3</v>
      </c>
      <c r="AF354" s="13">
        <v>1.3656160000000001E-3</v>
      </c>
      <c r="AG354" s="13">
        <v>1.2905219999999999E-3</v>
      </c>
      <c r="AH354" s="13">
        <v>1.2220709999999999E-3</v>
      </c>
      <c r="AI354" s="13">
        <v>1.1602629999999999E-3</v>
      </c>
      <c r="AJ354" s="13">
        <v>1.103992E-3</v>
      </c>
      <c r="AK354" s="13">
        <v>1.051632E-3</v>
      </c>
      <c r="AL354" s="13">
        <v>1.0034379999999999E-3</v>
      </c>
      <c r="AM354" s="13">
        <v>9.5871170000000003E-4</v>
      </c>
      <c r="AN354" s="13">
        <v>9.1703919999999999E-4</v>
      </c>
      <c r="AO354" s="13">
        <v>8.7841860000000005E-4</v>
      </c>
      <c r="AP354" s="13">
        <v>8.4284200000000001E-4</v>
      </c>
      <c r="AQ354" s="13">
        <v>8.0948969999999996E-4</v>
      </c>
      <c r="AR354" s="13">
        <v>7.7827349999999996E-4</v>
      </c>
      <c r="AS354" s="13">
        <v>7.4890269999999999E-4</v>
      </c>
      <c r="AT354" s="13">
        <v>7.216608E-4</v>
      </c>
      <c r="AU354" s="13">
        <v>6.9624059999999998E-4</v>
      </c>
      <c r="AV354" s="13">
        <v>6.7223659999999998E-4</v>
      </c>
      <c r="AW354" s="13">
        <v>6.4994719999999996E-4</v>
      </c>
      <c r="AX354" s="13">
        <v>6.2879190000000005E-4</v>
      </c>
      <c r="AY354" s="13">
        <v>6.0842049999999999E-4</v>
      </c>
      <c r="AZ354" s="13">
        <v>5.8977219999999998E-4</v>
      </c>
      <c r="BA354" s="13">
        <v>5.7150549999999999E-4</v>
      </c>
      <c r="BB354" s="13">
        <v>5.547118E-4</v>
      </c>
      <c r="BC354" s="13">
        <v>5.3857799999999995E-4</v>
      </c>
      <c r="BD354" s="13">
        <v>5.2303039999999999E-4</v>
      </c>
      <c r="BE354" s="13">
        <v>5.0836950000000001E-4</v>
      </c>
      <c r="BF354" s="13">
        <v>4.9433579999999999E-4</v>
      </c>
      <c r="BG354" s="13">
        <v>4.8111760000000002E-4</v>
      </c>
      <c r="BH354" s="13">
        <v>4.6868410000000001E-4</v>
      </c>
      <c r="BI354" s="13">
        <v>4.5707130000000002E-4</v>
      </c>
      <c r="BJ354" s="13">
        <v>4.4600759999999999E-4</v>
      </c>
      <c r="BK354" s="13">
        <v>4.3530640000000002E-4</v>
      </c>
      <c r="BL354" s="13">
        <v>4.2569930000000003E-4</v>
      </c>
      <c r="BM354" s="13">
        <v>4.1623540000000002E-4</v>
      </c>
      <c r="BN354" s="13">
        <v>4.076091E-4</v>
      </c>
      <c r="BO354" s="13">
        <v>3.9957920000000002E-4</v>
      </c>
      <c r="BP354" s="13">
        <v>3.918355E-4</v>
      </c>
      <c r="BQ354" s="13">
        <v>3.8435070000000001E-4</v>
      </c>
      <c r="BR354" s="13">
        <v>3.7733009999999997E-4</v>
      </c>
      <c r="BS354" s="13">
        <v>3.7097429999999998E-4</v>
      </c>
      <c r="BT354" s="13">
        <v>3.6492330000000001E-4</v>
      </c>
      <c r="BU354" s="13">
        <v>3.5948669999999997E-4</v>
      </c>
      <c r="BV354" s="13">
        <v>3.543854E-4</v>
      </c>
      <c r="BW354" s="13">
        <v>3.4941349999999998E-4</v>
      </c>
      <c r="BX354" s="13">
        <v>3.4463279999999999E-4</v>
      </c>
      <c r="BY354" s="13">
        <v>3.4005199999999998E-4</v>
      </c>
      <c r="BZ354" s="13">
        <v>3.3566450000000001E-4</v>
      </c>
      <c r="CA354" s="13">
        <v>3.3151909999999999E-4</v>
      </c>
      <c r="CB354" s="13">
        <v>3.2753840000000002E-4</v>
      </c>
      <c r="CC354" s="13">
        <v>3.242551E-4</v>
      </c>
      <c r="CD354" s="13">
        <v>3.2073479999999998E-4</v>
      </c>
      <c r="CE354" s="13">
        <v>3.1767649999999998E-4</v>
      </c>
      <c r="CF354" s="13">
        <v>3.146437E-4</v>
      </c>
      <c r="CG354" s="13">
        <v>3.114595E-4</v>
      </c>
      <c r="CH354" s="13">
        <v>3.08726E-4</v>
      </c>
      <c r="CI354" s="13">
        <v>3.0614230000000002E-4</v>
      </c>
      <c r="CJ354" s="13">
        <v>3.0365779999999998E-4</v>
      </c>
      <c r="CK354" s="13">
        <v>3.0156200000000001E-4</v>
      </c>
      <c r="CL354" s="13">
        <v>2.9965349999999999E-4</v>
      </c>
      <c r="CM354" s="13">
        <v>2.9802570000000002E-4</v>
      </c>
      <c r="CN354" s="13">
        <v>2.9624440000000001E-4</v>
      </c>
      <c r="CO354" s="13">
        <v>2.9473489999999998E-4</v>
      </c>
      <c r="CP354" s="13">
        <v>2.928327E-4</v>
      </c>
      <c r="CQ354" s="13">
        <v>2.9106899999999997E-4</v>
      </c>
      <c r="CR354" s="13">
        <v>2.8939809999999999E-4</v>
      </c>
      <c r="CS354" s="13">
        <v>2.8775060000000002E-4</v>
      </c>
      <c r="CT354" s="13">
        <v>2.8621910000000003E-4</v>
      </c>
      <c r="CU354" s="13">
        <v>2.8471440000000001E-4</v>
      </c>
      <c r="CV354" s="13">
        <v>2.8342189999999999E-4</v>
      </c>
      <c r="CW354" s="13">
        <v>2.8201350000000002E-4</v>
      </c>
      <c r="CX354" s="13">
        <v>2.8062029999999997E-4</v>
      </c>
      <c r="CY354" s="13">
        <v>2.7930620000000001E-4</v>
      </c>
      <c r="CZ354" s="13">
        <v>2.7755279999999998E-4</v>
      </c>
      <c r="DA354" s="13">
        <v>2.759614E-4</v>
      </c>
      <c r="DB354" s="13">
        <v>2.742865E-4</v>
      </c>
      <c r="DC354" s="13">
        <v>2.7288300000000002E-4</v>
      </c>
      <c r="DD354" s="13">
        <v>2.7152220000000002E-4</v>
      </c>
      <c r="DE354" s="13">
        <v>2.7022940000000001E-4</v>
      </c>
      <c r="DF354" s="13">
        <v>2.6932239999999998E-4</v>
      </c>
      <c r="DG354" s="13">
        <v>2.6814630000000002E-4</v>
      </c>
      <c r="DH354" s="13">
        <v>2.6697949999999999E-4</v>
      </c>
      <c r="DI354" s="13">
        <v>2.6573409999999998E-4</v>
      </c>
      <c r="DJ354" s="13">
        <v>2.6410680000000001E-4</v>
      </c>
      <c r="DK354" s="13">
        <v>2.6279290000000001E-4</v>
      </c>
      <c r="DL354" s="13">
        <v>2.613898E-4</v>
      </c>
      <c r="DM354" s="13">
        <v>2.6014480000000002E-4</v>
      </c>
      <c r="DN354" s="13">
        <v>2.5897639999999998E-4</v>
      </c>
      <c r="DO354" s="13">
        <v>2.5800669999999999E-4</v>
      </c>
      <c r="DP354" s="13">
        <v>2.5676619999999997E-4</v>
      </c>
      <c r="DQ354" s="13">
        <v>2.5567919999999999E-4</v>
      </c>
      <c r="DR354" s="13">
        <v>2.5473720000000001E-4</v>
      </c>
      <c r="DS354" s="13">
        <v>2.5366199999999998E-4</v>
      </c>
      <c r="DT354" s="13">
        <v>2.5249110000000001E-4</v>
      </c>
      <c r="DU354" s="13">
        <v>2.5148999999999999E-4</v>
      </c>
      <c r="DV354" s="13">
        <v>2.50275E-4</v>
      </c>
      <c r="DW354" s="13">
        <v>2.4931630000000002E-4</v>
      </c>
      <c r="DX354" s="13">
        <v>2.4829600000000001E-4</v>
      </c>
      <c r="DY354" s="13">
        <v>2.4730720000000001E-4</v>
      </c>
      <c r="DZ354" s="13">
        <v>2.4615349999999999E-4</v>
      </c>
      <c r="EA354" s="13">
        <v>2.4515259999999999E-4</v>
      </c>
      <c r="EB354" s="13">
        <v>2.440946E-4</v>
      </c>
      <c r="EC354" s="13">
        <v>2.4279769999999999E-4</v>
      </c>
      <c r="ED354" s="13">
        <v>2.4180130000000001E-4</v>
      </c>
      <c r="EE354" s="13">
        <v>2.4106010000000001E-4</v>
      </c>
      <c r="EF354" s="13">
        <v>2.4034109999999999E-4</v>
      </c>
      <c r="EG354" s="13">
        <v>2.3987379999999999E-4</v>
      </c>
      <c r="EH354" s="13">
        <v>2.3924149999999999E-4</v>
      </c>
      <c r="EI354" s="13">
        <v>2.3857659999999999E-4</v>
      </c>
      <c r="EJ354" s="13">
        <v>2.375117E-4</v>
      </c>
      <c r="EK354" s="13">
        <v>2.364372E-4</v>
      </c>
      <c r="EL354" s="13">
        <v>2.3509210000000001E-4</v>
      </c>
      <c r="EM354" s="13">
        <v>2.3361559999999999E-4</v>
      </c>
      <c r="EN354" s="13">
        <v>2.324978E-4</v>
      </c>
      <c r="EO354" s="13">
        <v>2.3161119999999999E-4</v>
      </c>
      <c r="EP354" s="13">
        <v>2.3088420000000001E-4</v>
      </c>
      <c r="EQ354" s="13">
        <v>2.3032949999999999E-4</v>
      </c>
      <c r="ER354" s="13">
        <v>2.297089E-4</v>
      </c>
      <c r="ES354" s="13">
        <v>2.2912590000000001E-4</v>
      </c>
      <c r="ET354" s="13">
        <v>2.2844989999999999E-4</v>
      </c>
      <c r="EU354" s="13">
        <v>2.2767800000000001E-4</v>
      </c>
      <c r="EV354" s="13">
        <v>2.266518E-4</v>
      </c>
      <c r="EW354" s="13">
        <v>2.258312E-4</v>
      </c>
      <c r="EX354" s="13">
        <v>2.2500229999999999E-4</v>
      </c>
      <c r="EY354" s="13">
        <v>2.2408160000000001E-4</v>
      </c>
      <c r="EZ354" s="13">
        <v>2.2308930000000001E-4</v>
      </c>
      <c r="FA354" s="13">
        <v>2.221186E-4</v>
      </c>
      <c r="FB354" s="13">
        <v>2.2114239999999999E-4</v>
      </c>
      <c r="FC354" s="13">
        <v>2.201909E-4</v>
      </c>
      <c r="FD354" s="13">
        <v>2.1926119999999999E-4</v>
      </c>
      <c r="FE354" s="13">
        <v>2.1853350000000001E-4</v>
      </c>
      <c r="FF354" s="13">
        <v>2.17734E-4</v>
      </c>
      <c r="FG354" s="13">
        <v>2.172276E-4</v>
      </c>
      <c r="FH354" s="13">
        <v>2.1678180000000001E-4</v>
      </c>
      <c r="FI354" s="13">
        <v>2.1628230000000001E-4</v>
      </c>
      <c r="FJ354" s="13">
        <v>2.158436E-4</v>
      </c>
      <c r="FK354" s="13">
        <v>2.152485E-4</v>
      </c>
      <c r="FL354" s="13">
        <v>2.143926E-4</v>
      </c>
      <c r="FM354" s="13">
        <v>2.1346209999999999E-4</v>
      </c>
      <c r="FN354" s="13">
        <v>2.124734E-4</v>
      </c>
      <c r="FO354" s="13">
        <v>2.1157810000000001E-4</v>
      </c>
      <c r="FP354" s="13">
        <v>2.107485E-4</v>
      </c>
      <c r="FQ354" s="13">
        <v>2.1009429999999999E-4</v>
      </c>
      <c r="FR354" s="13">
        <v>2.0942479999999999E-4</v>
      </c>
      <c r="FS354" s="13">
        <v>2.0883030000000001E-4</v>
      </c>
      <c r="FT354" s="13">
        <v>2.0835410000000001E-4</v>
      </c>
      <c r="FU354" s="13">
        <v>2.0787910000000001E-4</v>
      </c>
      <c r="FV354" s="13">
        <v>2.0709799999999999E-4</v>
      </c>
      <c r="FW354" s="13">
        <v>2.062116E-4</v>
      </c>
      <c r="FX354" s="13">
        <v>2.055429E-4</v>
      </c>
      <c r="FY354" s="13">
        <v>2.050256E-4</v>
      </c>
      <c r="FZ354" s="13">
        <v>2.0432910000000001E-4</v>
      </c>
      <c r="GA354" s="13">
        <v>2.0368759999999999E-4</v>
      </c>
      <c r="GB354" s="13">
        <v>2.0323680000000001E-4</v>
      </c>
      <c r="GC354" s="13">
        <v>2.0282540000000001E-4</v>
      </c>
      <c r="GD354" s="13">
        <v>2.0239689999999999E-4</v>
      </c>
      <c r="GE354" s="13">
        <v>2.0192619999999999E-4</v>
      </c>
      <c r="GF354" s="13">
        <v>2.0137470000000001E-4</v>
      </c>
      <c r="GG354" s="13">
        <v>2.0089500000000001E-4</v>
      </c>
      <c r="GH354" s="13">
        <v>2.003555E-4</v>
      </c>
      <c r="GI354" s="13">
        <v>1.9963439999999999E-4</v>
      </c>
      <c r="GJ354" s="13">
        <v>1.9888659999999999E-4</v>
      </c>
      <c r="GK354" s="13">
        <v>1.978956E-4</v>
      </c>
      <c r="GL354" s="13">
        <v>1.9672759999999999E-4</v>
      </c>
      <c r="GM354" s="13">
        <v>1.956421E-4</v>
      </c>
      <c r="GN354" s="13">
        <v>1.9436449999999999E-4</v>
      </c>
      <c r="GO354" s="13">
        <v>1.9294240000000001E-4</v>
      </c>
      <c r="GP354" s="13">
        <v>1.9156119999999999E-4</v>
      </c>
      <c r="GQ354" s="13">
        <v>1.903261E-4</v>
      </c>
      <c r="GR354" s="13">
        <v>1.8911230000000001E-4</v>
      </c>
      <c r="GS354" s="13">
        <v>1.8799849999999999E-4</v>
      </c>
      <c r="GT354" s="13">
        <v>1.8686150000000001E-4</v>
      </c>
      <c r="GU354" s="13">
        <v>1.8575859999999999E-4</v>
      </c>
      <c r="GV354" s="13">
        <v>1.8474769999999999E-4</v>
      </c>
      <c r="GW354" s="13">
        <v>1.835342E-4</v>
      </c>
      <c r="GX354" s="13">
        <v>1.8202480000000001E-4</v>
      </c>
    </row>
    <row r="355" spans="1:206" x14ac:dyDescent="0.25">
      <c r="A355" s="13" t="str">
        <f t="shared" si="4"/>
        <v>Boom-ULTRA COARSE-0.8-14-60</v>
      </c>
      <c r="B355" s="13" t="s">
        <v>57</v>
      </c>
      <c r="C355" s="13" t="s">
        <v>42</v>
      </c>
      <c r="D355" s="23">
        <v>0.8</v>
      </c>
      <c r="E355" s="23">
        <v>14</v>
      </c>
      <c r="F355" s="32">
        <v>60</v>
      </c>
      <c r="G355" s="13">
        <v>1.505423E-2</v>
      </c>
      <c r="H355" s="13">
        <v>1.170786E-2</v>
      </c>
      <c r="I355" s="13">
        <v>9.5634090000000001E-3</v>
      </c>
      <c r="J355" s="13">
        <v>8.3025219999999997E-3</v>
      </c>
      <c r="K355" s="13">
        <v>7.3561340000000003E-3</v>
      </c>
      <c r="L355" s="13">
        <v>6.6091600000000002E-3</v>
      </c>
      <c r="M355" s="13">
        <v>5.9855159999999998E-3</v>
      </c>
      <c r="N355" s="13">
        <v>5.4463749999999998E-3</v>
      </c>
      <c r="O355" s="13">
        <v>4.9696250000000001E-3</v>
      </c>
      <c r="P355" s="13">
        <v>4.5223700000000004E-3</v>
      </c>
      <c r="Q355" s="13">
        <v>4.0686539999999997E-3</v>
      </c>
      <c r="R355" s="13">
        <v>3.6467230000000002E-3</v>
      </c>
      <c r="S355" s="13">
        <v>3.2144249999999999E-3</v>
      </c>
      <c r="T355" s="13">
        <v>2.7939079999999999E-3</v>
      </c>
      <c r="U355" s="13">
        <v>2.383699E-3</v>
      </c>
      <c r="V355" s="13">
        <v>1.9999449999999999E-3</v>
      </c>
      <c r="W355" s="13">
        <v>1.6447009999999999E-3</v>
      </c>
      <c r="X355" s="13">
        <v>1.492232E-3</v>
      </c>
      <c r="Y355" s="13">
        <v>1.3662360000000001E-3</v>
      </c>
      <c r="Z355" s="13">
        <v>1.2613279999999999E-3</v>
      </c>
      <c r="AA355" s="13">
        <v>1.1722620000000001E-3</v>
      </c>
      <c r="AB355" s="13">
        <v>1.0960060000000001E-3</v>
      </c>
      <c r="AC355" s="13">
        <v>1.0302620000000001E-3</v>
      </c>
      <c r="AD355" s="13">
        <v>9.7284740000000002E-4</v>
      </c>
      <c r="AE355" s="13">
        <v>9.2298939999999996E-4</v>
      </c>
      <c r="AF355" s="13">
        <v>8.7892799999999996E-4</v>
      </c>
      <c r="AG355" s="13">
        <v>8.399023E-4</v>
      </c>
      <c r="AH355" s="13">
        <v>8.0536859999999998E-4</v>
      </c>
      <c r="AI355" s="13">
        <v>7.7366999999999996E-4</v>
      </c>
      <c r="AJ355" s="13">
        <v>7.454429E-4</v>
      </c>
      <c r="AK355" s="13">
        <v>7.1966619999999995E-4</v>
      </c>
      <c r="AL355" s="13">
        <v>6.9638670000000003E-4</v>
      </c>
      <c r="AM355" s="13">
        <v>6.750956E-4</v>
      </c>
      <c r="AN355" s="13">
        <v>6.5572609999999996E-4</v>
      </c>
      <c r="AO355" s="13">
        <v>6.3776489999999996E-4</v>
      </c>
      <c r="AP355" s="13">
        <v>6.2173079999999997E-4</v>
      </c>
      <c r="AQ355" s="13">
        <v>6.0675240000000004E-4</v>
      </c>
      <c r="AR355" s="13">
        <v>5.9318529999999997E-4</v>
      </c>
      <c r="AS355" s="13">
        <v>5.8046720000000005E-4</v>
      </c>
      <c r="AT355" s="13">
        <v>5.6861059999999998E-4</v>
      </c>
      <c r="AU355" s="13">
        <v>5.5746089999999995E-4</v>
      </c>
      <c r="AV355" s="13">
        <v>5.4740129999999998E-4</v>
      </c>
      <c r="AW355" s="13">
        <v>5.3794710000000003E-4</v>
      </c>
      <c r="AX355" s="13">
        <v>5.2929750000000003E-4</v>
      </c>
      <c r="AY355" s="13">
        <v>5.2150129999999995E-4</v>
      </c>
      <c r="AZ355" s="13">
        <v>5.1430759999999997E-4</v>
      </c>
      <c r="BA355" s="13">
        <v>5.0743390000000004E-4</v>
      </c>
      <c r="BB355" s="13">
        <v>5.0099879999999995E-4</v>
      </c>
      <c r="BC355" s="13">
        <v>4.9475989999999998E-4</v>
      </c>
      <c r="BD355" s="13">
        <v>4.8917999999999998E-4</v>
      </c>
      <c r="BE355" s="13">
        <v>4.8375700000000002E-4</v>
      </c>
      <c r="BF355" s="13">
        <v>4.7906460000000001E-4</v>
      </c>
      <c r="BG355" s="13">
        <v>4.7442099999999999E-4</v>
      </c>
      <c r="BH355" s="13">
        <v>4.6999420000000001E-4</v>
      </c>
      <c r="BI355" s="13">
        <v>4.6554490000000001E-4</v>
      </c>
      <c r="BJ355" s="13">
        <v>4.613153E-4</v>
      </c>
      <c r="BK355" s="13">
        <v>4.5722029999999998E-4</v>
      </c>
      <c r="BL355" s="13">
        <v>4.5323949999999998E-4</v>
      </c>
      <c r="BM355" s="13">
        <v>4.4964890000000001E-4</v>
      </c>
      <c r="BN355" s="13">
        <v>4.4594030000000002E-4</v>
      </c>
      <c r="BO355" s="13">
        <v>4.4236470000000002E-4</v>
      </c>
      <c r="BP355" s="13">
        <v>4.390102E-4</v>
      </c>
      <c r="BQ355" s="13">
        <v>4.3526809999999997E-4</v>
      </c>
      <c r="BR355" s="13">
        <v>4.318166E-4</v>
      </c>
      <c r="BS355" s="13">
        <v>4.2846170000000001E-4</v>
      </c>
      <c r="BT355" s="13">
        <v>4.2505469999999998E-4</v>
      </c>
      <c r="BU355" s="13">
        <v>4.2182999999999999E-4</v>
      </c>
      <c r="BV355" s="13">
        <v>4.1880690000000001E-4</v>
      </c>
      <c r="BW355" s="13">
        <v>4.1584100000000002E-4</v>
      </c>
      <c r="BX355" s="13">
        <v>4.1290270000000001E-4</v>
      </c>
      <c r="BY355" s="13">
        <v>4.102194E-4</v>
      </c>
      <c r="BZ355" s="13">
        <v>4.0726640000000001E-4</v>
      </c>
      <c r="CA355" s="13">
        <v>4.0410750000000002E-4</v>
      </c>
      <c r="CB355" s="13">
        <v>4.0100580000000002E-4</v>
      </c>
      <c r="CC355" s="13">
        <v>3.9768159999999998E-4</v>
      </c>
      <c r="CD355" s="13">
        <v>3.9444209999999998E-4</v>
      </c>
      <c r="CE355" s="13">
        <v>3.9120540000000002E-4</v>
      </c>
      <c r="CF355" s="13">
        <v>3.881251E-4</v>
      </c>
      <c r="CG355" s="13">
        <v>3.8496249999999999E-4</v>
      </c>
      <c r="CH355" s="13">
        <v>3.8154829999999999E-4</v>
      </c>
      <c r="CI355" s="13">
        <v>3.7831630000000001E-4</v>
      </c>
      <c r="CJ355" s="13">
        <v>3.7439040000000003E-4</v>
      </c>
      <c r="CK355" s="13">
        <v>3.7043539999999999E-4</v>
      </c>
      <c r="CL355" s="13">
        <v>3.6685420000000002E-4</v>
      </c>
      <c r="CM355" s="13">
        <v>3.6312470000000001E-4</v>
      </c>
      <c r="CN355" s="13">
        <v>3.5962519999999999E-4</v>
      </c>
      <c r="CO355" s="13">
        <v>3.5608310000000002E-4</v>
      </c>
      <c r="CP355" s="13">
        <v>3.5247399999999997E-4</v>
      </c>
      <c r="CQ355" s="13">
        <v>3.4862419999999997E-4</v>
      </c>
      <c r="CR355" s="13">
        <v>3.4463689999999998E-4</v>
      </c>
      <c r="CS355" s="13">
        <v>3.4040589999999999E-4</v>
      </c>
      <c r="CT355" s="13">
        <v>3.3600330000000002E-4</v>
      </c>
      <c r="CU355" s="13">
        <v>3.3201139999999998E-4</v>
      </c>
      <c r="CV355" s="13">
        <v>3.2792459999999999E-4</v>
      </c>
      <c r="CW355" s="13">
        <v>3.2393249999999998E-4</v>
      </c>
      <c r="CX355" s="13">
        <v>3.201058E-4</v>
      </c>
      <c r="CY355" s="13">
        <v>3.1620999999999998E-4</v>
      </c>
      <c r="CZ355" s="13">
        <v>3.1196419999999998E-4</v>
      </c>
      <c r="DA355" s="13">
        <v>3.0744700000000003E-4</v>
      </c>
      <c r="DB355" s="13">
        <v>3.0294440000000001E-4</v>
      </c>
      <c r="DC355" s="13">
        <v>2.9831790000000002E-4</v>
      </c>
      <c r="DD355" s="13">
        <v>2.9365540000000001E-4</v>
      </c>
      <c r="DE355" s="13">
        <v>2.8935940000000002E-4</v>
      </c>
      <c r="DF355" s="13">
        <v>2.850482E-4</v>
      </c>
      <c r="DG355" s="13">
        <v>2.8107799999999998E-4</v>
      </c>
      <c r="DH355" s="13">
        <v>2.7746310000000002E-4</v>
      </c>
      <c r="DI355" s="13">
        <v>2.74042E-4</v>
      </c>
      <c r="DJ355" s="13">
        <v>2.7058179999999999E-4</v>
      </c>
      <c r="DK355" s="13">
        <v>2.6711109999999998E-4</v>
      </c>
      <c r="DL355" s="13">
        <v>2.636518E-4</v>
      </c>
      <c r="DM355" s="13">
        <v>2.5999040000000001E-4</v>
      </c>
      <c r="DN355" s="13">
        <v>2.5657620000000002E-4</v>
      </c>
      <c r="DO355" s="13">
        <v>2.5363049999999998E-4</v>
      </c>
      <c r="DP355" s="13">
        <v>2.5067500000000001E-4</v>
      </c>
      <c r="DQ355" s="13">
        <v>2.482807E-4</v>
      </c>
      <c r="DR355" s="13">
        <v>2.4590819999999999E-4</v>
      </c>
      <c r="DS355" s="13">
        <v>2.433929E-4</v>
      </c>
      <c r="DT355" s="13">
        <v>2.4094129999999999E-4</v>
      </c>
      <c r="DU355" s="13">
        <v>2.3854050000000001E-4</v>
      </c>
      <c r="DV355" s="13">
        <v>2.3618120000000001E-4</v>
      </c>
      <c r="DW355" s="13">
        <v>2.3399329999999999E-4</v>
      </c>
      <c r="DX355" s="13">
        <v>2.3198070000000001E-4</v>
      </c>
      <c r="DY355" s="13">
        <v>2.3006280000000001E-4</v>
      </c>
      <c r="DZ355" s="13">
        <v>2.2824710000000001E-4</v>
      </c>
      <c r="EA355" s="13">
        <v>2.265577E-4</v>
      </c>
      <c r="EB355" s="13">
        <v>2.2487869999999999E-4</v>
      </c>
      <c r="EC355" s="13">
        <v>2.232453E-4</v>
      </c>
      <c r="ED355" s="13">
        <v>2.216722E-4</v>
      </c>
      <c r="EE355" s="13">
        <v>2.2032080000000001E-4</v>
      </c>
      <c r="EF355" s="13">
        <v>2.189886E-4</v>
      </c>
      <c r="EG355" s="13">
        <v>2.178518E-4</v>
      </c>
      <c r="EH355" s="13">
        <v>2.1701049999999999E-4</v>
      </c>
      <c r="EI355" s="13">
        <v>2.1624679999999999E-4</v>
      </c>
      <c r="EJ355" s="13">
        <v>2.1562900000000001E-4</v>
      </c>
      <c r="EK355" s="13">
        <v>2.1486650000000001E-4</v>
      </c>
      <c r="EL355" s="13">
        <v>2.1390879999999999E-4</v>
      </c>
      <c r="EM355" s="13">
        <v>2.1283850000000001E-4</v>
      </c>
      <c r="EN355" s="13">
        <v>2.116788E-4</v>
      </c>
      <c r="EO355" s="13">
        <v>2.1053930000000001E-4</v>
      </c>
      <c r="EP355" s="13">
        <v>2.094853E-4</v>
      </c>
      <c r="EQ355" s="13">
        <v>2.0860599999999999E-4</v>
      </c>
      <c r="ER355" s="13">
        <v>2.080111E-4</v>
      </c>
      <c r="ES355" s="13">
        <v>2.075465E-4</v>
      </c>
      <c r="ET355" s="13">
        <v>2.0699069999999999E-4</v>
      </c>
      <c r="EU355" s="13">
        <v>2.0640130000000001E-4</v>
      </c>
      <c r="EV355" s="13">
        <v>2.05756E-4</v>
      </c>
      <c r="EW355" s="13">
        <v>2.0482040000000001E-4</v>
      </c>
      <c r="EX355" s="13">
        <v>2.0382350000000001E-4</v>
      </c>
      <c r="EY355" s="13">
        <v>2.0290609999999999E-4</v>
      </c>
      <c r="EZ355" s="13">
        <v>2.01929E-4</v>
      </c>
      <c r="FA355" s="13">
        <v>2.009759E-4</v>
      </c>
      <c r="FB355" s="13">
        <v>2.001045E-4</v>
      </c>
      <c r="FC355" s="13">
        <v>1.992711E-4</v>
      </c>
      <c r="FD355" s="13">
        <v>1.9861259999999999E-4</v>
      </c>
      <c r="FE355" s="13">
        <v>1.980362E-4</v>
      </c>
      <c r="FF355" s="13">
        <v>1.9728399999999999E-4</v>
      </c>
      <c r="FG355" s="13">
        <v>1.9653739999999999E-4</v>
      </c>
      <c r="FH355" s="13">
        <v>1.9596850000000001E-4</v>
      </c>
      <c r="FI355" s="13">
        <v>1.9518730000000001E-4</v>
      </c>
      <c r="FJ355" s="13">
        <v>1.943445E-4</v>
      </c>
      <c r="FK355" s="13">
        <v>1.9370490000000001E-4</v>
      </c>
      <c r="FL355" s="13">
        <v>1.930837E-4</v>
      </c>
      <c r="FM355" s="13">
        <v>1.924207E-4</v>
      </c>
      <c r="FN355" s="13">
        <v>1.9174400000000001E-4</v>
      </c>
      <c r="FO355" s="13">
        <v>1.9104629999999999E-4</v>
      </c>
      <c r="FP355" s="13">
        <v>1.9021549999999999E-4</v>
      </c>
      <c r="FQ355" s="13">
        <v>1.8931509999999999E-4</v>
      </c>
      <c r="FR355" s="13">
        <v>1.884954E-4</v>
      </c>
      <c r="FS355" s="13">
        <v>1.876301E-4</v>
      </c>
      <c r="FT355" s="13">
        <v>1.8686270000000001E-4</v>
      </c>
      <c r="FU355" s="13">
        <v>1.8634700000000001E-4</v>
      </c>
      <c r="FV355" s="13">
        <v>1.8572869999999999E-4</v>
      </c>
      <c r="FW355" s="13">
        <v>1.8505449999999999E-4</v>
      </c>
      <c r="FX355" s="13">
        <v>1.8452329999999999E-4</v>
      </c>
      <c r="FY355" s="13">
        <v>1.838497E-4</v>
      </c>
      <c r="FZ355" s="13">
        <v>1.8309740000000001E-4</v>
      </c>
      <c r="GA355" s="13">
        <v>1.8261230000000001E-4</v>
      </c>
      <c r="GB355" s="13">
        <v>1.8206520000000001E-4</v>
      </c>
      <c r="GC355" s="13">
        <v>1.8136049999999999E-4</v>
      </c>
      <c r="GD355" s="13">
        <v>1.8100150000000001E-4</v>
      </c>
      <c r="GE355" s="13">
        <v>1.80574E-4</v>
      </c>
      <c r="GF355" s="13">
        <v>1.7996200000000001E-4</v>
      </c>
      <c r="GG355" s="13">
        <v>1.7939130000000001E-4</v>
      </c>
      <c r="GH355" s="13">
        <v>1.7867919999999999E-4</v>
      </c>
      <c r="GI355" s="13">
        <v>1.7778950000000001E-4</v>
      </c>
      <c r="GJ355" s="13">
        <v>1.7693010000000001E-4</v>
      </c>
      <c r="GK355" s="13">
        <v>1.7600600000000001E-4</v>
      </c>
      <c r="GL355" s="13">
        <v>1.749376E-4</v>
      </c>
      <c r="GM355" s="13">
        <v>1.7402779999999999E-4</v>
      </c>
      <c r="GN355" s="13">
        <v>1.7325230000000001E-4</v>
      </c>
      <c r="GO355" s="13">
        <v>1.7220850000000001E-4</v>
      </c>
      <c r="GP355" s="13">
        <v>1.7109509999999999E-4</v>
      </c>
      <c r="GQ355" s="13">
        <v>1.7006289999999999E-4</v>
      </c>
      <c r="GR355" s="13">
        <v>1.6890589999999999E-4</v>
      </c>
      <c r="GS355" s="13">
        <v>1.6760240000000001E-4</v>
      </c>
      <c r="GT355" s="13">
        <v>1.6629510000000001E-4</v>
      </c>
      <c r="GU355" s="13">
        <v>1.6511179999999999E-4</v>
      </c>
      <c r="GV355" s="13">
        <v>1.6405120000000001E-4</v>
      </c>
      <c r="GW355" s="13">
        <v>1.6308389999999999E-4</v>
      </c>
      <c r="GX355" s="13">
        <v>1.6202179999999999E-4</v>
      </c>
    </row>
    <row r="356" spans="1:206" x14ac:dyDescent="0.25">
      <c r="A356" s="13" t="str">
        <f t="shared" si="4"/>
        <v>Boom-ULTRA COARSE-0.8-7-60</v>
      </c>
      <c r="B356" s="13" t="s">
        <v>57</v>
      </c>
      <c r="C356" s="13" t="s">
        <v>42</v>
      </c>
      <c r="D356" s="23">
        <v>0.8</v>
      </c>
      <c r="E356" s="23">
        <v>7</v>
      </c>
      <c r="F356" s="32">
        <v>60</v>
      </c>
      <c r="G356" s="13">
        <v>8.0385999999999999E-3</v>
      </c>
      <c r="H356" s="13">
        <v>5.568829E-3</v>
      </c>
      <c r="I356" s="13">
        <v>4.2608129999999996E-3</v>
      </c>
      <c r="J356" s="13">
        <v>3.5402630000000001E-3</v>
      </c>
      <c r="K356" s="13">
        <v>3.4401269999999999E-3</v>
      </c>
      <c r="L356" s="13">
        <v>3.4814440000000002E-3</v>
      </c>
      <c r="M356" s="13">
        <v>3.4868669999999998E-3</v>
      </c>
      <c r="N356" s="13">
        <v>3.4795389999999998E-3</v>
      </c>
      <c r="O356" s="13">
        <v>3.393578E-3</v>
      </c>
      <c r="P356" s="13">
        <v>3.2678109999999998E-3</v>
      </c>
      <c r="Q356" s="13">
        <v>3.0772600000000001E-3</v>
      </c>
      <c r="R356" s="13">
        <v>2.8382440000000002E-3</v>
      </c>
      <c r="S356" s="13">
        <v>2.565655E-3</v>
      </c>
      <c r="T356" s="13">
        <v>2.2620489999999999E-3</v>
      </c>
      <c r="U356" s="13">
        <v>1.9474900000000001E-3</v>
      </c>
      <c r="V356" s="13">
        <v>1.637971E-3</v>
      </c>
      <c r="W356" s="13">
        <v>1.3459839999999999E-3</v>
      </c>
      <c r="X356" s="13">
        <v>1.251537E-3</v>
      </c>
      <c r="Y356" s="13">
        <v>1.1800599999999999E-3</v>
      </c>
      <c r="Z356" s="13">
        <v>1.1252930000000001E-3</v>
      </c>
      <c r="AA356" s="13">
        <v>1.0835459999999999E-3</v>
      </c>
      <c r="AB356" s="13">
        <v>1.0474950000000001E-3</v>
      </c>
      <c r="AC356" s="13">
        <v>1.0147960000000001E-3</v>
      </c>
      <c r="AD356" s="13">
        <v>9.8454909999999996E-4</v>
      </c>
      <c r="AE356" s="13">
        <v>9.5618259999999996E-4</v>
      </c>
      <c r="AF356" s="13">
        <v>9.2961979999999997E-4</v>
      </c>
      <c r="AG356" s="13">
        <v>9.0466910000000002E-4</v>
      </c>
      <c r="AH356" s="13">
        <v>8.8079439999999998E-4</v>
      </c>
      <c r="AI356" s="13">
        <v>8.5810050000000005E-4</v>
      </c>
      <c r="AJ356" s="13">
        <v>8.3612370000000005E-4</v>
      </c>
      <c r="AK356" s="13">
        <v>8.1513940000000002E-4</v>
      </c>
      <c r="AL356" s="13">
        <v>7.9504650000000005E-4</v>
      </c>
      <c r="AM356" s="13">
        <v>7.7636990000000004E-4</v>
      </c>
      <c r="AN356" s="13">
        <v>7.5848340000000004E-4</v>
      </c>
      <c r="AO356" s="13">
        <v>7.4090099999999997E-4</v>
      </c>
      <c r="AP356" s="13">
        <v>7.2407440000000003E-4</v>
      </c>
      <c r="AQ356" s="13">
        <v>7.0850950000000002E-4</v>
      </c>
      <c r="AR356" s="13">
        <v>6.9336699999999996E-4</v>
      </c>
      <c r="AS356" s="13">
        <v>6.7884219999999999E-4</v>
      </c>
      <c r="AT356" s="13">
        <v>6.6522399999999996E-4</v>
      </c>
      <c r="AU356" s="13">
        <v>6.5207380000000003E-4</v>
      </c>
      <c r="AV356" s="13">
        <v>6.3940290000000005E-4</v>
      </c>
      <c r="AW356" s="13">
        <v>6.2718560000000003E-4</v>
      </c>
      <c r="AX356" s="13">
        <v>6.1556410000000001E-4</v>
      </c>
      <c r="AY356" s="13">
        <v>6.0449440000000004E-4</v>
      </c>
      <c r="AZ356" s="13">
        <v>5.9385069999999996E-4</v>
      </c>
      <c r="BA356" s="13">
        <v>5.8366030000000005E-4</v>
      </c>
      <c r="BB356" s="13">
        <v>5.7375890000000004E-4</v>
      </c>
      <c r="BC356" s="13">
        <v>5.6449080000000001E-4</v>
      </c>
      <c r="BD356" s="13">
        <v>5.5563209999999995E-4</v>
      </c>
      <c r="BE356" s="13">
        <v>5.4710879999999998E-4</v>
      </c>
      <c r="BF356" s="13">
        <v>5.3858520000000002E-4</v>
      </c>
      <c r="BG356" s="13">
        <v>5.3044300000000002E-4</v>
      </c>
      <c r="BH356" s="13">
        <v>5.2267980000000002E-4</v>
      </c>
      <c r="BI356" s="13">
        <v>5.1507729999999995E-4</v>
      </c>
      <c r="BJ356" s="13">
        <v>5.0792540000000003E-4</v>
      </c>
      <c r="BK356" s="13">
        <v>5.0063600000000005E-4</v>
      </c>
      <c r="BL356" s="13">
        <v>4.9313820000000002E-4</v>
      </c>
      <c r="BM356" s="13">
        <v>4.8589290000000001E-4</v>
      </c>
      <c r="BN356" s="13">
        <v>4.7873220000000001E-4</v>
      </c>
      <c r="BO356" s="13">
        <v>4.718252E-4</v>
      </c>
      <c r="BP356" s="13">
        <v>4.6492149999999998E-4</v>
      </c>
      <c r="BQ356" s="13">
        <v>4.5802549999999999E-4</v>
      </c>
      <c r="BR356" s="13">
        <v>4.5144210000000001E-4</v>
      </c>
      <c r="BS356" s="13">
        <v>4.4492270000000002E-4</v>
      </c>
      <c r="BT356" s="13">
        <v>4.3831179999999999E-4</v>
      </c>
      <c r="BU356" s="13">
        <v>4.3160399999999998E-4</v>
      </c>
      <c r="BV356" s="13">
        <v>4.2500349999999998E-4</v>
      </c>
      <c r="BW356" s="13">
        <v>4.1890200000000002E-4</v>
      </c>
      <c r="BX356" s="13">
        <v>4.1235849999999999E-4</v>
      </c>
      <c r="BY356" s="13">
        <v>4.0615239999999998E-4</v>
      </c>
      <c r="BZ356" s="13">
        <v>3.9989060000000001E-4</v>
      </c>
      <c r="CA356" s="13">
        <v>3.9378310000000001E-4</v>
      </c>
      <c r="CB356" s="13">
        <v>3.8778059999999999E-4</v>
      </c>
      <c r="CC356" s="13">
        <v>3.8172100000000001E-4</v>
      </c>
      <c r="CD356" s="13">
        <v>3.7590269999999997E-4</v>
      </c>
      <c r="CE356" s="13">
        <v>3.6985389999999999E-4</v>
      </c>
      <c r="CF356" s="13">
        <v>3.6390339999999998E-4</v>
      </c>
      <c r="CG356" s="13">
        <v>3.5815530000000002E-4</v>
      </c>
      <c r="CH356" s="13">
        <v>3.5241830000000001E-4</v>
      </c>
      <c r="CI356" s="13">
        <v>3.4713970000000002E-4</v>
      </c>
      <c r="CJ356" s="13">
        <v>3.4178289999999998E-4</v>
      </c>
      <c r="CK356" s="13">
        <v>3.3674669999999999E-4</v>
      </c>
      <c r="CL356" s="13">
        <v>3.3178910000000001E-4</v>
      </c>
      <c r="CM356" s="13">
        <v>3.269689E-4</v>
      </c>
      <c r="CN356" s="13">
        <v>3.2206010000000002E-4</v>
      </c>
      <c r="CO356" s="13">
        <v>3.1722139999999999E-4</v>
      </c>
      <c r="CP356" s="13">
        <v>3.1278920000000002E-4</v>
      </c>
      <c r="CQ356" s="13">
        <v>3.082801E-4</v>
      </c>
      <c r="CR356" s="13">
        <v>3.0420879999999999E-4</v>
      </c>
      <c r="CS356" s="13">
        <v>3.003991E-4</v>
      </c>
      <c r="CT356" s="13">
        <v>2.9649940000000001E-4</v>
      </c>
      <c r="CU356" s="13">
        <v>2.9262880000000002E-4</v>
      </c>
      <c r="CV356" s="13">
        <v>2.8869639999999999E-4</v>
      </c>
      <c r="CW356" s="13">
        <v>2.8507160000000001E-4</v>
      </c>
      <c r="CX356" s="13">
        <v>2.8165420000000001E-4</v>
      </c>
      <c r="CY356" s="13">
        <v>2.7810390000000001E-4</v>
      </c>
      <c r="CZ356" s="13">
        <v>2.7470400000000002E-4</v>
      </c>
      <c r="DA356" s="13">
        <v>2.7124069999999998E-4</v>
      </c>
      <c r="DB356" s="13">
        <v>2.6817239999999998E-4</v>
      </c>
      <c r="DC356" s="13">
        <v>2.6552089999999997E-4</v>
      </c>
      <c r="DD356" s="13">
        <v>2.6273859999999998E-4</v>
      </c>
      <c r="DE356" s="13">
        <v>2.6020550000000001E-4</v>
      </c>
      <c r="DF356" s="13">
        <v>2.5758189999999998E-4</v>
      </c>
      <c r="DG356" s="13">
        <v>2.5501929999999999E-4</v>
      </c>
      <c r="DH356" s="13">
        <v>2.5220640000000002E-4</v>
      </c>
      <c r="DI356" s="13">
        <v>2.4946899999999999E-4</v>
      </c>
      <c r="DJ356" s="13">
        <v>2.4697100000000002E-4</v>
      </c>
      <c r="DK356" s="13">
        <v>2.446549E-4</v>
      </c>
      <c r="DL356" s="13">
        <v>2.428129E-4</v>
      </c>
      <c r="DM356" s="13">
        <v>2.4075499999999999E-4</v>
      </c>
      <c r="DN356" s="13">
        <v>2.3885909999999999E-4</v>
      </c>
      <c r="DO356" s="13">
        <v>2.3699349999999999E-4</v>
      </c>
      <c r="DP356" s="13">
        <v>2.3498900000000001E-4</v>
      </c>
      <c r="DQ356" s="13">
        <v>2.3300139999999999E-4</v>
      </c>
      <c r="DR356" s="13">
        <v>2.3092800000000001E-4</v>
      </c>
      <c r="DS356" s="13">
        <v>2.2891630000000001E-4</v>
      </c>
      <c r="DT356" s="13">
        <v>2.2702099999999999E-4</v>
      </c>
      <c r="DU356" s="13">
        <v>2.2541879999999999E-4</v>
      </c>
      <c r="DV356" s="13">
        <v>2.235731E-4</v>
      </c>
      <c r="DW356" s="13">
        <v>2.2172350000000001E-4</v>
      </c>
      <c r="DX356" s="13">
        <v>2.197844E-4</v>
      </c>
      <c r="DY356" s="13">
        <v>2.1773720000000001E-4</v>
      </c>
      <c r="DZ356" s="13">
        <v>2.157862E-4</v>
      </c>
      <c r="EA356" s="13">
        <v>2.138516E-4</v>
      </c>
      <c r="EB356" s="13">
        <v>2.1194470000000001E-4</v>
      </c>
      <c r="EC356" s="13">
        <v>2.1022320000000001E-4</v>
      </c>
      <c r="ED356" s="13">
        <v>2.0844679999999999E-4</v>
      </c>
      <c r="EE356" s="13">
        <v>2.0668969999999999E-4</v>
      </c>
      <c r="EF356" s="13">
        <v>2.0494280000000001E-4</v>
      </c>
      <c r="EG356" s="13">
        <v>2.0291600000000001E-4</v>
      </c>
      <c r="EH356" s="13">
        <v>2.0093269999999999E-4</v>
      </c>
      <c r="EI356" s="13">
        <v>1.9882569999999999E-4</v>
      </c>
      <c r="EJ356" s="13">
        <v>1.965898E-4</v>
      </c>
      <c r="EK356" s="13">
        <v>1.945207E-4</v>
      </c>
      <c r="EL356" s="13">
        <v>1.9266770000000001E-4</v>
      </c>
      <c r="EM356" s="13">
        <v>1.9104190000000001E-4</v>
      </c>
      <c r="EN356" s="13">
        <v>1.8951140000000001E-4</v>
      </c>
      <c r="EO356" s="13">
        <v>1.8792179999999999E-4</v>
      </c>
      <c r="EP356" s="13">
        <v>1.8597890000000001E-4</v>
      </c>
      <c r="EQ356" s="13">
        <v>1.8399200000000001E-4</v>
      </c>
      <c r="ER356" s="13">
        <v>1.8171560000000001E-4</v>
      </c>
      <c r="ES356" s="13">
        <v>1.794268E-4</v>
      </c>
      <c r="ET356" s="13">
        <v>1.7742030000000001E-4</v>
      </c>
      <c r="EU356" s="13">
        <v>1.754076E-4</v>
      </c>
      <c r="EV356" s="13">
        <v>1.734691E-4</v>
      </c>
      <c r="EW356" s="13">
        <v>1.716361E-4</v>
      </c>
      <c r="EX356" s="13">
        <v>1.697751E-4</v>
      </c>
      <c r="EY356" s="13">
        <v>1.6795100000000001E-4</v>
      </c>
      <c r="EZ356" s="13">
        <v>1.6624829999999999E-4</v>
      </c>
      <c r="FA356" s="13">
        <v>1.6432440000000001E-4</v>
      </c>
      <c r="FB356" s="13">
        <v>1.6232489999999999E-4</v>
      </c>
      <c r="FC356" s="13">
        <v>1.6059350000000001E-4</v>
      </c>
      <c r="FD356" s="13">
        <v>1.5871120000000001E-4</v>
      </c>
      <c r="FE356" s="13">
        <v>1.571218E-4</v>
      </c>
      <c r="FF356" s="13">
        <v>1.556129E-4</v>
      </c>
      <c r="FG356" s="13">
        <v>1.5414549999999999E-4</v>
      </c>
      <c r="FH356" s="13">
        <v>1.527485E-4</v>
      </c>
      <c r="FI356" s="13">
        <v>1.5133430000000001E-4</v>
      </c>
      <c r="FJ356" s="13">
        <v>1.4979509999999999E-4</v>
      </c>
      <c r="FK356" s="13">
        <v>1.4820170000000001E-4</v>
      </c>
      <c r="FL356" s="13">
        <v>1.4664269999999999E-4</v>
      </c>
      <c r="FM356" s="13">
        <v>1.451828E-4</v>
      </c>
      <c r="FN356" s="13">
        <v>1.4392149999999999E-4</v>
      </c>
      <c r="FO356" s="13">
        <v>1.4285280000000001E-4</v>
      </c>
      <c r="FP356" s="13">
        <v>1.4172220000000001E-4</v>
      </c>
      <c r="FQ356" s="13">
        <v>1.406318E-4</v>
      </c>
      <c r="FR356" s="13">
        <v>1.3941149999999999E-4</v>
      </c>
      <c r="FS356" s="13">
        <v>1.381644E-4</v>
      </c>
      <c r="FT356" s="13">
        <v>1.3694750000000001E-4</v>
      </c>
      <c r="FU356" s="13">
        <v>1.357358E-4</v>
      </c>
      <c r="FV356" s="13">
        <v>1.347198E-4</v>
      </c>
      <c r="FW356" s="13">
        <v>1.3390820000000001E-4</v>
      </c>
      <c r="FX356" s="13">
        <v>1.330041E-4</v>
      </c>
      <c r="FY356" s="13">
        <v>1.3229060000000001E-4</v>
      </c>
      <c r="FZ356" s="13">
        <v>1.314268E-4</v>
      </c>
      <c r="GA356" s="13">
        <v>1.3046299999999999E-4</v>
      </c>
      <c r="GB356" s="13">
        <v>1.2947659999999999E-4</v>
      </c>
      <c r="GC356" s="13">
        <v>1.2854620000000001E-4</v>
      </c>
      <c r="GD356" s="13">
        <v>1.2752640000000001E-4</v>
      </c>
      <c r="GE356" s="13">
        <v>1.266362E-4</v>
      </c>
      <c r="GF356" s="13">
        <v>1.258691E-4</v>
      </c>
      <c r="GG356" s="13">
        <v>1.2517210000000001E-4</v>
      </c>
      <c r="GH356" s="13">
        <v>1.246253E-4</v>
      </c>
      <c r="GI356" s="13">
        <v>1.24098E-4</v>
      </c>
      <c r="GJ356" s="13">
        <v>1.235249E-4</v>
      </c>
      <c r="GK356" s="13">
        <v>1.229553E-4</v>
      </c>
      <c r="GL356" s="13">
        <v>1.2217129999999999E-4</v>
      </c>
      <c r="GM356" s="13">
        <v>1.214035E-4</v>
      </c>
      <c r="GN356" s="13">
        <v>1.206377E-4</v>
      </c>
      <c r="GO356" s="13">
        <v>1.199166E-4</v>
      </c>
      <c r="GP356" s="13">
        <v>1.191882E-4</v>
      </c>
      <c r="GQ356" s="13">
        <v>1.185346E-4</v>
      </c>
      <c r="GR356" s="13">
        <v>1.179051E-4</v>
      </c>
      <c r="GS356" s="13">
        <v>1.17204E-4</v>
      </c>
      <c r="GT356" s="13">
        <v>1.164244E-4</v>
      </c>
      <c r="GU356" s="13">
        <v>1.155294E-4</v>
      </c>
      <c r="GV356" s="13">
        <v>1.145395E-4</v>
      </c>
      <c r="GW356" s="13">
        <v>1.136322E-4</v>
      </c>
      <c r="GX356" s="13">
        <v>1.127537E-4</v>
      </c>
    </row>
    <row r="357" spans="1:206" x14ac:dyDescent="0.25">
      <c r="A357" s="13" t="str">
        <f t="shared" si="4"/>
        <v>Boom-ULTRA COARSE-0.8-20-20</v>
      </c>
      <c r="B357" s="13" t="s">
        <v>57</v>
      </c>
      <c r="C357" s="13" t="s">
        <v>42</v>
      </c>
      <c r="D357" s="23">
        <v>0.8</v>
      </c>
      <c r="E357" s="23">
        <v>20</v>
      </c>
      <c r="F357" s="32">
        <v>20</v>
      </c>
      <c r="G357" s="13">
        <v>1.7505929999999999E-2</v>
      </c>
      <c r="H357" s="13">
        <v>1.287425E-2</v>
      </c>
      <c r="I357" s="13">
        <v>9.9343829999999998E-3</v>
      </c>
      <c r="J357" s="13">
        <v>8.7189599999999996E-3</v>
      </c>
      <c r="K357" s="13">
        <v>7.9072280000000005E-3</v>
      </c>
      <c r="L357" s="13">
        <v>7.6656739999999999E-3</v>
      </c>
      <c r="M357" s="13">
        <v>6.8516030000000004E-3</v>
      </c>
      <c r="N357" s="13">
        <v>6.1382199999999998E-3</v>
      </c>
      <c r="O357" s="13">
        <v>5.4496259999999999E-3</v>
      </c>
      <c r="P357" s="13">
        <v>4.8288020000000001E-3</v>
      </c>
      <c r="Q357" s="13">
        <v>4.2784199999999998E-3</v>
      </c>
      <c r="R357" s="13">
        <v>3.7254330000000002E-3</v>
      </c>
      <c r="S357" s="13">
        <v>3.23362E-3</v>
      </c>
      <c r="T357" s="13">
        <v>2.7818370000000001E-3</v>
      </c>
      <c r="U357" s="13">
        <v>2.3448779999999999E-3</v>
      </c>
      <c r="V357" s="13">
        <v>1.943752E-3</v>
      </c>
      <c r="W357" s="13">
        <v>1.5807919999999999E-3</v>
      </c>
      <c r="X357" s="13">
        <v>1.4122620000000001E-3</v>
      </c>
      <c r="Y357" s="13">
        <v>1.270347E-3</v>
      </c>
      <c r="Z357" s="13">
        <v>1.149536E-3</v>
      </c>
      <c r="AA357" s="13">
        <v>1.046513E-3</v>
      </c>
      <c r="AB357" s="13">
        <v>9.5760530000000004E-4</v>
      </c>
      <c r="AC357" s="13">
        <v>8.8062359999999996E-4</v>
      </c>
      <c r="AD357" s="13">
        <v>8.1418419999999998E-4</v>
      </c>
      <c r="AE357" s="13">
        <v>7.5484759999999999E-4</v>
      </c>
      <c r="AF357" s="13">
        <v>7.0314849999999996E-4</v>
      </c>
      <c r="AG357" s="13">
        <v>6.5695969999999995E-4</v>
      </c>
      <c r="AH357" s="13">
        <v>6.1577539999999997E-4</v>
      </c>
      <c r="AI357" s="13">
        <v>5.7876010000000003E-4</v>
      </c>
      <c r="AJ357" s="13">
        <v>5.4564190000000001E-4</v>
      </c>
      <c r="AK357" s="13">
        <v>5.1471199999999996E-4</v>
      </c>
      <c r="AL357" s="13">
        <v>4.8691000000000001E-4</v>
      </c>
      <c r="AM357" s="13">
        <v>4.608918E-4</v>
      </c>
      <c r="AN357" s="13">
        <v>4.3696400000000003E-4</v>
      </c>
      <c r="AO357" s="13">
        <v>4.153049E-4</v>
      </c>
      <c r="AP357" s="13">
        <v>3.9545230000000002E-4</v>
      </c>
      <c r="AQ357" s="13">
        <v>3.7759959999999999E-4</v>
      </c>
      <c r="AR357" s="13">
        <v>3.6050010000000001E-4</v>
      </c>
      <c r="AS357" s="13">
        <v>3.4486119999999998E-4</v>
      </c>
      <c r="AT357" s="13">
        <v>3.3060419999999998E-4</v>
      </c>
      <c r="AU357" s="13">
        <v>3.1744640000000001E-4</v>
      </c>
      <c r="AV357" s="13">
        <v>3.0535019999999998E-4</v>
      </c>
      <c r="AW357" s="13">
        <v>2.9396009999999999E-4</v>
      </c>
      <c r="AX357" s="13">
        <v>2.832825E-4</v>
      </c>
      <c r="AY357" s="13">
        <v>2.7264599999999998E-4</v>
      </c>
      <c r="AZ357" s="13">
        <v>2.6294989999999999E-4</v>
      </c>
      <c r="BA357" s="13">
        <v>2.5334659999999998E-4</v>
      </c>
      <c r="BB357" s="13">
        <v>2.444228E-4</v>
      </c>
      <c r="BC357" s="13">
        <v>2.359629E-4</v>
      </c>
      <c r="BD357" s="13">
        <v>2.2775940000000001E-4</v>
      </c>
      <c r="BE357" s="13">
        <v>2.199638E-4</v>
      </c>
      <c r="BF357" s="13">
        <v>2.1217459999999999E-4</v>
      </c>
      <c r="BG357" s="13">
        <v>2.051988E-4</v>
      </c>
      <c r="BH357" s="13">
        <v>1.9836490000000001E-4</v>
      </c>
      <c r="BI357" s="13">
        <v>1.9223450000000001E-4</v>
      </c>
      <c r="BJ357" s="13">
        <v>1.863433E-4</v>
      </c>
      <c r="BK357" s="13">
        <v>1.805942E-4</v>
      </c>
      <c r="BL357" s="13">
        <v>1.754553E-4</v>
      </c>
      <c r="BM357" s="13">
        <v>1.7030760000000001E-4</v>
      </c>
      <c r="BN357" s="13">
        <v>1.656386E-4</v>
      </c>
      <c r="BO357" s="13">
        <v>1.612187E-4</v>
      </c>
      <c r="BP357" s="13">
        <v>1.5713709999999999E-4</v>
      </c>
      <c r="BQ357" s="13">
        <v>1.5323999999999999E-4</v>
      </c>
      <c r="BR357" s="13">
        <v>1.496379E-4</v>
      </c>
      <c r="BS357" s="13">
        <v>1.460856E-4</v>
      </c>
      <c r="BT357" s="13">
        <v>1.4304969999999999E-4</v>
      </c>
      <c r="BU357" s="13">
        <v>1.4015269999999999E-4</v>
      </c>
      <c r="BV357" s="13">
        <v>1.3741989999999999E-4</v>
      </c>
      <c r="BW357" s="13">
        <v>1.348787E-4</v>
      </c>
      <c r="BX357" s="13">
        <v>1.321199E-4</v>
      </c>
      <c r="BY357" s="13">
        <v>1.2967600000000001E-4</v>
      </c>
      <c r="BZ357" s="13">
        <v>1.2734199999999999E-4</v>
      </c>
      <c r="CA357" s="13">
        <v>1.2489059999999999E-4</v>
      </c>
      <c r="CB357" s="13">
        <v>1.2273389999999999E-4</v>
      </c>
      <c r="CC357" s="13">
        <v>1.206646E-4</v>
      </c>
      <c r="CD357" s="13">
        <v>1.184476E-4</v>
      </c>
      <c r="CE357" s="13">
        <v>1.163429E-4</v>
      </c>
      <c r="CF357" s="13">
        <v>1.1455659999999999E-4</v>
      </c>
      <c r="CG357" s="13">
        <v>1.127333E-4</v>
      </c>
      <c r="CH357" s="13">
        <v>1.114647E-4</v>
      </c>
      <c r="CI357" s="13">
        <v>1.10253E-4</v>
      </c>
      <c r="CJ357" s="13">
        <v>1.088962E-4</v>
      </c>
      <c r="CK357" s="13">
        <v>1.077876E-4</v>
      </c>
      <c r="CL357" s="13">
        <v>1.065297E-4</v>
      </c>
      <c r="CM357" s="13">
        <v>1.058467E-4</v>
      </c>
      <c r="CN357" s="13">
        <v>1.050825E-4</v>
      </c>
      <c r="CO357" s="13">
        <v>1.0467320000000001E-4</v>
      </c>
      <c r="CP357" s="13">
        <v>1.0410730000000001E-4</v>
      </c>
      <c r="CQ357" s="13">
        <v>1.035402E-4</v>
      </c>
      <c r="CR357" s="13">
        <v>1.028294E-4</v>
      </c>
      <c r="CS357" s="13">
        <v>1.019055E-4</v>
      </c>
      <c r="CT357" s="13">
        <v>1.0127479999999999E-4</v>
      </c>
      <c r="CU357" s="13">
        <v>1.007396E-4</v>
      </c>
      <c r="CV357" s="13">
        <v>1.0022630000000001E-4</v>
      </c>
      <c r="CW357" s="13">
        <v>9.9787979999999999E-5</v>
      </c>
      <c r="CX357" s="13">
        <v>9.9307810000000006E-5</v>
      </c>
      <c r="CY357" s="13">
        <v>9.884549E-5</v>
      </c>
      <c r="CZ357" s="13">
        <v>9.8217319999999994E-5</v>
      </c>
      <c r="DA357" s="13">
        <v>9.7476240000000003E-5</v>
      </c>
      <c r="DB357" s="13">
        <v>9.6749580000000005E-5</v>
      </c>
      <c r="DC357" s="13">
        <v>9.6313860000000004E-5</v>
      </c>
      <c r="DD357" s="13">
        <v>9.5838949999999998E-5</v>
      </c>
      <c r="DE357" s="13">
        <v>9.5389980000000005E-5</v>
      </c>
      <c r="DF357" s="13">
        <v>9.5246309999999997E-5</v>
      </c>
      <c r="DG357" s="13">
        <v>9.472754E-5</v>
      </c>
      <c r="DH357" s="13">
        <v>9.4181830000000002E-5</v>
      </c>
      <c r="DI357" s="13">
        <v>9.352912E-5</v>
      </c>
      <c r="DJ357" s="13">
        <v>9.2806289999999999E-5</v>
      </c>
      <c r="DK357" s="13">
        <v>9.2341630000000006E-5</v>
      </c>
      <c r="DL357" s="13">
        <v>9.2089520000000001E-5</v>
      </c>
      <c r="DM357" s="13">
        <v>9.1778749999999999E-5</v>
      </c>
      <c r="DN357" s="13">
        <v>9.134325E-5</v>
      </c>
      <c r="DO357" s="13">
        <v>9.0816330000000002E-5</v>
      </c>
      <c r="DP357" s="13">
        <v>9.0170460000000004E-5</v>
      </c>
      <c r="DQ357" s="13">
        <v>8.9708420000000005E-5</v>
      </c>
      <c r="DR357" s="13">
        <v>8.9329460000000003E-5</v>
      </c>
      <c r="DS357" s="13">
        <v>8.9123920000000004E-5</v>
      </c>
      <c r="DT357" s="13">
        <v>8.8710700000000004E-5</v>
      </c>
      <c r="DU357" s="13">
        <v>8.8314480000000002E-5</v>
      </c>
      <c r="DV357" s="13">
        <v>8.7603680000000001E-5</v>
      </c>
      <c r="DW357" s="13">
        <v>8.6934619999999994E-5</v>
      </c>
      <c r="DX357" s="13">
        <v>8.6476950000000002E-5</v>
      </c>
      <c r="DY357" s="13">
        <v>8.6155190000000004E-5</v>
      </c>
      <c r="DZ357" s="13">
        <v>8.6035270000000004E-5</v>
      </c>
      <c r="EA357" s="13">
        <v>8.5829059999999998E-5</v>
      </c>
      <c r="EB357" s="13">
        <v>8.5569770000000007E-5</v>
      </c>
      <c r="EC357" s="13">
        <v>8.5175710000000006E-5</v>
      </c>
      <c r="ED357" s="13">
        <v>8.4673379999999993E-5</v>
      </c>
      <c r="EE357" s="13">
        <v>8.421375E-5</v>
      </c>
      <c r="EF357" s="13">
        <v>8.3765360000000007E-5</v>
      </c>
      <c r="EG357" s="13">
        <v>8.3493759999999994E-5</v>
      </c>
      <c r="EH357" s="13">
        <v>8.3215029999999997E-5</v>
      </c>
      <c r="EI357" s="13">
        <v>8.3098470000000002E-5</v>
      </c>
      <c r="EJ357" s="13">
        <v>8.2626669999999997E-5</v>
      </c>
      <c r="EK357" s="13">
        <v>8.2198210000000003E-5</v>
      </c>
      <c r="EL357" s="13">
        <v>8.1884160000000002E-5</v>
      </c>
      <c r="EM357" s="13">
        <v>8.1411670000000003E-5</v>
      </c>
      <c r="EN357" s="13">
        <v>8.1148600000000004E-5</v>
      </c>
      <c r="EO357" s="13">
        <v>8.1000940000000002E-5</v>
      </c>
      <c r="EP357" s="13">
        <v>8.0937329999999997E-5</v>
      </c>
      <c r="EQ357" s="13">
        <v>8.091354E-5</v>
      </c>
      <c r="ER357" s="13">
        <v>8.0627640000000003E-5</v>
      </c>
      <c r="ES357" s="13">
        <v>8.0073499999999998E-5</v>
      </c>
      <c r="ET357" s="13">
        <v>7.9508589999999999E-5</v>
      </c>
      <c r="EU357" s="13">
        <v>7.9132669999999993E-5</v>
      </c>
      <c r="EV357" s="13">
        <v>7.8633740000000002E-5</v>
      </c>
      <c r="EW357" s="13">
        <v>7.8195920000000003E-5</v>
      </c>
      <c r="EX357" s="13">
        <v>7.7960340000000002E-5</v>
      </c>
      <c r="EY357" s="13">
        <v>7.7821739999999997E-5</v>
      </c>
      <c r="EZ357" s="13">
        <v>7.760675E-5</v>
      </c>
      <c r="FA357" s="13">
        <v>7.742677E-5</v>
      </c>
      <c r="FB357" s="13">
        <v>7.734037E-5</v>
      </c>
      <c r="FC357" s="13">
        <v>7.7339640000000003E-5</v>
      </c>
      <c r="FD357" s="13">
        <v>7.730666E-5</v>
      </c>
      <c r="FE357" s="13">
        <v>7.7030359999999997E-5</v>
      </c>
      <c r="FF357" s="13">
        <v>7.6482509999999999E-5</v>
      </c>
      <c r="FG357" s="13">
        <v>7.5904670000000003E-5</v>
      </c>
      <c r="FH357" s="13">
        <v>7.5267710000000005E-5</v>
      </c>
      <c r="FI357" s="13">
        <v>7.4654340000000004E-5</v>
      </c>
      <c r="FJ357" s="13">
        <v>7.4194529999999998E-5</v>
      </c>
      <c r="FK357" s="13">
        <v>7.3834500000000006E-5</v>
      </c>
      <c r="FL357" s="13">
        <v>7.3571099999999998E-5</v>
      </c>
      <c r="FM357" s="13">
        <v>7.3526630000000004E-5</v>
      </c>
      <c r="FN357" s="13">
        <v>7.3434440000000006E-5</v>
      </c>
      <c r="FO357" s="13">
        <v>7.3302339999999994E-5</v>
      </c>
      <c r="FP357" s="13">
        <v>7.3280360000000001E-5</v>
      </c>
      <c r="FQ357" s="13">
        <v>7.3419480000000003E-5</v>
      </c>
      <c r="FR357" s="13">
        <v>7.3431080000000001E-5</v>
      </c>
      <c r="FS357" s="13">
        <v>7.3247929999999996E-5</v>
      </c>
      <c r="FT357" s="13">
        <v>7.2919900000000006E-5</v>
      </c>
      <c r="FU357" s="13">
        <v>7.2476590000000003E-5</v>
      </c>
      <c r="FV357" s="13">
        <v>7.1805350000000005E-5</v>
      </c>
      <c r="FW357" s="13">
        <v>7.0812060000000003E-5</v>
      </c>
      <c r="FX357" s="13">
        <v>6.9966519999999996E-5</v>
      </c>
      <c r="FY357" s="13">
        <v>6.9640819999999994E-5</v>
      </c>
      <c r="FZ357" s="13">
        <v>6.9371559999999996E-5</v>
      </c>
      <c r="GA357" s="13">
        <v>6.9259249999999999E-5</v>
      </c>
      <c r="GB357" s="13">
        <v>6.9397830000000004E-5</v>
      </c>
      <c r="GC357" s="13">
        <v>6.9659920000000002E-5</v>
      </c>
      <c r="GD357" s="13">
        <v>6.9977320000000006E-5</v>
      </c>
      <c r="GE357" s="13">
        <v>7.0139600000000002E-5</v>
      </c>
      <c r="GF357" s="13">
        <v>7.0150769999999997E-5</v>
      </c>
      <c r="GG357" s="13">
        <v>7.0145470000000006E-5</v>
      </c>
      <c r="GH357" s="13">
        <v>7.0038860000000002E-5</v>
      </c>
      <c r="GI357" s="13">
        <v>6.9603839999999995E-5</v>
      </c>
      <c r="GJ357" s="13">
        <v>6.9039230000000003E-5</v>
      </c>
      <c r="GK357" s="13">
        <v>6.8293170000000003E-5</v>
      </c>
      <c r="GL357" s="13">
        <v>6.7330189999999994E-5</v>
      </c>
      <c r="GM357" s="13">
        <v>6.6478670000000002E-5</v>
      </c>
      <c r="GN357" s="13">
        <v>6.5924169999999999E-5</v>
      </c>
      <c r="GO357" s="13">
        <v>6.5681919999999993E-5</v>
      </c>
      <c r="GP357" s="13">
        <v>6.5500930000000004E-5</v>
      </c>
      <c r="GQ357" s="13">
        <v>6.5512520000000001E-5</v>
      </c>
      <c r="GR357" s="13">
        <v>6.5719240000000002E-5</v>
      </c>
      <c r="GS357" s="13">
        <v>6.5921930000000005E-5</v>
      </c>
      <c r="GT357" s="13">
        <v>6.5999230000000005E-5</v>
      </c>
      <c r="GU357" s="13">
        <v>6.6126840000000001E-5</v>
      </c>
      <c r="GV357" s="13">
        <v>6.6319769999999999E-5</v>
      </c>
      <c r="GW357" s="13">
        <v>6.6293029999999999E-5</v>
      </c>
      <c r="GX357" s="13">
        <v>6.6030089999999996E-5</v>
      </c>
    </row>
    <row r="358" spans="1:206" x14ac:dyDescent="0.25">
      <c r="A358" s="13" t="str">
        <f t="shared" si="4"/>
        <v>Boom-ULTRA COARSE-0.8-14-20</v>
      </c>
      <c r="B358" s="13" t="s">
        <v>57</v>
      </c>
      <c r="C358" s="13" t="s">
        <v>42</v>
      </c>
      <c r="D358" s="23">
        <v>0.8</v>
      </c>
      <c r="E358" s="23">
        <v>14</v>
      </c>
      <c r="F358" s="32">
        <v>20</v>
      </c>
      <c r="G358" s="13">
        <v>1.3268210000000001E-2</v>
      </c>
      <c r="H358" s="13">
        <v>9.0640909999999998E-3</v>
      </c>
      <c r="I358" s="13">
        <v>6.4916349999999999E-3</v>
      </c>
      <c r="J358" s="13">
        <v>5.5382349999999999E-3</v>
      </c>
      <c r="K358" s="13">
        <v>4.9989140000000001E-3</v>
      </c>
      <c r="L358" s="13">
        <v>4.8027130000000001E-3</v>
      </c>
      <c r="M358" s="13">
        <v>4.2718749999999996E-3</v>
      </c>
      <c r="N358" s="13">
        <v>3.7696380000000001E-3</v>
      </c>
      <c r="O358" s="13">
        <v>3.361747E-3</v>
      </c>
      <c r="P358" s="13">
        <v>2.9873679999999998E-3</v>
      </c>
      <c r="Q358" s="13">
        <v>2.6357189999999999E-3</v>
      </c>
      <c r="R358" s="13">
        <v>2.3126869999999999E-3</v>
      </c>
      <c r="S358" s="13">
        <v>1.9966129999999999E-3</v>
      </c>
      <c r="T358" s="13">
        <v>1.706873E-3</v>
      </c>
      <c r="U358" s="13">
        <v>1.425534E-3</v>
      </c>
      <c r="V358" s="13">
        <v>1.171676E-3</v>
      </c>
      <c r="W358" s="13">
        <v>9.4140390000000003E-4</v>
      </c>
      <c r="X358" s="13">
        <v>8.3457249999999996E-4</v>
      </c>
      <c r="Y358" s="13">
        <v>7.4716310000000005E-4</v>
      </c>
      <c r="Z358" s="13">
        <v>6.745767E-4</v>
      </c>
      <c r="AA358" s="13">
        <v>6.1374559999999995E-4</v>
      </c>
      <c r="AB358" s="13">
        <v>5.6197910000000003E-4</v>
      </c>
      <c r="AC358" s="13">
        <v>5.1791350000000001E-4</v>
      </c>
      <c r="AD358" s="13">
        <v>4.7994260000000001E-4</v>
      </c>
      <c r="AE358" s="13">
        <v>4.473438E-4</v>
      </c>
      <c r="AF358" s="13">
        <v>4.1874739999999999E-4</v>
      </c>
      <c r="AG358" s="13">
        <v>3.935958E-4</v>
      </c>
      <c r="AH358" s="13">
        <v>3.7169509999999999E-4</v>
      </c>
      <c r="AI358" s="13">
        <v>3.518506E-4</v>
      </c>
      <c r="AJ358" s="13">
        <v>3.3438469999999998E-4</v>
      </c>
      <c r="AK358" s="13">
        <v>3.1843669999999998E-4</v>
      </c>
      <c r="AL358" s="13">
        <v>3.0402780000000001E-4</v>
      </c>
      <c r="AM358" s="13">
        <v>2.9100810000000002E-4</v>
      </c>
      <c r="AN358" s="13">
        <v>2.7927520000000001E-4</v>
      </c>
      <c r="AO358" s="13">
        <v>2.6839030000000002E-4</v>
      </c>
      <c r="AP358" s="13">
        <v>2.5865970000000003E-4</v>
      </c>
      <c r="AQ358" s="13">
        <v>2.4960720000000001E-4</v>
      </c>
      <c r="AR358" s="13">
        <v>2.413142E-4</v>
      </c>
      <c r="AS358" s="13">
        <v>2.336676E-4</v>
      </c>
      <c r="AT358" s="13">
        <v>2.265061E-4</v>
      </c>
      <c r="AU358" s="13">
        <v>2.2004659999999999E-4</v>
      </c>
      <c r="AV358" s="13">
        <v>2.1419820000000001E-4</v>
      </c>
      <c r="AW358" s="13">
        <v>2.086539E-4</v>
      </c>
      <c r="AX358" s="13">
        <v>2.035312E-4</v>
      </c>
      <c r="AY358" s="13">
        <v>1.9904330000000001E-4</v>
      </c>
      <c r="AZ358" s="13">
        <v>1.9488759999999999E-4</v>
      </c>
      <c r="BA358" s="13">
        <v>1.912478E-4</v>
      </c>
      <c r="BB358" s="13">
        <v>1.8802940000000001E-4</v>
      </c>
      <c r="BC358" s="13">
        <v>1.8468520000000001E-4</v>
      </c>
      <c r="BD358" s="13">
        <v>1.8182380000000001E-4</v>
      </c>
      <c r="BE358" s="13">
        <v>1.7916300000000001E-4</v>
      </c>
      <c r="BF358" s="13">
        <v>1.7674330000000001E-4</v>
      </c>
      <c r="BG358" s="13">
        <v>1.7466660000000001E-4</v>
      </c>
      <c r="BH358" s="13">
        <v>1.726702E-4</v>
      </c>
      <c r="BI358" s="13">
        <v>1.705938E-4</v>
      </c>
      <c r="BJ358" s="13">
        <v>1.689265E-4</v>
      </c>
      <c r="BK358" s="13">
        <v>1.670729E-4</v>
      </c>
      <c r="BL358" s="13">
        <v>1.6538769999999999E-4</v>
      </c>
      <c r="BM358" s="13">
        <v>1.6398009999999999E-4</v>
      </c>
      <c r="BN358" s="13">
        <v>1.624919E-4</v>
      </c>
      <c r="BO358" s="13">
        <v>1.607286E-4</v>
      </c>
      <c r="BP358" s="13">
        <v>1.5922589999999999E-4</v>
      </c>
      <c r="BQ358" s="13">
        <v>1.576309E-4</v>
      </c>
      <c r="BR358" s="13">
        <v>1.5628619999999999E-4</v>
      </c>
      <c r="BS358" s="13">
        <v>1.5522269999999999E-4</v>
      </c>
      <c r="BT358" s="13">
        <v>1.539461E-4</v>
      </c>
      <c r="BU358" s="13">
        <v>1.526551E-4</v>
      </c>
      <c r="BV358" s="13">
        <v>1.5116150000000001E-4</v>
      </c>
      <c r="BW358" s="13">
        <v>1.497045E-4</v>
      </c>
      <c r="BX358" s="13">
        <v>1.48496E-4</v>
      </c>
      <c r="BY358" s="13">
        <v>1.4749199999999999E-4</v>
      </c>
      <c r="BZ358" s="13">
        <v>1.4670039999999999E-4</v>
      </c>
      <c r="CA358" s="13">
        <v>1.4569919999999999E-4</v>
      </c>
      <c r="CB358" s="13">
        <v>1.445901E-4</v>
      </c>
      <c r="CC358" s="13">
        <v>1.432332E-4</v>
      </c>
      <c r="CD358" s="13">
        <v>1.4191050000000001E-4</v>
      </c>
      <c r="CE358" s="13">
        <v>1.4092759999999999E-4</v>
      </c>
      <c r="CF358" s="13">
        <v>1.4007249999999999E-4</v>
      </c>
      <c r="CG358" s="13">
        <v>1.3930609999999999E-4</v>
      </c>
      <c r="CH358" s="13">
        <v>1.382624E-4</v>
      </c>
      <c r="CI358" s="13">
        <v>1.374135E-4</v>
      </c>
      <c r="CJ358" s="13">
        <v>1.3631090000000001E-4</v>
      </c>
      <c r="CK358" s="13">
        <v>1.3513619999999999E-4</v>
      </c>
      <c r="CL358" s="13">
        <v>1.34115E-4</v>
      </c>
      <c r="CM358" s="13">
        <v>1.3315000000000001E-4</v>
      </c>
      <c r="CN358" s="13">
        <v>1.323095E-4</v>
      </c>
      <c r="CO358" s="13">
        <v>1.3133740000000001E-4</v>
      </c>
      <c r="CP358" s="13">
        <v>1.3062309999999999E-4</v>
      </c>
      <c r="CQ358" s="13">
        <v>1.2984690000000001E-4</v>
      </c>
      <c r="CR358" s="13">
        <v>1.2914560000000001E-4</v>
      </c>
      <c r="CS358" s="13">
        <v>1.2829669999999999E-4</v>
      </c>
      <c r="CT358" s="13">
        <v>1.272105E-4</v>
      </c>
      <c r="CU358" s="13">
        <v>1.2621010000000001E-4</v>
      </c>
      <c r="CV358" s="13">
        <v>1.2522339999999999E-4</v>
      </c>
      <c r="CW358" s="13">
        <v>1.242065E-4</v>
      </c>
      <c r="CX358" s="13">
        <v>1.2310110000000001E-4</v>
      </c>
      <c r="CY358" s="13">
        <v>1.217898E-4</v>
      </c>
      <c r="CZ358" s="13">
        <v>1.202343E-4</v>
      </c>
      <c r="DA358" s="13">
        <v>1.185183E-4</v>
      </c>
      <c r="DB358" s="13">
        <v>1.16758E-4</v>
      </c>
      <c r="DC358" s="13">
        <v>1.1510290000000001E-4</v>
      </c>
      <c r="DD358" s="13">
        <v>1.1327739999999999E-4</v>
      </c>
      <c r="DE358" s="13">
        <v>1.114274E-4</v>
      </c>
      <c r="DF358" s="13">
        <v>1.098436E-4</v>
      </c>
      <c r="DG358" s="13">
        <v>1.0809199999999999E-4</v>
      </c>
      <c r="DH358" s="13">
        <v>1.065089E-4</v>
      </c>
      <c r="DI358" s="13">
        <v>1.0523599999999999E-4</v>
      </c>
      <c r="DJ358" s="13">
        <v>1.038713E-4</v>
      </c>
      <c r="DK358" s="13">
        <v>1.024255E-4</v>
      </c>
      <c r="DL358" s="13">
        <v>1.00839E-4</v>
      </c>
      <c r="DM358" s="13">
        <v>9.9076100000000005E-5</v>
      </c>
      <c r="DN358" s="13">
        <v>9.7543710000000007E-5</v>
      </c>
      <c r="DO358" s="13">
        <v>9.6357280000000005E-5</v>
      </c>
      <c r="DP358" s="13">
        <v>9.4880820000000003E-5</v>
      </c>
      <c r="DQ358" s="13">
        <v>9.3676899999999998E-5</v>
      </c>
      <c r="DR358" s="13">
        <v>9.2554530000000005E-5</v>
      </c>
      <c r="DS358" s="13">
        <v>9.1262280000000001E-5</v>
      </c>
      <c r="DT358" s="13">
        <v>8.9950930000000002E-5</v>
      </c>
      <c r="DU358" s="13">
        <v>8.8611110000000003E-5</v>
      </c>
      <c r="DV358" s="13">
        <v>8.7444470000000004E-5</v>
      </c>
      <c r="DW358" s="13">
        <v>8.6249989999999995E-5</v>
      </c>
      <c r="DX358" s="13">
        <v>8.494295E-5</v>
      </c>
      <c r="DY358" s="13">
        <v>8.365619E-5</v>
      </c>
      <c r="DZ358" s="13">
        <v>8.2416150000000002E-5</v>
      </c>
      <c r="EA358" s="13">
        <v>8.1389469999999995E-5</v>
      </c>
      <c r="EB358" s="13">
        <v>8.0460909999999995E-5</v>
      </c>
      <c r="EC358" s="13">
        <v>7.9602050000000005E-5</v>
      </c>
      <c r="ED358" s="13">
        <v>7.8803670000000004E-5</v>
      </c>
      <c r="EE358" s="13">
        <v>7.8097530000000004E-5</v>
      </c>
      <c r="EF358" s="13">
        <v>7.7368759999999994E-5</v>
      </c>
      <c r="EG358" s="13">
        <v>7.6653250000000003E-5</v>
      </c>
      <c r="EH358" s="13">
        <v>7.6110859999999994E-5</v>
      </c>
      <c r="EI358" s="13">
        <v>7.5683549999999998E-5</v>
      </c>
      <c r="EJ358" s="13">
        <v>7.5496009999999998E-5</v>
      </c>
      <c r="EK358" s="13">
        <v>7.5377839999999998E-5</v>
      </c>
      <c r="EL358" s="13">
        <v>7.5103780000000003E-5</v>
      </c>
      <c r="EM358" s="13">
        <v>7.473894E-5</v>
      </c>
      <c r="EN358" s="13">
        <v>7.4402310000000005E-5</v>
      </c>
      <c r="EO358" s="13">
        <v>7.4068599999999998E-5</v>
      </c>
      <c r="EP358" s="13">
        <v>7.3611399999999998E-5</v>
      </c>
      <c r="EQ358" s="13">
        <v>7.3357809999999998E-5</v>
      </c>
      <c r="ER358" s="13">
        <v>7.3257960000000006E-5</v>
      </c>
      <c r="ES358" s="13">
        <v>7.3111909999999994E-5</v>
      </c>
      <c r="ET358" s="13">
        <v>7.2793989999999994E-5</v>
      </c>
      <c r="EU358" s="13">
        <v>7.2307909999999993E-5</v>
      </c>
      <c r="EV358" s="13">
        <v>7.1876349999999998E-5</v>
      </c>
      <c r="EW358" s="13">
        <v>7.1483649999999998E-5</v>
      </c>
      <c r="EX358" s="13">
        <v>7.1067570000000002E-5</v>
      </c>
      <c r="EY358" s="13">
        <v>7.0769490000000007E-5</v>
      </c>
      <c r="EZ358" s="13">
        <v>7.06301E-5</v>
      </c>
      <c r="FA358" s="13">
        <v>7.0466379999999999E-5</v>
      </c>
      <c r="FB358" s="13">
        <v>7.0260500000000003E-5</v>
      </c>
      <c r="FC358" s="13">
        <v>7.0061609999999994E-5</v>
      </c>
      <c r="FD358" s="13">
        <v>6.9936839999999994E-5</v>
      </c>
      <c r="FE358" s="13">
        <v>6.9769849999999994E-5</v>
      </c>
      <c r="FF358" s="13">
        <v>6.9525779999999996E-5</v>
      </c>
      <c r="FG358" s="13">
        <v>6.9210280000000002E-5</v>
      </c>
      <c r="FH358" s="13">
        <v>6.8796589999999997E-5</v>
      </c>
      <c r="FI358" s="13">
        <v>6.8276340000000005E-5</v>
      </c>
      <c r="FJ358" s="13">
        <v>6.7807539999999994E-5</v>
      </c>
      <c r="FK358" s="13">
        <v>6.7334879999999997E-5</v>
      </c>
      <c r="FL358" s="13">
        <v>6.7045390000000006E-5</v>
      </c>
      <c r="FM358" s="13">
        <v>6.6922100000000001E-5</v>
      </c>
      <c r="FN358" s="13">
        <v>6.679636E-5</v>
      </c>
      <c r="FO358" s="13">
        <v>6.6841799999999994E-5</v>
      </c>
      <c r="FP358" s="13">
        <v>6.6874320000000006E-5</v>
      </c>
      <c r="FQ358" s="13">
        <v>6.6641630000000005E-5</v>
      </c>
      <c r="FR358" s="13">
        <v>6.6463950000000003E-5</v>
      </c>
      <c r="FS358" s="13">
        <v>6.6355199999999998E-5</v>
      </c>
      <c r="FT358" s="13">
        <v>6.5969400000000006E-5</v>
      </c>
      <c r="FU358" s="13">
        <v>6.5644300000000004E-5</v>
      </c>
      <c r="FV358" s="13">
        <v>6.5260599999999997E-5</v>
      </c>
      <c r="FW358" s="13">
        <v>6.4720760000000003E-5</v>
      </c>
      <c r="FX358" s="13">
        <v>6.4302409999999997E-5</v>
      </c>
      <c r="FY358" s="13">
        <v>6.3836780000000004E-5</v>
      </c>
      <c r="FZ358" s="13">
        <v>6.3274439999999995E-5</v>
      </c>
      <c r="GA358" s="13">
        <v>6.3069899999999997E-5</v>
      </c>
      <c r="GB358" s="13">
        <v>6.3081020000000003E-5</v>
      </c>
      <c r="GC358" s="13">
        <v>6.2912939999999995E-5</v>
      </c>
      <c r="GD358" s="13">
        <v>6.2904550000000004E-5</v>
      </c>
      <c r="GE358" s="13">
        <v>6.3040560000000005E-5</v>
      </c>
      <c r="GF358" s="13">
        <v>6.3065880000000001E-5</v>
      </c>
      <c r="GG358" s="13">
        <v>6.3022389999999994E-5</v>
      </c>
      <c r="GH358" s="13">
        <v>6.2881029999999999E-5</v>
      </c>
      <c r="GI358" s="13">
        <v>6.2593600000000003E-5</v>
      </c>
      <c r="GJ358" s="13">
        <v>6.2271220000000002E-5</v>
      </c>
      <c r="GK358" s="13">
        <v>6.1807549999999997E-5</v>
      </c>
      <c r="GL358" s="13">
        <v>6.1117429999999994E-5</v>
      </c>
      <c r="GM358" s="13">
        <v>6.0479880000000002E-5</v>
      </c>
      <c r="GN358" s="13">
        <v>6.008057E-5</v>
      </c>
      <c r="GO358" s="13">
        <v>5.9721269999999998E-5</v>
      </c>
      <c r="GP358" s="13">
        <v>5.9421910000000002E-5</v>
      </c>
      <c r="GQ358" s="13">
        <v>5.9295490000000001E-5</v>
      </c>
      <c r="GR358" s="13">
        <v>5.9316120000000001E-5</v>
      </c>
      <c r="GS358" s="13">
        <v>5.9364219999999998E-5</v>
      </c>
      <c r="GT358" s="13">
        <v>5.9435750000000001E-5</v>
      </c>
      <c r="GU358" s="13">
        <v>5.9578660000000003E-5</v>
      </c>
      <c r="GV358" s="13">
        <v>5.9631230000000001E-5</v>
      </c>
      <c r="GW358" s="13">
        <v>5.9641680000000001E-5</v>
      </c>
      <c r="GX358" s="13">
        <v>5.965175E-5</v>
      </c>
    </row>
    <row r="359" spans="1:206" x14ac:dyDescent="0.25">
      <c r="A359" s="13" t="str">
        <f t="shared" si="4"/>
        <v>Boom-ULTRA COARSE-0.8-7-20</v>
      </c>
      <c r="B359" s="13" t="s">
        <v>57</v>
      </c>
      <c r="C359" s="13" t="s">
        <v>42</v>
      </c>
      <c r="D359" s="23">
        <v>0.8</v>
      </c>
      <c r="E359" s="23">
        <v>7</v>
      </c>
      <c r="F359" s="32">
        <v>20</v>
      </c>
      <c r="G359" s="13">
        <v>6.9306350000000001E-3</v>
      </c>
      <c r="H359" s="13">
        <v>3.8870950000000001E-3</v>
      </c>
      <c r="I359" s="13">
        <v>2.3319349999999998E-3</v>
      </c>
      <c r="J359" s="13">
        <v>1.6650289999999999E-3</v>
      </c>
      <c r="K359" s="13">
        <v>1.609851E-3</v>
      </c>
      <c r="L359" s="13">
        <v>1.7961030000000001E-3</v>
      </c>
      <c r="M359" s="13">
        <v>1.778902E-3</v>
      </c>
      <c r="N359" s="13">
        <v>1.764984E-3</v>
      </c>
      <c r="O359" s="13">
        <v>1.7115660000000001E-3</v>
      </c>
      <c r="P359" s="13">
        <v>1.651532E-3</v>
      </c>
      <c r="Q359" s="13">
        <v>1.558179E-3</v>
      </c>
      <c r="R359" s="13">
        <v>1.4342109999999999E-3</v>
      </c>
      <c r="S359" s="13">
        <v>1.2900050000000001E-3</v>
      </c>
      <c r="T359" s="13">
        <v>1.1262640000000001E-3</v>
      </c>
      <c r="U359" s="13">
        <v>9.5810969999999998E-4</v>
      </c>
      <c r="V359" s="13">
        <v>7.9261350000000002E-4</v>
      </c>
      <c r="W359" s="13">
        <v>6.3790850000000003E-4</v>
      </c>
      <c r="X359" s="13">
        <v>5.7999889999999995E-4</v>
      </c>
      <c r="Y359" s="13">
        <v>5.3627950000000003E-4</v>
      </c>
      <c r="Z359" s="13">
        <v>5.0310410000000002E-4</v>
      </c>
      <c r="AA359" s="13">
        <v>4.7903250000000001E-4</v>
      </c>
      <c r="AB359" s="13">
        <v>4.5936209999999998E-4</v>
      </c>
      <c r="AC359" s="13">
        <v>4.4213999999999999E-4</v>
      </c>
      <c r="AD359" s="13">
        <v>4.2672469999999998E-4</v>
      </c>
      <c r="AE359" s="13">
        <v>4.1270770000000003E-4</v>
      </c>
      <c r="AF359" s="13">
        <v>3.9985589999999999E-4</v>
      </c>
      <c r="AG359" s="13">
        <v>3.8733799999999998E-4</v>
      </c>
      <c r="AH359" s="13">
        <v>3.7563979999999999E-4</v>
      </c>
      <c r="AI359" s="13">
        <v>3.645942E-4</v>
      </c>
      <c r="AJ359" s="13">
        <v>3.5379200000000002E-4</v>
      </c>
      <c r="AK359" s="13">
        <v>3.4340109999999999E-4</v>
      </c>
      <c r="AL359" s="13">
        <v>3.3338539999999998E-4</v>
      </c>
      <c r="AM359" s="13">
        <v>3.241025E-4</v>
      </c>
      <c r="AN359" s="13">
        <v>3.1525789999999998E-4</v>
      </c>
      <c r="AO359" s="13">
        <v>3.0652819999999999E-4</v>
      </c>
      <c r="AP359" s="13">
        <v>2.9825750000000002E-4</v>
      </c>
      <c r="AQ359" s="13">
        <v>2.9072709999999999E-4</v>
      </c>
      <c r="AR359" s="13">
        <v>2.8320940000000001E-4</v>
      </c>
      <c r="AS359" s="13">
        <v>2.7578690000000001E-4</v>
      </c>
      <c r="AT359" s="13">
        <v>2.6871149999999999E-4</v>
      </c>
      <c r="AU359" s="13">
        <v>2.6211019999999998E-4</v>
      </c>
      <c r="AV359" s="13">
        <v>2.55832E-4</v>
      </c>
      <c r="AW359" s="13">
        <v>2.4956220000000001E-4</v>
      </c>
      <c r="AX359" s="13">
        <v>2.4345599999999999E-4</v>
      </c>
      <c r="AY359" s="13">
        <v>2.3771980000000001E-4</v>
      </c>
      <c r="AZ359" s="13">
        <v>2.3218699999999999E-4</v>
      </c>
      <c r="BA359" s="13">
        <v>2.271257E-4</v>
      </c>
      <c r="BB359" s="13">
        <v>2.223762E-4</v>
      </c>
      <c r="BC359" s="13">
        <v>2.1807519999999999E-4</v>
      </c>
      <c r="BD359" s="13">
        <v>2.139408E-4</v>
      </c>
      <c r="BE359" s="13">
        <v>2.0993110000000001E-4</v>
      </c>
      <c r="BF359" s="13">
        <v>2.0611459999999999E-4</v>
      </c>
      <c r="BG359" s="13">
        <v>2.030256E-4</v>
      </c>
      <c r="BH359" s="13">
        <v>2.001514E-4</v>
      </c>
      <c r="BI359" s="13">
        <v>1.9710269999999999E-4</v>
      </c>
      <c r="BJ359" s="13">
        <v>1.9416149999999999E-4</v>
      </c>
      <c r="BK359" s="13">
        <v>1.912758E-4</v>
      </c>
      <c r="BL359" s="13">
        <v>1.884469E-4</v>
      </c>
      <c r="BM359" s="13">
        <v>1.8567740000000001E-4</v>
      </c>
      <c r="BN359" s="13">
        <v>1.833495E-4</v>
      </c>
      <c r="BO359" s="13">
        <v>1.8091059999999999E-4</v>
      </c>
      <c r="BP359" s="13">
        <v>1.7841020000000001E-4</v>
      </c>
      <c r="BQ359" s="13">
        <v>1.7566169999999999E-4</v>
      </c>
      <c r="BR359" s="13">
        <v>1.7315350000000001E-4</v>
      </c>
      <c r="BS359" s="13">
        <v>1.710002E-4</v>
      </c>
      <c r="BT359" s="13">
        <v>1.689021E-4</v>
      </c>
      <c r="BU359" s="13">
        <v>1.667335E-4</v>
      </c>
      <c r="BV359" s="13">
        <v>1.6446869999999999E-4</v>
      </c>
      <c r="BW359" s="13">
        <v>1.623036E-4</v>
      </c>
      <c r="BX359" s="13">
        <v>1.5991059999999999E-4</v>
      </c>
      <c r="BY359" s="13">
        <v>1.5782989999999999E-4</v>
      </c>
      <c r="BZ359" s="13">
        <v>1.556261E-4</v>
      </c>
      <c r="CA359" s="13">
        <v>1.5330000000000001E-4</v>
      </c>
      <c r="CB359" s="13">
        <v>1.5089659999999999E-4</v>
      </c>
      <c r="CC359" s="13">
        <v>1.4846799999999999E-4</v>
      </c>
      <c r="CD359" s="13">
        <v>1.4632579999999999E-4</v>
      </c>
      <c r="CE359" s="13">
        <v>1.440615E-4</v>
      </c>
      <c r="CF359" s="13">
        <v>1.416326E-4</v>
      </c>
      <c r="CG359" s="13">
        <v>1.3929019999999999E-4</v>
      </c>
      <c r="CH359" s="13">
        <v>1.3680429999999999E-4</v>
      </c>
      <c r="CI359" s="13">
        <v>1.343707E-4</v>
      </c>
      <c r="CJ359" s="13">
        <v>1.321545E-4</v>
      </c>
      <c r="CK359" s="13">
        <v>1.303167E-4</v>
      </c>
      <c r="CL359" s="13">
        <v>1.2863100000000001E-4</v>
      </c>
      <c r="CM359" s="13">
        <v>1.2666850000000001E-4</v>
      </c>
      <c r="CN359" s="13">
        <v>1.242487E-4</v>
      </c>
      <c r="CO359" s="13">
        <v>1.2194240000000001E-4</v>
      </c>
      <c r="CP359" s="13">
        <v>1.2002059999999999E-4</v>
      </c>
      <c r="CQ359" s="13">
        <v>1.183963E-4</v>
      </c>
      <c r="CR359" s="13">
        <v>1.167038E-4</v>
      </c>
      <c r="CS359" s="13">
        <v>1.149806E-4</v>
      </c>
      <c r="CT359" s="13">
        <v>1.1313790000000001E-4</v>
      </c>
      <c r="CU359" s="13">
        <v>1.111935E-4</v>
      </c>
      <c r="CV359" s="13">
        <v>1.092771E-4</v>
      </c>
      <c r="CW359" s="13">
        <v>1.076011E-4</v>
      </c>
      <c r="CX359" s="13">
        <v>1.063111E-4</v>
      </c>
      <c r="CY359" s="13">
        <v>1.048202E-4</v>
      </c>
      <c r="CZ359" s="13">
        <v>1.032087E-4</v>
      </c>
      <c r="DA359" s="13">
        <v>1.0141949999999999E-4</v>
      </c>
      <c r="DB359" s="13">
        <v>9.9839319999999999E-5</v>
      </c>
      <c r="DC359" s="13">
        <v>9.8667949999999994E-5</v>
      </c>
      <c r="DD359" s="13">
        <v>9.7351769999999996E-5</v>
      </c>
      <c r="DE359" s="13">
        <v>9.6092260000000006E-5</v>
      </c>
      <c r="DF359" s="13">
        <v>9.4737430000000001E-5</v>
      </c>
      <c r="DG359" s="13">
        <v>9.3550090000000003E-5</v>
      </c>
      <c r="DH359" s="13">
        <v>9.2319340000000005E-5</v>
      </c>
      <c r="DI359" s="13">
        <v>9.1252280000000006E-5</v>
      </c>
      <c r="DJ359" s="13">
        <v>9.0343870000000005E-5</v>
      </c>
      <c r="DK359" s="13">
        <v>8.9255389999999999E-5</v>
      </c>
      <c r="DL359" s="13">
        <v>8.8456890000000003E-5</v>
      </c>
      <c r="DM359" s="13">
        <v>8.7545639999999993E-5</v>
      </c>
      <c r="DN359" s="13">
        <v>8.6810160000000002E-5</v>
      </c>
      <c r="DO359" s="13">
        <v>8.6159729999999996E-5</v>
      </c>
      <c r="DP359" s="13">
        <v>8.5522810000000001E-5</v>
      </c>
      <c r="DQ359" s="13">
        <v>8.4772330000000004E-5</v>
      </c>
      <c r="DR359" s="13">
        <v>8.3875049999999996E-5</v>
      </c>
      <c r="DS359" s="13">
        <v>8.2882490000000004E-5</v>
      </c>
      <c r="DT359" s="13">
        <v>8.2017559999999996E-5</v>
      </c>
      <c r="DU359" s="13">
        <v>8.1479569999999996E-5</v>
      </c>
      <c r="DV359" s="13">
        <v>8.0823940000000007E-5</v>
      </c>
      <c r="DW359" s="13">
        <v>8.0267779999999996E-5</v>
      </c>
      <c r="DX359" s="13">
        <v>7.9553859999999995E-5</v>
      </c>
      <c r="DY359" s="13">
        <v>7.8948099999999997E-5</v>
      </c>
      <c r="DZ359" s="13">
        <v>7.8342719999999999E-5</v>
      </c>
      <c r="EA359" s="13">
        <v>7.7730980000000004E-5</v>
      </c>
      <c r="EB359" s="13">
        <v>7.7056960000000002E-5</v>
      </c>
      <c r="EC359" s="13">
        <v>7.6396279999999998E-5</v>
      </c>
      <c r="ED359" s="13">
        <v>7.5674959999999993E-5</v>
      </c>
      <c r="EE359" s="13">
        <v>7.5006629999999996E-5</v>
      </c>
      <c r="EF359" s="13">
        <v>7.4618310000000004E-5</v>
      </c>
      <c r="EG359" s="13">
        <v>7.4027679999999995E-5</v>
      </c>
      <c r="EH359" s="13">
        <v>7.3590150000000002E-5</v>
      </c>
      <c r="EI359" s="13">
        <v>7.2983020000000004E-5</v>
      </c>
      <c r="EJ359" s="13">
        <v>7.2226670000000002E-5</v>
      </c>
      <c r="EK359" s="13">
        <v>7.160592E-5</v>
      </c>
      <c r="EL359" s="13">
        <v>7.1108789999999999E-5</v>
      </c>
      <c r="EM359" s="13">
        <v>7.0750359999999997E-5</v>
      </c>
      <c r="EN359" s="13">
        <v>7.0429359999999997E-5</v>
      </c>
      <c r="EO359" s="13">
        <v>7.0044979999999996E-5</v>
      </c>
      <c r="EP359" s="13">
        <v>6.9220950000000003E-5</v>
      </c>
      <c r="EQ359" s="13">
        <v>6.8518250000000001E-5</v>
      </c>
      <c r="ER359" s="13">
        <v>6.7722470000000006E-5</v>
      </c>
      <c r="ES359" s="13">
        <v>6.6881959999999998E-5</v>
      </c>
      <c r="ET359" s="13">
        <v>6.6295529999999998E-5</v>
      </c>
      <c r="EU359" s="13">
        <v>6.5594779999999996E-5</v>
      </c>
      <c r="EV359" s="13">
        <v>6.4853310000000005E-5</v>
      </c>
      <c r="EW359" s="13">
        <v>6.4136310000000005E-5</v>
      </c>
      <c r="EX359" s="13">
        <v>6.3386730000000003E-5</v>
      </c>
      <c r="EY359" s="13">
        <v>6.2686289999999996E-5</v>
      </c>
      <c r="EZ359" s="13">
        <v>6.2129080000000007E-5</v>
      </c>
      <c r="FA359" s="13">
        <v>6.1387480000000007E-5</v>
      </c>
      <c r="FB359" s="13">
        <v>6.062534E-5</v>
      </c>
      <c r="FC359" s="13">
        <v>5.9968679999999999E-5</v>
      </c>
      <c r="FD359" s="13">
        <v>5.9077219999999999E-5</v>
      </c>
      <c r="FE359" s="13">
        <v>5.833176E-5</v>
      </c>
      <c r="FF359" s="13">
        <v>5.771386E-5</v>
      </c>
      <c r="FG359" s="13">
        <v>5.7154480000000002E-5</v>
      </c>
      <c r="FH359" s="13">
        <v>5.66803E-5</v>
      </c>
      <c r="FI359" s="13">
        <v>5.617747E-5</v>
      </c>
      <c r="FJ359" s="13">
        <v>5.5616219999999999E-5</v>
      </c>
      <c r="FK359" s="13">
        <v>5.5070790000000001E-5</v>
      </c>
      <c r="FL359" s="13">
        <v>5.4360229999999997E-5</v>
      </c>
      <c r="FM359" s="13">
        <v>5.3584169999999999E-5</v>
      </c>
      <c r="FN359" s="13">
        <v>5.3054789999999998E-5</v>
      </c>
      <c r="FO359" s="13">
        <v>5.249183E-5</v>
      </c>
      <c r="FP359" s="13">
        <v>5.1914019999999999E-5</v>
      </c>
      <c r="FQ359" s="13">
        <v>5.1355230000000001E-5</v>
      </c>
      <c r="FR359" s="13">
        <v>5.071387E-5</v>
      </c>
      <c r="FS359" s="13">
        <v>5.0100850000000003E-5</v>
      </c>
      <c r="FT359" s="13">
        <v>4.9530290000000002E-5</v>
      </c>
      <c r="FU359" s="13">
        <v>4.8902269999999999E-5</v>
      </c>
      <c r="FV359" s="13">
        <v>4.8371500000000003E-5</v>
      </c>
      <c r="FW359" s="13">
        <v>4.8082199999999998E-5</v>
      </c>
      <c r="FX359" s="13">
        <v>4.7609479999999997E-5</v>
      </c>
      <c r="FY359" s="13">
        <v>4.7332910000000003E-5</v>
      </c>
      <c r="FZ359" s="13">
        <v>4.702222E-5</v>
      </c>
      <c r="GA359" s="13">
        <v>4.6672309999999998E-5</v>
      </c>
      <c r="GB359" s="13">
        <v>4.6387180000000001E-5</v>
      </c>
      <c r="GC359" s="13">
        <v>4.6098379999999998E-5</v>
      </c>
      <c r="GD359" s="13">
        <v>4.570291E-5</v>
      </c>
      <c r="GE359" s="13">
        <v>4.5299600000000002E-5</v>
      </c>
      <c r="GF359" s="13">
        <v>4.498088E-5</v>
      </c>
      <c r="GG359" s="13">
        <v>4.4595049999999999E-5</v>
      </c>
      <c r="GH359" s="13">
        <v>4.4347710000000003E-5</v>
      </c>
      <c r="GI359" s="13">
        <v>4.4131180000000001E-5</v>
      </c>
      <c r="GJ359" s="13">
        <v>4.389134E-5</v>
      </c>
      <c r="GK359" s="13">
        <v>4.3718650000000002E-5</v>
      </c>
      <c r="GL359" s="13">
        <v>4.3422859999999998E-5</v>
      </c>
      <c r="GM359" s="13">
        <v>4.3083320000000003E-5</v>
      </c>
      <c r="GN359" s="13">
        <v>4.2835140000000002E-5</v>
      </c>
      <c r="GO359" s="13">
        <v>4.2652850000000003E-5</v>
      </c>
      <c r="GP359" s="13">
        <v>4.2488579999999997E-5</v>
      </c>
      <c r="GQ359" s="13">
        <v>4.235059E-5</v>
      </c>
      <c r="GR359" s="13">
        <v>4.2168929999999997E-5</v>
      </c>
      <c r="GS359" s="13">
        <v>4.1947129999999999E-5</v>
      </c>
      <c r="GT359" s="13">
        <v>4.1631670000000001E-5</v>
      </c>
      <c r="GU359" s="13">
        <v>4.1190460000000002E-5</v>
      </c>
      <c r="GV359" s="13">
        <v>4.0778790000000003E-5</v>
      </c>
      <c r="GW359" s="13">
        <v>4.0475439999999998E-5</v>
      </c>
      <c r="GX359" s="13">
        <v>4.0081460000000003E-5</v>
      </c>
    </row>
    <row r="360" spans="1:206" x14ac:dyDescent="0.25">
      <c r="A360" s="13" t="str">
        <f t="shared" si="4"/>
        <v>Boom-ULTRA COARSE-0.8-20-3</v>
      </c>
      <c r="B360" s="13" t="s">
        <v>57</v>
      </c>
      <c r="C360" s="13" t="s">
        <v>42</v>
      </c>
      <c r="D360" s="23">
        <v>0.8</v>
      </c>
      <c r="E360" s="23">
        <v>20</v>
      </c>
      <c r="F360" s="32">
        <v>3</v>
      </c>
      <c r="G360" s="13">
        <v>7.0176889999999997E-3</v>
      </c>
      <c r="H360" s="13">
        <v>4.8599580000000002E-3</v>
      </c>
      <c r="I360" s="13">
        <v>3.981025E-3</v>
      </c>
      <c r="J360" s="13">
        <v>3.321666E-3</v>
      </c>
      <c r="K360" s="13">
        <v>2.7168349999999999E-3</v>
      </c>
      <c r="L360" s="13">
        <v>2.393086E-3</v>
      </c>
      <c r="M360" s="13">
        <v>2.0995340000000001E-3</v>
      </c>
      <c r="N360" s="13">
        <v>1.7751799999999999E-3</v>
      </c>
      <c r="O360" s="13">
        <v>1.5415170000000001E-3</v>
      </c>
      <c r="P360" s="13">
        <v>1.336018E-3</v>
      </c>
      <c r="Q360" s="13">
        <v>1.1305270000000001E-3</v>
      </c>
      <c r="R360" s="13">
        <v>9.2929459999999998E-4</v>
      </c>
      <c r="S360" s="13">
        <v>7.976468E-4</v>
      </c>
      <c r="T360" s="13">
        <v>6.7046290000000001E-4</v>
      </c>
      <c r="U360" s="13">
        <v>5.518357E-4</v>
      </c>
      <c r="V360" s="13">
        <v>4.472209E-4</v>
      </c>
      <c r="W360" s="13">
        <v>3.7182399999999998E-4</v>
      </c>
      <c r="X360" s="13">
        <v>3.2567469999999999E-4</v>
      </c>
      <c r="Y360" s="13">
        <v>2.8793230000000001E-4</v>
      </c>
      <c r="Z360" s="13">
        <v>2.5686730000000003E-4</v>
      </c>
      <c r="AA360" s="13">
        <v>2.2989110000000001E-4</v>
      </c>
      <c r="AB360" s="13">
        <v>2.0678269999999999E-4</v>
      </c>
      <c r="AC360" s="13">
        <v>1.8733169999999999E-4</v>
      </c>
      <c r="AD360" s="13">
        <v>1.7064789999999999E-4</v>
      </c>
      <c r="AE360" s="13">
        <v>1.5590790000000001E-4</v>
      </c>
      <c r="AF360" s="13">
        <v>1.4327160000000001E-4</v>
      </c>
      <c r="AG360" s="13">
        <v>1.3224189999999999E-4</v>
      </c>
      <c r="AH360" s="13">
        <v>1.2229229999999999E-4</v>
      </c>
      <c r="AI360" s="13">
        <v>1.137856E-4</v>
      </c>
      <c r="AJ360" s="13">
        <v>1.063489E-4</v>
      </c>
      <c r="AK360" s="13">
        <v>9.9718609999999998E-5</v>
      </c>
      <c r="AL360" s="13">
        <v>9.3605510000000004E-5</v>
      </c>
      <c r="AM360" s="13">
        <v>8.8402260000000003E-5</v>
      </c>
      <c r="AN360" s="13">
        <v>8.3014459999999993E-5</v>
      </c>
      <c r="AO360" s="13">
        <v>7.8375009999999995E-5</v>
      </c>
      <c r="AP360" s="13">
        <v>7.4231200000000002E-5</v>
      </c>
      <c r="AQ360" s="13">
        <v>7.0418240000000006E-5</v>
      </c>
      <c r="AR360" s="13">
        <v>6.6787159999999994E-5</v>
      </c>
      <c r="AS360" s="13">
        <v>6.3572839999999998E-5</v>
      </c>
      <c r="AT360" s="13">
        <v>6.0315610000000003E-5</v>
      </c>
      <c r="AU360" s="13">
        <v>5.765651E-5</v>
      </c>
      <c r="AV360" s="13">
        <v>5.4697629999999998E-5</v>
      </c>
      <c r="AW360" s="13">
        <v>5.2663110000000001E-5</v>
      </c>
      <c r="AX360" s="13">
        <v>5.0470689999999997E-5</v>
      </c>
      <c r="AY360" s="13">
        <v>4.8804439999999999E-5</v>
      </c>
      <c r="AZ360" s="13">
        <v>4.687721E-5</v>
      </c>
      <c r="BA360" s="13">
        <v>4.4910390000000002E-5</v>
      </c>
      <c r="BB360" s="13">
        <v>4.336157E-5</v>
      </c>
      <c r="BC360" s="13">
        <v>4.1868849999999998E-5</v>
      </c>
      <c r="BD360" s="13">
        <v>4.0513850000000002E-5</v>
      </c>
      <c r="BE360" s="13">
        <v>3.9074099999999999E-5</v>
      </c>
      <c r="BF360" s="13">
        <v>3.7640469999999998E-5</v>
      </c>
      <c r="BG360" s="13">
        <v>3.6032480000000003E-5</v>
      </c>
      <c r="BH360" s="13">
        <v>3.4719799999999999E-5</v>
      </c>
      <c r="BI360" s="13">
        <v>3.356489E-5</v>
      </c>
      <c r="BJ360" s="13">
        <v>3.2443329999999997E-5</v>
      </c>
      <c r="BK360" s="13">
        <v>3.1277169999999997E-5</v>
      </c>
      <c r="BL360" s="13">
        <v>3.0378519999999999E-5</v>
      </c>
      <c r="BM360" s="13">
        <v>2.9396109999999999E-5</v>
      </c>
      <c r="BN360" s="13">
        <v>2.8502750000000001E-5</v>
      </c>
      <c r="BO360" s="13">
        <v>2.7679359999999999E-5</v>
      </c>
      <c r="BP360" s="13">
        <v>2.690203E-5</v>
      </c>
      <c r="BQ360" s="13">
        <v>2.6101360000000001E-5</v>
      </c>
      <c r="BR360" s="13">
        <v>2.5349010000000001E-5</v>
      </c>
      <c r="BS360" s="13">
        <v>2.4657380000000001E-5</v>
      </c>
      <c r="BT360" s="13">
        <v>2.3935319999999999E-5</v>
      </c>
      <c r="BU360" s="13">
        <v>2.343905E-5</v>
      </c>
      <c r="BV360" s="13">
        <v>2.2800660000000001E-5</v>
      </c>
      <c r="BW360" s="13">
        <v>2.2412040000000001E-5</v>
      </c>
      <c r="BX360" s="13">
        <v>2.1901650000000001E-5</v>
      </c>
      <c r="BY360" s="13">
        <v>2.157622E-5</v>
      </c>
      <c r="BZ360" s="13">
        <v>2.1166119999999999E-5</v>
      </c>
      <c r="CA360" s="13">
        <v>2.058044E-5</v>
      </c>
      <c r="CB360" s="13">
        <v>2.0197569999999999E-5</v>
      </c>
      <c r="CC360" s="13">
        <v>1.9979139999999999E-5</v>
      </c>
      <c r="CD360" s="13">
        <v>1.956728E-5</v>
      </c>
      <c r="CE360" s="13">
        <v>1.9320630000000001E-5</v>
      </c>
      <c r="CF360" s="13">
        <v>1.8851840000000001E-5</v>
      </c>
      <c r="CG360" s="13">
        <v>1.8339639999999999E-5</v>
      </c>
      <c r="CH360" s="13">
        <v>1.822641E-5</v>
      </c>
      <c r="CI360" s="13">
        <v>1.791839E-5</v>
      </c>
      <c r="CJ360" s="13">
        <v>1.7644080000000001E-5</v>
      </c>
      <c r="CK360" s="13">
        <v>1.7360419999999999E-5</v>
      </c>
      <c r="CL360" s="13">
        <v>1.7001189999999998E-5</v>
      </c>
      <c r="CM360" s="13">
        <v>1.6661430000000002E-5</v>
      </c>
      <c r="CN360" s="13">
        <v>1.656416E-5</v>
      </c>
      <c r="CO360" s="13">
        <v>1.6525030000000001E-5</v>
      </c>
      <c r="CP360" s="13">
        <v>1.6449340000000001E-5</v>
      </c>
      <c r="CQ360" s="13">
        <v>1.6446870000000001E-5</v>
      </c>
      <c r="CR360" s="13">
        <v>1.6316549999999999E-5</v>
      </c>
      <c r="CS360" s="13">
        <v>1.6077610000000001E-5</v>
      </c>
      <c r="CT360" s="13">
        <v>1.584614E-5</v>
      </c>
      <c r="CU360" s="13">
        <v>1.573934E-5</v>
      </c>
      <c r="CV360" s="13">
        <v>1.576254E-5</v>
      </c>
      <c r="CW360" s="13">
        <v>1.5656010000000001E-5</v>
      </c>
      <c r="CX360" s="13">
        <v>1.570259E-5</v>
      </c>
      <c r="CY360" s="13">
        <v>1.5607929999999999E-5</v>
      </c>
      <c r="CZ360" s="13">
        <v>1.5428140000000002E-5</v>
      </c>
      <c r="DA360" s="13">
        <v>1.5154480000000001E-5</v>
      </c>
      <c r="DB360" s="13">
        <v>1.496093E-5</v>
      </c>
      <c r="DC360" s="13">
        <v>1.5059480000000001E-5</v>
      </c>
      <c r="DD360" s="13">
        <v>1.4956589999999999E-5</v>
      </c>
      <c r="DE360" s="13">
        <v>1.4934479999999999E-5</v>
      </c>
      <c r="DF360" s="13">
        <v>1.494941E-5</v>
      </c>
      <c r="DG360" s="13">
        <v>1.4844539999999999E-5</v>
      </c>
      <c r="DH360" s="13">
        <v>1.485339E-5</v>
      </c>
      <c r="DI360" s="13">
        <v>1.45662E-5</v>
      </c>
      <c r="DJ360" s="13">
        <v>1.423027E-5</v>
      </c>
      <c r="DK360" s="13">
        <v>1.4116109999999999E-5</v>
      </c>
      <c r="DL360" s="13">
        <v>1.415128E-5</v>
      </c>
      <c r="DM360" s="13">
        <v>1.416305E-5</v>
      </c>
      <c r="DN360" s="13">
        <v>1.434847E-5</v>
      </c>
      <c r="DO360" s="13">
        <v>1.4340010000000001E-5</v>
      </c>
      <c r="DP360" s="13">
        <v>1.409038E-5</v>
      </c>
      <c r="DQ360" s="13">
        <v>1.3831759999999999E-5</v>
      </c>
      <c r="DR360" s="13">
        <v>1.3664760000000001E-5</v>
      </c>
      <c r="DS360" s="13">
        <v>1.3495539999999999E-5</v>
      </c>
      <c r="DT360" s="13">
        <v>1.3507309999999999E-5</v>
      </c>
      <c r="DU360" s="13">
        <v>1.3574779999999999E-5</v>
      </c>
      <c r="DV360" s="13">
        <v>1.35032E-5</v>
      </c>
      <c r="DW360" s="13">
        <v>1.337975E-5</v>
      </c>
      <c r="DX360" s="13">
        <v>1.331678E-5</v>
      </c>
      <c r="DY360" s="13">
        <v>1.3371790000000001E-5</v>
      </c>
      <c r="DZ360" s="13">
        <v>1.334878E-5</v>
      </c>
      <c r="EA360" s="13">
        <v>1.3334110000000001E-5</v>
      </c>
      <c r="EB360" s="13">
        <v>1.32237E-5</v>
      </c>
      <c r="EC360" s="13">
        <v>1.2912600000000001E-5</v>
      </c>
      <c r="ED360" s="13">
        <v>1.267612E-5</v>
      </c>
      <c r="EE360" s="13">
        <v>1.246243E-5</v>
      </c>
      <c r="EF360" s="13">
        <v>1.252924E-5</v>
      </c>
      <c r="EG360" s="13">
        <v>1.2626269999999999E-5</v>
      </c>
      <c r="EH360" s="13">
        <v>1.281747E-5</v>
      </c>
      <c r="EI360" s="13">
        <v>1.300231E-5</v>
      </c>
      <c r="EJ360" s="13">
        <v>1.294836E-5</v>
      </c>
      <c r="EK360" s="13">
        <v>1.278707E-5</v>
      </c>
      <c r="EL360" s="13">
        <v>1.2461690000000001E-5</v>
      </c>
      <c r="EM360" s="13">
        <v>1.206799E-5</v>
      </c>
      <c r="EN360" s="13">
        <v>1.181929E-5</v>
      </c>
      <c r="EO360" s="13">
        <v>1.168029E-5</v>
      </c>
      <c r="EP360" s="13">
        <v>1.183682E-5</v>
      </c>
      <c r="EQ360" s="13">
        <v>1.2106680000000001E-5</v>
      </c>
      <c r="ER360" s="13">
        <v>1.221017E-5</v>
      </c>
      <c r="ES360" s="13">
        <v>1.214737E-5</v>
      </c>
      <c r="ET360" s="13">
        <v>1.220497E-5</v>
      </c>
      <c r="EU360" s="13">
        <v>1.208298E-5</v>
      </c>
      <c r="EV360" s="13">
        <v>1.1836159999999999E-5</v>
      </c>
      <c r="EW360" s="13">
        <v>1.1639959999999999E-5</v>
      </c>
      <c r="EX360" s="13">
        <v>1.156224E-5</v>
      </c>
      <c r="EY360" s="13">
        <v>1.1542269999999999E-5</v>
      </c>
      <c r="EZ360" s="13">
        <v>1.1580020000000001E-5</v>
      </c>
      <c r="FA360" s="13">
        <v>1.146011E-5</v>
      </c>
      <c r="FB360" s="13">
        <v>1.134835E-5</v>
      </c>
      <c r="FC360" s="13">
        <v>1.134104E-5</v>
      </c>
      <c r="FD360" s="13">
        <v>1.1470030000000001E-5</v>
      </c>
      <c r="FE360" s="13">
        <v>1.1364130000000001E-5</v>
      </c>
      <c r="FF360" s="13">
        <v>1.123214E-5</v>
      </c>
      <c r="FG360" s="13">
        <v>1.130457E-5</v>
      </c>
      <c r="FH360" s="13">
        <v>1.131618E-5</v>
      </c>
      <c r="FI360" s="13">
        <v>1.123727E-5</v>
      </c>
      <c r="FJ360" s="13">
        <v>1.13476E-5</v>
      </c>
      <c r="FK360" s="13">
        <v>1.145086E-5</v>
      </c>
      <c r="FL360" s="13">
        <v>1.138969E-5</v>
      </c>
      <c r="FM360" s="13">
        <v>1.124147E-5</v>
      </c>
      <c r="FN360" s="13">
        <v>1.1047960000000001E-5</v>
      </c>
      <c r="FO360" s="13">
        <v>1.068946E-5</v>
      </c>
      <c r="FP360" s="13">
        <v>1.042612E-5</v>
      </c>
      <c r="FQ360" s="13">
        <v>1.0401650000000001E-5</v>
      </c>
      <c r="FR360" s="13">
        <v>1.0503289999999999E-5</v>
      </c>
      <c r="FS360" s="13">
        <v>1.066051E-5</v>
      </c>
      <c r="FT360" s="13">
        <v>1.089168E-5</v>
      </c>
      <c r="FU360" s="13">
        <v>1.120451E-5</v>
      </c>
      <c r="FV360" s="13">
        <v>1.1400990000000001E-5</v>
      </c>
      <c r="FW360" s="13">
        <v>1.119184E-5</v>
      </c>
      <c r="FX360" s="13">
        <v>1.101662E-5</v>
      </c>
      <c r="FY360" s="13">
        <v>1.094675E-5</v>
      </c>
      <c r="FZ360" s="13">
        <v>1.0760560000000001E-5</v>
      </c>
      <c r="GA360" s="13">
        <v>1.0476260000000001E-5</v>
      </c>
      <c r="GB360" s="13">
        <v>1.0293409999999999E-5</v>
      </c>
      <c r="GC360" s="13">
        <v>1.0150670000000001E-5</v>
      </c>
      <c r="GD360" s="13">
        <v>1.0101270000000001E-5</v>
      </c>
      <c r="GE360" s="13">
        <v>1.0051969999999999E-5</v>
      </c>
      <c r="GF360" s="13">
        <v>1.0020290000000001E-5</v>
      </c>
      <c r="GG360" s="13">
        <v>1.016694E-5</v>
      </c>
      <c r="GH360" s="13">
        <v>1.0387079999999999E-5</v>
      </c>
      <c r="GI360" s="13">
        <v>1.0451829999999999E-5</v>
      </c>
      <c r="GJ360" s="13">
        <v>1.05209E-5</v>
      </c>
      <c r="GK360" s="13">
        <v>1.053665E-5</v>
      </c>
      <c r="GL360" s="13">
        <v>1.053914E-5</v>
      </c>
      <c r="GM360" s="13">
        <v>1.042699E-5</v>
      </c>
      <c r="GN360" s="13">
        <v>1.0113720000000001E-5</v>
      </c>
      <c r="GO360" s="13">
        <v>9.7939479999999992E-6</v>
      </c>
      <c r="GP360" s="13">
        <v>9.6112939999999992E-6</v>
      </c>
      <c r="GQ360" s="13">
        <v>9.4548899999999992E-6</v>
      </c>
      <c r="GR360" s="13">
        <v>9.3222179999999995E-6</v>
      </c>
      <c r="GS360" s="13">
        <v>9.2210509999999998E-6</v>
      </c>
      <c r="GT360" s="13">
        <v>9.0809139999999997E-6</v>
      </c>
      <c r="GU360" s="13">
        <v>9.0634539999999997E-6</v>
      </c>
      <c r="GV360" s="13">
        <v>9.2834839999999997E-6</v>
      </c>
      <c r="GW360" s="13">
        <v>9.5108989999999996E-6</v>
      </c>
      <c r="GX360" s="13">
        <v>9.5429520000000003E-6</v>
      </c>
    </row>
    <row r="361" spans="1:206" x14ac:dyDescent="0.25">
      <c r="A361" s="13" t="str">
        <f t="shared" si="4"/>
        <v>Boom-ULTRA COARSE-0.8-14-3</v>
      </c>
      <c r="B361" s="13" t="s">
        <v>57</v>
      </c>
      <c r="C361" s="13" t="s">
        <v>42</v>
      </c>
      <c r="D361" s="23">
        <v>0.8</v>
      </c>
      <c r="E361" s="23">
        <v>14</v>
      </c>
      <c r="F361" s="32">
        <v>3</v>
      </c>
      <c r="G361" s="13">
        <v>5.6500099999999996E-3</v>
      </c>
      <c r="H361" s="13">
        <v>3.9210800000000004E-3</v>
      </c>
      <c r="I361" s="13">
        <v>2.9490240000000002E-3</v>
      </c>
      <c r="J361" s="13">
        <v>2.332191E-3</v>
      </c>
      <c r="K361" s="13">
        <v>1.8856599999999999E-3</v>
      </c>
      <c r="L361" s="13">
        <v>1.583185E-3</v>
      </c>
      <c r="M361" s="13">
        <v>1.3438359999999999E-3</v>
      </c>
      <c r="N361" s="13">
        <v>1.1148519999999999E-3</v>
      </c>
      <c r="O361" s="13">
        <v>9.4166919999999997E-4</v>
      </c>
      <c r="P361" s="13">
        <v>8.0001490000000002E-4</v>
      </c>
      <c r="Q361" s="13">
        <v>6.7831990000000002E-4</v>
      </c>
      <c r="R361" s="13">
        <v>5.6241600000000004E-4</v>
      </c>
      <c r="S361" s="13">
        <v>4.819216E-4</v>
      </c>
      <c r="T361" s="13">
        <v>4.0391279999999998E-4</v>
      </c>
      <c r="U361" s="13">
        <v>3.3122149999999999E-4</v>
      </c>
      <c r="V361" s="13">
        <v>2.680626E-4</v>
      </c>
      <c r="W361" s="13">
        <v>2.2135159999999999E-4</v>
      </c>
      <c r="X361" s="13">
        <v>1.9205949999999999E-4</v>
      </c>
      <c r="Y361" s="13">
        <v>1.6855630000000001E-4</v>
      </c>
      <c r="Z361" s="13">
        <v>1.490614E-4</v>
      </c>
      <c r="AA361" s="13">
        <v>1.3313260000000001E-4</v>
      </c>
      <c r="AB361" s="13">
        <v>1.191855E-4</v>
      </c>
      <c r="AC361" s="13">
        <v>1.077531E-4</v>
      </c>
      <c r="AD361" s="13">
        <v>9.7858919999999994E-5</v>
      </c>
      <c r="AE361" s="13">
        <v>8.9859039999999997E-5</v>
      </c>
      <c r="AF361" s="13">
        <v>8.275748E-5</v>
      </c>
      <c r="AG361" s="13">
        <v>7.6786340000000003E-5</v>
      </c>
      <c r="AH361" s="13">
        <v>7.1623529999999998E-5</v>
      </c>
      <c r="AI361" s="13">
        <v>6.7026930000000002E-5</v>
      </c>
      <c r="AJ361" s="13">
        <v>6.3253149999999996E-5</v>
      </c>
      <c r="AK361" s="13">
        <v>5.9679660000000001E-5</v>
      </c>
      <c r="AL361" s="13">
        <v>5.6402310000000001E-5</v>
      </c>
      <c r="AM361" s="13">
        <v>5.3538259999999999E-5</v>
      </c>
      <c r="AN361" s="13">
        <v>5.0891080000000003E-5</v>
      </c>
      <c r="AO361" s="13">
        <v>4.8586930000000003E-5</v>
      </c>
      <c r="AP361" s="13">
        <v>4.6604139999999999E-5</v>
      </c>
      <c r="AQ361" s="13">
        <v>4.4790850000000002E-5</v>
      </c>
      <c r="AR361" s="13">
        <v>4.3048140000000002E-5</v>
      </c>
      <c r="AS361" s="13">
        <v>4.1528869999999999E-5</v>
      </c>
      <c r="AT361" s="13">
        <v>4.0038320000000001E-5</v>
      </c>
      <c r="AU361" s="13">
        <v>3.8662930000000001E-5</v>
      </c>
      <c r="AV361" s="13">
        <v>3.731562E-5</v>
      </c>
      <c r="AW361" s="13">
        <v>3.6100909999999999E-5</v>
      </c>
      <c r="AX361" s="13">
        <v>3.4855769999999997E-5</v>
      </c>
      <c r="AY361" s="13">
        <v>3.3839359999999997E-5</v>
      </c>
      <c r="AZ361" s="13">
        <v>3.2864390000000003E-5</v>
      </c>
      <c r="BA361" s="13">
        <v>3.2011570000000002E-5</v>
      </c>
      <c r="BB361" s="13">
        <v>3.1318520000000003E-5</v>
      </c>
      <c r="BC361" s="13">
        <v>3.0640330000000001E-5</v>
      </c>
      <c r="BD361" s="13">
        <v>3.0127860000000001E-5</v>
      </c>
      <c r="BE361" s="13">
        <v>2.9529970000000001E-5</v>
      </c>
      <c r="BF361" s="13">
        <v>2.8739970000000001E-5</v>
      </c>
      <c r="BG361" s="13">
        <v>2.8267180000000001E-5</v>
      </c>
      <c r="BH361" s="13">
        <v>2.7826409999999999E-5</v>
      </c>
      <c r="BI361" s="13">
        <v>2.753157E-5</v>
      </c>
      <c r="BJ361" s="13">
        <v>2.728417E-5</v>
      </c>
      <c r="BK361" s="13">
        <v>2.6888029999999999E-5</v>
      </c>
      <c r="BL361" s="13">
        <v>2.6367119999999998E-5</v>
      </c>
      <c r="BM361" s="13">
        <v>2.622896E-5</v>
      </c>
      <c r="BN361" s="13">
        <v>2.5982120000000001E-5</v>
      </c>
      <c r="BO361" s="13">
        <v>2.5792519999999999E-5</v>
      </c>
      <c r="BP361" s="13">
        <v>2.5522169999999999E-5</v>
      </c>
      <c r="BQ361" s="13">
        <v>2.500851E-5</v>
      </c>
      <c r="BR361" s="13">
        <v>2.477768E-5</v>
      </c>
      <c r="BS361" s="13">
        <v>2.4652160000000001E-5</v>
      </c>
      <c r="BT361" s="13">
        <v>2.4433689999999999E-5</v>
      </c>
      <c r="BU361" s="13">
        <v>2.4344429999999999E-5</v>
      </c>
      <c r="BV361" s="13">
        <v>2.4133409999999999E-5</v>
      </c>
      <c r="BW361" s="13">
        <v>2.3704149999999999E-5</v>
      </c>
      <c r="BX361" s="13">
        <v>2.3382609999999999E-5</v>
      </c>
      <c r="BY361" s="13">
        <v>2.3310539999999999E-5</v>
      </c>
      <c r="BZ361" s="13">
        <v>2.3121380000000001E-5</v>
      </c>
      <c r="CA361" s="13">
        <v>2.3049959999999998E-5</v>
      </c>
      <c r="CB361" s="13">
        <v>2.2933960000000002E-5</v>
      </c>
      <c r="CC361" s="13">
        <v>2.2705440000000001E-5</v>
      </c>
      <c r="CD361" s="13">
        <v>2.2274440000000001E-5</v>
      </c>
      <c r="CE361" s="13">
        <v>2.1934899999999999E-5</v>
      </c>
      <c r="CF361" s="13">
        <v>2.1941629999999999E-5</v>
      </c>
      <c r="CG361" s="13">
        <v>2.179059E-5</v>
      </c>
      <c r="CH361" s="13">
        <v>2.1826889999999999E-5</v>
      </c>
      <c r="CI361" s="13">
        <v>2.182866E-5</v>
      </c>
      <c r="CJ361" s="13">
        <v>2.1452559999999999E-5</v>
      </c>
      <c r="CK361" s="13">
        <v>2.1044899999999999E-5</v>
      </c>
      <c r="CL361" s="13">
        <v>2.075814E-5</v>
      </c>
      <c r="CM361" s="13">
        <v>2.066506E-5</v>
      </c>
      <c r="CN361" s="13">
        <v>2.0700439999999999E-5</v>
      </c>
      <c r="CO361" s="13">
        <v>2.0558389999999999E-5</v>
      </c>
      <c r="CP361" s="13">
        <v>2.04427E-5</v>
      </c>
      <c r="CQ361" s="13">
        <v>2.0265279999999999E-5</v>
      </c>
      <c r="CR361" s="13">
        <v>2.0215220000000001E-5</v>
      </c>
      <c r="CS361" s="13">
        <v>2.007103E-5</v>
      </c>
      <c r="CT361" s="13">
        <v>1.975336E-5</v>
      </c>
      <c r="CU361" s="13">
        <v>1.94971E-5</v>
      </c>
      <c r="CV361" s="13">
        <v>1.9331480000000001E-5</v>
      </c>
      <c r="CW361" s="13">
        <v>1.9258449999999999E-5</v>
      </c>
      <c r="CX361" s="13">
        <v>1.9317489999999999E-5</v>
      </c>
      <c r="CY361" s="13">
        <v>1.9410710000000001E-5</v>
      </c>
      <c r="CZ361" s="13">
        <v>1.929324E-5</v>
      </c>
      <c r="DA361" s="13">
        <v>1.91263E-5</v>
      </c>
      <c r="DB361" s="13">
        <v>1.8786049999999999E-5</v>
      </c>
      <c r="DC361" s="13">
        <v>1.8424370000000001E-5</v>
      </c>
      <c r="DD361" s="13">
        <v>1.8129919999999999E-5</v>
      </c>
      <c r="DE361" s="13">
        <v>1.7829770000000001E-5</v>
      </c>
      <c r="DF361" s="13">
        <v>1.7584400000000001E-5</v>
      </c>
      <c r="DG361" s="13">
        <v>1.735123E-5</v>
      </c>
      <c r="DH361" s="13">
        <v>1.7037840000000001E-5</v>
      </c>
      <c r="DI361" s="13">
        <v>1.6885689999999999E-5</v>
      </c>
      <c r="DJ361" s="13">
        <v>1.6656920000000001E-5</v>
      </c>
      <c r="DK361" s="13">
        <v>1.651384E-5</v>
      </c>
      <c r="DL361" s="13">
        <v>1.626387E-5</v>
      </c>
      <c r="DM361" s="13">
        <v>1.568582E-5</v>
      </c>
      <c r="DN361" s="13">
        <v>1.550484E-5</v>
      </c>
      <c r="DO361" s="13">
        <v>1.5330839999999998E-5</v>
      </c>
      <c r="DP361" s="13">
        <v>1.5024170000000001E-5</v>
      </c>
      <c r="DQ361" s="13">
        <v>1.508611E-5</v>
      </c>
      <c r="DR361" s="13">
        <v>1.508572E-5</v>
      </c>
      <c r="DS361" s="13">
        <v>1.479558E-5</v>
      </c>
      <c r="DT361" s="13">
        <v>1.445687E-5</v>
      </c>
      <c r="DU361" s="13">
        <v>1.4029439999999999E-5</v>
      </c>
      <c r="DV361" s="13">
        <v>1.373619E-5</v>
      </c>
      <c r="DW361" s="13">
        <v>1.361046E-5</v>
      </c>
      <c r="DX361" s="13">
        <v>1.3505900000000001E-5</v>
      </c>
      <c r="DY361" s="13">
        <v>1.3295170000000001E-5</v>
      </c>
      <c r="DZ361" s="13">
        <v>1.323266E-5</v>
      </c>
      <c r="EA361" s="13">
        <v>1.320886E-5</v>
      </c>
      <c r="EB361" s="13">
        <v>1.3105099999999999E-5</v>
      </c>
      <c r="EC361" s="13">
        <v>1.2787209999999999E-5</v>
      </c>
      <c r="ED361" s="13">
        <v>1.253651E-5</v>
      </c>
      <c r="EE361" s="13">
        <v>1.2296419999999999E-5</v>
      </c>
      <c r="EF361" s="13">
        <v>1.191625E-5</v>
      </c>
      <c r="EG361" s="13">
        <v>1.16816E-5</v>
      </c>
      <c r="EH361" s="13">
        <v>1.1594529999999999E-5</v>
      </c>
      <c r="EI361" s="13">
        <v>1.155049E-5</v>
      </c>
      <c r="EJ361" s="13">
        <v>1.167463E-5</v>
      </c>
      <c r="EK361" s="13">
        <v>1.185748E-5</v>
      </c>
      <c r="EL361" s="13">
        <v>1.1911810000000001E-5</v>
      </c>
      <c r="EM361" s="13">
        <v>1.176861E-5</v>
      </c>
      <c r="EN361" s="13">
        <v>1.1559120000000001E-5</v>
      </c>
      <c r="EO361" s="13">
        <v>1.1290929999999999E-5</v>
      </c>
      <c r="EP361" s="13">
        <v>1.0919180000000001E-5</v>
      </c>
      <c r="EQ361" s="13">
        <v>1.0788559999999999E-5</v>
      </c>
      <c r="ER361" s="13">
        <v>1.089835E-5</v>
      </c>
      <c r="ES361" s="13">
        <v>1.1099590000000001E-5</v>
      </c>
      <c r="ET361" s="13">
        <v>1.124129E-5</v>
      </c>
      <c r="EU361" s="13">
        <v>1.1250489999999999E-5</v>
      </c>
      <c r="EV361" s="13">
        <v>1.1223219999999999E-5</v>
      </c>
      <c r="EW361" s="13">
        <v>1.115189E-5</v>
      </c>
      <c r="EX361" s="13">
        <v>1.087326E-5</v>
      </c>
      <c r="EY361" s="13">
        <v>1.062843E-5</v>
      </c>
      <c r="EZ361" s="13">
        <v>1.054227E-5</v>
      </c>
      <c r="FA361" s="13">
        <v>1.052386E-5</v>
      </c>
      <c r="FB361" s="13">
        <v>1.050911E-5</v>
      </c>
      <c r="FC361" s="13">
        <v>1.0484130000000001E-5</v>
      </c>
      <c r="FD361" s="13">
        <v>1.0463429999999999E-5</v>
      </c>
      <c r="FE361" s="13">
        <v>1.0494980000000001E-5</v>
      </c>
      <c r="FF361" s="13">
        <v>1.0519349999999999E-5</v>
      </c>
      <c r="FG361" s="13">
        <v>1.049919E-5</v>
      </c>
      <c r="FH361" s="13">
        <v>1.04677E-5</v>
      </c>
      <c r="FI361" s="13">
        <v>1.035895E-5</v>
      </c>
      <c r="FJ361" s="13">
        <v>1.0219400000000001E-5</v>
      </c>
      <c r="FK361" s="13">
        <v>1.011635E-5</v>
      </c>
      <c r="FL361" s="13">
        <v>1.015187E-5</v>
      </c>
      <c r="FM361" s="13">
        <v>1.0183659999999999E-5</v>
      </c>
      <c r="FN361" s="13">
        <v>1.009206E-5</v>
      </c>
      <c r="FO361" s="13">
        <v>1.002883E-5</v>
      </c>
      <c r="FP361" s="13">
        <v>9.9764460000000007E-6</v>
      </c>
      <c r="FQ361" s="13">
        <v>9.8160929999999999E-6</v>
      </c>
      <c r="FR361" s="13">
        <v>9.7301569999999995E-6</v>
      </c>
      <c r="FS361" s="13">
        <v>9.6599519999999994E-6</v>
      </c>
      <c r="FT361" s="13">
        <v>9.6155169999999995E-6</v>
      </c>
      <c r="FU361" s="13">
        <v>9.7780330000000005E-6</v>
      </c>
      <c r="FV361" s="13">
        <v>9.9787850000000007E-6</v>
      </c>
      <c r="FW361" s="13">
        <v>1.019203E-5</v>
      </c>
      <c r="FX361" s="13">
        <v>1.031826E-5</v>
      </c>
      <c r="FY361" s="13">
        <v>1.0122949999999999E-5</v>
      </c>
      <c r="FZ361" s="13">
        <v>9.8333609999999997E-6</v>
      </c>
      <c r="GA361" s="13">
        <v>9.7580950000000003E-6</v>
      </c>
      <c r="GB361" s="13">
        <v>9.5517929999999998E-6</v>
      </c>
      <c r="GC361" s="13">
        <v>9.2817329999999999E-6</v>
      </c>
      <c r="GD361" s="13">
        <v>9.2111549999999994E-6</v>
      </c>
      <c r="GE361" s="13">
        <v>9.2160529999999995E-6</v>
      </c>
      <c r="GF361" s="13">
        <v>9.3316679999999999E-6</v>
      </c>
      <c r="GG361" s="13">
        <v>9.5372159999999995E-6</v>
      </c>
      <c r="GH361" s="13">
        <v>9.6148430000000008E-6</v>
      </c>
      <c r="GI361" s="13">
        <v>9.5544760000000008E-6</v>
      </c>
      <c r="GJ361" s="13">
        <v>9.6539150000000002E-6</v>
      </c>
      <c r="GK361" s="13">
        <v>9.6748579999999996E-6</v>
      </c>
      <c r="GL361" s="13">
        <v>9.4977069999999997E-6</v>
      </c>
      <c r="GM361" s="13">
        <v>9.4104230000000001E-6</v>
      </c>
      <c r="GN361" s="13">
        <v>9.4070410000000004E-6</v>
      </c>
      <c r="GO361" s="13">
        <v>9.3063680000000003E-6</v>
      </c>
      <c r="GP361" s="13">
        <v>9.2253439999999999E-6</v>
      </c>
      <c r="GQ361" s="13">
        <v>9.2682140000000004E-6</v>
      </c>
      <c r="GR361" s="13">
        <v>9.2117580000000006E-6</v>
      </c>
      <c r="GS361" s="13">
        <v>9.0118629999999997E-6</v>
      </c>
      <c r="GT361" s="13">
        <v>8.8062030000000004E-6</v>
      </c>
      <c r="GU361" s="13">
        <v>8.7042399999999999E-6</v>
      </c>
      <c r="GV361" s="13">
        <v>8.6574919999999995E-6</v>
      </c>
      <c r="GW361" s="13">
        <v>8.7067779999999992E-6</v>
      </c>
      <c r="GX361" s="13">
        <v>8.785139E-6</v>
      </c>
    </row>
    <row r="362" spans="1:206" x14ac:dyDescent="0.25">
      <c r="A362" s="13" t="str">
        <f t="shared" si="4"/>
        <v>Boom-ULTRA COARSE-0.8-7-3</v>
      </c>
      <c r="B362" s="13" t="s">
        <v>57</v>
      </c>
      <c r="C362" s="13" t="s">
        <v>42</v>
      </c>
      <c r="D362" s="23">
        <v>0.8</v>
      </c>
      <c r="E362" s="23">
        <v>7</v>
      </c>
      <c r="F362" s="32">
        <v>3</v>
      </c>
      <c r="G362" s="13">
        <v>4.3211370000000001E-3</v>
      </c>
      <c r="H362" s="13">
        <v>2.4669890000000002E-3</v>
      </c>
      <c r="I362" s="13">
        <v>1.3872380000000001E-3</v>
      </c>
      <c r="J362" s="13">
        <v>7.9235880000000001E-4</v>
      </c>
      <c r="K362" s="13">
        <v>5.7566379999999997E-4</v>
      </c>
      <c r="L362" s="13">
        <v>4.830026E-4</v>
      </c>
      <c r="M362" s="13">
        <v>4.6666280000000001E-4</v>
      </c>
      <c r="N362" s="13">
        <v>4.2865619999999998E-4</v>
      </c>
      <c r="O362" s="13">
        <v>3.7995349999999999E-4</v>
      </c>
      <c r="P362" s="13">
        <v>3.5251690000000002E-4</v>
      </c>
      <c r="Q362" s="13">
        <v>3.1977200000000001E-4</v>
      </c>
      <c r="R362" s="13">
        <v>2.9177849999999998E-4</v>
      </c>
      <c r="S362" s="13">
        <v>2.6446709999999998E-4</v>
      </c>
      <c r="T362" s="13">
        <v>2.307233E-4</v>
      </c>
      <c r="U362" s="13">
        <v>1.93618E-4</v>
      </c>
      <c r="V362" s="13">
        <v>1.5862910000000001E-4</v>
      </c>
      <c r="W362" s="13">
        <v>1.3217390000000001E-4</v>
      </c>
      <c r="X362" s="13">
        <v>1.1603010000000001E-4</v>
      </c>
      <c r="Y362" s="13">
        <v>1.04054E-4</v>
      </c>
      <c r="Z362" s="13">
        <v>9.5173330000000001E-5</v>
      </c>
      <c r="AA362" s="13">
        <v>8.8340440000000002E-5</v>
      </c>
      <c r="AB362" s="13">
        <v>8.3076590000000003E-5</v>
      </c>
      <c r="AC362" s="13">
        <v>7.8803969999999998E-5</v>
      </c>
      <c r="AD362" s="13">
        <v>7.4970019999999997E-5</v>
      </c>
      <c r="AE362" s="13">
        <v>7.1902859999999996E-5</v>
      </c>
      <c r="AF362" s="13">
        <v>6.9303179999999996E-5</v>
      </c>
      <c r="AG362" s="13">
        <v>6.7069170000000003E-5</v>
      </c>
      <c r="AH362" s="13">
        <v>6.5049989999999995E-5</v>
      </c>
      <c r="AI362" s="13">
        <v>6.2912589999999997E-5</v>
      </c>
      <c r="AJ362" s="13">
        <v>6.1032690000000002E-5</v>
      </c>
      <c r="AK362" s="13">
        <v>5.9144639999999999E-5</v>
      </c>
      <c r="AL362" s="13">
        <v>5.7019479999999997E-5</v>
      </c>
      <c r="AM362" s="13">
        <v>5.5147169999999997E-5</v>
      </c>
      <c r="AN362" s="13">
        <v>5.3455049999999999E-5</v>
      </c>
      <c r="AO362" s="13">
        <v>5.1750409999999999E-5</v>
      </c>
      <c r="AP362" s="13">
        <v>5.02212E-5</v>
      </c>
      <c r="AQ362" s="13">
        <v>4.900351E-5</v>
      </c>
      <c r="AR362" s="13">
        <v>4.7743420000000002E-5</v>
      </c>
      <c r="AS362" s="13">
        <v>4.6282339999999998E-5</v>
      </c>
      <c r="AT362" s="13">
        <v>4.5118119999999999E-5</v>
      </c>
      <c r="AU362" s="13">
        <v>4.4130830000000003E-5</v>
      </c>
      <c r="AV362" s="13">
        <v>4.3239779999999998E-5</v>
      </c>
      <c r="AW362" s="13">
        <v>4.211395E-5</v>
      </c>
      <c r="AX362" s="13">
        <v>4.1031919999999997E-5</v>
      </c>
      <c r="AY362" s="13">
        <v>4.0189889999999999E-5</v>
      </c>
      <c r="AZ362" s="13">
        <v>3.9397049999999999E-5</v>
      </c>
      <c r="BA362" s="13">
        <v>3.8226209999999997E-5</v>
      </c>
      <c r="BB362" s="13">
        <v>3.7171759999999999E-5</v>
      </c>
      <c r="BC362" s="13">
        <v>3.6387819999999999E-5</v>
      </c>
      <c r="BD362" s="13">
        <v>3.5634299999999999E-5</v>
      </c>
      <c r="BE362" s="13">
        <v>3.4857449999999999E-5</v>
      </c>
      <c r="BF362" s="13">
        <v>3.3892169999999998E-5</v>
      </c>
      <c r="BG362" s="13">
        <v>3.2980349999999997E-5</v>
      </c>
      <c r="BH362" s="13">
        <v>3.2381629999999997E-5</v>
      </c>
      <c r="BI362" s="13">
        <v>3.1919860000000003E-5</v>
      </c>
      <c r="BJ362" s="13">
        <v>3.1666530000000001E-5</v>
      </c>
      <c r="BK362" s="13">
        <v>3.1249099999999999E-5</v>
      </c>
      <c r="BL362" s="13">
        <v>3.0551020000000001E-5</v>
      </c>
      <c r="BM362" s="13">
        <v>2.9897579999999998E-5</v>
      </c>
      <c r="BN362" s="13">
        <v>2.950103E-5</v>
      </c>
      <c r="BO362" s="13">
        <v>2.922501E-5</v>
      </c>
      <c r="BP362" s="13">
        <v>2.9112389999999999E-5</v>
      </c>
      <c r="BQ362" s="13">
        <v>2.8535649999999998E-5</v>
      </c>
      <c r="BR362" s="13">
        <v>2.7755169999999999E-5</v>
      </c>
      <c r="BS362" s="13">
        <v>2.7448299999999999E-5</v>
      </c>
      <c r="BT362" s="13">
        <v>2.7308450000000001E-5</v>
      </c>
      <c r="BU362" s="13">
        <v>2.7023470000000001E-5</v>
      </c>
      <c r="BV362" s="13">
        <v>2.6755359999999999E-5</v>
      </c>
      <c r="BW362" s="13">
        <v>2.6321649999999999E-5</v>
      </c>
      <c r="BX362" s="13">
        <v>2.584146E-5</v>
      </c>
      <c r="BY362" s="13">
        <v>2.5345779999999999E-5</v>
      </c>
      <c r="BZ362" s="13">
        <v>2.5033130000000001E-5</v>
      </c>
      <c r="CA362" s="13">
        <v>2.483231E-5</v>
      </c>
      <c r="CB362" s="13">
        <v>2.447482E-5</v>
      </c>
      <c r="CC362" s="13">
        <v>2.4083909999999999E-5</v>
      </c>
      <c r="CD362" s="13">
        <v>2.381149E-5</v>
      </c>
      <c r="CE362" s="13">
        <v>2.3457579999999999E-5</v>
      </c>
      <c r="CF362" s="13">
        <v>2.305875E-5</v>
      </c>
      <c r="CG362" s="13">
        <v>2.2651899999999999E-5</v>
      </c>
      <c r="CH362" s="13">
        <v>2.235037E-5</v>
      </c>
      <c r="CI362" s="13">
        <v>2.1809789999999998E-5</v>
      </c>
      <c r="CJ362" s="13">
        <v>2.1162679999999998E-5</v>
      </c>
      <c r="CK362" s="13">
        <v>2.0904620000000001E-5</v>
      </c>
      <c r="CL362" s="13">
        <v>2.0691669999999998E-5</v>
      </c>
      <c r="CM362" s="13">
        <v>2.0546329999999999E-5</v>
      </c>
      <c r="CN362" s="13">
        <v>2.013293E-5</v>
      </c>
      <c r="CO362" s="13">
        <v>1.963121E-5</v>
      </c>
      <c r="CP362" s="13">
        <v>1.9205010000000001E-5</v>
      </c>
      <c r="CQ362" s="13">
        <v>1.8790150000000002E-5</v>
      </c>
      <c r="CR362" s="13">
        <v>1.858811E-5</v>
      </c>
      <c r="CS362" s="13">
        <v>1.8533079999999999E-5</v>
      </c>
      <c r="CT362" s="13">
        <v>1.8475660000000001E-5</v>
      </c>
      <c r="CU362" s="13">
        <v>1.81372E-5</v>
      </c>
      <c r="CV362" s="13">
        <v>1.752637E-5</v>
      </c>
      <c r="CW362" s="13">
        <v>1.697656E-5</v>
      </c>
      <c r="CX362" s="13">
        <v>1.6808470000000001E-5</v>
      </c>
      <c r="CY362" s="13">
        <v>1.688246E-5</v>
      </c>
      <c r="CZ362" s="13">
        <v>1.6761599999999999E-5</v>
      </c>
      <c r="DA362" s="13">
        <v>1.6285920000000001E-5</v>
      </c>
      <c r="DB362" s="13">
        <v>1.593109E-5</v>
      </c>
      <c r="DC362" s="13">
        <v>1.5653609999999999E-5</v>
      </c>
      <c r="DD362" s="13">
        <v>1.5497480000000001E-5</v>
      </c>
      <c r="DE362" s="13">
        <v>1.5321989999999999E-5</v>
      </c>
      <c r="DF362" s="13">
        <v>1.5210420000000001E-5</v>
      </c>
      <c r="DG362" s="13">
        <v>1.495679E-5</v>
      </c>
      <c r="DH362" s="13">
        <v>1.4511900000000001E-5</v>
      </c>
      <c r="DI362" s="13">
        <v>1.4311290000000001E-5</v>
      </c>
      <c r="DJ362" s="13">
        <v>1.4118020000000001E-5</v>
      </c>
      <c r="DK362" s="13">
        <v>1.4076850000000001E-5</v>
      </c>
      <c r="DL362" s="13">
        <v>1.401315E-5</v>
      </c>
      <c r="DM362" s="13">
        <v>1.36979E-5</v>
      </c>
      <c r="DN362" s="13">
        <v>1.348117E-5</v>
      </c>
      <c r="DO362" s="13">
        <v>1.3326049999999999E-5</v>
      </c>
      <c r="DP362" s="13">
        <v>1.3330840000000001E-5</v>
      </c>
      <c r="DQ362" s="13">
        <v>1.325467E-5</v>
      </c>
      <c r="DR362" s="13">
        <v>1.30854E-5</v>
      </c>
      <c r="DS362" s="13">
        <v>1.2866349999999999E-5</v>
      </c>
      <c r="DT362" s="13">
        <v>1.2715210000000001E-5</v>
      </c>
      <c r="DU362" s="13">
        <v>1.2803940000000001E-5</v>
      </c>
      <c r="DV362" s="13">
        <v>1.284428E-5</v>
      </c>
      <c r="DW362" s="13">
        <v>1.2833729999999999E-5</v>
      </c>
      <c r="DX362" s="13">
        <v>1.2630799999999999E-5</v>
      </c>
      <c r="DY362" s="13">
        <v>1.2454819999999999E-5</v>
      </c>
      <c r="DZ362" s="13">
        <v>1.223519E-5</v>
      </c>
      <c r="EA362" s="13">
        <v>1.195703E-5</v>
      </c>
      <c r="EB362" s="13">
        <v>1.1692729999999999E-5</v>
      </c>
      <c r="EC362" s="13">
        <v>1.175292E-5</v>
      </c>
      <c r="ED362" s="13">
        <v>1.176936E-5</v>
      </c>
      <c r="EE362" s="13">
        <v>1.181433E-5</v>
      </c>
      <c r="EF362" s="13">
        <v>1.179949E-5</v>
      </c>
      <c r="EG362" s="13">
        <v>1.170725E-5</v>
      </c>
      <c r="EH362" s="13">
        <v>1.166554E-5</v>
      </c>
      <c r="EI362" s="13">
        <v>1.1445429999999999E-5</v>
      </c>
      <c r="EJ362" s="13">
        <v>1.1156380000000001E-5</v>
      </c>
      <c r="EK362" s="13">
        <v>1.074655E-5</v>
      </c>
      <c r="EL362" s="13">
        <v>1.043324E-5</v>
      </c>
      <c r="EM362" s="13">
        <v>1.033103E-5</v>
      </c>
      <c r="EN362" s="13">
        <v>1.0511280000000001E-5</v>
      </c>
      <c r="EO362" s="13">
        <v>1.069299E-5</v>
      </c>
      <c r="EP362" s="13">
        <v>1.068952E-5</v>
      </c>
      <c r="EQ362" s="13">
        <v>1.066259E-5</v>
      </c>
      <c r="ER362" s="13">
        <v>1.0387680000000001E-5</v>
      </c>
      <c r="ES362" s="13">
        <v>1.0121009999999999E-5</v>
      </c>
      <c r="ET362" s="13">
        <v>1.0067929999999999E-5</v>
      </c>
      <c r="EU362" s="13">
        <v>9.9630189999999996E-6</v>
      </c>
      <c r="EV362" s="13">
        <v>9.8481509999999993E-6</v>
      </c>
      <c r="EW362" s="13">
        <v>9.7443079999999994E-6</v>
      </c>
      <c r="EX362" s="13">
        <v>9.617699E-6</v>
      </c>
      <c r="EY362" s="13">
        <v>9.5589930000000003E-6</v>
      </c>
      <c r="EZ362" s="13">
        <v>9.5589730000000006E-6</v>
      </c>
      <c r="FA362" s="13">
        <v>9.4458849999999994E-6</v>
      </c>
      <c r="FB362" s="13">
        <v>9.3181759999999993E-6</v>
      </c>
      <c r="FC362" s="13">
        <v>9.1704839999999993E-6</v>
      </c>
      <c r="FD362" s="13">
        <v>8.9686280000000008E-6</v>
      </c>
      <c r="FE362" s="13">
        <v>8.8694149999999995E-6</v>
      </c>
      <c r="FF362" s="13">
        <v>8.7261540000000004E-6</v>
      </c>
      <c r="FG362" s="13">
        <v>8.6116250000000007E-6</v>
      </c>
      <c r="FH362" s="13">
        <v>8.6168860000000005E-6</v>
      </c>
      <c r="FI362" s="13">
        <v>8.6126480000000008E-6</v>
      </c>
      <c r="FJ362" s="13">
        <v>8.4891970000000001E-6</v>
      </c>
      <c r="FK362" s="13">
        <v>8.4187889999999997E-6</v>
      </c>
      <c r="FL362" s="13">
        <v>8.2788669999999994E-6</v>
      </c>
      <c r="FM362" s="13">
        <v>8.0453000000000007E-6</v>
      </c>
      <c r="FN362" s="13">
        <v>7.9924149999999993E-6</v>
      </c>
      <c r="FO362" s="13">
        <v>8.0069299999999999E-6</v>
      </c>
      <c r="FP362" s="13">
        <v>8.0377260000000004E-6</v>
      </c>
      <c r="FQ362" s="13">
        <v>7.9985660000000003E-6</v>
      </c>
      <c r="FR362" s="13">
        <v>7.9280430000000003E-6</v>
      </c>
      <c r="FS362" s="13">
        <v>7.9021050000000005E-6</v>
      </c>
      <c r="FT362" s="13">
        <v>7.7498460000000007E-6</v>
      </c>
      <c r="FU362" s="13">
        <v>7.502027E-6</v>
      </c>
      <c r="FV362" s="13">
        <v>7.4244499999999997E-6</v>
      </c>
      <c r="FW362" s="13">
        <v>7.3460179999999997E-6</v>
      </c>
      <c r="FX362" s="13">
        <v>7.2568319999999997E-6</v>
      </c>
      <c r="FY362" s="13">
        <v>7.2895049999999998E-6</v>
      </c>
      <c r="FZ362" s="13">
        <v>7.2833729999999999E-6</v>
      </c>
      <c r="GA362" s="13">
        <v>7.1606149999999999E-6</v>
      </c>
      <c r="GB362" s="13">
        <v>7.1222479999999998E-6</v>
      </c>
      <c r="GC362" s="13">
        <v>7.0834130000000004E-6</v>
      </c>
      <c r="GD362" s="13">
        <v>6.9188770000000004E-6</v>
      </c>
      <c r="GE362" s="13">
        <v>6.8682300000000001E-6</v>
      </c>
      <c r="GF362" s="13">
        <v>6.8174640000000002E-6</v>
      </c>
      <c r="GG362" s="13">
        <v>6.7614140000000001E-6</v>
      </c>
      <c r="GH362" s="13">
        <v>6.7524769999999997E-6</v>
      </c>
      <c r="GI362" s="13">
        <v>6.7347150000000003E-6</v>
      </c>
      <c r="GJ362" s="13">
        <v>6.743387E-6</v>
      </c>
      <c r="GK362" s="13">
        <v>6.6973859999999996E-6</v>
      </c>
      <c r="GL362" s="13">
        <v>6.5660219999999997E-6</v>
      </c>
      <c r="GM362" s="13">
        <v>6.3693250000000002E-6</v>
      </c>
      <c r="GN362" s="13">
        <v>6.2693280000000002E-6</v>
      </c>
      <c r="GO362" s="13">
        <v>6.2104169999999997E-6</v>
      </c>
      <c r="GP362" s="13">
        <v>6.2007520000000004E-6</v>
      </c>
      <c r="GQ362" s="13">
        <v>6.2367869999999996E-6</v>
      </c>
      <c r="GR362" s="13">
        <v>6.2614190000000002E-6</v>
      </c>
      <c r="GS362" s="13">
        <v>6.2507140000000001E-6</v>
      </c>
      <c r="GT362" s="13">
        <v>6.2809110000000004E-6</v>
      </c>
      <c r="GU362" s="13">
        <v>6.1357819999999997E-6</v>
      </c>
      <c r="GV362" s="13">
        <v>6.0457859999999998E-6</v>
      </c>
      <c r="GW362" s="13">
        <v>6.0331010000000001E-6</v>
      </c>
      <c r="GX362" s="13">
        <v>6.0295079999999998E-6</v>
      </c>
    </row>
    <row r="363" spans="1:206" x14ac:dyDescent="0.25">
      <c r="A363" s="13" t="str">
        <f t="shared" si="4"/>
        <v>Boom-FINE-1-20-Any</v>
      </c>
      <c r="B363" s="13" t="s">
        <v>57</v>
      </c>
      <c r="C363" s="13" t="s">
        <v>30</v>
      </c>
      <c r="D363" s="23">
        <v>1</v>
      </c>
      <c r="E363" s="23">
        <v>20</v>
      </c>
      <c r="F363" s="32" t="s">
        <v>48</v>
      </c>
      <c r="G363" s="33">
        <v>0.79600910000000002</v>
      </c>
      <c r="H363" s="33">
        <v>0.61980900000000005</v>
      </c>
      <c r="I363" s="33">
        <v>0.50870879999999996</v>
      </c>
      <c r="J363" s="33">
        <v>0.43161310000000003</v>
      </c>
      <c r="K363" s="33">
        <v>0.3732589</v>
      </c>
      <c r="L363" s="33">
        <v>0.3270226</v>
      </c>
      <c r="M363" s="33">
        <v>0.2890257</v>
      </c>
      <c r="N363" s="33">
        <v>0.25744830000000002</v>
      </c>
      <c r="O363" s="33">
        <v>0.23107440000000001</v>
      </c>
      <c r="P363" s="33">
        <v>0.208403</v>
      </c>
      <c r="Q363" s="33">
        <v>0.1889229</v>
      </c>
      <c r="R363" s="33">
        <v>0.17222480000000001</v>
      </c>
      <c r="S363" s="33">
        <v>0.15732699999999999</v>
      </c>
      <c r="T363" s="33">
        <v>0.14446809999999999</v>
      </c>
      <c r="U363" s="33">
        <v>0.1330817</v>
      </c>
      <c r="V363" s="33">
        <v>0.1231207</v>
      </c>
      <c r="W363" s="33">
        <v>0.1139124</v>
      </c>
      <c r="X363" s="33">
        <v>0.1055056</v>
      </c>
      <c r="Y363" s="33">
        <v>9.8260189999999997E-2</v>
      </c>
      <c r="Z363" s="33">
        <v>9.1820159999999998E-2</v>
      </c>
      <c r="AA363" s="33">
        <v>8.5665679999999994E-2</v>
      </c>
      <c r="AB363" s="33">
        <v>8.0412960000000006E-2</v>
      </c>
      <c r="AC363" s="33">
        <v>7.5408349999999999E-2</v>
      </c>
      <c r="AD363" s="33">
        <v>7.0826180000000002E-2</v>
      </c>
      <c r="AE363" s="33">
        <v>6.6871399999999998E-2</v>
      </c>
      <c r="AF363" s="33">
        <v>6.2912179999999998E-2</v>
      </c>
      <c r="AG363" s="33">
        <v>5.946543E-2</v>
      </c>
      <c r="AH363" s="33">
        <v>5.6156820000000003E-2</v>
      </c>
      <c r="AI363" s="33">
        <v>5.34233E-2</v>
      </c>
      <c r="AJ363" s="33">
        <v>5.0684369999999999E-2</v>
      </c>
      <c r="AK363" s="33">
        <v>4.8100200000000003E-2</v>
      </c>
      <c r="AL363" s="33">
        <v>4.5849130000000002E-2</v>
      </c>
      <c r="AM363" s="33">
        <v>4.382548E-2</v>
      </c>
      <c r="AN363" s="33">
        <v>4.1911730000000001E-2</v>
      </c>
      <c r="AO363" s="33">
        <v>4.0011890000000001E-2</v>
      </c>
      <c r="AP363" s="33">
        <v>3.8315170000000003E-2</v>
      </c>
      <c r="AQ363" s="33">
        <v>3.6720889999999999E-2</v>
      </c>
      <c r="AR363" s="33">
        <v>3.5206210000000002E-2</v>
      </c>
      <c r="AS363" s="33">
        <v>3.3763700000000001E-2</v>
      </c>
      <c r="AT363" s="33">
        <v>3.2374729999999997E-2</v>
      </c>
      <c r="AU363" s="33">
        <v>3.105196E-2</v>
      </c>
      <c r="AV363" s="33">
        <v>2.98064E-2</v>
      </c>
      <c r="AW363" s="33">
        <v>2.862988E-2</v>
      </c>
      <c r="AX363" s="33">
        <v>2.7511830000000001E-2</v>
      </c>
      <c r="AY363" s="33">
        <v>2.646828E-2</v>
      </c>
      <c r="AZ363" s="33">
        <v>2.5468589999999999E-2</v>
      </c>
      <c r="BA363" s="33">
        <v>2.4513900000000002E-2</v>
      </c>
      <c r="BB363" s="33">
        <v>2.3574060000000001E-2</v>
      </c>
      <c r="BC363" s="33">
        <v>2.2683579999999998E-2</v>
      </c>
      <c r="BD363" s="33">
        <v>2.1837659999999998E-2</v>
      </c>
      <c r="BE363" s="33">
        <v>2.103468E-2</v>
      </c>
      <c r="BF363" s="33">
        <v>2.0273510000000002E-2</v>
      </c>
      <c r="BG363" s="33">
        <v>1.9548119999999999E-2</v>
      </c>
      <c r="BH363" s="33">
        <v>1.885477E-2</v>
      </c>
      <c r="BI363" s="33">
        <v>1.819289E-2</v>
      </c>
      <c r="BJ363" s="33">
        <v>1.7562640000000001E-2</v>
      </c>
      <c r="BK363" s="33">
        <v>1.6963990000000002E-2</v>
      </c>
      <c r="BL363" s="33">
        <v>1.6393939999999999E-2</v>
      </c>
      <c r="BM363" s="33">
        <v>1.5850349999999999E-2</v>
      </c>
      <c r="BN363" s="33">
        <v>1.533148E-2</v>
      </c>
      <c r="BO363" s="33">
        <v>1.483602E-2</v>
      </c>
      <c r="BP363" s="33">
        <v>1.436048E-2</v>
      </c>
      <c r="BQ363" s="33">
        <v>1.390398E-2</v>
      </c>
      <c r="BR363" s="33">
        <v>1.346696E-2</v>
      </c>
      <c r="BS363" s="33">
        <v>1.304864E-2</v>
      </c>
      <c r="BT363" s="33">
        <v>1.264797E-2</v>
      </c>
      <c r="BU363" s="33">
        <v>1.2264870000000001E-2</v>
      </c>
      <c r="BV363" s="33">
        <v>1.189815E-2</v>
      </c>
      <c r="BW363" s="33">
        <v>1.1546829999999999E-2</v>
      </c>
      <c r="BX363" s="33">
        <v>1.1209500000000001E-2</v>
      </c>
      <c r="BY363" s="33">
        <v>1.0886460000000001E-2</v>
      </c>
      <c r="BZ363" s="33">
        <v>1.0577390000000001E-2</v>
      </c>
      <c r="CA363" s="33">
        <v>1.028184E-2</v>
      </c>
      <c r="CB363" s="33">
        <v>9.9978229999999994E-3</v>
      </c>
      <c r="CC363" s="33">
        <v>9.7229599999999992E-3</v>
      </c>
      <c r="CD363" s="33">
        <v>9.4562559999999997E-3</v>
      </c>
      <c r="CE363" s="33">
        <v>9.1993909999999995E-3</v>
      </c>
      <c r="CF363" s="33">
        <v>8.9543780000000007E-3</v>
      </c>
      <c r="CG363" s="33">
        <v>8.7206950000000005E-3</v>
      </c>
      <c r="CH363" s="33">
        <v>8.4969720000000002E-3</v>
      </c>
      <c r="CI363" s="33">
        <v>8.2827309999999998E-3</v>
      </c>
      <c r="CJ363" s="33">
        <v>8.0768039999999999E-3</v>
      </c>
      <c r="CK363" s="33">
        <v>7.8774480000000004E-3</v>
      </c>
      <c r="CL363" s="33">
        <v>7.683306E-3</v>
      </c>
      <c r="CM363" s="33">
        <v>7.4954499999999999E-3</v>
      </c>
      <c r="CN363" s="33">
        <v>7.3156540000000004E-3</v>
      </c>
      <c r="CO363" s="33">
        <v>7.1449169999999998E-3</v>
      </c>
      <c r="CP363" s="33">
        <v>6.9816399999999999E-3</v>
      </c>
      <c r="CQ363" s="33">
        <v>6.8240339999999997E-3</v>
      </c>
      <c r="CR363" s="33">
        <v>6.6709890000000004E-3</v>
      </c>
      <c r="CS363" s="33">
        <v>6.5227499999999999E-3</v>
      </c>
      <c r="CT363" s="33">
        <v>6.3792329999999998E-3</v>
      </c>
      <c r="CU363" s="33">
        <v>6.2410859999999999E-3</v>
      </c>
      <c r="CV363" s="33">
        <v>6.109377E-3</v>
      </c>
      <c r="CW363" s="33">
        <v>5.9849769999999998E-3</v>
      </c>
      <c r="CX363" s="33">
        <v>5.8674039999999997E-3</v>
      </c>
      <c r="CY363" s="33">
        <v>5.7558349999999999E-3</v>
      </c>
      <c r="CZ363" s="33">
        <v>5.6488220000000004E-3</v>
      </c>
      <c r="DA363" s="33">
        <v>5.5447040000000001E-3</v>
      </c>
      <c r="DB363" s="33">
        <v>5.443046E-3</v>
      </c>
      <c r="DC363" s="33">
        <v>5.3449070000000003E-3</v>
      </c>
      <c r="DD363" s="33">
        <v>5.2512419999999997E-3</v>
      </c>
      <c r="DE363" s="33">
        <v>5.1618949999999997E-3</v>
      </c>
      <c r="DF363" s="33">
        <v>5.0761900000000004E-3</v>
      </c>
      <c r="DG363" s="33">
        <v>4.994226E-3</v>
      </c>
      <c r="DH363" s="33">
        <v>4.9161350000000003E-3</v>
      </c>
      <c r="DI363" s="33">
        <v>4.8420240000000003E-3</v>
      </c>
      <c r="DJ363" s="33">
        <v>4.771646E-3</v>
      </c>
      <c r="DK363" s="33">
        <v>4.7049240000000001E-3</v>
      </c>
      <c r="DL363" s="33">
        <v>4.641549E-3</v>
      </c>
      <c r="DM363" s="33">
        <v>4.580789E-3</v>
      </c>
      <c r="DN363" s="33">
        <v>4.5221310000000004E-3</v>
      </c>
      <c r="DO363" s="33">
        <v>4.4655279999999999E-3</v>
      </c>
      <c r="DP363" s="33">
        <v>4.4112200000000004E-3</v>
      </c>
      <c r="DQ363" s="33">
        <v>4.3595630000000003E-3</v>
      </c>
      <c r="DR363" s="33">
        <v>4.3106539999999997E-3</v>
      </c>
      <c r="DS363" s="33">
        <v>4.2642130000000002E-3</v>
      </c>
      <c r="DT363" s="33">
        <v>4.2192999999999996E-3</v>
      </c>
      <c r="DU363" s="33">
        <v>4.1752869999999997E-3</v>
      </c>
      <c r="DV363" s="33">
        <v>4.1321630000000003E-3</v>
      </c>
      <c r="DW363" s="33">
        <v>4.0903850000000002E-3</v>
      </c>
      <c r="DX363" s="33">
        <v>4.0504E-3</v>
      </c>
      <c r="DY363" s="33">
        <v>4.0124380000000001E-3</v>
      </c>
      <c r="DZ363" s="33">
        <v>3.9765060000000003E-3</v>
      </c>
      <c r="EA363" s="33">
        <v>3.9424610000000004E-3</v>
      </c>
      <c r="EB363" s="33">
        <v>3.909544E-3</v>
      </c>
      <c r="EC363" s="33">
        <v>3.8767319999999999E-3</v>
      </c>
      <c r="ED363" s="33">
        <v>3.8433230000000001E-3</v>
      </c>
      <c r="EE363" s="33">
        <v>3.809373E-3</v>
      </c>
      <c r="EF363" s="33">
        <v>3.7755499999999999E-3</v>
      </c>
      <c r="EG363" s="33">
        <v>3.742609E-3</v>
      </c>
      <c r="EH363" s="33">
        <v>3.7113549999999999E-3</v>
      </c>
      <c r="EI363" s="33">
        <v>3.6817130000000001E-3</v>
      </c>
      <c r="EJ363" s="33">
        <v>3.6530149999999999E-3</v>
      </c>
      <c r="EK363" s="33">
        <v>3.6246160000000002E-3</v>
      </c>
      <c r="EL363" s="33">
        <v>3.5960599999999999E-3</v>
      </c>
      <c r="EM363" s="33">
        <v>3.567256E-3</v>
      </c>
      <c r="EN363" s="33">
        <v>3.5379780000000002E-3</v>
      </c>
      <c r="EO363" s="33">
        <v>3.508199E-3</v>
      </c>
      <c r="EP363" s="33">
        <v>3.4785660000000002E-3</v>
      </c>
      <c r="EQ363" s="33">
        <v>3.4498979999999999E-3</v>
      </c>
      <c r="ER363" s="33">
        <v>3.4224659999999999E-3</v>
      </c>
      <c r="ES363" s="33">
        <v>3.3955460000000002E-3</v>
      </c>
      <c r="ET363" s="33">
        <v>3.3684909999999999E-3</v>
      </c>
      <c r="EU363" s="33">
        <v>3.3412590000000001E-3</v>
      </c>
      <c r="EV363" s="33">
        <v>3.314029E-3</v>
      </c>
      <c r="EW363" s="33">
        <v>3.286808E-3</v>
      </c>
      <c r="EX363" s="33">
        <v>3.2592599999999999E-3</v>
      </c>
      <c r="EY363" s="33">
        <v>3.2315479999999999E-3</v>
      </c>
      <c r="EZ363" s="33">
        <v>3.2042329999999999E-3</v>
      </c>
      <c r="FA363" s="33">
        <v>3.1774429999999998E-3</v>
      </c>
      <c r="FB363" s="33">
        <v>3.1508349999999998E-3</v>
      </c>
      <c r="FC363" s="33">
        <v>3.1241569999999998E-3</v>
      </c>
      <c r="FD363" s="33">
        <v>3.0978379999999999E-3</v>
      </c>
      <c r="FE363" s="33">
        <v>3.0721189999999999E-3</v>
      </c>
      <c r="FF363" s="33">
        <v>3.0470219999999999E-3</v>
      </c>
      <c r="FG363" s="33">
        <v>3.022463E-3</v>
      </c>
      <c r="FH363" s="33">
        <v>2.9984209999999998E-3</v>
      </c>
      <c r="FI363" s="33">
        <v>2.9750549999999999E-3</v>
      </c>
      <c r="FJ363" s="33">
        <v>2.9523449999999999E-3</v>
      </c>
      <c r="FK363" s="33">
        <v>2.9298649999999998E-3</v>
      </c>
      <c r="FL363" s="33">
        <v>2.907172E-3</v>
      </c>
      <c r="FM363" s="33">
        <v>2.8837609999999999E-3</v>
      </c>
      <c r="FN363" s="33">
        <v>2.8596580000000002E-3</v>
      </c>
      <c r="FO363" s="33">
        <v>2.8350480000000002E-3</v>
      </c>
      <c r="FP363" s="33">
        <v>2.8101990000000002E-3</v>
      </c>
      <c r="FQ363" s="33">
        <v>2.785446E-3</v>
      </c>
      <c r="FR363" s="33">
        <v>2.7611699999999999E-3</v>
      </c>
      <c r="FS363" s="33">
        <v>2.7378329999999998E-3</v>
      </c>
      <c r="FT363" s="33">
        <v>2.7156239999999998E-3</v>
      </c>
      <c r="FU363" s="33">
        <v>2.6943779999999999E-3</v>
      </c>
      <c r="FV363" s="33">
        <v>2.673875E-3</v>
      </c>
      <c r="FW363" s="33">
        <v>2.6537890000000001E-3</v>
      </c>
      <c r="FX363" s="33">
        <v>2.6338630000000002E-3</v>
      </c>
      <c r="FY363" s="33">
        <v>2.6138680000000001E-3</v>
      </c>
      <c r="FZ363" s="33">
        <v>2.593826E-3</v>
      </c>
      <c r="GA363" s="33">
        <v>2.5737260000000001E-3</v>
      </c>
      <c r="GB363" s="33">
        <v>2.553512E-3</v>
      </c>
      <c r="GC363" s="33">
        <v>2.5332359999999999E-3</v>
      </c>
      <c r="GD363" s="33">
        <v>2.5131540000000001E-3</v>
      </c>
      <c r="GE363" s="33">
        <v>2.4934990000000001E-3</v>
      </c>
      <c r="GF363" s="33">
        <v>2.4743109999999999E-3</v>
      </c>
      <c r="GG363" s="33">
        <v>2.4554429999999999E-3</v>
      </c>
      <c r="GH363" s="33">
        <v>2.436999E-3</v>
      </c>
      <c r="GI363" s="33">
        <v>2.4193159999999999E-3</v>
      </c>
      <c r="GJ363" s="33">
        <v>2.402483E-3</v>
      </c>
      <c r="GK363" s="33">
        <v>2.3862559999999998E-3</v>
      </c>
      <c r="GL363" s="33">
        <v>2.3703550000000002E-3</v>
      </c>
      <c r="GM363" s="33">
        <v>2.354615E-3</v>
      </c>
      <c r="GN363" s="33">
        <v>2.3390630000000002E-3</v>
      </c>
      <c r="GO363" s="33">
        <v>2.3237319999999998E-3</v>
      </c>
      <c r="GP363" s="33">
        <v>2.3086510000000001E-3</v>
      </c>
      <c r="GQ363" s="33">
        <v>2.2938429999999998E-3</v>
      </c>
      <c r="GR363" s="33">
        <v>2.2794709999999999E-3</v>
      </c>
      <c r="GS363" s="33">
        <v>2.2657789999999999E-3</v>
      </c>
      <c r="GT363" s="33">
        <v>2.2528330000000001E-3</v>
      </c>
      <c r="GU363" s="33">
        <v>2.2405659999999998E-3</v>
      </c>
      <c r="GV363" s="33">
        <v>2.2290019999999999E-3</v>
      </c>
      <c r="GW363" s="33">
        <v>2.2182E-3</v>
      </c>
      <c r="GX363" s="33">
        <v>2.208032E-3</v>
      </c>
    </row>
    <row r="364" spans="1:206" x14ac:dyDescent="0.25">
      <c r="A364" s="13" t="str">
        <f t="shared" si="4"/>
        <v>Boom-FINE-1-14-Any</v>
      </c>
      <c r="B364" s="13" t="s">
        <v>57</v>
      </c>
      <c r="C364" s="13" t="s">
        <v>30</v>
      </c>
      <c r="D364" s="23">
        <v>1</v>
      </c>
      <c r="E364" s="23">
        <v>14</v>
      </c>
      <c r="F364" s="32" t="s">
        <v>48</v>
      </c>
      <c r="G364" s="33">
        <v>0.69793919999999998</v>
      </c>
      <c r="H364" s="33">
        <v>0.50568069999999998</v>
      </c>
      <c r="I364" s="33">
        <v>0.39524510000000002</v>
      </c>
      <c r="J364" s="33">
        <v>0.321384</v>
      </c>
      <c r="K364" s="33">
        <v>0.26763399999999998</v>
      </c>
      <c r="L364" s="33">
        <v>0.2268126</v>
      </c>
      <c r="M364" s="33">
        <v>0.1949343</v>
      </c>
      <c r="N364" s="33">
        <v>0.16953670000000001</v>
      </c>
      <c r="O364" s="33">
        <v>0.1489692</v>
      </c>
      <c r="P364" s="33">
        <v>0.1316571</v>
      </c>
      <c r="Q364" s="33">
        <v>0.11733300000000001</v>
      </c>
      <c r="R364" s="33">
        <v>0.1050842</v>
      </c>
      <c r="S364" s="33">
        <v>9.4824649999999996E-2</v>
      </c>
      <c r="T364" s="33">
        <v>8.5828660000000001E-2</v>
      </c>
      <c r="U364" s="33">
        <v>7.8051889999999999E-2</v>
      </c>
      <c r="V364" s="33">
        <v>7.1353040000000006E-2</v>
      </c>
      <c r="W364" s="33">
        <v>6.5386840000000002E-2</v>
      </c>
      <c r="X364" s="33">
        <v>6.0154890000000003E-2</v>
      </c>
      <c r="Y364" s="33">
        <v>5.561514E-2</v>
      </c>
      <c r="Z364" s="33">
        <v>5.1565659999999999E-2</v>
      </c>
      <c r="AA364" s="33">
        <v>4.7899120000000003E-2</v>
      </c>
      <c r="AB364" s="33">
        <v>4.5014850000000002E-2</v>
      </c>
      <c r="AC364" s="33">
        <v>4.2436740000000001E-2</v>
      </c>
      <c r="AD364" s="33">
        <v>3.9972729999999998E-2</v>
      </c>
      <c r="AE364" s="33">
        <v>3.7698240000000001E-2</v>
      </c>
      <c r="AF364" s="33">
        <v>3.569539E-2</v>
      </c>
      <c r="AG364" s="33">
        <v>3.3818710000000002E-2</v>
      </c>
      <c r="AH364" s="33">
        <v>3.2041529999999999E-2</v>
      </c>
      <c r="AI364" s="33">
        <v>3.0396369999999999E-2</v>
      </c>
      <c r="AJ364" s="33">
        <v>2.8894119999999999E-2</v>
      </c>
      <c r="AK364" s="33">
        <v>2.7480330000000001E-2</v>
      </c>
      <c r="AL364" s="33">
        <v>2.6144790000000001E-2</v>
      </c>
      <c r="AM364" s="33">
        <v>2.4934100000000001E-2</v>
      </c>
      <c r="AN364" s="33">
        <v>2.3796189999999998E-2</v>
      </c>
      <c r="AO364" s="33">
        <v>2.2733349999999999E-2</v>
      </c>
      <c r="AP364" s="33">
        <v>2.174357E-2</v>
      </c>
      <c r="AQ364" s="33">
        <v>2.0820490000000001E-2</v>
      </c>
      <c r="AR364" s="33">
        <v>1.989492E-2</v>
      </c>
      <c r="AS364" s="33">
        <v>1.9036040000000001E-2</v>
      </c>
      <c r="AT364" s="33">
        <v>1.823673E-2</v>
      </c>
      <c r="AU364" s="33">
        <v>1.749179E-2</v>
      </c>
      <c r="AV364" s="33">
        <v>1.6796800000000001E-2</v>
      </c>
      <c r="AW364" s="33">
        <v>1.614604E-2</v>
      </c>
      <c r="AX364" s="33">
        <v>1.55351E-2</v>
      </c>
      <c r="AY364" s="33">
        <v>1.4960970000000001E-2</v>
      </c>
      <c r="AZ364" s="33">
        <v>1.4422829999999999E-2</v>
      </c>
      <c r="BA364" s="33">
        <v>1.391796E-2</v>
      </c>
      <c r="BB364" s="33">
        <v>1.3443770000000001E-2</v>
      </c>
      <c r="BC364" s="33">
        <v>1.2998010000000001E-2</v>
      </c>
      <c r="BD364" s="33">
        <v>1.2577079999999999E-2</v>
      </c>
      <c r="BE364" s="33">
        <v>1.2179840000000001E-2</v>
      </c>
      <c r="BF364" s="33">
        <v>1.1804739999999999E-2</v>
      </c>
      <c r="BG364" s="33">
        <v>1.1450770000000001E-2</v>
      </c>
      <c r="BH364" s="33">
        <v>1.111494E-2</v>
      </c>
      <c r="BI364" s="33">
        <v>1.079651E-2</v>
      </c>
      <c r="BJ364" s="33">
        <v>1.0496119999999999E-2</v>
      </c>
      <c r="BK364" s="33">
        <v>1.0212560000000001E-2</v>
      </c>
      <c r="BL364" s="33">
        <v>9.9445130000000003E-3</v>
      </c>
      <c r="BM364" s="33">
        <v>9.6906319999999994E-3</v>
      </c>
      <c r="BN364" s="33">
        <v>9.4495099999999995E-3</v>
      </c>
      <c r="BO364" s="33">
        <v>9.2205970000000005E-3</v>
      </c>
      <c r="BP364" s="33">
        <v>9.0026729999999992E-3</v>
      </c>
      <c r="BQ364" s="33">
        <v>8.7951420000000006E-3</v>
      </c>
      <c r="BR364" s="33">
        <v>8.5989770000000007E-3</v>
      </c>
      <c r="BS364" s="33">
        <v>8.4134459999999998E-3</v>
      </c>
      <c r="BT364" s="33">
        <v>8.237075E-3</v>
      </c>
      <c r="BU364" s="33">
        <v>8.0689469999999999E-3</v>
      </c>
      <c r="BV364" s="33">
        <v>7.9090859999999992E-3</v>
      </c>
      <c r="BW364" s="33">
        <v>7.7573319999999996E-3</v>
      </c>
      <c r="BX364" s="33">
        <v>7.6131410000000004E-3</v>
      </c>
      <c r="BY364" s="33">
        <v>7.4754419999999997E-3</v>
      </c>
      <c r="BZ364" s="33">
        <v>7.3430229999999997E-3</v>
      </c>
      <c r="CA364" s="33">
        <v>7.2160719999999996E-3</v>
      </c>
      <c r="CB364" s="33">
        <v>7.0945269999999998E-3</v>
      </c>
      <c r="CC364" s="33">
        <v>6.9777540000000001E-3</v>
      </c>
      <c r="CD364" s="33">
        <v>6.8658690000000001E-3</v>
      </c>
      <c r="CE364" s="33">
        <v>6.7593419999999998E-3</v>
      </c>
      <c r="CF364" s="33">
        <v>6.6580509999999999E-3</v>
      </c>
      <c r="CG364" s="33">
        <v>6.5605660000000003E-3</v>
      </c>
      <c r="CH364" s="33">
        <v>6.4660940000000004E-3</v>
      </c>
      <c r="CI364" s="33">
        <v>6.374134E-3</v>
      </c>
      <c r="CJ364" s="33">
        <v>6.2846389999999999E-3</v>
      </c>
      <c r="CK364" s="33">
        <v>6.1980919999999997E-3</v>
      </c>
      <c r="CL364" s="33">
        <v>6.1148820000000003E-3</v>
      </c>
      <c r="CM364" s="33">
        <v>6.0346810000000001E-3</v>
      </c>
      <c r="CN364" s="33">
        <v>5.9573610000000004E-3</v>
      </c>
      <c r="CO364" s="33">
        <v>5.8833660000000001E-3</v>
      </c>
      <c r="CP364" s="33">
        <v>5.8129389999999996E-3</v>
      </c>
      <c r="CQ364" s="33">
        <v>5.7450970000000002E-3</v>
      </c>
      <c r="CR364" s="33">
        <v>5.6787310000000002E-3</v>
      </c>
      <c r="CS364" s="33">
        <v>5.6138000000000004E-3</v>
      </c>
      <c r="CT364" s="33">
        <v>5.5503619999999997E-3</v>
      </c>
      <c r="CU364" s="33">
        <v>5.4885639999999996E-3</v>
      </c>
      <c r="CV364" s="33">
        <v>5.4287570000000002E-3</v>
      </c>
      <c r="CW364" s="33">
        <v>5.3711339999999996E-3</v>
      </c>
      <c r="CX364" s="33">
        <v>5.3151750000000001E-3</v>
      </c>
      <c r="CY364" s="33">
        <v>5.2604690000000003E-3</v>
      </c>
      <c r="CZ364" s="33">
        <v>5.2070320000000003E-3</v>
      </c>
      <c r="DA364" s="33">
        <v>5.1549559999999996E-3</v>
      </c>
      <c r="DB364" s="33">
        <v>5.1044039999999999E-3</v>
      </c>
      <c r="DC364" s="33">
        <v>5.0555050000000001E-3</v>
      </c>
      <c r="DD364" s="33">
        <v>5.0079490000000003E-3</v>
      </c>
      <c r="DE364" s="33">
        <v>4.9619729999999997E-3</v>
      </c>
      <c r="DF364" s="33">
        <v>4.9176070000000001E-3</v>
      </c>
      <c r="DG364" s="33">
        <v>4.8746550000000003E-3</v>
      </c>
      <c r="DH364" s="33">
        <v>4.8326310000000004E-3</v>
      </c>
      <c r="DI364" s="33">
        <v>4.7917259999999996E-3</v>
      </c>
      <c r="DJ364" s="33">
        <v>4.7519399999999996E-3</v>
      </c>
      <c r="DK364" s="33">
        <v>4.7128639999999998E-3</v>
      </c>
      <c r="DL364" s="33">
        <v>4.67433E-3</v>
      </c>
      <c r="DM364" s="33">
        <v>4.6363919999999996E-3</v>
      </c>
      <c r="DN364" s="33">
        <v>4.5992689999999996E-3</v>
      </c>
      <c r="DO364" s="33">
        <v>4.5632529999999998E-3</v>
      </c>
      <c r="DP364" s="33">
        <v>4.5289199999999996E-3</v>
      </c>
      <c r="DQ364" s="33">
        <v>4.496524E-3</v>
      </c>
      <c r="DR364" s="33">
        <v>4.4655249999999997E-3</v>
      </c>
      <c r="DS364" s="33">
        <v>4.4354140000000004E-3</v>
      </c>
      <c r="DT364" s="33">
        <v>4.4061990000000004E-3</v>
      </c>
      <c r="DU364" s="33">
        <v>4.3776429999999996E-3</v>
      </c>
      <c r="DV364" s="33">
        <v>4.3494229999999998E-3</v>
      </c>
      <c r="DW364" s="33">
        <v>4.3213799999999997E-3</v>
      </c>
      <c r="DX364" s="33">
        <v>4.2937799999999996E-3</v>
      </c>
      <c r="DY364" s="33">
        <v>4.2668749999999998E-3</v>
      </c>
      <c r="DZ364" s="33">
        <v>4.2406730000000004E-3</v>
      </c>
      <c r="EA364" s="33">
        <v>4.2148230000000004E-3</v>
      </c>
      <c r="EB364" s="33">
        <v>4.1892270000000002E-3</v>
      </c>
      <c r="EC364" s="33">
        <v>4.1638789999999997E-3</v>
      </c>
      <c r="ED364" s="33">
        <v>4.1389640000000002E-3</v>
      </c>
      <c r="EE364" s="33">
        <v>4.114726E-3</v>
      </c>
      <c r="EF364" s="33">
        <v>4.0911940000000003E-3</v>
      </c>
      <c r="EG364" s="33">
        <v>4.0682569999999996E-3</v>
      </c>
      <c r="EH364" s="33">
        <v>4.0458849999999999E-3</v>
      </c>
      <c r="EI364" s="33">
        <v>4.0242430000000003E-3</v>
      </c>
      <c r="EJ364" s="33">
        <v>4.0031989999999998E-3</v>
      </c>
      <c r="EK364" s="33">
        <v>3.9823519999999998E-3</v>
      </c>
      <c r="EL364" s="33">
        <v>3.9613779999999998E-3</v>
      </c>
      <c r="EM364" s="33">
        <v>3.9402129999999997E-3</v>
      </c>
      <c r="EN364" s="33">
        <v>3.9190279999999997E-3</v>
      </c>
      <c r="EO364" s="33">
        <v>3.8979100000000001E-3</v>
      </c>
      <c r="EP364" s="33">
        <v>3.8767950000000002E-3</v>
      </c>
      <c r="EQ364" s="33">
        <v>3.8557560000000001E-3</v>
      </c>
      <c r="ER364" s="33">
        <v>3.834994E-3</v>
      </c>
      <c r="ES364" s="33">
        <v>3.8144749999999999E-3</v>
      </c>
      <c r="ET364" s="33">
        <v>3.7942179999999998E-3</v>
      </c>
      <c r="EU364" s="33">
        <v>3.774215E-3</v>
      </c>
      <c r="EV364" s="33">
        <v>3.7544319999999998E-3</v>
      </c>
      <c r="EW364" s="33">
        <v>3.7348540000000001E-3</v>
      </c>
      <c r="EX364" s="33">
        <v>3.715608E-3</v>
      </c>
      <c r="EY364" s="33">
        <v>3.6968639999999998E-3</v>
      </c>
      <c r="EZ364" s="33">
        <v>3.6785670000000002E-3</v>
      </c>
      <c r="FA364" s="33">
        <v>3.660768E-3</v>
      </c>
      <c r="FB364" s="33">
        <v>3.6434700000000002E-3</v>
      </c>
      <c r="FC364" s="33">
        <v>3.626448E-3</v>
      </c>
      <c r="FD364" s="33">
        <v>3.6095680000000001E-3</v>
      </c>
      <c r="FE364" s="33">
        <v>3.5926249999999999E-3</v>
      </c>
      <c r="FF364" s="33">
        <v>3.5754910000000001E-3</v>
      </c>
      <c r="FG364" s="33">
        <v>3.5582610000000001E-3</v>
      </c>
      <c r="FH364" s="33">
        <v>3.541111E-3</v>
      </c>
      <c r="FI364" s="33">
        <v>3.5239730000000001E-3</v>
      </c>
      <c r="FJ364" s="33">
        <v>3.506852E-3</v>
      </c>
      <c r="FK364" s="33">
        <v>3.4897550000000002E-3</v>
      </c>
      <c r="FL364" s="33">
        <v>3.4729370000000002E-3</v>
      </c>
      <c r="FM364" s="33">
        <v>3.4565310000000001E-3</v>
      </c>
      <c r="FN364" s="33">
        <v>3.4406049999999998E-3</v>
      </c>
      <c r="FO364" s="33">
        <v>3.4249879999999999E-3</v>
      </c>
      <c r="FP364" s="33">
        <v>3.4094289999999998E-3</v>
      </c>
      <c r="FQ364" s="33">
        <v>3.3939690000000002E-3</v>
      </c>
      <c r="FR364" s="33">
        <v>3.3785680000000002E-3</v>
      </c>
      <c r="FS364" s="33">
        <v>3.363141E-3</v>
      </c>
      <c r="FT364" s="33">
        <v>3.347652E-3</v>
      </c>
      <c r="FU364" s="33">
        <v>3.3319740000000001E-3</v>
      </c>
      <c r="FV364" s="33">
        <v>3.316144E-3</v>
      </c>
      <c r="FW364" s="33">
        <v>3.3002280000000001E-3</v>
      </c>
      <c r="FX364" s="33">
        <v>3.2844049999999998E-3</v>
      </c>
      <c r="FY364" s="33">
        <v>3.2686529999999998E-3</v>
      </c>
      <c r="FZ364" s="33">
        <v>3.2531389999999999E-3</v>
      </c>
      <c r="GA364" s="33">
        <v>3.237976E-3</v>
      </c>
      <c r="GB364" s="33">
        <v>3.2230589999999999E-3</v>
      </c>
      <c r="GC364" s="33">
        <v>3.2083300000000001E-3</v>
      </c>
      <c r="GD364" s="33">
        <v>3.193745E-3</v>
      </c>
      <c r="GE364" s="33">
        <v>3.1792159999999999E-3</v>
      </c>
      <c r="GF364" s="33">
        <v>3.1646339999999999E-3</v>
      </c>
      <c r="GG364" s="33">
        <v>3.149846E-3</v>
      </c>
      <c r="GH364" s="33">
        <v>3.1346439999999998E-3</v>
      </c>
      <c r="GI364" s="33">
        <v>3.118759E-3</v>
      </c>
      <c r="GJ364" s="33">
        <v>3.1022100000000002E-3</v>
      </c>
      <c r="GK364" s="33">
        <v>3.085193E-3</v>
      </c>
      <c r="GL364" s="33">
        <v>3.0679169999999999E-3</v>
      </c>
      <c r="GM364" s="33">
        <v>3.050653E-3</v>
      </c>
      <c r="GN364" s="33">
        <v>3.033553E-3</v>
      </c>
      <c r="GO364" s="33">
        <v>3.0167620000000001E-3</v>
      </c>
      <c r="GP364" s="33">
        <v>3.000427E-3</v>
      </c>
      <c r="GQ364" s="33">
        <v>2.984474E-3</v>
      </c>
      <c r="GR364" s="33">
        <v>2.9688499999999999E-3</v>
      </c>
      <c r="GS364" s="33">
        <v>2.9533390000000001E-3</v>
      </c>
      <c r="GT364" s="33">
        <v>2.9378379999999999E-3</v>
      </c>
      <c r="GU364" s="33">
        <v>2.9222499999999999E-3</v>
      </c>
      <c r="GV364" s="33">
        <v>2.9064339999999998E-3</v>
      </c>
      <c r="GW364" s="33">
        <v>2.8903549999999998E-3</v>
      </c>
      <c r="GX364" s="33">
        <v>2.8739540000000002E-3</v>
      </c>
    </row>
    <row r="365" spans="1:206" x14ac:dyDescent="0.25">
      <c r="A365" s="13" t="str">
        <f t="shared" si="4"/>
        <v>Boom-FINE-1-7-Any</v>
      </c>
      <c r="B365" s="13" t="s">
        <v>57</v>
      </c>
      <c r="C365" s="13" t="s">
        <v>30</v>
      </c>
      <c r="D365" s="23">
        <v>1</v>
      </c>
      <c r="E365" s="23">
        <v>7</v>
      </c>
      <c r="F365" s="32" t="s">
        <v>48</v>
      </c>
      <c r="G365" s="33">
        <v>0.46310960000000001</v>
      </c>
      <c r="H365" s="33">
        <v>0.27541100000000002</v>
      </c>
      <c r="I365" s="33">
        <v>0.19192980000000001</v>
      </c>
      <c r="J365" s="33">
        <v>0.14563119999999999</v>
      </c>
      <c r="K365" s="33">
        <v>0.11623749999999999</v>
      </c>
      <c r="L365" s="33">
        <v>9.5827480000000007E-2</v>
      </c>
      <c r="M365" s="33">
        <v>8.1132930000000006E-2</v>
      </c>
      <c r="N365" s="33">
        <v>6.9720149999999995E-2</v>
      </c>
      <c r="O365" s="33">
        <v>6.0900040000000003E-2</v>
      </c>
      <c r="P365" s="33">
        <v>5.3818680000000001E-2</v>
      </c>
      <c r="Q365" s="33">
        <v>4.7983400000000002E-2</v>
      </c>
      <c r="R365" s="33">
        <v>4.467989E-2</v>
      </c>
      <c r="S365" s="33">
        <v>4.1768569999999998E-2</v>
      </c>
      <c r="T365" s="33">
        <v>3.9188239999999999E-2</v>
      </c>
      <c r="U365" s="33">
        <v>3.6800449999999998E-2</v>
      </c>
      <c r="V365" s="33">
        <v>3.446432E-2</v>
      </c>
      <c r="W365" s="33">
        <v>3.2234499999999999E-2</v>
      </c>
      <c r="X365" s="33">
        <v>3.0274220000000001E-2</v>
      </c>
      <c r="Y365" s="33">
        <v>2.8554550000000001E-2</v>
      </c>
      <c r="Z365" s="33">
        <v>2.7028630000000001E-2</v>
      </c>
      <c r="AA365" s="33">
        <v>2.565446E-2</v>
      </c>
      <c r="AB365" s="33">
        <v>2.442625E-2</v>
      </c>
      <c r="AC365" s="33">
        <v>2.3315969999999998E-2</v>
      </c>
      <c r="AD365" s="33">
        <v>2.229484E-2</v>
      </c>
      <c r="AE365" s="33">
        <v>2.1370320000000002E-2</v>
      </c>
      <c r="AF365" s="33">
        <v>2.0514669999999999E-2</v>
      </c>
      <c r="AG365" s="33">
        <v>1.9735229999999999E-2</v>
      </c>
      <c r="AH365" s="33">
        <v>1.891518E-2</v>
      </c>
      <c r="AI365" s="33">
        <v>1.8176020000000001E-2</v>
      </c>
      <c r="AJ365" s="33">
        <v>1.7507160000000001E-2</v>
      </c>
      <c r="AK365" s="33">
        <v>1.6899850000000001E-2</v>
      </c>
      <c r="AL365" s="33">
        <v>1.6345330000000002E-2</v>
      </c>
      <c r="AM365" s="33">
        <v>1.5838020000000001E-2</v>
      </c>
      <c r="AN365" s="33">
        <v>1.537033E-2</v>
      </c>
      <c r="AO365" s="33">
        <v>1.493831E-2</v>
      </c>
      <c r="AP365" s="33">
        <v>1.4537370000000001E-2</v>
      </c>
      <c r="AQ365" s="33">
        <v>1.416422E-2</v>
      </c>
      <c r="AR365" s="33">
        <v>1.381695E-2</v>
      </c>
      <c r="AS365" s="33">
        <v>1.349213E-2</v>
      </c>
      <c r="AT365" s="33">
        <v>1.3187519999999999E-2</v>
      </c>
      <c r="AU365" s="33">
        <v>1.2902179999999999E-2</v>
      </c>
      <c r="AV365" s="33">
        <v>1.263247E-2</v>
      </c>
      <c r="AW365" s="33">
        <v>1.2378770000000001E-2</v>
      </c>
      <c r="AX365" s="33">
        <v>1.213823E-2</v>
      </c>
      <c r="AY365" s="33">
        <v>1.1911049999999999E-2</v>
      </c>
      <c r="AZ365" s="33">
        <v>1.1695530000000001E-2</v>
      </c>
      <c r="BA365" s="33">
        <v>1.1490459999999999E-2</v>
      </c>
      <c r="BB365" s="33">
        <v>1.1295009999999999E-2</v>
      </c>
      <c r="BC365" s="33">
        <v>1.1108130000000001E-2</v>
      </c>
      <c r="BD365" s="33">
        <v>1.092982E-2</v>
      </c>
      <c r="BE365" s="33">
        <v>1.075948E-2</v>
      </c>
      <c r="BF365" s="33">
        <v>1.0595250000000001E-2</v>
      </c>
      <c r="BG365" s="33">
        <v>1.043811E-2</v>
      </c>
      <c r="BH365" s="33">
        <v>1.028568E-2</v>
      </c>
      <c r="BI365" s="33">
        <v>1.013941E-2</v>
      </c>
      <c r="BJ365" s="33">
        <v>9.9978489999999996E-3</v>
      </c>
      <c r="BK365" s="33">
        <v>9.8622150000000006E-3</v>
      </c>
      <c r="BL365" s="33">
        <v>9.7308670000000007E-3</v>
      </c>
      <c r="BM365" s="33">
        <v>9.6034970000000008E-3</v>
      </c>
      <c r="BN365" s="33">
        <v>9.4808170000000008E-3</v>
      </c>
      <c r="BO365" s="33">
        <v>9.3617010000000001E-3</v>
      </c>
      <c r="BP365" s="33">
        <v>9.2459320000000001E-3</v>
      </c>
      <c r="BQ365" s="33">
        <v>9.1334339999999993E-3</v>
      </c>
      <c r="BR365" s="33">
        <v>9.0233799999999992E-3</v>
      </c>
      <c r="BS365" s="33">
        <v>8.9161410000000007E-3</v>
      </c>
      <c r="BT365" s="33">
        <v>8.8115780000000005E-3</v>
      </c>
      <c r="BU365" s="33">
        <v>8.7101750000000006E-3</v>
      </c>
      <c r="BV365" s="33">
        <v>8.6113390000000008E-3</v>
      </c>
      <c r="BW365" s="33">
        <v>8.5154400000000009E-3</v>
      </c>
      <c r="BX365" s="33">
        <v>8.4218969999999994E-3</v>
      </c>
      <c r="BY365" s="33">
        <v>8.3301290000000004E-3</v>
      </c>
      <c r="BZ365" s="33">
        <v>8.2402599999999993E-3</v>
      </c>
      <c r="CA365" s="33">
        <v>8.1520069999999993E-3</v>
      </c>
      <c r="CB365" s="33">
        <v>8.0649469999999994E-3</v>
      </c>
      <c r="CC365" s="33">
        <v>7.9796320000000004E-3</v>
      </c>
      <c r="CD365" s="33">
        <v>7.8956889999999991E-3</v>
      </c>
      <c r="CE365" s="33">
        <v>7.8130019999999994E-3</v>
      </c>
      <c r="CF365" s="33">
        <v>7.7314899999999997E-3</v>
      </c>
      <c r="CG365" s="33">
        <v>7.6515419999999999E-3</v>
      </c>
      <c r="CH365" s="33">
        <v>7.5734929999999997E-3</v>
      </c>
      <c r="CI365" s="33">
        <v>7.4976870000000003E-3</v>
      </c>
      <c r="CJ365" s="33">
        <v>7.423687E-3</v>
      </c>
      <c r="CK365" s="33">
        <v>7.3509450000000002E-3</v>
      </c>
      <c r="CL365" s="33">
        <v>7.27884E-3</v>
      </c>
      <c r="CM365" s="33">
        <v>7.2074779999999998E-3</v>
      </c>
      <c r="CN365" s="33">
        <v>7.136809E-3</v>
      </c>
      <c r="CO365" s="33">
        <v>7.0673070000000001E-3</v>
      </c>
      <c r="CP365" s="33">
        <v>6.9985589999999997E-3</v>
      </c>
      <c r="CQ365" s="33">
        <v>6.9307550000000002E-3</v>
      </c>
      <c r="CR365" s="33">
        <v>6.8643979999999999E-3</v>
      </c>
      <c r="CS365" s="33">
        <v>6.799523E-3</v>
      </c>
      <c r="CT365" s="33">
        <v>6.7355829999999998E-3</v>
      </c>
      <c r="CU365" s="33">
        <v>6.672168E-3</v>
      </c>
      <c r="CV365" s="33">
        <v>6.6099729999999999E-3</v>
      </c>
      <c r="CW365" s="33">
        <v>6.5494810000000002E-3</v>
      </c>
      <c r="CX365" s="33">
        <v>6.4906269999999997E-3</v>
      </c>
      <c r="CY365" s="33">
        <v>6.4331340000000001E-3</v>
      </c>
      <c r="CZ365" s="33">
        <v>6.3766389999999999E-3</v>
      </c>
      <c r="DA365" s="33">
        <v>6.3208439999999999E-3</v>
      </c>
      <c r="DB365" s="33">
        <v>6.2653240000000001E-3</v>
      </c>
      <c r="DC365" s="33">
        <v>6.2100289999999997E-3</v>
      </c>
      <c r="DD365" s="33">
        <v>6.1550729999999996E-3</v>
      </c>
      <c r="DE365" s="33">
        <v>6.1009089999999998E-3</v>
      </c>
      <c r="DF365" s="33">
        <v>6.0479690000000003E-3</v>
      </c>
      <c r="DG365" s="33">
        <v>5.9964670000000001E-3</v>
      </c>
      <c r="DH365" s="33">
        <v>5.9463270000000004E-3</v>
      </c>
      <c r="DI365" s="33">
        <v>5.8972599999999997E-3</v>
      </c>
      <c r="DJ365" s="33">
        <v>5.8491189999999998E-3</v>
      </c>
      <c r="DK365" s="33">
        <v>5.8020329999999998E-3</v>
      </c>
      <c r="DL365" s="33">
        <v>5.7562059999999998E-3</v>
      </c>
      <c r="DM365" s="33">
        <v>5.7113010000000002E-3</v>
      </c>
      <c r="DN365" s="33">
        <v>5.6668710000000004E-3</v>
      </c>
      <c r="DO365" s="33">
        <v>5.6227819999999998E-3</v>
      </c>
      <c r="DP365" s="33">
        <v>5.5790029999999999E-3</v>
      </c>
      <c r="DQ365" s="33">
        <v>5.5357030000000003E-3</v>
      </c>
      <c r="DR365" s="33">
        <v>5.4930600000000001E-3</v>
      </c>
      <c r="DS365" s="33">
        <v>5.4515830000000003E-3</v>
      </c>
      <c r="DT365" s="33">
        <v>5.4114899999999997E-3</v>
      </c>
      <c r="DU365" s="33">
        <v>5.3726340000000003E-3</v>
      </c>
      <c r="DV365" s="33">
        <v>5.3347619999999998E-3</v>
      </c>
      <c r="DW365" s="33">
        <v>5.2976280000000004E-3</v>
      </c>
      <c r="DX365" s="33">
        <v>5.2609600000000003E-3</v>
      </c>
      <c r="DY365" s="33">
        <v>5.2243200000000002E-3</v>
      </c>
      <c r="DZ365" s="33">
        <v>5.1876520000000001E-3</v>
      </c>
      <c r="EA365" s="33">
        <v>5.1512290000000002E-3</v>
      </c>
      <c r="EB365" s="33">
        <v>5.1151429999999999E-3</v>
      </c>
      <c r="EC365" s="33">
        <v>5.0792930000000003E-3</v>
      </c>
      <c r="ED365" s="33">
        <v>5.0435410000000003E-3</v>
      </c>
      <c r="EE365" s="33">
        <v>5.0081969999999998E-3</v>
      </c>
      <c r="EF365" s="33">
        <v>4.9736880000000004E-3</v>
      </c>
      <c r="EG365" s="33">
        <v>4.9401469999999998E-3</v>
      </c>
      <c r="EH365" s="33">
        <v>4.907626E-3</v>
      </c>
      <c r="EI365" s="33">
        <v>4.8760959999999999E-3</v>
      </c>
      <c r="EJ365" s="33">
        <v>4.8454190000000001E-3</v>
      </c>
      <c r="EK365" s="33">
        <v>4.8151289999999996E-3</v>
      </c>
      <c r="EL365" s="33">
        <v>4.7847949999999997E-3</v>
      </c>
      <c r="EM365" s="33">
        <v>4.7540619999999999E-3</v>
      </c>
      <c r="EN365" s="33">
        <v>4.7227900000000001E-3</v>
      </c>
      <c r="EO365" s="33">
        <v>4.6911970000000002E-3</v>
      </c>
      <c r="EP365" s="33">
        <v>4.6595209999999998E-3</v>
      </c>
      <c r="EQ365" s="33">
        <v>4.6280280000000002E-3</v>
      </c>
      <c r="ER365" s="33">
        <v>4.5969929999999997E-3</v>
      </c>
      <c r="ES365" s="33">
        <v>4.5666730000000003E-3</v>
      </c>
      <c r="ET365" s="33">
        <v>4.5372620000000002E-3</v>
      </c>
      <c r="EU365" s="33">
        <v>4.5087829999999997E-3</v>
      </c>
      <c r="EV365" s="33">
        <v>4.4810780000000003E-3</v>
      </c>
      <c r="EW365" s="33">
        <v>4.4537370000000001E-3</v>
      </c>
      <c r="EX365" s="33">
        <v>4.4264600000000001E-3</v>
      </c>
      <c r="EY365" s="33">
        <v>4.3991569999999999E-3</v>
      </c>
      <c r="EZ365" s="33">
        <v>4.3715780000000001E-3</v>
      </c>
      <c r="FA365" s="33">
        <v>4.343464E-3</v>
      </c>
      <c r="FB365" s="33">
        <v>4.3148010000000001E-3</v>
      </c>
      <c r="FC365" s="33">
        <v>4.2858230000000002E-3</v>
      </c>
      <c r="FD365" s="33">
        <v>4.2569210000000003E-3</v>
      </c>
      <c r="FE365" s="33">
        <v>4.2283540000000001E-3</v>
      </c>
      <c r="FF365" s="33">
        <v>4.2004039999999996E-3</v>
      </c>
      <c r="FG365" s="33">
        <v>4.1733949999999999E-3</v>
      </c>
      <c r="FH365" s="33">
        <v>4.1475870000000003E-3</v>
      </c>
      <c r="FI365" s="33">
        <v>4.1227970000000001E-3</v>
      </c>
      <c r="FJ365" s="33">
        <v>4.0984319999999999E-3</v>
      </c>
      <c r="FK365" s="33">
        <v>4.0740280000000004E-3</v>
      </c>
      <c r="FL365" s="33">
        <v>4.0492669999999996E-3</v>
      </c>
      <c r="FM365" s="33">
        <v>4.0239760000000003E-3</v>
      </c>
      <c r="FN365" s="33">
        <v>3.9981499999999998E-3</v>
      </c>
      <c r="FO365" s="33">
        <v>3.971919E-3</v>
      </c>
      <c r="FP365" s="33">
        <v>3.9455230000000003E-3</v>
      </c>
      <c r="FQ365" s="33">
        <v>3.9193229999999997E-3</v>
      </c>
      <c r="FR365" s="33">
        <v>3.8936719999999999E-3</v>
      </c>
      <c r="FS365" s="33">
        <v>3.8686749999999998E-3</v>
      </c>
      <c r="FT365" s="33">
        <v>3.8443040000000002E-3</v>
      </c>
      <c r="FU365" s="33">
        <v>3.8204889999999998E-3</v>
      </c>
      <c r="FV365" s="33">
        <v>3.7972000000000001E-3</v>
      </c>
      <c r="FW365" s="33">
        <v>3.7744990000000002E-3</v>
      </c>
      <c r="FX365" s="33">
        <v>3.7522129999999999E-3</v>
      </c>
      <c r="FY365" s="33">
        <v>3.7300900000000001E-3</v>
      </c>
      <c r="FZ365" s="33">
        <v>3.7079589999999998E-3</v>
      </c>
      <c r="GA365" s="33">
        <v>3.6856609999999998E-3</v>
      </c>
      <c r="GB365" s="33">
        <v>3.6631039999999999E-3</v>
      </c>
      <c r="GC365" s="33">
        <v>3.640281E-3</v>
      </c>
      <c r="GD365" s="33">
        <v>3.617477E-3</v>
      </c>
      <c r="GE365" s="33">
        <v>3.5951030000000001E-3</v>
      </c>
      <c r="GF365" s="33">
        <v>3.5734500000000002E-3</v>
      </c>
      <c r="GG365" s="33">
        <v>3.5526870000000001E-3</v>
      </c>
      <c r="GH365" s="33">
        <v>3.5328130000000001E-3</v>
      </c>
      <c r="GI365" s="33">
        <v>3.513749E-3</v>
      </c>
      <c r="GJ365" s="33">
        <v>3.4954180000000001E-3</v>
      </c>
      <c r="GK365" s="33">
        <v>3.4775990000000001E-3</v>
      </c>
      <c r="GL365" s="33">
        <v>3.4601620000000001E-3</v>
      </c>
      <c r="GM365" s="33">
        <v>3.4428829999999999E-3</v>
      </c>
      <c r="GN365" s="33">
        <v>3.4256619999999999E-3</v>
      </c>
      <c r="GO365" s="33">
        <v>3.4084879999999999E-3</v>
      </c>
      <c r="GP365" s="33">
        <v>3.3916440000000001E-3</v>
      </c>
      <c r="GQ365" s="33">
        <v>3.3754150000000001E-3</v>
      </c>
      <c r="GR365" s="33">
        <v>3.3598629999999998E-3</v>
      </c>
      <c r="GS365" s="33">
        <v>3.3449349999999998E-3</v>
      </c>
      <c r="GT365" s="33">
        <v>3.3305420000000001E-3</v>
      </c>
      <c r="GU365" s="33">
        <v>3.3166150000000002E-3</v>
      </c>
      <c r="GV365" s="33">
        <v>3.30313E-3</v>
      </c>
      <c r="GW365" s="33">
        <v>3.2898850000000002E-3</v>
      </c>
      <c r="GX365" s="33">
        <v>3.2766760000000001E-3</v>
      </c>
    </row>
    <row r="366" spans="1:206" x14ac:dyDescent="0.25">
      <c r="A366" s="13" t="str">
        <f t="shared" si="4"/>
        <v>Boom-FINE-1-20-60</v>
      </c>
      <c r="B366" s="13" t="s">
        <v>57</v>
      </c>
      <c r="C366" s="13" t="s">
        <v>30</v>
      </c>
      <c r="D366" s="23">
        <v>1</v>
      </c>
      <c r="E366" s="23">
        <v>20</v>
      </c>
      <c r="F366" s="32">
        <v>60</v>
      </c>
      <c r="G366" s="13">
        <v>0.75546760000000002</v>
      </c>
      <c r="H366" s="13">
        <v>0.58140139999999996</v>
      </c>
      <c r="I366" s="13">
        <v>0.47217039999999999</v>
      </c>
      <c r="J366" s="13">
        <v>0.39681060000000001</v>
      </c>
      <c r="K366" s="13">
        <v>0.34021770000000001</v>
      </c>
      <c r="L366" s="13">
        <v>0.2955334</v>
      </c>
      <c r="M366" s="13">
        <v>0.25898789999999999</v>
      </c>
      <c r="N366" s="13">
        <v>0.22877839999999999</v>
      </c>
      <c r="O366" s="13">
        <v>0.20368339999999999</v>
      </c>
      <c r="P366" s="13">
        <v>0.18223039999999999</v>
      </c>
      <c r="Q366" s="13">
        <v>0.1639091</v>
      </c>
      <c r="R366" s="13">
        <v>0.14828810000000001</v>
      </c>
      <c r="S366" s="13">
        <v>0.13440630000000001</v>
      </c>
      <c r="T366" s="13">
        <v>0.12251960000000001</v>
      </c>
      <c r="U366" s="13">
        <v>0.1119821</v>
      </c>
      <c r="V366" s="13">
        <v>0.1028492</v>
      </c>
      <c r="W366" s="13">
        <v>9.4498780000000004E-2</v>
      </c>
      <c r="X366" s="13">
        <v>8.6868959999999995E-2</v>
      </c>
      <c r="Y366" s="13">
        <v>8.0315280000000003E-2</v>
      </c>
      <c r="Z366" s="13">
        <v>7.4544079999999999E-2</v>
      </c>
      <c r="AA366" s="13">
        <v>6.9021579999999999E-2</v>
      </c>
      <c r="AB366" s="13">
        <v>6.4342449999999995E-2</v>
      </c>
      <c r="AC366" s="13">
        <v>5.9862159999999998E-2</v>
      </c>
      <c r="AD366" s="13">
        <v>5.5856719999999999E-2</v>
      </c>
      <c r="AE366" s="13">
        <v>5.2487159999999998E-2</v>
      </c>
      <c r="AF366" s="13">
        <v>4.9079900000000003E-2</v>
      </c>
      <c r="AG366" s="13">
        <v>4.633731E-2</v>
      </c>
      <c r="AH366" s="13">
        <v>4.3640529999999997E-2</v>
      </c>
      <c r="AI366" s="13">
        <v>4.1415689999999998E-2</v>
      </c>
      <c r="AJ366" s="13">
        <v>3.9194819999999998E-2</v>
      </c>
      <c r="AK366" s="13">
        <v>3.7126689999999997E-2</v>
      </c>
      <c r="AL366" s="13">
        <v>3.5196060000000001E-2</v>
      </c>
      <c r="AM366" s="13">
        <v>3.3460940000000002E-2</v>
      </c>
      <c r="AN366" s="13">
        <v>3.1846699999999999E-2</v>
      </c>
      <c r="AO366" s="13">
        <v>3.0263490000000001E-2</v>
      </c>
      <c r="AP366" s="13">
        <v>2.8824900000000001E-2</v>
      </c>
      <c r="AQ366" s="13">
        <v>2.7465940000000001E-2</v>
      </c>
      <c r="AR366" s="13">
        <v>2.6189239999999999E-2</v>
      </c>
      <c r="AS366" s="13">
        <v>2.4998220000000002E-2</v>
      </c>
      <c r="AT366" s="13">
        <v>2.3880820000000001E-2</v>
      </c>
      <c r="AU366" s="13">
        <v>2.2825410000000001E-2</v>
      </c>
      <c r="AV366" s="13">
        <v>2.1828199999999999E-2</v>
      </c>
      <c r="AW366" s="13">
        <v>2.0844999999999999E-2</v>
      </c>
      <c r="AX366" s="13">
        <v>1.9920960000000001E-2</v>
      </c>
      <c r="AY366" s="13">
        <v>1.9055010000000001E-2</v>
      </c>
      <c r="AZ366" s="13">
        <v>1.8242089999999999E-2</v>
      </c>
      <c r="BA366" s="13">
        <v>1.7479700000000001E-2</v>
      </c>
      <c r="BB366" s="13">
        <v>1.675915E-2</v>
      </c>
      <c r="BC366" s="13">
        <v>1.6076900000000002E-2</v>
      </c>
      <c r="BD366" s="13">
        <v>1.542991E-2</v>
      </c>
      <c r="BE366" s="13">
        <v>1.48179E-2</v>
      </c>
      <c r="BF366" s="13">
        <v>1.424168E-2</v>
      </c>
      <c r="BG366" s="13">
        <v>1.369741E-2</v>
      </c>
      <c r="BH366" s="13">
        <v>1.3181790000000001E-2</v>
      </c>
      <c r="BI366" s="13">
        <v>1.269238E-2</v>
      </c>
      <c r="BJ366" s="13">
        <v>1.2226570000000001E-2</v>
      </c>
      <c r="BK366" s="13">
        <v>1.178239E-2</v>
      </c>
      <c r="BL366" s="13">
        <v>1.135803E-2</v>
      </c>
      <c r="BM366" s="13">
        <v>1.0953330000000001E-2</v>
      </c>
      <c r="BN366" s="13">
        <v>1.056874E-2</v>
      </c>
      <c r="BO366" s="13">
        <v>1.020398E-2</v>
      </c>
      <c r="BP366" s="13">
        <v>9.8566959999999999E-3</v>
      </c>
      <c r="BQ366" s="13">
        <v>9.5254020000000005E-3</v>
      </c>
      <c r="BR366" s="13">
        <v>9.2085559999999997E-3</v>
      </c>
      <c r="BS366" s="13">
        <v>8.9038229999999999E-3</v>
      </c>
      <c r="BT366" s="13">
        <v>8.6098059999999994E-3</v>
      </c>
      <c r="BU366" s="13">
        <v>8.3265739999999998E-3</v>
      </c>
      <c r="BV366" s="13">
        <v>8.0539159999999995E-3</v>
      </c>
      <c r="BW366" s="13">
        <v>7.7925879999999996E-3</v>
      </c>
      <c r="BX366" s="13">
        <v>7.5423850000000004E-3</v>
      </c>
      <c r="BY366" s="13">
        <v>7.3034759999999997E-3</v>
      </c>
      <c r="BZ366" s="13">
        <v>7.0747680000000004E-3</v>
      </c>
      <c r="CA366" s="13">
        <v>6.8553329999999999E-3</v>
      </c>
      <c r="CB366" s="13">
        <v>6.6434609999999998E-3</v>
      </c>
      <c r="CC366" s="13">
        <v>6.4369170000000003E-3</v>
      </c>
      <c r="CD366" s="13">
        <v>6.2346160000000001E-3</v>
      </c>
      <c r="CE366" s="13">
        <v>6.0384949999999996E-3</v>
      </c>
      <c r="CF366" s="13">
        <v>5.8510009999999998E-3</v>
      </c>
      <c r="CG366" s="13">
        <v>5.6716450000000003E-3</v>
      </c>
      <c r="CH366" s="13">
        <v>5.4990400000000002E-3</v>
      </c>
      <c r="CI366" s="13">
        <v>5.3327239999999996E-3</v>
      </c>
      <c r="CJ366" s="13">
        <v>5.1715620000000002E-3</v>
      </c>
      <c r="CK366" s="13">
        <v>5.0138689999999998E-3</v>
      </c>
      <c r="CL366" s="13">
        <v>4.8587259999999998E-3</v>
      </c>
      <c r="CM366" s="13">
        <v>4.7072700000000004E-3</v>
      </c>
      <c r="CN366" s="13">
        <v>4.5617169999999999E-3</v>
      </c>
      <c r="CO366" s="13">
        <v>4.4237649999999996E-3</v>
      </c>
      <c r="CP366" s="13">
        <v>4.2926839999999997E-3</v>
      </c>
      <c r="CQ366" s="13">
        <v>4.1671690000000001E-3</v>
      </c>
      <c r="CR366" s="13">
        <v>4.04573E-3</v>
      </c>
      <c r="CS366" s="13">
        <v>3.9275100000000004E-3</v>
      </c>
      <c r="CT366" s="13">
        <v>3.8114580000000002E-3</v>
      </c>
      <c r="CU366" s="13">
        <v>3.697802E-3</v>
      </c>
      <c r="CV366" s="13">
        <v>3.5881179999999999E-3</v>
      </c>
      <c r="CW366" s="13">
        <v>3.483791E-3</v>
      </c>
      <c r="CX366" s="13">
        <v>3.3852370000000001E-3</v>
      </c>
      <c r="CY366" s="13">
        <v>3.2927680000000002E-3</v>
      </c>
      <c r="CZ366" s="13">
        <v>3.2056480000000002E-3</v>
      </c>
      <c r="DA366" s="13">
        <v>3.1221619999999999E-3</v>
      </c>
      <c r="DB366" s="13">
        <v>3.0410910000000001E-3</v>
      </c>
      <c r="DC366" s="13">
        <v>2.9628760000000001E-3</v>
      </c>
      <c r="DD366" s="13">
        <v>2.8879510000000001E-3</v>
      </c>
      <c r="DE366" s="13">
        <v>2.8161879999999999E-3</v>
      </c>
      <c r="DF366" s="13">
        <v>2.7472730000000002E-3</v>
      </c>
      <c r="DG366" s="13">
        <v>2.6815350000000001E-3</v>
      </c>
      <c r="DH366" s="13">
        <v>2.6196729999999999E-3</v>
      </c>
      <c r="DI366" s="13">
        <v>2.5619699999999998E-3</v>
      </c>
      <c r="DJ366" s="13">
        <v>2.5081890000000001E-3</v>
      </c>
      <c r="DK366" s="13">
        <v>2.4583069999999999E-3</v>
      </c>
      <c r="DL366" s="13">
        <v>2.4117779999999998E-3</v>
      </c>
      <c r="DM366" s="13">
        <v>2.367423E-3</v>
      </c>
      <c r="DN366" s="13">
        <v>2.3244870000000001E-3</v>
      </c>
      <c r="DO366" s="13">
        <v>2.2833770000000001E-3</v>
      </c>
      <c r="DP366" s="13">
        <v>2.2446850000000002E-3</v>
      </c>
      <c r="DQ366" s="13">
        <v>2.208743E-3</v>
      </c>
      <c r="DR366" s="13">
        <v>2.1755580000000002E-3</v>
      </c>
      <c r="DS366" s="13">
        <v>2.1447390000000001E-3</v>
      </c>
      <c r="DT366" s="13">
        <v>2.115666E-3</v>
      </c>
      <c r="DU366" s="13">
        <v>2.0877819999999998E-3</v>
      </c>
      <c r="DV366" s="13">
        <v>2.0607939999999999E-3</v>
      </c>
      <c r="DW366" s="13">
        <v>2.0350910000000002E-3</v>
      </c>
      <c r="DX366" s="13">
        <v>2.0113930000000002E-3</v>
      </c>
      <c r="DY366" s="13">
        <v>1.990127E-3</v>
      </c>
      <c r="DZ366" s="13">
        <v>1.9710550000000002E-3</v>
      </c>
      <c r="EA366" s="13">
        <v>1.9540320000000001E-3</v>
      </c>
      <c r="EB366" s="13">
        <v>1.938293E-3</v>
      </c>
      <c r="EC366" s="13">
        <v>1.922574E-3</v>
      </c>
      <c r="ED366" s="13">
        <v>1.906032E-3</v>
      </c>
      <c r="EE366" s="13">
        <v>1.8885869999999999E-3</v>
      </c>
      <c r="EF366" s="13">
        <v>1.870881E-3</v>
      </c>
      <c r="EG366" s="13">
        <v>1.8538960000000001E-3</v>
      </c>
      <c r="EH366" s="13">
        <v>1.8388040000000001E-3</v>
      </c>
      <c r="EI366" s="13">
        <v>1.8261239999999999E-3</v>
      </c>
      <c r="EJ366" s="13">
        <v>1.8152859999999999E-3</v>
      </c>
      <c r="EK366" s="13">
        <v>1.8055390000000001E-3</v>
      </c>
      <c r="EL366" s="13">
        <v>1.7960960000000001E-3</v>
      </c>
      <c r="EM366" s="13">
        <v>1.786459E-3</v>
      </c>
      <c r="EN366" s="13">
        <v>1.7761109999999999E-3</v>
      </c>
      <c r="EO366" s="13">
        <v>1.7645810000000001E-3</v>
      </c>
      <c r="EP366" s="13">
        <v>1.752296E-3</v>
      </c>
      <c r="EQ366" s="13">
        <v>1.74025E-3</v>
      </c>
      <c r="ER366" s="13">
        <v>1.7288850000000001E-3</v>
      </c>
      <c r="ES366" s="13">
        <v>1.717669E-3</v>
      </c>
      <c r="ET366" s="13">
        <v>1.706302E-3</v>
      </c>
      <c r="EU366" s="13">
        <v>1.695163E-3</v>
      </c>
      <c r="EV366" s="13">
        <v>1.684418E-3</v>
      </c>
      <c r="EW366" s="13">
        <v>1.674083E-3</v>
      </c>
      <c r="EX366" s="13">
        <v>1.663816E-3</v>
      </c>
      <c r="EY366" s="13">
        <v>1.65347E-3</v>
      </c>
      <c r="EZ366" s="13">
        <v>1.643182E-3</v>
      </c>
      <c r="FA366" s="13">
        <v>1.632779E-3</v>
      </c>
      <c r="FB366" s="13">
        <v>1.621857E-3</v>
      </c>
      <c r="FC366" s="13">
        <v>1.61028E-3</v>
      </c>
      <c r="FD366" s="13">
        <v>1.5984059999999999E-3</v>
      </c>
      <c r="FE366" s="13">
        <v>1.586222E-3</v>
      </c>
      <c r="FF366" s="13">
        <v>1.573704E-3</v>
      </c>
      <c r="FG366" s="13">
        <v>1.561137E-3</v>
      </c>
      <c r="FH366" s="13">
        <v>1.548818E-3</v>
      </c>
      <c r="FI366" s="13">
        <v>1.5370959999999999E-3</v>
      </c>
      <c r="FJ366" s="13">
        <v>1.5260440000000001E-3</v>
      </c>
      <c r="FK366" s="13">
        <v>1.5151979999999999E-3</v>
      </c>
      <c r="FL366" s="13">
        <v>1.504043E-3</v>
      </c>
      <c r="FM366" s="13">
        <v>1.4919950000000001E-3</v>
      </c>
      <c r="FN366" s="13">
        <v>1.478942E-3</v>
      </c>
      <c r="FO366" s="13">
        <v>1.4648949999999999E-3</v>
      </c>
      <c r="FP366" s="13">
        <v>1.450095E-3</v>
      </c>
      <c r="FQ366" s="13">
        <v>1.4349709999999999E-3</v>
      </c>
      <c r="FR366" s="13">
        <v>1.4198399999999999E-3</v>
      </c>
      <c r="FS366" s="13">
        <v>1.4049939999999999E-3</v>
      </c>
      <c r="FT366" s="13">
        <v>1.3905460000000001E-3</v>
      </c>
      <c r="FU366" s="13">
        <v>1.3765750000000001E-3</v>
      </c>
      <c r="FV366" s="13">
        <v>1.363031E-3</v>
      </c>
      <c r="FW366" s="13">
        <v>1.349615E-3</v>
      </c>
      <c r="FX366" s="13">
        <v>1.33602E-3</v>
      </c>
      <c r="FY366" s="13">
        <v>1.3220020000000001E-3</v>
      </c>
      <c r="FZ366" s="13">
        <v>1.3077239999999999E-3</v>
      </c>
      <c r="GA366" s="13">
        <v>1.293389E-3</v>
      </c>
      <c r="GB366" s="13">
        <v>1.2789959999999999E-3</v>
      </c>
      <c r="GC366" s="13">
        <v>1.2646879999999999E-3</v>
      </c>
      <c r="GD366" s="13">
        <v>1.2507219999999999E-3</v>
      </c>
      <c r="GE366" s="13">
        <v>1.2372570000000001E-3</v>
      </c>
      <c r="GF366" s="13">
        <v>1.2242589999999999E-3</v>
      </c>
      <c r="GG366" s="13">
        <v>1.2115800000000001E-3</v>
      </c>
      <c r="GH366" s="13">
        <v>1.1990709999999999E-3</v>
      </c>
      <c r="GI366" s="13">
        <v>1.18673E-3</v>
      </c>
      <c r="GJ366" s="13">
        <v>1.174673E-3</v>
      </c>
      <c r="GK366" s="13">
        <v>1.1627440000000001E-3</v>
      </c>
      <c r="GL366" s="13">
        <v>1.1508309999999999E-3</v>
      </c>
      <c r="GM366" s="13">
        <v>1.1390479999999999E-3</v>
      </c>
      <c r="GN366" s="13">
        <v>1.127606E-3</v>
      </c>
      <c r="GO366" s="13">
        <v>1.1165859999999999E-3</v>
      </c>
      <c r="GP366" s="13">
        <v>1.1059970000000001E-3</v>
      </c>
      <c r="GQ366" s="13">
        <v>1.0958680000000001E-3</v>
      </c>
      <c r="GR366" s="13">
        <v>1.0863789999999999E-3</v>
      </c>
      <c r="GS366" s="13">
        <v>1.0777219999999999E-3</v>
      </c>
      <c r="GT366" s="13">
        <v>1.0698579999999999E-3</v>
      </c>
      <c r="GU366" s="13">
        <v>1.0624390000000001E-3</v>
      </c>
      <c r="GV366" s="13">
        <v>1.0553159999999999E-3</v>
      </c>
      <c r="GW366" s="13">
        <v>1.0485099999999999E-3</v>
      </c>
      <c r="GX366" s="13">
        <v>1.0419559999999999E-3</v>
      </c>
    </row>
    <row r="367" spans="1:206" x14ac:dyDescent="0.25">
      <c r="A367" s="13" t="str">
        <f t="shared" si="4"/>
        <v>Boom-FINE-1-14-60</v>
      </c>
      <c r="B367" s="13" t="s">
        <v>57</v>
      </c>
      <c r="C367" s="13" t="s">
        <v>30</v>
      </c>
      <c r="D367" s="23">
        <v>1</v>
      </c>
      <c r="E367" s="23">
        <v>14</v>
      </c>
      <c r="F367" s="32">
        <v>60</v>
      </c>
      <c r="G367" s="13">
        <v>0.67429969999999995</v>
      </c>
      <c r="H367" s="13">
        <v>0.4833326</v>
      </c>
      <c r="I367" s="13">
        <v>0.37407839999999998</v>
      </c>
      <c r="J367" s="13">
        <v>0.30142330000000001</v>
      </c>
      <c r="K367" s="13">
        <v>0.24863660000000001</v>
      </c>
      <c r="L367" s="13">
        <v>0.20877979999999999</v>
      </c>
      <c r="M367" s="13">
        <v>0.17777309999999999</v>
      </c>
      <c r="N367" s="13">
        <v>0.15316679999999999</v>
      </c>
      <c r="O367" s="13">
        <v>0.1333194</v>
      </c>
      <c r="P367" s="13">
        <v>0.1167678</v>
      </c>
      <c r="Q367" s="13">
        <v>0.1031567</v>
      </c>
      <c r="R367" s="13">
        <v>9.1567720000000005E-2</v>
      </c>
      <c r="S367" s="13">
        <v>8.1834589999999999E-2</v>
      </c>
      <c r="T367" s="13">
        <v>7.3403189999999993E-2</v>
      </c>
      <c r="U367" s="13">
        <v>6.6155699999999998E-2</v>
      </c>
      <c r="V367" s="13">
        <v>5.9943099999999999E-2</v>
      </c>
      <c r="W367" s="13">
        <v>5.4441839999999998E-2</v>
      </c>
      <c r="X367" s="13">
        <v>4.9633150000000001E-2</v>
      </c>
      <c r="Y367" s="13">
        <v>4.594032E-2</v>
      </c>
      <c r="Z367" s="13">
        <v>4.2584730000000001E-2</v>
      </c>
      <c r="AA367" s="13">
        <v>3.9494069999999999E-2</v>
      </c>
      <c r="AB367" s="13">
        <v>3.6707289999999997E-2</v>
      </c>
      <c r="AC367" s="13">
        <v>3.4261090000000001E-2</v>
      </c>
      <c r="AD367" s="13">
        <v>3.197171E-2</v>
      </c>
      <c r="AE367" s="13">
        <v>2.9833510000000001E-2</v>
      </c>
      <c r="AF367" s="13">
        <v>2.7938359999999999E-2</v>
      </c>
      <c r="AG367" s="13">
        <v>2.6198300000000001E-2</v>
      </c>
      <c r="AH367" s="13">
        <v>2.45772E-2</v>
      </c>
      <c r="AI367" s="13">
        <v>2.3074480000000001E-2</v>
      </c>
      <c r="AJ367" s="13">
        <v>2.1715829999999998E-2</v>
      </c>
      <c r="AK367" s="13">
        <v>2.045655E-2</v>
      </c>
      <c r="AL367" s="13">
        <v>1.9278900000000002E-2</v>
      </c>
      <c r="AM367" s="13">
        <v>1.8198880000000001E-2</v>
      </c>
      <c r="AN367" s="13">
        <v>1.7200119999999999E-2</v>
      </c>
      <c r="AO367" s="13">
        <v>1.622003E-2</v>
      </c>
      <c r="AP367" s="13">
        <v>1.5316639999999999E-2</v>
      </c>
      <c r="AQ367" s="13">
        <v>1.448176E-2</v>
      </c>
      <c r="AR367" s="13">
        <v>1.371023E-2</v>
      </c>
      <c r="AS367" s="13">
        <v>1.2997399999999999E-2</v>
      </c>
      <c r="AT367" s="13">
        <v>1.233617E-2</v>
      </c>
      <c r="AU367" s="13">
        <v>1.1721830000000001E-2</v>
      </c>
      <c r="AV367" s="13">
        <v>1.115184E-2</v>
      </c>
      <c r="AW367" s="13">
        <v>1.0621139999999999E-2</v>
      </c>
      <c r="AX367" s="13">
        <v>1.0125179999999999E-2</v>
      </c>
      <c r="AY367" s="13">
        <v>9.6613759999999993E-3</v>
      </c>
      <c r="AZ367" s="13">
        <v>9.2294569999999999E-3</v>
      </c>
      <c r="BA367" s="13">
        <v>8.8264769999999992E-3</v>
      </c>
      <c r="BB367" s="13">
        <v>8.4490569999999994E-3</v>
      </c>
      <c r="BC367" s="13">
        <v>8.0951970000000002E-3</v>
      </c>
      <c r="BD367" s="13">
        <v>7.7631790000000003E-3</v>
      </c>
      <c r="BE367" s="13">
        <v>7.4525720000000002E-3</v>
      </c>
      <c r="BF367" s="13">
        <v>7.1616659999999997E-3</v>
      </c>
      <c r="BG367" s="13">
        <v>6.8888100000000004E-3</v>
      </c>
      <c r="BH367" s="13">
        <v>6.6312970000000004E-3</v>
      </c>
      <c r="BI367" s="13">
        <v>6.3881830000000004E-3</v>
      </c>
      <c r="BJ367" s="13">
        <v>6.1597409999999998E-3</v>
      </c>
      <c r="BK367" s="13">
        <v>5.9446229999999996E-3</v>
      </c>
      <c r="BL367" s="13">
        <v>5.7418970000000001E-3</v>
      </c>
      <c r="BM367" s="13">
        <v>5.5512260000000003E-3</v>
      </c>
      <c r="BN367" s="13">
        <v>5.371738E-3</v>
      </c>
      <c r="BO367" s="13">
        <v>5.2028079999999997E-3</v>
      </c>
      <c r="BP367" s="13">
        <v>5.0433350000000004E-3</v>
      </c>
      <c r="BQ367" s="13">
        <v>4.8927329999999998E-3</v>
      </c>
      <c r="BR367" s="13">
        <v>4.7508810000000002E-3</v>
      </c>
      <c r="BS367" s="13">
        <v>4.6168069999999997E-3</v>
      </c>
      <c r="BT367" s="13">
        <v>4.4899190000000002E-3</v>
      </c>
      <c r="BU367" s="13">
        <v>4.3695899999999996E-3</v>
      </c>
      <c r="BV367" s="13">
        <v>4.2555759999999996E-3</v>
      </c>
      <c r="BW367" s="13">
        <v>4.1482519999999998E-3</v>
      </c>
      <c r="BX367" s="13">
        <v>4.0472629999999997E-3</v>
      </c>
      <c r="BY367" s="13">
        <v>3.9516159999999998E-3</v>
      </c>
      <c r="BZ367" s="13">
        <v>3.8602210000000001E-3</v>
      </c>
      <c r="CA367" s="13">
        <v>3.773116E-3</v>
      </c>
      <c r="CB367" s="13">
        <v>3.6900119999999999E-3</v>
      </c>
      <c r="CC367" s="13">
        <v>3.6100580000000002E-3</v>
      </c>
      <c r="CD367" s="13">
        <v>3.5333700000000001E-3</v>
      </c>
      <c r="CE367" s="13">
        <v>3.4603070000000001E-3</v>
      </c>
      <c r="CF367" s="13">
        <v>3.3911470000000002E-3</v>
      </c>
      <c r="CG367" s="13">
        <v>3.3250599999999999E-3</v>
      </c>
      <c r="CH367" s="13">
        <v>3.2611839999999999E-3</v>
      </c>
      <c r="CI367" s="13">
        <v>3.1991900000000002E-3</v>
      </c>
      <c r="CJ367" s="13">
        <v>3.1390929999999999E-3</v>
      </c>
      <c r="CK367" s="13">
        <v>3.0810939999999999E-3</v>
      </c>
      <c r="CL367" s="13">
        <v>3.0250989999999998E-3</v>
      </c>
      <c r="CM367" s="13">
        <v>2.970837E-3</v>
      </c>
      <c r="CN367" s="13">
        <v>2.9185729999999998E-3</v>
      </c>
      <c r="CO367" s="13">
        <v>2.868897E-3</v>
      </c>
      <c r="CP367" s="13">
        <v>2.8219830000000001E-3</v>
      </c>
      <c r="CQ367" s="13">
        <v>2.7770260000000001E-3</v>
      </c>
      <c r="CR367" s="13">
        <v>2.7330560000000002E-3</v>
      </c>
      <c r="CS367" s="13">
        <v>2.6899820000000001E-3</v>
      </c>
      <c r="CT367" s="13">
        <v>2.6477480000000001E-3</v>
      </c>
      <c r="CU367" s="13">
        <v>2.6064529999999999E-3</v>
      </c>
      <c r="CV367" s="13">
        <v>2.5666090000000001E-3</v>
      </c>
      <c r="CW367" s="13">
        <v>2.5287249999999999E-3</v>
      </c>
      <c r="CX367" s="13">
        <v>2.492331E-3</v>
      </c>
      <c r="CY367" s="13">
        <v>2.4572309999999998E-3</v>
      </c>
      <c r="CZ367" s="13">
        <v>2.42333E-3</v>
      </c>
      <c r="DA367" s="13">
        <v>2.390288E-3</v>
      </c>
      <c r="DB367" s="13">
        <v>2.358246E-3</v>
      </c>
      <c r="DC367" s="13">
        <v>2.327356E-3</v>
      </c>
      <c r="DD367" s="13">
        <v>2.297271E-3</v>
      </c>
      <c r="DE367" s="13">
        <v>2.268057E-3</v>
      </c>
      <c r="DF367" s="13">
        <v>2.2400160000000001E-3</v>
      </c>
      <c r="DG367" s="13">
        <v>2.2133140000000001E-3</v>
      </c>
      <c r="DH367" s="13">
        <v>2.1877509999999999E-3</v>
      </c>
      <c r="DI367" s="13">
        <v>2.163487E-3</v>
      </c>
      <c r="DJ367" s="13">
        <v>2.1403699999999999E-3</v>
      </c>
      <c r="DK367" s="13">
        <v>2.1179570000000002E-3</v>
      </c>
      <c r="DL367" s="13">
        <v>2.0961479999999999E-3</v>
      </c>
      <c r="DM367" s="13">
        <v>2.07478E-3</v>
      </c>
      <c r="DN367" s="13">
        <v>2.0538219999999999E-3</v>
      </c>
      <c r="DO367" s="13">
        <v>2.0335470000000001E-3</v>
      </c>
      <c r="DP367" s="13">
        <v>2.0144960000000002E-3</v>
      </c>
      <c r="DQ367" s="13">
        <v>1.9969599999999999E-3</v>
      </c>
      <c r="DR367" s="13">
        <v>1.9805109999999999E-3</v>
      </c>
      <c r="DS367" s="13">
        <v>1.9648080000000002E-3</v>
      </c>
      <c r="DT367" s="13">
        <v>1.949695E-3</v>
      </c>
      <c r="DU367" s="13">
        <v>1.9348449999999999E-3</v>
      </c>
      <c r="DV367" s="13">
        <v>1.9201260000000001E-3</v>
      </c>
      <c r="DW367" s="13">
        <v>1.905449E-3</v>
      </c>
      <c r="DX367" s="13">
        <v>1.890989E-3</v>
      </c>
      <c r="DY367" s="13">
        <v>1.8771650000000001E-3</v>
      </c>
      <c r="DZ367" s="13">
        <v>1.864096E-3</v>
      </c>
      <c r="EA367" s="13">
        <v>1.8514339999999999E-3</v>
      </c>
      <c r="EB367" s="13">
        <v>1.839123E-3</v>
      </c>
      <c r="EC367" s="13">
        <v>1.8271419999999999E-3</v>
      </c>
      <c r="ED367" s="13">
        <v>1.8154619999999999E-3</v>
      </c>
      <c r="EE367" s="13">
        <v>1.8042469999999999E-3</v>
      </c>
      <c r="EF367" s="13">
        <v>1.793427E-3</v>
      </c>
      <c r="EG367" s="13">
        <v>1.7828379999999999E-3</v>
      </c>
      <c r="EH367" s="13">
        <v>1.7723529999999999E-3</v>
      </c>
      <c r="EI367" s="13">
        <v>1.7619999999999999E-3</v>
      </c>
      <c r="EJ367" s="13">
        <v>1.751622E-3</v>
      </c>
      <c r="EK367" s="13">
        <v>1.7409960000000001E-3</v>
      </c>
      <c r="EL367" s="13">
        <v>1.730096E-3</v>
      </c>
      <c r="EM367" s="13">
        <v>1.718876E-3</v>
      </c>
      <c r="EN367" s="13">
        <v>1.707547E-3</v>
      </c>
      <c r="EO367" s="13">
        <v>1.696452E-3</v>
      </c>
      <c r="EP367" s="13">
        <v>1.6856530000000001E-3</v>
      </c>
      <c r="EQ367" s="13">
        <v>1.675415E-3</v>
      </c>
      <c r="ER367" s="13">
        <v>1.665946E-3</v>
      </c>
      <c r="ES367" s="13">
        <v>1.657106E-3</v>
      </c>
      <c r="ET367" s="13">
        <v>1.648509E-3</v>
      </c>
      <c r="EU367" s="13">
        <v>1.639824E-3</v>
      </c>
      <c r="EV367" s="13">
        <v>1.6308539999999999E-3</v>
      </c>
      <c r="EW367" s="13">
        <v>1.6214490000000001E-3</v>
      </c>
      <c r="EX367" s="13">
        <v>1.611721E-3</v>
      </c>
      <c r="EY367" s="13">
        <v>1.6019249999999999E-3</v>
      </c>
      <c r="EZ367" s="13">
        <v>1.5920769999999999E-3</v>
      </c>
      <c r="FA367" s="13">
        <v>1.5823059999999999E-3</v>
      </c>
      <c r="FB367" s="13">
        <v>1.572824E-3</v>
      </c>
      <c r="FC367" s="13">
        <v>1.563678E-3</v>
      </c>
      <c r="FD367" s="13">
        <v>1.5549979999999999E-3</v>
      </c>
      <c r="FE367" s="13">
        <v>1.5468669999999999E-3</v>
      </c>
      <c r="FF367" s="13">
        <v>1.539115E-3</v>
      </c>
      <c r="FG367" s="13">
        <v>1.531604E-3</v>
      </c>
      <c r="FH367" s="13">
        <v>1.524369E-3</v>
      </c>
      <c r="FI367" s="13">
        <v>1.5171749999999999E-3</v>
      </c>
      <c r="FJ367" s="13">
        <v>1.509818E-3</v>
      </c>
      <c r="FK367" s="13">
        <v>1.502247E-3</v>
      </c>
      <c r="FL367" s="13">
        <v>1.494565E-3</v>
      </c>
      <c r="FM367" s="13">
        <v>1.486797E-3</v>
      </c>
      <c r="FN367" s="13">
        <v>1.4790700000000001E-3</v>
      </c>
      <c r="FO367" s="13">
        <v>1.4714610000000001E-3</v>
      </c>
      <c r="FP367" s="13">
        <v>1.4639150000000001E-3</v>
      </c>
      <c r="FQ367" s="13">
        <v>1.456611E-3</v>
      </c>
      <c r="FR367" s="13">
        <v>1.449704E-3</v>
      </c>
      <c r="FS367" s="13">
        <v>1.4430840000000001E-3</v>
      </c>
      <c r="FT367" s="13">
        <v>1.4367130000000001E-3</v>
      </c>
      <c r="FU367" s="13">
        <v>1.4304610000000001E-3</v>
      </c>
      <c r="FV367" s="13">
        <v>1.424212E-3</v>
      </c>
      <c r="FW367" s="13">
        <v>1.4180239999999999E-3</v>
      </c>
      <c r="FX367" s="13">
        <v>1.4119790000000001E-3</v>
      </c>
      <c r="FY367" s="13">
        <v>1.406025E-3</v>
      </c>
      <c r="FZ367" s="13">
        <v>1.4001199999999999E-3</v>
      </c>
      <c r="GA367" s="13">
        <v>1.39427E-3</v>
      </c>
      <c r="GB367" s="13">
        <v>1.3885119999999999E-3</v>
      </c>
      <c r="GC367" s="13">
        <v>1.3828759999999999E-3</v>
      </c>
      <c r="GD367" s="13">
        <v>1.377351E-3</v>
      </c>
      <c r="GE367" s="13">
        <v>1.3718129999999999E-3</v>
      </c>
      <c r="GF367" s="13">
        <v>1.366176E-3</v>
      </c>
      <c r="GG367" s="13">
        <v>1.3603529999999999E-3</v>
      </c>
      <c r="GH367" s="13">
        <v>1.354367E-3</v>
      </c>
      <c r="GI367" s="13">
        <v>1.348281E-3</v>
      </c>
      <c r="GJ367" s="13">
        <v>1.342144E-3</v>
      </c>
      <c r="GK367" s="13">
        <v>1.3360309999999999E-3</v>
      </c>
      <c r="GL367" s="13">
        <v>1.3299799999999999E-3</v>
      </c>
      <c r="GM367" s="13">
        <v>1.324081E-3</v>
      </c>
      <c r="GN367" s="13">
        <v>1.3184379999999999E-3</v>
      </c>
      <c r="GO367" s="13">
        <v>1.313119E-3</v>
      </c>
      <c r="GP367" s="13">
        <v>1.308135E-3</v>
      </c>
      <c r="GQ367" s="13">
        <v>1.3034310000000001E-3</v>
      </c>
      <c r="GR367" s="13">
        <v>1.2989130000000001E-3</v>
      </c>
      <c r="GS367" s="13">
        <v>1.29437E-3</v>
      </c>
      <c r="GT367" s="13">
        <v>1.2897749999999999E-3</v>
      </c>
      <c r="GU367" s="13">
        <v>1.2851900000000001E-3</v>
      </c>
      <c r="GV367" s="13">
        <v>1.2805169999999999E-3</v>
      </c>
      <c r="GW367" s="13">
        <v>1.2756499999999999E-3</v>
      </c>
      <c r="GX367" s="13">
        <v>1.2705329999999999E-3</v>
      </c>
    </row>
    <row r="368" spans="1:206" x14ac:dyDescent="0.25">
      <c r="A368" s="13" t="str">
        <f t="shared" si="4"/>
        <v>Boom-FINE-1-7-60</v>
      </c>
      <c r="B368" s="13" t="s">
        <v>57</v>
      </c>
      <c r="C368" s="13" t="s">
        <v>30</v>
      </c>
      <c r="D368" s="23">
        <v>1</v>
      </c>
      <c r="E368" s="23">
        <v>7</v>
      </c>
      <c r="F368" s="32">
        <v>60</v>
      </c>
      <c r="G368" s="13">
        <v>0.4519881</v>
      </c>
      <c r="H368" s="13">
        <v>0.26464009999999999</v>
      </c>
      <c r="I368" s="13">
        <v>0.18149750000000001</v>
      </c>
      <c r="J368" s="13">
        <v>0.13552439999999999</v>
      </c>
      <c r="K368" s="13">
        <v>0.1063989</v>
      </c>
      <c r="L368" s="13">
        <v>8.6291290000000007E-2</v>
      </c>
      <c r="M368" s="13">
        <v>7.1817290000000006E-2</v>
      </c>
      <c r="N368" s="13">
        <v>6.0669540000000001E-2</v>
      </c>
      <c r="O368" s="13">
        <v>5.2061459999999997E-2</v>
      </c>
      <c r="P368" s="13">
        <v>4.5234330000000003E-2</v>
      </c>
      <c r="Q368" s="13">
        <v>4.0892860000000003E-2</v>
      </c>
      <c r="R368" s="13">
        <v>3.7350080000000001E-2</v>
      </c>
      <c r="S368" s="13">
        <v>3.4272280000000002E-2</v>
      </c>
      <c r="T368" s="13">
        <v>3.1551059999999999E-2</v>
      </c>
      <c r="U368" s="13">
        <v>2.9088300000000001E-2</v>
      </c>
      <c r="V368" s="13">
        <v>2.6738729999999999E-2</v>
      </c>
      <c r="W368" s="13">
        <v>2.4543619999999999E-2</v>
      </c>
      <c r="X368" s="13">
        <v>2.266197E-2</v>
      </c>
      <c r="Y368" s="13">
        <v>2.1033929999999999E-2</v>
      </c>
      <c r="Z368" s="13">
        <v>1.961158E-2</v>
      </c>
      <c r="AA368" s="13">
        <v>1.833999E-2</v>
      </c>
      <c r="AB368" s="13">
        <v>1.7219809999999999E-2</v>
      </c>
      <c r="AC368" s="13">
        <v>1.621415E-2</v>
      </c>
      <c r="AD368" s="13">
        <v>1.5297079999999999E-2</v>
      </c>
      <c r="AE368" s="13">
        <v>1.447445E-2</v>
      </c>
      <c r="AF368" s="13">
        <v>1.3723809999999999E-2</v>
      </c>
      <c r="AG368" s="13">
        <v>1.2952089999999999E-2</v>
      </c>
      <c r="AH368" s="13">
        <v>1.2265170000000001E-2</v>
      </c>
      <c r="AI368" s="13">
        <v>1.164947E-2</v>
      </c>
      <c r="AJ368" s="13">
        <v>1.109416E-2</v>
      </c>
      <c r="AK368" s="13">
        <v>1.0592549999999999E-2</v>
      </c>
      <c r="AL368" s="13">
        <v>1.0136920000000001E-2</v>
      </c>
      <c r="AM368" s="13">
        <v>9.7225420000000007E-3</v>
      </c>
      <c r="AN368" s="13">
        <v>9.3433430000000005E-3</v>
      </c>
      <c r="AO368" s="13">
        <v>8.9958339999999994E-3</v>
      </c>
      <c r="AP368" s="13">
        <v>8.6758830000000006E-3</v>
      </c>
      <c r="AQ368" s="13">
        <v>8.3799019999999998E-3</v>
      </c>
      <c r="AR368" s="13">
        <v>8.1066090000000007E-3</v>
      </c>
      <c r="AS368" s="13">
        <v>7.8526470000000008E-3</v>
      </c>
      <c r="AT368" s="13">
        <v>7.6169810000000001E-3</v>
      </c>
      <c r="AU368" s="13">
        <v>7.3991930000000001E-3</v>
      </c>
      <c r="AV368" s="13">
        <v>7.1953540000000002E-3</v>
      </c>
      <c r="AW368" s="13">
        <v>7.0058990000000003E-3</v>
      </c>
      <c r="AX368" s="13">
        <v>6.8284039999999997E-3</v>
      </c>
      <c r="AY368" s="13">
        <v>6.6625640000000002E-3</v>
      </c>
      <c r="AZ368" s="13">
        <v>6.5070579999999996E-3</v>
      </c>
      <c r="BA368" s="13">
        <v>6.3611589999999999E-3</v>
      </c>
      <c r="BB368" s="13">
        <v>6.2243400000000001E-3</v>
      </c>
      <c r="BC368" s="13">
        <v>6.0952619999999997E-3</v>
      </c>
      <c r="BD368" s="13">
        <v>5.9736529999999998E-3</v>
      </c>
      <c r="BE368" s="13">
        <v>5.8586560000000003E-3</v>
      </c>
      <c r="BF368" s="13">
        <v>5.7489129999999996E-3</v>
      </c>
      <c r="BG368" s="13">
        <v>5.6456989999999997E-3</v>
      </c>
      <c r="BH368" s="13">
        <v>5.5471280000000001E-3</v>
      </c>
      <c r="BI368" s="13">
        <v>5.4546320000000001E-3</v>
      </c>
      <c r="BJ368" s="13">
        <v>5.3666449999999997E-3</v>
      </c>
      <c r="BK368" s="13">
        <v>5.2834429999999996E-3</v>
      </c>
      <c r="BL368" s="13">
        <v>5.203371E-3</v>
      </c>
      <c r="BM368" s="13">
        <v>5.1261120000000004E-3</v>
      </c>
      <c r="BN368" s="13">
        <v>5.0524979999999999E-3</v>
      </c>
      <c r="BO368" s="13">
        <v>4.9817200000000002E-3</v>
      </c>
      <c r="BP368" s="13">
        <v>4.9144269999999999E-3</v>
      </c>
      <c r="BQ368" s="13">
        <v>4.8511379999999996E-3</v>
      </c>
      <c r="BR368" s="13">
        <v>4.7904489999999996E-3</v>
      </c>
      <c r="BS368" s="13">
        <v>4.7319010000000002E-3</v>
      </c>
      <c r="BT368" s="13">
        <v>4.6748479999999997E-3</v>
      </c>
      <c r="BU368" s="13">
        <v>4.6195009999999998E-3</v>
      </c>
      <c r="BV368" s="13">
        <v>4.5652460000000002E-3</v>
      </c>
      <c r="BW368" s="13">
        <v>4.5127379999999996E-3</v>
      </c>
      <c r="BX368" s="13">
        <v>4.4619890000000004E-3</v>
      </c>
      <c r="BY368" s="13">
        <v>4.4127080000000004E-3</v>
      </c>
      <c r="BZ368" s="13">
        <v>4.3651209999999996E-3</v>
      </c>
      <c r="CA368" s="13">
        <v>4.3185530000000001E-3</v>
      </c>
      <c r="CB368" s="13">
        <v>4.2722699999999999E-3</v>
      </c>
      <c r="CC368" s="13">
        <v>4.2267670000000002E-3</v>
      </c>
      <c r="CD368" s="13">
        <v>4.181766E-3</v>
      </c>
      <c r="CE368" s="13">
        <v>4.1373110000000003E-3</v>
      </c>
      <c r="CF368" s="13">
        <v>4.0933489999999996E-3</v>
      </c>
      <c r="CG368" s="13">
        <v>4.0499919999999997E-3</v>
      </c>
      <c r="CH368" s="13">
        <v>4.0069659999999998E-3</v>
      </c>
      <c r="CI368" s="13">
        <v>3.9644729999999996E-3</v>
      </c>
      <c r="CJ368" s="13">
        <v>3.9223410000000002E-3</v>
      </c>
      <c r="CK368" s="13">
        <v>3.8802699999999999E-3</v>
      </c>
      <c r="CL368" s="13">
        <v>3.8380340000000002E-3</v>
      </c>
      <c r="CM368" s="13">
        <v>3.7958919999999999E-3</v>
      </c>
      <c r="CN368" s="13">
        <v>3.7539549999999998E-3</v>
      </c>
      <c r="CO368" s="13">
        <v>3.712735E-3</v>
      </c>
      <c r="CP368" s="13">
        <v>3.6718340000000001E-3</v>
      </c>
      <c r="CQ368" s="13">
        <v>3.6314049999999999E-3</v>
      </c>
      <c r="CR368" s="13">
        <v>3.591599E-3</v>
      </c>
      <c r="CS368" s="13">
        <v>3.5521749999999999E-3</v>
      </c>
      <c r="CT368" s="13">
        <v>3.5123300000000001E-3</v>
      </c>
      <c r="CU368" s="13">
        <v>3.4716360000000002E-3</v>
      </c>
      <c r="CV368" s="13">
        <v>3.4308070000000001E-3</v>
      </c>
      <c r="CW368" s="13">
        <v>3.3903010000000001E-3</v>
      </c>
      <c r="CX368" s="13">
        <v>3.3503740000000001E-3</v>
      </c>
      <c r="CY368" s="13">
        <v>3.3113019999999999E-3</v>
      </c>
      <c r="CZ368" s="13">
        <v>3.2733279999999998E-3</v>
      </c>
      <c r="DA368" s="13">
        <v>3.2362739999999999E-3</v>
      </c>
      <c r="DB368" s="13">
        <v>3.1995299999999999E-3</v>
      </c>
      <c r="DC368" s="13">
        <v>3.1629520000000001E-3</v>
      </c>
      <c r="DD368" s="13">
        <v>3.1263839999999998E-3</v>
      </c>
      <c r="DE368" s="13">
        <v>3.0900599999999999E-3</v>
      </c>
      <c r="DF368" s="13">
        <v>3.054144E-3</v>
      </c>
      <c r="DG368" s="13">
        <v>3.0188910000000001E-3</v>
      </c>
      <c r="DH368" s="13">
        <v>2.9844939999999999E-3</v>
      </c>
      <c r="DI368" s="13">
        <v>2.950916E-3</v>
      </c>
      <c r="DJ368" s="13">
        <v>2.9181110000000001E-3</v>
      </c>
      <c r="DK368" s="13">
        <v>2.8861630000000002E-3</v>
      </c>
      <c r="DL368" s="13">
        <v>2.8554000000000001E-3</v>
      </c>
      <c r="DM368" s="13">
        <v>2.825714E-3</v>
      </c>
      <c r="DN368" s="13">
        <v>2.7968200000000002E-3</v>
      </c>
      <c r="DO368" s="13">
        <v>2.7686759999999999E-3</v>
      </c>
      <c r="DP368" s="13">
        <v>2.74114E-3</v>
      </c>
      <c r="DQ368" s="13">
        <v>2.7141280000000001E-3</v>
      </c>
      <c r="DR368" s="13">
        <v>2.687605E-3</v>
      </c>
      <c r="DS368" s="13">
        <v>2.6619159999999998E-3</v>
      </c>
      <c r="DT368" s="13">
        <v>2.637318E-3</v>
      </c>
      <c r="DU368" s="13">
        <v>2.6137679999999998E-3</v>
      </c>
      <c r="DV368" s="13">
        <v>2.591253E-3</v>
      </c>
      <c r="DW368" s="13">
        <v>2.569825E-3</v>
      </c>
      <c r="DX368" s="13">
        <v>2.549487E-3</v>
      </c>
      <c r="DY368" s="13">
        <v>2.5299789999999999E-3</v>
      </c>
      <c r="DZ368" s="13">
        <v>2.511129E-3</v>
      </c>
      <c r="EA368" s="13">
        <v>2.4931509999999999E-3</v>
      </c>
      <c r="EB368" s="13">
        <v>2.4759410000000002E-3</v>
      </c>
      <c r="EC368" s="13">
        <v>2.4589960000000002E-3</v>
      </c>
      <c r="ED368" s="13">
        <v>2.4417789999999998E-3</v>
      </c>
      <c r="EE368" s="13">
        <v>2.4243899999999998E-3</v>
      </c>
      <c r="EF368" s="13">
        <v>2.4074249999999999E-3</v>
      </c>
      <c r="EG368" s="13">
        <v>2.3911739999999998E-3</v>
      </c>
      <c r="EH368" s="13">
        <v>2.375945E-3</v>
      </c>
      <c r="EI368" s="13">
        <v>2.3619869999999999E-3</v>
      </c>
      <c r="EJ368" s="13">
        <v>2.3494229999999998E-3</v>
      </c>
      <c r="EK368" s="13">
        <v>2.337932E-3</v>
      </c>
      <c r="EL368" s="13">
        <v>2.3269900000000001E-3</v>
      </c>
      <c r="EM368" s="13">
        <v>2.3160400000000001E-3</v>
      </c>
      <c r="EN368" s="13">
        <v>2.304674E-3</v>
      </c>
      <c r="EO368" s="13">
        <v>2.2928480000000001E-3</v>
      </c>
      <c r="EP368" s="13">
        <v>2.2807280000000001E-3</v>
      </c>
      <c r="EQ368" s="13">
        <v>2.2685499999999998E-3</v>
      </c>
      <c r="ER368" s="13">
        <v>2.256512E-3</v>
      </c>
      <c r="ES368" s="13">
        <v>2.2446269999999999E-3</v>
      </c>
      <c r="ET368" s="13">
        <v>2.2330100000000001E-3</v>
      </c>
      <c r="EU368" s="13">
        <v>2.2218199999999998E-3</v>
      </c>
      <c r="EV368" s="13">
        <v>2.2111019999999999E-3</v>
      </c>
      <c r="EW368" s="13">
        <v>2.2007300000000001E-3</v>
      </c>
      <c r="EX368" s="13">
        <v>2.1906220000000001E-3</v>
      </c>
      <c r="EY368" s="13">
        <v>2.1806709999999999E-3</v>
      </c>
      <c r="EZ368" s="13">
        <v>2.1704939999999998E-3</v>
      </c>
      <c r="FA368" s="13">
        <v>2.159579E-3</v>
      </c>
      <c r="FB368" s="13">
        <v>2.1477010000000001E-3</v>
      </c>
      <c r="FC368" s="13">
        <v>2.1349390000000002E-3</v>
      </c>
      <c r="FD368" s="13">
        <v>2.1216719999999998E-3</v>
      </c>
      <c r="FE368" s="13">
        <v>2.1082129999999998E-3</v>
      </c>
      <c r="FF368" s="13">
        <v>2.0948690000000001E-3</v>
      </c>
      <c r="FG368" s="13">
        <v>2.0821699999999999E-3</v>
      </c>
      <c r="FH368" s="13">
        <v>2.0703660000000001E-3</v>
      </c>
      <c r="FI368" s="13">
        <v>2.059319E-3</v>
      </c>
      <c r="FJ368" s="13">
        <v>2.048481E-3</v>
      </c>
      <c r="FK368" s="13">
        <v>2.0373510000000002E-3</v>
      </c>
      <c r="FL368" s="13">
        <v>2.0253990000000002E-3</v>
      </c>
      <c r="FM368" s="13">
        <v>2.0121380000000001E-3</v>
      </c>
      <c r="FN368" s="13">
        <v>1.997445E-3</v>
      </c>
      <c r="FO368" s="13">
        <v>1.9814810000000002E-3</v>
      </c>
      <c r="FP368" s="13">
        <v>1.9646379999999999E-3</v>
      </c>
      <c r="FQ368" s="13">
        <v>1.947425E-3</v>
      </c>
      <c r="FR368" s="13">
        <v>1.930375E-3</v>
      </c>
      <c r="FS368" s="13">
        <v>1.913961E-3</v>
      </c>
      <c r="FT368" s="13">
        <v>1.898446E-3</v>
      </c>
      <c r="FU368" s="13">
        <v>1.8838769999999999E-3</v>
      </c>
      <c r="FV368" s="13">
        <v>1.8700120000000001E-3</v>
      </c>
      <c r="FW368" s="13">
        <v>1.8565890000000001E-3</v>
      </c>
      <c r="FX368" s="13">
        <v>1.843164E-3</v>
      </c>
      <c r="FY368" s="13">
        <v>1.8292790000000001E-3</v>
      </c>
      <c r="FZ368" s="13">
        <v>1.81475E-3</v>
      </c>
      <c r="GA368" s="13">
        <v>1.7995109999999999E-3</v>
      </c>
      <c r="GB368" s="13">
        <v>1.7835629999999999E-3</v>
      </c>
      <c r="GC368" s="13">
        <v>1.767095E-3</v>
      </c>
      <c r="GD368" s="13">
        <v>1.750468E-3</v>
      </c>
      <c r="GE368" s="13">
        <v>1.7341749999999999E-3</v>
      </c>
      <c r="GF368" s="13">
        <v>1.718645E-3</v>
      </c>
      <c r="GG368" s="13">
        <v>1.7042450000000001E-3</v>
      </c>
      <c r="GH368" s="13">
        <v>1.6910510000000001E-3</v>
      </c>
      <c r="GI368" s="13">
        <v>1.678847E-3</v>
      </c>
      <c r="GJ368" s="13">
        <v>1.6672799999999999E-3</v>
      </c>
      <c r="GK368" s="13">
        <v>1.6557849999999999E-3</v>
      </c>
      <c r="GL368" s="13">
        <v>1.6440789999999999E-3</v>
      </c>
      <c r="GM368" s="13">
        <v>1.6321459999999999E-3</v>
      </c>
      <c r="GN368" s="13">
        <v>1.6199669999999999E-3</v>
      </c>
      <c r="GO368" s="13">
        <v>1.6076059999999999E-3</v>
      </c>
      <c r="GP368" s="13">
        <v>1.59534E-3</v>
      </c>
      <c r="GQ368" s="13">
        <v>1.5835650000000001E-3</v>
      </c>
      <c r="GR368" s="13">
        <v>1.572548E-3</v>
      </c>
      <c r="GS368" s="13">
        <v>1.562494E-3</v>
      </c>
      <c r="GT368" s="13">
        <v>1.5534839999999999E-3</v>
      </c>
      <c r="GU368" s="13">
        <v>1.545442E-3</v>
      </c>
      <c r="GV368" s="13">
        <v>1.538235E-3</v>
      </c>
      <c r="GW368" s="13">
        <v>1.531478E-3</v>
      </c>
      <c r="GX368" s="13">
        <v>1.5247310000000001E-3</v>
      </c>
    </row>
    <row r="369" spans="1:206" x14ac:dyDescent="0.25">
      <c r="A369" s="13" t="str">
        <f t="shared" si="4"/>
        <v>Boom-FINE-1-20-20</v>
      </c>
      <c r="B369" s="13" t="s">
        <v>57</v>
      </c>
      <c r="C369" s="13" t="s">
        <v>30</v>
      </c>
      <c r="D369" s="23">
        <v>1</v>
      </c>
      <c r="E369" s="23">
        <v>20</v>
      </c>
      <c r="F369" s="32">
        <v>20</v>
      </c>
      <c r="G369" s="13">
        <v>0.6074098</v>
      </c>
      <c r="H369" s="13">
        <v>0.44802429999999999</v>
      </c>
      <c r="I369" s="13">
        <v>0.35217619999999999</v>
      </c>
      <c r="J369" s="13">
        <v>0.2881976</v>
      </c>
      <c r="K369" s="13">
        <v>0.24148829999999999</v>
      </c>
      <c r="L369" s="13">
        <v>0.2054261</v>
      </c>
      <c r="M369" s="13">
        <v>0.1766826</v>
      </c>
      <c r="N369" s="13">
        <v>0.1534893</v>
      </c>
      <c r="O369" s="13">
        <v>0.13437979999999999</v>
      </c>
      <c r="P369" s="13">
        <v>0.11823060000000001</v>
      </c>
      <c r="Q369" s="13">
        <v>0.10493959999999999</v>
      </c>
      <c r="R369" s="13">
        <v>9.3448320000000001E-2</v>
      </c>
      <c r="S369" s="13">
        <v>8.3516939999999998E-2</v>
      </c>
      <c r="T369" s="13">
        <v>7.5239589999999995E-2</v>
      </c>
      <c r="U369" s="13">
        <v>6.773411E-2</v>
      </c>
      <c r="V369" s="13">
        <v>6.1524379999999997E-2</v>
      </c>
      <c r="W369" s="13">
        <v>5.5722899999999999E-2</v>
      </c>
      <c r="X369" s="13">
        <v>5.0714240000000001E-2</v>
      </c>
      <c r="Y369" s="13">
        <v>4.6280509999999997E-2</v>
      </c>
      <c r="Z369" s="13">
        <v>4.2821060000000001E-2</v>
      </c>
      <c r="AA369" s="13">
        <v>3.9392650000000001E-2</v>
      </c>
      <c r="AB369" s="13">
        <v>3.6680810000000001E-2</v>
      </c>
      <c r="AC369" s="13">
        <v>3.3926169999999999E-2</v>
      </c>
      <c r="AD369" s="13">
        <v>3.1390330000000001E-2</v>
      </c>
      <c r="AE369" s="13">
        <v>2.933705E-2</v>
      </c>
      <c r="AF369" s="13">
        <v>2.7270260000000001E-2</v>
      </c>
      <c r="AG369" s="13">
        <v>2.5499210000000001E-2</v>
      </c>
      <c r="AH369" s="13">
        <v>2.3764210000000001E-2</v>
      </c>
      <c r="AI369" s="13">
        <v>2.229124E-2</v>
      </c>
      <c r="AJ369" s="13">
        <v>2.088837E-2</v>
      </c>
      <c r="AK369" s="13">
        <v>1.9615520000000001E-2</v>
      </c>
      <c r="AL369" s="13">
        <v>1.843245E-2</v>
      </c>
      <c r="AM369" s="13">
        <v>1.7357190000000002E-2</v>
      </c>
      <c r="AN369" s="13">
        <v>1.636408E-2</v>
      </c>
      <c r="AO369" s="13">
        <v>1.543723E-2</v>
      </c>
      <c r="AP369" s="13">
        <v>1.452823E-2</v>
      </c>
      <c r="AQ369" s="13">
        <v>1.369154E-2</v>
      </c>
      <c r="AR369" s="13">
        <v>1.292374E-2</v>
      </c>
      <c r="AS369" s="13">
        <v>1.2211730000000001E-2</v>
      </c>
      <c r="AT369" s="13">
        <v>1.155276E-2</v>
      </c>
      <c r="AU369" s="13">
        <v>1.0942500000000001E-2</v>
      </c>
      <c r="AV369" s="13">
        <v>1.037414E-2</v>
      </c>
      <c r="AW369" s="13">
        <v>9.8477389999999995E-3</v>
      </c>
      <c r="AX369" s="13">
        <v>9.3564210000000002E-3</v>
      </c>
      <c r="AY369" s="13">
        <v>8.898474E-3</v>
      </c>
      <c r="AZ369" s="13">
        <v>8.4698459999999996E-3</v>
      </c>
      <c r="BA369" s="13">
        <v>8.0698320000000007E-3</v>
      </c>
      <c r="BB369" s="13">
        <v>7.6937050000000003E-3</v>
      </c>
      <c r="BC369" s="13">
        <v>7.3403260000000003E-3</v>
      </c>
      <c r="BD369" s="13">
        <v>7.0076920000000003E-3</v>
      </c>
      <c r="BE369" s="13">
        <v>6.695805E-3</v>
      </c>
      <c r="BF369" s="13">
        <v>6.4047629999999999E-3</v>
      </c>
      <c r="BG369" s="13">
        <v>6.1298389999999998E-3</v>
      </c>
      <c r="BH369" s="13">
        <v>5.8682669999999999E-3</v>
      </c>
      <c r="BI369" s="13">
        <v>5.6209429999999998E-3</v>
      </c>
      <c r="BJ369" s="13">
        <v>5.3878199999999998E-3</v>
      </c>
      <c r="BK369" s="13">
        <v>5.1680650000000003E-3</v>
      </c>
      <c r="BL369" s="13">
        <v>4.9606720000000002E-3</v>
      </c>
      <c r="BM369" s="13">
        <v>4.7655470000000002E-3</v>
      </c>
      <c r="BN369" s="13">
        <v>4.5817729999999999E-3</v>
      </c>
      <c r="BO369" s="13">
        <v>4.4061830000000001E-3</v>
      </c>
      <c r="BP369" s="13">
        <v>4.2363979999999997E-3</v>
      </c>
      <c r="BQ369" s="13">
        <v>4.0734380000000004E-3</v>
      </c>
      <c r="BR369" s="13">
        <v>3.9197809999999998E-3</v>
      </c>
      <c r="BS369" s="13">
        <v>3.775596E-3</v>
      </c>
      <c r="BT369" s="13">
        <v>3.640309E-3</v>
      </c>
      <c r="BU369" s="13">
        <v>3.512303E-3</v>
      </c>
      <c r="BV369" s="13">
        <v>3.3885730000000002E-3</v>
      </c>
      <c r="BW369" s="13">
        <v>3.2678020000000002E-3</v>
      </c>
      <c r="BX369" s="13">
        <v>3.1501900000000002E-3</v>
      </c>
      <c r="BY369" s="13">
        <v>3.0384370000000002E-3</v>
      </c>
      <c r="BZ369" s="13">
        <v>2.9345479999999999E-3</v>
      </c>
      <c r="CA369" s="13">
        <v>2.838695E-3</v>
      </c>
      <c r="CB369" s="13">
        <v>2.748623E-3</v>
      </c>
      <c r="CC369" s="13">
        <v>2.661133E-3</v>
      </c>
      <c r="CD369" s="13">
        <v>2.5737400000000001E-3</v>
      </c>
      <c r="CE369" s="13">
        <v>2.486664E-3</v>
      </c>
      <c r="CF369" s="13">
        <v>2.4027139999999998E-3</v>
      </c>
      <c r="CG369" s="13">
        <v>2.3233820000000001E-3</v>
      </c>
      <c r="CH369" s="13">
        <v>2.2491939999999999E-3</v>
      </c>
      <c r="CI369" s="13">
        <v>2.1798799999999999E-3</v>
      </c>
      <c r="CJ369" s="13">
        <v>2.1140120000000002E-3</v>
      </c>
      <c r="CK369" s="13">
        <v>2.0493849999999999E-3</v>
      </c>
      <c r="CL369" s="13">
        <v>1.9840439999999999E-3</v>
      </c>
      <c r="CM369" s="13">
        <v>1.9182579999999999E-3</v>
      </c>
      <c r="CN369" s="13">
        <v>1.8540010000000001E-3</v>
      </c>
      <c r="CO369" s="13">
        <v>1.793062E-3</v>
      </c>
      <c r="CP369" s="13">
        <v>1.7353620000000001E-3</v>
      </c>
      <c r="CQ369" s="13">
        <v>1.680948E-3</v>
      </c>
      <c r="CR369" s="13">
        <v>1.6287700000000001E-3</v>
      </c>
      <c r="CS369" s="13">
        <v>1.57719E-3</v>
      </c>
      <c r="CT369" s="13">
        <v>1.5246070000000001E-3</v>
      </c>
      <c r="CU369" s="13">
        <v>1.4716219999999999E-3</v>
      </c>
      <c r="CV369" s="13">
        <v>1.4204739999999999E-3</v>
      </c>
      <c r="CW369" s="13">
        <v>1.3724329999999999E-3</v>
      </c>
      <c r="CX369" s="13">
        <v>1.3272959999999999E-3</v>
      </c>
      <c r="CY369" s="13">
        <v>1.284669E-3</v>
      </c>
      <c r="CZ369" s="13">
        <v>1.2438589999999999E-3</v>
      </c>
      <c r="DA369" s="13">
        <v>1.2032569999999999E-3</v>
      </c>
      <c r="DB369" s="13">
        <v>1.162199E-3</v>
      </c>
      <c r="DC369" s="13">
        <v>1.1217670000000001E-3</v>
      </c>
      <c r="DD369" s="13">
        <v>1.0834970000000001E-3</v>
      </c>
      <c r="DE369" s="13">
        <v>1.0475759999999999E-3</v>
      </c>
      <c r="DF369" s="13">
        <v>1.013246E-3</v>
      </c>
      <c r="DG369" s="13">
        <v>9.8006190000000004E-4</v>
      </c>
      <c r="DH369" s="13">
        <v>9.4821140000000005E-4</v>
      </c>
      <c r="DI369" s="13">
        <v>9.1803920000000001E-4</v>
      </c>
      <c r="DJ369" s="13">
        <v>8.8978509999999996E-4</v>
      </c>
      <c r="DK369" s="13">
        <v>8.6363629999999998E-4</v>
      </c>
      <c r="DL369" s="13">
        <v>8.3955049999999995E-4</v>
      </c>
      <c r="DM369" s="13">
        <v>8.1702230000000003E-4</v>
      </c>
      <c r="DN369" s="13">
        <v>7.9525970000000001E-4</v>
      </c>
      <c r="DO369" s="13">
        <v>7.7380959999999996E-4</v>
      </c>
      <c r="DP369" s="13">
        <v>7.5282769999999999E-4</v>
      </c>
      <c r="DQ369" s="13">
        <v>7.3292530000000004E-4</v>
      </c>
      <c r="DR369" s="13">
        <v>7.1474129999999996E-4</v>
      </c>
      <c r="DS369" s="13">
        <v>6.9863550000000003E-4</v>
      </c>
      <c r="DT369" s="13">
        <v>6.8420030000000004E-4</v>
      </c>
      <c r="DU369" s="13">
        <v>6.7087410000000005E-4</v>
      </c>
      <c r="DV369" s="13">
        <v>6.5810420000000003E-4</v>
      </c>
      <c r="DW369" s="13">
        <v>6.4572269999999996E-4</v>
      </c>
      <c r="DX369" s="13">
        <v>6.3353210000000005E-4</v>
      </c>
      <c r="DY369" s="13">
        <v>6.2185500000000004E-4</v>
      </c>
      <c r="DZ369" s="13">
        <v>6.1121069999999997E-4</v>
      </c>
      <c r="EA369" s="13">
        <v>6.0190449999999996E-4</v>
      </c>
      <c r="EB369" s="13">
        <v>5.9382490000000005E-4</v>
      </c>
      <c r="EC369" s="13">
        <v>5.8636850000000004E-4</v>
      </c>
      <c r="ED369" s="13">
        <v>5.7920240000000004E-4</v>
      </c>
      <c r="EE369" s="13">
        <v>5.7237919999999999E-4</v>
      </c>
      <c r="EF369" s="13">
        <v>5.6592579999999995E-4</v>
      </c>
      <c r="EG369" s="13">
        <v>5.5965140000000001E-4</v>
      </c>
      <c r="EH369" s="13">
        <v>5.5400190000000002E-4</v>
      </c>
      <c r="EI369" s="13">
        <v>5.4954799999999996E-4</v>
      </c>
      <c r="EJ369" s="13">
        <v>5.4621040000000002E-4</v>
      </c>
      <c r="EK369" s="13">
        <v>5.4337630000000003E-4</v>
      </c>
      <c r="EL369" s="13">
        <v>5.4036839999999997E-4</v>
      </c>
      <c r="EM369" s="13">
        <v>5.3674039999999999E-4</v>
      </c>
      <c r="EN369" s="13">
        <v>5.3253399999999998E-4</v>
      </c>
      <c r="EO369" s="13">
        <v>5.2786670000000001E-4</v>
      </c>
      <c r="EP369" s="13">
        <v>5.2312229999999999E-4</v>
      </c>
      <c r="EQ369" s="13">
        <v>5.1900359999999997E-4</v>
      </c>
      <c r="ER369" s="13">
        <v>5.1603849999999998E-4</v>
      </c>
      <c r="ES369" s="13">
        <v>5.1383780000000001E-4</v>
      </c>
      <c r="ET369" s="13">
        <v>5.1166860000000005E-4</v>
      </c>
      <c r="EU369" s="13">
        <v>5.0943859999999996E-4</v>
      </c>
      <c r="EV369" s="13">
        <v>5.0718870000000002E-4</v>
      </c>
      <c r="EW369" s="13">
        <v>5.0488059999999997E-4</v>
      </c>
      <c r="EX369" s="13">
        <v>5.020828E-4</v>
      </c>
      <c r="EY369" s="13">
        <v>4.9842829999999997E-4</v>
      </c>
      <c r="EZ369" s="13">
        <v>4.9410389999999995E-4</v>
      </c>
      <c r="FA369" s="13">
        <v>4.8968000000000004E-4</v>
      </c>
      <c r="FB369" s="13">
        <v>4.8538159999999999E-4</v>
      </c>
      <c r="FC369" s="13">
        <v>4.8141390000000002E-4</v>
      </c>
      <c r="FD369" s="13">
        <v>4.780319E-4</v>
      </c>
      <c r="FE369" s="13">
        <v>4.7529529999999998E-4</v>
      </c>
      <c r="FF369" s="13">
        <v>4.7310659999999998E-4</v>
      </c>
      <c r="FG369" s="13">
        <v>4.7131560000000002E-4</v>
      </c>
      <c r="FH369" s="13">
        <v>4.6975789999999999E-4</v>
      </c>
      <c r="FI369" s="13">
        <v>4.6831329999999998E-4</v>
      </c>
      <c r="FJ369" s="13">
        <v>4.6692180000000003E-4</v>
      </c>
      <c r="FK369" s="13">
        <v>4.6525149999999998E-4</v>
      </c>
      <c r="FL369" s="13">
        <v>4.6290840000000002E-4</v>
      </c>
      <c r="FM369" s="13">
        <v>4.5957570000000001E-4</v>
      </c>
      <c r="FN369" s="13">
        <v>4.5549380000000001E-4</v>
      </c>
      <c r="FO369" s="13">
        <v>4.5100300000000001E-4</v>
      </c>
      <c r="FP369" s="13">
        <v>4.4627959999999999E-4</v>
      </c>
      <c r="FQ369" s="13">
        <v>4.4160770000000002E-4</v>
      </c>
      <c r="FR369" s="13">
        <v>4.3732660000000002E-4</v>
      </c>
      <c r="FS369" s="13">
        <v>4.3370829999999998E-4</v>
      </c>
      <c r="FT369" s="13">
        <v>4.3069899999999999E-4</v>
      </c>
      <c r="FU369" s="13">
        <v>4.2796380000000001E-4</v>
      </c>
      <c r="FV369" s="13">
        <v>4.2530790000000002E-4</v>
      </c>
      <c r="FW369" s="13">
        <v>4.2266340000000002E-4</v>
      </c>
      <c r="FX369" s="13">
        <v>4.1981069999999998E-4</v>
      </c>
      <c r="FY369" s="13">
        <v>4.163533E-4</v>
      </c>
      <c r="FZ369" s="13">
        <v>4.12204E-4</v>
      </c>
      <c r="GA369" s="13">
        <v>4.0750090000000002E-4</v>
      </c>
      <c r="GB369" s="13">
        <v>4.0238029999999997E-4</v>
      </c>
      <c r="GC369" s="13">
        <v>3.9707179999999998E-4</v>
      </c>
      <c r="GD369" s="13">
        <v>3.9178329999999998E-4</v>
      </c>
      <c r="GE369" s="13">
        <v>3.8672350000000001E-4</v>
      </c>
      <c r="GF369" s="13">
        <v>3.8191089999999999E-4</v>
      </c>
      <c r="GG369" s="13">
        <v>3.7715509999999998E-4</v>
      </c>
      <c r="GH369" s="13">
        <v>3.7230539999999999E-4</v>
      </c>
      <c r="GI369" s="13">
        <v>3.674797E-4</v>
      </c>
      <c r="GJ369" s="13">
        <v>3.628824E-4</v>
      </c>
      <c r="GK369" s="13">
        <v>3.5850660000000001E-4</v>
      </c>
      <c r="GL369" s="13">
        <v>3.5414430000000002E-4</v>
      </c>
      <c r="GM369" s="13">
        <v>3.4961379999999998E-4</v>
      </c>
      <c r="GN369" s="13">
        <v>3.4491019999999999E-4</v>
      </c>
      <c r="GO369" s="13">
        <v>3.4020650000000002E-4</v>
      </c>
      <c r="GP369" s="13">
        <v>3.3556299999999999E-4</v>
      </c>
      <c r="GQ369" s="13">
        <v>3.3094070000000002E-4</v>
      </c>
      <c r="GR369" s="13">
        <v>3.2635070000000001E-4</v>
      </c>
      <c r="GS369" s="13">
        <v>3.2183800000000002E-4</v>
      </c>
      <c r="GT369" s="13">
        <v>3.1750659999999999E-4</v>
      </c>
      <c r="GU369" s="13">
        <v>3.1347630000000003E-4</v>
      </c>
      <c r="GV369" s="13">
        <v>3.0980530000000001E-4</v>
      </c>
      <c r="GW369" s="13">
        <v>3.06578E-4</v>
      </c>
      <c r="GX369" s="13">
        <v>3.0382089999999998E-4</v>
      </c>
    </row>
    <row r="370" spans="1:206" x14ac:dyDescent="0.25">
      <c r="A370" s="13" t="str">
        <f t="shared" si="4"/>
        <v>Boom-FINE-1-14-20</v>
      </c>
      <c r="B370" s="13" t="s">
        <v>57</v>
      </c>
      <c r="C370" s="13" t="s">
        <v>30</v>
      </c>
      <c r="D370" s="23">
        <v>1</v>
      </c>
      <c r="E370" s="23">
        <v>14</v>
      </c>
      <c r="F370" s="32">
        <v>20</v>
      </c>
      <c r="G370" s="13">
        <v>0.58163860000000001</v>
      </c>
      <c r="H370" s="13">
        <v>0.40156029999999998</v>
      </c>
      <c r="I370" s="13">
        <v>0.30141390000000001</v>
      </c>
      <c r="J370" s="13">
        <v>0.23661879999999999</v>
      </c>
      <c r="K370" s="13">
        <v>0.19055269999999999</v>
      </c>
      <c r="L370" s="13">
        <v>0.1564054</v>
      </c>
      <c r="M370" s="13">
        <v>0.13051280000000001</v>
      </c>
      <c r="N370" s="13">
        <v>0.11031299999999999</v>
      </c>
      <c r="O370" s="13">
        <v>9.4201400000000005E-2</v>
      </c>
      <c r="P370" s="13">
        <v>8.0985669999999996E-2</v>
      </c>
      <c r="Q370" s="13">
        <v>7.0357000000000003E-2</v>
      </c>
      <c r="R370" s="13">
        <v>6.139907E-2</v>
      </c>
      <c r="S370" s="13">
        <v>5.3945420000000001E-2</v>
      </c>
      <c r="T370" s="13">
        <v>4.7586499999999997E-2</v>
      </c>
      <c r="U370" s="13">
        <v>4.296809E-2</v>
      </c>
      <c r="V370" s="13">
        <v>3.8880150000000002E-2</v>
      </c>
      <c r="W370" s="13">
        <v>3.5114340000000001E-2</v>
      </c>
      <c r="X370" s="13">
        <v>3.1815219999999998E-2</v>
      </c>
      <c r="Y370" s="13">
        <v>2.9011800000000001E-2</v>
      </c>
      <c r="Z370" s="13">
        <v>2.6491480000000001E-2</v>
      </c>
      <c r="AA370" s="13">
        <v>2.4217180000000001E-2</v>
      </c>
      <c r="AB370" s="13">
        <v>2.2231709999999998E-2</v>
      </c>
      <c r="AC370" s="13">
        <v>2.0479979999999998E-2</v>
      </c>
      <c r="AD370" s="13">
        <v>1.889192E-2</v>
      </c>
      <c r="AE370" s="13">
        <v>1.7449180000000002E-2</v>
      </c>
      <c r="AF370" s="13">
        <v>1.617795E-2</v>
      </c>
      <c r="AG370" s="13">
        <v>1.501132E-2</v>
      </c>
      <c r="AH370" s="13">
        <v>1.395245E-2</v>
      </c>
      <c r="AI370" s="13">
        <v>1.29844E-2</v>
      </c>
      <c r="AJ370" s="13">
        <v>1.210083E-2</v>
      </c>
      <c r="AK370" s="13">
        <v>1.123408E-2</v>
      </c>
      <c r="AL370" s="13">
        <v>1.044921E-2</v>
      </c>
      <c r="AM370" s="13">
        <v>9.7392360000000001E-3</v>
      </c>
      <c r="AN370" s="13">
        <v>9.0982089999999995E-3</v>
      </c>
      <c r="AO370" s="13">
        <v>8.5165310000000008E-3</v>
      </c>
      <c r="AP370" s="13">
        <v>7.9835489999999995E-3</v>
      </c>
      <c r="AQ370" s="13">
        <v>7.4921720000000001E-3</v>
      </c>
      <c r="AR370" s="13">
        <v>7.040312E-3</v>
      </c>
      <c r="AS370" s="13">
        <v>6.627684E-3</v>
      </c>
      <c r="AT370" s="13">
        <v>6.249203E-3</v>
      </c>
      <c r="AU370" s="13">
        <v>5.8999070000000002E-3</v>
      </c>
      <c r="AV370" s="13">
        <v>5.5779949999999997E-3</v>
      </c>
      <c r="AW370" s="13">
        <v>5.2799559999999997E-3</v>
      </c>
      <c r="AX370" s="13">
        <v>5.0030309999999998E-3</v>
      </c>
      <c r="AY370" s="13">
        <v>4.7450599999999997E-3</v>
      </c>
      <c r="AZ370" s="13">
        <v>4.5056269999999999E-3</v>
      </c>
      <c r="BA370" s="13">
        <v>4.283088E-3</v>
      </c>
      <c r="BB370" s="13">
        <v>4.075408E-3</v>
      </c>
      <c r="BC370" s="13">
        <v>3.8806610000000001E-3</v>
      </c>
      <c r="BD370" s="13">
        <v>3.698069E-3</v>
      </c>
      <c r="BE370" s="13">
        <v>3.5276859999999999E-3</v>
      </c>
      <c r="BF370" s="13">
        <v>3.368631E-3</v>
      </c>
      <c r="BG370" s="13">
        <v>3.2197889999999998E-3</v>
      </c>
      <c r="BH370" s="13">
        <v>3.0784900000000001E-3</v>
      </c>
      <c r="BI370" s="13">
        <v>2.9442930000000002E-3</v>
      </c>
      <c r="BJ370" s="13">
        <v>2.81847E-3</v>
      </c>
      <c r="BK370" s="13">
        <v>2.7010720000000001E-3</v>
      </c>
      <c r="BL370" s="13">
        <v>2.5915109999999999E-3</v>
      </c>
      <c r="BM370" s="13">
        <v>2.4883840000000002E-3</v>
      </c>
      <c r="BN370" s="13">
        <v>2.3902770000000001E-3</v>
      </c>
      <c r="BO370" s="13">
        <v>2.2973059999999998E-3</v>
      </c>
      <c r="BP370" s="13">
        <v>2.2097950000000001E-3</v>
      </c>
      <c r="BQ370" s="13">
        <v>2.1274110000000001E-3</v>
      </c>
      <c r="BR370" s="13">
        <v>2.0507699999999999E-3</v>
      </c>
      <c r="BS370" s="13">
        <v>1.9799470000000001E-3</v>
      </c>
      <c r="BT370" s="13">
        <v>1.913868E-3</v>
      </c>
      <c r="BU370" s="13">
        <v>1.851197E-3</v>
      </c>
      <c r="BV370" s="13">
        <v>1.7913930000000001E-3</v>
      </c>
      <c r="BW370" s="13">
        <v>1.735604E-3</v>
      </c>
      <c r="BX370" s="13">
        <v>1.684395E-3</v>
      </c>
      <c r="BY370" s="13">
        <v>1.637222E-3</v>
      </c>
      <c r="BZ370" s="13">
        <v>1.592768E-3</v>
      </c>
      <c r="CA370" s="13">
        <v>1.550818E-3</v>
      </c>
      <c r="CB370" s="13">
        <v>1.5109940000000001E-3</v>
      </c>
      <c r="CC370" s="13">
        <v>1.472634E-3</v>
      </c>
      <c r="CD370" s="13">
        <v>1.4357549999999999E-3</v>
      </c>
      <c r="CE370" s="13">
        <v>1.4005930000000001E-3</v>
      </c>
      <c r="CF370" s="13">
        <v>1.3672599999999999E-3</v>
      </c>
      <c r="CG370" s="13">
        <v>1.3354860000000001E-3</v>
      </c>
      <c r="CH370" s="13">
        <v>1.305318E-3</v>
      </c>
      <c r="CI370" s="13">
        <v>1.2764969999999999E-3</v>
      </c>
      <c r="CJ370" s="13">
        <v>1.2489319999999999E-3</v>
      </c>
      <c r="CK370" s="13">
        <v>1.222636E-3</v>
      </c>
      <c r="CL370" s="13">
        <v>1.1973120000000001E-3</v>
      </c>
      <c r="CM370" s="13">
        <v>1.1726219999999999E-3</v>
      </c>
      <c r="CN370" s="13">
        <v>1.1490140000000001E-3</v>
      </c>
      <c r="CO370" s="13">
        <v>1.126972E-3</v>
      </c>
      <c r="CP370" s="13">
        <v>1.106629E-3</v>
      </c>
      <c r="CQ370" s="13">
        <v>1.0874070000000001E-3</v>
      </c>
      <c r="CR370" s="13">
        <v>1.068238E-3</v>
      </c>
      <c r="CS370" s="13">
        <v>1.048991E-3</v>
      </c>
      <c r="CT370" s="13">
        <v>1.03012E-3</v>
      </c>
      <c r="CU370" s="13">
        <v>1.011814E-3</v>
      </c>
      <c r="CV370" s="13">
        <v>9.9438479999999991E-4</v>
      </c>
      <c r="CW370" s="13">
        <v>9.7799239999999993E-4</v>
      </c>
      <c r="CX370" s="13">
        <v>9.6227369999999995E-4</v>
      </c>
      <c r="CY370" s="13">
        <v>9.4679599999999997E-4</v>
      </c>
      <c r="CZ370" s="13">
        <v>9.3158689999999996E-4</v>
      </c>
      <c r="DA370" s="13">
        <v>9.1671790000000003E-4</v>
      </c>
      <c r="DB370" s="13">
        <v>9.0236259999999997E-4</v>
      </c>
      <c r="DC370" s="13">
        <v>8.8859829999999999E-4</v>
      </c>
      <c r="DD370" s="13">
        <v>8.7501780000000002E-4</v>
      </c>
      <c r="DE370" s="13">
        <v>8.6162749999999996E-4</v>
      </c>
      <c r="DF370" s="13">
        <v>8.4836739999999996E-4</v>
      </c>
      <c r="DG370" s="13">
        <v>8.3515710000000003E-4</v>
      </c>
      <c r="DH370" s="13">
        <v>8.2216229999999997E-4</v>
      </c>
      <c r="DI370" s="13">
        <v>8.0988320000000003E-4</v>
      </c>
      <c r="DJ370" s="13">
        <v>7.983466E-4</v>
      </c>
      <c r="DK370" s="13">
        <v>7.8729229999999998E-4</v>
      </c>
      <c r="DL370" s="13">
        <v>7.7665769999999996E-4</v>
      </c>
      <c r="DM370" s="13">
        <v>7.6639049999999999E-4</v>
      </c>
      <c r="DN370" s="13">
        <v>7.5637459999999997E-4</v>
      </c>
      <c r="DO370" s="13">
        <v>7.4651909999999999E-4</v>
      </c>
      <c r="DP370" s="13">
        <v>7.3709779999999998E-4</v>
      </c>
      <c r="DQ370" s="13">
        <v>7.285541E-4</v>
      </c>
      <c r="DR370" s="13">
        <v>7.206154E-4</v>
      </c>
      <c r="DS370" s="13">
        <v>7.1301190000000003E-4</v>
      </c>
      <c r="DT370" s="13">
        <v>7.0563669999999996E-4</v>
      </c>
      <c r="DU370" s="13">
        <v>6.9833419999999996E-4</v>
      </c>
      <c r="DV370" s="13">
        <v>6.9111089999999997E-4</v>
      </c>
      <c r="DW370" s="13">
        <v>6.8407370000000002E-4</v>
      </c>
      <c r="DX370" s="13">
        <v>6.7739860000000005E-4</v>
      </c>
      <c r="DY370" s="13">
        <v>6.7127440000000005E-4</v>
      </c>
      <c r="DZ370" s="13">
        <v>6.6580929999999995E-4</v>
      </c>
      <c r="EA370" s="13">
        <v>6.6080869999999995E-4</v>
      </c>
      <c r="EB370" s="13">
        <v>6.5618350000000002E-4</v>
      </c>
      <c r="EC370" s="13">
        <v>6.5183370000000001E-4</v>
      </c>
      <c r="ED370" s="13">
        <v>6.4764629999999998E-4</v>
      </c>
      <c r="EE370" s="13">
        <v>6.4360359999999996E-4</v>
      </c>
      <c r="EF370" s="13">
        <v>6.3966939999999996E-4</v>
      </c>
      <c r="EG370" s="13">
        <v>6.3561939999999995E-4</v>
      </c>
      <c r="EH370" s="13">
        <v>6.3136449999999999E-4</v>
      </c>
      <c r="EI370" s="13">
        <v>6.270844E-4</v>
      </c>
      <c r="EJ370" s="13">
        <v>6.2294970000000005E-4</v>
      </c>
      <c r="EK370" s="13">
        <v>6.1899049999999999E-4</v>
      </c>
      <c r="EL370" s="13">
        <v>6.1513409999999996E-4</v>
      </c>
      <c r="EM370" s="13">
        <v>6.1140619999999995E-4</v>
      </c>
      <c r="EN370" s="13">
        <v>6.0785289999999996E-4</v>
      </c>
      <c r="EO370" s="13">
        <v>6.0433429999999998E-4</v>
      </c>
      <c r="EP370" s="13">
        <v>6.0075869999999998E-4</v>
      </c>
      <c r="EQ370" s="13">
        <v>5.9715929999999999E-4</v>
      </c>
      <c r="ER370" s="13">
        <v>5.9361940000000001E-4</v>
      </c>
      <c r="ES370" s="13">
        <v>5.9017339999999996E-4</v>
      </c>
      <c r="ET370" s="13">
        <v>5.8665829999999999E-4</v>
      </c>
      <c r="EU370" s="13">
        <v>5.828974E-4</v>
      </c>
      <c r="EV370" s="13">
        <v>5.7899860000000004E-4</v>
      </c>
      <c r="EW370" s="13">
        <v>5.7502020000000005E-4</v>
      </c>
      <c r="EX370" s="13">
        <v>5.71007E-4</v>
      </c>
      <c r="EY370" s="13">
        <v>5.672842E-4</v>
      </c>
      <c r="EZ370" s="13">
        <v>5.6390529999999996E-4</v>
      </c>
      <c r="FA370" s="13">
        <v>5.608926E-4</v>
      </c>
      <c r="FB370" s="13">
        <v>5.5812780000000001E-4</v>
      </c>
      <c r="FC370" s="13">
        <v>5.5542820000000002E-4</v>
      </c>
      <c r="FD370" s="13">
        <v>5.5262699999999998E-4</v>
      </c>
      <c r="FE370" s="13">
        <v>5.49647E-4</v>
      </c>
      <c r="FF370" s="13">
        <v>5.4643059999999997E-4</v>
      </c>
      <c r="FG370" s="13">
        <v>5.4284639999999996E-4</v>
      </c>
      <c r="FH370" s="13">
        <v>5.3901280000000001E-4</v>
      </c>
      <c r="FI370" s="13">
        <v>5.3508530000000002E-4</v>
      </c>
      <c r="FJ370" s="13">
        <v>5.3116209999999999E-4</v>
      </c>
      <c r="FK370" s="13">
        <v>5.2746390000000002E-4</v>
      </c>
      <c r="FL370" s="13">
        <v>5.2423590000000005E-4</v>
      </c>
      <c r="FM370" s="13">
        <v>5.2147749999999996E-4</v>
      </c>
      <c r="FN370" s="13">
        <v>5.1912370000000005E-4</v>
      </c>
      <c r="FO370" s="13">
        <v>5.1709189999999999E-4</v>
      </c>
      <c r="FP370" s="13">
        <v>5.1514180000000005E-4</v>
      </c>
      <c r="FQ370" s="13">
        <v>5.1320450000000002E-4</v>
      </c>
      <c r="FR370" s="13">
        <v>5.1123200000000003E-4</v>
      </c>
      <c r="FS370" s="13">
        <v>5.0900960000000003E-4</v>
      </c>
      <c r="FT370" s="13">
        <v>5.0639510000000001E-4</v>
      </c>
      <c r="FU370" s="13">
        <v>5.0327080000000005E-4</v>
      </c>
      <c r="FV370" s="13">
        <v>4.997116E-4</v>
      </c>
      <c r="FW370" s="13">
        <v>4.9593879999999997E-4</v>
      </c>
      <c r="FX370" s="13">
        <v>4.9232910000000004E-4</v>
      </c>
      <c r="FY370" s="13">
        <v>4.891381E-4</v>
      </c>
      <c r="FZ370" s="13">
        <v>4.8649130000000002E-4</v>
      </c>
      <c r="GA370" s="13">
        <v>4.8442990000000002E-4</v>
      </c>
      <c r="GB370" s="13">
        <v>4.8291129999999998E-4</v>
      </c>
      <c r="GC370" s="13">
        <v>4.8177449999999998E-4</v>
      </c>
      <c r="GD370" s="13">
        <v>4.8086489999999999E-4</v>
      </c>
      <c r="GE370" s="13">
        <v>4.8002569999999999E-4</v>
      </c>
      <c r="GF370" s="13">
        <v>4.7901850000000001E-4</v>
      </c>
      <c r="GG370" s="13">
        <v>4.7766600000000002E-4</v>
      </c>
      <c r="GH370" s="13">
        <v>4.7581549999999999E-4</v>
      </c>
      <c r="GI370" s="13">
        <v>4.7337019999999999E-4</v>
      </c>
      <c r="GJ370" s="13">
        <v>4.703625E-4</v>
      </c>
      <c r="GK370" s="13">
        <v>4.6697029999999998E-4</v>
      </c>
      <c r="GL370" s="13">
        <v>4.6345119999999999E-4</v>
      </c>
      <c r="GM370" s="13">
        <v>4.6008529999999999E-4</v>
      </c>
      <c r="GN370" s="13">
        <v>4.5714349999999998E-4</v>
      </c>
      <c r="GO370" s="13">
        <v>4.5476659999999999E-4</v>
      </c>
      <c r="GP370" s="13">
        <v>4.5298909999999998E-4</v>
      </c>
      <c r="GQ370" s="13">
        <v>4.518398E-4</v>
      </c>
      <c r="GR370" s="13">
        <v>4.5117140000000002E-4</v>
      </c>
      <c r="GS370" s="13">
        <v>4.5074779999999999E-4</v>
      </c>
      <c r="GT370" s="13">
        <v>4.5035330000000001E-4</v>
      </c>
      <c r="GU370" s="13">
        <v>4.4978390000000002E-4</v>
      </c>
      <c r="GV370" s="13">
        <v>4.4889860000000003E-4</v>
      </c>
      <c r="GW370" s="13">
        <v>4.4763239999999997E-4</v>
      </c>
      <c r="GX370" s="13">
        <v>4.458633E-4</v>
      </c>
    </row>
    <row r="371" spans="1:206" x14ac:dyDescent="0.25">
      <c r="A371" s="13" t="str">
        <f t="shared" si="4"/>
        <v>Boom-FINE-1-7-20</v>
      </c>
      <c r="B371" s="13" t="s">
        <v>57</v>
      </c>
      <c r="C371" s="13" t="s">
        <v>30</v>
      </c>
      <c r="D371" s="23">
        <v>1</v>
      </c>
      <c r="E371" s="23">
        <v>7</v>
      </c>
      <c r="F371" s="32">
        <v>20</v>
      </c>
      <c r="G371" s="13">
        <v>0.41704869999999999</v>
      </c>
      <c r="H371" s="13">
        <v>0.23400099999999999</v>
      </c>
      <c r="I371" s="13">
        <v>0.1544083</v>
      </c>
      <c r="J371" s="13">
        <v>0.1113388</v>
      </c>
      <c r="K371" s="13">
        <v>8.4659509999999993E-2</v>
      </c>
      <c r="L371" s="13">
        <v>6.6641930000000002E-2</v>
      </c>
      <c r="M371" s="13">
        <v>5.3925920000000002E-2</v>
      </c>
      <c r="N371" s="13">
        <v>4.4233120000000001E-2</v>
      </c>
      <c r="O371" s="13">
        <v>3.8110369999999998E-2</v>
      </c>
      <c r="P371" s="13">
        <v>3.3296350000000002E-2</v>
      </c>
      <c r="Q371" s="13">
        <v>2.9352199999999998E-2</v>
      </c>
      <c r="R371" s="13">
        <v>2.614263E-2</v>
      </c>
      <c r="S371" s="13">
        <v>2.3360860000000001E-2</v>
      </c>
      <c r="T371" s="13">
        <v>2.097984E-2</v>
      </c>
      <c r="U371" s="13">
        <v>1.882737E-2</v>
      </c>
      <c r="V371" s="13">
        <v>1.6874E-2</v>
      </c>
      <c r="W371" s="13">
        <v>1.5074489999999999E-2</v>
      </c>
      <c r="X371" s="13">
        <v>1.3598239999999999E-2</v>
      </c>
      <c r="Y371" s="13">
        <v>1.234766E-2</v>
      </c>
      <c r="Z371" s="13">
        <v>1.1284249999999999E-2</v>
      </c>
      <c r="AA371" s="13">
        <v>1.036377E-2</v>
      </c>
      <c r="AB371" s="13">
        <v>9.5571000000000007E-3</v>
      </c>
      <c r="AC371" s="13">
        <v>8.8498420000000001E-3</v>
      </c>
      <c r="AD371" s="13">
        <v>8.2159069999999997E-3</v>
      </c>
      <c r="AE371" s="13">
        <v>7.5722879999999999E-3</v>
      </c>
      <c r="AF371" s="13">
        <v>7.0119780000000003E-3</v>
      </c>
      <c r="AG371" s="13">
        <v>6.5200479999999996E-3</v>
      </c>
      <c r="AH371" s="13">
        <v>6.0869349999999999E-3</v>
      </c>
      <c r="AI371" s="13">
        <v>5.7029649999999999E-3</v>
      </c>
      <c r="AJ371" s="13">
        <v>5.3600519999999997E-3</v>
      </c>
      <c r="AK371" s="13">
        <v>5.0520879999999997E-3</v>
      </c>
      <c r="AL371" s="13">
        <v>4.7754800000000003E-3</v>
      </c>
      <c r="AM371" s="13">
        <v>4.5260379999999996E-3</v>
      </c>
      <c r="AN371" s="13">
        <v>4.3000149999999999E-3</v>
      </c>
      <c r="AO371" s="13">
        <v>4.0945249999999999E-3</v>
      </c>
      <c r="AP371" s="13">
        <v>3.9065740000000003E-3</v>
      </c>
      <c r="AQ371" s="13">
        <v>3.7342109999999999E-3</v>
      </c>
      <c r="AR371" s="13">
        <v>3.5764939999999999E-3</v>
      </c>
      <c r="AS371" s="13">
        <v>3.4312660000000001E-3</v>
      </c>
      <c r="AT371" s="13">
        <v>3.2973830000000001E-3</v>
      </c>
      <c r="AU371" s="13">
        <v>3.174882E-3</v>
      </c>
      <c r="AV371" s="13">
        <v>3.0616039999999999E-3</v>
      </c>
      <c r="AW371" s="13">
        <v>2.956892E-3</v>
      </c>
      <c r="AX371" s="13">
        <v>2.8602689999999999E-3</v>
      </c>
      <c r="AY371" s="13">
        <v>2.7704259999999999E-3</v>
      </c>
      <c r="AZ371" s="13">
        <v>2.6869989999999998E-3</v>
      </c>
      <c r="BA371" s="13">
        <v>2.6082649999999998E-3</v>
      </c>
      <c r="BB371" s="13">
        <v>2.5351240000000001E-3</v>
      </c>
      <c r="BC371" s="13">
        <v>2.4669309999999999E-3</v>
      </c>
      <c r="BD371" s="13">
        <v>2.402726E-3</v>
      </c>
      <c r="BE371" s="13">
        <v>2.3429639999999999E-3</v>
      </c>
      <c r="BF371" s="13">
        <v>2.2861299999999999E-3</v>
      </c>
      <c r="BG371" s="13">
        <v>2.2330599999999998E-3</v>
      </c>
      <c r="BH371" s="13">
        <v>2.1821269999999999E-3</v>
      </c>
      <c r="BI371" s="13">
        <v>2.1346379999999999E-3</v>
      </c>
      <c r="BJ371" s="13">
        <v>2.0896550000000002E-3</v>
      </c>
      <c r="BK371" s="13">
        <v>2.0477709999999999E-3</v>
      </c>
      <c r="BL371" s="13">
        <v>2.00789E-3</v>
      </c>
      <c r="BM371" s="13">
        <v>1.9693200000000001E-3</v>
      </c>
      <c r="BN371" s="13">
        <v>1.933365E-3</v>
      </c>
      <c r="BO371" s="13">
        <v>1.8993129999999999E-3</v>
      </c>
      <c r="BP371" s="13">
        <v>1.866854E-3</v>
      </c>
      <c r="BQ371" s="13">
        <v>1.8362879999999999E-3</v>
      </c>
      <c r="BR371" s="13">
        <v>1.807363E-3</v>
      </c>
      <c r="BS371" s="13">
        <v>1.7798009999999999E-3</v>
      </c>
      <c r="BT371" s="13">
        <v>1.7535389999999999E-3</v>
      </c>
      <c r="BU371" s="13">
        <v>1.729083E-3</v>
      </c>
      <c r="BV371" s="13">
        <v>1.705928E-3</v>
      </c>
      <c r="BW371" s="13">
        <v>1.684224E-3</v>
      </c>
      <c r="BX371" s="13">
        <v>1.6633489999999999E-3</v>
      </c>
      <c r="BY371" s="13">
        <v>1.642632E-3</v>
      </c>
      <c r="BZ371" s="13">
        <v>1.6226599999999999E-3</v>
      </c>
      <c r="CA371" s="13">
        <v>1.603508E-3</v>
      </c>
      <c r="CB371" s="13">
        <v>1.5851179999999999E-3</v>
      </c>
      <c r="CC371" s="13">
        <v>1.567859E-3</v>
      </c>
      <c r="CD371" s="13">
        <v>1.551291E-3</v>
      </c>
      <c r="CE371" s="13">
        <v>1.5344709999999999E-3</v>
      </c>
      <c r="CF371" s="13">
        <v>1.517443E-3</v>
      </c>
      <c r="CG371" s="13">
        <v>1.5004669999999999E-3</v>
      </c>
      <c r="CH371" s="13">
        <v>1.4837100000000001E-3</v>
      </c>
      <c r="CI371" s="13">
        <v>1.4677E-3</v>
      </c>
      <c r="CJ371" s="13">
        <v>1.452769E-3</v>
      </c>
      <c r="CK371" s="13">
        <v>1.439037E-3</v>
      </c>
      <c r="CL371" s="13">
        <v>1.425426E-3</v>
      </c>
      <c r="CM371" s="13">
        <v>1.411467E-3</v>
      </c>
      <c r="CN371" s="13">
        <v>1.396993E-3</v>
      </c>
      <c r="CO371" s="13">
        <v>1.3826820000000001E-3</v>
      </c>
      <c r="CP371" s="13">
        <v>1.368364E-3</v>
      </c>
      <c r="CQ371" s="13">
        <v>1.3542599999999999E-3</v>
      </c>
      <c r="CR371" s="13">
        <v>1.3408509999999999E-3</v>
      </c>
      <c r="CS371" s="13">
        <v>1.3279990000000001E-3</v>
      </c>
      <c r="CT371" s="13">
        <v>1.315009E-3</v>
      </c>
      <c r="CU371" s="13">
        <v>1.3009849999999999E-3</v>
      </c>
      <c r="CV371" s="13">
        <v>1.2863690000000001E-3</v>
      </c>
      <c r="CW371" s="13">
        <v>1.2717640000000001E-3</v>
      </c>
      <c r="CX371" s="13">
        <v>1.2574929999999999E-3</v>
      </c>
      <c r="CY371" s="13">
        <v>1.2438869999999999E-3</v>
      </c>
      <c r="CZ371" s="13">
        <v>1.231008E-3</v>
      </c>
      <c r="DA371" s="13">
        <v>1.2184780000000001E-3</v>
      </c>
      <c r="DB371" s="13">
        <v>1.2053579999999999E-3</v>
      </c>
      <c r="DC371" s="13">
        <v>1.191456E-3</v>
      </c>
      <c r="DD371" s="13">
        <v>1.1769560000000001E-3</v>
      </c>
      <c r="DE371" s="13">
        <v>1.162295E-3</v>
      </c>
      <c r="DF371" s="13">
        <v>1.147936E-3</v>
      </c>
      <c r="DG371" s="13">
        <v>1.1340639999999999E-3</v>
      </c>
      <c r="DH371" s="13">
        <v>1.1206199999999999E-3</v>
      </c>
      <c r="DI371" s="13">
        <v>1.1070959999999999E-3</v>
      </c>
      <c r="DJ371" s="13">
        <v>1.0931910000000001E-3</v>
      </c>
      <c r="DK371" s="13">
        <v>1.079202E-3</v>
      </c>
      <c r="DL371" s="13">
        <v>1.0657209999999999E-3</v>
      </c>
      <c r="DM371" s="13">
        <v>1.052837E-3</v>
      </c>
      <c r="DN371" s="13">
        <v>1.0402829999999999E-3</v>
      </c>
      <c r="DO371" s="13">
        <v>1.02808E-3</v>
      </c>
      <c r="DP371" s="13">
        <v>1.016039E-3</v>
      </c>
      <c r="DQ371" s="13">
        <v>1.003847E-3</v>
      </c>
      <c r="DR371" s="13">
        <v>9.9150200000000001E-4</v>
      </c>
      <c r="DS371" s="13">
        <v>9.7943269999999994E-4</v>
      </c>
      <c r="DT371" s="13">
        <v>9.6810039999999998E-4</v>
      </c>
      <c r="DU371" s="13">
        <v>9.5741290000000002E-4</v>
      </c>
      <c r="DV371" s="13">
        <v>9.4710230000000001E-4</v>
      </c>
      <c r="DW371" s="13">
        <v>9.3712980000000003E-4</v>
      </c>
      <c r="DX371" s="13">
        <v>9.2741519999999997E-4</v>
      </c>
      <c r="DY371" s="13">
        <v>9.177384E-4</v>
      </c>
      <c r="DZ371" s="13">
        <v>9.0801089999999998E-4</v>
      </c>
      <c r="EA371" s="13">
        <v>8.9863620000000003E-4</v>
      </c>
      <c r="EB371" s="13">
        <v>8.8987729999999996E-4</v>
      </c>
      <c r="EC371" s="13">
        <v>8.8174930000000002E-4</v>
      </c>
      <c r="ED371" s="13">
        <v>8.740245E-4</v>
      </c>
      <c r="EE371" s="13">
        <v>8.6657889999999999E-4</v>
      </c>
      <c r="EF371" s="13">
        <v>8.5940739999999999E-4</v>
      </c>
      <c r="EG371" s="13">
        <v>8.5235889999999998E-4</v>
      </c>
      <c r="EH371" s="13">
        <v>8.455057E-4</v>
      </c>
      <c r="EI371" s="13">
        <v>8.390289E-4</v>
      </c>
      <c r="EJ371" s="13">
        <v>8.3309870000000002E-4</v>
      </c>
      <c r="EK371" s="13">
        <v>8.2755229999999995E-4</v>
      </c>
      <c r="EL371" s="13">
        <v>8.2210919999999997E-4</v>
      </c>
      <c r="EM371" s="13">
        <v>8.1662499999999997E-4</v>
      </c>
      <c r="EN371" s="13">
        <v>8.1106760000000005E-4</v>
      </c>
      <c r="EO371" s="13">
        <v>8.0560129999999997E-4</v>
      </c>
      <c r="EP371" s="13">
        <v>8.0049959999999997E-4</v>
      </c>
      <c r="EQ371" s="13">
        <v>7.9602000000000004E-4</v>
      </c>
      <c r="ER371" s="13">
        <v>7.9218919999999996E-4</v>
      </c>
      <c r="ES371" s="13">
        <v>7.8879329999999998E-4</v>
      </c>
      <c r="ET371" s="13">
        <v>7.8557569999999997E-4</v>
      </c>
      <c r="EU371" s="13">
        <v>7.8248279999999998E-4</v>
      </c>
      <c r="EV371" s="13">
        <v>7.7942180000000003E-4</v>
      </c>
      <c r="EW371" s="13">
        <v>7.7602189999999998E-4</v>
      </c>
      <c r="EX371" s="13">
        <v>7.7202550000000003E-4</v>
      </c>
      <c r="EY371" s="13">
        <v>7.6749459999999995E-4</v>
      </c>
      <c r="EZ371" s="13">
        <v>7.6275750000000004E-4</v>
      </c>
      <c r="FA371" s="13">
        <v>7.5799999999999999E-4</v>
      </c>
      <c r="FB371" s="13">
        <v>7.5342819999999996E-4</v>
      </c>
      <c r="FC371" s="13">
        <v>7.4930660000000003E-4</v>
      </c>
      <c r="FD371" s="13">
        <v>7.4583530000000002E-4</v>
      </c>
      <c r="FE371" s="13">
        <v>7.4290269999999995E-4</v>
      </c>
      <c r="FF371" s="13">
        <v>7.4035170000000001E-4</v>
      </c>
      <c r="FG371" s="13">
        <v>7.3814439999999996E-4</v>
      </c>
      <c r="FH371" s="13">
        <v>7.3619270000000001E-4</v>
      </c>
      <c r="FI371" s="13">
        <v>7.3424660000000002E-4</v>
      </c>
      <c r="FJ371" s="13">
        <v>7.3187809999999997E-4</v>
      </c>
      <c r="FK371" s="13">
        <v>7.2886130000000002E-4</v>
      </c>
      <c r="FL371" s="13">
        <v>7.2514050000000005E-4</v>
      </c>
      <c r="FM371" s="13">
        <v>7.2066600000000001E-4</v>
      </c>
      <c r="FN371" s="13">
        <v>7.1560829999999995E-4</v>
      </c>
      <c r="FO371" s="13">
        <v>7.1029380000000003E-4</v>
      </c>
      <c r="FP371" s="13">
        <v>7.0502840000000004E-4</v>
      </c>
      <c r="FQ371" s="13">
        <v>7.0011559999999995E-4</v>
      </c>
      <c r="FR371" s="13">
        <v>6.9583259999999995E-4</v>
      </c>
      <c r="FS371" s="13">
        <v>6.9225180000000001E-4</v>
      </c>
      <c r="FT371" s="13">
        <v>6.8909310000000003E-4</v>
      </c>
      <c r="FU371" s="13">
        <v>6.858875E-4</v>
      </c>
      <c r="FV371" s="13">
        <v>6.8224330000000001E-4</v>
      </c>
      <c r="FW371" s="13">
        <v>6.7800619999999995E-4</v>
      </c>
      <c r="FX371" s="13">
        <v>6.7316089999999999E-4</v>
      </c>
      <c r="FY371" s="13">
        <v>6.6780219999999996E-4</v>
      </c>
      <c r="FZ371" s="13">
        <v>6.6209839999999999E-4</v>
      </c>
      <c r="GA371" s="13">
        <v>6.5634860000000005E-4</v>
      </c>
      <c r="GB371" s="13">
        <v>6.5063499999999999E-4</v>
      </c>
      <c r="GC371" s="13">
        <v>6.4500560000000002E-4</v>
      </c>
      <c r="GD371" s="13">
        <v>6.3962239999999998E-4</v>
      </c>
      <c r="GE371" s="13">
        <v>6.346581E-4</v>
      </c>
      <c r="GF371" s="13">
        <v>6.3001310000000005E-4</v>
      </c>
      <c r="GG371" s="13">
        <v>6.2540320000000003E-4</v>
      </c>
      <c r="GH371" s="13">
        <v>6.2055499999999996E-4</v>
      </c>
      <c r="GI371" s="13">
        <v>6.1520209999999995E-4</v>
      </c>
      <c r="GJ371" s="13">
        <v>6.0926250000000002E-4</v>
      </c>
      <c r="GK371" s="13">
        <v>6.0264300000000004E-4</v>
      </c>
      <c r="GL371" s="13">
        <v>5.9553139999999997E-4</v>
      </c>
      <c r="GM371" s="13">
        <v>5.8831669999999999E-4</v>
      </c>
      <c r="GN371" s="13">
        <v>5.813999E-4</v>
      </c>
      <c r="GO371" s="13">
        <v>5.751005E-4</v>
      </c>
      <c r="GP371" s="13">
        <v>5.6960720000000004E-4</v>
      </c>
      <c r="GQ371" s="13">
        <v>5.6503610000000002E-4</v>
      </c>
      <c r="GR371" s="13">
        <v>5.6122020000000004E-4</v>
      </c>
      <c r="GS371" s="13">
        <v>5.5790129999999996E-4</v>
      </c>
      <c r="GT371" s="13">
        <v>5.5484920000000001E-4</v>
      </c>
      <c r="GU371" s="13">
        <v>5.5183130000000002E-4</v>
      </c>
      <c r="GV371" s="13">
        <v>5.48607E-4</v>
      </c>
      <c r="GW371" s="13">
        <v>5.4494649999999999E-4</v>
      </c>
      <c r="GX371" s="13">
        <v>5.4062719999999997E-4</v>
      </c>
    </row>
    <row r="372" spans="1:206" x14ac:dyDescent="0.25">
      <c r="A372" s="13" t="str">
        <f t="shared" si="4"/>
        <v>Boom-FINE-1-20-3</v>
      </c>
      <c r="B372" s="13" t="s">
        <v>57</v>
      </c>
      <c r="C372" s="13" t="s">
        <v>30</v>
      </c>
      <c r="D372" s="23">
        <v>1</v>
      </c>
      <c r="E372" s="23">
        <v>20</v>
      </c>
      <c r="F372" s="32">
        <v>3</v>
      </c>
      <c r="G372" s="13">
        <v>0.2224256</v>
      </c>
      <c r="H372" s="13">
        <v>0.15289330000000001</v>
      </c>
      <c r="I372" s="13">
        <v>0.10903599999999999</v>
      </c>
      <c r="J372" s="13">
        <v>8.3586010000000002E-2</v>
      </c>
      <c r="K372" s="13">
        <v>6.6998740000000001E-2</v>
      </c>
      <c r="L372" s="13">
        <v>5.5085389999999998E-2</v>
      </c>
      <c r="M372" s="13">
        <v>4.6115040000000003E-2</v>
      </c>
      <c r="N372" s="13">
        <v>3.6298200000000003E-2</v>
      </c>
      <c r="O372" s="13">
        <v>2.883194E-2</v>
      </c>
      <c r="P372" s="13">
        <v>2.307203E-2</v>
      </c>
      <c r="Q372" s="13">
        <v>1.8546590000000002E-2</v>
      </c>
      <c r="R372" s="13">
        <v>1.489302E-2</v>
      </c>
      <c r="S372" s="13">
        <v>1.468705E-2</v>
      </c>
      <c r="T372" s="13">
        <v>1.5304379999999999E-2</v>
      </c>
      <c r="U372" s="13">
        <v>1.7174439999999999E-2</v>
      </c>
      <c r="V372" s="13">
        <v>1.5770969999999999E-2</v>
      </c>
      <c r="W372" s="13">
        <v>1.419028E-2</v>
      </c>
      <c r="X372" s="13">
        <v>1.2724539999999999E-2</v>
      </c>
      <c r="Y372" s="13">
        <v>1.145171E-2</v>
      </c>
      <c r="Z372" s="13">
        <v>1.034947E-2</v>
      </c>
      <c r="AA372" s="13">
        <v>9.4328350000000005E-3</v>
      </c>
      <c r="AB372" s="13">
        <v>8.5983350000000004E-3</v>
      </c>
      <c r="AC372" s="13">
        <v>7.8629070000000006E-3</v>
      </c>
      <c r="AD372" s="13">
        <v>7.1593660000000003E-3</v>
      </c>
      <c r="AE372" s="13">
        <v>6.5410210000000002E-3</v>
      </c>
      <c r="AF372" s="13">
        <v>5.9971859999999998E-3</v>
      </c>
      <c r="AG372" s="13">
        <v>5.5093959999999997E-3</v>
      </c>
      <c r="AH372" s="13">
        <v>5.0708630000000001E-3</v>
      </c>
      <c r="AI372" s="13">
        <v>4.6829319999999999E-3</v>
      </c>
      <c r="AJ372" s="13">
        <v>4.3345160000000001E-3</v>
      </c>
      <c r="AK372" s="13">
        <v>4.0171260000000002E-3</v>
      </c>
      <c r="AL372" s="13">
        <v>3.73157E-3</v>
      </c>
      <c r="AM372" s="13">
        <v>3.4747179999999999E-3</v>
      </c>
      <c r="AN372" s="13">
        <v>3.2408409999999999E-3</v>
      </c>
      <c r="AO372" s="13">
        <v>3.0263109999999998E-3</v>
      </c>
      <c r="AP372" s="13">
        <v>2.8318039999999998E-3</v>
      </c>
      <c r="AQ372" s="13">
        <v>2.6563609999999999E-3</v>
      </c>
      <c r="AR372" s="13">
        <v>2.4948819999999999E-3</v>
      </c>
      <c r="AS372" s="13">
        <v>2.3461860000000001E-3</v>
      </c>
      <c r="AT372" s="13">
        <v>2.2076859999999999E-3</v>
      </c>
      <c r="AU372" s="13">
        <v>2.0814499999999999E-3</v>
      </c>
      <c r="AV372" s="13">
        <v>1.9666660000000002E-3</v>
      </c>
      <c r="AW372" s="13">
        <v>1.8616450000000001E-3</v>
      </c>
      <c r="AX372" s="13">
        <v>1.7622569999999999E-3</v>
      </c>
      <c r="AY372" s="13">
        <v>1.6682979999999999E-3</v>
      </c>
      <c r="AZ372" s="13">
        <v>1.5825220000000001E-3</v>
      </c>
      <c r="BA372" s="13">
        <v>1.5043540000000001E-3</v>
      </c>
      <c r="BB372" s="13">
        <v>1.4299689999999999E-3</v>
      </c>
      <c r="BC372" s="13">
        <v>1.35994E-3</v>
      </c>
      <c r="BD372" s="13">
        <v>1.2929899999999999E-3</v>
      </c>
      <c r="BE372" s="13">
        <v>1.231273E-3</v>
      </c>
      <c r="BF372" s="13">
        <v>1.1758370000000001E-3</v>
      </c>
      <c r="BG372" s="13">
        <v>1.124285E-3</v>
      </c>
      <c r="BH372" s="13">
        <v>1.074073E-3</v>
      </c>
      <c r="BI372" s="13">
        <v>1.0253840000000001E-3</v>
      </c>
      <c r="BJ372" s="13">
        <v>9.802004E-4</v>
      </c>
      <c r="BK372" s="13">
        <v>9.3829139999999998E-4</v>
      </c>
      <c r="BL372" s="13">
        <v>8.9801309999999995E-4</v>
      </c>
      <c r="BM372" s="13">
        <v>8.5964139999999999E-4</v>
      </c>
      <c r="BN372" s="13">
        <v>8.2493490000000002E-4</v>
      </c>
      <c r="BO372" s="13">
        <v>7.9252689999999998E-4</v>
      </c>
      <c r="BP372" s="13">
        <v>7.6047210000000003E-4</v>
      </c>
      <c r="BQ372" s="13">
        <v>7.2997920000000003E-4</v>
      </c>
      <c r="BR372" s="13">
        <v>7.0181080000000003E-4</v>
      </c>
      <c r="BS372" s="13">
        <v>6.746759E-4</v>
      </c>
      <c r="BT372" s="13">
        <v>6.4914930000000001E-4</v>
      </c>
      <c r="BU372" s="13">
        <v>6.2597209999999996E-4</v>
      </c>
      <c r="BV372" s="13">
        <v>6.0433109999999998E-4</v>
      </c>
      <c r="BW372" s="13">
        <v>5.8200489999999999E-4</v>
      </c>
      <c r="BX372" s="13">
        <v>5.585306E-4</v>
      </c>
      <c r="BY372" s="13">
        <v>5.3548349999999996E-4</v>
      </c>
      <c r="BZ372" s="13">
        <v>5.1499040000000003E-4</v>
      </c>
      <c r="CA372" s="13">
        <v>4.9805219999999998E-4</v>
      </c>
      <c r="CB372" s="13">
        <v>4.8363529999999999E-4</v>
      </c>
      <c r="CC372" s="13">
        <v>4.6952270000000002E-4</v>
      </c>
      <c r="CD372" s="13">
        <v>4.53898E-4</v>
      </c>
      <c r="CE372" s="13">
        <v>4.3676970000000001E-4</v>
      </c>
      <c r="CF372" s="13">
        <v>4.1960439999999999E-4</v>
      </c>
      <c r="CG372" s="13">
        <v>4.0354460000000003E-4</v>
      </c>
      <c r="CH372" s="13">
        <v>3.8991900000000002E-4</v>
      </c>
      <c r="CI372" s="13">
        <v>3.7884769999999999E-4</v>
      </c>
      <c r="CJ372" s="13">
        <v>3.6927930000000002E-4</v>
      </c>
      <c r="CK372" s="13">
        <v>3.5972139999999999E-4</v>
      </c>
      <c r="CL372" s="13">
        <v>3.4854979999999997E-4</v>
      </c>
      <c r="CM372" s="13">
        <v>3.3515820000000002E-4</v>
      </c>
      <c r="CN372" s="13">
        <v>3.2140949999999999E-4</v>
      </c>
      <c r="CO372" s="13">
        <v>3.0953760000000002E-4</v>
      </c>
      <c r="CP372" s="13">
        <v>2.997939E-4</v>
      </c>
      <c r="CQ372" s="13">
        <v>2.9143590000000003E-4</v>
      </c>
      <c r="CR372" s="13">
        <v>2.8412160000000001E-4</v>
      </c>
      <c r="CS372" s="13">
        <v>2.7720760000000001E-4</v>
      </c>
      <c r="CT372" s="13">
        <v>2.6911809999999997E-4</v>
      </c>
      <c r="CU372" s="13">
        <v>2.5902299999999999E-4</v>
      </c>
      <c r="CV372" s="13">
        <v>2.4807609999999999E-4</v>
      </c>
      <c r="CW372" s="13">
        <v>2.3776830000000001E-4</v>
      </c>
      <c r="CX372" s="13">
        <v>2.2877910000000001E-4</v>
      </c>
      <c r="CY372" s="13">
        <v>2.2159959999999999E-4</v>
      </c>
      <c r="CZ372" s="13">
        <v>2.1602040000000001E-4</v>
      </c>
      <c r="DA372" s="13">
        <v>2.1042310000000001E-4</v>
      </c>
      <c r="DB372" s="13">
        <v>2.0365429999999999E-4</v>
      </c>
      <c r="DC372" s="13">
        <v>1.9604910000000001E-4</v>
      </c>
      <c r="DD372" s="13">
        <v>1.8868929999999999E-4</v>
      </c>
      <c r="DE372" s="13">
        <v>1.821095E-4</v>
      </c>
      <c r="DF372" s="13">
        <v>1.7602500000000001E-4</v>
      </c>
      <c r="DG372" s="13">
        <v>1.7016469999999999E-4</v>
      </c>
      <c r="DH372" s="13">
        <v>1.647063E-4</v>
      </c>
      <c r="DI372" s="13">
        <v>1.593655E-4</v>
      </c>
      <c r="DJ372" s="13">
        <v>1.5393079999999999E-4</v>
      </c>
      <c r="DK372" s="13">
        <v>1.48512E-4</v>
      </c>
      <c r="DL372" s="13">
        <v>1.4357279999999999E-4</v>
      </c>
      <c r="DM372" s="13">
        <v>1.3932850000000001E-4</v>
      </c>
      <c r="DN372" s="13">
        <v>1.3522410000000001E-4</v>
      </c>
      <c r="DO372" s="13">
        <v>1.3089110000000001E-4</v>
      </c>
      <c r="DP372" s="13">
        <v>1.2665460000000001E-4</v>
      </c>
      <c r="DQ372" s="13">
        <v>1.2282999999999999E-4</v>
      </c>
      <c r="DR372" s="13">
        <v>1.1969899999999999E-4</v>
      </c>
      <c r="DS372" s="13">
        <v>1.1718049999999999E-4</v>
      </c>
      <c r="DT372" s="13">
        <v>1.149655E-4</v>
      </c>
      <c r="DU372" s="13">
        <v>1.126587E-4</v>
      </c>
      <c r="DV372" s="13">
        <v>1.099353E-4</v>
      </c>
      <c r="DW372" s="13">
        <v>1.0675679999999999E-4</v>
      </c>
      <c r="DX372" s="13">
        <v>1.0333490000000001E-4</v>
      </c>
      <c r="DY372" s="13">
        <v>1.000668E-4</v>
      </c>
      <c r="DZ372" s="13">
        <v>9.7539380000000002E-5</v>
      </c>
      <c r="EA372" s="13">
        <v>9.6053100000000004E-5</v>
      </c>
      <c r="EB372" s="13">
        <v>9.5540910000000006E-5</v>
      </c>
      <c r="EC372" s="13">
        <v>9.542923E-5</v>
      </c>
      <c r="ED372" s="13">
        <v>9.4937339999999999E-5</v>
      </c>
      <c r="EE372" s="13">
        <v>9.3682469999999994E-5</v>
      </c>
      <c r="EF372" s="13">
        <v>9.1650219999999993E-5</v>
      </c>
      <c r="EG372" s="13">
        <v>8.91134E-5</v>
      </c>
      <c r="EH372" s="13">
        <v>8.6721179999999998E-5</v>
      </c>
      <c r="EI372" s="13">
        <v>8.4896559999999993E-5</v>
      </c>
      <c r="EJ372" s="13">
        <v>8.3918740000000003E-5</v>
      </c>
      <c r="EK372" s="13">
        <v>8.3770059999999997E-5</v>
      </c>
      <c r="EL372" s="13">
        <v>8.4028620000000005E-5</v>
      </c>
      <c r="EM372" s="13">
        <v>8.4402110000000004E-5</v>
      </c>
      <c r="EN372" s="13">
        <v>8.4525890000000003E-5</v>
      </c>
      <c r="EO372" s="13">
        <v>8.3937209999999994E-5</v>
      </c>
      <c r="EP372" s="13">
        <v>8.2631329999999998E-5</v>
      </c>
      <c r="EQ372" s="13">
        <v>8.1251709999999994E-5</v>
      </c>
      <c r="ER372" s="13">
        <v>8.0394960000000003E-5</v>
      </c>
      <c r="ES372" s="13">
        <v>7.9882849999999997E-5</v>
      </c>
      <c r="ET372" s="13">
        <v>7.9304949999999997E-5</v>
      </c>
      <c r="EU372" s="13">
        <v>7.8597209999999994E-5</v>
      </c>
      <c r="EV372" s="13">
        <v>7.7993989999999998E-5</v>
      </c>
      <c r="EW372" s="13">
        <v>7.7596049999999997E-5</v>
      </c>
      <c r="EX372" s="13">
        <v>7.7273540000000001E-5</v>
      </c>
      <c r="EY372" s="13">
        <v>7.6918480000000004E-5</v>
      </c>
      <c r="EZ372" s="13">
        <v>7.6701429999999999E-5</v>
      </c>
      <c r="FA372" s="13">
        <v>7.6765889999999996E-5</v>
      </c>
      <c r="FB372" s="13">
        <v>7.6761170000000004E-5</v>
      </c>
      <c r="FC372" s="13">
        <v>7.6354199999999995E-5</v>
      </c>
      <c r="FD372" s="13">
        <v>7.5709139999999999E-5</v>
      </c>
      <c r="FE372" s="13">
        <v>7.4923739999999998E-5</v>
      </c>
      <c r="FF372" s="13">
        <v>7.3926520000000006E-5</v>
      </c>
      <c r="FG372" s="13">
        <v>7.2543850000000005E-5</v>
      </c>
      <c r="FH372" s="13">
        <v>7.1045910000000004E-5</v>
      </c>
      <c r="FI372" s="13">
        <v>7.0043239999999997E-5</v>
      </c>
      <c r="FJ372" s="13">
        <v>6.966048E-5</v>
      </c>
      <c r="FK372" s="13">
        <v>6.9834209999999997E-5</v>
      </c>
      <c r="FL372" s="13">
        <v>7.0341029999999998E-5</v>
      </c>
      <c r="FM372" s="13">
        <v>7.0864600000000006E-5</v>
      </c>
      <c r="FN372" s="13">
        <v>7.1287019999999998E-5</v>
      </c>
      <c r="FO372" s="13">
        <v>7.1516559999999996E-5</v>
      </c>
      <c r="FP372" s="13">
        <v>7.134245E-5</v>
      </c>
      <c r="FQ372" s="13">
        <v>7.0419259999999996E-5</v>
      </c>
      <c r="FR372" s="13">
        <v>6.8972289999999996E-5</v>
      </c>
      <c r="FS372" s="13">
        <v>6.7674180000000002E-5</v>
      </c>
      <c r="FT372" s="13">
        <v>6.6641270000000006E-5</v>
      </c>
      <c r="FU372" s="13">
        <v>6.5762110000000006E-5</v>
      </c>
      <c r="FV372" s="13">
        <v>6.5014579999999998E-5</v>
      </c>
      <c r="FW372" s="13">
        <v>6.459053E-5</v>
      </c>
      <c r="FX372" s="13">
        <v>6.4461570000000004E-5</v>
      </c>
      <c r="FY372" s="13">
        <v>6.4435580000000002E-5</v>
      </c>
      <c r="FZ372" s="13">
        <v>6.4494270000000001E-5</v>
      </c>
      <c r="GA372" s="13">
        <v>6.4489929999999996E-5</v>
      </c>
      <c r="GB372" s="13">
        <v>6.423988E-5</v>
      </c>
      <c r="GC372" s="13">
        <v>6.36461E-5</v>
      </c>
      <c r="GD372" s="13">
        <v>6.2858240000000003E-5</v>
      </c>
      <c r="GE372" s="13">
        <v>6.2049220000000004E-5</v>
      </c>
      <c r="GF372" s="13">
        <v>6.1271889999999998E-5</v>
      </c>
      <c r="GG372" s="13">
        <v>6.0412930000000001E-5</v>
      </c>
      <c r="GH372" s="13">
        <v>5.9383760000000003E-5</v>
      </c>
      <c r="GI372" s="13">
        <v>5.8278610000000002E-5</v>
      </c>
      <c r="GJ372" s="13">
        <v>5.7413829999999998E-5</v>
      </c>
      <c r="GK372" s="13">
        <v>5.6829510000000003E-5</v>
      </c>
      <c r="GL372" s="13">
        <v>5.6376199999999997E-5</v>
      </c>
      <c r="GM372" s="13">
        <v>5.5978089999999998E-5</v>
      </c>
      <c r="GN372" s="13">
        <v>5.5606180000000002E-5</v>
      </c>
      <c r="GO372" s="13">
        <v>5.5136339999999999E-5</v>
      </c>
      <c r="GP372" s="13">
        <v>5.4398099999999997E-5</v>
      </c>
      <c r="GQ372" s="13">
        <v>5.3522130000000003E-5</v>
      </c>
      <c r="GR372" s="13">
        <v>5.2654320000000003E-5</v>
      </c>
      <c r="GS372" s="13">
        <v>5.1892440000000001E-5</v>
      </c>
      <c r="GT372" s="13">
        <v>5.1240560000000003E-5</v>
      </c>
      <c r="GU372" s="13">
        <v>5.0570199999999999E-5</v>
      </c>
      <c r="GV372" s="13">
        <v>4.9779120000000001E-5</v>
      </c>
      <c r="GW372" s="13">
        <v>4.906367E-5</v>
      </c>
      <c r="GX372" s="13">
        <v>4.8629789999999999E-5</v>
      </c>
    </row>
    <row r="373" spans="1:206" x14ac:dyDescent="0.25">
      <c r="A373" s="13" t="str">
        <f t="shared" si="4"/>
        <v>Boom-FINE-1-14-3</v>
      </c>
      <c r="B373" s="13" t="s">
        <v>57</v>
      </c>
      <c r="C373" s="13" t="s">
        <v>30</v>
      </c>
      <c r="D373" s="23">
        <v>1</v>
      </c>
      <c r="E373" s="23">
        <v>14</v>
      </c>
      <c r="F373" s="32">
        <v>3</v>
      </c>
      <c r="G373" s="13">
        <v>0.24481230000000001</v>
      </c>
      <c r="H373" s="13">
        <v>0.1501759</v>
      </c>
      <c r="I373" s="13">
        <v>0.1025003</v>
      </c>
      <c r="J373" s="13">
        <v>7.5427229999999998E-2</v>
      </c>
      <c r="K373" s="13">
        <v>5.7858329999999999E-2</v>
      </c>
      <c r="L373" s="13">
        <v>4.5574169999999997E-2</v>
      </c>
      <c r="M373" s="13">
        <v>3.6011139999999997E-2</v>
      </c>
      <c r="N373" s="13">
        <v>2.911476E-2</v>
      </c>
      <c r="O373" s="13">
        <v>2.3927520000000001E-2</v>
      </c>
      <c r="P373" s="13">
        <v>1.9806029999999999E-2</v>
      </c>
      <c r="Q373" s="13">
        <v>1.6452479999999998E-2</v>
      </c>
      <c r="R373" s="13">
        <v>1.378742E-2</v>
      </c>
      <c r="S373" s="13">
        <v>1.285216E-2</v>
      </c>
      <c r="T373" s="13">
        <v>1.2177179999999999E-2</v>
      </c>
      <c r="U373" s="13">
        <v>1.206171E-2</v>
      </c>
      <c r="V373" s="13">
        <v>1.0828239999999999E-2</v>
      </c>
      <c r="W373" s="13">
        <v>9.4975770000000001E-3</v>
      </c>
      <c r="X373" s="13">
        <v>8.3446140000000002E-3</v>
      </c>
      <c r="Y373" s="13">
        <v>7.4241339999999998E-3</v>
      </c>
      <c r="Z373" s="13">
        <v>6.6433229999999996E-3</v>
      </c>
      <c r="AA373" s="13">
        <v>5.9589209999999998E-3</v>
      </c>
      <c r="AB373" s="13">
        <v>5.3823029999999997E-3</v>
      </c>
      <c r="AC373" s="13">
        <v>4.822911E-3</v>
      </c>
      <c r="AD373" s="13">
        <v>4.3442539999999997E-3</v>
      </c>
      <c r="AE373" s="13">
        <v>3.9275689999999997E-3</v>
      </c>
      <c r="AF373" s="13">
        <v>3.5635829999999999E-3</v>
      </c>
      <c r="AG373" s="13">
        <v>3.2463779999999999E-3</v>
      </c>
      <c r="AH373" s="13">
        <v>2.966804E-3</v>
      </c>
      <c r="AI373" s="13">
        <v>2.7201500000000002E-3</v>
      </c>
      <c r="AJ373" s="13">
        <v>2.5014379999999999E-3</v>
      </c>
      <c r="AK373" s="13">
        <v>2.3047639999999999E-3</v>
      </c>
      <c r="AL373" s="13">
        <v>2.1275349999999998E-3</v>
      </c>
      <c r="AM373" s="13">
        <v>1.968175E-3</v>
      </c>
      <c r="AN373" s="13">
        <v>1.8250409999999999E-3</v>
      </c>
      <c r="AO373" s="13">
        <v>1.698693E-3</v>
      </c>
      <c r="AP373" s="13">
        <v>1.5857759999999999E-3</v>
      </c>
      <c r="AQ373" s="13">
        <v>1.479843E-3</v>
      </c>
      <c r="AR373" s="13">
        <v>1.3820639999999999E-3</v>
      </c>
      <c r="AS373" s="13">
        <v>1.294281E-3</v>
      </c>
      <c r="AT373" s="13">
        <v>1.2133790000000001E-3</v>
      </c>
      <c r="AU373" s="13">
        <v>1.138432E-3</v>
      </c>
      <c r="AV373" s="13">
        <v>1.0726010000000001E-3</v>
      </c>
      <c r="AW373" s="13">
        <v>1.0135019999999999E-3</v>
      </c>
      <c r="AX373" s="13">
        <v>9.5643509999999998E-4</v>
      </c>
      <c r="AY373" s="13">
        <v>9.0114229999999995E-4</v>
      </c>
      <c r="AZ373" s="13">
        <v>8.5056499999999996E-4</v>
      </c>
      <c r="BA373" s="13">
        <v>8.0515359999999995E-4</v>
      </c>
      <c r="BB373" s="13">
        <v>7.644533E-4</v>
      </c>
      <c r="BC373" s="13">
        <v>7.2649659999999997E-4</v>
      </c>
      <c r="BD373" s="13">
        <v>6.9009430000000003E-4</v>
      </c>
      <c r="BE373" s="13">
        <v>6.5534149999999999E-4</v>
      </c>
      <c r="BF373" s="13">
        <v>6.2406479999999997E-4</v>
      </c>
      <c r="BG373" s="13">
        <v>5.9628860000000004E-4</v>
      </c>
      <c r="BH373" s="13">
        <v>5.6878750000000002E-4</v>
      </c>
      <c r="BI373" s="13">
        <v>5.4153700000000003E-4</v>
      </c>
      <c r="BJ373" s="13">
        <v>5.1598059999999996E-4</v>
      </c>
      <c r="BK373" s="13">
        <v>4.9231679999999997E-4</v>
      </c>
      <c r="BL373" s="13">
        <v>4.7079510000000001E-4</v>
      </c>
      <c r="BM373" s="13">
        <v>4.5152309999999999E-4</v>
      </c>
      <c r="BN373" s="13">
        <v>4.3347209999999999E-4</v>
      </c>
      <c r="BO373" s="13">
        <v>4.1577619999999999E-4</v>
      </c>
      <c r="BP373" s="13">
        <v>3.9858219999999999E-4</v>
      </c>
      <c r="BQ373" s="13">
        <v>3.822416E-4</v>
      </c>
      <c r="BR373" s="13">
        <v>3.666818E-4</v>
      </c>
      <c r="BS373" s="13">
        <v>3.5224859999999998E-4</v>
      </c>
      <c r="BT373" s="13">
        <v>3.3932850000000002E-4</v>
      </c>
      <c r="BU373" s="13">
        <v>3.2710550000000001E-4</v>
      </c>
      <c r="BV373" s="13">
        <v>3.1477110000000002E-4</v>
      </c>
      <c r="BW373" s="13">
        <v>3.0307579999999998E-4</v>
      </c>
      <c r="BX373" s="13">
        <v>2.9297939999999999E-4</v>
      </c>
      <c r="BY373" s="13">
        <v>2.8362130000000001E-4</v>
      </c>
      <c r="BZ373" s="13">
        <v>2.7457950000000001E-4</v>
      </c>
      <c r="CA373" s="13">
        <v>2.6687679999999999E-4</v>
      </c>
      <c r="CB373" s="13">
        <v>2.5984350000000001E-4</v>
      </c>
      <c r="CC373" s="13">
        <v>2.522526E-4</v>
      </c>
      <c r="CD373" s="13">
        <v>2.4429280000000001E-4</v>
      </c>
      <c r="CE373" s="13">
        <v>2.3709849999999999E-4</v>
      </c>
      <c r="CF373" s="13">
        <v>2.3127919999999999E-4</v>
      </c>
      <c r="CG373" s="13">
        <v>2.2625729999999999E-4</v>
      </c>
      <c r="CH373" s="13">
        <v>2.2149E-4</v>
      </c>
      <c r="CI373" s="13">
        <v>2.1646520000000001E-4</v>
      </c>
      <c r="CJ373" s="13">
        <v>2.1115869999999999E-4</v>
      </c>
      <c r="CK373" s="13">
        <v>2.0624820000000001E-4</v>
      </c>
      <c r="CL373" s="13">
        <v>2.0162549999999999E-4</v>
      </c>
      <c r="CM373" s="13">
        <v>1.9662170000000001E-4</v>
      </c>
      <c r="CN373" s="13">
        <v>1.913362E-4</v>
      </c>
      <c r="CO373" s="13">
        <v>1.8655780000000001E-4</v>
      </c>
      <c r="CP373" s="13">
        <v>1.830003E-4</v>
      </c>
      <c r="CQ373" s="13">
        <v>1.8027019999999999E-4</v>
      </c>
      <c r="CR373" s="13">
        <v>1.7759749999999999E-4</v>
      </c>
      <c r="CS373" s="13">
        <v>1.746602E-4</v>
      </c>
      <c r="CT373" s="13">
        <v>1.7123489999999999E-4</v>
      </c>
      <c r="CU373" s="13">
        <v>1.675511E-4</v>
      </c>
      <c r="CV373" s="13">
        <v>1.641685E-4</v>
      </c>
      <c r="CW373" s="13">
        <v>1.611296E-4</v>
      </c>
      <c r="CX373" s="13">
        <v>1.5828850000000001E-4</v>
      </c>
      <c r="CY373" s="13">
        <v>1.557745E-4</v>
      </c>
      <c r="CZ373" s="13">
        <v>1.533475E-4</v>
      </c>
      <c r="DA373" s="13">
        <v>1.506891E-4</v>
      </c>
      <c r="DB373" s="13">
        <v>1.4821389999999999E-4</v>
      </c>
      <c r="DC373" s="13">
        <v>1.4598289999999999E-4</v>
      </c>
      <c r="DD373" s="13">
        <v>1.4367049999999999E-4</v>
      </c>
      <c r="DE373" s="13">
        <v>1.413501E-4</v>
      </c>
      <c r="DF373" s="13">
        <v>1.3931100000000001E-4</v>
      </c>
      <c r="DG373" s="13">
        <v>1.3716720000000001E-4</v>
      </c>
      <c r="DH373" s="13">
        <v>1.3471920000000001E-4</v>
      </c>
      <c r="DI373" s="13">
        <v>1.325815E-4</v>
      </c>
      <c r="DJ373" s="13">
        <v>1.3073039999999999E-4</v>
      </c>
      <c r="DK373" s="13">
        <v>1.289618E-4</v>
      </c>
      <c r="DL373" s="13">
        <v>1.271427E-4</v>
      </c>
      <c r="DM373" s="13">
        <v>1.2523180000000001E-4</v>
      </c>
      <c r="DN373" s="13">
        <v>1.232351E-4</v>
      </c>
      <c r="DO373" s="13">
        <v>1.2107970000000001E-4</v>
      </c>
      <c r="DP373" s="13">
        <v>1.1911549999999999E-4</v>
      </c>
      <c r="DQ373" s="13">
        <v>1.175655E-4</v>
      </c>
      <c r="DR373" s="13">
        <v>1.162083E-4</v>
      </c>
      <c r="DS373" s="13">
        <v>1.149881E-4</v>
      </c>
      <c r="DT373" s="13">
        <v>1.138994E-4</v>
      </c>
      <c r="DU373" s="13">
        <v>1.1279750000000001E-4</v>
      </c>
      <c r="DV373" s="13">
        <v>1.115851E-4</v>
      </c>
      <c r="DW373" s="13">
        <v>1.1007559999999999E-4</v>
      </c>
      <c r="DX373" s="13">
        <v>1.084586E-4</v>
      </c>
      <c r="DY373" s="13">
        <v>1.071474E-4</v>
      </c>
      <c r="DZ373" s="13">
        <v>1.062206E-4</v>
      </c>
      <c r="EA373" s="13">
        <v>1.054393E-4</v>
      </c>
      <c r="EB373" s="13">
        <v>1.0459240000000001E-4</v>
      </c>
      <c r="EC373" s="13">
        <v>1.036533E-4</v>
      </c>
      <c r="ED373" s="13">
        <v>1.026877E-4</v>
      </c>
      <c r="EE373" s="13">
        <v>1.017689E-4</v>
      </c>
      <c r="EF373" s="13">
        <v>1.0094930000000001E-4</v>
      </c>
      <c r="EG373" s="13">
        <v>1.001572E-4</v>
      </c>
      <c r="EH373" s="13">
        <v>9.9418040000000005E-5</v>
      </c>
      <c r="EI373" s="13">
        <v>9.8888279999999998E-5</v>
      </c>
      <c r="EJ373" s="13">
        <v>9.8570430000000003E-5</v>
      </c>
      <c r="EK373" s="13">
        <v>9.8323739999999998E-5</v>
      </c>
      <c r="EL373" s="13">
        <v>9.7906330000000004E-5</v>
      </c>
      <c r="EM373" s="13">
        <v>9.7244089999999999E-5</v>
      </c>
      <c r="EN373" s="13">
        <v>9.6499309999999993E-5</v>
      </c>
      <c r="EO373" s="13">
        <v>9.5642930000000001E-5</v>
      </c>
      <c r="EP373" s="13">
        <v>9.4597580000000002E-5</v>
      </c>
      <c r="EQ373" s="13">
        <v>9.3550650000000002E-5</v>
      </c>
      <c r="ER373" s="13">
        <v>9.2781429999999994E-5</v>
      </c>
      <c r="ES373" s="13">
        <v>9.2418959999999994E-5</v>
      </c>
      <c r="ET373" s="13">
        <v>9.2294490000000001E-5</v>
      </c>
      <c r="EU373" s="13">
        <v>9.2205259999999993E-5</v>
      </c>
      <c r="EV373" s="13">
        <v>9.2063509999999998E-5</v>
      </c>
      <c r="EW373" s="13">
        <v>9.1652029999999998E-5</v>
      </c>
      <c r="EX373" s="13">
        <v>9.0963469999999995E-5</v>
      </c>
      <c r="EY373" s="13">
        <v>9.0088809999999998E-5</v>
      </c>
      <c r="EZ373" s="13">
        <v>8.9071489999999995E-5</v>
      </c>
      <c r="FA373" s="13">
        <v>8.8092359999999994E-5</v>
      </c>
      <c r="FB373" s="13">
        <v>8.7298760000000002E-5</v>
      </c>
      <c r="FC373" s="13">
        <v>8.6660119999999995E-5</v>
      </c>
      <c r="FD373" s="13">
        <v>8.6209529999999997E-5</v>
      </c>
      <c r="FE373" s="13">
        <v>8.5949640000000004E-5</v>
      </c>
      <c r="FF373" s="13">
        <v>8.5705029999999996E-5</v>
      </c>
      <c r="FG373" s="13">
        <v>8.5417319999999994E-5</v>
      </c>
      <c r="FH373" s="13">
        <v>8.5155079999999999E-5</v>
      </c>
      <c r="FI373" s="13">
        <v>8.4882079999999997E-5</v>
      </c>
      <c r="FJ373" s="13">
        <v>8.4441939999999998E-5</v>
      </c>
      <c r="FK373" s="13">
        <v>8.3795300000000001E-5</v>
      </c>
      <c r="FL373" s="13">
        <v>8.3014220000000004E-5</v>
      </c>
      <c r="FM373" s="13">
        <v>8.2148800000000002E-5</v>
      </c>
      <c r="FN373" s="13">
        <v>8.1334980000000005E-5</v>
      </c>
      <c r="FO373" s="13">
        <v>8.0602509999999993E-5</v>
      </c>
      <c r="FP373" s="13">
        <v>7.9885209999999999E-5</v>
      </c>
      <c r="FQ373" s="13">
        <v>7.9322939999999995E-5</v>
      </c>
      <c r="FR373" s="13">
        <v>7.8944490000000002E-5</v>
      </c>
      <c r="FS373" s="13">
        <v>7.8734160000000006E-5</v>
      </c>
      <c r="FT373" s="13">
        <v>7.8707210000000005E-5</v>
      </c>
      <c r="FU373" s="13">
        <v>7.8782340000000002E-5</v>
      </c>
      <c r="FV373" s="13">
        <v>7.8786899999999996E-5</v>
      </c>
      <c r="FW373" s="13">
        <v>7.863004E-5</v>
      </c>
      <c r="FX373" s="13">
        <v>7.8272500000000007E-5</v>
      </c>
      <c r="FY373" s="13">
        <v>7.7666840000000003E-5</v>
      </c>
      <c r="FZ373" s="13">
        <v>7.6947029999999996E-5</v>
      </c>
      <c r="GA373" s="13">
        <v>7.6191669999999996E-5</v>
      </c>
      <c r="GB373" s="13">
        <v>7.5384579999999995E-5</v>
      </c>
      <c r="GC373" s="13">
        <v>7.4541390000000004E-5</v>
      </c>
      <c r="GD373" s="13">
        <v>7.3765979999999997E-5</v>
      </c>
      <c r="GE373" s="13">
        <v>7.3254179999999999E-5</v>
      </c>
      <c r="GF373" s="13">
        <v>7.3083390000000005E-5</v>
      </c>
      <c r="GG373" s="13">
        <v>7.3237740000000001E-5</v>
      </c>
      <c r="GH373" s="13">
        <v>7.3555799999999998E-5</v>
      </c>
      <c r="GI373" s="13">
        <v>7.3860929999999998E-5</v>
      </c>
      <c r="GJ373" s="13">
        <v>7.4083889999999997E-5</v>
      </c>
      <c r="GK373" s="13">
        <v>7.4129429999999997E-5</v>
      </c>
      <c r="GL373" s="13">
        <v>7.3876809999999998E-5</v>
      </c>
      <c r="GM373" s="13">
        <v>7.3349980000000006E-5</v>
      </c>
      <c r="GN373" s="13">
        <v>7.2643149999999999E-5</v>
      </c>
      <c r="GO373" s="13">
        <v>7.1813670000000005E-5</v>
      </c>
      <c r="GP373" s="13">
        <v>7.0946730000000005E-5</v>
      </c>
      <c r="GQ373" s="13">
        <v>7.0137429999999999E-5</v>
      </c>
      <c r="GR373" s="13">
        <v>6.9455980000000006E-5</v>
      </c>
      <c r="GS373" s="13">
        <v>6.894599E-5</v>
      </c>
      <c r="GT373" s="13">
        <v>6.8717379999999999E-5</v>
      </c>
      <c r="GU373" s="13">
        <v>6.8729929999999996E-5</v>
      </c>
      <c r="GV373" s="13">
        <v>6.8869320000000003E-5</v>
      </c>
      <c r="GW373" s="13">
        <v>6.9026030000000002E-5</v>
      </c>
      <c r="GX373" s="13">
        <v>6.9084629999999995E-5</v>
      </c>
    </row>
    <row r="374" spans="1:206" x14ac:dyDescent="0.25">
      <c r="A374" s="13" t="str">
        <f t="shared" si="4"/>
        <v>Boom-FINE-1-7-3</v>
      </c>
      <c r="B374" s="13" t="s">
        <v>57</v>
      </c>
      <c r="C374" s="13" t="s">
        <v>30</v>
      </c>
      <c r="D374" s="23">
        <v>1</v>
      </c>
      <c r="E374" s="23">
        <v>7</v>
      </c>
      <c r="F374" s="32">
        <v>3</v>
      </c>
      <c r="G374" s="13">
        <v>0.23730029999999999</v>
      </c>
      <c r="H374" s="13">
        <v>0.10961659999999999</v>
      </c>
      <c r="I374" s="13">
        <v>6.2664139999999993E-2</v>
      </c>
      <c r="J374" s="13">
        <v>4.0866550000000001E-2</v>
      </c>
      <c r="K374" s="13">
        <v>2.887284E-2</v>
      </c>
      <c r="L374" s="13">
        <v>2.209011E-2</v>
      </c>
      <c r="M374" s="13">
        <v>1.7518590000000001E-2</v>
      </c>
      <c r="N374" s="13">
        <v>1.4340479999999999E-2</v>
      </c>
      <c r="O374" s="13">
        <v>1.193834E-2</v>
      </c>
      <c r="P374" s="13">
        <v>9.9963410000000006E-3</v>
      </c>
      <c r="Q374" s="13">
        <v>8.4319740000000001E-3</v>
      </c>
      <c r="R374" s="13">
        <v>7.0582079999999998E-3</v>
      </c>
      <c r="S374" s="13">
        <v>6.4075800000000004E-3</v>
      </c>
      <c r="T374" s="13">
        <v>5.80943E-3</v>
      </c>
      <c r="U374" s="13">
        <v>5.3969730000000002E-3</v>
      </c>
      <c r="V374" s="13">
        <v>4.6835000000000002E-3</v>
      </c>
      <c r="W374" s="13">
        <v>4.0408420000000002E-3</v>
      </c>
      <c r="X374" s="13">
        <v>3.5075330000000002E-3</v>
      </c>
      <c r="Y374" s="13">
        <v>3.089779E-3</v>
      </c>
      <c r="Z374" s="13">
        <v>2.7479119999999999E-3</v>
      </c>
      <c r="AA374" s="13">
        <v>2.4224120000000001E-3</v>
      </c>
      <c r="AB374" s="13">
        <v>2.1571139999999999E-3</v>
      </c>
      <c r="AC374" s="13">
        <v>1.9360479999999999E-3</v>
      </c>
      <c r="AD374" s="13">
        <v>1.74585E-3</v>
      </c>
      <c r="AE374" s="13">
        <v>1.584652E-3</v>
      </c>
      <c r="AF374" s="13">
        <v>1.4458470000000001E-3</v>
      </c>
      <c r="AG374" s="13">
        <v>1.3249819999999999E-3</v>
      </c>
      <c r="AH374" s="13">
        <v>1.22181E-3</v>
      </c>
      <c r="AI374" s="13">
        <v>1.1316410000000001E-3</v>
      </c>
      <c r="AJ374" s="13">
        <v>1.0517619999999999E-3</v>
      </c>
      <c r="AK374" s="13">
        <v>9.8059300000000009E-4</v>
      </c>
      <c r="AL374" s="13">
        <v>9.1791850000000005E-4</v>
      </c>
      <c r="AM374" s="13">
        <v>8.6138179999999999E-4</v>
      </c>
      <c r="AN374" s="13">
        <v>8.1167399999999997E-4</v>
      </c>
      <c r="AO374" s="13">
        <v>7.6791429999999996E-4</v>
      </c>
      <c r="AP374" s="13">
        <v>7.2770660000000004E-4</v>
      </c>
      <c r="AQ374" s="13">
        <v>6.906064E-4</v>
      </c>
      <c r="AR374" s="13">
        <v>6.5728409999999998E-4</v>
      </c>
      <c r="AS374" s="13">
        <v>6.2574620000000001E-4</v>
      </c>
      <c r="AT374" s="13">
        <v>5.9733430000000003E-4</v>
      </c>
      <c r="AU374" s="13">
        <v>5.710938E-4</v>
      </c>
      <c r="AV374" s="13">
        <v>5.475066E-4</v>
      </c>
      <c r="AW374" s="13">
        <v>5.2540249999999996E-4</v>
      </c>
      <c r="AX374" s="13">
        <v>5.0511009999999995E-4</v>
      </c>
      <c r="AY374" s="13">
        <v>4.869486E-4</v>
      </c>
      <c r="AZ374" s="13">
        <v>4.7024360000000001E-4</v>
      </c>
      <c r="BA374" s="13">
        <v>4.5431490000000002E-4</v>
      </c>
      <c r="BB374" s="13">
        <v>4.3933980000000002E-4</v>
      </c>
      <c r="BC374" s="13">
        <v>4.2554499999999999E-4</v>
      </c>
      <c r="BD374" s="13">
        <v>4.1324219999999999E-4</v>
      </c>
      <c r="BE374" s="13">
        <v>4.0115080000000002E-4</v>
      </c>
      <c r="BF374" s="13">
        <v>3.9024200000000001E-4</v>
      </c>
      <c r="BG374" s="13">
        <v>3.8006820000000002E-4</v>
      </c>
      <c r="BH374" s="13">
        <v>3.7006719999999998E-4</v>
      </c>
      <c r="BI374" s="13">
        <v>3.6063929999999999E-4</v>
      </c>
      <c r="BJ374" s="13">
        <v>3.5166670000000001E-4</v>
      </c>
      <c r="BK374" s="13">
        <v>3.4404889999999999E-4</v>
      </c>
      <c r="BL374" s="13">
        <v>3.3624350000000002E-4</v>
      </c>
      <c r="BM374" s="13">
        <v>3.2885519999999998E-4</v>
      </c>
      <c r="BN374" s="13">
        <v>3.2235720000000002E-4</v>
      </c>
      <c r="BO374" s="13">
        <v>3.1561650000000002E-4</v>
      </c>
      <c r="BP374" s="13">
        <v>3.0930310000000001E-4</v>
      </c>
      <c r="BQ374" s="13">
        <v>3.033574E-4</v>
      </c>
      <c r="BR374" s="13">
        <v>2.9806480000000001E-4</v>
      </c>
      <c r="BS374" s="13">
        <v>2.9286219999999998E-4</v>
      </c>
      <c r="BT374" s="13">
        <v>2.8810020000000002E-4</v>
      </c>
      <c r="BU374" s="13">
        <v>2.830838E-4</v>
      </c>
      <c r="BV374" s="13">
        <v>2.7813490000000001E-4</v>
      </c>
      <c r="BW374" s="13">
        <v>2.7411159999999999E-4</v>
      </c>
      <c r="BX374" s="13">
        <v>2.703882E-4</v>
      </c>
      <c r="BY374" s="13">
        <v>2.6650349999999997E-4</v>
      </c>
      <c r="BZ374" s="13">
        <v>2.6286959999999998E-4</v>
      </c>
      <c r="CA374" s="13">
        <v>2.5938369999999999E-4</v>
      </c>
      <c r="CB374" s="13">
        <v>2.5604620000000002E-4</v>
      </c>
      <c r="CC374" s="13">
        <v>2.531562E-4</v>
      </c>
      <c r="CD374" s="13">
        <v>2.5078170000000002E-4</v>
      </c>
      <c r="CE374" s="13">
        <v>2.4816680000000002E-4</v>
      </c>
      <c r="CF374" s="13">
        <v>2.4515780000000003E-4</v>
      </c>
      <c r="CG374" s="13">
        <v>2.4190020000000001E-4</v>
      </c>
      <c r="CH374" s="13">
        <v>2.388565E-4</v>
      </c>
      <c r="CI374" s="13">
        <v>2.3603369999999999E-4</v>
      </c>
      <c r="CJ374" s="13">
        <v>2.3358339999999999E-4</v>
      </c>
      <c r="CK374" s="13">
        <v>2.3145929999999999E-4</v>
      </c>
      <c r="CL374" s="13">
        <v>2.2960689999999999E-4</v>
      </c>
      <c r="CM374" s="13">
        <v>2.2732199999999999E-4</v>
      </c>
      <c r="CN374" s="13">
        <v>2.2460150000000001E-4</v>
      </c>
      <c r="CO374" s="13">
        <v>2.2189390000000001E-4</v>
      </c>
      <c r="CP374" s="13">
        <v>2.1902879999999999E-4</v>
      </c>
      <c r="CQ374" s="13">
        <v>2.1636729999999999E-4</v>
      </c>
      <c r="CR374" s="13">
        <v>2.14396E-4</v>
      </c>
      <c r="CS374" s="13">
        <v>2.1325949999999999E-4</v>
      </c>
      <c r="CT374" s="13">
        <v>2.1206170000000001E-4</v>
      </c>
      <c r="CU374" s="13">
        <v>2.100758E-4</v>
      </c>
      <c r="CV374" s="13">
        <v>2.076096E-4</v>
      </c>
      <c r="CW374" s="13">
        <v>2.050008E-4</v>
      </c>
      <c r="CX374" s="13">
        <v>2.023665E-4</v>
      </c>
      <c r="CY374" s="13">
        <v>1.997209E-4</v>
      </c>
      <c r="CZ374" s="13">
        <v>1.9740750000000001E-4</v>
      </c>
      <c r="DA374" s="13">
        <v>1.9563480000000001E-4</v>
      </c>
      <c r="DB374" s="13">
        <v>1.9410750000000001E-4</v>
      </c>
      <c r="DC374" s="13">
        <v>1.923859E-4</v>
      </c>
      <c r="DD374" s="13">
        <v>1.900843E-4</v>
      </c>
      <c r="DE374" s="13">
        <v>1.8760169999999999E-4</v>
      </c>
      <c r="DF374" s="13">
        <v>1.852275E-4</v>
      </c>
      <c r="DG374" s="13">
        <v>1.8327090000000001E-4</v>
      </c>
      <c r="DH374" s="13">
        <v>1.8168350000000001E-4</v>
      </c>
      <c r="DI374" s="13">
        <v>1.8006709999999999E-4</v>
      </c>
      <c r="DJ374" s="13">
        <v>1.7788360000000001E-4</v>
      </c>
      <c r="DK374" s="13">
        <v>1.7513690000000001E-4</v>
      </c>
      <c r="DL374" s="13">
        <v>1.724595E-4</v>
      </c>
      <c r="DM374" s="13">
        <v>1.6999180000000001E-4</v>
      </c>
      <c r="DN374" s="13">
        <v>1.677091E-4</v>
      </c>
      <c r="DO374" s="13">
        <v>1.656804E-4</v>
      </c>
      <c r="DP374" s="13">
        <v>1.640081E-4</v>
      </c>
      <c r="DQ374" s="13">
        <v>1.62366E-4</v>
      </c>
      <c r="DR374" s="13">
        <v>1.6052030000000001E-4</v>
      </c>
      <c r="DS374" s="13">
        <v>1.585267E-4</v>
      </c>
      <c r="DT374" s="13">
        <v>1.5659889999999999E-4</v>
      </c>
      <c r="DU374" s="13">
        <v>1.5470260000000001E-4</v>
      </c>
      <c r="DV374" s="13">
        <v>1.5279019999999999E-4</v>
      </c>
      <c r="DW374" s="13">
        <v>1.508816E-4</v>
      </c>
      <c r="DX374" s="13">
        <v>1.4904750000000001E-4</v>
      </c>
      <c r="DY374" s="13">
        <v>1.4712039999999999E-4</v>
      </c>
      <c r="DZ374" s="13">
        <v>1.4518579999999999E-4</v>
      </c>
      <c r="EA374" s="13">
        <v>1.4350030000000001E-4</v>
      </c>
      <c r="EB374" s="13">
        <v>1.4225159999999999E-4</v>
      </c>
      <c r="EC374" s="13">
        <v>1.4130570000000001E-4</v>
      </c>
      <c r="ED374" s="13">
        <v>1.402753E-4</v>
      </c>
      <c r="EE374" s="13">
        <v>1.390462E-4</v>
      </c>
      <c r="EF374" s="13">
        <v>1.3766949999999999E-4</v>
      </c>
      <c r="EG374" s="13">
        <v>1.3612779999999999E-4</v>
      </c>
      <c r="EH374" s="13">
        <v>1.3434180000000001E-4</v>
      </c>
      <c r="EI374" s="13">
        <v>1.3255170000000001E-4</v>
      </c>
      <c r="EJ374" s="13">
        <v>1.311548E-4</v>
      </c>
      <c r="EK374" s="13">
        <v>1.3025619999999999E-4</v>
      </c>
      <c r="EL374" s="13">
        <v>1.2974770000000001E-4</v>
      </c>
      <c r="EM374" s="13">
        <v>1.2936499999999999E-4</v>
      </c>
      <c r="EN374" s="13">
        <v>1.2881709999999999E-4</v>
      </c>
      <c r="EO374" s="13">
        <v>1.2798409999999999E-4</v>
      </c>
      <c r="EP374" s="13">
        <v>1.269074E-4</v>
      </c>
      <c r="EQ374" s="13">
        <v>1.2579689999999999E-4</v>
      </c>
      <c r="ER374" s="13">
        <v>1.2472270000000001E-4</v>
      </c>
      <c r="ES374" s="13">
        <v>1.2365419999999999E-4</v>
      </c>
      <c r="ET374" s="13">
        <v>1.2260670000000001E-4</v>
      </c>
      <c r="EU374" s="13">
        <v>1.217222E-4</v>
      </c>
      <c r="EV374" s="13">
        <v>1.2111E-4</v>
      </c>
      <c r="EW374" s="13">
        <v>1.206715E-4</v>
      </c>
      <c r="EX374" s="13">
        <v>1.2035459999999999E-4</v>
      </c>
      <c r="EY374" s="13">
        <v>1.201304E-4</v>
      </c>
      <c r="EZ374" s="13">
        <v>1.1996440000000001E-4</v>
      </c>
      <c r="FA374" s="13">
        <v>1.197584E-4</v>
      </c>
      <c r="FB374" s="13">
        <v>1.193261E-4</v>
      </c>
      <c r="FC374" s="13">
        <v>1.185883E-4</v>
      </c>
      <c r="FD374" s="13">
        <v>1.177203E-4</v>
      </c>
      <c r="FE374" s="13">
        <v>1.1665760000000001E-4</v>
      </c>
      <c r="FF374" s="13">
        <v>1.153347E-4</v>
      </c>
      <c r="FG374" s="13">
        <v>1.139645E-4</v>
      </c>
      <c r="FH374" s="13">
        <v>1.1297769999999999E-4</v>
      </c>
      <c r="FI374" s="13">
        <v>1.124908E-4</v>
      </c>
      <c r="FJ374" s="13">
        <v>1.1233410000000001E-4</v>
      </c>
      <c r="FK374" s="13">
        <v>1.124445E-4</v>
      </c>
      <c r="FL374" s="13">
        <v>1.127517E-4</v>
      </c>
      <c r="FM374" s="13">
        <v>1.130185E-4</v>
      </c>
      <c r="FN374" s="13">
        <v>1.130425E-4</v>
      </c>
      <c r="FO374" s="13">
        <v>1.127597E-4</v>
      </c>
      <c r="FP374" s="13">
        <v>1.12088E-4</v>
      </c>
      <c r="FQ374" s="13">
        <v>1.109971E-4</v>
      </c>
      <c r="FR374" s="13">
        <v>1.096629E-4</v>
      </c>
      <c r="FS374" s="13">
        <v>1.0832989999999999E-4</v>
      </c>
      <c r="FT374" s="13">
        <v>1.0716149999999999E-4</v>
      </c>
      <c r="FU374" s="13">
        <v>1.062112E-4</v>
      </c>
      <c r="FV374" s="13">
        <v>1.054999E-4</v>
      </c>
      <c r="FW374" s="13">
        <v>1.050399E-4</v>
      </c>
      <c r="FX374" s="13">
        <v>1.0479990000000001E-4</v>
      </c>
      <c r="FY374" s="13">
        <v>1.047276E-4</v>
      </c>
      <c r="FZ374" s="13">
        <v>1.047954E-4</v>
      </c>
      <c r="GA374" s="13">
        <v>1.048577E-4</v>
      </c>
      <c r="GB374" s="13">
        <v>1.046183E-4</v>
      </c>
      <c r="GC374" s="13">
        <v>1.037692E-4</v>
      </c>
      <c r="GD374" s="13">
        <v>1.02348E-4</v>
      </c>
      <c r="GE374" s="13">
        <v>1.006674E-4</v>
      </c>
      <c r="GF374" s="13">
        <v>9.9062490000000002E-5</v>
      </c>
      <c r="GG374" s="13">
        <v>9.7725279999999996E-5</v>
      </c>
      <c r="GH374" s="13">
        <v>9.6718449999999996E-5</v>
      </c>
      <c r="GI374" s="13">
        <v>9.6149089999999997E-5</v>
      </c>
      <c r="GJ374" s="13">
        <v>9.6058490000000001E-5</v>
      </c>
      <c r="GK374" s="13">
        <v>9.6170860000000002E-5</v>
      </c>
      <c r="GL374" s="13">
        <v>9.6232379999999996E-5</v>
      </c>
      <c r="GM374" s="13">
        <v>9.6028520000000005E-5</v>
      </c>
      <c r="GN374" s="13">
        <v>9.5363919999999998E-5</v>
      </c>
      <c r="GO374" s="13">
        <v>9.404037E-5</v>
      </c>
      <c r="GP374" s="13">
        <v>9.2288360000000006E-5</v>
      </c>
      <c r="GQ374" s="13">
        <v>9.0406250000000005E-5</v>
      </c>
      <c r="GR374" s="13">
        <v>8.860099E-5</v>
      </c>
      <c r="GS374" s="13">
        <v>8.7074260000000005E-5</v>
      </c>
      <c r="GT374" s="13">
        <v>8.5952429999999996E-5</v>
      </c>
      <c r="GU374" s="13">
        <v>8.5310569999999994E-5</v>
      </c>
      <c r="GV374" s="13">
        <v>8.5118809999999996E-5</v>
      </c>
      <c r="GW374" s="13">
        <v>8.5291950000000006E-5</v>
      </c>
      <c r="GX374" s="13">
        <v>8.5611760000000003E-5</v>
      </c>
    </row>
    <row r="375" spans="1:206" x14ac:dyDescent="0.25">
      <c r="A375" s="13" t="str">
        <f t="shared" si="4"/>
        <v>Boom-MEDIUM-1-20-Any</v>
      </c>
      <c r="B375" s="13" t="s">
        <v>57</v>
      </c>
      <c r="C375" s="13" t="s">
        <v>31</v>
      </c>
      <c r="D375" s="23">
        <v>1</v>
      </c>
      <c r="E375" s="23">
        <v>20</v>
      </c>
      <c r="F375" s="32" t="s">
        <v>48</v>
      </c>
      <c r="G375" s="33">
        <v>0.43378013999999998</v>
      </c>
      <c r="H375" s="33">
        <v>0.301065154</v>
      </c>
      <c r="I375" s="33">
        <v>0.228494892</v>
      </c>
      <c r="J375" s="33">
        <v>0.18169526799999999</v>
      </c>
      <c r="K375" s="33">
        <v>0.14828277400000001</v>
      </c>
      <c r="L375" s="33">
        <v>0.123466718</v>
      </c>
      <c r="M375" s="33">
        <v>0.10425074440000001</v>
      </c>
      <c r="N375" s="33">
        <v>8.9113464200000006E-2</v>
      </c>
      <c r="O375" s="33">
        <v>7.7109148399999994E-2</v>
      </c>
      <c r="P375" s="33">
        <v>6.7486420599999999E-2</v>
      </c>
      <c r="Q375" s="33">
        <v>5.9587311599999998E-2</v>
      </c>
      <c r="R375" s="33">
        <v>5.2995453599999999E-2</v>
      </c>
      <c r="S375" s="33">
        <v>4.8174598999999999E-2</v>
      </c>
      <c r="T375" s="33">
        <v>4.3993833000000003E-2</v>
      </c>
      <c r="U375" s="33">
        <v>4.0274053400000003E-2</v>
      </c>
      <c r="V375" s="33">
        <v>3.7068547399999999E-2</v>
      </c>
      <c r="W375" s="33">
        <v>3.4006453800000003E-2</v>
      </c>
      <c r="X375" s="33">
        <v>3.1280358600000002E-2</v>
      </c>
      <c r="Y375" s="33">
        <v>2.89710886E-2</v>
      </c>
      <c r="Z375" s="33">
        <v>2.70742406E-2</v>
      </c>
      <c r="AA375" s="33">
        <v>2.5262118599999998E-2</v>
      </c>
      <c r="AB375" s="33">
        <v>2.3752332399999999E-2</v>
      </c>
      <c r="AC375" s="33">
        <v>2.2313257199999999E-2</v>
      </c>
      <c r="AD375" s="33">
        <v>2.1015522000000002E-2</v>
      </c>
      <c r="AE375" s="33">
        <v>1.98417382E-2</v>
      </c>
      <c r="AF375" s="33">
        <v>1.8768299799999999E-2</v>
      </c>
      <c r="AG375" s="33">
        <v>1.7769975E-2</v>
      </c>
      <c r="AH375" s="33">
        <v>1.6875610400000001E-2</v>
      </c>
      <c r="AI375" s="33">
        <v>1.6002950799999999E-2</v>
      </c>
      <c r="AJ375" s="33">
        <v>1.5207346599999999E-2</v>
      </c>
      <c r="AK375" s="33">
        <v>1.4471580899999999E-2</v>
      </c>
      <c r="AL375" s="33">
        <v>1.380405214E-2</v>
      </c>
      <c r="AM375" s="33">
        <v>1.318282326E-2</v>
      </c>
      <c r="AN375" s="33">
        <v>1.2610984079999998E-2</v>
      </c>
      <c r="AO375" s="33">
        <v>1.2086638720000001E-2</v>
      </c>
      <c r="AP375" s="33">
        <v>1.158307574E-2</v>
      </c>
      <c r="AQ375" s="33">
        <v>1.1115641200000002E-2</v>
      </c>
      <c r="AR375" s="33">
        <v>1.0683223200000001E-2</v>
      </c>
      <c r="AS375" s="33">
        <v>1.0280818880000001E-2</v>
      </c>
      <c r="AT375" s="33">
        <v>9.90782118E-3</v>
      </c>
      <c r="AU375" s="33">
        <v>9.557960439999999E-3</v>
      </c>
      <c r="AV375" s="33">
        <v>9.2298289000000006E-3</v>
      </c>
      <c r="AW375" s="33">
        <v>8.9222592600000008E-3</v>
      </c>
      <c r="AX375" s="33">
        <v>8.6333856199999996E-3</v>
      </c>
      <c r="AY375" s="33">
        <v>8.36182364E-3</v>
      </c>
      <c r="AZ375" s="33">
        <v>8.1056535400000004E-3</v>
      </c>
      <c r="BA375" s="33">
        <v>7.8627830000000017E-3</v>
      </c>
      <c r="BB375" s="33">
        <v>7.6339124199999997E-3</v>
      </c>
      <c r="BC375" s="33">
        <v>7.4172231200000001E-3</v>
      </c>
      <c r="BD375" s="33">
        <v>7.2140782599999995E-3</v>
      </c>
      <c r="BE375" s="33">
        <v>7.0209732800000004E-3</v>
      </c>
      <c r="BF375" s="33">
        <v>6.8364562800000001E-3</v>
      </c>
      <c r="BG375" s="33">
        <v>6.6614110200000007E-3</v>
      </c>
      <c r="BH375" s="33">
        <v>6.4945017200000003E-3</v>
      </c>
      <c r="BI375" s="33">
        <v>6.3352720199999994E-3</v>
      </c>
      <c r="BJ375" s="33">
        <v>6.1832914200000005E-3</v>
      </c>
      <c r="BK375" s="33">
        <v>6.0379059800000001E-3</v>
      </c>
      <c r="BL375" s="33">
        <v>5.9003081799999992E-3</v>
      </c>
      <c r="BM375" s="33">
        <v>5.7688817599999996E-3</v>
      </c>
      <c r="BN375" s="33">
        <v>5.6447683200000001E-3</v>
      </c>
      <c r="BO375" s="33">
        <v>5.5257179599999991E-3</v>
      </c>
      <c r="BP375" s="33">
        <v>5.4111376999999997E-3</v>
      </c>
      <c r="BQ375" s="33">
        <v>5.30019428E-3</v>
      </c>
      <c r="BR375" s="33">
        <v>5.1934648399999993E-3</v>
      </c>
      <c r="BS375" s="33">
        <v>5.0910224200000007E-3</v>
      </c>
      <c r="BT375" s="33">
        <v>4.9931765399999998E-3</v>
      </c>
      <c r="BU375" s="33">
        <v>4.8993512600000004E-3</v>
      </c>
      <c r="BV375" s="33">
        <v>4.8089631199999998E-3</v>
      </c>
      <c r="BW375" s="33">
        <v>4.7224239200000006E-3</v>
      </c>
      <c r="BX375" s="33">
        <v>4.63930886E-3</v>
      </c>
      <c r="BY375" s="33">
        <v>4.5593622399999999E-3</v>
      </c>
      <c r="BZ375" s="33">
        <v>4.48301954E-3</v>
      </c>
      <c r="CA375" s="33">
        <v>4.40918052E-3</v>
      </c>
      <c r="CB375" s="33">
        <v>4.3384796600000001E-3</v>
      </c>
      <c r="CC375" s="33">
        <v>4.2713702000000001E-3</v>
      </c>
      <c r="CD375" s="33">
        <v>4.2064895400000003E-3</v>
      </c>
      <c r="CE375" s="33">
        <v>4.1436717000000005E-3</v>
      </c>
      <c r="CF375" s="33">
        <v>4.0831796400000002E-3</v>
      </c>
      <c r="CG375" s="33">
        <v>4.0252865599999998E-3</v>
      </c>
      <c r="CH375" s="33">
        <v>3.9704635000000002E-3</v>
      </c>
      <c r="CI375" s="33">
        <v>3.9176175600000003E-3</v>
      </c>
      <c r="CJ375" s="33">
        <v>3.86702902E-3</v>
      </c>
      <c r="CK375" s="33">
        <v>3.8169526600000002E-3</v>
      </c>
      <c r="CL375" s="33">
        <v>3.7684213600000004E-3</v>
      </c>
      <c r="CM375" s="33">
        <v>3.721593E-3</v>
      </c>
      <c r="CN375" s="33">
        <v>3.6762710799999997E-3</v>
      </c>
      <c r="CO375" s="33">
        <v>3.63330496E-3</v>
      </c>
      <c r="CP375" s="33">
        <v>3.5923110600000001E-3</v>
      </c>
      <c r="CQ375" s="33">
        <v>3.5525770600000001E-3</v>
      </c>
      <c r="CR375" s="33">
        <v>3.5140215799999998E-3</v>
      </c>
      <c r="CS375" s="33">
        <v>3.4758531000000001E-3</v>
      </c>
      <c r="CT375" s="33">
        <v>3.437333414E-3</v>
      </c>
      <c r="CU375" s="33">
        <v>3.3986470039999999E-3</v>
      </c>
      <c r="CV375" s="33">
        <v>3.3611502299999998E-3</v>
      </c>
      <c r="CW375" s="33">
        <v>3.3255556799999999E-3</v>
      </c>
      <c r="CX375" s="33">
        <v>3.2915305440000004E-3</v>
      </c>
      <c r="CY375" s="33">
        <v>3.2588016280000001E-3</v>
      </c>
      <c r="CZ375" s="33">
        <v>3.2269791980000001E-3</v>
      </c>
      <c r="DA375" s="33">
        <v>3.1962696660000002E-3</v>
      </c>
      <c r="DB375" s="33">
        <v>3.1670692459999997E-3</v>
      </c>
      <c r="DC375" s="33">
        <v>3.138536208E-3</v>
      </c>
      <c r="DD375" s="33">
        <v>3.1104996860000004E-3</v>
      </c>
      <c r="DE375" s="33">
        <v>3.0834197819999999E-3</v>
      </c>
      <c r="DF375" s="33">
        <v>3.0570254320000001E-3</v>
      </c>
      <c r="DG375" s="33">
        <v>3.0311025900000002E-3</v>
      </c>
      <c r="DH375" s="33">
        <v>3.005009736E-3</v>
      </c>
      <c r="DI375" s="33">
        <v>2.9795586340000003E-3</v>
      </c>
      <c r="DJ375" s="33">
        <v>2.95424214E-3</v>
      </c>
      <c r="DK375" s="33">
        <v>2.929834676E-3</v>
      </c>
      <c r="DL375" s="33">
        <v>2.9072112420000002E-3</v>
      </c>
      <c r="DM375" s="33">
        <v>2.8853237839999999E-3</v>
      </c>
      <c r="DN375" s="33">
        <v>2.8637077819999995E-3</v>
      </c>
      <c r="DO375" s="33">
        <v>2.842992952E-3</v>
      </c>
      <c r="DP375" s="33">
        <v>2.8228227960000003E-3</v>
      </c>
      <c r="DQ375" s="33">
        <v>2.8028055419999998E-3</v>
      </c>
      <c r="DR375" s="33">
        <v>2.78344844E-3</v>
      </c>
      <c r="DS375" s="33">
        <v>2.765112688E-3</v>
      </c>
      <c r="DT375" s="33">
        <v>2.7473166919999999E-3</v>
      </c>
      <c r="DU375" s="33">
        <v>2.7295918159999997E-3</v>
      </c>
      <c r="DV375" s="33">
        <v>2.7115591220000001E-3</v>
      </c>
      <c r="DW375" s="33">
        <v>2.6928777940000005E-3</v>
      </c>
      <c r="DX375" s="33">
        <v>2.6749934240000001E-3</v>
      </c>
      <c r="DY375" s="33">
        <v>2.6573605160000002E-3</v>
      </c>
      <c r="DZ375" s="33">
        <v>2.6401428800000002E-3</v>
      </c>
      <c r="EA375" s="33">
        <v>2.6245764559999999E-3</v>
      </c>
      <c r="EB375" s="33">
        <v>2.6104180280000001E-3</v>
      </c>
      <c r="EC375" s="33">
        <v>2.5972890699999997E-3</v>
      </c>
      <c r="ED375" s="33">
        <v>2.5838580119999996E-3</v>
      </c>
      <c r="EE375" s="33">
        <v>2.5707233320000004E-3</v>
      </c>
      <c r="EF375" s="33">
        <v>2.5586152920000003E-3</v>
      </c>
      <c r="EG375" s="33">
        <v>2.5464895680000002E-3</v>
      </c>
      <c r="EH375" s="33">
        <v>2.533815646E-3</v>
      </c>
      <c r="EI375" s="33">
        <v>2.5204880699999997E-3</v>
      </c>
      <c r="EJ375" s="33">
        <v>2.5074312900000002E-3</v>
      </c>
      <c r="EK375" s="33">
        <v>2.4950505539999999E-3</v>
      </c>
      <c r="EL375" s="33">
        <v>2.4828078180000003E-3</v>
      </c>
      <c r="EM375" s="33">
        <v>2.4703761220000002E-3</v>
      </c>
      <c r="EN375" s="33">
        <v>2.4578998080000002E-3</v>
      </c>
      <c r="EO375" s="33">
        <v>2.4467163480000002E-3</v>
      </c>
      <c r="EP375" s="33">
        <v>2.4356566819999999E-3</v>
      </c>
      <c r="EQ375" s="33">
        <v>2.423909678E-3</v>
      </c>
      <c r="ER375" s="33">
        <v>2.4122408020000002E-3</v>
      </c>
      <c r="ES375" s="33">
        <v>2.4006679019999999E-3</v>
      </c>
      <c r="ET375" s="33">
        <v>2.3890988760000001E-3</v>
      </c>
      <c r="EU375" s="33">
        <v>2.3777466260000001E-3</v>
      </c>
      <c r="EV375" s="33">
        <v>2.3661384219999999E-3</v>
      </c>
      <c r="EW375" s="33">
        <v>2.3549711239999999E-3</v>
      </c>
      <c r="EX375" s="33">
        <v>2.3442823280000005E-3</v>
      </c>
      <c r="EY375" s="33">
        <v>2.3339262259999996E-3</v>
      </c>
      <c r="EZ375" s="33">
        <v>2.3235102519999998E-3</v>
      </c>
      <c r="FA375" s="33">
        <v>2.3129332720000003E-3</v>
      </c>
      <c r="FB375" s="33">
        <v>2.3026153040000001E-3</v>
      </c>
      <c r="FC375" s="33">
        <v>2.2923214500000003E-3</v>
      </c>
      <c r="FD375" s="33">
        <v>2.2822673420000001E-3</v>
      </c>
      <c r="FE375" s="33">
        <v>2.2722813879999999E-3</v>
      </c>
      <c r="FF375" s="33">
        <v>2.2621265360000002E-3</v>
      </c>
      <c r="FG375" s="33">
        <v>2.2519519819999998E-3</v>
      </c>
      <c r="FH375" s="33">
        <v>2.2414669180000004E-3</v>
      </c>
      <c r="FI375" s="33">
        <v>2.2307803559999998E-3</v>
      </c>
      <c r="FJ375" s="33">
        <v>2.219749884E-3</v>
      </c>
      <c r="FK375" s="33">
        <v>2.2085838680000001E-3</v>
      </c>
      <c r="FL375" s="33">
        <v>2.1971406239999999E-3</v>
      </c>
      <c r="FM375" s="33">
        <v>2.1857503420000001E-3</v>
      </c>
      <c r="FN375" s="33">
        <v>2.1754137619999997E-3</v>
      </c>
      <c r="FO375" s="33">
        <v>2.1657616939999998E-3</v>
      </c>
      <c r="FP375" s="33">
        <v>2.156658236E-3</v>
      </c>
      <c r="FQ375" s="33">
        <v>2.1478573820000002E-3</v>
      </c>
      <c r="FR375" s="33">
        <v>2.139115452E-3</v>
      </c>
      <c r="FS375" s="33">
        <v>2.1302569179999999E-3</v>
      </c>
      <c r="FT375" s="33">
        <v>2.121144154E-3</v>
      </c>
      <c r="FU375" s="33">
        <v>2.1117746620000002E-3</v>
      </c>
      <c r="FV375" s="33">
        <v>2.1016367520000001E-3</v>
      </c>
      <c r="FW375" s="33">
        <v>2.0914306999999998E-3</v>
      </c>
      <c r="FX375" s="33">
        <v>2.0817895380000001E-3</v>
      </c>
      <c r="FY375" s="33">
        <v>2.0722719339999998E-3</v>
      </c>
      <c r="FZ375" s="33">
        <v>2.0624454219999996E-3</v>
      </c>
      <c r="GA375" s="33">
        <v>2.0527854859999999E-3</v>
      </c>
      <c r="GB375" s="33">
        <v>2.0437069E-3</v>
      </c>
      <c r="GC375" s="33">
        <v>2.0348603119999999E-3</v>
      </c>
      <c r="GD375" s="33">
        <v>2.0257306459999999E-3</v>
      </c>
      <c r="GE375" s="33">
        <v>2.0163150999999999E-3</v>
      </c>
      <c r="GF375" s="33">
        <v>2.0069353859999998E-3</v>
      </c>
      <c r="GG375" s="33">
        <v>1.9975717419999997E-3</v>
      </c>
      <c r="GH375" s="33">
        <v>1.9883513139999998E-3</v>
      </c>
      <c r="GI375" s="33">
        <v>1.9791157899999999E-3</v>
      </c>
      <c r="GJ375" s="33">
        <v>1.970299118E-3</v>
      </c>
      <c r="GK375" s="33">
        <v>1.9617760960000002E-3</v>
      </c>
      <c r="GL375" s="33">
        <v>1.953363566E-3</v>
      </c>
      <c r="GM375" s="33">
        <v>1.9455229E-3</v>
      </c>
      <c r="GN375" s="33">
        <v>1.938158738E-3</v>
      </c>
      <c r="GO375" s="33">
        <v>1.930752372E-3</v>
      </c>
      <c r="GP375" s="33">
        <v>1.922758744E-3</v>
      </c>
      <c r="GQ375" s="33">
        <v>1.914640538E-3</v>
      </c>
      <c r="GR375" s="33">
        <v>1.906967784E-3</v>
      </c>
      <c r="GS375" s="33">
        <v>1.8993551699999999E-3</v>
      </c>
      <c r="GT375" s="33">
        <v>1.8907829499999998E-3</v>
      </c>
      <c r="GU375" s="33">
        <v>1.8814073660000001E-3</v>
      </c>
      <c r="GV375" s="33">
        <v>1.8721539240000001E-3</v>
      </c>
      <c r="GW375" s="33">
        <v>1.862865428E-3</v>
      </c>
      <c r="GX375" s="33">
        <v>1.8535139839999997E-3</v>
      </c>
    </row>
    <row r="376" spans="1:206" x14ac:dyDescent="0.25">
      <c r="A376" s="13" t="str">
        <f t="shared" si="4"/>
        <v>Boom-MEDIUM-1-14-Any</v>
      </c>
      <c r="B376" s="13" t="s">
        <v>57</v>
      </c>
      <c r="C376" s="13" t="s">
        <v>31</v>
      </c>
      <c r="D376" s="23">
        <v>1</v>
      </c>
      <c r="E376" s="23">
        <v>14</v>
      </c>
      <c r="F376" s="32" t="s">
        <v>48</v>
      </c>
      <c r="G376" s="33">
        <v>0.31514846000000002</v>
      </c>
      <c r="H376" s="33">
        <v>0.20270939800000001</v>
      </c>
      <c r="I376" s="33">
        <v>0.14584773600000001</v>
      </c>
      <c r="J376" s="33">
        <v>0.11105512820000001</v>
      </c>
      <c r="K376" s="33">
        <v>8.7449446399999992E-2</v>
      </c>
      <c r="L376" s="33">
        <v>7.0727370600000006E-2</v>
      </c>
      <c r="M376" s="33">
        <v>5.8609041800000004E-2</v>
      </c>
      <c r="N376" s="33">
        <v>5.05563074E-2</v>
      </c>
      <c r="O376" s="33">
        <v>4.4363477200000001E-2</v>
      </c>
      <c r="P376" s="33">
        <v>3.9400030000000003E-2</v>
      </c>
      <c r="Q376" s="33">
        <v>3.5332144000000003E-2</v>
      </c>
      <c r="R376" s="33">
        <v>3.1927191000000001E-2</v>
      </c>
      <c r="S376" s="33">
        <v>2.8965608999999996E-2</v>
      </c>
      <c r="T376" s="33">
        <v>2.66934448E-2</v>
      </c>
      <c r="U376" s="33">
        <v>2.4608093400000003E-2</v>
      </c>
      <c r="V376" s="33">
        <v>2.2580773000000002E-2</v>
      </c>
      <c r="W376" s="33">
        <v>2.0698809200000001E-2</v>
      </c>
      <c r="X376" s="33">
        <v>1.91978012E-2</v>
      </c>
      <c r="Y376" s="33">
        <v>1.7877984600000001E-2</v>
      </c>
      <c r="Z376" s="33">
        <v>1.67436402E-2</v>
      </c>
      <c r="AA376" s="33">
        <v>1.5716675399999998E-2</v>
      </c>
      <c r="AB376" s="33">
        <v>1.4818304819999999E-2</v>
      </c>
      <c r="AC376" s="33">
        <v>1.3979076379999998E-2</v>
      </c>
      <c r="AD376" s="33">
        <v>1.319403848E-2</v>
      </c>
      <c r="AE376" s="33">
        <v>1.2491046259999999E-2</v>
      </c>
      <c r="AF376" s="33">
        <v>1.1856228260000001E-2</v>
      </c>
      <c r="AG376" s="33">
        <v>1.129322288E-2</v>
      </c>
      <c r="AH376" s="33">
        <v>1.0783563980000001E-2</v>
      </c>
      <c r="AI376" s="33">
        <v>1.032106212E-2</v>
      </c>
      <c r="AJ376" s="33">
        <v>9.8849941799999987E-3</v>
      </c>
      <c r="AK376" s="33">
        <v>9.489572180000001E-3</v>
      </c>
      <c r="AL376" s="33">
        <v>9.1285368799999995E-3</v>
      </c>
      <c r="AM376" s="33">
        <v>8.7990457000000008E-3</v>
      </c>
      <c r="AN376" s="33">
        <v>8.4961624599999997E-3</v>
      </c>
      <c r="AO376" s="33">
        <v>8.2168922000000009E-3</v>
      </c>
      <c r="AP376" s="33">
        <v>7.9591265200000001E-3</v>
      </c>
      <c r="AQ376" s="33">
        <v>7.7200155199999999E-3</v>
      </c>
      <c r="AR376" s="33">
        <v>7.4986095200000004E-3</v>
      </c>
      <c r="AS376" s="33">
        <v>7.2908521000000009E-3</v>
      </c>
      <c r="AT376" s="33">
        <v>7.0978733799999996E-3</v>
      </c>
      <c r="AU376" s="33">
        <v>6.9159887400000002E-3</v>
      </c>
      <c r="AV376" s="33">
        <v>6.7447199399999994E-3</v>
      </c>
      <c r="AW376" s="33">
        <v>6.5836948799999993E-3</v>
      </c>
      <c r="AX376" s="33">
        <v>6.4316238999999999E-3</v>
      </c>
      <c r="AY376" s="33">
        <v>6.2887576400000008E-3</v>
      </c>
      <c r="AZ376" s="33">
        <v>6.1539894000000005E-3</v>
      </c>
      <c r="BA376" s="33">
        <v>6.02661194E-3</v>
      </c>
      <c r="BB376" s="33">
        <v>5.90594786E-3</v>
      </c>
      <c r="BC376" s="33">
        <v>5.7898283600000006E-3</v>
      </c>
      <c r="BD376" s="33">
        <v>5.6798134800000004E-3</v>
      </c>
      <c r="BE376" s="33">
        <v>5.5730186000000001E-3</v>
      </c>
      <c r="BF376" s="33">
        <v>5.4721664600000004E-3</v>
      </c>
      <c r="BG376" s="33">
        <v>5.3759007000000001E-3</v>
      </c>
      <c r="BH376" s="33">
        <v>5.2842140600000004E-3</v>
      </c>
      <c r="BI376" s="33">
        <v>5.1959429799999998E-3</v>
      </c>
      <c r="BJ376" s="33">
        <v>5.1109585999999999E-3</v>
      </c>
      <c r="BK376" s="33">
        <v>5.0301383600000003E-3</v>
      </c>
      <c r="BL376" s="33">
        <v>4.9518478799999996E-3</v>
      </c>
      <c r="BM376" s="33">
        <v>4.8764879200000003E-3</v>
      </c>
      <c r="BN376" s="33">
        <v>4.8039048399999996E-3</v>
      </c>
      <c r="BO376" s="33">
        <v>4.7329794000000001E-3</v>
      </c>
      <c r="BP376" s="33">
        <v>4.6650902000000003E-3</v>
      </c>
      <c r="BQ376" s="33">
        <v>4.5995227600000004E-3</v>
      </c>
      <c r="BR376" s="33">
        <v>4.5371574999999997E-3</v>
      </c>
      <c r="BS376" s="33">
        <v>4.4768393200000003E-3</v>
      </c>
      <c r="BT376" s="33">
        <v>4.4183313599999996E-3</v>
      </c>
      <c r="BU376" s="33">
        <v>4.3621201599999999E-3</v>
      </c>
      <c r="BV376" s="33">
        <v>4.3072526400000002E-3</v>
      </c>
      <c r="BW376" s="33">
        <v>4.2537420400000003E-3</v>
      </c>
      <c r="BX376" s="33">
        <v>4.2022103999999998E-3</v>
      </c>
      <c r="BY376" s="33">
        <v>4.1520881000000004E-3</v>
      </c>
      <c r="BZ376" s="33">
        <v>4.1035934200000001E-3</v>
      </c>
      <c r="CA376" s="33">
        <v>4.0568988E-3</v>
      </c>
      <c r="CB376" s="33">
        <v>4.0121172400000007E-3</v>
      </c>
      <c r="CC376" s="33">
        <v>3.9686951599999997E-3</v>
      </c>
      <c r="CD376" s="33">
        <v>3.9274250800000006E-3</v>
      </c>
      <c r="CE376" s="33">
        <v>3.8876549799999999E-3</v>
      </c>
      <c r="CF376" s="33">
        <v>3.8477404400000001E-3</v>
      </c>
      <c r="CG376" s="33">
        <v>3.8088012880000003E-3</v>
      </c>
      <c r="CH376" s="33">
        <v>3.7708847100000002E-3</v>
      </c>
      <c r="CI376" s="33">
        <v>3.7335388000000001E-3</v>
      </c>
      <c r="CJ376" s="33">
        <v>3.69840382E-3</v>
      </c>
      <c r="CK376" s="33">
        <v>3.6646010859999996E-3</v>
      </c>
      <c r="CL376" s="33">
        <v>3.6324080599999999E-3</v>
      </c>
      <c r="CM376" s="33">
        <v>3.601054282E-3</v>
      </c>
      <c r="CN376" s="33">
        <v>3.5703726420000001E-3</v>
      </c>
      <c r="CO376" s="33">
        <v>3.5398280460000003E-3</v>
      </c>
      <c r="CP376" s="33">
        <v>3.5098038440000002E-3</v>
      </c>
      <c r="CQ376" s="33">
        <v>3.4804854200000002E-3</v>
      </c>
      <c r="CR376" s="33">
        <v>3.4511908459999999E-3</v>
      </c>
      <c r="CS376" s="33">
        <v>3.4228142220000001E-3</v>
      </c>
      <c r="CT376" s="33">
        <v>3.3965338980000001E-3</v>
      </c>
      <c r="CU376" s="33">
        <v>3.371273134E-3</v>
      </c>
      <c r="CV376" s="33">
        <v>3.3472430460000004E-3</v>
      </c>
      <c r="CW376" s="33">
        <v>3.3241037520000006E-3</v>
      </c>
      <c r="CX376" s="33">
        <v>3.301583188E-3</v>
      </c>
      <c r="CY376" s="33">
        <v>3.2780966519999999E-3</v>
      </c>
      <c r="CZ376" s="33">
        <v>3.2544876480000004E-3</v>
      </c>
      <c r="DA376" s="33">
        <v>3.2314223979999996E-3</v>
      </c>
      <c r="DB376" s="33">
        <v>3.2083323339999999E-3</v>
      </c>
      <c r="DC376" s="33">
        <v>3.186043308E-3</v>
      </c>
      <c r="DD376" s="33">
        <v>3.1645231999999999E-3</v>
      </c>
      <c r="DE376" s="33">
        <v>3.143149128E-3</v>
      </c>
      <c r="DF376" s="33">
        <v>3.122556732E-3</v>
      </c>
      <c r="DG376" s="33">
        <v>3.1020954160000001E-3</v>
      </c>
      <c r="DH376" s="33">
        <v>3.0816565819999997E-3</v>
      </c>
      <c r="DI376" s="33">
        <v>3.0617432720000002E-3</v>
      </c>
      <c r="DJ376" s="33">
        <v>3.041878118E-3</v>
      </c>
      <c r="DK376" s="33">
        <v>3.0216227539999999E-3</v>
      </c>
      <c r="DL376" s="33">
        <v>3.0012413580000003E-3</v>
      </c>
      <c r="DM376" s="33">
        <v>2.9823002179999998E-3</v>
      </c>
      <c r="DN376" s="33">
        <v>2.9645231880000003E-3</v>
      </c>
      <c r="DO376" s="33">
        <v>2.9464494500000002E-3</v>
      </c>
      <c r="DP376" s="33">
        <v>2.9286225040000002E-3</v>
      </c>
      <c r="DQ376" s="33">
        <v>2.9099700600000002E-3</v>
      </c>
      <c r="DR376" s="33">
        <v>2.8913563860000001E-3</v>
      </c>
      <c r="DS376" s="33">
        <v>2.8720613439999999E-3</v>
      </c>
      <c r="DT376" s="33">
        <v>2.8523844840000001E-3</v>
      </c>
      <c r="DU376" s="33">
        <v>2.8335201219999999E-3</v>
      </c>
      <c r="DV376" s="33">
        <v>2.8158050300000001E-3</v>
      </c>
      <c r="DW376" s="33">
        <v>2.7996426660000001E-3</v>
      </c>
      <c r="DX376" s="33">
        <v>2.7839146480000002E-3</v>
      </c>
      <c r="DY376" s="33">
        <v>2.7684325379999999E-3</v>
      </c>
      <c r="DZ376" s="33">
        <v>2.7532052840000001E-3</v>
      </c>
      <c r="EA376" s="33">
        <v>2.7370752380000002E-3</v>
      </c>
      <c r="EB376" s="33">
        <v>2.7206278800000002E-3</v>
      </c>
      <c r="EC376" s="33">
        <v>2.7034194700000002E-3</v>
      </c>
      <c r="ED376" s="33">
        <v>2.6862377700000001E-3</v>
      </c>
      <c r="EE376" s="33">
        <v>2.66954505E-3</v>
      </c>
      <c r="EF376" s="33">
        <v>2.6538302520000005E-3</v>
      </c>
      <c r="EG376" s="33">
        <v>2.6390969000000004E-3</v>
      </c>
      <c r="EH376" s="33">
        <v>2.62472513E-3</v>
      </c>
      <c r="EI376" s="33">
        <v>2.6105198019999998E-3</v>
      </c>
      <c r="EJ376" s="33">
        <v>2.5959449440000003E-3</v>
      </c>
      <c r="EK376" s="33">
        <v>2.581317888E-3</v>
      </c>
      <c r="EL376" s="33">
        <v>2.5670185640000003E-3</v>
      </c>
      <c r="EM376" s="33">
        <v>2.55194021E-3</v>
      </c>
      <c r="EN376" s="33">
        <v>2.5373456539999999E-3</v>
      </c>
      <c r="EO376" s="33">
        <v>2.5235165439999995E-3</v>
      </c>
      <c r="EP376" s="33">
        <v>2.510051474E-3</v>
      </c>
      <c r="EQ376" s="33">
        <v>2.4973135659999996E-3</v>
      </c>
      <c r="ER376" s="33">
        <v>2.4846605320000001E-3</v>
      </c>
      <c r="ES376" s="33">
        <v>2.4719358279999999E-3</v>
      </c>
      <c r="ET376" s="33">
        <v>2.4587859340000004E-3</v>
      </c>
      <c r="EU376" s="33">
        <v>2.4450420320000004E-3</v>
      </c>
      <c r="EV376" s="33">
        <v>2.4309568619999998E-3</v>
      </c>
      <c r="EW376" s="33">
        <v>2.4167465660000003E-3</v>
      </c>
      <c r="EX376" s="33">
        <v>2.4035642219999999E-3</v>
      </c>
      <c r="EY376" s="33">
        <v>2.390552174E-3</v>
      </c>
      <c r="EZ376" s="33">
        <v>2.3783192180000003E-3</v>
      </c>
      <c r="FA376" s="33">
        <v>2.3664299000000001E-3</v>
      </c>
      <c r="FB376" s="33">
        <v>2.3541254800000001E-3</v>
      </c>
      <c r="FC376" s="33">
        <v>2.3418740620000001E-3</v>
      </c>
      <c r="FD376" s="33">
        <v>2.3289804920000002E-3</v>
      </c>
      <c r="FE376" s="33">
        <v>2.3155398020000004E-3</v>
      </c>
      <c r="FF376" s="33">
        <v>2.3023821719999997E-3</v>
      </c>
      <c r="FG376" s="33">
        <v>2.289429422E-3</v>
      </c>
      <c r="FH376" s="33">
        <v>2.2771395220000002E-3</v>
      </c>
      <c r="FI376" s="33">
        <v>2.265357422E-3</v>
      </c>
      <c r="FJ376" s="33">
        <v>2.2546150180000001E-3</v>
      </c>
      <c r="FK376" s="33">
        <v>2.243967946E-3</v>
      </c>
      <c r="FL376" s="33">
        <v>2.2325098759999997E-3</v>
      </c>
      <c r="FM376" s="33">
        <v>2.2202898499999999E-3</v>
      </c>
      <c r="FN376" s="33">
        <v>2.2075054619999997E-3</v>
      </c>
      <c r="FO376" s="33">
        <v>2.194728648E-3</v>
      </c>
      <c r="FP376" s="33">
        <v>2.1823462699999997E-3</v>
      </c>
      <c r="FQ376" s="33">
        <v>2.170264184E-3</v>
      </c>
      <c r="FR376" s="33">
        <v>2.1586228819999997E-3</v>
      </c>
      <c r="FS376" s="33">
        <v>2.1474074760000003E-3</v>
      </c>
      <c r="FT376" s="33">
        <v>2.1369122760000001E-3</v>
      </c>
      <c r="FU376" s="33">
        <v>2.1265911100000002E-3</v>
      </c>
      <c r="FV376" s="33">
        <v>2.1160056800000001E-3</v>
      </c>
      <c r="FW376" s="33">
        <v>2.1045441260000002E-3</v>
      </c>
      <c r="FX376" s="33">
        <v>2.0924622240000002E-3</v>
      </c>
      <c r="FY376" s="33">
        <v>2.080888318E-3</v>
      </c>
      <c r="FZ376" s="33">
        <v>2.069301636E-3</v>
      </c>
      <c r="GA376" s="33">
        <v>2.0571088879999997E-3</v>
      </c>
      <c r="GB376" s="33">
        <v>2.0453450780000002E-3</v>
      </c>
      <c r="GC376" s="33">
        <v>2.0344471620000002E-3</v>
      </c>
      <c r="GD376" s="33">
        <v>2.0238767080000002E-3</v>
      </c>
      <c r="GE376" s="33">
        <v>2.0127920899999999E-3</v>
      </c>
      <c r="GF376" s="33">
        <v>2.0016090659999999E-3</v>
      </c>
      <c r="GG376" s="33">
        <v>1.990777426E-3</v>
      </c>
      <c r="GH376" s="33">
        <v>1.9804366660000003E-3</v>
      </c>
      <c r="GI376" s="33">
        <v>1.97096226E-3</v>
      </c>
      <c r="GJ376" s="33">
        <v>1.9614963140000001E-3</v>
      </c>
      <c r="GK376" s="33">
        <v>1.95217653E-3</v>
      </c>
      <c r="GL376" s="33">
        <v>1.943734252E-3</v>
      </c>
      <c r="GM376" s="33">
        <v>1.93529034E-3</v>
      </c>
      <c r="GN376" s="33">
        <v>1.9262250180000001E-3</v>
      </c>
      <c r="GO376" s="33">
        <v>1.9163161199999999E-3</v>
      </c>
      <c r="GP376" s="33">
        <v>1.9058996159999999E-3</v>
      </c>
      <c r="GQ376" s="33">
        <v>1.8946505980000001E-3</v>
      </c>
      <c r="GR376" s="33">
        <v>1.8829995179999999E-3</v>
      </c>
      <c r="GS376" s="33">
        <v>1.87202279E-3</v>
      </c>
      <c r="GT376" s="33">
        <v>1.8614649919999999E-3</v>
      </c>
      <c r="GU376" s="33">
        <v>1.8513310000000001E-3</v>
      </c>
      <c r="GV376" s="33">
        <v>1.841498162E-3</v>
      </c>
      <c r="GW376" s="33">
        <v>1.8320068300000001E-3</v>
      </c>
      <c r="GX376" s="33">
        <v>1.8231190799999999E-3</v>
      </c>
    </row>
    <row r="377" spans="1:206" x14ac:dyDescent="0.25">
      <c r="A377" s="13" t="str">
        <f t="shared" si="4"/>
        <v>Boom-MEDIUM-1-7-Any</v>
      </c>
      <c r="B377" s="13" t="s">
        <v>57</v>
      </c>
      <c r="C377" s="13" t="s">
        <v>31</v>
      </c>
      <c r="D377" s="23">
        <v>1</v>
      </c>
      <c r="E377" s="23">
        <v>7</v>
      </c>
      <c r="F377" s="32" t="s">
        <v>48</v>
      </c>
      <c r="G377" s="33">
        <v>0.15044050800000003</v>
      </c>
      <c r="H377" s="33">
        <v>8.0907876000000004E-2</v>
      </c>
      <c r="I377" s="33">
        <v>5.4190496199999993E-2</v>
      </c>
      <c r="J377" s="33">
        <v>4.1492917800000001E-2</v>
      </c>
      <c r="K377" s="33">
        <v>3.4022644599999999E-2</v>
      </c>
      <c r="L377" s="33">
        <v>2.9270533000000001E-2</v>
      </c>
      <c r="M377" s="33">
        <v>2.6080726200000001E-2</v>
      </c>
      <c r="N377" s="33">
        <v>2.3802864E-2</v>
      </c>
      <c r="O377" s="33">
        <v>2.2487302799999997E-2</v>
      </c>
      <c r="P377" s="33">
        <v>2.1386583399999999E-2</v>
      </c>
      <c r="Q377" s="33">
        <v>2.0374391800000002E-2</v>
      </c>
      <c r="R377" s="33">
        <v>1.9344597999999998E-2</v>
      </c>
      <c r="S377" s="33">
        <v>1.8291849999999998E-2</v>
      </c>
      <c r="T377" s="33">
        <v>1.7174769980000001E-2</v>
      </c>
      <c r="U377" s="33">
        <v>1.600615448E-2</v>
      </c>
      <c r="V377" s="33">
        <v>1.4794987060000001E-2</v>
      </c>
      <c r="W377" s="33">
        <v>1.353463842E-2</v>
      </c>
      <c r="X377" s="33">
        <v>1.274162412E-2</v>
      </c>
      <c r="Y377" s="33">
        <v>1.208273428E-2</v>
      </c>
      <c r="Z377" s="33">
        <v>1.147726282E-2</v>
      </c>
      <c r="AA377" s="33">
        <v>1.0966675379999999E-2</v>
      </c>
      <c r="AB377" s="33">
        <v>1.0519869540000001E-2</v>
      </c>
      <c r="AC377" s="33">
        <v>1.013947638E-2</v>
      </c>
      <c r="AD377" s="33">
        <v>9.8019483999999997E-3</v>
      </c>
      <c r="AE377" s="33">
        <v>9.4901792200000005E-3</v>
      </c>
      <c r="AF377" s="33">
        <v>9.2076949400000004E-3</v>
      </c>
      <c r="AG377" s="33">
        <v>8.9493882999999996E-3</v>
      </c>
      <c r="AH377" s="33">
        <v>8.7108178799999991E-3</v>
      </c>
      <c r="AI377" s="33">
        <v>8.4888478599999991E-3</v>
      </c>
      <c r="AJ377" s="33">
        <v>8.2822324600000004E-3</v>
      </c>
      <c r="AK377" s="33">
        <v>8.0879878600000014E-3</v>
      </c>
      <c r="AL377" s="33">
        <v>7.9064540000000003E-3</v>
      </c>
      <c r="AM377" s="33">
        <v>7.7350926599999998E-3</v>
      </c>
      <c r="AN377" s="33">
        <v>7.5733039999999995E-3</v>
      </c>
      <c r="AO377" s="33">
        <v>7.4195035400000005E-3</v>
      </c>
      <c r="AP377" s="33">
        <v>7.2735729999999993E-3</v>
      </c>
      <c r="AQ377" s="33">
        <v>7.1332746400000003E-3</v>
      </c>
      <c r="AR377" s="33">
        <v>6.99848252E-3</v>
      </c>
      <c r="AS377" s="33">
        <v>6.8698587599999991E-3</v>
      </c>
      <c r="AT377" s="33">
        <v>6.7474616200000007E-3</v>
      </c>
      <c r="AU377" s="33">
        <v>6.6287157599999999E-3</v>
      </c>
      <c r="AV377" s="33">
        <v>6.5153738799999996E-3</v>
      </c>
      <c r="AW377" s="33">
        <v>6.4046887799999999E-3</v>
      </c>
      <c r="AX377" s="33">
        <v>6.2981830200000005E-3</v>
      </c>
      <c r="AY377" s="33">
        <v>6.1953709000000003E-3</v>
      </c>
      <c r="AZ377" s="33">
        <v>6.0963552000000004E-3</v>
      </c>
      <c r="BA377" s="33">
        <v>5.9992883400000006E-3</v>
      </c>
      <c r="BB377" s="33">
        <v>5.9052307399999997E-3</v>
      </c>
      <c r="BC377" s="33">
        <v>5.8145912599999999E-3</v>
      </c>
      <c r="BD377" s="33">
        <v>5.7263861199999995E-3</v>
      </c>
      <c r="BE377" s="33">
        <v>5.6397109399999997E-3</v>
      </c>
      <c r="BF377" s="33">
        <v>5.5556843200000004E-3</v>
      </c>
      <c r="BG377" s="33">
        <v>5.4733935800000003E-3</v>
      </c>
      <c r="BH377" s="33">
        <v>5.3946178000000011E-3</v>
      </c>
      <c r="BI377" s="33">
        <v>5.3166012800000004E-3</v>
      </c>
      <c r="BJ377" s="33">
        <v>5.241117840000001E-3</v>
      </c>
      <c r="BK377" s="33">
        <v>5.1665610800000006E-3</v>
      </c>
      <c r="BL377" s="33">
        <v>5.0940008200000006E-3</v>
      </c>
      <c r="BM377" s="33">
        <v>5.0219284200000002E-3</v>
      </c>
      <c r="BN377" s="33">
        <v>4.9503947800000007E-3</v>
      </c>
      <c r="BO377" s="33">
        <v>4.88013518E-3</v>
      </c>
      <c r="BP377" s="33">
        <v>4.8119983200000001E-3</v>
      </c>
      <c r="BQ377" s="33">
        <v>4.74459736E-3</v>
      </c>
      <c r="BR377" s="33">
        <v>4.6798047599999996E-3</v>
      </c>
      <c r="BS377" s="33">
        <v>4.6155722200000001E-3</v>
      </c>
      <c r="BT377" s="33">
        <v>4.55254172E-3</v>
      </c>
      <c r="BU377" s="33">
        <v>4.4899076800000003E-3</v>
      </c>
      <c r="BV377" s="33">
        <v>4.4284055200000004E-3</v>
      </c>
      <c r="BW377" s="33">
        <v>4.3669684200000006E-3</v>
      </c>
      <c r="BX377" s="33">
        <v>4.3072482400000004E-3</v>
      </c>
      <c r="BY377" s="33">
        <v>4.24920994E-3</v>
      </c>
      <c r="BZ377" s="33">
        <v>4.1929996400000002E-3</v>
      </c>
      <c r="CA377" s="33">
        <v>4.13662274E-3</v>
      </c>
      <c r="CB377" s="33">
        <v>4.08246684E-3</v>
      </c>
      <c r="CC377" s="33">
        <v>4.0280555399999996E-3</v>
      </c>
      <c r="CD377" s="33">
        <v>3.9756987400000002E-3</v>
      </c>
      <c r="CE377" s="33">
        <v>3.9243048400000001E-3</v>
      </c>
      <c r="CF377" s="33">
        <v>3.8741311200000002E-3</v>
      </c>
      <c r="CG377" s="33">
        <v>3.8238778399999999E-3</v>
      </c>
      <c r="CH377" s="33">
        <v>3.77469864E-3</v>
      </c>
      <c r="CI377" s="33">
        <v>3.7263806200000002E-3</v>
      </c>
      <c r="CJ377" s="33">
        <v>3.6795858399999997E-3</v>
      </c>
      <c r="CK377" s="33">
        <v>3.6327813E-3</v>
      </c>
      <c r="CL377" s="33">
        <v>3.5878053800000001E-3</v>
      </c>
      <c r="CM377" s="33">
        <v>3.5428420600000002E-3</v>
      </c>
      <c r="CN377" s="33">
        <v>3.4993796800000003E-3</v>
      </c>
      <c r="CO377" s="33">
        <v>3.4558227800000002E-3</v>
      </c>
      <c r="CP377" s="33">
        <v>3.4130318200000002E-3</v>
      </c>
      <c r="CQ377" s="33">
        <v>3.37074936E-3</v>
      </c>
      <c r="CR377" s="33">
        <v>3.3294031999999999E-3</v>
      </c>
      <c r="CS377" s="33">
        <v>3.288927344E-3</v>
      </c>
      <c r="CT377" s="33">
        <v>3.2497305920000004E-3</v>
      </c>
      <c r="CU377" s="33">
        <v>3.2113215839999999E-3</v>
      </c>
      <c r="CV377" s="33">
        <v>3.1734407300000001E-3</v>
      </c>
      <c r="CW377" s="33">
        <v>3.135199742E-3</v>
      </c>
      <c r="CX377" s="33">
        <v>3.0979523140000002E-3</v>
      </c>
      <c r="CY377" s="33">
        <v>3.0603916240000001E-3</v>
      </c>
      <c r="CZ377" s="33">
        <v>3.0235382040000001E-3</v>
      </c>
      <c r="DA377" s="33">
        <v>2.9884279280000003E-3</v>
      </c>
      <c r="DB377" s="33">
        <v>2.9540911580000001E-3</v>
      </c>
      <c r="DC377" s="33">
        <v>2.9205293680000001E-3</v>
      </c>
      <c r="DD377" s="33">
        <v>2.8885380700000001E-3</v>
      </c>
      <c r="DE377" s="33">
        <v>2.8559606640000002E-3</v>
      </c>
      <c r="DF377" s="33">
        <v>2.8238246240000001E-3</v>
      </c>
      <c r="DG377" s="33">
        <v>2.7916284680000003E-3</v>
      </c>
      <c r="DH377" s="33">
        <v>2.760439532E-3</v>
      </c>
      <c r="DI377" s="33">
        <v>2.72977095E-3</v>
      </c>
      <c r="DJ377" s="33">
        <v>2.7006824000000004E-3</v>
      </c>
      <c r="DK377" s="33">
        <v>2.6720435219999999E-3</v>
      </c>
      <c r="DL377" s="33">
        <v>2.6435460020000001E-3</v>
      </c>
      <c r="DM377" s="33">
        <v>2.6155688120000006E-3</v>
      </c>
      <c r="DN377" s="33">
        <v>2.5882859100000003E-3</v>
      </c>
      <c r="DO377" s="33">
        <v>2.5615035440000001E-3</v>
      </c>
      <c r="DP377" s="33">
        <v>2.535397102E-3</v>
      </c>
      <c r="DQ377" s="33">
        <v>2.5087160340000001E-3</v>
      </c>
      <c r="DR377" s="33">
        <v>2.4826663320000001E-3</v>
      </c>
      <c r="DS377" s="33">
        <v>2.4571266719999999E-3</v>
      </c>
      <c r="DT377" s="33">
        <v>2.4325244400000001E-3</v>
      </c>
      <c r="DU377" s="33">
        <v>2.4085770200000002E-3</v>
      </c>
      <c r="DV377" s="33">
        <v>2.3850738260000003E-3</v>
      </c>
      <c r="DW377" s="33">
        <v>2.3624910180000003E-3</v>
      </c>
      <c r="DX377" s="33">
        <v>2.340625074E-3</v>
      </c>
      <c r="DY377" s="33">
        <v>2.3190440040000001E-3</v>
      </c>
      <c r="DZ377" s="33">
        <v>2.2974360180000003E-3</v>
      </c>
      <c r="EA377" s="33">
        <v>2.276050954E-3</v>
      </c>
      <c r="EB377" s="33">
        <v>2.2548948260000001E-3</v>
      </c>
      <c r="EC377" s="33">
        <v>2.2338381619999999E-3</v>
      </c>
      <c r="ED377" s="33">
        <v>2.2137123120000001E-3</v>
      </c>
      <c r="EE377" s="33">
        <v>2.1946160500000002E-3</v>
      </c>
      <c r="EF377" s="33">
        <v>2.175984158E-3</v>
      </c>
      <c r="EG377" s="33">
        <v>2.1578783039999999E-3</v>
      </c>
      <c r="EH377" s="33">
        <v>2.1393090280000002E-3</v>
      </c>
      <c r="EI377" s="33">
        <v>2.1210323319999997E-3</v>
      </c>
      <c r="EJ377" s="33">
        <v>2.103164056E-3</v>
      </c>
      <c r="EK377" s="33">
        <v>2.085152728E-3</v>
      </c>
      <c r="EL377" s="33">
        <v>2.0687364739999997E-3</v>
      </c>
      <c r="EM377" s="33">
        <v>2.0524563640000001E-3</v>
      </c>
      <c r="EN377" s="33">
        <v>2.0370562360000001E-3</v>
      </c>
      <c r="EO377" s="33">
        <v>2.0222622120000004E-3</v>
      </c>
      <c r="EP377" s="33">
        <v>2.006994064E-3</v>
      </c>
      <c r="EQ377" s="33">
        <v>1.99122112E-3</v>
      </c>
      <c r="ER377" s="33">
        <v>1.9753601960000003E-3</v>
      </c>
      <c r="ES377" s="33">
        <v>1.9598155320000002E-3</v>
      </c>
      <c r="ET377" s="33">
        <v>1.9441741259999998E-3</v>
      </c>
      <c r="EU377" s="33">
        <v>1.9287619719999998E-3</v>
      </c>
      <c r="EV377" s="33">
        <v>1.9141339080000002E-3</v>
      </c>
      <c r="EW377" s="33">
        <v>1.899506882E-3</v>
      </c>
      <c r="EX377" s="33">
        <v>1.885109932E-3</v>
      </c>
      <c r="EY377" s="33">
        <v>1.8715829879999998E-3</v>
      </c>
      <c r="EZ377" s="33">
        <v>1.8576665859999998E-3</v>
      </c>
      <c r="FA377" s="33">
        <v>1.8444384460000001E-3</v>
      </c>
      <c r="FB377" s="33">
        <v>1.8313283320000001E-3</v>
      </c>
      <c r="FC377" s="33">
        <v>1.8183904120000001E-3</v>
      </c>
      <c r="FD377" s="33">
        <v>1.8055897800000002E-3</v>
      </c>
      <c r="FE377" s="33">
        <v>1.792751166E-3</v>
      </c>
      <c r="FF377" s="33">
        <v>1.78036594E-3</v>
      </c>
      <c r="FG377" s="33">
        <v>1.7680106660000001E-3</v>
      </c>
      <c r="FH377" s="33">
        <v>1.7559478000000002E-3</v>
      </c>
      <c r="FI377" s="33">
        <v>1.7442670080000001E-3</v>
      </c>
      <c r="FJ377" s="33">
        <v>1.7322721299999999E-3</v>
      </c>
      <c r="FK377" s="33">
        <v>1.7201405800000001E-3</v>
      </c>
      <c r="FL377" s="33">
        <v>1.707967694E-3</v>
      </c>
      <c r="FM377" s="33">
        <v>1.6954514540000001E-3</v>
      </c>
      <c r="FN377" s="33">
        <v>1.68286227E-3</v>
      </c>
      <c r="FO377" s="33">
        <v>1.6709316340000001E-3</v>
      </c>
      <c r="FP377" s="33">
        <v>1.6597346180000001E-3</v>
      </c>
      <c r="FQ377" s="33">
        <v>1.6486827840000002E-3</v>
      </c>
      <c r="FR377" s="33">
        <v>1.6379501259999999E-3</v>
      </c>
      <c r="FS377" s="33">
        <v>1.626999232E-3</v>
      </c>
      <c r="FT377" s="33">
        <v>1.6158892060000002E-3</v>
      </c>
      <c r="FU377" s="33">
        <v>1.6044179340000001E-3</v>
      </c>
      <c r="FV377" s="33">
        <v>1.5928634279999999E-3</v>
      </c>
      <c r="FW377" s="33">
        <v>1.5816331540000001E-3</v>
      </c>
      <c r="FX377" s="33">
        <v>1.5710229159999999E-3</v>
      </c>
      <c r="FY377" s="33">
        <v>1.5606369880000002E-3</v>
      </c>
      <c r="FZ377" s="33">
        <v>1.5503969099999999E-3</v>
      </c>
      <c r="GA377" s="33">
        <v>1.5401732880000001E-3</v>
      </c>
      <c r="GB377" s="33">
        <v>1.5297106179999998E-3</v>
      </c>
      <c r="GC377" s="33">
        <v>1.519222602E-3</v>
      </c>
      <c r="GD377" s="33">
        <v>1.50802557E-3</v>
      </c>
      <c r="GE377" s="33">
        <v>1.4973180999999999E-3</v>
      </c>
      <c r="GF377" s="33">
        <v>1.4873481600000001E-3</v>
      </c>
      <c r="GG377" s="33">
        <v>1.4777968460000001E-3</v>
      </c>
      <c r="GH377" s="33">
        <v>1.468371598E-3</v>
      </c>
      <c r="GI377" s="33">
        <v>1.4593164160000001E-3</v>
      </c>
      <c r="GJ377" s="33">
        <v>1.4507317980000001E-3</v>
      </c>
      <c r="GK377" s="33">
        <v>1.4417838900000002E-3</v>
      </c>
      <c r="GL377" s="33">
        <v>1.4326784620000001E-3</v>
      </c>
      <c r="GM377" s="33">
        <v>1.423149942E-3</v>
      </c>
      <c r="GN377" s="33">
        <v>1.413125414E-3</v>
      </c>
      <c r="GO377" s="33">
        <v>1.403285542E-3</v>
      </c>
      <c r="GP377" s="33">
        <v>1.3936318E-3</v>
      </c>
      <c r="GQ377" s="33">
        <v>1.3842485760000001E-3</v>
      </c>
      <c r="GR377" s="33">
        <v>1.37521531E-3</v>
      </c>
      <c r="GS377" s="33">
        <v>1.3661669480000002E-3</v>
      </c>
      <c r="GT377" s="33">
        <v>1.35790168E-3</v>
      </c>
      <c r="GU377" s="33">
        <v>1.3496953280000001E-3</v>
      </c>
      <c r="GV377" s="33">
        <v>1.3410527220000001E-3</v>
      </c>
      <c r="GW377" s="33">
        <v>1.3327298400000001E-3</v>
      </c>
      <c r="GX377" s="33">
        <v>1.3244922440000001E-3</v>
      </c>
    </row>
    <row r="378" spans="1:206" x14ac:dyDescent="0.25">
      <c r="A378" s="13" t="str">
        <f t="shared" si="4"/>
        <v>Boom-MEDIUM-1-20-60</v>
      </c>
      <c r="B378" s="13" t="s">
        <v>57</v>
      </c>
      <c r="C378" s="13" t="s">
        <v>31</v>
      </c>
      <c r="D378" s="23">
        <v>1</v>
      </c>
      <c r="E378" s="23">
        <v>20</v>
      </c>
      <c r="F378" s="32">
        <v>60</v>
      </c>
      <c r="G378" s="13">
        <v>0.42271434400000002</v>
      </c>
      <c r="H378" s="13">
        <v>0.29047894600000002</v>
      </c>
      <c r="I378" s="13">
        <v>0.21842916600000001</v>
      </c>
      <c r="J378" s="13">
        <v>0.17212380199999999</v>
      </c>
      <c r="K378" s="13">
        <v>0.13911061600000002</v>
      </c>
      <c r="L378" s="13">
        <v>0.114679802</v>
      </c>
      <c r="M378" s="13">
        <v>9.5823003199999993E-2</v>
      </c>
      <c r="N378" s="13">
        <v>8.1024808800000001E-2</v>
      </c>
      <c r="O378" s="13">
        <v>6.9336869000000009E-2</v>
      </c>
      <c r="P378" s="13">
        <v>5.9991824200000002E-2</v>
      </c>
      <c r="Q378" s="13">
        <v>5.2412700200000009E-2</v>
      </c>
      <c r="R378" s="13">
        <v>4.6834634599999994E-2</v>
      </c>
      <c r="S378" s="13">
        <v>4.2106176400000001E-2</v>
      </c>
      <c r="T378" s="13">
        <v>3.8011291799999999E-2</v>
      </c>
      <c r="U378" s="13">
        <v>3.43725514E-2</v>
      </c>
      <c r="V378" s="13">
        <v>3.13866036E-2</v>
      </c>
      <c r="W378" s="13">
        <v>2.8581658199999999E-2</v>
      </c>
      <c r="X378" s="13">
        <v>2.60841266E-2</v>
      </c>
      <c r="Y378" s="13">
        <v>2.3966746800000001E-2</v>
      </c>
      <c r="Z378" s="13">
        <v>2.2129647000000002E-2</v>
      </c>
      <c r="AA378" s="13">
        <v>2.0405509800000003E-2</v>
      </c>
      <c r="AB378" s="13">
        <v>1.8954136400000002E-2</v>
      </c>
      <c r="AC378" s="13">
        <v>1.7602708200000001E-2</v>
      </c>
      <c r="AD378" s="13">
        <v>1.6405912200000001E-2</v>
      </c>
      <c r="AE378" s="13">
        <v>1.5321660399999999E-2</v>
      </c>
      <c r="AF378" s="13">
        <v>1.4333168200000001E-2</v>
      </c>
      <c r="AG378" s="13">
        <v>1.3443204600000001E-2</v>
      </c>
      <c r="AH378" s="13">
        <v>1.2590882120000001E-2</v>
      </c>
      <c r="AI378" s="13">
        <v>1.1813348540000001E-2</v>
      </c>
      <c r="AJ378" s="13">
        <v>1.1116259180000001E-2</v>
      </c>
      <c r="AK378" s="13">
        <v>1.0479329060000001E-2</v>
      </c>
      <c r="AL378" s="13">
        <v>9.8790061400000004E-3</v>
      </c>
      <c r="AM378" s="13">
        <v>9.3327997599999997E-3</v>
      </c>
      <c r="AN378" s="13">
        <v>8.8358413199999992E-3</v>
      </c>
      <c r="AO378" s="13">
        <v>8.3832299000000006E-3</v>
      </c>
      <c r="AP378" s="13">
        <v>7.9672252800000003E-3</v>
      </c>
      <c r="AQ378" s="13">
        <v>7.5831367199999996E-3</v>
      </c>
      <c r="AR378" s="13">
        <v>7.2306737600000004E-3</v>
      </c>
      <c r="AS378" s="13">
        <v>6.9042223600000001E-3</v>
      </c>
      <c r="AT378" s="13">
        <v>6.60482086E-3</v>
      </c>
      <c r="AU378" s="13">
        <v>6.32577642E-3</v>
      </c>
      <c r="AV378" s="13">
        <v>6.0644779999999999E-3</v>
      </c>
      <c r="AW378" s="13">
        <v>5.8212973000000001E-3</v>
      </c>
      <c r="AX378" s="13">
        <v>5.5935217800000001E-3</v>
      </c>
      <c r="AY378" s="13">
        <v>5.3788504400000001E-3</v>
      </c>
      <c r="AZ378" s="13">
        <v>5.1780731200000004E-3</v>
      </c>
      <c r="BA378" s="13">
        <v>4.9895115E-3</v>
      </c>
      <c r="BB378" s="13">
        <v>4.8127508600000002E-3</v>
      </c>
      <c r="BC378" s="13">
        <v>4.6459482599999994E-3</v>
      </c>
      <c r="BD378" s="13">
        <v>4.4896282199999998E-3</v>
      </c>
      <c r="BE378" s="13">
        <v>4.3407711399999997E-3</v>
      </c>
      <c r="BF378" s="13">
        <v>4.1988970999999996E-3</v>
      </c>
      <c r="BG378" s="13">
        <v>4.0662804600000001E-3</v>
      </c>
      <c r="BH378" s="13">
        <v>3.9407831200000002E-3</v>
      </c>
      <c r="BI378" s="13">
        <v>3.8230007000000002E-3</v>
      </c>
      <c r="BJ378" s="13">
        <v>3.71133794E-3</v>
      </c>
      <c r="BK378" s="13">
        <v>3.6040908999999998E-3</v>
      </c>
      <c r="BL378" s="13">
        <v>3.5026106800000001E-3</v>
      </c>
      <c r="BM378" s="13">
        <v>3.4056631400000001E-3</v>
      </c>
      <c r="BN378" s="13">
        <v>3.3151367800000001E-3</v>
      </c>
      <c r="BO378" s="13">
        <v>3.2290361399999997E-3</v>
      </c>
      <c r="BP378" s="13">
        <v>3.1476665599999998E-3</v>
      </c>
      <c r="BQ378" s="13">
        <v>3.0698114599999999E-3</v>
      </c>
      <c r="BR378" s="13">
        <v>2.9946287400000001E-3</v>
      </c>
      <c r="BS378" s="13">
        <v>2.9224855400000003E-3</v>
      </c>
      <c r="BT378" s="13">
        <v>2.85359304E-3</v>
      </c>
      <c r="BU378" s="13">
        <v>2.7873123599999996E-3</v>
      </c>
      <c r="BV378" s="13">
        <v>2.7233135800000001E-3</v>
      </c>
      <c r="BW378" s="13">
        <v>2.6630931800000002E-3</v>
      </c>
      <c r="BX378" s="13">
        <v>2.6051753E-3</v>
      </c>
      <c r="BY378" s="13">
        <v>2.5490588800000003E-3</v>
      </c>
      <c r="BZ378" s="13">
        <v>2.4957435600000003E-3</v>
      </c>
      <c r="CA378" s="13">
        <v>2.4438907800000001E-3</v>
      </c>
      <c r="CB378" s="13">
        <v>2.39412824E-3</v>
      </c>
      <c r="CC378" s="13">
        <v>2.347145792E-3</v>
      </c>
      <c r="CD378" s="13">
        <v>2.3021108480000001E-3</v>
      </c>
      <c r="CE378" s="13">
        <v>2.2584819239999999E-3</v>
      </c>
      <c r="CF378" s="13">
        <v>2.217087748E-3</v>
      </c>
      <c r="CG378" s="13">
        <v>2.177464654E-3</v>
      </c>
      <c r="CH378" s="13">
        <v>2.1392714419999998E-3</v>
      </c>
      <c r="CI378" s="13">
        <v>2.1024439920000002E-3</v>
      </c>
      <c r="CJ378" s="13">
        <v>2.0677678659999999E-3</v>
      </c>
      <c r="CK378" s="13">
        <v>2.0328148260000001E-3</v>
      </c>
      <c r="CL378" s="13">
        <v>1.9991294220000001E-3</v>
      </c>
      <c r="CM378" s="13">
        <v>1.966981122E-3</v>
      </c>
      <c r="CN378" s="13">
        <v>1.9353122440000001E-3</v>
      </c>
      <c r="CO378" s="13">
        <v>1.9047165880000001E-3</v>
      </c>
      <c r="CP378" s="13">
        <v>1.8750050140000001E-3</v>
      </c>
      <c r="CQ378" s="13">
        <v>1.8462709300000001E-3</v>
      </c>
      <c r="CR378" s="13">
        <v>1.8187494880000001E-3</v>
      </c>
      <c r="CS378" s="13">
        <v>1.791960478E-3</v>
      </c>
      <c r="CT378" s="13">
        <v>1.7644120200000001E-3</v>
      </c>
      <c r="CU378" s="13">
        <v>1.7368798780000002E-3</v>
      </c>
      <c r="CV378" s="13">
        <v>1.710469726E-3</v>
      </c>
      <c r="CW378" s="13">
        <v>1.6843584339999999E-3</v>
      </c>
      <c r="CX378" s="13">
        <v>1.659467214E-3</v>
      </c>
      <c r="CY378" s="13">
        <v>1.6356554399999999E-3</v>
      </c>
      <c r="CZ378" s="13">
        <v>1.6126462719999999E-3</v>
      </c>
      <c r="DA378" s="13">
        <v>1.5904241940000001E-3</v>
      </c>
      <c r="DB378" s="13">
        <v>1.568832446E-3</v>
      </c>
      <c r="DC378" s="13">
        <v>1.5482385639999999E-3</v>
      </c>
      <c r="DD378" s="13">
        <v>1.5280948359999999E-3</v>
      </c>
      <c r="DE378" s="13">
        <v>1.5087958380000002E-3</v>
      </c>
      <c r="DF378" s="13">
        <v>1.4902413019999999E-3</v>
      </c>
      <c r="DG378" s="13">
        <v>1.4723383180000001E-3</v>
      </c>
      <c r="DH378" s="13">
        <v>1.454236172E-3</v>
      </c>
      <c r="DI378" s="13">
        <v>1.436940928E-3</v>
      </c>
      <c r="DJ378" s="13">
        <v>1.4206217320000001E-3</v>
      </c>
      <c r="DK378" s="13">
        <v>1.404661744E-3</v>
      </c>
      <c r="DL378" s="13">
        <v>1.3901194479999999E-3</v>
      </c>
      <c r="DM378" s="13">
        <v>1.3764962459999999E-3</v>
      </c>
      <c r="DN378" s="13">
        <v>1.3630930839999998E-3</v>
      </c>
      <c r="DO378" s="13">
        <v>1.3503861180000003E-3</v>
      </c>
      <c r="DP378" s="13">
        <v>1.3379565700000001E-3</v>
      </c>
      <c r="DQ378" s="13">
        <v>1.325228578E-3</v>
      </c>
      <c r="DR378" s="13">
        <v>1.313588828E-3</v>
      </c>
      <c r="DS378" s="13">
        <v>1.3028837220000001E-3</v>
      </c>
      <c r="DT378" s="13">
        <v>1.2926221439999999E-3</v>
      </c>
      <c r="DU378" s="13">
        <v>1.28272434E-3</v>
      </c>
      <c r="DV378" s="13">
        <v>1.2729371900000001E-3</v>
      </c>
      <c r="DW378" s="13">
        <v>1.2631373120000002E-3</v>
      </c>
      <c r="DX378" s="13">
        <v>1.253968382E-3</v>
      </c>
      <c r="DY378" s="13">
        <v>1.2450556039999999E-3</v>
      </c>
      <c r="DZ378" s="13">
        <v>1.2367408439999999E-3</v>
      </c>
      <c r="EA378" s="13">
        <v>1.23004498E-3</v>
      </c>
      <c r="EB378" s="13">
        <v>1.2239099060000001E-3</v>
      </c>
      <c r="EC378" s="13">
        <v>1.2181980099999999E-3</v>
      </c>
      <c r="ED378" s="13">
        <v>1.2126607239999999E-3</v>
      </c>
      <c r="EE378" s="13">
        <v>1.2066396920000001E-3</v>
      </c>
      <c r="EF378" s="13">
        <v>1.2010024319999999E-3</v>
      </c>
      <c r="EG378" s="13">
        <v>1.1951783740000001E-3</v>
      </c>
      <c r="EH378" s="13">
        <v>1.189068092E-3</v>
      </c>
      <c r="EI378" s="13">
        <v>1.1828538439999999E-3</v>
      </c>
      <c r="EJ378" s="13">
        <v>1.1764895140000001E-3</v>
      </c>
      <c r="EK378" s="13">
        <v>1.1706067320000001E-3</v>
      </c>
      <c r="EL378" s="13">
        <v>1.1650336120000002E-3</v>
      </c>
      <c r="EM378" s="13">
        <v>1.159487548E-3</v>
      </c>
      <c r="EN378" s="13">
        <v>1.1535030120000001E-3</v>
      </c>
      <c r="EO378" s="13">
        <v>1.1487698859999999E-3</v>
      </c>
      <c r="EP378" s="13">
        <v>1.1445872159999999E-3</v>
      </c>
      <c r="EQ378" s="13">
        <v>1.1394344899999999E-3</v>
      </c>
      <c r="ER378" s="13">
        <v>1.134213874E-3</v>
      </c>
      <c r="ES378" s="13">
        <v>1.1288721779999999E-3</v>
      </c>
      <c r="ET378" s="13">
        <v>1.1230570179999999E-3</v>
      </c>
      <c r="EU378" s="13">
        <v>1.117085136E-3</v>
      </c>
      <c r="EV378" s="13">
        <v>1.110665186E-3</v>
      </c>
      <c r="EW378" s="13">
        <v>1.10424397E-3</v>
      </c>
      <c r="EX378" s="13">
        <v>1.0979438119999999E-3</v>
      </c>
      <c r="EY378" s="13">
        <v>1.09180248E-3</v>
      </c>
      <c r="EZ378" s="13">
        <v>1.0857593E-3</v>
      </c>
      <c r="FA378" s="13">
        <v>1.0797778499999999E-3</v>
      </c>
      <c r="FB378" s="13">
        <v>1.0741314E-3</v>
      </c>
      <c r="FC378" s="13">
        <v>1.068683054E-3</v>
      </c>
      <c r="FD378" s="13">
        <v>1.0634378299999999E-3</v>
      </c>
      <c r="FE378" s="13">
        <v>1.0583762820000002E-3</v>
      </c>
      <c r="FF378" s="13">
        <v>1.052867294E-3</v>
      </c>
      <c r="FG378" s="13">
        <v>1.0469435319999999E-3</v>
      </c>
      <c r="FH378" s="13">
        <v>1.040577058E-3</v>
      </c>
      <c r="FI378" s="13">
        <v>1.0339939480000001E-3</v>
      </c>
      <c r="FJ378" s="13">
        <v>1.02703922E-3</v>
      </c>
      <c r="FK378" s="13">
        <v>1.0199940880000001E-3</v>
      </c>
      <c r="FL378" s="13">
        <v>1.0134229900000001E-3</v>
      </c>
      <c r="FM378" s="13">
        <v>1.007123466E-3</v>
      </c>
      <c r="FN378" s="13">
        <v>1.0012136100000001E-3</v>
      </c>
      <c r="FO378" s="13">
        <v>9.9527765400000013E-4</v>
      </c>
      <c r="FP378" s="13">
        <v>9.9021099E-4</v>
      </c>
      <c r="FQ378" s="13">
        <v>9.8598336200000003E-4</v>
      </c>
      <c r="FR378" s="13">
        <v>9.8147521000000013E-4</v>
      </c>
      <c r="FS378" s="13">
        <v>9.7682533399999993E-4</v>
      </c>
      <c r="FT378" s="13">
        <v>9.7235414599999999E-4</v>
      </c>
      <c r="FU378" s="13">
        <v>9.68360008E-4</v>
      </c>
      <c r="FV378" s="13">
        <v>9.6356145599999995E-4</v>
      </c>
      <c r="FW378" s="13">
        <v>9.5790096800000006E-4</v>
      </c>
      <c r="FX378" s="13">
        <v>9.5268894800000004E-4</v>
      </c>
      <c r="FY378" s="13">
        <v>9.4813383000000003E-4</v>
      </c>
      <c r="FZ378" s="13">
        <v>9.4359291599999996E-4</v>
      </c>
      <c r="GA378" s="13">
        <v>9.3913387199999997E-4</v>
      </c>
      <c r="GB378" s="13">
        <v>9.3533707E-4</v>
      </c>
      <c r="GC378" s="13">
        <v>9.3217851199999999E-4</v>
      </c>
      <c r="GD378" s="13">
        <v>9.2896684199999992E-4</v>
      </c>
      <c r="GE378" s="13">
        <v>9.2524568800000007E-4</v>
      </c>
      <c r="GF378" s="13">
        <v>9.2139832600000003E-4</v>
      </c>
      <c r="GG378" s="13">
        <v>9.1755228399999992E-4</v>
      </c>
      <c r="GH378" s="13">
        <v>9.1345978800000003E-4</v>
      </c>
      <c r="GI378" s="13">
        <v>9.0895193200000004E-4</v>
      </c>
      <c r="GJ378" s="13">
        <v>9.0477190200000004E-4</v>
      </c>
      <c r="GK378" s="13">
        <v>9.0103337200000001E-4</v>
      </c>
      <c r="GL378" s="13">
        <v>8.9752402600000003E-4</v>
      </c>
      <c r="GM378" s="13">
        <v>8.9471866200000003E-4</v>
      </c>
      <c r="GN378" s="13">
        <v>8.9238470400000009E-4</v>
      </c>
      <c r="GO378" s="13">
        <v>8.9033577800000006E-4</v>
      </c>
      <c r="GP378" s="13">
        <v>8.8841909399999994E-4</v>
      </c>
      <c r="GQ378" s="13">
        <v>8.8668677400000008E-4</v>
      </c>
      <c r="GR378" s="13">
        <v>8.8525086199999999E-4</v>
      </c>
      <c r="GS378" s="13">
        <v>8.8391302199999997E-4</v>
      </c>
      <c r="GT378" s="13">
        <v>8.8179262999999993E-4</v>
      </c>
      <c r="GU378" s="13">
        <v>8.7895925200000009E-4</v>
      </c>
      <c r="GV378" s="13">
        <v>8.7628464600000009E-4</v>
      </c>
      <c r="GW378" s="13">
        <v>8.7270280599999997E-4</v>
      </c>
      <c r="GX378" s="13">
        <v>8.6798349000000001E-4</v>
      </c>
    </row>
    <row r="379" spans="1:206" x14ac:dyDescent="0.25">
      <c r="A379" s="13" t="str">
        <f t="shared" si="4"/>
        <v>Boom-MEDIUM-1-14-60</v>
      </c>
      <c r="B379" s="13" t="s">
        <v>57</v>
      </c>
      <c r="C379" s="13" t="s">
        <v>31</v>
      </c>
      <c r="D379" s="23">
        <v>1</v>
      </c>
      <c r="E379" s="23">
        <v>14</v>
      </c>
      <c r="F379" s="32">
        <v>60</v>
      </c>
      <c r="G379" s="13">
        <v>0.30816484800000005</v>
      </c>
      <c r="H379" s="13">
        <v>0.195961198</v>
      </c>
      <c r="I379" s="13">
        <v>0.139382856</v>
      </c>
      <c r="J379" s="13">
        <v>0.1047831432</v>
      </c>
      <c r="K379" s="13">
        <v>8.1414893799999999E-2</v>
      </c>
      <c r="L379" s="13">
        <v>6.4910374800000004E-2</v>
      </c>
      <c r="M379" s="13">
        <v>5.2971733200000003E-2</v>
      </c>
      <c r="N379" s="13">
        <v>4.4987354200000003E-2</v>
      </c>
      <c r="O379" s="13">
        <v>3.8860722200000003E-2</v>
      </c>
      <c r="P379" s="13">
        <v>3.39999094E-2</v>
      </c>
      <c r="Q379" s="13">
        <v>3.0318100799999997E-2</v>
      </c>
      <c r="R379" s="13">
        <v>2.7282317199999996E-2</v>
      </c>
      <c r="S379" s="13">
        <v>2.4624926999999998E-2</v>
      </c>
      <c r="T379" s="13">
        <v>2.2296213400000001E-2</v>
      </c>
      <c r="U379" s="13">
        <v>2.02092938E-2</v>
      </c>
      <c r="V379" s="13">
        <v>1.8219685999999999E-2</v>
      </c>
      <c r="W379" s="13">
        <v>1.6393694599999998E-2</v>
      </c>
      <c r="X379" s="13">
        <v>1.49520716E-2</v>
      </c>
      <c r="Y379" s="13">
        <v>1.37110654E-2</v>
      </c>
      <c r="Z379" s="13">
        <v>1.264822076E-2</v>
      </c>
      <c r="AA379" s="13">
        <v>1.169559002E-2</v>
      </c>
      <c r="AB379" s="13">
        <v>1.0875526140000001E-2</v>
      </c>
      <c r="AC379" s="13">
        <v>1.0125570380000001E-2</v>
      </c>
      <c r="AD379" s="13">
        <v>9.4181441800000008E-3</v>
      </c>
      <c r="AE379" s="13">
        <v>8.7966740000000009E-3</v>
      </c>
      <c r="AF379" s="13">
        <v>8.2443942999999992E-3</v>
      </c>
      <c r="AG379" s="13">
        <v>7.7308771400000009E-3</v>
      </c>
      <c r="AH379" s="13">
        <v>7.2766285E-3</v>
      </c>
      <c r="AI379" s="13">
        <v>6.8711857800000005E-3</v>
      </c>
      <c r="AJ379" s="13">
        <v>6.5082599800000002E-3</v>
      </c>
      <c r="AK379" s="13">
        <v>6.1824584599999999E-3</v>
      </c>
      <c r="AL379" s="13">
        <v>5.8867589400000003E-3</v>
      </c>
      <c r="AM379" s="13">
        <v>5.6183177999999997E-3</v>
      </c>
      <c r="AN379" s="13">
        <v>5.3725912800000001E-3</v>
      </c>
      <c r="AO379" s="13">
        <v>5.1477548200000002E-3</v>
      </c>
      <c r="AP379" s="13">
        <v>4.9409923000000005E-3</v>
      </c>
      <c r="AQ379" s="13">
        <v>4.7501934399999998E-3</v>
      </c>
      <c r="AR379" s="13">
        <v>4.5751198000000002E-3</v>
      </c>
      <c r="AS379" s="13">
        <v>4.4113696800000008E-3</v>
      </c>
      <c r="AT379" s="13">
        <v>4.25934876E-3</v>
      </c>
      <c r="AU379" s="13">
        <v>4.1170361599999995E-3</v>
      </c>
      <c r="AV379" s="13">
        <v>3.9844538999999997E-3</v>
      </c>
      <c r="AW379" s="13">
        <v>3.8602365599999999E-3</v>
      </c>
      <c r="AX379" s="13">
        <v>3.7437190800000001E-3</v>
      </c>
      <c r="AY379" s="13">
        <v>3.6348757600000005E-3</v>
      </c>
      <c r="AZ379" s="13">
        <v>3.5321568400000004E-3</v>
      </c>
      <c r="BA379" s="13">
        <v>3.4349417200000001E-3</v>
      </c>
      <c r="BB379" s="13">
        <v>3.3439799000000003E-3</v>
      </c>
      <c r="BC379" s="13">
        <v>3.2570955200000003E-3</v>
      </c>
      <c r="BD379" s="13">
        <v>3.1754150199999999E-3</v>
      </c>
      <c r="BE379" s="13">
        <v>3.0973538399999999E-3</v>
      </c>
      <c r="BF379" s="13">
        <v>3.0237020000000001E-3</v>
      </c>
      <c r="BG379" s="13">
        <v>2.9531639599999996E-3</v>
      </c>
      <c r="BH379" s="13">
        <v>2.8860970800000003E-3</v>
      </c>
      <c r="BI379" s="13">
        <v>2.8216856200000001E-3</v>
      </c>
      <c r="BJ379" s="13">
        <v>2.7598108800000001E-3</v>
      </c>
      <c r="BK379" s="13">
        <v>2.7015571019999999E-3</v>
      </c>
      <c r="BL379" s="13">
        <v>2.6453516279999999E-3</v>
      </c>
      <c r="BM379" s="13">
        <v>2.5916498399999998E-3</v>
      </c>
      <c r="BN379" s="13">
        <v>2.5407950980000002E-3</v>
      </c>
      <c r="BO379" s="13">
        <v>2.4912080679999997E-3</v>
      </c>
      <c r="BP379" s="13">
        <v>2.4435786460000001E-3</v>
      </c>
      <c r="BQ379" s="13">
        <v>2.3981070299999999E-3</v>
      </c>
      <c r="BR379" s="13">
        <v>2.354877982E-3</v>
      </c>
      <c r="BS379" s="13">
        <v>2.3131301460000003E-3</v>
      </c>
      <c r="BT379" s="13">
        <v>2.2729836039999999E-3</v>
      </c>
      <c r="BU379" s="13">
        <v>2.2351327820000003E-3</v>
      </c>
      <c r="BV379" s="13">
        <v>2.1986280020000002E-3</v>
      </c>
      <c r="BW379" s="13">
        <v>2.1633198920000003E-3</v>
      </c>
      <c r="BX379" s="13">
        <v>2.1297078640000002E-3</v>
      </c>
      <c r="BY379" s="13">
        <v>2.097294108E-3</v>
      </c>
      <c r="BZ379" s="13">
        <v>2.0661431740000001E-3</v>
      </c>
      <c r="CA379" s="13">
        <v>2.0369609180000002E-3</v>
      </c>
      <c r="CB379" s="13">
        <v>2.009009872E-3</v>
      </c>
      <c r="CC379" s="13">
        <v>1.981813058E-3</v>
      </c>
      <c r="CD379" s="13">
        <v>1.956707066E-3</v>
      </c>
      <c r="CE379" s="13">
        <v>1.93304987E-3</v>
      </c>
      <c r="CF379" s="13">
        <v>1.909752482E-3</v>
      </c>
      <c r="CG379" s="13">
        <v>1.8874128339999999E-3</v>
      </c>
      <c r="CH379" s="13">
        <v>1.8664235539999998E-3</v>
      </c>
      <c r="CI379" s="13">
        <v>1.84489197E-3</v>
      </c>
      <c r="CJ379" s="13">
        <v>1.8239932159999999E-3</v>
      </c>
      <c r="CK379" s="13">
        <v>1.80418371E-3</v>
      </c>
      <c r="CL379" s="13">
        <v>1.7850003739999999E-3</v>
      </c>
      <c r="CM379" s="13">
        <v>1.7667818639999998E-3</v>
      </c>
      <c r="CN379" s="13">
        <v>1.7493386960000001E-3</v>
      </c>
      <c r="CO379" s="13">
        <v>1.7324665180000003E-3</v>
      </c>
      <c r="CP379" s="13">
        <v>1.716266846E-3</v>
      </c>
      <c r="CQ379" s="13">
        <v>1.7003899340000002E-3</v>
      </c>
      <c r="CR379" s="13">
        <v>1.6845247580000002E-3</v>
      </c>
      <c r="CS379" s="13">
        <v>1.6685689079999999E-3</v>
      </c>
      <c r="CT379" s="13">
        <v>1.653553138E-3</v>
      </c>
      <c r="CU379" s="13">
        <v>1.638953288E-3</v>
      </c>
      <c r="CV379" s="13">
        <v>1.624936064E-3</v>
      </c>
      <c r="CW379" s="13">
        <v>1.6115977699999999E-3</v>
      </c>
      <c r="CX379" s="13">
        <v>1.5987879859999999E-3</v>
      </c>
      <c r="CY379" s="13">
        <v>1.5856143459999999E-3</v>
      </c>
      <c r="CZ379" s="13">
        <v>1.5725722280000001E-3</v>
      </c>
      <c r="DA379" s="13">
        <v>1.56009399E-3</v>
      </c>
      <c r="DB379" s="13">
        <v>1.5472355260000002E-3</v>
      </c>
      <c r="DC379" s="13">
        <v>1.5345082079999998E-3</v>
      </c>
      <c r="DD379" s="13">
        <v>1.5222268220000002E-3</v>
      </c>
      <c r="DE379" s="13">
        <v>1.5095611859999999E-3</v>
      </c>
      <c r="DF379" s="13">
        <v>1.497516858E-3</v>
      </c>
      <c r="DG379" s="13">
        <v>1.4857364939999998E-3</v>
      </c>
      <c r="DH379" s="13">
        <v>1.473189156E-3</v>
      </c>
      <c r="DI379" s="13">
        <v>1.4611432460000001E-3</v>
      </c>
      <c r="DJ379" s="13">
        <v>1.4489479340000001E-3</v>
      </c>
      <c r="DK379" s="13">
        <v>1.435871614E-3</v>
      </c>
      <c r="DL379" s="13">
        <v>1.422474532E-3</v>
      </c>
      <c r="DM379" s="13">
        <v>1.409640156E-3</v>
      </c>
      <c r="DN379" s="13">
        <v>1.3976646339999999E-3</v>
      </c>
      <c r="DO379" s="13">
        <v>1.3858707020000002E-3</v>
      </c>
      <c r="DP379" s="13">
        <v>1.374866922E-3</v>
      </c>
      <c r="DQ379" s="13">
        <v>1.3638461619999999E-3</v>
      </c>
      <c r="DR379" s="13">
        <v>1.353326814E-3</v>
      </c>
      <c r="DS379" s="13">
        <v>1.342558154E-3</v>
      </c>
      <c r="DT379" s="13">
        <v>1.3311939740000001E-3</v>
      </c>
      <c r="DU379" s="13">
        <v>1.3204468499999999E-3</v>
      </c>
      <c r="DV379" s="13">
        <v>1.310013662E-3</v>
      </c>
      <c r="DW379" s="13">
        <v>1.300516446E-3</v>
      </c>
      <c r="DX379" s="13">
        <v>1.291803172E-3</v>
      </c>
      <c r="DY379" s="13">
        <v>1.2831169860000001E-3</v>
      </c>
      <c r="DZ379" s="13">
        <v>1.2749184319999999E-3</v>
      </c>
      <c r="EA379" s="13">
        <v>1.266865022E-3</v>
      </c>
      <c r="EB379" s="13">
        <v>1.258739064E-3</v>
      </c>
      <c r="EC379" s="13">
        <v>1.250281392E-3</v>
      </c>
      <c r="ED379" s="13">
        <v>1.241628504E-3</v>
      </c>
      <c r="EE379" s="13">
        <v>1.233117138E-3</v>
      </c>
      <c r="EF379" s="13">
        <v>1.2248576100000002E-3</v>
      </c>
      <c r="EG379" s="13">
        <v>1.2172258399999998E-3</v>
      </c>
      <c r="EH379" s="13">
        <v>1.210473126E-3</v>
      </c>
      <c r="EI379" s="13">
        <v>1.204499312E-3</v>
      </c>
      <c r="EJ379" s="13">
        <v>1.1987487720000001E-3</v>
      </c>
      <c r="EK379" s="13">
        <v>1.1932450179999998E-3</v>
      </c>
      <c r="EL379" s="13">
        <v>1.1881100860000001E-3</v>
      </c>
      <c r="EM379" s="13">
        <v>1.1820284239999999E-3</v>
      </c>
      <c r="EN379" s="13">
        <v>1.1758407040000001E-3</v>
      </c>
      <c r="EO379" s="13">
        <v>1.1701112239999999E-3</v>
      </c>
      <c r="EP379" s="13">
        <v>1.1641138939999999E-3</v>
      </c>
      <c r="EQ379" s="13">
        <v>1.1586730300000001E-3</v>
      </c>
      <c r="ER379" s="13">
        <v>1.153688534E-3</v>
      </c>
      <c r="ES379" s="13">
        <v>1.1490565279999999E-3</v>
      </c>
      <c r="ET379" s="13">
        <v>1.144576374E-3</v>
      </c>
      <c r="EU379" s="13">
        <v>1.1396152700000001E-3</v>
      </c>
      <c r="EV379" s="13">
        <v>1.1346177620000001E-3</v>
      </c>
      <c r="EW379" s="13">
        <v>1.1301123819999999E-3</v>
      </c>
      <c r="EX379" s="13">
        <v>1.1262003500000001E-3</v>
      </c>
      <c r="EY379" s="13">
        <v>1.121879136E-3</v>
      </c>
      <c r="EZ379" s="13">
        <v>1.117847908E-3</v>
      </c>
      <c r="FA379" s="13">
        <v>1.114240988E-3</v>
      </c>
      <c r="FB379" s="13">
        <v>1.1102266820000001E-3</v>
      </c>
      <c r="FC379" s="13">
        <v>1.105691768E-3</v>
      </c>
      <c r="FD379" s="13">
        <v>1.1004955979999999E-3</v>
      </c>
      <c r="FE379" s="13">
        <v>1.0945740880000001E-3</v>
      </c>
      <c r="FF379" s="13">
        <v>1.0888333100000001E-3</v>
      </c>
      <c r="FG379" s="13">
        <v>1.082903876E-3</v>
      </c>
      <c r="FH379" s="13">
        <v>1.0767753059999999E-3</v>
      </c>
      <c r="FI379" s="13">
        <v>1.0710990000000001E-3</v>
      </c>
      <c r="FJ379" s="13">
        <v>1.0665887839999999E-3</v>
      </c>
      <c r="FK379" s="13">
        <v>1.0626456859999999E-3</v>
      </c>
      <c r="FL379" s="13">
        <v>1.0580260100000001E-3</v>
      </c>
      <c r="FM379" s="13">
        <v>1.0530237620000001E-3</v>
      </c>
      <c r="FN379" s="13">
        <v>1.0476319459999999E-3</v>
      </c>
      <c r="FO379" s="13">
        <v>1.0411505860000001E-3</v>
      </c>
      <c r="FP379" s="13">
        <v>1.0342224060000001E-3</v>
      </c>
      <c r="FQ379" s="13">
        <v>1.0271108800000001E-3</v>
      </c>
      <c r="FR379" s="13">
        <v>1.0203462260000001E-3</v>
      </c>
      <c r="FS379" s="13">
        <v>1.0140651259999999E-3</v>
      </c>
      <c r="FT379" s="13">
        <v>1.0084252580000001E-3</v>
      </c>
      <c r="FU379" s="13">
        <v>1.0031290160000001E-3</v>
      </c>
      <c r="FV379" s="13">
        <v>9.9786280400000001E-4</v>
      </c>
      <c r="FW379" s="13">
        <v>9.9225299399999982E-4</v>
      </c>
      <c r="FX379" s="13">
        <v>9.8605194400000007E-4</v>
      </c>
      <c r="FY379" s="13">
        <v>9.7993443000000003E-4</v>
      </c>
      <c r="FZ379" s="13">
        <v>9.7338735399999992E-4</v>
      </c>
      <c r="GA379" s="13">
        <v>9.6599777400000007E-4</v>
      </c>
      <c r="GB379" s="13">
        <v>9.5891673999999995E-4</v>
      </c>
      <c r="GC379" s="13">
        <v>9.5214681400000007E-4</v>
      </c>
      <c r="GD379" s="13">
        <v>9.4554035200000003E-4</v>
      </c>
      <c r="GE379" s="13">
        <v>9.3878007399999998E-4</v>
      </c>
      <c r="GF379" s="13">
        <v>9.3178376200000004E-4</v>
      </c>
      <c r="GG379" s="13">
        <v>9.2515071400000009E-4</v>
      </c>
      <c r="GH379" s="13">
        <v>9.1866877400000003E-4</v>
      </c>
      <c r="GI379" s="13">
        <v>9.1242632800000003E-4</v>
      </c>
      <c r="GJ379" s="13">
        <v>9.06267106E-4</v>
      </c>
      <c r="GK379" s="13">
        <v>9.0040773399999998E-4</v>
      </c>
      <c r="GL379" s="13">
        <v>8.9535990399999994E-4</v>
      </c>
      <c r="GM379" s="13">
        <v>8.9031863800000002E-4</v>
      </c>
      <c r="GN379" s="13">
        <v>8.8519539400000002E-4</v>
      </c>
      <c r="GO379" s="13">
        <v>8.7978195400000014E-4</v>
      </c>
      <c r="GP379" s="13">
        <v>8.7432243600000007E-4</v>
      </c>
      <c r="GQ379" s="13">
        <v>8.6872385999999999E-4</v>
      </c>
      <c r="GR379" s="13">
        <v>8.6275172800000005E-4</v>
      </c>
      <c r="GS379" s="13">
        <v>8.5723766200000002E-4</v>
      </c>
      <c r="GT379" s="13">
        <v>8.5225729000000007E-4</v>
      </c>
      <c r="GU379" s="13">
        <v>8.4791781000000002E-4</v>
      </c>
      <c r="GV379" s="13">
        <v>8.4399762599999997E-4</v>
      </c>
      <c r="GW379" s="13">
        <v>8.4025307800000002E-4</v>
      </c>
      <c r="GX379" s="13">
        <v>8.3681886800000002E-4</v>
      </c>
    </row>
    <row r="380" spans="1:206" x14ac:dyDescent="0.25">
      <c r="A380" s="13" t="str">
        <f t="shared" si="4"/>
        <v>Boom-MEDIUM-1-7-60</v>
      </c>
      <c r="B380" s="13" t="s">
        <v>57</v>
      </c>
      <c r="C380" s="13" t="s">
        <v>31</v>
      </c>
      <c r="D380" s="23">
        <v>1</v>
      </c>
      <c r="E380" s="23">
        <v>7</v>
      </c>
      <c r="F380" s="32">
        <v>60</v>
      </c>
      <c r="G380" s="13">
        <v>0.14493044800000002</v>
      </c>
      <c r="H380" s="13">
        <v>7.5546853400000002E-2</v>
      </c>
      <c r="I380" s="13">
        <v>4.8937438E-2</v>
      </c>
      <c r="J380" s="13">
        <v>3.6223307199999999E-2</v>
      </c>
      <c r="K380" s="13">
        <v>2.8758507600000004E-2</v>
      </c>
      <c r="L380" s="13">
        <v>2.4517602200000002E-2</v>
      </c>
      <c r="M380" s="13">
        <v>2.1785478399999999E-2</v>
      </c>
      <c r="N380" s="13">
        <v>1.9862902000000002E-2</v>
      </c>
      <c r="O380" s="13">
        <v>1.8371286600000002E-2</v>
      </c>
      <c r="P380" s="13">
        <v>1.7113158400000002E-2</v>
      </c>
      <c r="Q380" s="13">
        <v>1.59571178E-2</v>
      </c>
      <c r="R380" s="13">
        <v>1.4842258160000002E-2</v>
      </c>
      <c r="S380" s="13">
        <v>1.3724974980000002E-2</v>
      </c>
      <c r="T380" s="13">
        <v>1.26028614E-2</v>
      </c>
      <c r="U380" s="13">
        <v>1.1472880639999999E-2</v>
      </c>
      <c r="V380" s="13">
        <v>1.035038496E-2</v>
      </c>
      <c r="W380" s="13">
        <v>9.2427433399999998E-3</v>
      </c>
      <c r="X380" s="13">
        <v>8.5280334600000007E-3</v>
      </c>
      <c r="Y380" s="13">
        <v>7.9553256000000003E-3</v>
      </c>
      <c r="Z380" s="13">
        <v>7.4376203200000003E-3</v>
      </c>
      <c r="AA380" s="13">
        <v>7.0062273599999997E-3</v>
      </c>
      <c r="AB380" s="13">
        <v>6.6315520399999996E-3</v>
      </c>
      <c r="AC380" s="13">
        <v>6.3149721999999995E-3</v>
      </c>
      <c r="AD380" s="13">
        <v>6.0400823800000007E-3</v>
      </c>
      <c r="AE380" s="13">
        <v>5.7982219399999998E-3</v>
      </c>
      <c r="AF380" s="13">
        <v>5.5812633799999997E-3</v>
      </c>
      <c r="AG380" s="13">
        <v>5.3852848800000006E-3</v>
      </c>
      <c r="AH380" s="13">
        <v>5.2060434800000003E-3</v>
      </c>
      <c r="AI380" s="13">
        <v>5.0417015800000003E-3</v>
      </c>
      <c r="AJ380" s="13">
        <v>4.8908468000000002E-3</v>
      </c>
      <c r="AK380" s="13">
        <v>4.7500551800000006E-3</v>
      </c>
      <c r="AL380" s="13">
        <v>4.6206650200000003E-3</v>
      </c>
      <c r="AM380" s="13">
        <v>4.4993815999999996E-3</v>
      </c>
      <c r="AN380" s="13">
        <v>4.3852900799999997E-3</v>
      </c>
      <c r="AO380" s="13">
        <v>4.2788773E-3</v>
      </c>
      <c r="AP380" s="13">
        <v>4.1785883800000007E-3</v>
      </c>
      <c r="AQ380" s="13">
        <v>4.0839189199999995E-3</v>
      </c>
      <c r="AR380" s="13">
        <v>3.9937668600000002E-3</v>
      </c>
      <c r="AS380" s="13">
        <v>3.9088814199999995E-3</v>
      </c>
      <c r="AT380" s="13">
        <v>3.8281598600000003E-3</v>
      </c>
      <c r="AU380" s="13">
        <v>3.7499339199999998E-3</v>
      </c>
      <c r="AV380" s="13">
        <v>3.6762602600000005E-3</v>
      </c>
      <c r="AW380" s="13">
        <v>3.6054110000000002E-3</v>
      </c>
      <c r="AX380" s="13">
        <v>3.5372566600000003E-3</v>
      </c>
      <c r="AY380" s="13">
        <v>3.4725733400000004E-3</v>
      </c>
      <c r="AZ380" s="13">
        <v>3.4096889600000002E-3</v>
      </c>
      <c r="BA380" s="13">
        <v>3.3485105780000001E-3</v>
      </c>
      <c r="BB380" s="13">
        <v>3.2899164960000001E-3</v>
      </c>
      <c r="BC380" s="13">
        <v>3.2343197719999998E-3</v>
      </c>
      <c r="BD380" s="13">
        <v>3.1806673239999999E-3</v>
      </c>
      <c r="BE380" s="13">
        <v>3.128134506E-3</v>
      </c>
      <c r="BF380" s="13">
        <v>3.0768073380000004E-3</v>
      </c>
      <c r="BG380" s="13">
        <v>3.0271165740000001E-3</v>
      </c>
      <c r="BH380" s="13">
        <v>2.9795287900000003E-3</v>
      </c>
      <c r="BI380" s="13">
        <v>2.9332367080000003E-3</v>
      </c>
      <c r="BJ380" s="13">
        <v>2.888376804E-3</v>
      </c>
      <c r="BK380" s="13">
        <v>2.8447732800000003E-3</v>
      </c>
      <c r="BL380" s="13">
        <v>2.8026068300000002E-3</v>
      </c>
      <c r="BM380" s="13">
        <v>2.7612648840000002E-3</v>
      </c>
      <c r="BN380" s="13">
        <v>2.7203040300000001E-3</v>
      </c>
      <c r="BO380" s="13">
        <v>2.6801623580000001E-3</v>
      </c>
      <c r="BP380" s="13">
        <v>2.6407144340000002E-3</v>
      </c>
      <c r="BQ380" s="13">
        <v>2.6018184919999999E-3</v>
      </c>
      <c r="BR380" s="13">
        <v>2.5652028019999998E-3</v>
      </c>
      <c r="BS380" s="13">
        <v>2.5283062140000001E-3</v>
      </c>
      <c r="BT380" s="13">
        <v>2.4927248899999999E-3</v>
      </c>
      <c r="BU380" s="13">
        <v>2.4578358359999999E-3</v>
      </c>
      <c r="BV380" s="13">
        <v>2.4238123560000003E-3</v>
      </c>
      <c r="BW380" s="13">
        <v>2.3894674440000001E-3</v>
      </c>
      <c r="BX380" s="13">
        <v>2.3559521139999997E-3</v>
      </c>
      <c r="BY380" s="13">
        <v>2.323444974E-3</v>
      </c>
      <c r="BZ380" s="13">
        <v>2.2912386160000003E-3</v>
      </c>
      <c r="CA380" s="13">
        <v>2.2599403419999997E-3</v>
      </c>
      <c r="CB380" s="13">
        <v>2.2300445320000001E-3</v>
      </c>
      <c r="CC380" s="13">
        <v>2.1997642620000001E-3</v>
      </c>
      <c r="CD380" s="13">
        <v>2.1709754780000002E-3</v>
      </c>
      <c r="CE380" s="13">
        <v>2.1421751519999999E-3</v>
      </c>
      <c r="CF380" s="13">
        <v>2.113354112E-3</v>
      </c>
      <c r="CG380" s="13">
        <v>2.0848819399999999E-3</v>
      </c>
      <c r="CH380" s="13">
        <v>2.0575146419999999E-3</v>
      </c>
      <c r="CI380" s="13">
        <v>2.0308006019999999E-3</v>
      </c>
      <c r="CJ380" s="13">
        <v>2.0050595800000003E-3</v>
      </c>
      <c r="CK380" s="13">
        <v>1.9789458799999997E-3</v>
      </c>
      <c r="CL380" s="13">
        <v>1.953550348E-3</v>
      </c>
      <c r="CM380" s="13">
        <v>1.9281539740000002E-3</v>
      </c>
      <c r="CN380" s="13">
        <v>1.903702574E-3</v>
      </c>
      <c r="CO380" s="13">
        <v>1.8785783300000001E-3</v>
      </c>
      <c r="CP380" s="13">
        <v>1.8535876279999999E-3</v>
      </c>
      <c r="CQ380" s="13">
        <v>1.829248842E-3</v>
      </c>
      <c r="CR380" s="13">
        <v>1.8056224080000001E-3</v>
      </c>
      <c r="CS380" s="13">
        <v>1.782035542E-3</v>
      </c>
      <c r="CT380" s="13">
        <v>1.7590973599999999E-3</v>
      </c>
      <c r="CU380" s="13">
        <v>1.7362077559999998E-3</v>
      </c>
      <c r="CV380" s="13">
        <v>1.713574176E-3</v>
      </c>
      <c r="CW380" s="13">
        <v>1.6909915499999999E-3</v>
      </c>
      <c r="CX380" s="13">
        <v>1.668939526E-3</v>
      </c>
      <c r="CY380" s="13">
        <v>1.6464571920000001E-3</v>
      </c>
      <c r="CZ380" s="13">
        <v>1.6246353819999999E-3</v>
      </c>
      <c r="DA380" s="13">
        <v>1.6028031140000001E-3</v>
      </c>
      <c r="DB380" s="13">
        <v>1.5808166020000001E-3</v>
      </c>
      <c r="DC380" s="13">
        <v>1.558804264E-3</v>
      </c>
      <c r="DD380" s="13">
        <v>1.53840501E-3</v>
      </c>
      <c r="DE380" s="13">
        <v>1.51741659E-3</v>
      </c>
      <c r="DF380" s="13">
        <v>1.4971572679999998E-3</v>
      </c>
      <c r="DG380" s="13">
        <v>1.477744722E-3</v>
      </c>
      <c r="DH380" s="13">
        <v>1.4581724700000001E-3</v>
      </c>
      <c r="DI380" s="13">
        <v>1.43927703E-3</v>
      </c>
      <c r="DJ380" s="13">
        <v>1.420861826E-3</v>
      </c>
      <c r="DK380" s="13">
        <v>1.401921708E-3</v>
      </c>
      <c r="DL380" s="13">
        <v>1.3828984820000003E-3</v>
      </c>
      <c r="DM380" s="13">
        <v>1.364666174E-3</v>
      </c>
      <c r="DN380" s="13">
        <v>1.347535648E-3</v>
      </c>
      <c r="DO380" s="13">
        <v>1.330579514E-3</v>
      </c>
      <c r="DP380" s="13">
        <v>1.3144205199999998E-3</v>
      </c>
      <c r="DQ380" s="13">
        <v>1.2978815760000002E-3</v>
      </c>
      <c r="DR380" s="13">
        <v>1.281573284E-3</v>
      </c>
      <c r="DS380" s="13">
        <v>1.26603121E-3</v>
      </c>
      <c r="DT380" s="13">
        <v>1.251402544E-3</v>
      </c>
      <c r="DU380" s="13">
        <v>1.2362757680000002E-3</v>
      </c>
      <c r="DV380" s="13">
        <v>1.2217569780000001E-3</v>
      </c>
      <c r="DW380" s="13">
        <v>1.207737032E-3</v>
      </c>
      <c r="DX380" s="13">
        <v>1.1938733540000001E-3</v>
      </c>
      <c r="DY380" s="13">
        <v>1.1798620240000002E-3</v>
      </c>
      <c r="DZ380" s="13">
        <v>1.16626665E-3</v>
      </c>
      <c r="EA380" s="13">
        <v>1.153151668E-3</v>
      </c>
      <c r="EB380" s="13">
        <v>1.1404902079999999E-3</v>
      </c>
      <c r="EC380" s="13">
        <v>1.1280864700000002E-3</v>
      </c>
      <c r="ED380" s="13">
        <v>1.1158391400000001E-3</v>
      </c>
      <c r="EE380" s="13">
        <v>1.1044080400000001E-3</v>
      </c>
      <c r="EF380" s="13">
        <v>1.0937082819999998E-3</v>
      </c>
      <c r="EG380" s="13">
        <v>1.0834298619999999E-3</v>
      </c>
      <c r="EH380" s="13">
        <v>1.0730275940000001E-3</v>
      </c>
      <c r="EI380" s="13">
        <v>1.0632149940000002E-3</v>
      </c>
      <c r="EJ380" s="13">
        <v>1.0536178E-3</v>
      </c>
      <c r="EK380" s="13">
        <v>1.042800648E-3</v>
      </c>
      <c r="EL380" s="13">
        <v>1.03309835E-3</v>
      </c>
      <c r="EM380" s="13">
        <v>1.0233656320000001E-3</v>
      </c>
      <c r="EN380" s="13">
        <v>1.014036562E-3</v>
      </c>
      <c r="EO380" s="13">
        <v>1.006023812E-3</v>
      </c>
      <c r="EP380" s="13">
        <v>9.9786399600000002E-4</v>
      </c>
      <c r="EQ380" s="13">
        <v>9.898340199999999E-4</v>
      </c>
      <c r="ER380" s="13">
        <v>9.8190303999999996E-4</v>
      </c>
      <c r="ES380" s="13">
        <v>9.7448325000000003E-4</v>
      </c>
      <c r="ET380" s="13">
        <v>9.6674554800000006E-4</v>
      </c>
      <c r="EU380" s="13">
        <v>9.5880209800000007E-4</v>
      </c>
      <c r="EV380" s="13">
        <v>9.5126860599999998E-4</v>
      </c>
      <c r="EW380" s="13">
        <v>9.432785920000001E-4</v>
      </c>
      <c r="EX380" s="13">
        <v>9.3562197399999999E-4</v>
      </c>
      <c r="EY380" s="13">
        <v>9.2887823599999988E-4</v>
      </c>
      <c r="EZ380" s="13">
        <v>9.22246582E-4</v>
      </c>
      <c r="FA380" s="13">
        <v>9.1593074399999998E-4</v>
      </c>
      <c r="FB380" s="13">
        <v>9.097619880000001E-4</v>
      </c>
      <c r="FC380" s="13">
        <v>9.0374306000000001E-4</v>
      </c>
      <c r="FD380" s="13">
        <v>8.9734897399999986E-4</v>
      </c>
      <c r="FE380" s="13">
        <v>8.9043229799999992E-4</v>
      </c>
      <c r="FF380" s="13">
        <v>8.8359529600000005E-4</v>
      </c>
      <c r="FG380" s="13">
        <v>8.7671536199999999E-4</v>
      </c>
      <c r="FH380" s="13">
        <v>8.7008878999999997E-4</v>
      </c>
      <c r="FI380" s="13">
        <v>8.6425673199999999E-4</v>
      </c>
      <c r="FJ380" s="13">
        <v>8.5863216999999999E-4</v>
      </c>
      <c r="FK380" s="13">
        <v>8.5311727600000001E-4</v>
      </c>
      <c r="FL380" s="13">
        <v>8.4763073400000004E-4</v>
      </c>
      <c r="FM380" s="13">
        <v>8.41711428E-4</v>
      </c>
      <c r="FN380" s="13">
        <v>8.3551546399999999E-4</v>
      </c>
      <c r="FO380" s="13">
        <v>8.2994776199999992E-4</v>
      </c>
      <c r="FP380" s="13">
        <v>8.2414277399999998E-4</v>
      </c>
      <c r="FQ380" s="13">
        <v>8.1830364800000006E-4</v>
      </c>
      <c r="FR380" s="13">
        <v>8.1336837000000012E-4</v>
      </c>
      <c r="FS380" s="13">
        <v>8.0771644599999994E-4</v>
      </c>
      <c r="FT380" s="13">
        <v>8.0158709600000003E-4</v>
      </c>
      <c r="FU380" s="13">
        <v>7.9516126599999998E-4</v>
      </c>
      <c r="FV380" s="13">
        <v>7.8828188E-4</v>
      </c>
      <c r="FW380" s="13">
        <v>7.8168910199999993E-4</v>
      </c>
      <c r="FX380" s="13">
        <v>7.7575900199999999E-4</v>
      </c>
      <c r="FY380" s="13">
        <v>7.7056565199999996E-4</v>
      </c>
      <c r="FZ380" s="13">
        <v>7.6576875200000004E-4</v>
      </c>
      <c r="GA380" s="13">
        <v>7.6125826800000013E-4</v>
      </c>
      <c r="GB380" s="13">
        <v>7.5654355000000001E-4</v>
      </c>
      <c r="GC380" s="13">
        <v>7.5146755600000008E-4</v>
      </c>
      <c r="GD380" s="13">
        <v>7.4573190399999999E-4</v>
      </c>
      <c r="GE380" s="13">
        <v>7.39743586E-4</v>
      </c>
      <c r="GF380" s="13">
        <v>7.3404158999999997E-4</v>
      </c>
      <c r="GG380" s="13">
        <v>7.2828949599999999E-4</v>
      </c>
      <c r="GH380" s="13">
        <v>7.2252402999999998E-4</v>
      </c>
      <c r="GI380" s="13">
        <v>7.1713591600000006E-4</v>
      </c>
      <c r="GJ380" s="13">
        <v>7.1214010400000001E-4</v>
      </c>
      <c r="GK380" s="13">
        <v>7.0742536999999996E-4</v>
      </c>
      <c r="GL380" s="13">
        <v>7.0295667200000005E-4</v>
      </c>
      <c r="GM380" s="13">
        <v>6.9821686000000002E-4</v>
      </c>
      <c r="GN380" s="13">
        <v>6.93279242E-4</v>
      </c>
      <c r="GO380" s="13">
        <v>6.8859721799999999E-4</v>
      </c>
      <c r="GP380" s="13">
        <v>6.8346967000000006E-4</v>
      </c>
      <c r="GQ380" s="13">
        <v>6.780743439999999E-4</v>
      </c>
      <c r="GR380" s="13">
        <v>6.7324980600000004E-4</v>
      </c>
      <c r="GS380" s="13">
        <v>6.6862705999999996E-4</v>
      </c>
      <c r="GT380" s="13">
        <v>6.6467854800000001E-4</v>
      </c>
      <c r="GU380" s="13">
        <v>6.6091396000000002E-4</v>
      </c>
      <c r="GV380" s="13">
        <v>6.5669838800000001E-4</v>
      </c>
      <c r="GW380" s="13">
        <v>6.5263303999999996E-4</v>
      </c>
      <c r="GX380" s="13">
        <v>6.4852325E-4</v>
      </c>
    </row>
    <row r="381" spans="1:206" x14ac:dyDescent="0.25">
      <c r="A381" s="13" t="str">
        <f t="shared" si="4"/>
        <v>Boom-MEDIUM-1-20-20</v>
      </c>
      <c r="B381" s="13" t="s">
        <v>57</v>
      </c>
      <c r="C381" s="13" t="s">
        <v>31</v>
      </c>
      <c r="D381" s="23">
        <v>1</v>
      </c>
      <c r="E381" s="23">
        <v>20</v>
      </c>
      <c r="F381" s="32">
        <v>20</v>
      </c>
      <c r="G381" s="13">
        <v>0.37491923400000005</v>
      </c>
      <c r="H381" s="13">
        <v>0.24878044800000002</v>
      </c>
      <c r="I381" s="13">
        <v>0.18177755600000001</v>
      </c>
      <c r="J381" s="13">
        <v>0.139688852</v>
      </c>
      <c r="K381" s="13">
        <v>0.11028529599999999</v>
      </c>
      <c r="L381" s="13">
        <v>8.8798975599999996E-2</v>
      </c>
      <c r="M381" s="13">
        <v>7.2556282E-2</v>
      </c>
      <c r="N381" s="13">
        <v>6.0070363200000004E-2</v>
      </c>
      <c r="O381" s="13">
        <v>5.02870448E-2</v>
      </c>
      <c r="P381" s="13">
        <v>4.3370001599999999E-2</v>
      </c>
      <c r="Q381" s="13">
        <v>3.7894332000000003E-2</v>
      </c>
      <c r="R381" s="13">
        <v>3.3179930000000003E-2</v>
      </c>
      <c r="S381" s="13">
        <v>2.9449084600000001E-2</v>
      </c>
      <c r="T381" s="13">
        <v>2.6209172000000003E-2</v>
      </c>
      <c r="U381" s="13">
        <v>2.33517816E-2</v>
      </c>
      <c r="V381" s="13">
        <v>2.0899645000000001E-2</v>
      </c>
      <c r="W381" s="13">
        <v>1.8610006800000002E-2</v>
      </c>
      <c r="X381" s="13">
        <v>1.6632778399999999E-2</v>
      </c>
      <c r="Y381" s="13">
        <v>1.5015834200000001E-2</v>
      </c>
      <c r="Z381" s="13">
        <v>1.3625864600000001E-2</v>
      </c>
      <c r="AA381" s="13">
        <v>1.2365529400000002E-2</v>
      </c>
      <c r="AB381" s="13">
        <v>1.1300280820000001E-2</v>
      </c>
      <c r="AC381" s="13">
        <v>1.034308592E-2</v>
      </c>
      <c r="AD381" s="13">
        <v>9.5034348400000017E-3</v>
      </c>
      <c r="AE381" s="13">
        <v>8.7416753600000011E-3</v>
      </c>
      <c r="AF381" s="13">
        <v>8.0303601399999997E-3</v>
      </c>
      <c r="AG381" s="13">
        <v>7.3976248000000005E-3</v>
      </c>
      <c r="AH381" s="13">
        <v>6.8353383600000001E-3</v>
      </c>
      <c r="AI381" s="13">
        <v>6.3136639000000005E-3</v>
      </c>
      <c r="AJ381" s="13">
        <v>5.8492123199999999E-3</v>
      </c>
      <c r="AK381" s="13">
        <v>5.4350087200000004E-3</v>
      </c>
      <c r="AL381" s="13">
        <v>5.0654556000000002E-3</v>
      </c>
      <c r="AM381" s="13">
        <v>4.7316327200000001E-3</v>
      </c>
      <c r="AN381" s="13">
        <v>4.4315387999999999E-3</v>
      </c>
      <c r="AO381" s="13">
        <v>4.1622875199999994E-3</v>
      </c>
      <c r="AP381" s="13">
        <v>3.9181558600000005E-3</v>
      </c>
      <c r="AQ381" s="13">
        <v>3.6950823200000002E-3</v>
      </c>
      <c r="AR381" s="13">
        <v>3.4912670200000001E-3</v>
      </c>
      <c r="AS381" s="13">
        <v>3.3044792600000002E-3</v>
      </c>
      <c r="AT381" s="13">
        <v>3.1340061400000003E-3</v>
      </c>
      <c r="AU381" s="13">
        <v>2.9770625600000003E-3</v>
      </c>
      <c r="AV381" s="13">
        <v>2.83183706E-3</v>
      </c>
      <c r="AW381" s="13">
        <v>2.6975083E-3</v>
      </c>
      <c r="AX381" s="13">
        <v>2.5728104800000003E-3</v>
      </c>
      <c r="AY381" s="13">
        <v>2.4558682399999998E-3</v>
      </c>
      <c r="AZ381" s="13">
        <v>2.34733952E-3</v>
      </c>
      <c r="BA381" s="13">
        <v>2.2460872199999999E-3</v>
      </c>
      <c r="BB381" s="13">
        <v>2.1516849600000001E-3</v>
      </c>
      <c r="BC381" s="13">
        <v>2.0639016000000001E-3</v>
      </c>
      <c r="BD381" s="13">
        <v>1.9818927399999999E-3</v>
      </c>
      <c r="BE381" s="13">
        <v>1.9045846000000002E-3</v>
      </c>
      <c r="BF381" s="13">
        <v>1.8319652599999999E-3</v>
      </c>
      <c r="BG381" s="13">
        <v>1.76494966E-3</v>
      </c>
      <c r="BH381" s="13">
        <v>1.7020884200000001E-3</v>
      </c>
      <c r="BI381" s="13">
        <v>1.6435566879999999E-3</v>
      </c>
      <c r="BJ381" s="13">
        <v>1.587399472E-3</v>
      </c>
      <c r="BK381" s="13">
        <v>1.5339517380000001E-3</v>
      </c>
      <c r="BL381" s="13">
        <v>1.48506685E-3</v>
      </c>
      <c r="BM381" s="13">
        <v>1.4377884020000001E-3</v>
      </c>
      <c r="BN381" s="13">
        <v>1.39490486E-3</v>
      </c>
      <c r="BO381" s="13">
        <v>1.3539574640000001E-3</v>
      </c>
      <c r="BP381" s="13">
        <v>1.3139834519999998E-3</v>
      </c>
      <c r="BQ381" s="13">
        <v>1.275264092E-3</v>
      </c>
      <c r="BR381" s="13">
        <v>1.2377233719999998E-3</v>
      </c>
      <c r="BS381" s="13">
        <v>1.2009907080000001E-3</v>
      </c>
      <c r="BT381" s="13">
        <v>1.1671956840000001E-3</v>
      </c>
      <c r="BU381" s="13">
        <v>1.1352578419999999E-3</v>
      </c>
      <c r="BV381" s="13">
        <v>1.103636118E-3</v>
      </c>
      <c r="BW381" s="13">
        <v>1.073663722E-3</v>
      </c>
      <c r="BX381" s="13">
        <v>1.04388403E-3</v>
      </c>
      <c r="BY381" s="13">
        <v>1.014858878E-3</v>
      </c>
      <c r="BZ381" s="13">
        <v>9.871008100000001E-4</v>
      </c>
      <c r="CA381" s="13">
        <v>9.6163912999999994E-4</v>
      </c>
      <c r="CB381" s="13">
        <v>9.3790973200000012E-4</v>
      </c>
      <c r="CC381" s="13">
        <v>9.1658420999999994E-4</v>
      </c>
      <c r="CD381" s="13">
        <v>8.9594528600000004E-4</v>
      </c>
      <c r="CE381" s="13">
        <v>8.7519086600000009E-4</v>
      </c>
      <c r="CF381" s="13">
        <v>8.5531736600000003E-4</v>
      </c>
      <c r="CG381" s="13">
        <v>8.3670849200000001E-4</v>
      </c>
      <c r="CH381" s="13">
        <v>8.1982670199999997E-4</v>
      </c>
      <c r="CI381" s="13">
        <v>8.0435541599999994E-4</v>
      </c>
      <c r="CJ381" s="13">
        <v>7.9104879200000001E-4</v>
      </c>
      <c r="CK381" s="13">
        <v>7.7783360600000009E-4</v>
      </c>
      <c r="CL381" s="13">
        <v>7.6451783000000008E-4</v>
      </c>
      <c r="CM381" s="13">
        <v>7.5101393799999997E-4</v>
      </c>
      <c r="CN381" s="13">
        <v>7.3721908999999997E-4</v>
      </c>
      <c r="CO381" s="13">
        <v>7.2436349399999998E-4</v>
      </c>
      <c r="CP381" s="13">
        <v>7.1250236000000003E-4</v>
      </c>
      <c r="CQ381" s="13">
        <v>7.0152617400000001E-4</v>
      </c>
      <c r="CR381" s="13">
        <v>6.9074127600000001E-4</v>
      </c>
      <c r="CS381" s="13">
        <v>6.7948339E-4</v>
      </c>
      <c r="CT381" s="13">
        <v>6.6758260599999997E-4</v>
      </c>
      <c r="CU381" s="13">
        <v>6.5496618600000001E-4</v>
      </c>
      <c r="CV381" s="13">
        <v>6.4296153E-4</v>
      </c>
      <c r="CW381" s="13">
        <v>6.3161551199999999E-4</v>
      </c>
      <c r="CX381" s="13">
        <v>6.2184875199999996E-4</v>
      </c>
      <c r="CY381" s="13">
        <v>6.1259868399999998E-4</v>
      </c>
      <c r="CZ381" s="13">
        <v>6.0358835200000007E-4</v>
      </c>
      <c r="DA381" s="13">
        <v>5.9413778400000002E-4</v>
      </c>
      <c r="DB381" s="13">
        <v>5.8415846399999998E-4</v>
      </c>
      <c r="DC381" s="13">
        <v>5.7461030200000002E-4</v>
      </c>
      <c r="DD381" s="13">
        <v>5.6549137400000002E-4</v>
      </c>
      <c r="DE381" s="13">
        <v>5.5675567399999994E-4</v>
      </c>
      <c r="DF381" s="13">
        <v>5.4884971199999999E-4</v>
      </c>
      <c r="DG381" s="13">
        <v>5.4200677399999998E-4</v>
      </c>
      <c r="DH381" s="13">
        <v>5.34366838E-4</v>
      </c>
      <c r="DI381" s="13">
        <v>5.2636313800000006E-4</v>
      </c>
      <c r="DJ381" s="13">
        <v>5.1802231599999997E-4</v>
      </c>
      <c r="DK381" s="13">
        <v>5.1013893799999998E-4</v>
      </c>
      <c r="DL381" s="13">
        <v>5.0373896400000005E-4</v>
      </c>
      <c r="DM381" s="13">
        <v>4.9804538000000002E-4</v>
      </c>
      <c r="DN381" s="13">
        <v>4.9177171200000009E-4</v>
      </c>
      <c r="DO381" s="13">
        <v>4.8592973799999999E-4</v>
      </c>
      <c r="DP381" s="13">
        <v>4.7985306399999999E-4</v>
      </c>
      <c r="DQ381" s="13">
        <v>4.7239051600000005E-4</v>
      </c>
      <c r="DR381" s="13">
        <v>4.65394012E-4</v>
      </c>
      <c r="DS381" s="13">
        <v>4.5930051199999996E-4</v>
      </c>
      <c r="DT381" s="13">
        <v>4.5406820600000001E-4</v>
      </c>
      <c r="DU381" s="13">
        <v>4.4956912640000004E-4</v>
      </c>
      <c r="DV381" s="13">
        <v>4.4471367000000004E-4</v>
      </c>
      <c r="DW381" s="13">
        <v>4.3966287160000003E-4</v>
      </c>
      <c r="DX381" s="13">
        <v>4.35203001E-4</v>
      </c>
      <c r="DY381" s="13">
        <v>4.3076753500000001E-4</v>
      </c>
      <c r="DZ381" s="13">
        <v>4.2655589740000003E-4</v>
      </c>
      <c r="EA381" s="13">
        <v>4.2345020420000003E-4</v>
      </c>
      <c r="EB381" s="13">
        <v>4.2039585679999998E-4</v>
      </c>
      <c r="EC381" s="13">
        <v>4.1753583980000001E-4</v>
      </c>
      <c r="ED381" s="13">
        <v>4.1512575440000001E-4</v>
      </c>
      <c r="EE381" s="13">
        <v>4.1184488060000001E-4</v>
      </c>
      <c r="EF381" s="13">
        <v>4.0888305739999998E-4</v>
      </c>
      <c r="EG381" s="13">
        <v>4.0638869799999996E-4</v>
      </c>
      <c r="EH381" s="13">
        <v>4.041183374E-4</v>
      </c>
      <c r="EI381" s="13">
        <v>4.0214451779999998E-4</v>
      </c>
      <c r="EJ381" s="13">
        <v>4.0049366079999998E-4</v>
      </c>
      <c r="EK381" s="13">
        <v>3.9890853480000003E-4</v>
      </c>
      <c r="EL381" s="13">
        <v>3.9787249459999997E-4</v>
      </c>
      <c r="EM381" s="13">
        <v>3.9663333939999999E-4</v>
      </c>
      <c r="EN381" s="13">
        <v>3.9449631480000002E-4</v>
      </c>
      <c r="EO381" s="13">
        <v>3.9282646260000006E-4</v>
      </c>
      <c r="EP381" s="13">
        <v>3.913377252E-4</v>
      </c>
      <c r="EQ381" s="13">
        <v>3.8960103900000001E-4</v>
      </c>
      <c r="ER381" s="13">
        <v>3.876659654E-4</v>
      </c>
      <c r="ES381" s="13">
        <v>3.8568760719999998E-4</v>
      </c>
      <c r="ET381" s="13">
        <v>3.8375038059999995E-4</v>
      </c>
      <c r="EU381" s="13">
        <v>3.8219664380000003E-4</v>
      </c>
      <c r="EV381" s="13">
        <v>3.8053948459999999E-4</v>
      </c>
      <c r="EW381" s="13">
        <v>3.7927034000000007E-4</v>
      </c>
      <c r="EX381" s="13">
        <v>3.7864524699999998E-4</v>
      </c>
      <c r="EY381" s="13">
        <v>3.7794426240000002E-4</v>
      </c>
      <c r="EZ381" s="13">
        <v>3.7710513299999999E-4</v>
      </c>
      <c r="FA381" s="13">
        <v>3.7581822580000005E-4</v>
      </c>
      <c r="FB381" s="13">
        <v>3.7419443639999996E-4</v>
      </c>
      <c r="FC381" s="13">
        <v>3.7219428219999998E-4</v>
      </c>
      <c r="FD381" s="13">
        <v>3.6963451920000003E-4</v>
      </c>
      <c r="FE381" s="13">
        <v>3.6708715180000002E-4</v>
      </c>
      <c r="FF381" s="13">
        <v>3.6435982579999997E-4</v>
      </c>
      <c r="FG381" s="13">
        <v>3.6140181999999999E-4</v>
      </c>
      <c r="FH381" s="13">
        <v>3.582554096E-4</v>
      </c>
      <c r="FI381" s="13">
        <v>3.560799278E-4</v>
      </c>
      <c r="FJ381" s="13">
        <v>3.5444132819999999E-4</v>
      </c>
      <c r="FK381" s="13">
        <v>3.5252889599999995E-4</v>
      </c>
      <c r="FL381" s="13">
        <v>3.5106987600000005E-4</v>
      </c>
      <c r="FM381" s="13">
        <v>3.4989552839999999E-4</v>
      </c>
      <c r="FN381" s="13">
        <v>3.4874149860000001E-4</v>
      </c>
      <c r="FO381" s="13">
        <v>3.4706360239999999E-4</v>
      </c>
      <c r="FP381" s="13">
        <v>3.4516590540000002E-4</v>
      </c>
      <c r="FQ381" s="13">
        <v>3.4304609039999999E-4</v>
      </c>
      <c r="FR381" s="13">
        <v>3.405963168E-4</v>
      </c>
      <c r="FS381" s="13">
        <v>3.3751778620000003E-4</v>
      </c>
      <c r="FT381" s="13">
        <v>3.3410370560000001E-4</v>
      </c>
      <c r="FU381" s="13">
        <v>3.3150519020000001E-4</v>
      </c>
      <c r="FV381" s="13">
        <v>3.2913751300000003E-4</v>
      </c>
      <c r="FW381" s="13">
        <v>3.2704099040000003E-4</v>
      </c>
      <c r="FX381" s="13">
        <v>3.256508706E-4</v>
      </c>
      <c r="FY381" s="13">
        <v>3.2496681379999998E-4</v>
      </c>
      <c r="FZ381" s="13">
        <v>3.2418106719999995E-4</v>
      </c>
      <c r="GA381" s="13">
        <v>3.2337456699999998E-4</v>
      </c>
      <c r="GB381" s="13">
        <v>3.2261609380000001E-4</v>
      </c>
      <c r="GC381" s="13">
        <v>3.2139021640000004E-4</v>
      </c>
      <c r="GD381" s="13">
        <v>3.1960107719999995E-4</v>
      </c>
      <c r="GE381" s="13">
        <v>3.1725542720000005E-4</v>
      </c>
      <c r="GF381" s="13">
        <v>3.1470694760000003E-4</v>
      </c>
      <c r="GG381" s="13">
        <v>3.118281382E-4</v>
      </c>
      <c r="GH381" s="13">
        <v>3.0854659819999999E-4</v>
      </c>
      <c r="GI381" s="13">
        <v>3.0499406679999999E-4</v>
      </c>
      <c r="GJ381" s="13">
        <v>3.0270032660000001E-4</v>
      </c>
      <c r="GK381" s="13">
        <v>3.0150662640000001E-4</v>
      </c>
      <c r="GL381" s="13">
        <v>3.0030886079999996E-4</v>
      </c>
      <c r="GM381" s="13">
        <v>3.0006762959999995E-4</v>
      </c>
      <c r="GN381" s="13">
        <v>3.0085985300000001E-4</v>
      </c>
      <c r="GO381" s="13">
        <v>3.019482814E-4</v>
      </c>
      <c r="GP381" s="13">
        <v>3.0213870040000001E-4</v>
      </c>
      <c r="GQ381" s="13">
        <v>3.0150639399999999E-4</v>
      </c>
      <c r="GR381" s="13">
        <v>3.0097029500000003E-4</v>
      </c>
      <c r="GS381" s="13">
        <v>3.0055662799999998E-4</v>
      </c>
      <c r="GT381" s="13">
        <v>2.9916363739999994E-4</v>
      </c>
      <c r="GU381" s="13">
        <v>2.9678568320000003E-4</v>
      </c>
      <c r="GV381" s="13">
        <v>2.950251506E-4</v>
      </c>
      <c r="GW381" s="13">
        <v>2.9343088239999998E-4</v>
      </c>
      <c r="GX381" s="13">
        <v>2.9119337980000002E-4</v>
      </c>
    </row>
    <row r="382" spans="1:206" x14ac:dyDescent="0.25">
      <c r="A382" s="13" t="str">
        <f t="shared" si="4"/>
        <v>Boom-MEDIUM-1-14-20</v>
      </c>
      <c r="B382" s="13" t="s">
        <v>57</v>
      </c>
      <c r="C382" s="13" t="s">
        <v>31</v>
      </c>
      <c r="D382" s="23">
        <v>1</v>
      </c>
      <c r="E382" s="23">
        <v>14</v>
      </c>
      <c r="F382" s="32">
        <v>20</v>
      </c>
      <c r="G382" s="13">
        <v>0.28352244199999999</v>
      </c>
      <c r="H382" s="13">
        <v>0.17465712799999999</v>
      </c>
      <c r="I382" s="13">
        <v>0.12077116</v>
      </c>
      <c r="J382" s="13">
        <v>8.8391068600000011E-2</v>
      </c>
      <c r="K382" s="13">
        <v>6.6769503799999991E-2</v>
      </c>
      <c r="L382" s="13">
        <v>5.1808190600000005E-2</v>
      </c>
      <c r="M382" s="13">
        <v>4.1957765600000002E-2</v>
      </c>
      <c r="N382" s="13">
        <v>3.4787365400000006E-2</v>
      </c>
      <c r="O382" s="13">
        <v>2.96321628E-2</v>
      </c>
      <c r="P382" s="13">
        <v>2.5545867200000003E-2</v>
      </c>
      <c r="Q382" s="13">
        <v>2.2285443800000002E-2</v>
      </c>
      <c r="R382" s="13">
        <v>1.9545844999999999E-2</v>
      </c>
      <c r="S382" s="13">
        <v>1.7245617000000001E-2</v>
      </c>
      <c r="T382" s="13">
        <v>1.5246031E-2</v>
      </c>
      <c r="U382" s="13">
        <v>1.3486957000000001E-2</v>
      </c>
      <c r="V382" s="13">
        <v>1.1851115400000001E-2</v>
      </c>
      <c r="W382" s="13">
        <v>1.0395849540000002E-2</v>
      </c>
      <c r="X382" s="13">
        <v>9.2711788800000014E-3</v>
      </c>
      <c r="Y382" s="13">
        <v>8.3353423399999994E-3</v>
      </c>
      <c r="Z382" s="13">
        <v>7.5391773800000004E-3</v>
      </c>
      <c r="AA382" s="13">
        <v>6.8370253599999995E-3</v>
      </c>
      <c r="AB382" s="13">
        <v>6.2389542000000006E-3</v>
      </c>
      <c r="AC382" s="13">
        <v>5.674295880000001E-3</v>
      </c>
      <c r="AD382" s="13">
        <v>5.1867652600000001E-3</v>
      </c>
      <c r="AE382" s="13">
        <v>4.7442773000000004E-3</v>
      </c>
      <c r="AF382" s="13">
        <v>4.3605376600000002E-3</v>
      </c>
      <c r="AG382" s="13">
        <v>4.0251534000000002E-3</v>
      </c>
      <c r="AH382" s="13">
        <v>3.7313772200000001E-3</v>
      </c>
      <c r="AI382" s="13">
        <v>3.4732351600000001E-3</v>
      </c>
      <c r="AJ382" s="13">
        <v>3.24519722E-3</v>
      </c>
      <c r="AK382" s="13">
        <v>3.04314644E-3</v>
      </c>
      <c r="AL382" s="13">
        <v>2.86160906E-3</v>
      </c>
      <c r="AM382" s="13">
        <v>2.69849402E-3</v>
      </c>
      <c r="AN382" s="13">
        <v>2.5511758000000004E-3</v>
      </c>
      <c r="AO382" s="13">
        <v>2.4172537999999997E-3</v>
      </c>
      <c r="AP382" s="13">
        <v>2.2953786800000001E-3</v>
      </c>
      <c r="AQ382" s="13">
        <v>2.1839956400000003E-3</v>
      </c>
      <c r="AR382" s="13">
        <v>2.0827431000000002E-3</v>
      </c>
      <c r="AS382" s="13">
        <v>1.9897862600000002E-3</v>
      </c>
      <c r="AT382" s="13">
        <v>1.9041213800000002E-3</v>
      </c>
      <c r="AU382" s="13">
        <v>1.8258456619999999E-3</v>
      </c>
      <c r="AV382" s="13">
        <v>1.7529852360000002E-3</v>
      </c>
      <c r="AW382" s="13">
        <v>1.685889952E-3</v>
      </c>
      <c r="AX382" s="13">
        <v>1.6234586860000002E-3</v>
      </c>
      <c r="AY382" s="13">
        <v>1.5664749939999999E-3</v>
      </c>
      <c r="AZ382" s="13">
        <v>1.513951534E-3</v>
      </c>
      <c r="BA382" s="13">
        <v>1.4645170959999999E-3</v>
      </c>
      <c r="BB382" s="13">
        <v>1.4190194979999998E-3</v>
      </c>
      <c r="BC382" s="13">
        <v>1.375197448E-3</v>
      </c>
      <c r="BD382" s="13">
        <v>1.3344306079999999E-3</v>
      </c>
      <c r="BE382" s="13">
        <v>1.2956884380000001E-3</v>
      </c>
      <c r="BF382" s="13">
        <v>1.259781906E-3</v>
      </c>
      <c r="BG382" s="13">
        <v>1.225777464E-3</v>
      </c>
      <c r="BH382" s="13">
        <v>1.1933733939999999E-3</v>
      </c>
      <c r="BI382" s="13">
        <v>1.1621960500000001E-3</v>
      </c>
      <c r="BJ382" s="13">
        <v>1.132115962E-3</v>
      </c>
      <c r="BK382" s="13">
        <v>1.104021206E-3</v>
      </c>
      <c r="BL382" s="13">
        <v>1.077060578E-3</v>
      </c>
      <c r="BM382" s="13">
        <v>1.0512552499999999E-3</v>
      </c>
      <c r="BN382" s="13">
        <v>1.0266388739999998E-3</v>
      </c>
      <c r="BO382" s="13">
        <v>1.0021204200000001E-3</v>
      </c>
      <c r="BP382" s="13">
        <v>9.7892235400000001E-4</v>
      </c>
      <c r="BQ382" s="13">
        <v>9.5642345799999999E-4</v>
      </c>
      <c r="BR382" s="13">
        <v>9.3524885999999999E-4</v>
      </c>
      <c r="BS382" s="13">
        <v>9.1509657200000011E-4</v>
      </c>
      <c r="BT382" s="13">
        <v>8.9539284999999992E-4</v>
      </c>
      <c r="BU382" s="13">
        <v>8.7602406399999995E-4</v>
      </c>
      <c r="BV382" s="13">
        <v>8.5774358800000004E-4</v>
      </c>
      <c r="BW382" s="13">
        <v>8.4074522000000004E-4</v>
      </c>
      <c r="BX382" s="13">
        <v>8.2464781799999995E-4</v>
      </c>
      <c r="BY382" s="13">
        <v>8.1002232399999988E-4</v>
      </c>
      <c r="BZ382" s="13">
        <v>7.9553447800000002E-4</v>
      </c>
      <c r="CA382" s="13">
        <v>7.8154057400000004E-4</v>
      </c>
      <c r="CB382" s="13">
        <v>7.6801931800000002E-4</v>
      </c>
      <c r="CC382" s="13">
        <v>7.5489548400000013E-4</v>
      </c>
      <c r="CD382" s="13">
        <v>7.4272297400000003E-4</v>
      </c>
      <c r="CE382" s="13">
        <v>7.317710800000001E-4</v>
      </c>
      <c r="CF382" s="13">
        <v>7.2063160199999999E-4</v>
      </c>
      <c r="CG382" s="13">
        <v>7.0956953599999998E-4</v>
      </c>
      <c r="CH382" s="13">
        <v>6.9920157600000007E-4</v>
      </c>
      <c r="CI382" s="13">
        <v>6.8845902999999998E-4</v>
      </c>
      <c r="CJ382" s="13">
        <v>6.78188062E-4</v>
      </c>
      <c r="CK382" s="13">
        <v>6.6883885599999999E-4</v>
      </c>
      <c r="CL382" s="13">
        <v>6.5995469800000006E-4</v>
      </c>
      <c r="CM382" s="13">
        <v>6.511172180000001E-4</v>
      </c>
      <c r="CN382" s="13">
        <v>6.4249203600000001E-4</v>
      </c>
      <c r="CO382" s="13">
        <v>6.3462318199999999E-4</v>
      </c>
      <c r="CP382" s="13">
        <v>6.2723522799999992E-4</v>
      </c>
      <c r="CQ382" s="13">
        <v>6.1978479800000002E-4</v>
      </c>
      <c r="CR382" s="13">
        <v>6.12456364E-4</v>
      </c>
      <c r="CS382" s="13">
        <v>6.0527152000000009E-4</v>
      </c>
      <c r="CT382" s="13">
        <v>5.98740556E-4</v>
      </c>
      <c r="CU382" s="13">
        <v>5.9277647599999999E-4</v>
      </c>
      <c r="CV382" s="13">
        <v>5.87175706E-4</v>
      </c>
      <c r="CW382" s="13">
        <v>5.8191223000000002E-4</v>
      </c>
      <c r="CX382" s="13">
        <v>5.7762519800000009E-4</v>
      </c>
      <c r="CY382" s="13">
        <v>5.7286620400000005E-4</v>
      </c>
      <c r="CZ382" s="13">
        <v>5.6821849600000008E-4</v>
      </c>
      <c r="DA382" s="13">
        <v>5.6452468400000004E-4</v>
      </c>
      <c r="DB382" s="13">
        <v>5.6140968599999999E-4</v>
      </c>
      <c r="DC382" s="13">
        <v>5.5800790399999998E-4</v>
      </c>
      <c r="DD382" s="13">
        <v>5.5407438800000007E-4</v>
      </c>
      <c r="DE382" s="13">
        <v>5.4975007400000003E-4</v>
      </c>
      <c r="DF382" s="13">
        <v>5.4521954399999999E-4</v>
      </c>
      <c r="DG382" s="13">
        <v>5.4131790999999998E-4</v>
      </c>
      <c r="DH382" s="13">
        <v>5.3695997399999995E-4</v>
      </c>
      <c r="DI382" s="13">
        <v>5.3288292799999991E-4</v>
      </c>
      <c r="DJ382" s="13">
        <v>5.2885186199999991E-4</v>
      </c>
      <c r="DK382" s="13">
        <v>5.2415109000000001E-4</v>
      </c>
      <c r="DL382" s="13">
        <v>5.1872775599999998E-4</v>
      </c>
      <c r="DM382" s="13">
        <v>5.1339352399999998E-4</v>
      </c>
      <c r="DN382" s="13">
        <v>5.0888742400000001E-4</v>
      </c>
      <c r="DO382" s="13">
        <v>5.0459347199999997E-4</v>
      </c>
      <c r="DP382" s="13">
        <v>5.0069359E-4</v>
      </c>
      <c r="DQ382" s="13">
        <v>4.9648954000000003E-4</v>
      </c>
      <c r="DR382" s="13">
        <v>4.92259378E-4</v>
      </c>
      <c r="DS382" s="13">
        <v>4.8789712599999998E-4</v>
      </c>
      <c r="DT382" s="13">
        <v>4.8350773399999999E-4</v>
      </c>
      <c r="DU382" s="13">
        <v>4.7932813799999999E-4</v>
      </c>
      <c r="DV382" s="13">
        <v>4.7489195200000001E-4</v>
      </c>
      <c r="DW382" s="13">
        <v>4.7084060000000003E-4</v>
      </c>
      <c r="DX382" s="13">
        <v>4.6696833800000001E-4</v>
      </c>
      <c r="DY382" s="13">
        <v>4.6290325E-4</v>
      </c>
      <c r="DZ382" s="13">
        <v>4.5926936599999994E-4</v>
      </c>
      <c r="EA382" s="13">
        <v>4.5556693999999995E-4</v>
      </c>
      <c r="EB382" s="13">
        <v>4.5160513999999998E-4</v>
      </c>
      <c r="EC382" s="13">
        <v>4.4799587599999999E-4</v>
      </c>
      <c r="ED382" s="13">
        <v>4.4422568000000002E-4</v>
      </c>
      <c r="EE382" s="13">
        <v>4.4003317200000001E-4</v>
      </c>
      <c r="EF382" s="13">
        <v>4.3643802800000004E-4</v>
      </c>
      <c r="EG382" s="13">
        <v>4.3292776400000003E-4</v>
      </c>
      <c r="EH382" s="13">
        <v>4.2931225199999997E-4</v>
      </c>
      <c r="EI382" s="13">
        <v>4.2585534600000002E-4</v>
      </c>
      <c r="EJ382" s="13">
        <v>4.2238145000000004E-4</v>
      </c>
      <c r="EK382" s="13">
        <v>4.1923778599999993E-4</v>
      </c>
      <c r="EL382" s="13">
        <v>4.1686958000000001E-4</v>
      </c>
      <c r="EM382" s="13">
        <v>4.1404142999999999E-4</v>
      </c>
      <c r="EN382" s="13">
        <v>4.1081167799999997E-4</v>
      </c>
      <c r="EO382" s="13">
        <v>4.0843180800000003E-4</v>
      </c>
      <c r="EP382" s="13">
        <v>4.0599185200000003E-4</v>
      </c>
      <c r="EQ382" s="13">
        <v>4.0403246500000001E-4</v>
      </c>
      <c r="ER382" s="13">
        <v>4.0277764840000003E-4</v>
      </c>
      <c r="ES382" s="13">
        <v>4.0162178180000002E-4</v>
      </c>
      <c r="ET382" s="13">
        <v>4.0054994940000001E-4</v>
      </c>
      <c r="EU382" s="13">
        <v>3.9932288220000003E-4</v>
      </c>
      <c r="EV382" s="13">
        <v>3.9750702839999998E-4</v>
      </c>
      <c r="EW382" s="13">
        <v>3.954718302E-4</v>
      </c>
      <c r="EX382" s="13">
        <v>3.9383628359999999E-4</v>
      </c>
      <c r="EY382" s="13">
        <v>3.9191193979999997E-4</v>
      </c>
      <c r="EZ382" s="13">
        <v>3.8969372300000002E-4</v>
      </c>
      <c r="FA382" s="13">
        <v>3.8753283239999995E-4</v>
      </c>
      <c r="FB382" s="13">
        <v>3.856745308E-4</v>
      </c>
      <c r="FC382" s="13">
        <v>3.843879342E-4</v>
      </c>
      <c r="FD382" s="13">
        <v>3.8319217680000001E-4</v>
      </c>
      <c r="FE382" s="13">
        <v>3.8204965139999999E-4</v>
      </c>
      <c r="FF382" s="13">
        <v>3.8109927339999999E-4</v>
      </c>
      <c r="FG382" s="13">
        <v>3.7986689180000003E-4</v>
      </c>
      <c r="FH382" s="13">
        <v>3.7854749579999998E-4</v>
      </c>
      <c r="FI382" s="13">
        <v>3.7710773320000001E-4</v>
      </c>
      <c r="FJ382" s="13">
        <v>3.7575842059999999E-4</v>
      </c>
      <c r="FK382" s="13">
        <v>3.7441917220000005E-4</v>
      </c>
      <c r="FL382" s="13">
        <v>3.7249959120000002E-4</v>
      </c>
      <c r="FM382" s="13">
        <v>3.702648058E-4</v>
      </c>
      <c r="FN382" s="13">
        <v>3.6799166740000003E-4</v>
      </c>
      <c r="FO382" s="13">
        <v>3.6531845319999999E-4</v>
      </c>
      <c r="FP382" s="13">
        <v>3.6305758539999998E-4</v>
      </c>
      <c r="FQ382" s="13">
        <v>3.6179931939999999E-4</v>
      </c>
      <c r="FR382" s="13">
        <v>3.6082512719999999E-4</v>
      </c>
      <c r="FS382" s="13">
        <v>3.5983931800000007E-4</v>
      </c>
      <c r="FT382" s="13">
        <v>3.5932609739999999E-4</v>
      </c>
      <c r="FU382" s="13">
        <v>3.59160088E-4</v>
      </c>
      <c r="FV382" s="13">
        <v>3.5884781000000004E-4</v>
      </c>
      <c r="FW382" s="13">
        <v>3.5778418519999996E-4</v>
      </c>
      <c r="FX382" s="13">
        <v>3.5598051320000006E-4</v>
      </c>
      <c r="FY382" s="13">
        <v>3.5381554660000002E-4</v>
      </c>
      <c r="FZ382" s="13">
        <v>3.5123443479999995E-4</v>
      </c>
      <c r="GA382" s="13">
        <v>3.4764371619999999E-4</v>
      </c>
      <c r="GB382" s="13">
        <v>3.4363253280000005E-4</v>
      </c>
      <c r="GC382" s="13">
        <v>3.4022264979999999E-4</v>
      </c>
      <c r="GD382" s="13">
        <v>3.374487426E-4</v>
      </c>
      <c r="GE382" s="13">
        <v>3.3492149320000001E-4</v>
      </c>
      <c r="GF382" s="13">
        <v>3.3244097159999998E-4</v>
      </c>
      <c r="GG382" s="13">
        <v>3.3070081639999997E-4</v>
      </c>
      <c r="GH382" s="13">
        <v>3.2934817559999996E-4</v>
      </c>
      <c r="GI382" s="13">
        <v>3.2766238279999997E-4</v>
      </c>
      <c r="GJ382" s="13">
        <v>3.2553540619999997E-4</v>
      </c>
      <c r="GK382" s="13">
        <v>3.2317270760000001E-4</v>
      </c>
      <c r="GL382" s="13">
        <v>3.2124109819999999E-4</v>
      </c>
      <c r="GM382" s="13">
        <v>3.1920399980000001E-4</v>
      </c>
      <c r="GN382" s="13">
        <v>3.1675008400000002E-4</v>
      </c>
      <c r="GO382" s="13">
        <v>3.1408280079999997E-4</v>
      </c>
      <c r="GP382" s="13">
        <v>3.1152221920000006E-4</v>
      </c>
      <c r="GQ382" s="13">
        <v>3.0867751880000002E-4</v>
      </c>
      <c r="GR382" s="13">
        <v>3.0558519719999996E-4</v>
      </c>
      <c r="GS382" s="13">
        <v>3.0326344180000003E-4</v>
      </c>
      <c r="GT382" s="13">
        <v>3.0138447960000004E-4</v>
      </c>
      <c r="GU382" s="13">
        <v>2.9987827520000005E-4</v>
      </c>
      <c r="GV382" s="13">
        <v>2.986494392E-4</v>
      </c>
      <c r="GW382" s="13">
        <v>2.9725137500000002E-4</v>
      </c>
      <c r="GX382" s="13">
        <v>2.9582553859999999E-4</v>
      </c>
    </row>
    <row r="383" spans="1:206" x14ac:dyDescent="0.25">
      <c r="A383" s="13" t="str">
        <f t="shared" si="4"/>
        <v>Boom-MEDIUM-1-7-20</v>
      </c>
      <c r="B383" s="13" t="s">
        <v>57</v>
      </c>
      <c r="C383" s="13" t="s">
        <v>31</v>
      </c>
      <c r="D383" s="23">
        <v>1</v>
      </c>
      <c r="E383" s="23">
        <v>7</v>
      </c>
      <c r="F383" s="32">
        <v>20</v>
      </c>
      <c r="G383" s="13">
        <v>0.135576276</v>
      </c>
      <c r="H383" s="13">
        <v>6.7013891399999997E-2</v>
      </c>
      <c r="I383" s="13">
        <v>4.1098675000000001E-2</v>
      </c>
      <c r="J383" s="13">
        <v>2.7766996000000002E-2</v>
      </c>
      <c r="K383" s="13">
        <v>2.1022789399999998E-2</v>
      </c>
      <c r="L383" s="13">
        <v>1.7697147999999999E-2</v>
      </c>
      <c r="M383" s="13">
        <v>1.5113542600000002E-2</v>
      </c>
      <c r="N383" s="13">
        <v>1.32935178E-2</v>
      </c>
      <c r="O383" s="13">
        <v>1.1906711740000001E-2</v>
      </c>
      <c r="P383" s="13">
        <v>1.078082856E-2</v>
      </c>
      <c r="Q383" s="13">
        <v>9.7993822599999995E-3</v>
      </c>
      <c r="R383" s="13">
        <v>8.9268324999999989E-3</v>
      </c>
      <c r="S383" s="13">
        <v>8.0615194799999994E-3</v>
      </c>
      <c r="T383" s="13">
        <v>7.2422069799999997E-3</v>
      </c>
      <c r="U383" s="13">
        <v>6.4448574000000002E-3</v>
      </c>
      <c r="V383" s="13">
        <v>5.6751203199999992E-3</v>
      </c>
      <c r="W383" s="13">
        <v>4.9379417000000002E-3</v>
      </c>
      <c r="X383" s="13">
        <v>4.4521794400000005E-3</v>
      </c>
      <c r="Y383" s="13">
        <v>4.0594726400000006E-3</v>
      </c>
      <c r="Z383" s="13">
        <v>3.70616934E-3</v>
      </c>
      <c r="AA383" s="13">
        <v>3.40368784E-3</v>
      </c>
      <c r="AB383" s="13">
        <v>3.15578206E-3</v>
      </c>
      <c r="AC383" s="13">
        <v>2.9511271E-3</v>
      </c>
      <c r="AD383" s="13">
        <v>2.7777835600000002E-3</v>
      </c>
      <c r="AE383" s="13">
        <v>2.6284123200000001E-3</v>
      </c>
      <c r="AF383" s="13">
        <v>2.4970117599999999E-3</v>
      </c>
      <c r="AG383" s="13">
        <v>2.3806506400000003E-3</v>
      </c>
      <c r="AH383" s="13">
        <v>2.2764298340000001E-3</v>
      </c>
      <c r="AI383" s="13">
        <v>2.1825271059999997E-3</v>
      </c>
      <c r="AJ383" s="13">
        <v>2.0974580459999998E-3</v>
      </c>
      <c r="AK383" s="13">
        <v>2.020067956E-3</v>
      </c>
      <c r="AL383" s="13">
        <v>1.949615872E-3</v>
      </c>
      <c r="AM383" s="13">
        <v>1.884787756E-3</v>
      </c>
      <c r="AN383" s="13">
        <v>1.824891306E-3</v>
      </c>
      <c r="AO383" s="13">
        <v>1.7693025020000001E-3</v>
      </c>
      <c r="AP383" s="13">
        <v>1.7178980239999999E-3</v>
      </c>
      <c r="AQ383" s="13">
        <v>1.6701359580000002E-3</v>
      </c>
      <c r="AR383" s="13">
        <v>1.625047238E-3</v>
      </c>
      <c r="AS383" s="13">
        <v>1.5824218159999999E-3</v>
      </c>
      <c r="AT383" s="13">
        <v>1.5427778340000001E-3</v>
      </c>
      <c r="AU383" s="13">
        <v>1.5047552539999998E-3</v>
      </c>
      <c r="AV383" s="13">
        <v>1.469723656E-3</v>
      </c>
      <c r="AW383" s="13">
        <v>1.435907746E-3</v>
      </c>
      <c r="AX383" s="13">
        <v>1.4032497919999999E-3</v>
      </c>
      <c r="AY383" s="13">
        <v>1.3729245100000001E-3</v>
      </c>
      <c r="AZ383" s="13">
        <v>1.3437714280000001E-3</v>
      </c>
      <c r="BA383" s="13">
        <v>1.3158608639999999E-3</v>
      </c>
      <c r="BB383" s="13">
        <v>1.2891952359999998E-3</v>
      </c>
      <c r="BC383" s="13">
        <v>1.2643249619999999E-3</v>
      </c>
      <c r="BD383" s="13">
        <v>1.240670588E-3</v>
      </c>
      <c r="BE383" s="13">
        <v>1.2175465880000002E-3</v>
      </c>
      <c r="BF383" s="13">
        <v>1.195640648E-3</v>
      </c>
      <c r="BG383" s="13">
        <v>1.1748296279999999E-3</v>
      </c>
      <c r="BH383" s="13">
        <v>1.15496439E-3</v>
      </c>
      <c r="BI383" s="13">
        <v>1.1360470440000001E-3</v>
      </c>
      <c r="BJ383" s="13">
        <v>1.117799006E-3</v>
      </c>
      <c r="BK383" s="13">
        <v>1.1002132080000001E-3</v>
      </c>
      <c r="BL383" s="13">
        <v>1.083126338E-3</v>
      </c>
      <c r="BM383" s="13">
        <v>1.0668814100000001E-3</v>
      </c>
      <c r="BN383" s="13">
        <v>1.0505071499999998E-3</v>
      </c>
      <c r="BO383" s="13">
        <v>1.0344019660000002E-3</v>
      </c>
      <c r="BP383" s="13">
        <v>1.0185246460000001E-3</v>
      </c>
      <c r="BQ383" s="13">
        <v>1.0030809E-3</v>
      </c>
      <c r="BR383" s="13">
        <v>9.8811635399999992E-4</v>
      </c>
      <c r="BS383" s="13">
        <v>9.7328400200000003E-4</v>
      </c>
      <c r="BT383" s="13">
        <v>9.5831532399999995E-4</v>
      </c>
      <c r="BU383" s="13">
        <v>9.4306243599999993E-4</v>
      </c>
      <c r="BV383" s="13">
        <v>9.2853317999999998E-4</v>
      </c>
      <c r="BW383" s="13">
        <v>9.1427779800000008E-4</v>
      </c>
      <c r="BX383" s="13">
        <v>9.0076722599999998E-4</v>
      </c>
      <c r="BY383" s="13">
        <v>8.8749654399999998E-4</v>
      </c>
      <c r="BZ383" s="13">
        <v>8.7394818799999994E-4</v>
      </c>
      <c r="CA383" s="13">
        <v>8.6047672000000004E-4</v>
      </c>
      <c r="CB383" s="13">
        <v>8.4764770000000001E-4</v>
      </c>
      <c r="CC383" s="13">
        <v>8.3498906600000002E-4</v>
      </c>
      <c r="CD383" s="13">
        <v>8.232118480000001E-4</v>
      </c>
      <c r="CE383" s="13">
        <v>8.1227858999999986E-4</v>
      </c>
      <c r="CF383" s="13">
        <v>8.0154058599999994E-4</v>
      </c>
      <c r="CG383" s="13">
        <v>7.9056285599999991E-4</v>
      </c>
      <c r="CH383" s="13">
        <v>7.7935867999999995E-4</v>
      </c>
      <c r="CI383" s="13">
        <v>7.6846068999999995E-4</v>
      </c>
      <c r="CJ383" s="13">
        <v>7.58286148E-4</v>
      </c>
      <c r="CK383" s="13">
        <v>7.4817852800000001E-4</v>
      </c>
      <c r="CL383" s="13">
        <v>7.3919185599999999E-4</v>
      </c>
      <c r="CM383" s="13">
        <v>7.2968078400000003E-4</v>
      </c>
      <c r="CN383" s="13">
        <v>7.207013340000001E-4</v>
      </c>
      <c r="CO383" s="13">
        <v>7.1181376400000003E-4</v>
      </c>
      <c r="CP383" s="13">
        <v>7.029033420000001E-4</v>
      </c>
      <c r="CQ383" s="13">
        <v>6.9368693200000007E-4</v>
      </c>
      <c r="CR383" s="13">
        <v>6.8481396399999999E-4</v>
      </c>
      <c r="CS383" s="13">
        <v>6.7640140599999998E-4</v>
      </c>
      <c r="CT383" s="13">
        <v>6.6781824800000002E-4</v>
      </c>
      <c r="CU383" s="13">
        <v>6.6001749000000004E-4</v>
      </c>
      <c r="CV383" s="13">
        <v>6.5182094399999992E-4</v>
      </c>
      <c r="CW383" s="13">
        <v>6.4364816400000002E-4</v>
      </c>
      <c r="CX383" s="13">
        <v>6.3554043799999996E-4</v>
      </c>
      <c r="CY383" s="13">
        <v>6.2644746199999992E-4</v>
      </c>
      <c r="CZ383" s="13">
        <v>6.1715975199999997E-4</v>
      </c>
      <c r="DA383" s="13">
        <v>6.0882642600000006E-4</v>
      </c>
      <c r="DB383" s="13">
        <v>6.0150989799999995E-4</v>
      </c>
      <c r="DC383" s="13">
        <v>5.9405781000000006E-4</v>
      </c>
      <c r="DD383" s="13">
        <v>5.8701198000000001E-4</v>
      </c>
      <c r="DE383" s="13">
        <v>5.7871859000000001E-4</v>
      </c>
      <c r="DF383" s="13">
        <v>5.7039982600000003E-4</v>
      </c>
      <c r="DG383" s="13">
        <v>5.6260407599999999E-4</v>
      </c>
      <c r="DH383" s="13">
        <v>5.5516317400000007E-4</v>
      </c>
      <c r="DI383" s="13">
        <v>5.47930834E-4</v>
      </c>
      <c r="DJ383" s="13">
        <v>5.4103189999999996E-4</v>
      </c>
      <c r="DK383" s="13">
        <v>5.3417915799999999E-4</v>
      </c>
      <c r="DL383" s="13">
        <v>5.2671570400000009E-4</v>
      </c>
      <c r="DM383" s="13">
        <v>5.1896905E-4</v>
      </c>
      <c r="DN383" s="13">
        <v>5.1161993999999998E-4</v>
      </c>
      <c r="DO383" s="13">
        <v>5.0478937599999997E-4</v>
      </c>
      <c r="DP383" s="13">
        <v>4.9863900800000002E-4</v>
      </c>
      <c r="DQ383" s="13">
        <v>4.9200988799999999E-4</v>
      </c>
      <c r="DR383" s="13">
        <v>4.8550440000000002E-4</v>
      </c>
      <c r="DS383" s="13">
        <v>4.7929596600000001E-4</v>
      </c>
      <c r="DT383" s="13">
        <v>4.7357800399999998E-4</v>
      </c>
      <c r="DU383" s="13">
        <v>4.6690783600000004E-4</v>
      </c>
      <c r="DV383" s="13">
        <v>4.5970389400000001E-4</v>
      </c>
      <c r="DW383" s="13">
        <v>4.5288946200000004E-4</v>
      </c>
      <c r="DX383" s="13">
        <v>4.4686811199999999E-4</v>
      </c>
      <c r="DY383" s="13">
        <v>4.4099748200000002E-4</v>
      </c>
      <c r="DZ383" s="13">
        <v>4.3518751599999996E-4</v>
      </c>
      <c r="EA383" s="13">
        <v>4.3016884199999997E-4</v>
      </c>
      <c r="EB383" s="13">
        <v>4.2452749600000003E-4</v>
      </c>
      <c r="EC383" s="13">
        <v>4.1902659E-4</v>
      </c>
      <c r="ED383" s="13">
        <v>4.1314819799999998E-4</v>
      </c>
      <c r="EE383" s="13">
        <v>4.0769289399999998E-4</v>
      </c>
      <c r="EF383" s="13">
        <v>4.0333447800000003E-4</v>
      </c>
      <c r="EG383" s="13">
        <v>3.9967160400000001E-4</v>
      </c>
      <c r="EH383" s="13">
        <v>3.9588565799999998E-4</v>
      </c>
      <c r="EI383" s="13">
        <v>3.9160765400000002E-4</v>
      </c>
      <c r="EJ383" s="13">
        <v>3.87390784E-4</v>
      </c>
      <c r="EK383" s="13">
        <v>3.8247903000000001E-4</v>
      </c>
      <c r="EL383" s="13">
        <v>3.7832314600000003E-4</v>
      </c>
      <c r="EM383" s="13">
        <v>3.74485048E-4</v>
      </c>
      <c r="EN383" s="13">
        <v>3.7141372599999999E-4</v>
      </c>
      <c r="EO383" s="13">
        <v>3.68390234E-4</v>
      </c>
      <c r="EP383" s="13">
        <v>3.65421556E-4</v>
      </c>
      <c r="EQ383" s="13">
        <v>3.6189272400000003E-4</v>
      </c>
      <c r="ER383" s="13">
        <v>3.5785431600000004E-4</v>
      </c>
      <c r="ES383" s="13">
        <v>3.5400866200000001E-4</v>
      </c>
      <c r="ET383" s="13">
        <v>3.5046734199999997E-4</v>
      </c>
      <c r="EU383" s="13">
        <v>3.4730549399999999E-4</v>
      </c>
      <c r="EV383" s="13">
        <v>3.4445629400000006E-4</v>
      </c>
      <c r="EW383" s="13">
        <v>3.4138833200000001E-4</v>
      </c>
      <c r="EX383" s="13">
        <v>3.3806292600000002E-4</v>
      </c>
      <c r="EY383" s="13">
        <v>3.3507931800000004E-4</v>
      </c>
      <c r="EZ383" s="13">
        <v>3.3172743040000007E-4</v>
      </c>
      <c r="FA383" s="13">
        <v>3.2869570640000001E-4</v>
      </c>
      <c r="FB383" s="13">
        <v>3.2614531499999995E-4</v>
      </c>
      <c r="FC383" s="13">
        <v>3.2445176499999999E-4</v>
      </c>
      <c r="FD383" s="13">
        <v>3.226260862E-4</v>
      </c>
      <c r="FE383" s="13">
        <v>3.1991443739999998E-4</v>
      </c>
      <c r="FF383" s="13">
        <v>3.1720920240000002E-4</v>
      </c>
      <c r="FG383" s="13">
        <v>3.143763012E-4</v>
      </c>
      <c r="FH383" s="13">
        <v>3.1144167499999999E-4</v>
      </c>
      <c r="FI383" s="13">
        <v>3.0943043180000002E-4</v>
      </c>
      <c r="FJ383" s="13">
        <v>3.0761673920000002E-4</v>
      </c>
      <c r="FK383" s="13">
        <v>3.0621163580000002E-4</v>
      </c>
      <c r="FL383" s="13">
        <v>3.048775764E-4</v>
      </c>
      <c r="FM383" s="13">
        <v>3.0296049980000001E-4</v>
      </c>
      <c r="FN383" s="13">
        <v>3.0057226339999998E-4</v>
      </c>
      <c r="FO383" s="13">
        <v>2.984765778E-4</v>
      </c>
      <c r="FP383" s="13">
        <v>2.9647658479999998E-4</v>
      </c>
      <c r="FQ383" s="13">
        <v>2.9437482219999995E-4</v>
      </c>
      <c r="FR383" s="13">
        <v>2.9297846260000003E-4</v>
      </c>
      <c r="FS383" s="13">
        <v>2.9124064360000002E-4</v>
      </c>
      <c r="FT383" s="13">
        <v>2.8981786420000002E-4</v>
      </c>
      <c r="FU383" s="13">
        <v>2.8798905960000001E-4</v>
      </c>
      <c r="FV383" s="13">
        <v>2.8570888999999999E-4</v>
      </c>
      <c r="FW383" s="13">
        <v>2.8328861720000001E-4</v>
      </c>
      <c r="FX383" s="13">
        <v>2.8109861219999997E-4</v>
      </c>
      <c r="FY383" s="13">
        <v>2.789579008E-4</v>
      </c>
      <c r="FZ383" s="13">
        <v>2.7679555820000004E-4</v>
      </c>
      <c r="GA383" s="13">
        <v>2.7483364639999998E-4</v>
      </c>
      <c r="GB383" s="13">
        <v>2.7251867560000001E-4</v>
      </c>
      <c r="GC383" s="13">
        <v>2.7042738780000002E-4</v>
      </c>
      <c r="GD383" s="13">
        <v>2.6801871179999999E-4</v>
      </c>
      <c r="GE383" s="13">
        <v>2.657076616E-4</v>
      </c>
      <c r="GF383" s="13">
        <v>2.6382953760000004E-4</v>
      </c>
      <c r="GG383" s="13">
        <v>2.6223362720000001E-4</v>
      </c>
      <c r="GH383" s="13">
        <v>2.6059178740000003E-4</v>
      </c>
      <c r="GI383" s="13">
        <v>2.5921990600000005E-4</v>
      </c>
      <c r="GJ383" s="13">
        <v>2.5754148959999999E-4</v>
      </c>
      <c r="GK383" s="13">
        <v>2.5575424600000001E-4</v>
      </c>
      <c r="GL383" s="13">
        <v>2.5449046699999999E-4</v>
      </c>
      <c r="GM383" s="13">
        <v>2.5265423519999999E-4</v>
      </c>
      <c r="GN383" s="13">
        <v>2.5029567620000001E-4</v>
      </c>
      <c r="GO383" s="13">
        <v>2.4794934999999998E-4</v>
      </c>
      <c r="GP383" s="13">
        <v>2.4518457059999999E-4</v>
      </c>
      <c r="GQ383" s="13">
        <v>2.4256577479999999E-4</v>
      </c>
      <c r="GR383" s="13">
        <v>2.4044578700000005E-4</v>
      </c>
      <c r="GS383" s="13">
        <v>2.3873361540000001E-4</v>
      </c>
      <c r="GT383" s="13">
        <v>2.377136004E-4</v>
      </c>
      <c r="GU383" s="13">
        <v>2.3690387780000001E-4</v>
      </c>
      <c r="GV383" s="13">
        <v>2.3572246939999999E-4</v>
      </c>
      <c r="GW383" s="13">
        <v>2.3453166500000001E-4</v>
      </c>
      <c r="GX383" s="13">
        <v>2.3347792279999999E-4</v>
      </c>
    </row>
    <row r="384" spans="1:206" x14ac:dyDescent="0.25">
      <c r="A384" s="13" t="str">
        <f t="shared" si="4"/>
        <v>Boom-MEDIUM-1-20-3</v>
      </c>
      <c r="B384" s="13" t="s">
        <v>57</v>
      </c>
      <c r="C384" s="13" t="s">
        <v>31</v>
      </c>
      <c r="D384" s="23">
        <v>1</v>
      </c>
      <c r="E384" s="23">
        <v>20</v>
      </c>
      <c r="F384" s="32">
        <v>3</v>
      </c>
      <c r="G384" s="13">
        <v>0.18118398600000002</v>
      </c>
      <c r="H384" s="13">
        <v>9.6945733199999995E-2</v>
      </c>
      <c r="I384" s="13">
        <v>6.4452436200000005E-2</v>
      </c>
      <c r="J384" s="13">
        <v>4.6542971799999999E-2</v>
      </c>
      <c r="K384" s="13">
        <v>3.5394342600000003E-2</v>
      </c>
      <c r="L384" s="13">
        <v>2.7797114800000002E-2</v>
      </c>
      <c r="M384" s="13">
        <v>2.2350687600000002E-2</v>
      </c>
      <c r="N384" s="13">
        <v>1.8276898999999999E-2</v>
      </c>
      <c r="O384" s="13">
        <v>1.5147221799999999E-2</v>
      </c>
      <c r="P384" s="13">
        <v>1.2679211800000001E-2</v>
      </c>
      <c r="Q384" s="13">
        <v>1.065522788E-2</v>
      </c>
      <c r="R384" s="13">
        <v>8.9395066400000008E-3</v>
      </c>
      <c r="S384" s="13">
        <v>8.0962827400000003E-3</v>
      </c>
      <c r="T384" s="13">
        <v>7.3332047600000007E-3</v>
      </c>
      <c r="U384" s="13">
        <v>6.830363600000001E-3</v>
      </c>
      <c r="V384" s="13">
        <v>5.9033111800000006E-3</v>
      </c>
      <c r="W384" s="13">
        <v>5.0795297E-3</v>
      </c>
      <c r="X384" s="13">
        <v>4.4121369800000001E-3</v>
      </c>
      <c r="Y384" s="13">
        <v>3.88665266E-3</v>
      </c>
      <c r="Z384" s="13">
        <v>3.4447447400000001E-3</v>
      </c>
      <c r="AA384" s="13">
        <v>3.0499890200000003E-3</v>
      </c>
      <c r="AB384" s="13">
        <v>2.6977202600000005E-3</v>
      </c>
      <c r="AC384" s="13">
        <v>2.4011036999999997E-3</v>
      </c>
      <c r="AD384" s="13">
        <v>2.1498769799999998E-3</v>
      </c>
      <c r="AE384" s="13">
        <v>1.9338229200000002E-3</v>
      </c>
      <c r="AF384" s="13">
        <v>1.74867572E-3</v>
      </c>
      <c r="AG384" s="13">
        <v>1.5861312999999998E-3</v>
      </c>
      <c r="AH384" s="13">
        <v>1.4426144599999999E-3</v>
      </c>
      <c r="AI384" s="13">
        <v>1.3190852999999999E-3</v>
      </c>
      <c r="AJ384" s="13">
        <v>1.209704602E-3</v>
      </c>
      <c r="AK384" s="13">
        <v>1.1136490860000001E-3</v>
      </c>
      <c r="AL384" s="13">
        <v>1.027613574E-3</v>
      </c>
      <c r="AM384" s="13">
        <v>9.5037788400000002E-4</v>
      </c>
      <c r="AN384" s="13">
        <v>8.8085196200000005E-4</v>
      </c>
      <c r="AO384" s="13">
        <v>8.21290818E-4</v>
      </c>
      <c r="AP384" s="13">
        <v>7.6737378599999991E-4</v>
      </c>
      <c r="AQ384" s="13">
        <v>7.1731201800000004E-4</v>
      </c>
      <c r="AR384" s="13">
        <v>6.7119265800000001E-4</v>
      </c>
      <c r="AS384" s="13">
        <v>6.3115756200000006E-4</v>
      </c>
      <c r="AT384" s="13">
        <v>5.9590140399999993E-4</v>
      </c>
      <c r="AU384" s="13">
        <v>5.6328737999999999E-4</v>
      </c>
      <c r="AV384" s="13">
        <v>5.32198054E-4</v>
      </c>
      <c r="AW384" s="13">
        <v>5.0433977600000007E-4</v>
      </c>
      <c r="AX384" s="13">
        <v>4.79077124E-4</v>
      </c>
      <c r="AY384" s="13">
        <v>4.5597668800000004E-4</v>
      </c>
      <c r="AZ384" s="13">
        <v>4.3370117000000001E-4</v>
      </c>
      <c r="BA384" s="13">
        <v>4.1246198200000001E-4</v>
      </c>
      <c r="BB384" s="13">
        <v>3.92165064E-4</v>
      </c>
      <c r="BC384" s="13">
        <v>3.7488722000000001E-4</v>
      </c>
      <c r="BD384" s="13">
        <v>3.5974044800000005E-4</v>
      </c>
      <c r="BE384" s="13">
        <v>3.44720752E-4</v>
      </c>
      <c r="BF384" s="13">
        <v>3.3006163600000004E-4</v>
      </c>
      <c r="BG384" s="13">
        <v>3.1585112600000001E-4</v>
      </c>
      <c r="BH384" s="13">
        <v>3.0292460600000006E-4</v>
      </c>
      <c r="BI384" s="13">
        <v>2.9178870399999997E-4</v>
      </c>
      <c r="BJ384" s="13">
        <v>2.8071719399999997E-4</v>
      </c>
      <c r="BK384" s="13">
        <v>2.7013667200000006E-4</v>
      </c>
      <c r="BL384" s="13">
        <v>2.5975841399999999E-4</v>
      </c>
      <c r="BM384" s="13">
        <v>2.50409744E-4</v>
      </c>
      <c r="BN384" s="13">
        <v>2.4243262200000001E-4</v>
      </c>
      <c r="BO384" s="13">
        <v>2.3545082200000003E-4</v>
      </c>
      <c r="BP384" s="13">
        <v>2.2828502E-4</v>
      </c>
      <c r="BQ384" s="13">
        <v>2.21205252E-4</v>
      </c>
      <c r="BR384" s="13">
        <v>2.1373117000000002E-4</v>
      </c>
      <c r="BS384" s="13">
        <v>2.0657627199999998E-4</v>
      </c>
      <c r="BT384" s="13">
        <v>2.0086353000000001E-4</v>
      </c>
      <c r="BU384" s="13">
        <v>1.9537063799999999E-4</v>
      </c>
      <c r="BV384" s="13">
        <v>1.8975924899999999E-4</v>
      </c>
      <c r="BW384" s="13">
        <v>1.8516143560000001E-4</v>
      </c>
      <c r="BX384" s="13">
        <v>1.80069235E-4</v>
      </c>
      <c r="BY384" s="13">
        <v>1.748847408E-4</v>
      </c>
      <c r="BZ384" s="13">
        <v>1.696094332E-4</v>
      </c>
      <c r="CA384" s="13">
        <v>1.63947964E-4</v>
      </c>
      <c r="CB384" s="13">
        <v>1.5898721840000002E-4</v>
      </c>
      <c r="CC384" s="13">
        <v>1.5547422839999999E-4</v>
      </c>
      <c r="CD384" s="13">
        <v>1.5169878060000003E-4</v>
      </c>
      <c r="CE384" s="13">
        <v>1.4769978960000002E-4</v>
      </c>
      <c r="CF384" s="13">
        <v>1.4359142919999999E-4</v>
      </c>
      <c r="CG384" s="13">
        <v>1.397811304E-4</v>
      </c>
      <c r="CH384" s="13">
        <v>1.3608469359999999E-4</v>
      </c>
      <c r="CI384" s="13">
        <v>1.3329302760000002E-4</v>
      </c>
      <c r="CJ384" s="13">
        <v>1.31155927E-4</v>
      </c>
      <c r="CK384" s="13">
        <v>1.2864908560000001E-4</v>
      </c>
      <c r="CL384" s="13">
        <v>1.2638657679999999E-4</v>
      </c>
      <c r="CM384" s="13">
        <v>1.2362177919999999E-4</v>
      </c>
      <c r="CN384" s="13">
        <v>1.203760794E-4</v>
      </c>
      <c r="CO384" s="13">
        <v>1.1764572180000001E-4</v>
      </c>
      <c r="CP384" s="13">
        <v>1.15731887E-4</v>
      </c>
      <c r="CQ384" s="13">
        <v>1.1424954700000001E-4</v>
      </c>
      <c r="CR384" s="13">
        <v>1.131958696E-4</v>
      </c>
      <c r="CS384" s="13">
        <v>1.12484427E-4</v>
      </c>
      <c r="CT384" s="13">
        <v>1.1059349259999999E-4</v>
      </c>
      <c r="CU384" s="13">
        <v>1.08055198E-4</v>
      </c>
      <c r="CV384" s="13">
        <v>1.051701174E-4</v>
      </c>
      <c r="CW384" s="13">
        <v>1.02694438E-4</v>
      </c>
      <c r="CX384" s="13">
        <v>1.008629404E-4</v>
      </c>
      <c r="CY384" s="13">
        <v>9.9671095199999998E-5</v>
      </c>
      <c r="CZ384" s="13">
        <v>9.8720955800000009E-5</v>
      </c>
      <c r="DA384" s="13">
        <v>9.7279748200000004E-5</v>
      </c>
      <c r="DB384" s="13">
        <v>9.5503902199999994E-5</v>
      </c>
      <c r="DC384" s="13">
        <v>9.3764586200000005E-5</v>
      </c>
      <c r="DD384" s="13">
        <v>9.1894651600000002E-5</v>
      </c>
      <c r="DE384" s="13">
        <v>8.99791336E-5</v>
      </c>
      <c r="DF384" s="13">
        <v>8.8749175600000009E-5</v>
      </c>
      <c r="DG384" s="13">
        <v>8.7845295600000014E-5</v>
      </c>
      <c r="DH384" s="13">
        <v>8.6846891199999989E-5</v>
      </c>
      <c r="DI384" s="13">
        <v>8.5550822600000018E-5</v>
      </c>
      <c r="DJ384" s="13">
        <v>8.4027223000000004E-5</v>
      </c>
      <c r="DK384" s="13">
        <v>8.2417996400000005E-5</v>
      </c>
      <c r="DL384" s="13">
        <v>8.1298151599999989E-5</v>
      </c>
      <c r="DM384" s="13">
        <v>8.0278949799999995E-5</v>
      </c>
      <c r="DN384" s="13">
        <v>7.9117338E-5</v>
      </c>
      <c r="DO384" s="13">
        <v>7.8628485599999996E-5</v>
      </c>
      <c r="DP384" s="13">
        <v>7.7950812199999988E-5</v>
      </c>
      <c r="DQ384" s="13">
        <v>7.6398936799999996E-5</v>
      </c>
      <c r="DR384" s="13">
        <v>7.47763184E-5</v>
      </c>
      <c r="DS384" s="13">
        <v>7.3317116199999997E-5</v>
      </c>
      <c r="DT384" s="13">
        <v>7.2768892000000005E-5</v>
      </c>
      <c r="DU384" s="13">
        <v>7.3052566399999999E-5</v>
      </c>
      <c r="DV384" s="13">
        <v>7.2396850400000001E-5</v>
      </c>
      <c r="DW384" s="13">
        <v>7.1198380799999991E-5</v>
      </c>
      <c r="DX384" s="13">
        <v>7.0323192999999999E-5</v>
      </c>
      <c r="DY384" s="13">
        <v>6.8773141599999996E-5</v>
      </c>
      <c r="DZ384" s="13">
        <v>6.7033393799999995E-5</v>
      </c>
      <c r="EA384" s="13">
        <v>6.6284509600000006E-5</v>
      </c>
      <c r="EB384" s="13">
        <v>6.5907851200000002E-5</v>
      </c>
      <c r="EC384" s="13">
        <v>6.58739498E-5</v>
      </c>
      <c r="ED384" s="13">
        <v>6.5699507000000003E-5</v>
      </c>
      <c r="EE384" s="13">
        <v>6.5508938399999996E-5</v>
      </c>
      <c r="EF384" s="13">
        <v>6.5124212000000002E-5</v>
      </c>
      <c r="EG384" s="13">
        <v>6.4479342000000006E-5</v>
      </c>
      <c r="EH384" s="13">
        <v>6.36949154E-5</v>
      </c>
      <c r="EI384" s="13">
        <v>6.3084281800000009E-5</v>
      </c>
      <c r="EJ384" s="13">
        <v>6.2293448599999996E-5</v>
      </c>
      <c r="EK384" s="13">
        <v>6.1500586200000004E-5</v>
      </c>
      <c r="EL384" s="13">
        <v>6.1679662199999998E-5</v>
      </c>
      <c r="EM384" s="13">
        <v>6.1503586600000003E-5</v>
      </c>
      <c r="EN384" s="13">
        <v>6.0910684199999999E-5</v>
      </c>
      <c r="EO384" s="13">
        <v>6.1002016600000003E-5</v>
      </c>
      <c r="EP384" s="13">
        <v>6.1319144599999997E-5</v>
      </c>
      <c r="EQ384" s="13">
        <v>6.1064676000000006E-5</v>
      </c>
      <c r="ER384" s="13">
        <v>6.0782605199999993E-5</v>
      </c>
      <c r="ES384" s="13">
        <v>6.0417049599999998E-5</v>
      </c>
      <c r="ET384" s="13">
        <v>6.0185731600000003E-5</v>
      </c>
      <c r="EU384" s="13">
        <v>5.98689096E-5</v>
      </c>
      <c r="EV384" s="13">
        <v>5.9182300200000001E-5</v>
      </c>
      <c r="EW384" s="13">
        <v>5.8567933720000003E-5</v>
      </c>
      <c r="EX384" s="13">
        <v>5.8294113180000001E-5</v>
      </c>
      <c r="EY384" s="13">
        <v>5.8389531859999997E-5</v>
      </c>
      <c r="EZ384" s="13">
        <v>5.8585019919999998E-5</v>
      </c>
      <c r="FA384" s="13">
        <v>5.8259031780000004E-5</v>
      </c>
      <c r="FB384" s="13">
        <v>5.786798894E-5</v>
      </c>
      <c r="FC384" s="13">
        <v>5.7771279840000002E-5</v>
      </c>
      <c r="FD384" s="13">
        <v>5.7770884040000002E-5</v>
      </c>
      <c r="FE384" s="13">
        <v>5.7622242979999997E-5</v>
      </c>
      <c r="FF384" s="13">
        <v>5.7715305139999997E-5</v>
      </c>
      <c r="FG384" s="13">
        <v>5.7740183580000003E-5</v>
      </c>
      <c r="FH384" s="13">
        <v>5.7250229500000007E-5</v>
      </c>
      <c r="FI384" s="13">
        <v>5.6924232740000001E-5</v>
      </c>
      <c r="FJ384" s="13">
        <v>5.6495291519999994E-5</v>
      </c>
      <c r="FK384" s="13">
        <v>5.5779619200000006E-5</v>
      </c>
      <c r="FL384" s="13">
        <v>5.4554126180000001E-5</v>
      </c>
      <c r="FM384" s="13">
        <v>5.38719943E-5</v>
      </c>
      <c r="FN384" s="13">
        <v>5.3718017740000003E-5</v>
      </c>
      <c r="FO384" s="13">
        <v>5.3396619300000003E-5</v>
      </c>
      <c r="FP384" s="13">
        <v>5.3081952199999996E-5</v>
      </c>
      <c r="FQ384" s="13">
        <v>5.3344453800000002E-5</v>
      </c>
      <c r="FR384" s="13">
        <v>5.4004469999999999E-5</v>
      </c>
      <c r="FS384" s="13">
        <v>5.4050193760000001E-5</v>
      </c>
      <c r="FT384" s="13">
        <v>5.3748965639999996E-5</v>
      </c>
      <c r="FU384" s="13">
        <v>5.3624342300000004E-5</v>
      </c>
      <c r="FV384" s="13">
        <v>5.301487722E-5</v>
      </c>
      <c r="FW384" s="13">
        <v>5.1940886140000002E-5</v>
      </c>
      <c r="FX384" s="13">
        <v>5.1050738880000004E-5</v>
      </c>
      <c r="FY384" s="13">
        <v>5.0284036440000006E-5</v>
      </c>
      <c r="FZ384" s="13">
        <v>4.9388208759999998E-5</v>
      </c>
      <c r="GA384" s="13">
        <v>4.8786667740000002E-5</v>
      </c>
      <c r="GB384" s="13">
        <v>4.8615990759999996E-5</v>
      </c>
      <c r="GC384" s="13">
        <v>4.8885219400000009E-5</v>
      </c>
      <c r="GD384" s="13">
        <v>4.9242645159999995E-5</v>
      </c>
      <c r="GE384" s="13">
        <v>4.9473277680000005E-5</v>
      </c>
      <c r="GF384" s="13">
        <v>4.9528380959999994E-5</v>
      </c>
      <c r="GG384" s="13">
        <v>4.947929956E-5</v>
      </c>
      <c r="GH384" s="13">
        <v>4.9335639899999993E-5</v>
      </c>
      <c r="GI384" s="13">
        <v>4.8718508459999998E-5</v>
      </c>
      <c r="GJ384" s="13">
        <v>4.8040580579999997E-5</v>
      </c>
      <c r="GK384" s="13">
        <v>4.7191520940000002E-5</v>
      </c>
      <c r="GL384" s="13">
        <v>4.6195411439999997E-5</v>
      </c>
      <c r="GM384" s="13">
        <v>4.5408718740000001E-5</v>
      </c>
      <c r="GN384" s="13">
        <v>4.5143385119999996E-5</v>
      </c>
      <c r="GO384" s="13">
        <v>4.5107734320000003E-5</v>
      </c>
      <c r="GP384" s="13">
        <v>4.477420706E-5</v>
      </c>
      <c r="GQ384" s="13">
        <v>4.4211004340000006E-5</v>
      </c>
      <c r="GR384" s="13">
        <v>4.4357671460000003E-5</v>
      </c>
      <c r="GS384" s="13">
        <v>4.5255996799999997E-5</v>
      </c>
      <c r="GT384" s="13">
        <v>4.5564413199999999E-5</v>
      </c>
      <c r="GU384" s="13">
        <v>4.539990532E-5</v>
      </c>
      <c r="GV384" s="13">
        <v>4.5712757700000004E-5</v>
      </c>
      <c r="GW384" s="13">
        <v>4.6208813840000005E-5</v>
      </c>
      <c r="GX384" s="13">
        <v>4.5979079379999998E-5</v>
      </c>
    </row>
    <row r="385" spans="1:206" x14ac:dyDescent="0.25">
      <c r="A385" s="13" t="str">
        <f t="shared" si="4"/>
        <v>Boom-MEDIUM-1-14-3</v>
      </c>
      <c r="B385" s="13" t="s">
        <v>57</v>
      </c>
      <c r="C385" s="13" t="s">
        <v>31</v>
      </c>
      <c r="D385" s="23">
        <v>1</v>
      </c>
      <c r="E385" s="23">
        <v>14</v>
      </c>
      <c r="F385" s="32">
        <v>3</v>
      </c>
      <c r="G385" s="13">
        <v>0.15152075599999998</v>
      </c>
      <c r="H385" s="13">
        <v>7.60860114E-2</v>
      </c>
      <c r="I385" s="13">
        <v>4.7590228799999995E-2</v>
      </c>
      <c r="J385" s="13">
        <v>3.2708139999999997E-2</v>
      </c>
      <c r="K385" s="13">
        <v>2.3985846600000003E-2</v>
      </c>
      <c r="L385" s="13">
        <v>1.8311472199999998E-2</v>
      </c>
      <c r="M385" s="13">
        <v>1.45044166E-2</v>
      </c>
      <c r="N385" s="13">
        <v>1.17843696E-2</v>
      </c>
      <c r="O385" s="13">
        <v>9.7218253400000003E-3</v>
      </c>
      <c r="P385" s="13">
        <v>8.08612794E-3</v>
      </c>
      <c r="Q385" s="13">
        <v>6.749183340000001E-3</v>
      </c>
      <c r="R385" s="13">
        <v>5.64171354E-3</v>
      </c>
      <c r="S385" s="13">
        <v>4.9648983000000002E-3</v>
      </c>
      <c r="T385" s="13">
        <v>4.3449625199999996E-3</v>
      </c>
      <c r="U385" s="13">
        <v>3.90098696E-3</v>
      </c>
      <c r="V385" s="13">
        <v>3.3106689399999998E-3</v>
      </c>
      <c r="W385" s="13">
        <v>2.8160523199999999E-3</v>
      </c>
      <c r="X385" s="13">
        <v>2.4332635199999998E-3</v>
      </c>
      <c r="Y385" s="13">
        <v>2.1287963799999999E-3</v>
      </c>
      <c r="Z385" s="13">
        <v>1.8595437799999999E-3</v>
      </c>
      <c r="AA385" s="13">
        <v>1.6220778400000001E-3</v>
      </c>
      <c r="AB385" s="13">
        <v>1.4280346399999999E-3</v>
      </c>
      <c r="AC385" s="13">
        <v>1.2654883519999998E-3</v>
      </c>
      <c r="AD385" s="13">
        <v>1.1295889E-3</v>
      </c>
      <c r="AE385" s="13">
        <v>1.01737893E-3</v>
      </c>
      <c r="AF385" s="13">
        <v>9.2022473599999996E-4</v>
      </c>
      <c r="AG385" s="13">
        <v>8.3721578799999998E-4</v>
      </c>
      <c r="AH385" s="13">
        <v>7.6530348599999996E-4</v>
      </c>
      <c r="AI385" s="13">
        <v>7.0221286400000004E-4</v>
      </c>
      <c r="AJ385" s="13">
        <v>6.4781387399999999E-4</v>
      </c>
      <c r="AK385" s="13">
        <v>6.0087964199999995E-4</v>
      </c>
      <c r="AL385" s="13">
        <v>5.592442400000001E-4</v>
      </c>
      <c r="AM385" s="13">
        <v>5.2231595600000006E-4</v>
      </c>
      <c r="AN385" s="13">
        <v>4.8979773400000003E-4</v>
      </c>
      <c r="AO385" s="13">
        <v>4.5986375599999999E-4</v>
      </c>
      <c r="AP385" s="13">
        <v>4.3273321800000003E-4</v>
      </c>
      <c r="AQ385" s="13">
        <v>4.0847688599999999E-4</v>
      </c>
      <c r="AR385" s="13">
        <v>3.8758144999999995E-4</v>
      </c>
      <c r="AS385" s="13">
        <v>3.6781593800000001E-4</v>
      </c>
      <c r="AT385" s="13">
        <v>3.5025968199999999E-4</v>
      </c>
      <c r="AU385" s="13">
        <v>3.3330150599999997E-4</v>
      </c>
      <c r="AV385" s="13">
        <v>3.1847077000000002E-4</v>
      </c>
      <c r="AW385" s="13">
        <v>3.04380768E-4</v>
      </c>
      <c r="AX385" s="13">
        <v>2.9118246400000001E-4</v>
      </c>
      <c r="AY385" s="13">
        <v>2.7927258199999996E-4</v>
      </c>
      <c r="AZ385" s="13">
        <v>2.6760919999999999E-4</v>
      </c>
      <c r="BA385" s="13">
        <v>2.5805025800000001E-4</v>
      </c>
      <c r="BB385" s="13">
        <v>2.4883612799999998E-4</v>
      </c>
      <c r="BC385" s="13">
        <v>2.40802E-4</v>
      </c>
      <c r="BD385" s="13">
        <v>2.32594714E-4</v>
      </c>
      <c r="BE385" s="13">
        <v>2.2476899400000001E-4</v>
      </c>
      <c r="BF385" s="13">
        <v>2.1760185800000003E-4</v>
      </c>
      <c r="BG385" s="13">
        <v>2.1095248799999998E-4</v>
      </c>
      <c r="BH385" s="13">
        <v>2.0574527640000002E-4</v>
      </c>
      <c r="BI385" s="13">
        <v>1.9966413460000001E-4</v>
      </c>
      <c r="BJ385" s="13">
        <v>1.9399978579999998E-4</v>
      </c>
      <c r="BK385" s="13">
        <v>1.888369056E-4</v>
      </c>
      <c r="BL385" s="13">
        <v>1.832783964E-4</v>
      </c>
      <c r="BM385" s="13">
        <v>1.7903413940000001E-4</v>
      </c>
      <c r="BN385" s="13">
        <v>1.7478530099999999E-4</v>
      </c>
      <c r="BO385" s="13">
        <v>1.705024798E-4</v>
      </c>
      <c r="BP385" s="13">
        <v>1.663447068E-4</v>
      </c>
      <c r="BQ385" s="13">
        <v>1.620483162E-4</v>
      </c>
      <c r="BR385" s="13">
        <v>1.5832647739999999E-4</v>
      </c>
      <c r="BS385" s="13">
        <v>1.5463043320000002E-4</v>
      </c>
      <c r="BT385" s="13">
        <v>1.51280909E-4</v>
      </c>
      <c r="BU385" s="13">
        <v>1.4788080080000002E-4</v>
      </c>
      <c r="BV385" s="13">
        <v>1.4432262140000001E-4</v>
      </c>
      <c r="BW385" s="13">
        <v>1.407343326E-4</v>
      </c>
      <c r="BX385" s="13">
        <v>1.376965812E-4</v>
      </c>
      <c r="BY385" s="13">
        <v>1.3477061420000001E-4</v>
      </c>
      <c r="BZ385" s="13">
        <v>1.32051964E-4</v>
      </c>
      <c r="CA385" s="13">
        <v>1.295641806E-4</v>
      </c>
      <c r="CB385" s="13">
        <v>1.2721472980000001E-4</v>
      </c>
      <c r="CC385" s="13">
        <v>1.241573436E-4</v>
      </c>
      <c r="CD385" s="13">
        <v>1.2158545740000001E-4</v>
      </c>
      <c r="CE385" s="13">
        <v>1.200749452E-4</v>
      </c>
      <c r="CF385" s="13">
        <v>1.1812850579999999E-4</v>
      </c>
      <c r="CG385" s="13">
        <v>1.1658992120000001E-4</v>
      </c>
      <c r="CH385" s="13">
        <v>1.1491019099999999E-4</v>
      </c>
      <c r="CI385" s="13">
        <v>1.126818618E-4</v>
      </c>
      <c r="CJ385" s="13">
        <v>1.104567748E-4</v>
      </c>
      <c r="CK385" s="13">
        <v>1.0878200220000001E-4</v>
      </c>
      <c r="CL385" s="13">
        <v>1.0725089359999999E-4</v>
      </c>
      <c r="CM385" s="13">
        <v>1.059983248E-4</v>
      </c>
      <c r="CN385" s="13">
        <v>1.045049438E-4</v>
      </c>
      <c r="CO385" s="13">
        <v>1.0283693679999999E-4</v>
      </c>
      <c r="CP385" s="13">
        <v>1.0150403620000001E-4</v>
      </c>
      <c r="CQ385" s="13">
        <v>1.00234299E-4</v>
      </c>
      <c r="CR385" s="13">
        <v>9.8718344800000006E-5</v>
      </c>
      <c r="CS385" s="13">
        <v>9.7470806200000015E-5</v>
      </c>
      <c r="CT385" s="13">
        <v>9.6334982199999992E-5</v>
      </c>
      <c r="CU385" s="13">
        <v>9.5193806799999999E-5</v>
      </c>
      <c r="CV385" s="13">
        <v>9.3875563400000012E-5</v>
      </c>
      <c r="CW385" s="13">
        <v>9.3072110600000003E-5</v>
      </c>
      <c r="CX385" s="13">
        <v>9.268998680000001E-5</v>
      </c>
      <c r="CY385" s="13">
        <v>9.1529838199999993E-5</v>
      </c>
      <c r="CZ385" s="13">
        <v>9.0150239000000003E-5</v>
      </c>
      <c r="DA385" s="13">
        <v>8.9062578999999999E-5</v>
      </c>
      <c r="DB385" s="13">
        <v>8.8091345399999991E-5</v>
      </c>
      <c r="DC385" s="13">
        <v>8.7630284000000017E-5</v>
      </c>
      <c r="DD385" s="13">
        <v>8.7451526000000012E-5</v>
      </c>
      <c r="DE385" s="13">
        <v>8.6738496400000012E-5</v>
      </c>
      <c r="DF385" s="13">
        <v>8.6323558199999996E-5</v>
      </c>
      <c r="DG385" s="13">
        <v>8.6069340200000012E-5</v>
      </c>
      <c r="DH385" s="13">
        <v>8.5382978399999992E-5</v>
      </c>
      <c r="DI385" s="13">
        <v>8.4883736999999989E-5</v>
      </c>
      <c r="DJ385" s="13">
        <v>8.4783200599999995E-5</v>
      </c>
      <c r="DK385" s="13">
        <v>8.42892598E-5</v>
      </c>
      <c r="DL385" s="13">
        <v>8.2596649999999998E-5</v>
      </c>
      <c r="DM385" s="13">
        <v>8.1286599000000013E-5</v>
      </c>
      <c r="DN385" s="13">
        <v>8.0388421600000005E-5</v>
      </c>
      <c r="DO385" s="13">
        <v>7.9904330199999992E-5</v>
      </c>
      <c r="DP385" s="13">
        <v>7.9711838000000009E-5</v>
      </c>
      <c r="DQ385" s="13">
        <v>7.9389308600000001E-5</v>
      </c>
      <c r="DR385" s="13">
        <v>7.9036106800000003E-5</v>
      </c>
      <c r="DS385" s="13">
        <v>7.8252412600000006E-5</v>
      </c>
      <c r="DT385" s="13">
        <v>7.7119033799999994E-5</v>
      </c>
      <c r="DU385" s="13">
        <v>7.5951274800000008E-5</v>
      </c>
      <c r="DV385" s="13">
        <v>7.48450482E-5</v>
      </c>
      <c r="DW385" s="13">
        <v>7.4317432599999998E-5</v>
      </c>
      <c r="DX385" s="13">
        <v>7.3907892599999999E-5</v>
      </c>
      <c r="DY385" s="13">
        <v>7.3588803800000004E-5</v>
      </c>
      <c r="DZ385" s="13">
        <v>7.3110809800000002E-5</v>
      </c>
      <c r="EA385" s="13">
        <v>7.2634763799999996E-5</v>
      </c>
      <c r="EB385" s="13">
        <v>7.2101676400000009E-5</v>
      </c>
      <c r="EC385" s="13">
        <v>7.1576531799999999E-5</v>
      </c>
      <c r="ED385" s="13">
        <v>7.0457318200000006E-5</v>
      </c>
      <c r="EE385" s="13">
        <v>6.9301283E-5</v>
      </c>
      <c r="EF385" s="13">
        <v>6.8648472400000002E-5</v>
      </c>
      <c r="EG385" s="13">
        <v>6.80727836E-5</v>
      </c>
      <c r="EH385" s="13">
        <v>6.77379232E-5</v>
      </c>
      <c r="EI385" s="13">
        <v>6.7648199200000001E-5</v>
      </c>
      <c r="EJ385" s="13">
        <v>6.7098664999999999E-5</v>
      </c>
      <c r="EK385" s="13">
        <v>6.6505244600000005E-5</v>
      </c>
      <c r="EL385" s="13">
        <v>6.6313293800000008E-5</v>
      </c>
      <c r="EM385" s="13">
        <v>6.5426718799999997E-5</v>
      </c>
      <c r="EN385" s="13">
        <v>6.4431836399999993E-5</v>
      </c>
      <c r="EO385" s="13">
        <v>6.3766015800000006E-5</v>
      </c>
      <c r="EP385" s="13">
        <v>6.31403148E-5</v>
      </c>
      <c r="EQ385" s="13">
        <v>6.2560169E-5</v>
      </c>
      <c r="ER385" s="13">
        <v>6.2268606799999998E-5</v>
      </c>
      <c r="ES385" s="13">
        <v>6.24319074E-5</v>
      </c>
      <c r="ET385" s="13">
        <v>6.2791516000000001E-5</v>
      </c>
      <c r="EU385" s="13">
        <v>6.2714416199999997E-5</v>
      </c>
      <c r="EV385" s="13">
        <v>6.1913479799999998E-5</v>
      </c>
      <c r="EW385" s="13">
        <v>6.1197183600000007E-5</v>
      </c>
      <c r="EX385" s="13">
        <v>6.0803445600000007E-5</v>
      </c>
      <c r="EY385" s="13">
        <v>6.0370551E-5</v>
      </c>
      <c r="EZ385" s="13">
        <v>6.0510985000000003E-5</v>
      </c>
      <c r="FA385" s="13">
        <v>6.0679126600000001E-5</v>
      </c>
      <c r="FB385" s="13">
        <v>6.0521509600000001E-5</v>
      </c>
      <c r="FC385" s="13">
        <v>6.0669717799999999E-5</v>
      </c>
      <c r="FD385" s="13">
        <v>6.0566832599999995E-5</v>
      </c>
      <c r="FE385" s="13">
        <v>5.99487856E-5</v>
      </c>
      <c r="FF385" s="13">
        <v>5.9108127999999994E-5</v>
      </c>
      <c r="FG385" s="13">
        <v>5.8506042200000003E-5</v>
      </c>
      <c r="FH385" s="13">
        <v>5.7738767000000007E-5</v>
      </c>
      <c r="FI385" s="13">
        <v>5.6952035800000001E-5</v>
      </c>
      <c r="FJ385" s="13">
        <v>5.7025718000000001E-5</v>
      </c>
      <c r="FK385" s="13">
        <v>5.7801132600000002E-5</v>
      </c>
      <c r="FL385" s="13">
        <v>5.8274284200000005E-5</v>
      </c>
      <c r="FM385" s="13">
        <v>5.8477823000000001E-5</v>
      </c>
      <c r="FN385" s="13">
        <v>5.8725543399999996E-5</v>
      </c>
      <c r="FO385" s="13">
        <v>5.8284290200000003E-5</v>
      </c>
      <c r="FP385" s="13">
        <v>5.7229989599999999E-5</v>
      </c>
      <c r="FQ385" s="13">
        <v>5.6302094000000001E-5</v>
      </c>
      <c r="FR385" s="13">
        <v>5.5367117200000004E-5</v>
      </c>
      <c r="FS385" s="13">
        <v>5.4595232399999996E-5</v>
      </c>
      <c r="FT385" s="13">
        <v>5.4220344600000003E-5</v>
      </c>
      <c r="FU385" s="13">
        <v>5.4281417799999998E-5</v>
      </c>
      <c r="FV385" s="13">
        <v>5.4522185400000003E-5</v>
      </c>
      <c r="FW385" s="13">
        <v>5.4488178400000004E-5</v>
      </c>
      <c r="FX385" s="13">
        <v>5.4487942400000005E-5</v>
      </c>
      <c r="FY385" s="13">
        <v>5.4904532800000003E-5</v>
      </c>
      <c r="FZ385" s="13">
        <v>5.5029717400000006E-5</v>
      </c>
      <c r="GA385" s="13">
        <v>5.4552680400000002E-5</v>
      </c>
      <c r="GB385" s="13">
        <v>5.4075562400000004E-5</v>
      </c>
      <c r="GC385" s="13">
        <v>5.3884354200000006E-5</v>
      </c>
      <c r="GD385" s="13">
        <v>5.3817030800000005E-5</v>
      </c>
      <c r="GE385" s="13">
        <v>5.3325976799999998E-5</v>
      </c>
      <c r="GF385" s="13">
        <v>5.24144732E-5</v>
      </c>
      <c r="GG385" s="13">
        <v>5.1469995600000003E-5</v>
      </c>
      <c r="GH385" s="13">
        <v>5.0788140600000002E-5</v>
      </c>
      <c r="GI385" s="13">
        <v>5.0425248200000001E-5</v>
      </c>
      <c r="GJ385" s="13">
        <v>4.9549530600000002E-5</v>
      </c>
      <c r="GK385" s="13">
        <v>4.89214982E-5</v>
      </c>
      <c r="GL385" s="13">
        <v>4.9092750000000002E-5</v>
      </c>
      <c r="GM385" s="13">
        <v>4.9580130599999995E-5</v>
      </c>
      <c r="GN385" s="13">
        <v>4.9788106600000005E-5</v>
      </c>
      <c r="GO385" s="13">
        <v>4.9824634000000004E-5</v>
      </c>
      <c r="GP385" s="13">
        <v>4.9996606600000001E-5</v>
      </c>
      <c r="GQ385" s="13">
        <v>4.9416514200000005E-5</v>
      </c>
      <c r="GR385" s="13">
        <v>4.8310783800000005E-5</v>
      </c>
      <c r="GS385" s="13">
        <v>4.7330857600000003E-5</v>
      </c>
      <c r="GT385" s="13">
        <v>4.6569496799999997E-5</v>
      </c>
      <c r="GU385" s="13">
        <v>4.6126088600000002E-5</v>
      </c>
      <c r="GV385" s="13">
        <v>4.5879860399999998E-5</v>
      </c>
      <c r="GW385" s="13">
        <v>4.5862362800000006E-5</v>
      </c>
      <c r="GX385" s="13">
        <v>4.6014723200000005E-5</v>
      </c>
    </row>
    <row r="386" spans="1:206" x14ac:dyDescent="0.25">
      <c r="A386" s="13" t="str">
        <f t="shared" si="4"/>
        <v>Boom-MEDIUM-1-7-3</v>
      </c>
      <c r="B386" s="13" t="s">
        <v>57</v>
      </c>
      <c r="C386" s="13" t="s">
        <v>31</v>
      </c>
      <c r="D386" s="23">
        <v>1</v>
      </c>
      <c r="E386" s="23">
        <v>7</v>
      </c>
      <c r="F386" s="32">
        <v>3</v>
      </c>
      <c r="G386" s="13">
        <v>9.2789386000000001E-2</v>
      </c>
      <c r="H386" s="13">
        <v>3.5018963E-2</v>
      </c>
      <c r="I386" s="13">
        <v>1.9126341599999999E-2</v>
      </c>
      <c r="J386" s="13">
        <v>1.2475987800000001E-2</v>
      </c>
      <c r="K386" s="13">
        <v>8.7644238600000004E-3</v>
      </c>
      <c r="L386" s="13">
        <v>6.5564119600000003E-3</v>
      </c>
      <c r="M386" s="13">
        <v>5.2054703600000005E-3</v>
      </c>
      <c r="N386" s="13">
        <v>4.3205777399999996E-3</v>
      </c>
      <c r="O386" s="13">
        <v>3.6541640400000004E-3</v>
      </c>
      <c r="P386" s="13">
        <v>3.1365921000000001E-3</v>
      </c>
      <c r="Q386" s="13">
        <v>2.72731004E-3</v>
      </c>
      <c r="R386" s="13">
        <v>2.3604122000000002E-3</v>
      </c>
      <c r="S386" s="13">
        <v>2.1065480800000003E-3</v>
      </c>
      <c r="T386" s="13">
        <v>1.8356795400000002E-3</v>
      </c>
      <c r="U386" s="13">
        <v>1.6190675200000002E-3</v>
      </c>
      <c r="V386" s="13">
        <v>1.395389804E-3</v>
      </c>
      <c r="W386" s="13">
        <v>1.194438784E-3</v>
      </c>
      <c r="X386" s="13">
        <v>1.0360139760000001E-3</v>
      </c>
      <c r="Y386" s="13">
        <v>8.9581116600000003E-4</v>
      </c>
      <c r="Z386" s="13">
        <v>7.8929403400000004E-4</v>
      </c>
      <c r="AA386" s="13">
        <v>7.0531068600000009E-4</v>
      </c>
      <c r="AB386" s="13">
        <v>6.3746268599999996E-4</v>
      </c>
      <c r="AC386" s="13">
        <v>5.8299731000000009E-4</v>
      </c>
      <c r="AD386" s="13">
        <v>5.3830730000000002E-4</v>
      </c>
      <c r="AE386" s="13">
        <v>5.0092392999999999E-4</v>
      </c>
      <c r="AF386" s="13">
        <v>4.6961192199999999E-4</v>
      </c>
      <c r="AG386" s="13">
        <v>4.4267764599999996E-4</v>
      </c>
      <c r="AH386" s="13">
        <v>4.18940862E-4</v>
      </c>
      <c r="AI386" s="13">
        <v>3.9799314599999998E-4</v>
      </c>
      <c r="AJ386" s="13">
        <v>3.79100462E-4</v>
      </c>
      <c r="AK386" s="13">
        <v>3.6197237E-4</v>
      </c>
      <c r="AL386" s="13">
        <v>3.4691225200000002E-4</v>
      </c>
      <c r="AM386" s="13">
        <v>3.3295481000000001E-4</v>
      </c>
      <c r="AN386" s="13">
        <v>3.1996236E-4</v>
      </c>
      <c r="AO386" s="13">
        <v>3.0843079800000001E-4</v>
      </c>
      <c r="AP386" s="13">
        <v>2.97954058E-4</v>
      </c>
      <c r="AQ386" s="13">
        <v>2.8826247000000003E-4</v>
      </c>
      <c r="AR386" s="13">
        <v>2.7927274099999997E-4</v>
      </c>
      <c r="AS386" s="13">
        <v>2.7116964540000002E-4</v>
      </c>
      <c r="AT386" s="13">
        <v>2.63434108E-4</v>
      </c>
      <c r="AU386" s="13">
        <v>2.5640640000000001E-4</v>
      </c>
      <c r="AV386" s="13">
        <v>2.4967504079999997E-4</v>
      </c>
      <c r="AW386" s="13">
        <v>2.425478622E-4</v>
      </c>
      <c r="AX386" s="13">
        <v>2.36326916E-4</v>
      </c>
      <c r="AY386" s="13">
        <v>2.3079245840000001E-4</v>
      </c>
      <c r="AZ386" s="13">
        <v>2.2565085579999999E-4</v>
      </c>
      <c r="BA386" s="13">
        <v>2.1991925439999999E-4</v>
      </c>
      <c r="BB386" s="13">
        <v>2.1469972419999999E-4</v>
      </c>
      <c r="BC386" s="13">
        <v>2.1054497140000003E-4</v>
      </c>
      <c r="BD386" s="13">
        <v>2.0629663699999999E-4</v>
      </c>
      <c r="BE386" s="13">
        <v>2.026035714E-4</v>
      </c>
      <c r="BF386" s="13">
        <v>1.9836545299999999E-4</v>
      </c>
      <c r="BG386" s="13">
        <v>1.9409281079999999E-4</v>
      </c>
      <c r="BH386" s="13">
        <v>1.9024972839999999E-4</v>
      </c>
      <c r="BI386" s="13">
        <v>1.870141976E-4</v>
      </c>
      <c r="BJ386" s="13">
        <v>1.8388469519999999E-4</v>
      </c>
      <c r="BK386" s="13">
        <v>1.8056528320000001E-4</v>
      </c>
      <c r="BL386" s="13">
        <v>1.7756458259999999E-4</v>
      </c>
      <c r="BM386" s="13">
        <v>1.745439012E-4</v>
      </c>
      <c r="BN386" s="13">
        <v>1.71758283E-4</v>
      </c>
      <c r="BO386" s="13">
        <v>1.693274316E-4</v>
      </c>
      <c r="BP386" s="13">
        <v>1.6685207279999999E-4</v>
      </c>
      <c r="BQ386" s="13">
        <v>1.639112136E-4</v>
      </c>
      <c r="BR386" s="13">
        <v>1.6129131700000002E-4</v>
      </c>
      <c r="BS386" s="13">
        <v>1.5897214839999998E-4</v>
      </c>
      <c r="BT386" s="13">
        <v>1.568172124E-4</v>
      </c>
      <c r="BU386" s="13">
        <v>1.546910596E-4</v>
      </c>
      <c r="BV386" s="13">
        <v>1.5211727539999999E-4</v>
      </c>
      <c r="BW386" s="13">
        <v>1.4914019E-4</v>
      </c>
      <c r="BX386" s="13">
        <v>1.4674909900000001E-4</v>
      </c>
      <c r="BY386" s="13">
        <v>1.4474508900000002E-4</v>
      </c>
      <c r="BZ386" s="13">
        <v>1.4276040319999999E-4</v>
      </c>
      <c r="CA386" s="13">
        <v>1.4082414940000003E-4</v>
      </c>
      <c r="CB386" s="13">
        <v>1.3799568580000001E-4</v>
      </c>
      <c r="CC386" s="13">
        <v>1.352449614E-4</v>
      </c>
      <c r="CD386" s="13">
        <v>1.3331038120000001E-4</v>
      </c>
      <c r="CE386" s="13">
        <v>1.318816142E-4</v>
      </c>
      <c r="CF386" s="13">
        <v>1.3011459840000001E-4</v>
      </c>
      <c r="CG386" s="13">
        <v>1.2808948200000001E-4</v>
      </c>
      <c r="CH386" s="13">
        <v>1.25773734E-4</v>
      </c>
      <c r="CI386" s="13">
        <v>1.2395207240000001E-4</v>
      </c>
      <c r="CJ386" s="13">
        <v>1.2203188059999999E-4</v>
      </c>
      <c r="CK386" s="13">
        <v>1.2085757979999999E-4</v>
      </c>
      <c r="CL386" s="13">
        <v>1.191235362E-4</v>
      </c>
      <c r="CM386" s="13">
        <v>1.174429592E-4</v>
      </c>
      <c r="CN386" s="13">
        <v>1.1622802659999999E-4</v>
      </c>
      <c r="CO386" s="13">
        <v>1.149931042E-4</v>
      </c>
      <c r="CP386" s="13">
        <v>1.1317426480000001E-4</v>
      </c>
      <c r="CQ386" s="13">
        <v>1.1099362079999999E-4</v>
      </c>
      <c r="CR386" s="13">
        <v>1.09441003E-4</v>
      </c>
      <c r="CS386" s="13">
        <v>1.081139636E-4</v>
      </c>
      <c r="CT386" s="13">
        <v>1.0722092619999999E-4</v>
      </c>
      <c r="CU386" s="13">
        <v>1.063301658E-4</v>
      </c>
      <c r="CV386" s="13">
        <v>1.0474988120000001E-4</v>
      </c>
      <c r="CW386" s="13">
        <v>1.035155422E-4</v>
      </c>
      <c r="CX386" s="13">
        <v>1.0246058519999999E-4</v>
      </c>
      <c r="CY386" s="13">
        <v>1.011096272E-4</v>
      </c>
      <c r="CZ386" s="13">
        <v>9.9268064600000004E-5</v>
      </c>
      <c r="DA386" s="13">
        <v>9.7806824199999989E-5</v>
      </c>
      <c r="DB386" s="13">
        <v>9.6328372600000011E-5</v>
      </c>
      <c r="DC386" s="13">
        <v>9.5368567999999993E-5</v>
      </c>
      <c r="DD386" s="13">
        <v>9.4929145200000012E-5</v>
      </c>
      <c r="DE386" s="13">
        <v>9.3905901400000001E-5</v>
      </c>
      <c r="DF386" s="13">
        <v>9.2613601799999999E-5</v>
      </c>
      <c r="DG386" s="13">
        <v>9.08385244E-5</v>
      </c>
      <c r="DH386" s="13">
        <v>8.8735113999999988E-5</v>
      </c>
      <c r="DI386" s="13">
        <v>8.7561567200000005E-5</v>
      </c>
      <c r="DJ386" s="13">
        <v>8.7181049800000011E-5</v>
      </c>
      <c r="DK386" s="13">
        <v>8.6555490199999991E-5</v>
      </c>
      <c r="DL386" s="13">
        <v>8.5389431200000001E-5</v>
      </c>
      <c r="DM386" s="13">
        <v>8.4030138400000004E-5</v>
      </c>
      <c r="DN386" s="13">
        <v>8.2327593399999995E-5</v>
      </c>
      <c r="DO386" s="13">
        <v>8.1480207399999992E-5</v>
      </c>
      <c r="DP386" s="13">
        <v>8.0760292599999994E-5</v>
      </c>
      <c r="DQ386" s="13">
        <v>7.9834608799999991E-5</v>
      </c>
      <c r="DR386" s="13">
        <v>7.8080250800000001E-5</v>
      </c>
      <c r="DS386" s="13">
        <v>7.7030314800000005E-5</v>
      </c>
      <c r="DT386" s="13">
        <v>7.6419516799999999E-5</v>
      </c>
      <c r="DU386" s="13">
        <v>7.5164430399999997E-5</v>
      </c>
      <c r="DV386" s="13">
        <v>7.3977598799999995E-5</v>
      </c>
      <c r="DW386" s="13">
        <v>7.2994885E-5</v>
      </c>
      <c r="DX386" s="13">
        <v>7.2431317000000005E-5</v>
      </c>
      <c r="DY386" s="13">
        <v>7.1737841599999998E-5</v>
      </c>
      <c r="DZ386" s="13">
        <v>7.0893027600000004E-5</v>
      </c>
      <c r="EA386" s="13">
        <v>7.0108153799999998E-5</v>
      </c>
      <c r="EB386" s="13">
        <v>6.9216063999999998E-5</v>
      </c>
      <c r="EC386" s="13">
        <v>6.7905234400000001E-5</v>
      </c>
      <c r="ED386" s="13">
        <v>6.5805139799999997E-5</v>
      </c>
      <c r="EE386" s="13">
        <v>6.4156866799999995E-5</v>
      </c>
      <c r="EF386" s="13">
        <v>6.3492781399999997E-5</v>
      </c>
      <c r="EG386" s="13">
        <v>6.3385967400000009E-5</v>
      </c>
      <c r="EH386" s="13">
        <v>6.27604218E-5</v>
      </c>
      <c r="EI386" s="13">
        <v>6.2661566600000007E-5</v>
      </c>
      <c r="EJ386" s="13">
        <v>6.2109172199999998E-5</v>
      </c>
      <c r="EK386" s="13">
        <v>6.1041608200000007E-5</v>
      </c>
      <c r="EL386" s="13">
        <v>5.9965886999999999E-5</v>
      </c>
      <c r="EM386" s="13">
        <v>5.8498407199999998E-5</v>
      </c>
      <c r="EN386" s="13">
        <v>5.76207928E-5</v>
      </c>
      <c r="EO386" s="13">
        <v>5.73974792E-5</v>
      </c>
      <c r="EP386" s="13">
        <v>5.7343943800000002E-5</v>
      </c>
      <c r="EQ386" s="13">
        <v>5.6914788E-5</v>
      </c>
      <c r="ER386" s="13">
        <v>5.61190318E-5</v>
      </c>
      <c r="ES386" s="13">
        <v>5.5479456999999999E-5</v>
      </c>
      <c r="ET386" s="13">
        <v>5.4981514200000004E-5</v>
      </c>
      <c r="EU386" s="13">
        <v>5.4670137600000001E-5</v>
      </c>
      <c r="EV386" s="13">
        <v>5.4507552399999995E-5</v>
      </c>
      <c r="EW386" s="13">
        <v>5.3989353799999999E-5</v>
      </c>
      <c r="EX386" s="13">
        <v>5.3243993000000008E-5</v>
      </c>
      <c r="EY386" s="13">
        <v>5.2666323800000003E-5</v>
      </c>
      <c r="EZ386" s="13">
        <v>5.1825376800000001E-5</v>
      </c>
      <c r="FA386" s="13">
        <v>5.1037981800000003E-5</v>
      </c>
      <c r="FB386" s="13">
        <v>5.0499894600000001E-5</v>
      </c>
      <c r="FC386" s="13">
        <v>5.0194820000000004E-5</v>
      </c>
      <c r="FD386" s="13">
        <v>5.01637936E-5</v>
      </c>
      <c r="FE386" s="13">
        <v>5.00357494E-5</v>
      </c>
      <c r="FF386" s="13">
        <v>4.9567226799999999E-5</v>
      </c>
      <c r="FG386" s="13">
        <v>4.9044114800000005E-5</v>
      </c>
      <c r="FH386" s="13">
        <v>4.8406547E-5</v>
      </c>
      <c r="FI386" s="13">
        <v>4.7670189400000006E-5</v>
      </c>
      <c r="FJ386" s="13">
        <v>4.7372782800000005E-5</v>
      </c>
      <c r="FK386" s="13">
        <v>4.77568786E-5</v>
      </c>
      <c r="FL386" s="13">
        <v>4.8102647800000004E-5</v>
      </c>
      <c r="FM386" s="13">
        <v>4.7283549400000003E-5</v>
      </c>
      <c r="FN386" s="13">
        <v>4.6305402399999997E-5</v>
      </c>
      <c r="FO386" s="13">
        <v>4.6167577600000002E-5</v>
      </c>
      <c r="FP386" s="13">
        <v>4.5567467799999996E-5</v>
      </c>
      <c r="FQ386" s="13">
        <v>4.5397167199999999E-5</v>
      </c>
      <c r="FR386" s="13">
        <v>4.5523339200000002E-5</v>
      </c>
      <c r="FS386" s="13">
        <v>4.53067022E-5</v>
      </c>
      <c r="FT386" s="13">
        <v>4.5424411999999998E-5</v>
      </c>
      <c r="FU386" s="13">
        <v>4.5457041200000004E-5</v>
      </c>
      <c r="FV386" s="13">
        <v>4.4961022199999995E-5</v>
      </c>
      <c r="FW386" s="13">
        <v>4.4063476800000003E-5</v>
      </c>
      <c r="FX386" s="13">
        <v>4.3413116799999996E-5</v>
      </c>
      <c r="FY386" s="13">
        <v>4.3110600200000003E-5</v>
      </c>
      <c r="FZ386" s="13">
        <v>4.29167256E-5</v>
      </c>
      <c r="GA386" s="13">
        <v>4.2865732399999999E-5</v>
      </c>
      <c r="GB386" s="13">
        <v>4.3099105199999999E-5</v>
      </c>
      <c r="GC386" s="13">
        <v>4.2940894200000001E-5</v>
      </c>
      <c r="GD386" s="13">
        <v>4.2360177799999998E-5</v>
      </c>
      <c r="GE386" s="13">
        <v>4.1714845799999998E-5</v>
      </c>
      <c r="GF386" s="13">
        <v>4.1258971E-5</v>
      </c>
      <c r="GG386" s="13">
        <v>4.0545983599999998E-5</v>
      </c>
      <c r="GH386" s="13">
        <v>3.9574657599999998E-5</v>
      </c>
      <c r="GI386" s="13">
        <v>3.93571994E-5</v>
      </c>
      <c r="GJ386" s="13">
        <v>3.9143495800000001E-5</v>
      </c>
      <c r="GK386" s="13">
        <v>3.8909757199999997E-5</v>
      </c>
      <c r="GL386" s="13">
        <v>3.8982312999999997E-5</v>
      </c>
      <c r="GM386" s="13">
        <v>3.8804987400000003E-5</v>
      </c>
      <c r="GN386" s="13">
        <v>3.8473497600000005E-5</v>
      </c>
      <c r="GO386" s="13">
        <v>3.8446073800000003E-5</v>
      </c>
      <c r="GP386" s="13">
        <v>3.827536E-5</v>
      </c>
      <c r="GQ386" s="13">
        <v>3.7946970600000002E-5</v>
      </c>
      <c r="GR386" s="13">
        <v>3.7208155600000001E-5</v>
      </c>
      <c r="GS386" s="13">
        <v>3.6451534800000001E-5</v>
      </c>
      <c r="GT386" s="13">
        <v>3.64850572E-5</v>
      </c>
      <c r="GU386" s="13">
        <v>3.6485726200000003E-5</v>
      </c>
      <c r="GV386" s="13">
        <v>3.5935232800000002E-5</v>
      </c>
      <c r="GW386" s="13">
        <v>3.5436927600000003E-5</v>
      </c>
      <c r="GX386" s="13">
        <v>3.4802860400000002E-5</v>
      </c>
    </row>
    <row r="387" spans="1:206" x14ac:dyDescent="0.25">
      <c r="A387" s="13" t="str">
        <f t="shared" si="4"/>
        <v>Boom-COARSE-1-20-Any</v>
      </c>
      <c r="B387" s="13" t="s">
        <v>57</v>
      </c>
      <c r="C387" s="13" t="s">
        <v>29</v>
      </c>
      <c r="D387" s="23">
        <v>1</v>
      </c>
      <c r="E387" s="23">
        <v>20</v>
      </c>
      <c r="F387" s="32" t="s">
        <v>48</v>
      </c>
      <c r="G387" s="33">
        <v>0.19732671399999999</v>
      </c>
      <c r="H387" s="33">
        <v>0.13750253699999998</v>
      </c>
      <c r="I387" s="33">
        <v>0.1043030326</v>
      </c>
      <c r="J387" s="33">
        <v>8.2620938000000005E-2</v>
      </c>
      <c r="K387" s="33">
        <v>6.7192436599999988E-2</v>
      </c>
      <c r="L387" s="33">
        <v>5.57935242E-2</v>
      </c>
      <c r="M387" s="33">
        <v>4.7913909399999996E-2</v>
      </c>
      <c r="N387" s="33">
        <v>4.1733061799999999E-2</v>
      </c>
      <c r="O387" s="33">
        <v>3.6832940499999994E-2</v>
      </c>
      <c r="P387" s="33">
        <v>3.3410403200000001E-2</v>
      </c>
      <c r="Q387" s="33">
        <v>3.0555623899999995E-2</v>
      </c>
      <c r="R387" s="33">
        <v>2.8010745999999996E-2</v>
      </c>
      <c r="S387" s="33">
        <v>2.5669001499999997E-2</v>
      </c>
      <c r="T387" s="33">
        <v>2.3518970399999999E-2</v>
      </c>
      <c r="U387" s="33">
        <v>2.1478134199999999E-2</v>
      </c>
      <c r="V387" s="33">
        <v>1.95524698E-2</v>
      </c>
      <c r="W387" s="33">
        <v>1.7718884099999999E-2</v>
      </c>
      <c r="X387" s="33">
        <v>1.6339996799999999E-2</v>
      </c>
      <c r="Y387" s="33">
        <v>1.518244889E-2</v>
      </c>
      <c r="Z387" s="33">
        <v>1.4140533689999998E-2</v>
      </c>
      <c r="AA387" s="33">
        <v>1.3223305069999998E-2</v>
      </c>
      <c r="AB387" s="33">
        <v>1.2404708629999999E-2</v>
      </c>
      <c r="AC387" s="33">
        <v>1.162769449E-2</v>
      </c>
      <c r="AD387" s="33">
        <v>1.0938873969999999E-2</v>
      </c>
      <c r="AE387" s="33">
        <v>1.031787484E-2</v>
      </c>
      <c r="AF387" s="33">
        <v>9.7190310799999992E-3</v>
      </c>
      <c r="AG387" s="33">
        <v>9.1820136299999994E-3</v>
      </c>
      <c r="AH387" s="33">
        <v>8.6989395199999989E-3</v>
      </c>
      <c r="AI387" s="33">
        <v>8.2615372299999993E-3</v>
      </c>
      <c r="AJ387" s="33">
        <v>7.8661365299999998E-3</v>
      </c>
      <c r="AK387" s="33">
        <v>7.5038426599999992E-3</v>
      </c>
      <c r="AL387" s="33">
        <v>7.1718672999999998E-3</v>
      </c>
      <c r="AM387" s="33">
        <v>6.8687773999999997E-3</v>
      </c>
      <c r="AN387" s="33">
        <v>6.5888050599999994E-3</v>
      </c>
      <c r="AO387" s="33">
        <v>6.3312941099999999E-3</v>
      </c>
      <c r="AP387" s="33">
        <v>6.0936910899999997E-3</v>
      </c>
      <c r="AQ387" s="33">
        <v>5.8717909699999987E-3</v>
      </c>
      <c r="AR387" s="33">
        <v>5.6662703999999994E-3</v>
      </c>
      <c r="AS387" s="33">
        <v>5.4725713700000001E-3</v>
      </c>
      <c r="AT387" s="33">
        <v>5.2928680999999997E-3</v>
      </c>
      <c r="AU387" s="33">
        <v>5.1232429899999996E-3</v>
      </c>
      <c r="AV387" s="33">
        <v>4.9632688999999997E-3</v>
      </c>
      <c r="AW387" s="33">
        <v>4.8132241099999992E-3</v>
      </c>
      <c r="AX387" s="33">
        <v>4.6719248100000003E-3</v>
      </c>
      <c r="AY387" s="33">
        <v>4.5389961399999994E-3</v>
      </c>
      <c r="AZ387" s="33">
        <v>4.4125329799999998E-3</v>
      </c>
      <c r="BA387" s="33">
        <v>4.2917685200000001E-3</v>
      </c>
      <c r="BB387" s="33">
        <v>4.1780657500000004E-3</v>
      </c>
      <c r="BC387" s="33">
        <v>4.0687149999999997E-3</v>
      </c>
      <c r="BD387" s="33">
        <v>3.96658216E-3</v>
      </c>
      <c r="BE387" s="33">
        <v>3.8687289499999998E-3</v>
      </c>
      <c r="BF387" s="33">
        <v>3.7757646099999998E-3</v>
      </c>
      <c r="BG387" s="33">
        <v>3.6873030099999994E-3</v>
      </c>
      <c r="BH387" s="33">
        <v>3.6028524899999995E-3</v>
      </c>
      <c r="BI387" s="33">
        <v>3.5228181499999999E-3</v>
      </c>
      <c r="BJ387" s="33">
        <v>3.4449503599999999E-3</v>
      </c>
      <c r="BK387" s="33">
        <v>3.3703104299999996E-3</v>
      </c>
      <c r="BL387" s="33">
        <v>3.2995965099999998E-3</v>
      </c>
      <c r="BM387" s="33">
        <v>3.2307520199999998E-3</v>
      </c>
      <c r="BN387" s="33">
        <v>3.1664063199999997E-3</v>
      </c>
      <c r="BO387" s="33">
        <v>3.1046489089999996E-3</v>
      </c>
      <c r="BP387" s="33">
        <v>3.0453670930000003E-3</v>
      </c>
      <c r="BQ387" s="33">
        <v>2.9887513079999996E-3</v>
      </c>
      <c r="BR387" s="33">
        <v>2.934857416E-3</v>
      </c>
      <c r="BS387" s="33">
        <v>2.8832893489999997E-3</v>
      </c>
      <c r="BT387" s="33">
        <v>2.8329385009999999E-3</v>
      </c>
      <c r="BU387" s="33">
        <v>2.7844765399999997E-3</v>
      </c>
      <c r="BV387" s="33">
        <v>2.7373857219999999E-3</v>
      </c>
      <c r="BW387" s="33">
        <v>2.6914617739999995E-3</v>
      </c>
      <c r="BX387" s="33">
        <v>2.6482339489999999E-3</v>
      </c>
      <c r="BY387" s="33">
        <v>2.6058805359999997E-3</v>
      </c>
      <c r="BZ387" s="33">
        <v>2.5664047079999998E-3</v>
      </c>
      <c r="CA387" s="33">
        <v>2.5284471959999997E-3</v>
      </c>
      <c r="CB387" s="33">
        <v>2.4925005960000001E-3</v>
      </c>
      <c r="CC387" s="33">
        <v>2.45830447E-3</v>
      </c>
      <c r="CD387" s="33">
        <v>2.4252618510000002E-3</v>
      </c>
      <c r="CE387" s="33">
        <v>2.3932479939999998E-3</v>
      </c>
      <c r="CF387" s="33">
        <v>2.361982302E-3</v>
      </c>
      <c r="CG387" s="33">
        <v>2.3326916210000001E-3</v>
      </c>
      <c r="CH387" s="33">
        <v>2.3046302929999995E-3</v>
      </c>
      <c r="CI387" s="33">
        <v>2.2772242989999997E-3</v>
      </c>
      <c r="CJ387" s="33">
        <v>2.2517488279999998E-3</v>
      </c>
      <c r="CK387" s="33">
        <v>2.2271967829999998E-3</v>
      </c>
      <c r="CL387" s="33">
        <v>2.2035233079999998E-3</v>
      </c>
      <c r="CM387" s="33">
        <v>2.1805197729999996E-3</v>
      </c>
      <c r="CN387" s="33">
        <v>2.1586154210000001E-3</v>
      </c>
      <c r="CO387" s="33">
        <v>2.1374268869999999E-3</v>
      </c>
      <c r="CP387" s="33">
        <v>2.1171929389999997E-3</v>
      </c>
      <c r="CQ387" s="33">
        <v>2.097785012E-3</v>
      </c>
      <c r="CR387" s="33">
        <v>2.0795162999999997E-3</v>
      </c>
      <c r="CS387" s="33">
        <v>2.0615232949999997E-3</v>
      </c>
      <c r="CT387" s="33">
        <v>2.0442476759999998E-3</v>
      </c>
      <c r="CU387" s="33">
        <v>2.0270308959999999E-3</v>
      </c>
      <c r="CV387" s="33">
        <v>2.0100988179999999E-3</v>
      </c>
      <c r="CW387" s="33">
        <v>1.9945751930000003E-3</v>
      </c>
      <c r="CX387" s="33">
        <v>1.9790560719999996E-3</v>
      </c>
      <c r="CY387" s="33">
        <v>1.9638150460000001E-3</v>
      </c>
      <c r="CZ387" s="33">
        <v>1.9492900959999998E-3</v>
      </c>
      <c r="DA387" s="33">
        <v>1.935398189E-3</v>
      </c>
      <c r="DB387" s="33">
        <v>1.9229328319999997E-3</v>
      </c>
      <c r="DC387" s="33">
        <v>1.9116775099999998E-3</v>
      </c>
      <c r="DD387" s="33">
        <v>1.9009033079999999E-3</v>
      </c>
      <c r="DE387" s="33">
        <v>1.8903172759999998E-3</v>
      </c>
      <c r="DF387" s="33">
        <v>1.879764672E-3</v>
      </c>
      <c r="DG387" s="33">
        <v>1.8695243909999998E-3</v>
      </c>
      <c r="DH387" s="33">
        <v>1.8584381399999999E-3</v>
      </c>
      <c r="DI387" s="33">
        <v>1.8469146930000001E-3</v>
      </c>
      <c r="DJ387" s="33">
        <v>1.8356326869999997E-3</v>
      </c>
      <c r="DK387" s="33">
        <v>1.8249145789999998E-3</v>
      </c>
      <c r="DL387" s="33">
        <v>1.8157965259999998E-3</v>
      </c>
      <c r="DM387" s="33">
        <v>1.80712612E-3</v>
      </c>
      <c r="DN387" s="33">
        <v>1.798198106E-3</v>
      </c>
      <c r="DO387" s="33">
        <v>1.7905547319999999E-3</v>
      </c>
      <c r="DP387" s="33">
        <v>1.7831442630000002E-3</v>
      </c>
      <c r="DQ387" s="33">
        <v>1.7757169149999997E-3</v>
      </c>
      <c r="DR387" s="33">
        <v>1.767520241E-3</v>
      </c>
      <c r="DS387" s="33">
        <v>1.7596068309999999E-3</v>
      </c>
      <c r="DT387" s="33">
        <v>1.751916727E-3</v>
      </c>
      <c r="DU387" s="33">
        <v>1.7441651149999998E-3</v>
      </c>
      <c r="DV387" s="33">
        <v>1.7363535150000001E-3</v>
      </c>
      <c r="DW387" s="33">
        <v>1.7277667339999998E-3</v>
      </c>
      <c r="DX387" s="33">
        <v>1.7197403359999999E-3</v>
      </c>
      <c r="DY387" s="33">
        <v>1.7120112409999997E-3</v>
      </c>
      <c r="DZ387" s="33">
        <v>1.703890547E-3</v>
      </c>
      <c r="EA387" s="33">
        <v>1.69672356E-3</v>
      </c>
      <c r="EB387" s="33">
        <v>1.6900255059999999E-3</v>
      </c>
      <c r="EC387" s="33">
        <v>1.6839161599999999E-3</v>
      </c>
      <c r="ED387" s="33">
        <v>1.6776945269999998E-3</v>
      </c>
      <c r="EE387" s="33">
        <v>1.6718822669999998E-3</v>
      </c>
      <c r="EF387" s="33">
        <v>1.666871192E-3</v>
      </c>
      <c r="EG387" s="33">
        <v>1.6615610639999997E-3</v>
      </c>
      <c r="EH387" s="33">
        <v>1.6558461639999999E-3</v>
      </c>
      <c r="EI387" s="33">
        <v>1.6491633259999999E-3</v>
      </c>
      <c r="EJ387" s="33">
        <v>1.641773991E-3</v>
      </c>
      <c r="EK387" s="33">
        <v>1.6349374249999998E-3</v>
      </c>
      <c r="EL387" s="33">
        <v>1.6283411729999999E-3</v>
      </c>
      <c r="EM387" s="33">
        <v>1.621877127E-3</v>
      </c>
      <c r="EN387" s="33">
        <v>1.615778441E-3</v>
      </c>
      <c r="EO387" s="33">
        <v>1.6109959799999998E-3</v>
      </c>
      <c r="EP387" s="33">
        <v>1.6065715529999997E-3</v>
      </c>
      <c r="EQ387" s="33">
        <v>1.6012787669999998E-3</v>
      </c>
      <c r="ER387" s="33">
        <v>1.595407509E-3</v>
      </c>
      <c r="ES387" s="33">
        <v>1.589368345E-3</v>
      </c>
      <c r="ET387" s="33">
        <v>1.5832238879999998E-3</v>
      </c>
      <c r="EU387" s="33">
        <v>1.577210791E-3</v>
      </c>
      <c r="EV387" s="33">
        <v>1.5704226660000001E-3</v>
      </c>
      <c r="EW387" s="33">
        <v>1.5641415300000001E-3</v>
      </c>
      <c r="EX387" s="33">
        <v>1.5584173720000001E-3</v>
      </c>
      <c r="EY387" s="33">
        <v>1.5533315989999998E-3</v>
      </c>
      <c r="EZ387" s="33">
        <v>1.548793584E-3</v>
      </c>
      <c r="FA387" s="33">
        <v>1.5441947399999999E-3</v>
      </c>
      <c r="FB387" s="33">
        <v>1.5395502489999999E-3</v>
      </c>
      <c r="FC387" s="33">
        <v>1.5349373699999999E-3</v>
      </c>
      <c r="FD387" s="33">
        <v>1.530863694E-3</v>
      </c>
      <c r="FE387" s="33">
        <v>1.5266462330000001E-3</v>
      </c>
      <c r="FF387" s="33">
        <v>1.5215906769999999E-3</v>
      </c>
      <c r="FG387" s="33">
        <v>1.516461382E-3</v>
      </c>
      <c r="FH387" s="33">
        <v>1.5113840749999999E-3</v>
      </c>
      <c r="FI387" s="33">
        <v>1.5059289429999998E-3</v>
      </c>
      <c r="FJ387" s="33">
        <v>1.4999828449999998E-3</v>
      </c>
      <c r="FK387" s="33">
        <v>1.4936116019999999E-3</v>
      </c>
      <c r="FL387" s="33">
        <v>1.486760681E-3</v>
      </c>
      <c r="FM387" s="33">
        <v>1.4799904799999999E-3</v>
      </c>
      <c r="FN387" s="33">
        <v>1.4737974639999999E-3</v>
      </c>
      <c r="FO387" s="33">
        <v>1.467825231E-3</v>
      </c>
      <c r="FP387" s="33">
        <v>1.4619531989999998E-3</v>
      </c>
      <c r="FQ387" s="33">
        <v>1.4563457639999999E-3</v>
      </c>
      <c r="FR387" s="33">
        <v>1.4507173039999999E-3</v>
      </c>
      <c r="FS387" s="33">
        <v>1.4449002709999998E-3</v>
      </c>
      <c r="FT387" s="33">
        <v>1.4388602210000001E-3</v>
      </c>
      <c r="FU387" s="33">
        <v>1.4319476339999999E-3</v>
      </c>
      <c r="FV387" s="33">
        <v>1.4245064789999999E-3</v>
      </c>
      <c r="FW387" s="33">
        <v>1.417499765E-3</v>
      </c>
      <c r="FX387" s="33">
        <v>1.4109135949999998E-3</v>
      </c>
      <c r="FY387" s="33">
        <v>1.4043162719999999E-3</v>
      </c>
      <c r="FZ387" s="33">
        <v>1.3972816769999999E-3</v>
      </c>
      <c r="GA387" s="33">
        <v>1.3904109869999999E-3</v>
      </c>
      <c r="GB387" s="33">
        <v>1.38403106E-3</v>
      </c>
      <c r="GC387" s="33">
        <v>1.3775774179999997E-3</v>
      </c>
      <c r="GD387" s="33">
        <v>1.3703704919999999E-3</v>
      </c>
      <c r="GE387" s="33">
        <v>1.3625057489999998E-3</v>
      </c>
      <c r="GF387" s="33">
        <v>1.354440747E-3</v>
      </c>
      <c r="GG387" s="33">
        <v>1.3459432069999999E-3</v>
      </c>
      <c r="GH387" s="33">
        <v>1.3368817369999999E-3</v>
      </c>
      <c r="GI387" s="33">
        <v>1.3276806989999999E-3</v>
      </c>
      <c r="GJ387" s="33">
        <v>1.318918677E-3</v>
      </c>
      <c r="GK387" s="33">
        <v>1.3104146279999999E-3</v>
      </c>
      <c r="GL387" s="33">
        <v>1.3020408199999999E-3</v>
      </c>
      <c r="GM387" s="33">
        <v>1.294397246E-3</v>
      </c>
      <c r="GN387" s="33">
        <v>1.28740417E-3</v>
      </c>
      <c r="GO387" s="33">
        <v>1.2802566369999999E-3</v>
      </c>
      <c r="GP387" s="33">
        <v>1.2728000720000001E-3</v>
      </c>
      <c r="GQ387" s="33">
        <v>1.2655195169999998E-3</v>
      </c>
      <c r="GR387" s="33">
        <v>1.2586945240000002E-3</v>
      </c>
      <c r="GS387" s="33">
        <v>1.2518235059999997E-3</v>
      </c>
      <c r="GT387" s="33">
        <v>1.2438186279999999E-3</v>
      </c>
      <c r="GU387" s="33">
        <v>1.235078313E-3</v>
      </c>
      <c r="GV387" s="33">
        <v>1.2265993449999998E-3</v>
      </c>
      <c r="GW387" s="33">
        <v>1.218100959E-3</v>
      </c>
      <c r="GX387" s="33">
        <v>1.2094432399999998E-3</v>
      </c>
    </row>
    <row r="388" spans="1:206" x14ac:dyDescent="0.25">
      <c r="A388" s="13" t="str">
        <f t="shared" si="4"/>
        <v>Boom-COARSE-1-14-Any</v>
      </c>
      <c r="B388" s="13" t="s">
        <v>57</v>
      </c>
      <c r="C388" s="13" t="s">
        <v>29</v>
      </c>
      <c r="D388" s="23">
        <v>1</v>
      </c>
      <c r="E388" s="23">
        <v>14</v>
      </c>
      <c r="F388" s="32" t="s">
        <v>48</v>
      </c>
      <c r="G388" s="33">
        <v>0.13814741899999999</v>
      </c>
      <c r="H388" s="33">
        <v>8.9747273099999997E-2</v>
      </c>
      <c r="I388" s="33">
        <v>6.4760450199999986E-2</v>
      </c>
      <c r="J388" s="33">
        <v>4.9541285499999997E-2</v>
      </c>
      <c r="K388" s="33">
        <v>4.0016829800000001E-2</v>
      </c>
      <c r="L388" s="33">
        <v>3.3364942799999998E-2</v>
      </c>
      <c r="M388" s="33">
        <v>2.9249656199999998E-2</v>
      </c>
      <c r="N388" s="33">
        <v>2.6120128200000002E-2</v>
      </c>
      <c r="O388" s="33">
        <v>2.3676061999999998E-2</v>
      </c>
      <c r="P388" s="33">
        <v>2.1579301199999998E-2</v>
      </c>
      <c r="Q388" s="33">
        <v>1.9786014499999997E-2</v>
      </c>
      <c r="R388" s="33">
        <v>1.81238401E-2</v>
      </c>
      <c r="S388" s="33">
        <v>1.6574066200000001E-2</v>
      </c>
      <c r="T388" s="33">
        <v>1.517313529E-2</v>
      </c>
      <c r="U388" s="33">
        <v>1.381771608E-2</v>
      </c>
      <c r="V388" s="33">
        <v>1.2462123009999999E-2</v>
      </c>
      <c r="W388" s="33">
        <v>1.1165039849999999E-2</v>
      </c>
      <c r="X388" s="33">
        <v>1.036243907E-2</v>
      </c>
      <c r="Y388" s="33">
        <v>9.6641539900000004E-3</v>
      </c>
      <c r="Z388" s="33">
        <v>9.0569058999999986E-3</v>
      </c>
      <c r="AA388" s="33">
        <v>8.492304249999999E-3</v>
      </c>
      <c r="AB388" s="33">
        <v>7.9958605699999991E-3</v>
      </c>
      <c r="AC388" s="33">
        <v>7.5169577399999991E-3</v>
      </c>
      <c r="AD388" s="33">
        <v>7.1016172999999998E-3</v>
      </c>
      <c r="AE388" s="33">
        <v>6.7383339700000005E-3</v>
      </c>
      <c r="AF388" s="33">
        <v>6.4174845299999998E-3</v>
      </c>
      <c r="AG388" s="33">
        <v>6.1324444299999999E-3</v>
      </c>
      <c r="AH388" s="33">
        <v>5.879253699999999E-3</v>
      </c>
      <c r="AI388" s="33">
        <v>5.6509769899999998E-3</v>
      </c>
      <c r="AJ388" s="33">
        <v>5.44555639E-3</v>
      </c>
      <c r="AK388" s="33">
        <v>5.2591812799999988E-3</v>
      </c>
      <c r="AL388" s="33">
        <v>5.08893722E-3</v>
      </c>
      <c r="AM388" s="33">
        <v>4.9339978499999999E-3</v>
      </c>
      <c r="AN388" s="33">
        <v>4.7915859899999996E-3</v>
      </c>
      <c r="AO388" s="33">
        <v>4.6601647299999993E-3</v>
      </c>
      <c r="AP388" s="33">
        <v>4.5390314099999999E-3</v>
      </c>
      <c r="AQ388" s="33">
        <v>4.42643397E-3</v>
      </c>
      <c r="AR388" s="33">
        <v>4.3218459300000001E-3</v>
      </c>
      <c r="AS388" s="33">
        <v>4.2230826099999997E-3</v>
      </c>
      <c r="AT388" s="33">
        <v>4.1314625500000002E-3</v>
      </c>
      <c r="AU388" s="33">
        <v>4.0455853999999992E-3</v>
      </c>
      <c r="AV388" s="33">
        <v>3.9640404899999992E-3</v>
      </c>
      <c r="AW388" s="33">
        <v>3.88632162E-3</v>
      </c>
      <c r="AX388" s="33">
        <v>3.8132610499999994E-3</v>
      </c>
      <c r="AY388" s="33">
        <v>3.7435972399999995E-3</v>
      </c>
      <c r="AZ388" s="33">
        <v>3.6783864999999998E-3</v>
      </c>
      <c r="BA388" s="33">
        <v>3.6164415289999998E-3</v>
      </c>
      <c r="BB388" s="33">
        <v>3.5580434699999997E-3</v>
      </c>
      <c r="BC388" s="33">
        <v>3.5010579249999999E-3</v>
      </c>
      <c r="BD388" s="33">
        <v>3.4467930029999996E-3</v>
      </c>
      <c r="BE388" s="33">
        <v>3.3938131329999998E-3</v>
      </c>
      <c r="BF388" s="33">
        <v>3.3438767269999997E-3</v>
      </c>
      <c r="BG388" s="33">
        <v>3.2956258919999998E-3</v>
      </c>
      <c r="BH388" s="33">
        <v>3.2495118149999998E-3</v>
      </c>
      <c r="BI388" s="33">
        <v>3.2054808809999997E-3</v>
      </c>
      <c r="BJ388" s="33">
        <v>3.1635910059999999E-3</v>
      </c>
      <c r="BK388" s="33">
        <v>3.1226143789999999E-3</v>
      </c>
      <c r="BL388" s="33">
        <v>3.0825633669999998E-3</v>
      </c>
      <c r="BM388" s="33">
        <v>3.0437781489999999E-3</v>
      </c>
      <c r="BN388" s="33">
        <v>3.0062703729999999E-3</v>
      </c>
      <c r="BO388" s="33">
        <v>2.9693707999999997E-3</v>
      </c>
      <c r="BP388" s="33">
        <v>2.9349749720000004E-3</v>
      </c>
      <c r="BQ388" s="33">
        <v>2.9010802439999998E-3</v>
      </c>
      <c r="BR388" s="33">
        <v>2.8690218810000002E-3</v>
      </c>
      <c r="BS388" s="33">
        <v>2.8377935549999999E-3</v>
      </c>
      <c r="BT388" s="33">
        <v>2.8067224099999999E-3</v>
      </c>
      <c r="BU388" s="33">
        <v>2.7761589879999999E-3</v>
      </c>
      <c r="BV388" s="33">
        <v>2.7452053300000001E-3</v>
      </c>
      <c r="BW388" s="33">
        <v>2.7139795160000002E-3</v>
      </c>
      <c r="BX388" s="33">
        <v>2.6840619269999999E-3</v>
      </c>
      <c r="BY388" s="33">
        <v>2.6549745870000003E-3</v>
      </c>
      <c r="BZ388" s="33">
        <v>2.6262891349999999E-3</v>
      </c>
      <c r="CA388" s="33">
        <v>2.5986318799999996E-3</v>
      </c>
      <c r="CB388" s="33">
        <v>2.5713562359999998E-3</v>
      </c>
      <c r="CC388" s="33">
        <v>2.5441625260000001E-3</v>
      </c>
      <c r="CD388" s="33">
        <v>2.517972724E-3</v>
      </c>
      <c r="CE388" s="33">
        <v>2.4922641789999998E-3</v>
      </c>
      <c r="CF388" s="33">
        <v>2.4666033449999999E-3</v>
      </c>
      <c r="CG388" s="33">
        <v>2.4405512659999998E-3</v>
      </c>
      <c r="CH388" s="33">
        <v>2.4153354259999994E-3</v>
      </c>
      <c r="CI388" s="33">
        <v>2.3902480969999998E-3</v>
      </c>
      <c r="CJ388" s="33">
        <v>2.3661213899999999E-3</v>
      </c>
      <c r="CK388" s="33">
        <v>2.3426954109999998E-3</v>
      </c>
      <c r="CL388" s="33">
        <v>2.3203061630000001E-3</v>
      </c>
      <c r="CM388" s="33">
        <v>2.2983319749999998E-3</v>
      </c>
      <c r="CN388" s="33">
        <v>2.2765960549999999E-3</v>
      </c>
      <c r="CO388" s="33">
        <v>2.2548410609999998E-3</v>
      </c>
      <c r="CP388" s="33">
        <v>2.2326354220000002E-3</v>
      </c>
      <c r="CQ388" s="33">
        <v>2.2103655299999998E-3</v>
      </c>
      <c r="CR388" s="33">
        <v>2.1884329820000001E-3</v>
      </c>
      <c r="CS388" s="33">
        <v>2.167321166E-3</v>
      </c>
      <c r="CT388" s="33">
        <v>2.1466783389999999E-3</v>
      </c>
      <c r="CU388" s="33">
        <v>2.127337654E-3</v>
      </c>
      <c r="CV388" s="33">
        <v>2.107882698E-3</v>
      </c>
      <c r="CW388" s="33">
        <v>2.0882184289999998E-3</v>
      </c>
      <c r="CX388" s="33">
        <v>2.0694938989999998E-3</v>
      </c>
      <c r="CY388" s="33">
        <v>2.0500286119999999E-3</v>
      </c>
      <c r="CZ388" s="33">
        <v>2.0302999439999999E-3</v>
      </c>
      <c r="DA388" s="33">
        <v>2.0112660859999999E-3</v>
      </c>
      <c r="DB388" s="33">
        <v>1.9928922879999997E-3</v>
      </c>
      <c r="DC388" s="33">
        <v>1.9750985419999998E-3</v>
      </c>
      <c r="DD388" s="33">
        <v>1.9577120359999998E-3</v>
      </c>
      <c r="DE388" s="33">
        <v>1.9396479839999996E-3</v>
      </c>
      <c r="DF388" s="33">
        <v>1.9211222769999997E-3</v>
      </c>
      <c r="DG388" s="33">
        <v>1.9033233500000001E-3</v>
      </c>
      <c r="DH388" s="33">
        <v>1.8855588170000001E-3</v>
      </c>
      <c r="DI388" s="33">
        <v>1.8680170499999998E-3</v>
      </c>
      <c r="DJ388" s="33">
        <v>1.8505576459999999E-3</v>
      </c>
      <c r="DK388" s="33">
        <v>1.8336577509999999E-3</v>
      </c>
      <c r="DL388" s="33">
        <v>1.8171586109999999E-3</v>
      </c>
      <c r="DM388" s="33">
        <v>1.8012704620000001E-3</v>
      </c>
      <c r="DN388" s="33">
        <v>1.7863705399999998E-3</v>
      </c>
      <c r="DO388" s="33">
        <v>1.7718959739999997E-3</v>
      </c>
      <c r="DP388" s="33">
        <v>1.7577959319999997E-3</v>
      </c>
      <c r="DQ388" s="33">
        <v>1.7437027360000001E-3</v>
      </c>
      <c r="DR388" s="33">
        <v>1.729758238E-3</v>
      </c>
      <c r="DS388" s="33">
        <v>1.715426743E-3</v>
      </c>
      <c r="DT388" s="33">
        <v>1.7005557919999999E-3</v>
      </c>
      <c r="DU388" s="33">
        <v>1.6866838590000001E-3</v>
      </c>
      <c r="DV388" s="33">
        <v>1.673946648E-3</v>
      </c>
      <c r="DW388" s="33">
        <v>1.662218233E-3</v>
      </c>
      <c r="DX388" s="33">
        <v>1.650927157E-3</v>
      </c>
      <c r="DY388" s="33">
        <v>1.6400792519999999E-3</v>
      </c>
      <c r="DZ388" s="33">
        <v>1.6298020470000001E-3</v>
      </c>
      <c r="EA388" s="33">
        <v>1.6196186889999998E-3</v>
      </c>
      <c r="EB388" s="33">
        <v>1.60910734E-3</v>
      </c>
      <c r="EC388" s="33">
        <v>1.598711893E-3</v>
      </c>
      <c r="ED388" s="33">
        <v>1.5888271750000001E-3</v>
      </c>
      <c r="EE388" s="33">
        <v>1.5795694719999999E-3</v>
      </c>
      <c r="EF388" s="33">
        <v>1.5708110729999998E-3</v>
      </c>
      <c r="EG388" s="33">
        <v>1.5622102169999999E-3</v>
      </c>
      <c r="EH388" s="33">
        <v>1.553428136E-3</v>
      </c>
      <c r="EI388" s="33">
        <v>1.54466158E-3</v>
      </c>
      <c r="EJ388" s="33">
        <v>1.5357668039999999E-3</v>
      </c>
      <c r="EK388" s="33">
        <v>1.5271968399999999E-3</v>
      </c>
      <c r="EL388" s="33">
        <v>1.5196299550000001E-3</v>
      </c>
      <c r="EM388" s="33">
        <v>1.5126222119999997E-3</v>
      </c>
      <c r="EN388" s="33">
        <v>1.5061761069999999E-3</v>
      </c>
      <c r="EO388" s="33">
        <v>1.5004219219999998E-3</v>
      </c>
      <c r="EP388" s="33">
        <v>1.4950788199999997E-3</v>
      </c>
      <c r="EQ388" s="33">
        <v>1.4903389099999997E-3</v>
      </c>
      <c r="ER388" s="33">
        <v>1.4854350509999998E-3</v>
      </c>
      <c r="ES388" s="33">
        <v>1.480336893E-3</v>
      </c>
      <c r="ET388" s="33">
        <v>1.4748786829999999E-3</v>
      </c>
      <c r="EU388" s="33">
        <v>1.4692121090000001E-3</v>
      </c>
      <c r="EV388" s="33">
        <v>1.4634739239999996E-3</v>
      </c>
      <c r="EW388" s="33">
        <v>1.4574108139999999E-3</v>
      </c>
      <c r="EX388" s="33">
        <v>1.451586157E-3</v>
      </c>
      <c r="EY388" s="33">
        <v>1.4458922309999998E-3</v>
      </c>
      <c r="EZ388" s="33">
        <v>1.440536296E-3</v>
      </c>
      <c r="FA388" s="33">
        <v>1.4355252909999997E-3</v>
      </c>
      <c r="FB388" s="33">
        <v>1.4303492479999999E-3</v>
      </c>
      <c r="FC388" s="33">
        <v>1.42538454E-3</v>
      </c>
      <c r="FD388" s="33">
        <v>1.420127059E-3</v>
      </c>
      <c r="FE388" s="33">
        <v>1.4147346619999999E-3</v>
      </c>
      <c r="FF388" s="33">
        <v>1.4096671109999999E-3</v>
      </c>
      <c r="FG388" s="33">
        <v>1.4044339549999997E-3</v>
      </c>
      <c r="FH388" s="33">
        <v>1.399416419E-3</v>
      </c>
      <c r="FI388" s="33">
        <v>1.3946166859999999E-3</v>
      </c>
      <c r="FJ388" s="33">
        <v>1.3903328259999999E-3</v>
      </c>
      <c r="FK388" s="33">
        <v>1.3860335649999998E-3</v>
      </c>
      <c r="FL388" s="33">
        <v>1.3812916429999998E-3</v>
      </c>
      <c r="FM388" s="33">
        <v>1.376171827E-3</v>
      </c>
      <c r="FN388" s="33">
        <v>1.370808996E-3</v>
      </c>
      <c r="FO388" s="33">
        <v>1.3656961849999999E-3</v>
      </c>
      <c r="FP388" s="33">
        <v>1.3605298839999998E-3</v>
      </c>
      <c r="FQ388" s="33">
        <v>1.3552717479999997E-3</v>
      </c>
      <c r="FR388" s="33">
        <v>1.3499384949999999E-3</v>
      </c>
      <c r="FS388" s="33">
        <v>1.3445460909999999E-3</v>
      </c>
      <c r="FT388" s="33">
        <v>1.339482848E-3</v>
      </c>
      <c r="FU388" s="33">
        <v>1.3346725990000001E-3</v>
      </c>
      <c r="FV388" s="33">
        <v>1.32998942E-3</v>
      </c>
      <c r="FW388" s="33">
        <v>1.3250786149999996E-3</v>
      </c>
      <c r="FX388" s="33">
        <v>1.3200704659999999E-3</v>
      </c>
      <c r="FY388" s="33">
        <v>1.315453121E-3</v>
      </c>
      <c r="FZ388" s="33">
        <v>1.3109796899999999E-3</v>
      </c>
      <c r="GA388" s="33">
        <v>1.3065557369999997E-3</v>
      </c>
      <c r="GB388" s="33">
        <v>1.302262058E-3</v>
      </c>
      <c r="GC388" s="33">
        <v>1.2978194439999999E-3</v>
      </c>
      <c r="GD388" s="33">
        <v>1.2934271389999999E-3</v>
      </c>
      <c r="GE388" s="33">
        <v>1.2889513599999998E-3</v>
      </c>
      <c r="GF388" s="33">
        <v>1.2841684609999997E-3</v>
      </c>
      <c r="GG388" s="33">
        <v>1.2793968899999998E-3</v>
      </c>
      <c r="GH388" s="33">
        <v>1.2748860779999999E-3</v>
      </c>
      <c r="GI388" s="33">
        <v>1.2707618959999999E-3</v>
      </c>
      <c r="GJ388" s="33">
        <v>1.2662130349999998E-3</v>
      </c>
      <c r="GK388" s="33">
        <v>1.261704716E-3</v>
      </c>
      <c r="GL388" s="33">
        <v>1.257870033E-3</v>
      </c>
      <c r="GM388" s="33">
        <v>1.2539106939999998E-3</v>
      </c>
      <c r="GN388" s="33">
        <v>1.249629428E-3</v>
      </c>
      <c r="GO388" s="33">
        <v>1.2449802359999998E-3</v>
      </c>
      <c r="GP388" s="33">
        <v>1.239943845E-3</v>
      </c>
      <c r="GQ388" s="33">
        <v>1.2342677049999998E-3</v>
      </c>
      <c r="GR388" s="33">
        <v>1.2280053819999999E-3</v>
      </c>
      <c r="GS388" s="33">
        <v>1.2216365329999999E-3</v>
      </c>
      <c r="GT388" s="33">
        <v>1.2154826069999999E-3</v>
      </c>
      <c r="GU388" s="33">
        <v>1.2098361679999999E-3</v>
      </c>
      <c r="GV388" s="33">
        <v>1.2039335949999999E-3</v>
      </c>
      <c r="GW388" s="33">
        <v>1.1979408819999997E-3</v>
      </c>
      <c r="GX388" s="33">
        <v>1.1927018289999999E-3</v>
      </c>
    </row>
    <row r="389" spans="1:206" x14ac:dyDescent="0.25">
      <c r="A389" s="13" t="str">
        <f t="shared" si="4"/>
        <v>Boom-COARSE-1-7-Any</v>
      </c>
      <c r="B389" s="13" t="s">
        <v>57</v>
      </c>
      <c r="C389" s="13" t="s">
        <v>29</v>
      </c>
      <c r="D389" s="23">
        <v>1</v>
      </c>
      <c r="E389" s="23">
        <v>7</v>
      </c>
      <c r="F389" s="32" t="s">
        <v>48</v>
      </c>
      <c r="G389" s="33">
        <v>6.5487777899999988E-2</v>
      </c>
      <c r="H389" s="33">
        <v>3.6791008399999992E-2</v>
      </c>
      <c r="I389" s="33">
        <v>2.5952355599999997E-2</v>
      </c>
      <c r="J389" s="33">
        <v>2.0975940899999997E-2</v>
      </c>
      <c r="K389" s="33">
        <v>1.7765057000000001E-2</v>
      </c>
      <c r="L389" s="33">
        <v>1.6235923399999998E-2</v>
      </c>
      <c r="M389" s="33">
        <v>1.5482228779999999E-2</v>
      </c>
      <c r="N389" s="33">
        <v>1.494563518E-2</v>
      </c>
      <c r="O389" s="33">
        <v>1.4427320189999999E-2</v>
      </c>
      <c r="P389" s="33">
        <v>1.391596325E-2</v>
      </c>
      <c r="Q389" s="33">
        <v>1.32522773E-2</v>
      </c>
      <c r="R389" s="33">
        <v>1.25557069E-2</v>
      </c>
      <c r="S389" s="33">
        <v>1.1762518169999998E-2</v>
      </c>
      <c r="T389" s="33">
        <v>1.0875695599999999E-2</v>
      </c>
      <c r="U389" s="33">
        <v>9.9091866999999993E-3</v>
      </c>
      <c r="V389" s="33">
        <v>8.9159939099999995E-3</v>
      </c>
      <c r="W389" s="33">
        <v>7.9052556899999998E-3</v>
      </c>
      <c r="X389" s="33">
        <v>7.4190535899999995E-3</v>
      </c>
      <c r="Y389" s="33">
        <v>7.0086503399999995E-3</v>
      </c>
      <c r="Z389" s="33">
        <v>6.6598127E-3</v>
      </c>
      <c r="AA389" s="33">
        <v>6.3785821899999999E-3</v>
      </c>
      <c r="AB389" s="33">
        <v>6.154056629999999E-3</v>
      </c>
      <c r="AC389" s="33">
        <v>5.9624685799999997E-3</v>
      </c>
      <c r="AD389" s="33">
        <v>5.791435299999999E-3</v>
      </c>
      <c r="AE389" s="33">
        <v>5.6333508399999998E-3</v>
      </c>
      <c r="AF389" s="33">
        <v>5.4881044900000004E-3</v>
      </c>
      <c r="AG389" s="33">
        <v>5.3527997099999999E-3</v>
      </c>
      <c r="AH389" s="33">
        <v>5.2269575599999995E-3</v>
      </c>
      <c r="AI389" s="33">
        <v>5.1076487399999999E-3</v>
      </c>
      <c r="AJ389" s="33">
        <v>4.9938250599999992E-3</v>
      </c>
      <c r="AK389" s="33">
        <v>4.8854478299999995E-3</v>
      </c>
      <c r="AL389" s="33">
        <v>4.7833497499999997E-3</v>
      </c>
      <c r="AM389" s="33">
        <v>4.6850452300000005E-3</v>
      </c>
      <c r="AN389" s="33">
        <v>4.5918080599999999E-3</v>
      </c>
      <c r="AO389" s="33">
        <v>4.5019375699999996E-3</v>
      </c>
      <c r="AP389" s="33">
        <v>4.4164358479999999E-3</v>
      </c>
      <c r="AQ389" s="33">
        <v>4.3336610629999993E-3</v>
      </c>
      <c r="AR389" s="33">
        <v>4.2544011849999994E-3</v>
      </c>
      <c r="AS389" s="33">
        <v>4.1778481299999991E-3</v>
      </c>
      <c r="AT389" s="33">
        <v>4.1040950400000002E-3</v>
      </c>
      <c r="AU389" s="33">
        <v>4.0332694450000003E-3</v>
      </c>
      <c r="AV389" s="33">
        <v>3.9654670280000002E-3</v>
      </c>
      <c r="AW389" s="33">
        <v>3.899985299E-3</v>
      </c>
      <c r="AX389" s="33">
        <v>3.8369749589999996E-3</v>
      </c>
      <c r="AY389" s="33">
        <v>3.7747215089999997E-3</v>
      </c>
      <c r="AZ389" s="33">
        <v>3.7153872330000001E-3</v>
      </c>
      <c r="BA389" s="33">
        <v>3.6568212529999996E-3</v>
      </c>
      <c r="BB389" s="33">
        <v>3.6009060629999998E-3</v>
      </c>
      <c r="BC389" s="33">
        <v>3.5474206909999998E-3</v>
      </c>
      <c r="BD389" s="33">
        <v>3.4945115359999997E-3</v>
      </c>
      <c r="BE389" s="33">
        <v>3.4436144819999996E-3</v>
      </c>
      <c r="BF389" s="33">
        <v>3.3946082489999998E-3</v>
      </c>
      <c r="BG389" s="33">
        <v>3.3462252139999996E-3</v>
      </c>
      <c r="BH389" s="33">
        <v>3.2998015570000002E-3</v>
      </c>
      <c r="BI389" s="33">
        <v>3.2532034270000001E-3</v>
      </c>
      <c r="BJ389" s="33">
        <v>3.2095973709999996E-3</v>
      </c>
      <c r="BK389" s="33">
        <v>3.1663172029999997E-3</v>
      </c>
      <c r="BL389" s="33">
        <v>3.1251522809999997E-3</v>
      </c>
      <c r="BM389" s="33">
        <v>3.084281731E-3</v>
      </c>
      <c r="BN389" s="33">
        <v>3.0432625459999997E-3</v>
      </c>
      <c r="BO389" s="33">
        <v>3.0036496710000001E-3</v>
      </c>
      <c r="BP389" s="33">
        <v>2.965238713E-3</v>
      </c>
      <c r="BQ389" s="33">
        <v>2.9273572510000001E-3</v>
      </c>
      <c r="BR389" s="33">
        <v>2.8900708409999999E-3</v>
      </c>
      <c r="BS389" s="33">
        <v>2.8526962679999998E-3</v>
      </c>
      <c r="BT389" s="33">
        <v>2.8167834029999999E-3</v>
      </c>
      <c r="BU389" s="33">
        <v>2.7804638799999995E-3</v>
      </c>
      <c r="BV389" s="33">
        <v>2.7443717689999998E-3</v>
      </c>
      <c r="BW389" s="33">
        <v>2.708885938E-3</v>
      </c>
      <c r="BX389" s="33">
        <v>2.6739882460000003E-3</v>
      </c>
      <c r="BY389" s="33">
        <v>2.64032387E-3</v>
      </c>
      <c r="BZ389" s="33">
        <v>2.6076939809999999E-3</v>
      </c>
      <c r="CA389" s="33">
        <v>2.5753514549999999E-3</v>
      </c>
      <c r="CB389" s="33">
        <v>2.5441581309999998E-3</v>
      </c>
      <c r="CC389" s="33">
        <v>2.5125231259999999E-3</v>
      </c>
      <c r="CD389" s="33">
        <v>2.4813626080000002E-3</v>
      </c>
      <c r="CE389" s="33">
        <v>2.4500134550000004E-3</v>
      </c>
      <c r="CF389" s="33">
        <v>2.4198821339999998E-3</v>
      </c>
      <c r="CG389" s="33">
        <v>2.3905278529999996E-3</v>
      </c>
      <c r="CH389" s="33">
        <v>2.3615104350000003E-3</v>
      </c>
      <c r="CI389" s="33">
        <v>2.3335581550000001E-3</v>
      </c>
      <c r="CJ389" s="33">
        <v>2.3054460739999998E-3</v>
      </c>
      <c r="CK389" s="33">
        <v>2.2778479350000001E-3</v>
      </c>
      <c r="CL389" s="33">
        <v>2.2498375169999999E-3</v>
      </c>
      <c r="CM389" s="33">
        <v>2.2221623809999995E-3</v>
      </c>
      <c r="CN389" s="33">
        <v>2.1962223730000001E-3</v>
      </c>
      <c r="CO389" s="33">
        <v>2.1703433199999999E-3</v>
      </c>
      <c r="CP389" s="33">
        <v>2.1451505409999998E-3</v>
      </c>
      <c r="CQ389" s="33">
        <v>2.1198018920000001E-3</v>
      </c>
      <c r="CR389" s="33">
        <v>2.0941643319999999E-3</v>
      </c>
      <c r="CS389" s="33">
        <v>2.0693487769999999E-3</v>
      </c>
      <c r="CT389" s="33">
        <v>2.0448177299999997E-3</v>
      </c>
      <c r="CU389" s="33">
        <v>2.0206882259999996E-3</v>
      </c>
      <c r="CV389" s="33">
        <v>1.9966976069999997E-3</v>
      </c>
      <c r="CW389" s="33">
        <v>1.9726084840000001E-3</v>
      </c>
      <c r="CX389" s="33">
        <v>1.9499524859999998E-3</v>
      </c>
      <c r="CY389" s="33">
        <v>1.927245432E-3</v>
      </c>
      <c r="CZ389" s="33">
        <v>1.9054455309999998E-3</v>
      </c>
      <c r="DA389" s="33">
        <v>1.8846928339999998E-3</v>
      </c>
      <c r="DB389" s="33">
        <v>1.8644761059999999E-3</v>
      </c>
      <c r="DC389" s="33">
        <v>1.8454709899999998E-3</v>
      </c>
      <c r="DD389" s="33">
        <v>1.8264250389999996E-3</v>
      </c>
      <c r="DE389" s="33">
        <v>1.807151461E-3</v>
      </c>
      <c r="DF389" s="33">
        <v>1.7878062469999997E-3</v>
      </c>
      <c r="DG389" s="33">
        <v>1.7682122829999999E-3</v>
      </c>
      <c r="DH389" s="33">
        <v>1.7491849349999999E-3</v>
      </c>
      <c r="DI389" s="33">
        <v>1.730191179E-3</v>
      </c>
      <c r="DJ389" s="33">
        <v>1.7129658209999999E-3</v>
      </c>
      <c r="DK389" s="33">
        <v>1.696453793E-3</v>
      </c>
      <c r="DL389" s="33">
        <v>1.6804070909999999E-3</v>
      </c>
      <c r="DM389" s="33">
        <v>1.6645427809999999E-3</v>
      </c>
      <c r="DN389" s="33">
        <v>1.6485627629999999E-3</v>
      </c>
      <c r="DO389" s="33">
        <v>1.6323502919999998E-3</v>
      </c>
      <c r="DP389" s="33">
        <v>1.616035441E-3</v>
      </c>
      <c r="DQ389" s="33">
        <v>1.600186329E-3</v>
      </c>
      <c r="DR389" s="33">
        <v>1.5844701100000001E-3</v>
      </c>
      <c r="DS389" s="33">
        <v>1.569581122E-3</v>
      </c>
      <c r="DT389" s="33">
        <v>1.5551142009999999E-3</v>
      </c>
      <c r="DU389" s="33">
        <v>1.5407055999999998E-3</v>
      </c>
      <c r="DV389" s="33">
        <v>1.526455743E-3</v>
      </c>
      <c r="DW389" s="33">
        <v>1.5128206199999999E-3</v>
      </c>
      <c r="DX389" s="33">
        <v>1.4994706309999998E-3</v>
      </c>
      <c r="DY389" s="33">
        <v>1.486765254E-3</v>
      </c>
      <c r="DZ389" s="33">
        <v>1.4739789289999999E-3</v>
      </c>
      <c r="EA389" s="33">
        <v>1.461848923E-3</v>
      </c>
      <c r="EB389" s="33">
        <v>1.4496724469999999E-3</v>
      </c>
      <c r="EC389" s="33">
        <v>1.4375731319999998E-3</v>
      </c>
      <c r="ED389" s="33">
        <v>1.4260137939999999E-3</v>
      </c>
      <c r="EE389" s="33">
        <v>1.4142252069999999E-3</v>
      </c>
      <c r="EF389" s="33">
        <v>1.402774998E-3</v>
      </c>
      <c r="EG389" s="33">
        <v>1.3913996439999998E-3</v>
      </c>
      <c r="EH389" s="33">
        <v>1.3791238379999998E-3</v>
      </c>
      <c r="EI389" s="33">
        <v>1.3666341299999997E-3</v>
      </c>
      <c r="EJ389" s="33">
        <v>1.3544079599999998E-3</v>
      </c>
      <c r="EK389" s="33">
        <v>1.342638578E-3</v>
      </c>
      <c r="EL389" s="33">
        <v>1.3317781159999998E-3</v>
      </c>
      <c r="EM389" s="33">
        <v>1.3213447709999999E-3</v>
      </c>
      <c r="EN389" s="33">
        <v>1.3116436700000001E-3</v>
      </c>
      <c r="EO389" s="33">
        <v>1.3022222839999997E-3</v>
      </c>
      <c r="EP389" s="33">
        <v>1.2922117219999999E-3</v>
      </c>
      <c r="EQ389" s="33">
        <v>1.281348135E-3</v>
      </c>
      <c r="ER389" s="33">
        <v>1.2703362340000001E-3</v>
      </c>
      <c r="ES389" s="33">
        <v>1.259226002E-3</v>
      </c>
      <c r="ET389" s="33">
        <v>1.2481702660000001E-3</v>
      </c>
      <c r="EU389" s="33">
        <v>1.2374022859999998E-3</v>
      </c>
      <c r="EV389" s="33">
        <v>1.2275094410000001E-3</v>
      </c>
      <c r="EW389" s="33">
        <v>1.2179599439999999E-3</v>
      </c>
      <c r="EX389" s="33">
        <v>1.2083624739999998E-3</v>
      </c>
      <c r="EY389" s="33">
        <v>1.1993261569999999E-3</v>
      </c>
      <c r="EZ389" s="33">
        <v>1.1901259189999998E-3</v>
      </c>
      <c r="FA389" s="33">
        <v>1.1810991769999999E-3</v>
      </c>
      <c r="FB389" s="33">
        <v>1.1718438819999998E-3</v>
      </c>
      <c r="FC389" s="33">
        <v>1.1625359809999999E-3</v>
      </c>
      <c r="FD389" s="33">
        <v>1.153440515E-3</v>
      </c>
      <c r="FE389" s="33">
        <v>1.144337333E-3</v>
      </c>
      <c r="FF389" s="33">
        <v>1.135479319E-3</v>
      </c>
      <c r="FG389" s="33">
        <v>1.126695115E-3</v>
      </c>
      <c r="FH389" s="33">
        <v>1.1180206230000001E-3</v>
      </c>
      <c r="FI389" s="33">
        <v>1.1098683069999998E-3</v>
      </c>
      <c r="FJ389" s="33">
        <v>1.101467627E-3</v>
      </c>
      <c r="FK389" s="33">
        <v>1.092823362E-3</v>
      </c>
      <c r="FL389" s="33">
        <v>1.084404051E-3</v>
      </c>
      <c r="FM389" s="33">
        <v>1.0758363009999998E-3</v>
      </c>
      <c r="FN389" s="33">
        <v>1.0672968149999999E-3</v>
      </c>
      <c r="FO389" s="33">
        <v>1.059349498E-3</v>
      </c>
      <c r="FP389" s="33">
        <v>1.0517717900000001E-3</v>
      </c>
      <c r="FQ389" s="33">
        <v>1.0441575819999998E-3</v>
      </c>
      <c r="FR389" s="33">
        <v>1.036520636E-3</v>
      </c>
      <c r="FS389" s="33">
        <v>1.02874042E-3</v>
      </c>
      <c r="FT389" s="33">
        <v>1.0207409019999999E-3</v>
      </c>
      <c r="FU389" s="33">
        <v>1.0123779709999999E-3</v>
      </c>
      <c r="FV389" s="33">
        <v>1.0042440500000001E-3</v>
      </c>
      <c r="FW389" s="33">
        <v>9.9660789099999996E-4</v>
      </c>
      <c r="FX389" s="33">
        <v>9.8965898000000002E-4</v>
      </c>
      <c r="FY389" s="33">
        <v>9.8286156899999992E-4</v>
      </c>
      <c r="FZ389" s="33">
        <v>9.7631785600000003E-4</v>
      </c>
      <c r="GA389" s="33">
        <v>9.698633109999999E-4</v>
      </c>
      <c r="GB389" s="33">
        <v>9.6294737900000003E-4</v>
      </c>
      <c r="GC389" s="33">
        <v>9.5602253299999999E-4</v>
      </c>
      <c r="GD389" s="33">
        <v>9.4847500999999991E-4</v>
      </c>
      <c r="GE389" s="33">
        <v>9.4113669199999991E-4</v>
      </c>
      <c r="GF389" s="33">
        <v>9.3435662799999999E-4</v>
      </c>
      <c r="GG389" s="33">
        <v>9.2792105999999993E-4</v>
      </c>
      <c r="GH389" s="33">
        <v>9.2174813199999992E-4</v>
      </c>
      <c r="GI389" s="33">
        <v>9.1608000299999988E-4</v>
      </c>
      <c r="GJ389" s="33">
        <v>9.10919936E-4</v>
      </c>
      <c r="GK389" s="33">
        <v>9.0553045399999991E-4</v>
      </c>
      <c r="GL389" s="33">
        <v>9.0002120699999991E-4</v>
      </c>
      <c r="GM389" s="33">
        <v>8.9428893899999996E-4</v>
      </c>
      <c r="GN389" s="33">
        <v>8.8810696299999989E-4</v>
      </c>
      <c r="GO389" s="33">
        <v>8.8190972499999998E-4</v>
      </c>
      <c r="GP389" s="33">
        <v>8.7572825599999994E-4</v>
      </c>
      <c r="GQ389" s="33">
        <v>8.6964627299999995E-4</v>
      </c>
      <c r="GR389" s="33">
        <v>8.6383900600000001E-4</v>
      </c>
      <c r="GS389" s="33">
        <v>8.5804929699999995E-4</v>
      </c>
      <c r="GT389" s="33">
        <v>8.5277823699999992E-4</v>
      </c>
      <c r="GU389" s="33">
        <v>8.4748414499999998E-4</v>
      </c>
      <c r="GV389" s="33">
        <v>8.4198951099999993E-4</v>
      </c>
      <c r="GW389" s="33">
        <v>8.3713491100000006E-4</v>
      </c>
      <c r="GX389" s="33">
        <v>8.3237300299999996E-4</v>
      </c>
    </row>
    <row r="390" spans="1:206" x14ac:dyDescent="0.25">
      <c r="A390" s="13" t="str">
        <f t="shared" si="4"/>
        <v>Boom-COARSE-1-20-60</v>
      </c>
      <c r="B390" s="13" t="s">
        <v>57</v>
      </c>
      <c r="C390" s="13" t="s">
        <v>29</v>
      </c>
      <c r="D390" s="23">
        <v>1</v>
      </c>
      <c r="E390" s="23">
        <v>20</v>
      </c>
      <c r="F390" s="32">
        <v>60</v>
      </c>
      <c r="G390" s="13">
        <v>0.19169291499999996</v>
      </c>
      <c r="H390" s="13">
        <v>0.1320664</v>
      </c>
      <c r="I390" s="13">
        <v>9.9088850399999998E-2</v>
      </c>
      <c r="J390" s="13">
        <v>7.7639313500000001E-2</v>
      </c>
      <c r="K390" s="13">
        <v>6.2371978199999997E-2</v>
      </c>
      <c r="L390" s="13">
        <v>5.1167627699999996E-2</v>
      </c>
      <c r="M390" s="13">
        <v>4.3375936099999998E-2</v>
      </c>
      <c r="N390" s="13">
        <v>3.7321119999999999E-2</v>
      </c>
      <c r="O390" s="13">
        <v>3.30418008E-2</v>
      </c>
      <c r="P390" s="13">
        <v>2.9595016799999999E-2</v>
      </c>
      <c r="Q390" s="13">
        <v>2.67137522E-2</v>
      </c>
      <c r="R390" s="13">
        <v>2.4157048899999999E-2</v>
      </c>
      <c r="S390" s="13">
        <v>2.1864452499999999E-2</v>
      </c>
      <c r="T390" s="13">
        <v>1.9752598699999999E-2</v>
      </c>
      <c r="U390" s="13">
        <v>1.7807277699999999E-2</v>
      </c>
      <c r="V390" s="13">
        <v>1.5969701999999999E-2</v>
      </c>
      <c r="W390" s="13">
        <v>1.4283359499999999E-2</v>
      </c>
      <c r="X390" s="13">
        <v>1.3014290269999999E-2</v>
      </c>
      <c r="Y390" s="13">
        <v>1.1945700239999999E-2</v>
      </c>
      <c r="Z390" s="13">
        <v>1.1014083859999999E-2</v>
      </c>
      <c r="AA390" s="13">
        <v>1.019221868E-2</v>
      </c>
      <c r="AB390" s="13">
        <v>9.4613799800000002E-3</v>
      </c>
      <c r="AC390" s="13">
        <v>8.7810716799999987E-3</v>
      </c>
      <c r="AD390" s="13">
        <v>8.1770117000000003E-3</v>
      </c>
      <c r="AE390" s="13">
        <v>7.5983598399999991E-3</v>
      </c>
      <c r="AF390" s="13">
        <v>7.0880016899999999E-3</v>
      </c>
      <c r="AG390" s="13">
        <v>6.6328370599999988E-3</v>
      </c>
      <c r="AH390" s="13">
        <v>6.2246810499999999E-3</v>
      </c>
      <c r="AI390" s="13">
        <v>5.8582968699999998E-3</v>
      </c>
      <c r="AJ390" s="13">
        <v>5.5282455299999998E-3</v>
      </c>
      <c r="AK390" s="13">
        <v>5.2280896200000001E-3</v>
      </c>
      <c r="AL390" s="13">
        <v>4.9553582699999998E-3</v>
      </c>
      <c r="AM390" s="13">
        <v>4.7081677799999996E-3</v>
      </c>
      <c r="AN390" s="13">
        <v>4.4812221300000003E-3</v>
      </c>
      <c r="AO390" s="13">
        <v>4.27388582E-3</v>
      </c>
      <c r="AP390" s="13">
        <v>4.08349574E-3</v>
      </c>
      <c r="AQ390" s="13">
        <v>3.9059825899999999E-3</v>
      </c>
      <c r="AR390" s="13">
        <v>3.7438108799999997E-3</v>
      </c>
      <c r="AS390" s="13">
        <v>3.5919422799999996E-3</v>
      </c>
      <c r="AT390" s="13">
        <v>3.4522772199999997E-3</v>
      </c>
      <c r="AU390" s="13">
        <v>3.3218861499999999E-3</v>
      </c>
      <c r="AV390" s="13">
        <v>3.1981372299999997E-3</v>
      </c>
      <c r="AW390" s="13">
        <v>3.0832644799999994E-3</v>
      </c>
      <c r="AX390" s="13">
        <v>2.9743430199999999E-3</v>
      </c>
      <c r="AY390" s="13">
        <v>2.8716943599999996E-3</v>
      </c>
      <c r="AZ390" s="13">
        <v>2.7742583800000001E-3</v>
      </c>
      <c r="BA390" s="13">
        <v>2.68175816E-3</v>
      </c>
      <c r="BB390" s="13">
        <v>2.5956471999999996E-3</v>
      </c>
      <c r="BC390" s="13">
        <v>2.5123374399999999E-3</v>
      </c>
      <c r="BD390" s="13">
        <v>2.4350033500000002E-3</v>
      </c>
      <c r="BE390" s="13">
        <v>2.35998873E-3</v>
      </c>
      <c r="BF390" s="13">
        <v>2.2887131639999997E-3</v>
      </c>
      <c r="BG390" s="13">
        <v>2.2210671049999998E-3</v>
      </c>
      <c r="BH390" s="13">
        <v>2.1561133550000002E-3</v>
      </c>
      <c r="BI390" s="13">
        <v>2.0957396349999997E-3</v>
      </c>
      <c r="BJ390" s="13">
        <v>2.0367301549999999E-3</v>
      </c>
      <c r="BK390" s="13">
        <v>1.9802661619999998E-3</v>
      </c>
      <c r="BL390" s="13">
        <v>1.9269796529999999E-3</v>
      </c>
      <c r="BM390" s="13">
        <v>1.8745365239999999E-3</v>
      </c>
      <c r="BN390" s="13">
        <v>1.8257764549999998E-3</v>
      </c>
      <c r="BO390" s="13">
        <v>1.7791111619999999E-3</v>
      </c>
      <c r="BP390" s="13">
        <v>1.7344833009999999E-3</v>
      </c>
      <c r="BQ390" s="13">
        <v>1.6916153180000001E-3</v>
      </c>
      <c r="BR390" s="13">
        <v>1.6502456710000002E-3</v>
      </c>
      <c r="BS390" s="13">
        <v>1.610411088E-3</v>
      </c>
      <c r="BT390" s="13">
        <v>1.5721266019999998E-3</v>
      </c>
      <c r="BU390" s="13">
        <v>1.5357912199999999E-3</v>
      </c>
      <c r="BV390" s="13">
        <v>1.5003858169999999E-3</v>
      </c>
      <c r="BW390" s="13">
        <v>1.466629413E-3</v>
      </c>
      <c r="BX390" s="13">
        <v>1.4346089530000001E-3</v>
      </c>
      <c r="BY390" s="13">
        <v>1.4020266899999999E-3</v>
      </c>
      <c r="BZ390" s="13">
        <v>1.3712110369999999E-3</v>
      </c>
      <c r="CA390" s="13">
        <v>1.3414651810000002E-3</v>
      </c>
      <c r="CB390" s="13">
        <v>1.3134685929999999E-3</v>
      </c>
      <c r="CC390" s="13">
        <v>1.2868368449999998E-3</v>
      </c>
      <c r="CD390" s="13">
        <v>1.261816699E-3</v>
      </c>
      <c r="CE390" s="13">
        <v>1.2381877799999999E-3</v>
      </c>
      <c r="CF390" s="13">
        <v>1.2149760109999999E-3</v>
      </c>
      <c r="CG390" s="13">
        <v>1.1932118839999999E-3</v>
      </c>
      <c r="CH390" s="13">
        <v>1.171839118E-3</v>
      </c>
      <c r="CI390" s="13">
        <v>1.1513540999999999E-3</v>
      </c>
      <c r="CJ390" s="13">
        <v>1.1329822919999997E-3</v>
      </c>
      <c r="CK390" s="13">
        <v>1.114366239E-3</v>
      </c>
      <c r="CL390" s="13">
        <v>1.0974191549999999E-3</v>
      </c>
      <c r="CM390" s="13">
        <v>1.0812439019999998E-3</v>
      </c>
      <c r="CN390" s="13">
        <v>1.065662214E-3</v>
      </c>
      <c r="CO390" s="13">
        <v>1.0501991099999999E-3</v>
      </c>
      <c r="CP390" s="13">
        <v>1.035346418E-3</v>
      </c>
      <c r="CQ390" s="13">
        <v>1.021086595E-3</v>
      </c>
      <c r="CR390" s="13">
        <v>1.0078092869999999E-3</v>
      </c>
      <c r="CS390" s="13">
        <v>9.9535533900000001E-4</v>
      </c>
      <c r="CT390" s="13">
        <v>9.8327820600000002E-4</v>
      </c>
      <c r="CU390" s="13">
        <v>9.717234509999999E-4</v>
      </c>
      <c r="CV390" s="13">
        <v>9.6107552699999999E-4</v>
      </c>
      <c r="CW390" s="13">
        <v>9.50669656E-4</v>
      </c>
      <c r="CX390" s="13">
        <v>9.4053828999999991E-4</v>
      </c>
      <c r="CY390" s="13">
        <v>9.3067551699999994E-4</v>
      </c>
      <c r="CZ390" s="13">
        <v>9.2102082099999991E-4</v>
      </c>
      <c r="DA390" s="13">
        <v>9.1138772399999997E-4</v>
      </c>
      <c r="DB390" s="13">
        <v>9.0235495099999995E-4</v>
      </c>
      <c r="DC390" s="13">
        <v>8.9439554099999998E-4</v>
      </c>
      <c r="DD390" s="13">
        <v>8.8684772299999989E-4</v>
      </c>
      <c r="DE390" s="13">
        <v>8.8010682299999993E-4</v>
      </c>
      <c r="DF390" s="13">
        <v>8.7409027999999986E-4</v>
      </c>
      <c r="DG390" s="13">
        <v>8.6855308499999998E-4</v>
      </c>
      <c r="DH390" s="13">
        <v>8.6221963799999995E-4</v>
      </c>
      <c r="DI390" s="13">
        <v>8.5542165599999996E-4</v>
      </c>
      <c r="DJ390" s="13">
        <v>8.4921556899999985E-4</v>
      </c>
      <c r="DK390" s="13">
        <v>8.4287750199999996E-4</v>
      </c>
      <c r="DL390" s="13">
        <v>8.3735442099999984E-4</v>
      </c>
      <c r="DM390" s="13">
        <v>8.3244384299999987E-4</v>
      </c>
      <c r="DN390" s="13">
        <v>8.2754078499999999E-4</v>
      </c>
      <c r="DO390" s="13">
        <v>8.2354776199999999E-4</v>
      </c>
      <c r="DP390" s="13">
        <v>8.1910909100000001E-4</v>
      </c>
      <c r="DQ390" s="13">
        <v>8.1423008699999986E-4</v>
      </c>
      <c r="DR390" s="13">
        <v>8.0964813099999996E-4</v>
      </c>
      <c r="DS390" s="13">
        <v>8.0511250999999989E-4</v>
      </c>
      <c r="DT390" s="13">
        <v>8.00761838E-4</v>
      </c>
      <c r="DU390" s="13">
        <v>7.9680767299999988E-4</v>
      </c>
      <c r="DV390" s="13">
        <v>7.9284983400000001E-4</v>
      </c>
      <c r="DW390" s="13">
        <v>7.8819069099999987E-4</v>
      </c>
      <c r="DX390" s="13">
        <v>7.8403613799999999E-4</v>
      </c>
      <c r="DY390" s="13">
        <v>7.8021828999999998E-4</v>
      </c>
      <c r="DZ390" s="13">
        <v>7.75782118E-4</v>
      </c>
      <c r="EA390" s="13">
        <v>7.7224640299999989E-4</v>
      </c>
      <c r="EB390" s="13">
        <v>7.6876238099999998E-4</v>
      </c>
      <c r="EC390" s="13">
        <v>7.6546329499999999E-4</v>
      </c>
      <c r="ED390" s="13">
        <v>7.6237504199999997E-4</v>
      </c>
      <c r="EE390" s="13">
        <v>7.5912855699999992E-4</v>
      </c>
      <c r="EF390" s="13">
        <v>7.5622349299999997E-4</v>
      </c>
      <c r="EG390" s="13">
        <v>7.5328374699999993E-4</v>
      </c>
      <c r="EH390" s="13">
        <v>7.5037196699999993E-4</v>
      </c>
      <c r="EI390" s="13">
        <v>7.4673988899999998E-4</v>
      </c>
      <c r="EJ390" s="13">
        <v>7.4234478099999995E-4</v>
      </c>
      <c r="EK390" s="13">
        <v>7.3831932599999997E-4</v>
      </c>
      <c r="EL390" s="13">
        <v>7.3455671100000001E-4</v>
      </c>
      <c r="EM390" s="13">
        <v>7.3116580199999992E-4</v>
      </c>
      <c r="EN390" s="13">
        <v>7.2787922210000003E-4</v>
      </c>
      <c r="EO390" s="13">
        <v>7.2575534460000003E-4</v>
      </c>
      <c r="EP390" s="13">
        <v>7.2433997360000005E-4</v>
      </c>
      <c r="EQ390" s="13">
        <v>7.2249836280000002E-4</v>
      </c>
      <c r="ER390" s="13">
        <v>7.2022714849999999E-4</v>
      </c>
      <c r="ES390" s="13">
        <v>7.1753971839999997E-4</v>
      </c>
      <c r="ET390" s="13">
        <v>7.1438834699999996E-4</v>
      </c>
      <c r="EU390" s="13">
        <v>7.1134522229999997E-4</v>
      </c>
      <c r="EV390" s="13">
        <v>7.0777586599999991E-4</v>
      </c>
      <c r="EW390" s="13">
        <v>7.0420537489999989E-4</v>
      </c>
      <c r="EX390" s="13">
        <v>7.005374919E-4</v>
      </c>
      <c r="EY390" s="13">
        <v>6.9709741329999995E-4</v>
      </c>
      <c r="EZ390" s="13">
        <v>6.9440680509999997E-4</v>
      </c>
      <c r="FA390" s="13">
        <v>6.9215290680000002E-4</v>
      </c>
      <c r="FB390" s="13">
        <v>6.8997786499999994E-4</v>
      </c>
      <c r="FC390" s="13">
        <v>6.8793264549999985E-4</v>
      </c>
      <c r="FD390" s="13">
        <v>6.8691126589999995E-4</v>
      </c>
      <c r="FE390" s="13">
        <v>6.8607104020000002E-4</v>
      </c>
      <c r="FF390" s="13">
        <v>6.8407791459999996E-4</v>
      </c>
      <c r="FG390" s="13">
        <v>6.816812196999999E-4</v>
      </c>
      <c r="FH390" s="13">
        <v>6.7926294039999998E-4</v>
      </c>
      <c r="FI390" s="13">
        <v>6.7653167509999996E-4</v>
      </c>
      <c r="FJ390" s="13">
        <v>6.7349121059999992E-4</v>
      </c>
      <c r="FK390" s="13">
        <v>6.7032612699999999E-4</v>
      </c>
      <c r="FL390" s="13">
        <v>6.6747112839999994E-4</v>
      </c>
      <c r="FM390" s="13">
        <v>6.6524147839999996E-4</v>
      </c>
      <c r="FN390" s="13">
        <v>6.6334093989999995E-4</v>
      </c>
      <c r="FO390" s="13">
        <v>6.6124858560000005E-4</v>
      </c>
      <c r="FP390" s="13">
        <v>6.5983541709999994E-4</v>
      </c>
      <c r="FQ390" s="13">
        <v>6.5908177449999989E-4</v>
      </c>
      <c r="FR390" s="13">
        <v>6.5779312889999999E-4</v>
      </c>
      <c r="FS390" s="13">
        <v>6.5618010089999997E-4</v>
      </c>
      <c r="FT390" s="13">
        <v>6.545114662999999E-4</v>
      </c>
      <c r="FU390" s="13">
        <v>6.5254725909999999E-4</v>
      </c>
      <c r="FV390" s="13">
        <v>6.4995833319999999E-4</v>
      </c>
      <c r="FW390" s="13">
        <v>6.4699811529999999E-4</v>
      </c>
      <c r="FX390" s="13">
        <v>6.4416457559999987E-4</v>
      </c>
      <c r="FY390" s="13">
        <v>6.4191856260000001E-4</v>
      </c>
      <c r="FZ390" s="13">
        <v>6.3990501139999994E-4</v>
      </c>
      <c r="GA390" s="13">
        <v>6.3810386579999994E-4</v>
      </c>
      <c r="GB390" s="13">
        <v>6.3693954730000002E-4</v>
      </c>
      <c r="GC390" s="13">
        <v>6.3631267049999991E-4</v>
      </c>
      <c r="GD390" s="13">
        <v>6.3540555749999996E-4</v>
      </c>
      <c r="GE390" s="13">
        <v>6.337890394999999E-4</v>
      </c>
      <c r="GF390" s="13">
        <v>6.317409017999999E-4</v>
      </c>
      <c r="GG390" s="13">
        <v>6.2922437920000002E-4</v>
      </c>
      <c r="GH390" s="13">
        <v>6.2593999989999998E-4</v>
      </c>
      <c r="GI390" s="13">
        <v>6.2221113929999993E-4</v>
      </c>
      <c r="GJ390" s="13">
        <v>6.1888765250000003E-4</v>
      </c>
      <c r="GK390" s="13">
        <v>6.1592518460000002E-4</v>
      </c>
      <c r="GL390" s="13">
        <v>6.1335864829999988E-4</v>
      </c>
      <c r="GM390" s="13">
        <v>6.1192980720000008E-4</v>
      </c>
      <c r="GN390" s="13">
        <v>6.1120142629999998E-4</v>
      </c>
      <c r="GO390" s="13">
        <v>6.1035115890000001E-4</v>
      </c>
      <c r="GP390" s="13">
        <v>6.0942151799999995E-4</v>
      </c>
      <c r="GQ390" s="13">
        <v>6.0866057830000003E-4</v>
      </c>
      <c r="GR390" s="13">
        <v>6.0809365749999995E-4</v>
      </c>
      <c r="GS390" s="13">
        <v>6.0736710170000003E-4</v>
      </c>
      <c r="GT390" s="13">
        <v>6.0552056800000002E-4</v>
      </c>
      <c r="GU390" s="13">
        <v>6.0309695259999998E-4</v>
      </c>
      <c r="GV390" s="13">
        <v>6.0104712069999997E-4</v>
      </c>
      <c r="GW390" s="13">
        <v>5.9812309819999999E-4</v>
      </c>
      <c r="GX390" s="13">
        <v>5.9409880179999992E-4</v>
      </c>
    </row>
    <row r="391" spans="1:206" x14ac:dyDescent="0.25">
      <c r="A391" s="13" t="str">
        <f t="shared" si="4"/>
        <v>Boom-COARSE-1-14-60</v>
      </c>
      <c r="B391" s="13" t="s">
        <v>57</v>
      </c>
      <c r="C391" s="13" t="s">
        <v>29</v>
      </c>
      <c r="D391" s="23">
        <v>1</v>
      </c>
      <c r="E391" s="23">
        <v>14</v>
      </c>
      <c r="F391" s="32">
        <v>60</v>
      </c>
      <c r="G391" s="13">
        <v>0.134452826</v>
      </c>
      <c r="H391" s="13">
        <v>8.6163644799999994E-2</v>
      </c>
      <c r="I391" s="13">
        <v>6.1307523299999993E-2</v>
      </c>
      <c r="J391" s="13">
        <v>4.6173432799999997E-2</v>
      </c>
      <c r="K391" s="13">
        <v>3.6713109600000002E-2</v>
      </c>
      <c r="L391" s="13">
        <v>3.0781463799999999E-2</v>
      </c>
      <c r="M391" s="13">
        <v>2.6500382299999996E-2</v>
      </c>
      <c r="N391" s="13">
        <v>2.3254216799999998E-2</v>
      </c>
      <c r="O391" s="13">
        <v>2.07048965E-2</v>
      </c>
      <c r="P391" s="13">
        <v>1.8545482499999998E-2</v>
      </c>
      <c r="Q391" s="13">
        <v>1.6701608899999998E-2</v>
      </c>
      <c r="R391" s="13">
        <v>1.5018022400000001E-2</v>
      </c>
      <c r="S391" s="13">
        <v>1.3498533019999998E-2</v>
      </c>
      <c r="T391" s="13">
        <v>1.212112181E-2</v>
      </c>
      <c r="U391" s="13">
        <v>1.0851169009999998E-2</v>
      </c>
      <c r="V391" s="13">
        <v>9.6061858099999991E-3</v>
      </c>
      <c r="W391" s="13">
        <v>8.4470400899999999E-3</v>
      </c>
      <c r="X391" s="13">
        <v>7.7065529599999998E-3</v>
      </c>
      <c r="Y391" s="13">
        <v>7.075441249999999E-3</v>
      </c>
      <c r="Z391" s="13">
        <v>6.5281478699999998E-3</v>
      </c>
      <c r="AA391" s="13">
        <v>6.0234571999999995E-3</v>
      </c>
      <c r="AB391" s="13">
        <v>5.5471106000000003E-3</v>
      </c>
      <c r="AC391" s="13">
        <v>5.1382169299999999E-3</v>
      </c>
      <c r="AD391" s="13">
        <v>4.783863939999999E-3</v>
      </c>
      <c r="AE391" s="13">
        <v>4.47478007E-3</v>
      </c>
      <c r="AF391" s="13">
        <v>4.2028719699999991E-3</v>
      </c>
      <c r="AG391" s="13">
        <v>3.9611291399999993E-3</v>
      </c>
      <c r="AH391" s="13">
        <v>3.7474991999999997E-3</v>
      </c>
      <c r="AI391" s="13">
        <v>3.5553178599999997E-3</v>
      </c>
      <c r="AJ391" s="13">
        <v>3.3835486199999998E-3</v>
      </c>
      <c r="AK391" s="13">
        <v>3.22910325E-3</v>
      </c>
      <c r="AL391" s="13">
        <v>3.0881782099999996E-3</v>
      </c>
      <c r="AM391" s="13">
        <v>2.9607692099999998E-3</v>
      </c>
      <c r="AN391" s="13">
        <v>2.8430082199999997E-3</v>
      </c>
      <c r="AO391" s="13">
        <v>2.7354833499999998E-3</v>
      </c>
      <c r="AP391" s="13">
        <v>2.63673899E-3</v>
      </c>
      <c r="AQ391" s="13">
        <v>2.5451713899999999E-3</v>
      </c>
      <c r="AR391" s="13">
        <v>2.4614132689999998E-3</v>
      </c>
      <c r="AS391" s="13">
        <v>2.3832519909999998E-3</v>
      </c>
      <c r="AT391" s="13">
        <v>2.3105579540000001E-3</v>
      </c>
      <c r="AU391" s="13">
        <v>2.2429823030000002E-3</v>
      </c>
      <c r="AV391" s="13">
        <v>2.1803344529999998E-3</v>
      </c>
      <c r="AW391" s="13">
        <v>2.1208835120000002E-3</v>
      </c>
      <c r="AX391" s="13">
        <v>2.0662650150000002E-3</v>
      </c>
      <c r="AY391" s="13">
        <v>2.0151160630000001E-3</v>
      </c>
      <c r="AZ391" s="13">
        <v>1.967124266E-3</v>
      </c>
      <c r="BA391" s="13">
        <v>1.9216090129999999E-3</v>
      </c>
      <c r="BB391" s="13">
        <v>1.8793334609999999E-3</v>
      </c>
      <c r="BC391" s="13">
        <v>1.8393372929999998E-3</v>
      </c>
      <c r="BD391" s="13">
        <v>1.8018511969999998E-3</v>
      </c>
      <c r="BE391" s="13">
        <v>1.7663175749999998E-3</v>
      </c>
      <c r="BF391" s="13">
        <v>1.7335473660000001E-3</v>
      </c>
      <c r="BG391" s="13">
        <v>1.701739291E-3</v>
      </c>
      <c r="BH391" s="13">
        <v>1.6713088519999999E-3</v>
      </c>
      <c r="BI391" s="13">
        <v>1.642592656E-3</v>
      </c>
      <c r="BJ391" s="13">
        <v>1.6154898469999998E-3</v>
      </c>
      <c r="BK391" s="13">
        <v>1.5899940579999999E-3</v>
      </c>
      <c r="BL391" s="13">
        <v>1.5660063799999998E-3</v>
      </c>
      <c r="BM391" s="13">
        <v>1.5438204699999999E-3</v>
      </c>
      <c r="BN391" s="13">
        <v>1.523158909E-3</v>
      </c>
      <c r="BO391" s="13">
        <v>1.5023140279999997E-3</v>
      </c>
      <c r="BP391" s="13">
        <v>1.483488289E-3</v>
      </c>
      <c r="BQ391" s="13">
        <v>1.464298525E-3</v>
      </c>
      <c r="BR391" s="13">
        <v>1.447081829E-3</v>
      </c>
      <c r="BS391" s="13">
        <v>1.430911006E-3</v>
      </c>
      <c r="BT391" s="13">
        <v>1.4149442429999999E-3</v>
      </c>
      <c r="BU391" s="13">
        <v>1.4007880259999999E-3</v>
      </c>
      <c r="BV391" s="13">
        <v>1.38688355E-3</v>
      </c>
      <c r="BW391" s="13">
        <v>1.37255226E-3</v>
      </c>
      <c r="BX391" s="13">
        <v>1.3587852749999997E-3</v>
      </c>
      <c r="BY391" s="13">
        <v>1.345400823E-3</v>
      </c>
      <c r="BZ391" s="13">
        <v>1.3318822339999999E-3</v>
      </c>
      <c r="CA391" s="13">
        <v>1.3198560089999999E-3</v>
      </c>
      <c r="CB391" s="13">
        <v>1.308242994E-3</v>
      </c>
      <c r="CC391" s="13">
        <v>1.295995833E-3</v>
      </c>
      <c r="CD391" s="13">
        <v>1.2852493009999999E-3</v>
      </c>
      <c r="CE391" s="13">
        <v>1.2747621829999999E-3</v>
      </c>
      <c r="CF391" s="13">
        <v>1.2643357889999998E-3</v>
      </c>
      <c r="CG391" s="13">
        <v>1.253512069E-3</v>
      </c>
      <c r="CH391" s="13">
        <v>1.2434226669999998E-3</v>
      </c>
      <c r="CI391" s="13">
        <v>1.2327131119999999E-3</v>
      </c>
      <c r="CJ391" s="13">
        <v>1.2217163069999999E-3</v>
      </c>
      <c r="CK391" s="13">
        <v>1.210912796E-3</v>
      </c>
      <c r="CL391" s="13">
        <v>1.2003076589999998E-3</v>
      </c>
      <c r="CM391" s="13">
        <v>1.1895521079999998E-3</v>
      </c>
      <c r="CN391" s="13">
        <v>1.1791945189999998E-3</v>
      </c>
      <c r="CO391" s="13">
        <v>1.1689063329999997E-3</v>
      </c>
      <c r="CP391" s="13">
        <v>1.1584501149999999E-3</v>
      </c>
      <c r="CQ391" s="13">
        <v>1.147200246E-3</v>
      </c>
      <c r="CR391" s="13">
        <v>1.1356658280000001E-3</v>
      </c>
      <c r="CS391" s="13">
        <v>1.1243030529999999E-3</v>
      </c>
      <c r="CT391" s="13">
        <v>1.1128225849999999E-3</v>
      </c>
      <c r="CU391" s="13">
        <v>1.1021487429999999E-3</v>
      </c>
      <c r="CV391" s="13">
        <v>1.0910556869999999E-3</v>
      </c>
      <c r="CW391" s="13">
        <v>1.080048519E-3</v>
      </c>
      <c r="CX391" s="13">
        <v>1.0698740979999998E-3</v>
      </c>
      <c r="CY391" s="13">
        <v>1.057994562E-3</v>
      </c>
      <c r="CZ391" s="13">
        <v>1.045419905E-3</v>
      </c>
      <c r="DA391" s="13">
        <v>1.0331715389999998E-3</v>
      </c>
      <c r="DB391" s="13">
        <v>1.0209269319999999E-3</v>
      </c>
      <c r="DC391" s="13">
        <v>1.0089667510000001E-3</v>
      </c>
      <c r="DD391" s="13">
        <v>9.9767718199999991E-4</v>
      </c>
      <c r="DE391" s="13">
        <v>9.8579801899999989E-4</v>
      </c>
      <c r="DF391" s="13">
        <v>9.7378690299999989E-4</v>
      </c>
      <c r="DG391" s="13">
        <v>9.6237404100000005E-4</v>
      </c>
      <c r="DH391" s="13">
        <v>9.4988046999999992E-4</v>
      </c>
      <c r="DI391" s="13">
        <v>9.3709173099999993E-4</v>
      </c>
      <c r="DJ391" s="13">
        <v>9.2398877E-4</v>
      </c>
      <c r="DK391" s="13">
        <v>9.1049197999999991E-4</v>
      </c>
      <c r="DL391" s="13">
        <v>8.9718776899999999E-4</v>
      </c>
      <c r="DM391" s="13">
        <v>8.8448397999999991E-4</v>
      </c>
      <c r="DN391" s="13">
        <v>8.7275229599999998E-4</v>
      </c>
      <c r="DO391" s="13">
        <v>8.6167212699999999E-4</v>
      </c>
      <c r="DP391" s="13">
        <v>8.513634739999999E-4</v>
      </c>
      <c r="DQ391" s="13">
        <v>8.4127443900000002E-4</v>
      </c>
      <c r="DR391" s="13">
        <v>8.3109605400000003E-4</v>
      </c>
      <c r="DS391" s="13">
        <v>8.2081369900000002E-4</v>
      </c>
      <c r="DT391" s="13">
        <v>8.102800039999999E-4</v>
      </c>
      <c r="DU391" s="13">
        <v>8.0038640399999995E-4</v>
      </c>
      <c r="DV391" s="13">
        <v>7.9120798000000003E-4</v>
      </c>
      <c r="DW391" s="13">
        <v>7.8288343900000004E-4</v>
      </c>
      <c r="DX391" s="13">
        <v>7.7532088399999985E-4</v>
      </c>
      <c r="DY391" s="13">
        <v>7.6781429100000005E-4</v>
      </c>
      <c r="DZ391" s="13">
        <v>7.605856859999999E-4</v>
      </c>
      <c r="EA391" s="13">
        <v>7.5350198099999994E-4</v>
      </c>
      <c r="EB391" s="13">
        <v>7.4615460599999992E-4</v>
      </c>
      <c r="EC391" s="13">
        <v>7.3953288800000002E-4</v>
      </c>
      <c r="ED391" s="13">
        <v>7.3302588500000004E-4</v>
      </c>
      <c r="EE391" s="13">
        <v>7.2694249699999992E-4</v>
      </c>
      <c r="EF391" s="13">
        <v>7.2151660799999991E-4</v>
      </c>
      <c r="EG391" s="13">
        <v>7.1618367200000004E-4</v>
      </c>
      <c r="EH391" s="13">
        <v>7.1079937100000006E-4</v>
      </c>
      <c r="EI391" s="13">
        <v>7.057856769999999E-4</v>
      </c>
      <c r="EJ391" s="13">
        <v>7.0084392499999992E-4</v>
      </c>
      <c r="EK391" s="13">
        <v>6.95866912E-4</v>
      </c>
      <c r="EL391" s="13">
        <v>6.918342689999999E-4</v>
      </c>
      <c r="EM391" s="13">
        <v>6.883417509999999E-4</v>
      </c>
      <c r="EN391" s="13">
        <v>6.8520307199999993E-4</v>
      </c>
      <c r="EO391" s="13">
        <v>6.8260277999999995E-4</v>
      </c>
      <c r="EP391" s="13">
        <v>6.8000340999999998E-4</v>
      </c>
      <c r="EQ391" s="13">
        <v>6.7767986099999996E-4</v>
      </c>
      <c r="ER391" s="13">
        <v>6.7523486399999994E-4</v>
      </c>
      <c r="ES391" s="13">
        <v>6.7258351499999993E-4</v>
      </c>
      <c r="ET391" s="13">
        <v>6.6952975200000001E-4</v>
      </c>
      <c r="EU391" s="13">
        <v>6.6647471399999987E-4</v>
      </c>
      <c r="EV391" s="13">
        <v>6.6386540899999991E-4</v>
      </c>
      <c r="EW391" s="13">
        <v>6.6126383499999996E-4</v>
      </c>
      <c r="EX391" s="13">
        <v>6.5883925100000001E-4</v>
      </c>
      <c r="EY391" s="13">
        <v>6.568798579999999E-4</v>
      </c>
      <c r="EZ391" s="13">
        <v>6.5521543400000001E-4</v>
      </c>
      <c r="FA391" s="13">
        <v>6.5354884099999989E-4</v>
      </c>
      <c r="FB391" s="13">
        <v>6.5160727999999998E-4</v>
      </c>
      <c r="FC391" s="13">
        <v>6.4953971099999995E-4</v>
      </c>
      <c r="FD391" s="13">
        <v>6.4706760499999994E-4</v>
      </c>
      <c r="FE391" s="13">
        <v>6.4406923799999996E-4</v>
      </c>
      <c r="FF391" s="13">
        <v>6.4137499499999993E-4</v>
      </c>
      <c r="FG391" s="13">
        <v>6.3840375399999998E-4</v>
      </c>
      <c r="FH391" s="13">
        <v>6.3517867199999994E-4</v>
      </c>
      <c r="FI391" s="13">
        <v>6.3225435600000005E-4</v>
      </c>
      <c r="FJ391" s="13">
        <v>6.2986254299999991E-4</v>
      </c>
      <c r="FK391" s="13">
        <v>6.27818633E-4</v>
      </c>
      <c r="FL391" s="13">
        <v>6.2562496200000003E-4</v>
      </c>
      <c r="FM391" s="13">
        <v>6.2336686200000001E-4</v>
      </c>
      <c r="FN391" s="13">
        <v>6.2148414299999992E-4</v>
      </c>
      <c r="FO391" s="13">
        <v>6.2001213799999996E-4</v>
      </c>
      <c r="FP391" s="13">
        <v>6.1805837499999991E-4</v>
      </c>
      <c r="FQ391" s="13">
        <v>6.1535067999999985E-4</v>
      </c>
      <c r="FR391" s="13">
        <v>6.1282599299999994E-4</v>
      </c>
      <c r="FS391" s="13">
        <v>6.1050938399999995E-4</v>
      </c>
      <c r="FT391" s="13">
        <v>6.0795635599999998E-4</v>
      </c>
      <c r="FU391" s="13">
        <v>6.0518944800000006E-4</v>
      </c>
      <c r="FV391" s="13">
        <v>6.0247780399999996E-4</v>
      </c>
      <c r="FW391" s="13">
        <v>5.9997450600000001E-4</v>
      </c>
      <c r="FX391" s="13">
        <v>5.9764493999999997E-4</v>
      </c>
      <c r="FY391" s="13">
        <v>5.9550598799999993E-4</v>
      </c>
      <c r="FZ391" s="13">
        <v>5.9332769999999996E-4</v>
      </c>
      <c r="GA391" s="13">
        <v>5.9121810800000002E-4</v>
      </c>
      <c r="GB391" s="13">
        <v>5.8934256399999988E-4</v>
      </c>
      <c r="GC391" s="13">
        <v>5.8712359299999996E-4</v>
      </c>
      <c r="GD391" s="13">
        <v>5.8499178499999999E-4</v>
      </c>
      <c r="GE391" s="13">
        <v>5.8330033699999998E-4</v>
      </c>
      <c r="GF391" s="13">
        <v>5.814136305E-4</v>
      </c>
      <c r="GG391" s="13">
        <v>5.794946467999999E-4</v>
      </c>
      <c r="GH391" s="13">
        <v>5.7759565439999998E-4</v>
      </c>
      <c r="GI391" s="13">
        <v>5.757703542999999E-4</v>
      </c>
      <c r="GJ391" s="13">
        <v>5.7362738129999999E-4</v>
      </c>
      <c r="GK391" s="13">
        <v>5.7143346359999996E-4</v>
      </c>
      <c r="GL391" s="13">
        <v>5.6977149229999998E-4</v>
      </c>
      <c r="GM391" s="13">
        <v>5.6791950059999999E-4</v>
      </c>
      <c r="GN391" s="13">
        <v>5.6592906729999995E-4</v>
      </c>
      <c r="GO391" s="13">
        <v>5.6408663609999992E-4</v>
      </c>
      <c r="GP391" s="13">
        <v>5.6245112039999992E-4</v>
      </c>
      <c r="GQ391" s="13">
        <v>5.6068031789999998E-4</v>
      </c>
      <c r="GR391" s="13">
        <v>5.5831212549999998E-4</v>
      </c>
      <c r="GS391" s="13">
        <v>5.557990125E-4</v>
      </c>
      <c r="GT391" s="13">
        <v>5.5365800020000001E-4</v>
      </c>
      <c r="GU391" s="13">
        <v>5.5203924460000002E-4</v>
      </c>
      <c r="GV391" s="13">
        <v>5.5019554639999997E-4</v>
      </c>
      <c r="GW391" s="13">
        <v>5.4839706609999988E-4</v>
      </c>
      <c r="GX391" s="13">
        <v>5.4733859019999995E-4</v>
      </c>
    </row>
    <row r="392" spans="1:206" x14ac:dyDescent="0.25">
      <c r="A392" s="13" t="str">
        <f t="shared" si="4"/>
        <v>Boom-COARSE-1-7-60</v>
      </c>
      <c r="B392" s="13" t="s">
        <v>57</v>
      </c>
      <c r="C392" s="13" t="s">
        <v>29</v>
      </c>
      <c r="D392" s="23">
        <v>1</v>
      </c>
      <c r="E392" s="23">
        <v>7</v>
      </c>
      <c r="F392" s="32">
        <v>60</v>
      </c>
      <c r="G392" s="13">
        <v>6.2170411699999997E-2</v>
      </c>
      <c r="H392" s="13">
        <v>3.3562601399999996E-2</v>
      </c>
      <c r="I392" s="13">
        <v>2.3516887799999997E-2</v>
      </c>
      <c r="J392" s="13">
        <v>1.8321543499999999E-2</v>
      </c>
      <c r="K392" s="13">
        <v>1.4893361899999999E-2</v>
      </c>
      <c r="L392" s="13">
        <v>1.319264626E-2</v>
      </c>
      <c r="M392" s="13">
        <v>1.232103362E-2</v>
      </c>
      <c r="N392" s="13">
        <v>1.166878356E-2</v>
      </c>
      <c r="O392" s="13">
        <v>1.109312703E-2</v>
      </c>
      <c r="P392" s="13">
        <v>1.0518591769999999E-2</v>
      </c>
      <c r="Q392" s="13">
        <v>9.8745111699999992E-3</v>
      </c>
      <c r="R392" s="13">
        <v>9.2069188099999991E-3</v>
      </c>
      <c r="S392" s="13">
        <v>8.4796108800000002E-3</v>
      </c>
      <c r="T392" s="13">
        <v>7.6966142000000001E-3</v>
      </c>
      <c r="U392" s="13">
        <v>6.8818960200000001E-3</v>
      </c>
      <c r="V392" s="13">
        <v>6.0693877600000003E-3</v>
      </c>
      <c r="W392" s="13">
        <v>5.2673983599999998E-3</v>
      </c>
      <c r="X392" s="13">
        <v>4.8616090200000002E-3</v>
      </c>
      <c r="Y392" s="13">
        <v>4.5045413199999995E-3</v>
      </c>
      <c r="Z392" s="13">
        <v>4.2224899100000001E-3</v>
      </c>
      <c r="AA392" s="13">
        <v>3.99495558E-3</v>
      </c>
      <c r="AB392" s="13">
        <v>3.8143859399999997E-3</v>
      </c>
      <c r="AC392" s="13">
        <v>3.6622870699999999E-3</v>
      </c>
      <c r="AD392" s="13">
        <v>3.5274374199999996E-3</v>
      </c>
      <c r="AE392" s="13">
        <v>3.4043631989999997E-3</v>
      </c>
      <c r="AF392" s="13">
        <v>3.291563E-3</v>
      </c>
      <c r="AG392" s="13">
        <v>3.1875571459999996E-3</v>
      </c>
      <c r="AH392" s="13">
        <v>3.0912115159999996E-3</v>
      </c>
      <c r="AI392" s="13">
        <v>3.0012895709999998E-3</v>
      </c>
      <c r="AJ392" s="13">
        <v>2.9165525559999997E-3</v>
      </c>
      <c r="AK392" s="13">
        <v>2.8363011459999997E-3</v>
      </c>
      <c r="AL392" s="13">
        <v>2.7616202019999998E-3</v>
      </c>
      <c r="AM392" s="13">
        <v>2.6904170959999997E-3</v>
      </c>
      <c r="AN392" s="13">
        <v>2.6239290249999996E-3</v>
      </c>
      <c r="AO392" s="13">
        <v>2.5606455179999999E-3</v>
      </c>
      <c r="AP392" s="13">
        <v>2.5003094089999997E-3</v>
      </c>
      <c r="AQ392" s="13">
        <v>2.4429489229999997E-3</v>
      </c>
      <c r="AR392" s="13">
        <v>2.3894186109999997E-3</v>
      </c>
      <c r="AS392" s="13">
        <v>2.337993873E-3</v>
      </c>
      <c r="AT392" s="13">
        <v>2.289144289E-3</v>
      </c>
      <c r="AU392" s="13">
        <v>2.242590868E-3</v>
      </c>
      <c r="AV392" s="13">
        <v>2.1983115869999999E-3</v>
      </c>
      <c r="AW392" s="13">
        <v>2.1559263569999997E-3</v>
      </c>
      <c r="AX392" s="13">
        <v>2.1148558840000001E-3</v>
      </c>
      <c r="AY392" s="13">
        <v>2.0755650639999999E-3</v>
      </c>
      <c r="AZ392" s="13">
        <v>2.0384372959999998E-3</v>
      </c>
      <c r="BA392" s="13">
        <v>2.0030477189999997E-3</v>
      </c>
      <c r="BB392" s="13">
        <v>1.969663861E-3</v>
      </c>
      <c r="BC392" s="13">
        <v>1.9373070630000001E-3</v>
      </c>
      <c r="BD392" s="13">
        <v>1.9053315500000001E-3</v>
      </c>
      <c r="BE392" s="13">
        <v>1.874767016E-3</v>
      </c>
      <c r="BF392" s="13">
        <v>1.8463244520000002E-3</v>
      </c>
      <c r="BG392" s="13">
        <v>1.8184083300000001E-3</v>
      </c>
      <c r="BH392" s="13">
        <v>1.793024504E-3</v>
      </c>
      <c r="BI392" s="13">
        <v>1.7679955949999999E-3</v>
      </c>
      <c r="BJ392" s="13">
        <v>1.7443803749999998E-3</v>
      </c>
      <c r="BK392" s="13">
        <v>1.721110128E-3</v>
      </c>
      <c r="BL392" s="13">
        <v>1.6994317589999999E-3</v>
      </c>
      <c r="BM392" s="13">
        <v>1.677972488E-3</v>
      </c>
      <c r="BN392" s="13">
        <v>1.6571905709999999E-3</v>
      </c>
      <c r="BO392" s="13">
        <v>1.6371812139999999E-3</v>
      </c>
      <c r="BP392" s="13">
        <v>1.6174630969999998E-3</v>
      </c>
      <c r="BQ392" s="13">
        <v>1.5978819780000002E-3</v>
      </c>
      <c r="BR392" s="13">
        <v>1.5788195540000001E-3</v>
      </c>
      <c r="BS392" s="13">
        <v>1.5592666209999998E-3</v>
      </c>
      <c r="BT392" s="13">
        <v>1.540468785E-3</v>
      </c>
      <c r="BU392" s="13">
        <v>1.5217167289999999E-3</v>
      </c>
      <c r="BV392" s="13">
        <v>1.5029127509999999E-3</v>
      </c>
      <c r="BW392" s="13">
        <v>1.484455646E-3</v>
      </c>
      <c r="BX392" s="13">
        <v>1.4656964179999999E-3</v>
      </c>
      <c r="BY392" s="13">
        <v>1.4466080989999999E-3</v>
      </c>
      <c r="BZ392" s="13">
        <v>1.4282422810000001E-3</v>
      </c>
      <c r="CA392" s="13">
        <v>1.4101217419999997E-3</v>
      </c>
      <c r="CB392" s="13">
        <v>1.3928824619999999E-3</v>
      </c>
      <c r="CC392" s="13">
        <v>1.3754933969999997E-3</v>
      </c>
      <c r="CD392" s="13">
        <v>1.358397731E-3</v>
      </c>
      <c r="CE392" s="13">
        <v>1.3408918289999998E-3</v>
      </c>
      <c r="CF392" s="13">
        <v>1.323140494E-3</v>
      </c>
      <c r="CG392" s="13">
        <v>1.3060371559999999E-3</v>
      </c>
      <c r="CH392" s="13">
        <v>1.2890746000000001E-3</v>
      </c>
      <c r="CI392" s="13">
        <v>1.2730872980000001E-3</v>
      </c>
      <c r="CJ392" s="13">
        <v>1.2567788590000001E-3</v>
      </c>
      <c r="CK392" s="13">
        <v>1.241078556E-3</v>
      </c>
      <c r="CL392" s="13">
        <v>1.2246556559999998E-3</v>
      </c>
      <c r="CM392" s="13">
        <v>1.2074845849999998E-3</v>
      </c>
      <c r="CN392" s="13">
        <v>1.1917167269999999E-3</v>
      </c>
      <c r="CO392" s="13">
        <v>1.1751453899999998E-3</v>
      </c>
      <c r="CP392" s="13">
        <v>1.158919765E-3</v>
      </c>
      <c r="CQ392" s="13">
        <v>1.1432171240000001E-3</v>
      </c>
      <c r="CR392" s="13">
        <v>1.1272670539999999E-3</v>
      </c>
      <c r="CS392" s="13">
        <v>1.1115724779999999E-3</v>
      </c>
      <c r="CT392" s="13">
        <v>1.0961481660000001E-3</v>
      </c>
      <c r="CU392" s="13">
        <v>1.080347206E-3</v>
      </c>
      <c r="CV392" s="13">
        <v>1.064619248E-3</v>
      </c>
      <c r="CW392" s="13">
        <v>1.0485759279999999E-3</v>
      </c>
      <c r="CX392" s="13">
        <v>1.0336724209999999E-3</v>
      </c>
      <c r="CY392" s="13">
        <v>1.0185318009999999E-3</v>
      </c>
      <c r="CZ392" s="13">
        <v>1.0040807439999999E-3</v>
      </c>
      <c r="DA392" s="13">
        <v>9.9004115999999989E-4</v>
      </c>
      <c r="DB392" s="13">
        <v>9.7582488799999995E-4</v>
      </c>
      <c r="DC392" s="13">
        <v>9.6242857199999986E-4</v>
      </c>
      <c r="DD392" s="13">
        <v>9.4971528500000001E-4</v>
      </c>
      <c r="DE392" s="13">
        <v>9.3737877499999983E-4</v>
      </c>
      <c r="DF392" s="13">
        <v>9.2538100299999996E-4</v>
      </c>
      <c r="DG392" s="13">
        <v>9.1335753799999986E-4</v>
      </c>
      <c r="DH392" s="13">
        <v>9.015243249999999E-4</v>
      </c>
      <c r="DI392" s="13">
        <v>8.8963511199999993E-4</v>
      </c>
      <c r="DJ392" s="13">
        <v>8.7835740699999997E-4</v>
      </c>
      <c r="DK392" s="13">
        <v>8.6725172600000001E-4</v>
      </c>
      <c r="DL392" s="13">
        <v>8.5666199299999992E-4</v>
      </c>
      <c r="DM392" s="13">
        <v>8.4680048699999999E-4</v>
      </c>
      <c r="DN392" s="13">
        <v>8.3724270499999998E-4</v>
      </c>
      <c r="DO392" s="13">
        <v>8.2761526599999999E-4</v>
      </c>
      <c r="DP392" s="13">
        <v>8.1802932500000007E-4</v>
      </c>
      <c r="DQ392" s="13">
        <v>8.0907748399999997E-4</v>
      </c>
      <c r="DR392" s="13">
        <v>7.9993784500000001E-4</v>
      </c>
      <c r="DS392" s="13">
        <v>7.9161822399999998E-4</v>
      </c>
      <c r="DT392" s="13">
        <v>7.8391181799999997E-4</v>
      </c>
      <c r="DU392" s="13">
        <v>7.75628893E-4</v>
      </c>
      <c r="DV392" s="13">
        <v>7.67535425E-4</v>
      </c>
      <c r="DW392" s="13">
        <v>7.5993139699999997E-4</v>
      </c>
      <c r="DX392" s="13">
        <v>7.5240483800000004E-4</v>
      </c>
      <c r="DY392" s="13">
        <v>7.4531815399999995E-4</v>
      </c>
      <c r="DZ392" s="13">
        <v>7.3841390099999992E-4</v>
      </c>
      <c r="EA392" s="13">
        <v>7.3234156999999996E-4</v>
      </c>
      <c r="EB392" s="13">
        <v>7.2648126399999988E-4</v>
      </c>
      <c r="EC392" s="13">
        <v>7.2070948700000005E-4</v>
      </c>
      <c r="ED392" s="13">
        <v>7.1512246999999997E-4</v>
      </c>
      <c r="EE392" s="13">
        <v>7.0927508699999997E-4</v>
      </c>
      <c r="EF392" s="13">
        <v>7.0398188100000007E-4</v>
      </c>
      <c r="EG392" s="13">
        <v>6.9887194199999992E-4</v>
      </c>
      <c r="EH392" s="13">
        <v>6.9315152599999999E-4</v>
      </c>
      <c r="EI392" s="13">
        <v>6.8744712199999994E-4</v>
      </c>
      <c r="EJ392" s="13">
        <v>6.81794462E-4</v>
      </c>
      <c r="EK392" s="13">
        <v>6.756367219999999E-4</v>
      </c>
      <c r="EL392" s="13">
        <v>6.7019073599999996E-4</v>
      </c>
      <c r="EM392" s="13">
        <v>6.6512692700000002E-4</v>
      </c>
      <c r="EN392" s="13">
        <v>6.6065181599999994E-4</v>
      </c>
      <c r="EO392" s="13">
        <v>6.5693100300000002E-4</v>
      </c>
      <c r="EP392" s="13">
        <v>6.5290357199999992E-4</v>
      </c>
      <c r="EQ392" s="13">
        <v>6.4856623099999989E-4</v>
      </c>
      <c r="ER392" s="13">
        <v>6.4391385099999993E-4</v>
      </c>
      <c r="ES392" s="13">
        <v>6.3901384999999998E-4</v>
      </c>
      <c r="ET392" s="13">
        <v>6.33769722E-4</v>
      </c>
      <c r="EU392" s="13">
        <v>6.2853629399999998E-4</v>
      </c>
      <c r="EV392" s="13">
        <v>6.2367960699999999E-4</v>
      </c>
      <c r="EW392" s="13">
        <v>6.1865164399999993E-4</v>
      </c>
      <c r="EX392" s="13">
        <v>6.13956089E-4</v>
      </c>
      <c r="EY392" s="13">
        <v>6.0983883299999995E-4</v>
      </c>
      <c r="EZ392" s="13">
        <v>6.0592580899999991E-4</v>
      </c>
      <c r="FA392" s="13">
        <v>6.0207180299999997E-4</v>
      </c>
      <c r="FB392" s="13">
        <v>5.9802113400000002E-4</v>
      </c>
      <c r="FC392" s="13">
        <v>5.9383744799999989E-4</v>
      </c>
      <c r="FD392" s="13">
        <v>5.89281348E-4</v>
      </c>
      <c r="FE392" s="13">
        <v>5.84123808E-4</v>
      </c>
      <c r="FF392" s="13">
        <v>5.7870390599999992E-4</v>
      </c>
      <c r="FG392" s="13">
        <v>5.7322963700000003E-4</v>
      </c>
      <c r="FH392" s="13">
        <v>5.6784381299999995E-4</v>
      </c>
      <c r="FI392" s="13">
        <v>5.6318892099999995E-4</v>
      </c>
      <c r="FJ392" s="13">
        <v>5.5873517199999995E-4</v>
      </c>
      <c r="FK392" s="13">
        <v>5.5431430799999994E-4</v>
      </c>
      <c r="FL392" s="13">
        <v>5.5016407199999994E-4</v>
      </c>
      <c r="FM392" s="13">
        <v>5.4585055200000003E-4</v>
      </c>
      <c r="FN392" s="13">
        <v>5.4138772699999997E-4</v>
      </c>
      <c r="FO392" s="13">
        <v>5.3738488099999997E-4</v>
      </c>
      <c r="FP392" s="13">
        <v>5.3299771599999996E-4</v>
      </c>
      <c r="FQ392" s="13">
        <v>5.2852222499999999E-4</v>
      </c>
      <c r="FR392" s="13">
        <v>5.24367536E-4</v>
      </c>
      <c r="FS392" s="13">
        <v>5.1930459799999994E-4</v>
      </c>
      <c r="FT392" s="13">
        <v>5.1378969899999998E-4</v>
      </c>
      <c r="FU392" s="13">
        <v>5.0796398099999993E-4</v>
      </c>
      <c r="FV392" s="13">
        <v>5.01996298E-4</v>
      </c>
      <c r="FW392" s="13">
        <v>4.9643199500000001E-4</v>
      </c>
      <c r="FX392" s="13">
        <v>4.9155950199999997E-4</v>
      </c>
      <c r="FY392" s="13">
        <v>4.873505949999999E-4</v>
      </c>
      <c r="FZ392" s="13">
        <v>4.8366341799999991E-4</v>
      </c>
      <c r="GA392" s="13">
        <v>4.8029942999999997E-4</v>
      </c>
      <c r="GB392" s="13">
        <v>4.7650188499999993E-4</v>
      </c>
      <c r="GC392" s="13">
        <v>4.72441077E-4</v>
      </c>
      <c r="GD392" s="13">
        <v>4.6785170399999998E-4</v>
      </c>
      <c r="GE392" s="13">
        <v>4.6296702299999991E-4</v>
      </c>
      <c r="GF392" s="13">
        <v>4.5835479499999998E-4</v>
      </c>
      <c r="GG392" s="13">
        <v>4.5380531599999998E-4</v>
      </c>
      <c r="GH392" s="13">
        <v>4.4942926399999997E-4</v>
      </c>
      <c r="GI392" s="13">
        <v>4.4551727699999996E-4</v>
      </c>
      <c r="GJ392" s="13">
        <v>4.4213226699999999E-4</v>
      </c>
      <c r="GK392" s="13">
        <v>4.3910152299999998E-4</v>
      </c>
      <c r="GL392" s="13">
        <v>4.3624434699999999E-4</v>
      </c>
      <c r="GM392" s="13">
        <v>4.3331888999999994E-4</v>
      </c>
      <c r="GN392" s="13">
        <v>4.3027362400000001E-4</v>
      </c>
      <c r="GO392" s="13">
        <v>4.2726915099999997E-4</v>
      </c>
      <c r="GP392" s="13">
        <v>4.23822372E-4</v>
      </c>
      <c r="GQ392" s="13">
        <v>4.2012519199999997E-4</v>
      </c>
      <c r="GR392" s="13">
        <v>4.1689540699999992E-4</v>
      </c>
      <c r="GS392" s="13">
        <v>4.1384036500000001E-4</v>
      </c>
      <c r="GT392" s="13">
        <v>4.1126392499999997E-4</v>
      </c>
      <c r="GU392" s="13">
        <v>4.0877001599999997E-4</v>
      </c>
      <c r="GV392" s="13">
        <v>4.0604979499999998E-4</v>
      </c>
      <c r="GW392" s="13">
        <v>4.0381659899999998E-4</v>
      </c>
      <c r="GX392" s="13">
        <v>4.0155678199999998E-4</v>
      </c>
    </row>
    <row r="393" spans="1:206" x14ac:dyDescent="0.25">
      <c r="A393" s="13" t="str">
        <f t="shared" si="4"/>
        <v>Boom-COARSE-1-20-20</v>
      </c>
      <c r="B393" s="13" t="s">
        <v>57</v>
      </c>
      <c r="C393" s="13" t="s">
        <v>29</v>
      </c>
      <c r="D393" s="23">
        <v>1</v>
      </c>
      <c r="E393" s="23">
        <v>20</v>
      </c>
      <c r="F393" s="32">
        <v>20</v>
      </c>
      <c r="G393" s="13">
        <v>0.17058418199999997</v>
      </c>
      <c r="H393" s="13">
        <v>0.11359223499999999</v>
      </c>
      <c r="I393" s="13">
        <v>8.2793676699999999E-2</v>
      </c>
      <c r="J393" s="13">
        <v>6.3160069399999991E-2</v>
      </c>
      <c r="K393" s="13">
        <v>4.9454599199999998E-2</v>
      </c>
      <c r="L393" s="13">
        <v>4.02100991E-2</v>
      </c>
      <c r="M393" s="13">
        <v>3.3836869499999998E-2</v>
      </c>
      <c r="N393" s="13">
        <v>2.8996085099999999E-2</v>
      </c>
      <c r="O393" s="13">
        <v>2.5147225499999998E-2</v>
      </c>
      <c r="P393" s="13">
        <v>2.2047889799999998E-2</v>
      </c>
      <c r="Q393" s="13">
        <v>1.94903835E-2</v>
      </c>
      <c r="R393" s="13">
        <v>1.7238449099999997E-2</v>
      </c>
      <c r="S393" s="13">
        <v>1.5258782999999998E-2</v>
      </c>
      <c r="T393" s="13">
        <v>1.3460546399999999E-2</v>
      </c>
      <c r="U393" s="13">
        <v>1.182198697E-2</v>
      </c>
      <c r="V393" s="13">
        <v>1.0361029040000001E-2</v>
      </c>
      <c r="W393" s="13">
        <v>9.0378738899999991E-3</v>
      </c>
      <c r="X393" s="13">
        <v>8.05785675E-3</v>
      </c>
      <c r="Y393" s="13">
        <v>7.2736097499999999E-3</v>
      </c>
      <c r="Z393" s="13">
        <v>6.5811867599999997E-3</v>
      </c>
      <c r="AA393" s="13">
        <v>5.99245169E-3</v>
      </c>
      <c r="AB393" s="13">
        <v>5.44936094E-3</v>
      </c>
      <c r="AC393" s="13">
        <v>4.9442554799999996E-3</v>
      </c>
      <c r="AD393" s="13">
        <v>4.5079521099999995E-3</v>
      </c>
      <c r="AE393" s="13">
        <v>4.1276728399999999E-3</v>
      </c>
      <c r="AF393" s="13">
        <v>3.7946755899999993E-3</v>
      </c>
      <c r="AG393" s="13">
        <v>3.5023627800000001E-3</v>
      </c>
      <c r="AH393" s="13">
        <v>3.2424486E-3</v>
      </c>
      <c r="AI393" s="13">
        <v>3.0120720599999999E-3</v>
      </c>
      <c r="AJ393" s="13">
        <v>2.8065782700000003E-3</v>
      </c>
      <c r="AK393" s="13">
        <v>2.6225229899999999E-3</v>
      </c>
      <c r="AL393" s="13">
        <v>2.4581002199999999E-3</v>
      </c>
      <c r="AM393" s="13">
        <v>2.3105657999999999E-3</v>
      </c>
      <c r="AN393" s="13">
        <v>2.17700436E-3</v>
      </c>
      <c r="AO393" s="13">
        <v>2.0562476199999999E-3</v>
      </c>
      <c r="AP393" s="13">
        <v>1.9479452599999998E-3</v>
      </c>
      <c r="AQ393" s="13">
        <v>1.847745E-3</v>
      </c>
      <c r="AR393" s="13">
        <v>1.7564412899999998E-3</v>
      </c>
      <c r="AS393" s="13">
        <v>1.6720912649999999E-3</v>
      </c>
      <c r="AT393" s="13">
        <v>1.5947663619999999E-3</v>
      </c>
      <c r="AU393" s="13">
        <v>1.5238154120000001E-3</v>
      </c>
      <c r="AV393" s="13">
        <v>1.456168834E-3</v>
      </c>
      <c r="AW393" s="13">
        <v>1.3948500199999999E-3</v>
      </c>
      <c r="AX393" s="13">
        <v>1.3373306469999999E-3</v>
      </c>
      <c r="AY393" s="13">
        <v>1.2828366959999999E-3</v>
      </c>
      <c r="AZ393" s="13">
        <v>1.232542308E-3</v>
      </c>
      <c r="BA393" s="13">
        <v>1.1853471829999999E-3</v>
      </c>
      <c r="BB393" s="13">
        <v>1.1411181440000001E-3</v>
      </c>
      <c r="BC393" s="13">
        <v>1.0999117379999999E-3</v>
      </c>
      <c r="BD393" s="13">
        <v>1.0613375269999999E-3</v>
      </c>
      <c r="BE393" s="13">
        <v>1.023641179E-3</v>
      </c>
      <c r="BF393" s="13">
        <v>9.8894211999999999E-4</v>
      </c>
      <c r="BG393" s="13">
        <v>9.5592057899999993E-4</v>
      </c>
      <c r="BH393" s="13">
        <v>9.2448733099999986E-4</v>
      </c>
      <c r="BI393" s="13">
        <v>8.9575884399999985E-4</v>
      </c>
      <c r="BJ393" s="13">
        <v>8.6729800300000006E-4</v>
      </c>
      <c r="BK393" s="13">
        <v>8.3979477999999996E-4</v>
      </c>
      <c r="BL393" s="13">
        <v>8.1527513599999996E-4</v>
      </c>
      <c r="BM393" s="13">
        <v>7.9079195199999999E-4</v>
      </c>
      <c r="BN393" s="13">
        <v>7.6844622499999996E-4</v>
      </c>
      <c r="BO393" s="13">
        <v>7.4806138800000003E-4</v>
      </c>
      <c r="BP393" s="13">
        <v>7.2778463299999995E-4</v>
      </c>
      <c r="BQ393" s="13">
        <v>7.0835252300000006E-4</v>
      </c>
      <c r="BR393" s="13">
        <v>6.8918377800000004E-4</v>
      </c>
      <c r="BS393" s="13">
        <v>6.7059256399999993E-4</v>
      </c>
      <c r="BT393" s="13">
        <v>6.52528241E-4</v>
      </c>
      <c r="BU393" s="13">
        <v>6.3534066599999991E-4</v>
      </c>
      <c r="BV393" s="13">
        <v>6.1853930400000007E-4</v>
      </c>
      <c r="BW393" s="13">
        <v>6.0146427999999998E-4</v>
      </c>
      <c r="BX393" s="13">
        <v>5.8561055800000002E-4</v>
      </c>
      <c r="BY393" s="13">
        <v>5.6909409399999997E-4</v>
      </c>
      <c r="BZ393" s="13">
        <v>5.5329835399999991E-4</v>
      </c>
      <c r="CA393" s="13">
        <v>5.3851108799999995E-4</v>
      </c>
      <c r="CB393" s="13">
        <v>5.246296169999999E-4</v>
      </c>
      <c r="CC393" s="13">
        <v>5.1200368599999989E-4</v>
      </c>
      <c r="CD393" s="13">
        <v>4.9985327199999997E-4</v>
      </c>
      <c r="CE393" s="13">
        <v>4.8839709799999994E-4</v>
      </c>
      <c r="CF393" s="13">
        <v>4.7679143999999999E-4</v>
      </c>
      <c r="CG393" s="13">
        <v>4.6622563899999996E-4</v>
      </c>
      <c r="CH393" s="13">
        <v>4.5596013399999994E-4</v>
      </c>
      <c r="CI393" s="13">
        <v>4.4635000199999997E-4</v>
      </c>
      <c r="CJ393" s="13">
        <v>4.3780843599999997E-4</v>
      </c>
      <c r="CK393" s="13">
        <v>4.2923185899999995E-4</v>
      </c>
      <c r="CL393" s="13">
        <v>4.2109047399999994E-4</v>
      </c>
      <c r="CM393" s="13">
        <v>4.1261736099999996E-4</v>
      </c>
      <c r="CN393" s="13">
        <v>4.0473017399999996E-4</v>
      </c>
      <c r="CO393" s="13">
        <v>3.9721279899999993E-4</v>
      </c>
      <c r="CP393" s="13">
        <v>3.9027655999999999E-4</v>
      </c>
      <c r="CQ393" s="13">
        <v>3.8422952100000002E-4</v>
      </c>
      <c r="CR393" s="13">
        <v>3.7839335399999998E-4</v>
      </c>
      <c r="CS393" s="13">
        <v>3.7189304699999996E-4</v>
      </c>
      <c r="CT393" s="13">
        <v>3.6542798779999993E-4</v>
      </c>
      <c r="CU393" s="13">
        <v>3.5908515539999998E-4</v>
      </c>
      <c r="CV393" s="13">
        <v>3.5316631230000001E-4</v>
      </c>
      <c r="CW393" s="13">
        <v>3.4770536329999997E-4</v>
      </c>
      <c r="CX393" s="13">
        <v>3.4282784149999992E-4</v>
      </c>
      <c r="CY393" s="13">
        <v>3.3827878519999998E-4</v>
      </c>
      <c r="CZ393" s="13">
        <v>3.3366548379999992E-4</v>
      </c>
      <c r="DA393" s="13">
        <v>3.286268643E-4</v>
      </c>
      <c r="DB393" s="13">
        <v>3.2349912460000001E-4</v>
      </c>
      <c r="DC393" s="13">
        <v>3.1926516459999997E-4</v>
      </c>
      <c r="DD393" s="13">
        <v>3.1596691949999995E-4</v>
      </c>
      <c r="DE393" s="13">
        <v>3.1240607169999999E-4</v>
      </c>
      <c r="DF393" s="13">
        <v>3.0966978169999997E-4</v>
      </c>
      <c r="DG393" s="13">
        <v>3.0762634240000003E-4</v>
      </c>
      <c r="DH393" s="13">
        <v>3.049911343E-4</v>
      </c>
      <c r="DI393" s="13">
        <v>3.0181367279999996E-4</v>
      </c>
      <c r="DJ393" s="13">
        <v>2.9880763540000003E-4</v>
      </c>
      <c r="DK393" s="13">
        <v>2.9581737220000002E-4</v>
      </c>
      <c r="DL393" s="13">
        <v>2.9362326439999996E-4</v>
      </c>
      <c r="DM393" s="13">
        <v>2.9209766789999996E-4</v>
      </c>
      <c r="DN393" s="13">
        <v>2.898195885E-4</v>
      </c>
      <c r="DO393" s="13">
        <v>2.8832144669999998E-4</v>
      </c>
      <c r="DP393" s="13">
        <v>2.8662844270000001E-4</v>
      </c>
      <c r="DQ393" s="13">
        <v>2.8395689240000001E-4</v>
      </c>
      <c r="DR393" s="13">
        <v>2.8161162499999997E-4</v>
      </c>
      <c r="DS393" s="13">
        <v>2.7971445629999998E-4</v>
      </c>
      <c r="DT393" s="13">
        <v>2.7790791689999997E-4</v>
      </c>
      <c r="DU393" s="13">
        <v>2.764834529E-4</v>
      </c>
      <c r="DV393" s="13">
        <v>2.7490927780000001E-4</v>
      </c>
      <c r="DW393" s="13">
        <v>2.7283102819999997E-4</v>
      </c>
      <c r="DX393" s="13">
        <v>2.7096656159999999E-4</v>
      </c>
      <c r="DY393" s="13">
        <v>2.6939808119999997E-4</v>
      </c>
      <c r="DZ393" s="13">
        <v>2.6792102149999998E-4</v>
      </c>
      <c r="EA393" s="13">
        <v>2.6725775839999999E-4</v>
      </c>
      <c r="EB393" s="13">
        <v>2.6602129989999998E-4</v>
      </c>
      <c r="EC393" s="13">
        <v>2.6439408159999997E-4</v>
      </c>
      <c r="ED393" s="13">
        <v>2.6308383630000001E-4</v>
      </c>
      <c r="EE393" s="13">
        <v>2.6126629380000002E-4</v>
      </c>
      <c r="EF393" s="13">
        <v>2.5960718549999999E-4</v>
      </c>
      <c r="EG393" s="13">
        <v>2.5840311099999998E-4</v>
      </c>
      <c r="EH393" s="13">
        <v>2.5779039959999999E-4</v>
      </c>
      <c r="EI393" s="13">
        <v>2.5699337649999997E-4</v>
      </c>
      <c r="EJ393" s="13">
        <v>2.5584724650000001E-4</v>
      </c>
      <c r="EK393" s="13">
        <v>2.5450441510000002E-4</v>
      </c>
      <c r="EL393" s="13">
        <v>2.5366818569999994E-4</v>
      </c>
      <c r="EM393" s="13">
        <v>2.5280790999999996E-4</v>
      </c>
      <c r="EN393" s="13">
        <v>2.517162429E-4</v>
      </c>
      <c r="EO393" s="13">
        <v>2.5114404589999997E-4</v>
      </c>
      <c r="EP393" s="13">
        <v>2.5056777239999996E-4</v>
      </c>
      <c r="EQ393" s="13">
        <v>2.4932956779999995E-4</v>
      </c>
      <c r="ER393" s="13">
        <v>2.4778901749999998E-4</v>
      </c>
      <c r="ES393" s="13">
        <v>2.4651167219999997E-4</v>
      </c>
      <c r="ET393" s="13">
        <v>2.4486059479999995E-4</v>
      </c>
      <c r="EU393" s="13">
        <v>2.4348817950000003E-4</v>
      </c>
      <c r="EV393" s="13">
        <v>2.4221292960000001E-4</v>
      </c>
      <c r="EW393" s="13">
        <v>2.4149424589999999E-4</v>
      </c>
      <c r="EX393" s="13">
        <v>2.409217145E-4</v>
      </c>
      <c r="EY393" s="13">
        <v>2.4017138209999998E-4</v>
      </c>
      <c r="EZ393" s="13">
        <v>2.3960968049999999E-4</v>
      </c>
      <c r="FA393" s="13">
        <v>2.3916600689999999E-4</v>
      </c>
      <c r="FB393" s="13">
        <v>2.3845653109999998E-4</v>
      </c>
      <c r="FC393" s="13">
        <v>2.3700331019999997E-4</v>
      </c>
      <c r="FD393" s="13">
        <v>2.3548376199999997E-4</v>
      </c>
      <c r="FE393" s="13">
        <v>2.3423512209999999E-4</v>
      </c>
      <c r="FF393" s="13">
        <v>2.3263507199999998E-4</v>
      </c>
      <c r="FG393" s="13">
        <v>2.3081847549999998E-4</v>
      </c>
      <c r="FH393" s="13">
        <v>2.2923846279999997E-4</v>
      </c>
      <c r="FI393" s="13">
        <v>2.2849927889999997E-4</v>
      </c>
      <c r="FJ393" s="13">
        <v>2.2827306299999999E-4</v>
      </c>
      <c r="FK393" s="13">
        <v>2.2809471349999994E-4</v>
      </c>
      <c r="FL393" s="13">
        <v>2.2804440459999999E-4</v>
      </c>
      <c r="FM393" s="13">
        <v>2.2809509129999999E-4</v>
      </c>
      <c r="FN393" s="13">
        <v>2.2809380449999997E-4</v>
      </c>
      <c r="FO393" s="13">
        <v>2.2770229549999999E-4</v>
      </c>
      <c r="FP393" s="13">
        <v>2.2707736940000002E-4</v>
      </c>
      <c r="FQ393" s="13">
        <v>2.2604716489999999E-4</v>
      </c>
      <c r="FR393" s="13">
        <v>2.2457047730000001E-4</v>
      </c>
      <c r="FS393" s="13">
        <v>2.2263581769999999E-4</v>
      </c>
      <c r="FT393" s="13">
        <v>2.2071045899999997E-4</v>
      </c>
      <c r="FU393" s="13">
        <v>2.1908796799999998E-4</v>
      </c>
      <c r="FV393" s="13">
        <v>2.1771465740000001E-4</v>
      </c>
      <c r="FW393" s="13">
        <v>2.170871219E-4</v>
      </c>
      <c r="FX393" s="13">
        <v>2.175587078E-4</v>
      </c>
      <c r="FY393" s="13">
        <v>2.1840364759999998E-4</v>
      </c>
      <c r="FZ393" s="13">
        <v>2.1862369999999998E-4</v>
      </c>
      <c r="GA393" s="13">
        <v>2.1902393569999998E-4</v>
      </c>
      <c r="GB393" s="13">
        <v>2.1965418609999997E-4</v>
      </c>
      <c r="GC393" s="13">
        <v>2.1955657879999999E-4</v>
      </c>
      <c r="GD393" s="13">
        <v>2.1864605059999999E-4</v>
      </c>
      <c r="GE393" s="13">
        <v>2.1726907259999998E-4</v>
      </c>
      <c r="GF393" s="13">
        <v>2.1584266459999998E-4</v>
      </c>
      <c r="GG393" s="13">
        <v>2.1416941479999999E-4</v>
      </c>
      <c r="GH393" s="13">
        <v>2.116347494E-4</v>
      </c>
      <c r="GI393" s="13">
        <v>2.0886913539999998E-4</v>
      </c>
      <c r="GJ393" s="13">
        <v>2.0782794119999999E-4</v>
      </c>
      <c r="GK393" s="13">
        <v>2.0769422379999998E-4</v>
      </c>
      <c r="GL393" s="13">
        <v>2.0724727159999998E-4</v>
      </c>
      <c r="GM393" s="13">
        <v>2.076222639E-4</v>
      </c>
      <c r="GN393" s="13">
        <v>2.087658566E-4</v>
      </c>
      <c r="GO393" s="13">
        <v>2.0975915239999999E-4</v>
      </c>
      <c r="GP393" s="13">
        <v>2.0994057819999999E-4</v>
      </c>
      <c r="GQ393" s="13">
        <v>2.0927629830000001E-4</v>
      </c>
      <c r="GR393" s="13">
        <v>2.0839519389999998E-4</v>
      </c>
      <c r="GS393" s="13">
        <v>2.0784374939999999E-4</v>
      </c>
      <c r="GT393" s="13">
        <v>2.066481224E-4</v>
      </c>
      <c r="GU393" s="13">
        <v>2.0460920669999999E-4</v>
      </c>
      <c r="GV393" s="13">
        <v>2.033021401E-4</v>
      </c>
      <c r="GW393" s="13">
        <v>2.0240602450000001E-4</v>
      </c>
      <c r="GX393" s="13">
        <v>2.0118433409999998E-4</v>
      </c>
    </row>
    <row r="394" spans="1:206" x14ac:dyDescent="0.25">
      <c r="A394" s="13" t="str">
        <f t="shared" si="4"/>
        <v>Boom-COARSE-1-14-20</v>
      </c>
      <c r="B394" s="13" t="s">
        <v>57</v>
      </c>
      <c r="C394" s="13" t="s">
        <v>29</v>
      </c>
      <c r="D394" s="23">
        <v>1</v>
      </c>
      <c r="E394" s="23">
        <v>14</v>
      </c>
      <c r="F394" s="32">
        <v>20</v>
      </c>
      <c r="G394" s="13">
        <v>0.12328078200000001</v>
      </c>
      <c r="H394" s="13">
        <v>7.6504931099999993E-2</v>
      </c>
      <c r="I394" s="13">
        <v>5.2872823499999999E-2</v>
      </c>
      <c r="J394" s="13">
        <v>3.8631001399999997E-2</v>
      </c>
      <c r="K394" s="13">
        <v>3.0201785599999996E-2</v>
      </c>
      <c r="L394" s="13">
        <v>2.52028085E-2</v>
      </c>
      <c r="M394" s="13">
        <v>2.1170412299999997E-2</v>
      </c>
      <c r="N394" s="13">
        <v>1.8085477900000001E-2</v>
      </c>
      <c r="O394" s="13">
        <v>1.5678046299999998E-2</v>
      </c>
      <c r="P394" s="13">
        <v>1.3677182099999997E-2</v>
      </c>
      <c r="Q394" s="13">
        <v>1.199285558E-2</v>
      </c>
      <c r="R394" s="13">
        <v>1.0475461549999999E-2</v>
      </c>
      <c r="S394" s="13">
        <v>9.1756964200000006E-3</v>
      </c>
      <c r="T394" s="13">
        <v>8.0378314200000005E-3</v>
      </c>
      <c r="U394" s="13">
        <v>7.001357389999999E-3</v>
      </c>
      <c r="V394" s="13">
        <v>6.0350401699999995E-3</v>
      </c>
      <c r="W394" s="13">
        <v>5.1803484700000003E-3</v>
      </c>
      <c r="X394" s="13">
        <v>4.6311819499999995E-3</v>
      </c>
      <c r="Y394" s="13">
        <v>4.1762398099999994E-3</v>
      </c>
      <c r="Z394" s="13">
        <v>3.7636808699999997E-3</v>
      </c>
      <c r="AA394" s="13">
        <v>3.3789585400000001E-3</v>
      </c>
      <c r="AB394" s="13">
        <v>3.0556304399999997E-3</v>
      </c>
      <c r="AC394" s="13">
        <v>2.7805308000000001E-3</v>
      </c>
      <c r="AD394" s="13">
        <v>2.5453930199999999E-3</v>
      </c>
      <c r="AE394" s="13">
        <v>2.3417194999999997E-3</v>
      </c>
      <c r="AF394" s="13">
        <v>2.1641675399999998E-3</v>
      </c>
      <c r="AG394" s="13">
        <v>2.0077064899999995E-3</v>
      </c>
      <c r="AH394" s="13">
        <v>1.8707691299999999E-3</v>
      </c>
      <c r="AI394" s="13">
        <v>1.7493524230000001E-3</v>
      </c>
      <c r="AJ394" s="13">
        <v>1.642321113E-3</v>
      </c>
      <c r="AK394" s="13">
        <v>1.546469431E-3</v>
      </c>
      <c r="AL394" s="13">
        <v>1.4605296130000001E-3</v>
      </c>
      <c r="AM394" s="13">
        <v>1.3837447719999999E-3</v>
      </c>
      <c r="AN394" s="13">
        <v>1.3131746349999999E-3</v>
      </c>
      <c r="AO394" s="13">
        <v>1.2502078729999999E-3</v>
      </c>
      <c r="AP394" s="13">
        <v>1.1923241239999998E-3</v>
      </c>
      <c r="AQ394" s="13">
        <v>1.1396077859999998E-3</v>
      </c>
      <c r="AR394" s="13">
        <v>1.0912205469999999E-3</v>
      </c>
      <c r="AS394" s="13">
        <v>1.0467704780000001E-3</v>
      </c>
      <c r="AT394" s="13">
        <v>1.0056482559999999E-3</v>
      </c>
      <c r="AU394" s="13">
        <v>9.6869593399999995E-4</v>
      </c>
      <c r="AV394" s="13">
        <v>9.33565685E-4</v>
      </c>
      <c r="AW394" s="13">
        <v>9.0095038599999995E-4</v>
      </c>
      <c r="AX394" s="13">
        <v>8.7118133699999991E-4</v>
      </c>
      <c r="AY394" s="13">
        <v>8.4305863899999988E-4</v>
      </c>
      <c r="AZ394" s="13">
        <v>8.1737354599999991E-4</v>
      </c>
      <c r="BA394" s="13">
        <v>7.9305447600000001E-4</v>
      </c>
      <c r="BB394" s="13">
        <v>7.7095073199999996E-4</v>
      </c>
      <c r="BC394" s="13">
        <v>7.4904828699999993E-4</v>
      </c>
      <c r="BD394" s="13">
        <v>7.2865897899999997E-4</v>
      </c>
      <c r="BE394" s="13">
        <v>7.0941579799999987E-4</v>
      </c>
      <c r="BF394" s="13">
        <v>6.9127346199999995E-4</v>
      </c>
      <c r="BG394" s="13">
        <v>6.7437711199999986E-4</v>
      </c>
      <c r="BH394" s="13">
        <v>6.5786829299999995E-4</v>
      </c>
      <c r="BI394" s="13">
        <v>6.4224654099999997E-4</v>
      </c>
      <c r="BJ394" s="13">
        <v>6.2769084600000006E-4</v>
      </c>
      <c r="BK394" s="13">
        <v>6.1373071500000001E-4</v>
      </c>
      <c r="BL394" s="13">
        <v>6.0094933999999998E-4</v>
      </c>
      <c r="BM394" s="13">
        <v>5.8955551199999998E-4</v>
      </c>
      <c r="BN394" s="13">
        <v>5.7874409200000003E-4</v>
      </c>
      <c r="BO394" s="13">
        <v>5.6777186400000003E-4</v>
      </c>
      <c r="BP394" s="13">
        <v>5.5873992600000003E-4</v>
      </c>
      <c r="BQ394" s="13">
        <v>5.49260592E-4</v>
      </c>
      <c r="BR394" s="13">
        <v>5.4128643799999997E-4</v>
      </c>
      <c r="BS394" s="13">
        <v>5.3415412199999996E-4</v>
      </c>
      <c r="BT394" s="13">
        <v>5.2677048299999999E-4</v>
      </c>
      <c r="BU394" s="13">
        <v>5.1988965700000003E-4</v>
      </c>
      <c r="BV394" s="13">
        <v>5.1278271799999999E-4</v>
      </c>
      <c r="BW394" s="13">
        <v>5.0630937299999995E-4</v>
      </c>
      <c r="BX394" s="13">
        <v>5.0029471900000003E-4</v>
      </c>
      <c r="BY394" s="13">
        <v>4.9513885700000005E-4</v>
      </c>
      <c r="BZ394" s="13">
        <v>4.8975667900000004E-4</v>
      </c>
      <c r="CA394" s="13">
        <v>4.8461537699999988E-4</v>
      </c>
      <c r="CB394" s="13">
        <v>4.78860774E-4</v>
      </c>
      <c r="CC394" s="13">
        <v>4.7307076039999999E-4</v>
      </c>
      <c r="CD394" s="13">
        <v>4.6804238349999993E-4</v>
      </c>
      <c r="CE394" s="13">
        <v>4.6351222809999995E-4</v>
      </c>
      <c r="CF394" s="13">
        <v>4.5944735639999993E-4</v>
      </c>
      <c r="CG394" s="13">
        <v>4.551321189E-4</v>
      </c>
      <c r="CH394" s="13">
        <v>4.5123821169999994E-4</v>
      </c>
      <c r="CI394" s="13">
        <v>4.4638700980000002E-4</v>
      </c>
      <c r="CJ394" s="13">
        <v>4.4184761979999999E-4</v>
      </c>
      <c r="CK394" s="13">
        <v>4.3714836329999994E-4</v>
      </c>
      <c r="CL394" s="13">
        <v>4.3352797829999999E-4</v>
      </c>
      <c r="CM394" s="13">
        <v>4.301052512E-4</v>
      </c>
      <c r="CN394" s="13">
        <v>4.2641124159999996E-4</v>
      </c>
      <c r="CO394" s="13">
        <v>4.235300755E-4</v>
      </c>
      <c r="CP394" s="13">
        <v>4.2069644989999998E-4</v>
      </c>
      <c r="CQ394" s="13">
        <v>4.1705786279999999E-4</v>
      </c>
      <c r="CR394" s="13">
        <v>4.1309283659999999E-4</v>
      </c>
      <c r="CS394" s="13">
        <v>4.0961815629999995E-4</v>
      </c>
      <c r="CT394" s="13">
        <v>4.0594206129999997E-4</v>
      </c>
      <c r="CU394" s="13">
        <v>4.0366496099999993E-4</v>
      </c>
      <c r="CV394" s="13">
        <v>4.0140332229999994E-4</v>
      </c>
      <c r="CW394" s="13">
        <v>3.9832074989999997E-4</v>
      </c>
      <c r="CX394" s="13">
        <v>3.962923752E-4</v>
      </c>
      <c r="CY394" s="13">
        <v>3.9321379009999997E-4</v>
      </c>
      <c r="CZ394" s="13">
        <v>3.8970019310000001E-4</v>
      </c>
      <c r="DA394" s="13">
        <v>3.8683931999999996E-4</v>
      </c>
      <c r="DB394" s="13">
        <v>3.8458720619999993E-4</v>
      </c>
      <c r="DC394" s="13">
        <v>3.8222341420000004E-4</v>
      </c>
      <c r="DD394" s="13">
        <v>3.7945680669999995E-4</v>
      </c>
      <c r="DE394" s="13">
        <v>3.7557182130000001E-4</v>
      </c>
      <c r="DF394" s="13">
        <v>3.70811495E-4</v>
      </c>
      <c r="DG394" s="13">
        <v>3.6652787729999996E-4</v>
      </c>
      <c r="DH394" s="13">
        <v>3.6177295779999996E-4</v>
      </c>
      <c r="DI394" s="13">
        <v>3.5732474319999998E-4</v>
      </c>
      <c r="DJ394" s="13">
        <v>3.5308375249999994E-4</v>
      </c>
      <c r="DK394" s="13">
        <v>3.4820549439999997E-4</v>
      </c>
      <c r="DL394" s="13">
        <v>3.427073404E-4</v>
      </c>
      <c r="DM394" s="13">
        <v>3.370078165E-4</v>
      </c>
      <c r="DN394" s="13">
        <v>3.3188679809999992E-4</v>
      </c>
      <c r="DO394" s="13">
        <v>3.2726654120000001E-4</v>
      </c>
      <c r="DP394" s="13">
        <v>3.2312270279999996E-4</v>
      </c>
      <c r="DQ394" s="13">
        <v>3.1940643739999995E-4</v>
      </c>
      <c r="DR394" s="13">
        <v>3.158731676E-4</v>
      </c>
      <c r="DS394" s="13">
        <v>3.1145050959999996E-4</v>
      </c>
      <c r="DT394" s="13">
        <v>3.0657708279999997E-4</v>
      </c>
      <c r="DU394" s="13">
        <v>3.0196229799999997E-4</v>
      </c>
      <c r="DV394" s="13">
        <v>2.9732181759999993E-4</v>
      </c>
      <c r="DW394" s="13">
        <v>2.9331681189999998E-4</v>
      </c>
      <c r="DX394" s="13">
        <v>2.8986826309999999E-4</v>
      </c>
      <c r="DY394" s="13">
        <v>2.8651283350000003E-4</v>
      </c>
      <c r="DZ394" s="13">
        <v>2.8339105269999999E-4</v>
      </c>
      <c r="EA394" s="13">
        <v>2.799991488E-4</v>
      </c>
      <c r="EB394" s="13">
        <v>2.7587816470000002E-4</v>
      </c>
      <c r="EC394" s="13">
        <v>2.720244885E-4</v>
      </c>
      <c r="ED394" s="13">
        <v>2.6813197300000003E-4</v>
      </c>
      <c r="EE394" s="13">
        <v>2.6417721749999999E-4</v>
      </c>
      <c r="EF394" s="13">
        <v>2.609394206E-4</v>
      </c>
      <c r="EG394" s="13">
        <v>2.5782648079999997E-4</v>
      </c>
      <c r="EH394" s="13">
        <v>2.5462037239999994E-4</v>
      </c>
      <c r="EI394" s="13">
        <v>2.51512424E-4</v>
      </c>
      <c r="EJ394" s="13">
        <v>2.484723268E-4</v>
      </c>
      <c r="EK394" s="13">
        <v>2.4551635419999999E-4</v>
      </c>
      <c r="EL394" s="13">
        <v>2.4304444580000001E-4</v>
      </c>
      <c r="EM394" s="13">
        <v>2.410119475E-4</v>
      </c>
      <c r="EN394" s="13">
        <v>2.3914915859999999E-4</v>
      </c>
      <c r="EO394" s="13">
        <v>2.3779522E-4</v>
      </c>
      <c r="EP394" s="13">
        <v>2.3646665210000001E-4</v>
      </c>
      <c r="EQ394" s="13">
        <v>2.3530432159999998E-4</v>
      </c>
      <c r="ER394" s="13">
        <v>2.3444194119999996E-4</v>
      </c>
      <c r="ES394" s="13">
        <v>2.3352159759999999E-4</v>
      </c>
      <c r="ET394" s="13">
        <v>2.3262599809999998E-4</v>
      </c>
      <c r="EU394" s="13">
        <v>2.3196621279999999E-4</v>
      </c>
      <c r="EV394" s="13">
        <v>2.3124675729999997E-4</v>
      </c>
      <c r="EW394" s="13">
        <v>2.3053370779999998E-4</v>
      </c>
      <c r="EX394" s="13">
        <v>2.2977705270000001E-4</v>
      </c>
      <c r="EY394" s="13">
        <v>2.2904390809999999E-4</v>
      </c>
      <c r="EZ394" s="13">
        <v>2.2826585739999999E-4</v>
      </c>
      <c r="FA394" s="13">
        <v>2.2733208439999999E-4</v>
      </c>
      <c r="FB394" s="13">
        <v>2.2615620940000001E-4</v>
      </c>
      <c r="FC394" s="13">
        <v>2.2540432760000001E-4</v>
      </c>
      <c r="FD394" s="13">
        <v>2.2457960790000001E-4</v>
      </c>
      <c r="FE394" s="13">
        <v>2.2334081659999998E-4</v>
      </c>
      <c r="FF394" s="13">
        <v>2.2253640389999999E-4</v>
      </c>
      <c r="FG394" s="13">
        <v>2.217855682E-4</v>
      </c>
      <c r="FH394" s="13">
        <v>2.2128763249999996E-4</v>
      </c>
      <c r="FI394" s="13">
        <v>2.207690762E-4</v>
      </c>
      <c r="FJ394" s="13">
        <v>2.2027886930000001E-4</v>
      </c>
      <c r="FK394" s="13">
        <v>2.2005054699999999E-4</v>
      </c>
      <c r="FL394" s="13">
        <v>2.1961990229999999E-4</v>
      </c>
      <c r="FM394" s="13">
        <v>2.1862931909999997E-4</v>
      </c>
      <c r="FN394" s="13">
        <v>2.1726661699999998E-4</v>
      </c>
      <c r="FO394" s="13">
        <v>2.1608429719999998E-4</v>
      </c>
      <c r="FP394" s="13">
        <v>2.1498010369999998E-4</v>
      </c>
      <c r="FQ394" s="13">
        <v>2.1381737289999998E-4</v>
      </c>
      <c r="FR394" s="13">
        <v>2.1260615469999999E-4</v>
      </c>
      <c r="FS394" s="13">
        <v>2.1188755569999997E-4</v>
      </c>
      <c r="FT394" s="13">
        <v>2.1148098969999999E-4</v>
      </c>
      <c r="FU394" s="13">
        <v>2.109524479E-4</v>
      </c>
      <c r="FV394" s="13">
        <v>2.105727781E-4</v>
      </c>
      <c r="FW394" s="13">
        <v>2.1022252739999998E-4</v>
      </c>
      <c r="FX394" s="13">
        <v>2.0988980289999998E-4</v>
      </c>
      <c r="FY394" s="13">
        <v>2.0928282909999998E-4</v>
      </c>
      <c r="FZ394" s="13">
        <v>2.084905245E-4</v>
      </c>
      <c r="GA394" s="13">
        <v>2.07403039E-4</v>
      </c>
      <c r="GB394" s="13">
        <v>2.0582691339999997E-4</v>
      </c>
      <c r="GC394" s="13">
        <v>2.041087742E-4</v>
      </c>
      <c r="GD394" s="13">
        <v>2.0258896739999997E-4</v>
      </c>
      <c r="GE394" s="13">
        <v>2.0129617819999998E-4</v>
      </c>
      <c r="GF394" s="13">
        <v>1.9990995699999998E-4</v>
      </c>
      <c r="GG394" s="13">
        <v>1.9896805189999997E-4</v>
      </c>
      <c r="GH394" s="13">
        <v>1.9873043369999998E-4</v>
      </c>
      <c r="GI394" s="13">
        <v>1.9900962619999999E-4</v>
      </c>
      <c r="GJ394" s="13">
        <v>1.9891573659999999E-4</v>
      </c>
      <c r="GK394" s="13">
        <v>1.98417378E-4</v>
      </c>
      <c r="GL394" s="13">
        <v>1.9859440959999998E-4</v>
      </c>
      <c r="GM394" s="13">
        <v>1.986483044E-4</v>
      </c>
      <c r="GN394" s="13">
        <v>1.9799316299999999E-4</v>
      </c>
      <c r="GO394" s="13">
        <v>1.9703325579999999E-4</v>
      </c>
      <c r="GP394" s="13">
        <v>1.96070187E-4</v>
      </c>
      <c r="GQ394" s="13">
        <v>1.948265668E-4</v>
      </c>
      <c r="GR394" s="13">
        <v>1.929872512E-4</v>
      </c>
      <c r="GS394" s="13">
        <v>1.910701863E-4</v>
      </c>
      <c r="GT394" s="13">
        <v>1.8970263879999996E-4</v>
      </c>
      <c r="GU394" s="13">
        <v>1.891488122E-4</v>
      </c>
      <c r="GV394" s="13">
        <v>1.8861068509999998E-4</v>
      </c>
      <c r="GW394" s="13">
        <v>1.8799687789999999E-4</v>
      </c>
      <c r="GX394" s="13">
        <v>1.8800838049999998E-4</v>
      </c>
    </row>
    <row r="395" spans="1:206" x14ac:dyDescent="0.25">
      <c r="A395" s="13" t="str">
        <f t="shared" si="4"/>
        <v>Boom-COARSE-1-7-20</v>
      </c>
      <c r="B395" s="13" t="s">
        <v>57</v>
      </c>
      <c r="C395" s="13" t="s">
        <v>29</v>
      </c>
      <c r="D395" s="23">
        <v>1</v>
      </c>
      <c r="E395" s="23">
        <v>7</v>
      </c>
      <c r="F395" s="32">
        <v>20</v>
      </c>
      <c r="G395" s="13">
        <v>5.7563842599999998E-2</v>
      </c>
      <c r="H395" s="13">
        <v>2.9231914099999999E-2</v>
      </c>
      <c r="I395" s="13">
        <v>1.7530427299999998E-2</v>
      </c>
      <c r="J395" s="13">
        <v>1.2376862689999999E-2</v>
      </c>
      <c r="K395" s="13">
        <v>9.4595134199999993E-3</v>
      </c>
      <c r="L395" s="13">
        <v>8.3878805599999998E-3</v>
      </c>
      <c r="M395" s="13">
        <v>7.5261804699999994E-3</v>
      </c>
      <c r="N395" s="13">
        <v>6.8938656799999998E-3</v>
      </c>
      <c r="O395" s="13">
        <v>6.3725697799999993E-3</v>
      </c>
      <c r="P395" s="13">
        <v>5.913923849999999E-3</v>
      </c>
      <c r="Q395" s="13">
        <v>5.4537601099999989E-3</v>
      </c>
      <c r="R395" s="13">
        <v>5.0269045999999998E-3</v>
      </c>
      <c r="S395" s="13">
        <v>4.5783713099999991E-3</v>
      </c>
      <c r="T395" s="13">
        <v>4.0998807399999998E-3</v>
      </c>
      <c r="U395" s="13">
        <v>3.6124709099999998E-3</v>
      </c>
      <c r="V395" s="13">
        <v>3.1341761999999999E-3</v>
      </c>
      <c r="W395" s="13">
        <v>2.6673305599999998E-3</v>
      </c>
      <c r="X395" s="13">
        <v>2.4146446999999999E-3</v>
      </c>
      <c r="Y395" s="13">
        <v>2.185298318E-3</v>
      </c>
      <c r="Z395" s="13">
        <v>2.0043278159999995E-3</v>
      </c>
      <c r="AA395" s="13">
        <v>1.8601557010000001E-3</v>
      </c>
      <c r="AB395" s="13">
        <v>1.7481315179999999E-3</v>
      </c>
      <c r="AC395" s="13">
        <v>1.657448262E-3</v>
      </c>
      <c r="AD395" s="13">
        <v>1.5791743130000001E-3</v>
      </c>
      <c r="AE395" s="13">
        <v>1.5091874689999998E-3</v>
      </c>
      <c r="AF395" s="13">
        <v>1.4472448169999999E-3</v>
      </c>
      <c r="AG395" s="13">
        <v>1.3912193439999999E-3</v>
      </c>
      <c r="AH395" s="13">
        <v>1.340319865E-3</v>
      </c>
      <c r="AI395" s="13">
        <v>1.293212416E-3</v>
      </c>
      <c r="AJ395" s="13">
        <v>1.2490198329999998E-3</v>
      </c>
      <c r="AK395" s="13">
        <v>1.2080130139999999E-3</v>
      </c>
      <c r="AL395" s="13">
        <v>1.170090625E-3</v>
      </c>
      <c r="AM395" s="13">
        <v>1.1335884679999999E-3</v>
      </c>
      <c r="AN395" s="13">
        <v>1.0998992729999999E-3</v>
      </c>
      <c r="AO395" s="13">
        <v>1.067837619E-3</v>
      </c>
      <c r="AP395" s="13">
        <v>1.0375869519999999E-3</v>
      </c>
      <c r="AQ395" s="13">
        <v>1.0087167209999999E-3</v>
      </c>
      <c r="AR395" s="13">
        <v>9.8157254199999979E-4</v>
      </c>
      <c r="AS395" s="13">
        <v>9.5529818299999996E-4</v>
      </c>
      <c r="AT395" s="13">
        <v>9.3119488599999992E-4</v>
      </c>
      <c r="AU395" s="13">
        <v>9.0746714299999988E-4</v>
      </c>
      <c r="AV395" s="13">
        <v>8.849078629999999E-4</v>
      </c>
      <c r="AW395" s="13">
        <v>8.6359400599999995E-4</v>
      </c>
      <c r="AX395" s="13">
        <v>8.428779249999999E-4</v>
      </c>
      <c r="AY395" s="13">
        <v>8.2322229000000001E-4</v>
      </c>
      <c r="AZ395" s="13">
        <v>8.0367126499999997E-4</v>
      </c>
      <c r="BA395" s="13">
        <v>7.8530198899999992E-4</v>
      </c>
      <c r="BB395" s="13">
        <v>7.6759654099999995E-4</v>
      </c>
      <c r="BC395" s="13">
        <v>7.5153369399999991E-4</v>
      </c>
      <c r="BD395" s="13">
        <v>7.3553570099999996E-4</v>
      </c>
      <c r="BE395" s="13">
        <v>7.2045768799999994E-4</v>
      </c>
      <c r="BF395" s="13">
        <v>7.0663411899999989E-4</v>
      </c>
      <c r="BG395" s="13">
        <v>6.9358382399999996E-4</v>
      </c>
      <c r="BH395" s="13">
        <v>6.8185963599999989E-4</v>
      </c>
      <c r="BI395" s="13">
        <v>6.706980679999999E-4</v>
      </c>
      <c r="BJ395" s="13">
        <v>6.60606433E-4</v>
      </c>
      <c r="BK395" s="13">
        <v>6.5098653600000002E-4</v>
      </c>
      <c r="BL395" s="13">
        <v>6.4284891699999992E-4</v>
      </c>
      <c r="BM395" s="13">
        <v>6.3427430499999997E-4</v>
      </c>
      <c r="BN395" s="13">
        <v>6.2604593599999993E-4</v>
      </c>
      <c r="BO395" s="13">
        <v>6.1870881600000003E-4</v>
      </c>
      <c r="BP395" s="13">
        <v>6.1117874600000004E-4</v>
      </c>
      <c r="BQ395" s="13">
        <v>6.0355986799999993E-4</v>
      </c>
      <c r="BR395" s="13">
        <v>5.9530703399999997E-4</v>
      </c>
      <c r="BS395" s="13">
        <v>5.8715935499999996E-4</v>
      </c>
      <c r="BT395" s="13">
        <v>5.80005644E-4</v>
      </c>
      <c r="BU395" s="13">
        <v>5.7290575099999989E-4</v>
      </c>
      <c r="BV395" s="13">
        <v>5.6565760899999996E-4</v>
      </c>
      <c r="BW395" s="13">
        <v>5.5821805499999997E-4</v>
      </c>
      <c r="BX395" s="13">
        <v>5.5071600400000002E-4</v>
      </c>
      <c r="BY395" s="13">
        <v>5.4273869100000002E-4</v>
      </c>
      <c r="BZ395" s="13">
        <v>5.3580403400000005E-4</v>
      </c>
      <c r="CA395" s="13">
        <v>5.2863789399999999E-4</v>
      </c>
      <c r="CB395" s="13">
        <v>5.2323187999999993E-4</v>
      </c>
      <c r="CC395" s="13">
        <v>5.1749653900000001E-4</v>
      </c>
      <c r="CD395" s="13">
        <v>5.1108836499999999E-4</v>
      </c>
      <c r="CE395" s="13">
        <v>5.0446346899999999E-4</v>
      </c>
      <c r="CF395" s="13">
        <v>4.9809067899999997E-4</v>
      </c>
      <c r="CG395" s="13">
        <v>4.9257183700000004E-4</v>
      </c>
      <c r="CH395" s="13">
        <v>4.8741966399999995E-4</v>
      </c>
      <c r="CI395" s="13">
        <v>4.8261223E-4</v>
      </c>
      <c r="CJ395" s="13">
        <v>4.7727994399999996E-4</v>
      </c>
      <c r="CK395" s="13">
        <v>4.7241917299999998E-4</v>
      </c>
      <c r="CL395" s="13">
        <v>4.6689481599999997E-4</v>
      </c>
      <c r="CM395" s="13">
        <v>4.6114220199999995E-4</v>
      </c>
      <c r="CN395" s="13">
        <v>4.5584364069999999E-4</v>
      </c>
      <c r="CO395" s="13">
        <v>4.5073743909999995E-4</v>
      </c>
      <c r="CP395" s="13">
        <v>4.4549508979999997E-4</v>
      </c>
      <c r="CQ395" s="13">
        <v>4.3993849629999997E-4</v>
      </c>
      <c r="CR395" s="13">
        <v>4.3371055889999998E-4</v>
      </c>
      <c r="CS395" s="13">
        <v>4.2729038169999999E-4</v>
      </c>
      <c r="CT395" s="13">
        <v>4.2107918329999995E-4</v>
      </c>
      <c r="CU395" s="13">
        <v>4.1489331269999995E-4</v>
      </c>
      <c r="CV395" s="13">
        <v>4.0846826709999999E-4</v>
      </c>
      <c r="CW395" s="13">
        <v>4.0249203969999997E-4</v>
      </c>
      <c r="CX395" s="13">
        <v>3.9705304299999996E-4</v>
      </c>
      <c r="CY395" s="13">
        <v>3.9116314779999998E-4</v>
      </c>
      <c r="CZ395" s="13">
        <v>3.8490627439999997E-4</v>
      </c>
      <c r="DA395" s="13">
        <v>3.7880097379999999E-4</v>
      </c>
      <c r="DB395" s="13">
        <v>3.731233812E-4</v>
      </c>
      <c r="DC395" s="13">
        <v>3.6827590429999995E-4</v>
      </c>
      <c r="DD395" s="13">
        <v>3.6341616799999996E-4</v>
      </c>
      <c r="DE395" s="13">
        <v>3.5867238399999997E-4</v>
      </c>
      <c r="DF395" s="13">
        <v>3.5416194929999996E-4</v>
      </c>
      <c r="DG395" s="13">
        <v>3.4867724560000001E-4</v>
      </c>
      <c r="DH395" s="13">
        <v>3.4361303169999998E-4</v>
      </c>
      <c r="DI395" s="13">
        <v>3.3798180719999999E-4</v>
      </c>
      <c r="DJ395" s="13">
        <v>3.3316236319999999E-4</v>
      </c>
      <c r="DK395" s="13">
        <v>3.2904935309999996E-4</v>
      </c>
      <c r="DL395" s="13">
        <v>3.2497348340000004E-4</v>
      </c>
      <c r="DM395" s="13">
        <v>3.2051141219999998E-4</v>
      </c>
      <c r="DN395" s="13">
        <v>3.1612091570000001E-4</v>
      </c>
      <c r="DO395" s="13">
        <v>3.1124981129999999E-4</v>
      </c>
      <c r="DP395" s="13">
        <v>3.064747882E-4</v>
      </c>
      <c r="DQ395" s="13">
        <v>3.018882803E-4</v>
      </c>
      <c r="DR395" s="13">
        <v>2.9749492569999998E-4</v>
      </c>
      <c r="DS395" s="13">
        <v>2.9384536489999996E-4</v>
      </c>
      <c r="DT395" s="13">
        <v>2.9036533180000002E-4</v>
      </c>
      <c r="DU395" s="13">
        <v>2.8648085179999998E-4</v>
      </c>
      <c r="DV395" s="13">
        <v>2.8203276959999992E-4</v>
      </c>
      <c r="DW395" s="13">
        <v>2.7795384869999998E-4</v>
      </c>
      <c r="DX395" s="13">
        <v>2.7449262710000001E-4</v>
      </c>
      <c r="DY395" s="13">
        <v>2.7179646029999998E-4</v>
      </c>
      <c r="DZ395" s="13">
        <v>2.6911999279999999E-4</v>
      </c>
      <c r="EA395" s="13">
        <v>2.671152114E-4</v>
      </c>
      <c r="EB395" s="13">
        <v>2.6475584010000002E-4</v>
      </c>
      <c r="EC395" s="13">
        <v>2.621751378E-4</v>
      </c>
      <c r="ED395" s="13">
        <v>2.592078067E-4</v>
      </c>
      <c r="EE395" s="13">
        <v>2.5610315369999998E-4</v>
      </c>
      <c r="EF395" s="13">
        <v>2.5410464319999999E-4</v>
      </c>
      <c r="EG395" s="13">
        <v>2.528300906E-4</v>
      </c>
      <c r="EH395" s="13">
        <v>2.5117521359999996E-4</v>
      </c>
      <c r="EI395" s="13">
        <v>2.4915236679999998E-4</v>
      </c>
      <c r="EJ395" s="13">
        <v>2.4703339769999996E-4</v>
      </c>
      <c r="EK395" s="13">
        <v>2.4469204099999997E-4</v>
      </c>
      <c r="EL395" s="13">
        <v>2.4235721239999997E-4</v>
      </c>
      <c r="EM395" s="13">
        <v>2.402934543E-4</v>
      </c>
      <c r="EN395" s="13">
        <v>2.3905999639999996E-4</v>
      </c>
      <c r="EO395" s="13">
        <v>2.3777688249999998E-4</v>
      </c>
      <c r="EP395" s="13">
        <v>2.3621103159999997E-4</v>
      </c>
      <c r="EQ395" s="13">
        <v>2.3402465100000002E-4</v>
      </c>
      <c r="ER395" s="13">
        <v>2.3166085779999999E-4</v>
      </c>
      <c r="ES395" s="13">
        <v>2.2928988099999998E-4</v>
      </c>
      <c r="ET395" s="13">
        <v>2.2717426439999999E-4</v>
      </c>
      <c r="EU395" s="13">
        <v>2.25444758E-4</v>
      </c>
      <c r="EV395" s="13">
        <v>2.2426994810000002E-4</v>
      </c>
      <c r="EW395" s="13">
        <v>2.231287221E-4</v>
      </c>
      <c r="EX395" s="13">
        <v>2.2173362709999999E-4</v>
      </c>
      <c r="EY395" s="13">
        <v>2.2025836460000002E-4</v>
      </c>
      <c r="EZ395" s="13">
        <v>2.185380324E-4</v>
      </c>
      <c r="FA395" s="13">
        <v>2.1690848370000001E-4</v>
      </c>
      <c r="FB395" s="13">
        <v>2.1522668999999998E-4</v>
      </c>
      <c r="FC395" s="13">
        <v>2.1392566649999998E-4</v>
      </c>
      <c r="FD395" s="13">
        <v>2.125129746E-4</v>
      </c>
      <c r="FE395" s="13">
        <v>2.1041043159999997E-4</v>
      </c>
      <c r="FF395" s="13">
        <v>2.0844564529999999E-4</v>
      </c>
      <c r="FG395" s="13">
        <v>2.0656034799999997E-4</v>
      </c>
      <c r="FH395" s="13">
        <v>2.0473208789999997E-4</v>
      </c>
      <c r="FI395" s="13">
        <v>2.0375824370000002E-4</v>
      </c>
      <c r="FJ395" s="13">
        <v>2.0300020629999998E-4</v>
      </c>
      <c r="FK395" s="13">
        <v>2.0247035999999998E-4</v>
      </c>
      <c r="FL395" s="13">
        <v>2.0186895199999998E-4</v>
      </c>
      <c r="FM395" s="13">
        <v>2.006406752E-4</v>
      </c>
      <c r="FN395" s="13">
        <v>1.9892967599999996E-4</v>
      </c>
      <c r="FO395" s="13">
        <v>1.9749844789999997E-4</v>
      </c>
      <c r="FP395" s="13">
        <v>1.9574594809999997E-4</v>
      </c>
      <c r="FQ395" s="13">
        <v>1.9370552559999998E-4</v>
      </c>
      <c r="FR395" s="13">
        <v>1.9223817189999997E-4</v>
      </c>
      <c r="FS395" s="13">
        <v>1.9051060440000001E-4</v>
      </c>
      <c r="FT395" s="13">
        <v>1.8904605739999996E-4</v>
      </c>
      <c r="FU395" s="13">
        <v>1.8734843860000001E-4</v>
      </c>
      <c r="FV395" s="13">
        <v>1.8559035169999998E-4</v>
      </c>
      <c r="FW395" s="13">
        <v>1.83940714E-4</v>
      </c>
      <c r="FX395" s="13">
        <v>1.8251631660000001E-4</v>
      </c>
      <c r="FY395" s="13">
        <v>1.8086292769999999E-4</v>
      </c>
      <c r="FZ395" s="13">
        <v>1.7915237929999999E-4</v>
      </c>
      <c r="GA395" s="13">
        <v>1.7761414189999998E-4</v>
      </c>
      <c r="GB395" s="13">
        <v>1.7550014319999999E-4</v>
      </c>
      <c r="GC395" s="13">
        <v>1.7349641319999997E-4</v>
      </c>
      <c r="GD395" s="13">
        <v>1.7121824979999999E-4</v>
      </c>
      <c r="GE395" s="13">
        <v>1.6896011629999999E-4</v>
      </c>
      <c r="GF395" s="13">
        <v>1.6717322209999999E-4</v>
      </c>
      <c r="GG395" s="13">
        <v>1.6573465949999998E-4</v>
      </c>
      <c r="GH395" s="13">
        <v>1.6440331319999998E-4</v>
      </c>
      <c r="GI395" s="13">
        <v>1.6345074749999998E-4</v>
      </c>
      <c r="GJ395" s="13">
        <v>1.6248164159999998E-4</v>
      </c>
      <c r="GK395" s="13">
        <v>1.6156242419999999E-4</v>
      </c>
      <c r="GL395" s="13">
        <v>1.609517801E-4</v>
      </c>
      <c r="GM395" s="13">
        <v>1.5963979709999999E-4</v>
      </c>
      <c r="GN395" s="13">
        <v>1.5786696440000001E-4</v>
      </c>
      <c r="GO395" s="13">
        <v>1.5596693559999998E-4</v>
      </c>
      <c r="GP395" s="13">
        <v>1.5352361649999998E-4</v>
      </c>
      <c r="GQ395" s="13">
        <v>1.510330892E-4</v>
      </c>
      <c r="GR395" s="13">
        <v>1.4893943400000001E-4</v>
      </c>
      <c r="GS395" s="13">
        <v>1.4734049569999999E-4</v>
      </c>
      <c r="GT395" s="13">
        <v>1.4628281319999998E-4</v>
      </c>
      <c r="GU395" s="13">
        <v>1.4534129050000001E-4</v>
      </c>
      <c r="GV395" s="13">
        <v>1.4423122300000001E-4</v>
      </c>
      <c r="GW395" s="13">
        <v>1.4346132819999997E-4</v>
      </c>
      <c r="GX395" s="13">
        <v>1.4285324209999998E-4</v>
      </c>
    </row>
    <row r="396" spans="1:206" x14ac:dyDescent="0.25">
      <c r="A396" s="13" t="str">
        <f t="shared" si="4"/>
        <v>Boom-COARSE-1-20-3</v>
      </c>
      <c r="B396" s="13" t="s">
        <v>57</v>
      </c>
      <c r="C396" s="13" t="s">
        <v>29</v>
      </c>
      <c r="D396" s="23">
        <v>1</v>
      </c>
      <c r="E396" s="23">
        <v>20</v>
      </c>
      <c r="F396" s="32">
        <v>3</v>
      </c>
      <c r="G396" s="13">
        <v>8.5550059499999997E-2</v>
      </c>
      <c r="H396" s="13">
        <v>4.4637777099999998E-2</v>
      </c>
      <c r="I396" s="13">
        <v>3.0472292899999996E-2</v>
      </c>
      <c r="J396" s="13">
        <v>2.2764036599999999E-2</v>
      </c>
      <c r="K396" s="13">
        <v>1.7876388899999998E-2</v>
      </c>
      <c r="L396" s="13">
        <v>1.4471354499999999E-2</v>
      </c>
      <c r="M396" s="13">
        <v>1.1903237799999999E-2</v>
      </c>
      <c r="N396" s="13">
        <v>9.8936034399999991E-3</v>
      </c>
      <c r="O396" s="13">
        <v>8.305494699999999E-3</v>
      </c>
      <c r="P396" s="13">
        <v>7.0143445400000001E-3</v>
      </c>
      <c r="Q396" s="13">
        <v>5.9475496199999991E-3</v>
      </c>
      <c r="R396" s="13">
        <v>5.0156264899999994E-3</v>
      </c>
      <c r="S396" s="13">
        <v>4.4094561499999994E-3</v>
      </c>
      <c r="T396" s="13">
        <v>3.8213812499999999E-3</v>
      </c>
      <c r="U396" s="13">
        <v>3.3589668799999996E-3</v>
      </c>
      <c r="V396" s="13">
        <v>2.8219374999999998E-3</v>
      </c>
      <c r="W396" s="13">
        <v>2.38514347E-3</v>
      </c>
      <c r="X396" s="13">
        <v>2.07182137E-3</v>
      </c>
      <c r="Y396" s="13">
        <v>1.7891585699999998E-3</v>
      </c>
      <c r="Z396" s="13">
        <v>1.5619014399999998E-3</v>
      </c>
      <c r="AA396" s="13">
        <v>1.3762202599999999E-3</v>
      </c>
      <c r="AB396" s="13">
        <v>1.2185417089999998E-3</v>
      </c>
      <c r="AC396" s="13">
        <v>1.0888006209999999E-3</v>
      </c>
      <c r="AD396" s="13">
        <v>9.7835666400000005E-4</v>
      </c>
      <c r="AE396" s="13">
        <v>8.8381176099999997E-4</v>
      </c>
      <c r="AF396" s="13">
        <v>8.027833109999999E-4</v>
      </c>
      <c r="AG396" s="13">
        <v>7.3237069499999981E-4</v>
      </c>
      <c r="AH396" s="13">
        <v>6.6933619299999986E-4</v>
      </c>
      <c r="AI396" s="13">
        <v>6.1578658699999993E-4</v>
      </c>
      <c r="AJ396" s="13">
        <v>5.6819397499999994E-4</v>
      </c>
      <c r="AK396" s="13">
        <v>5.24807316E-4</v>
      </c>
      <c r="AL396" s="13">
        <v>4.8695521499999997E-4</v>
      </c>
      <c r="AM396" s="13">
        <v>4.5324207499999999E-4</v>
      </c>
      <c r="AN396" s="13">
        <v>4.2278640199999999E-4</v>
      </c>
      <c r="AO396" s="13">
        <v>3.9574062599999999E-4</v>
      </c>
      <c r="AP396" s="13">
        <v>3.7208366899999998E-4</v>
      </c>
      <c r="AQ396" s="13">
        <v>3.4996027300000001E-4</v>
      </c>
      <c r="AR396" s="13">
        <v>3.2949358E-4</v>
      </c>
      <c r="AS396" s="13">
        <v>3.11518161E-4</v>
      </c>
      <c r="AT396" s="13">
        <v>2.9619791399999998E-4</v>
      </c>
      <c r="AU396" s="13">
        <v>2.8142189500000002E-4</v>
      </c>
      <c r="AV396" s="13">
        <v>2.6784055499999999E-4</v>
      </c>
      <c r="AW396" s="13">
        <v>2.5492895399999995E-4</v>
      </c>
      <c r="AX396" s="13">
        <v>2.43778961E-4</v>
      </c>
      <c r="AY396" s="13">
        <v>2.3352557099999999E-4</v>
      </c>
      <c r="AZ396" s="13">
        <v>2.2280409199999996E-4</v>
      </c>
      <c r="BA396" s="13">
        <v>2.13445559E-4</v>
      </c>
      <c r="BB396" s="13">
        <v>2.0383280399999997E-4</v>
      </c>
      <c r="BC396" s="13">
        <v>1.9578524269999999E-4</v>
      </c>
      <c r="BD396" s="13">
        <v>1.8863683410000001E-4</v>
      </c>
      <c r="BE396" s="13">
        <v>1.8089834029999996E-4</v>
      </c>
      <c r="BF396" s="13">
        <v>1.748021502E-4</v>
      </c>
      <c r="BG396" s="13">
        <v>1.6782829780000001E-4</v>
      </c>
      <c r="BH396" s="13">
        <v>1.6167807099999999E-4</v>
      </c>
      <c r="BI396" s="13">
        <v>1.571229697E-4</v>
      </c>
      <c r="BJ396" s="13">
        <v>1.5129561119999997E-4</v>
      </c>
      <c r="BK396" s="13">
        <v>1.46528975E-4</v>
      </c>
      <c r="BL396" s="13">
        <v>1.4182732049999999E-4</v>
      </c>
      <c r="BM396" s="13">
        <v>1.3669470139999999E-4</v>
      </c>
      <c r="BN396" s="13">
        <v>1.322151138E-4</v>
      </c>
      <c r="BO396" s="13">
        <v>1.2869065819999997E-4</v>
      </c>
      <c r="BP396" s="13">
        <v>1.246501026E-4</v>
      </c>
      <c r="BQ396" s="13">
        <v>1.2129830169999999E-4</v>
      </c>
      <c r="BR396" s="13">
        <v>1.177844967E-4</v>
      </c>
      <c r="BS396" s="13">
        <v>1.1405003779999999E-4</v>
      </c>
      <c r="BT396" s="13">
        <v>1.1107999349999999E-4</v>
      </c>
      <c r="BU396" s="13">
        <v>1.086005132E-4</v>
      </c>
      <c r="BV396" s="13">
        <v>1.0568405909999999E-4</v>
      </c>
      <c r="BW396" s="13">
        <v>1.0333654459999999E-4</v>
      </c>
      <c r="BX396" s="13">
        <v>1.0093063219999999E-4</v>
      </c>
      <c r="BY396" s="13">
        <v>9.8193760900000003E-5</v>
      </c>
      <c r="BZ396" s="13">
        <v>9.5173985299999987E-5</v>
      </c>
      <c r="CA396" s="13">
        <v>9.2123256599999995E-5</v>
      </c>
      <c r="CB396" s="13">
        <v>8.9589812800000006E-5</v>
      </c>
      <c r="CC396" s="13">
        <v>8.6890786099999985E-5</v>
      </c>
      <c r="CD396" s="13">
        <v>8.4772769799999997E-5</v>
      </c>
      <c r="CE396" s="13">
        <v>8.2581238499999997E-5</v>
      </c>
      <c r="CF396" s="13">
        <v>8.02344455E-5</v>
      </c>
      <c r="CG396" s="13">
        <v>7.8543709599999999E-5</v>
      </c>
      <c r="CH396" s="13">
        <v>7.6176932599999989E-5</v>
      </c>
      <c r="CI396" s="13">
        <v>7.4508049700000001E-5</v>
      </c>
      <c r="CJ396" s="13">
        <v>7.2998414599999983E-5</v>
      </c>
      <c r="CK396" s="13">
        <v>7.1495616699999992E-5</v>
      </c>
      <c r="CL396" s="13">
        <v>7.0362799799999993E-5</v>
      </c>
      <c r="CM396" s="13">
        <v>6.8805526199999998E-5</v>
      </c>
      <c r="CN396" s="13">
        <v>6.7066350799999995E-5</v>
      </c>
      <c r="CO396" s="13">
        <v>6.5425133499999986E-5</v>
      </c>
      <c r="CP396" s="13">
        <v>6.4040842499999998E-5</v>
      </c>
      <c r="CQ396" s="13">
        <v>6.3079760799999995E-5</v>
      </c>
      <c r="CR396" s="13">
        <v>6.2054743699999993E-5</v>
      </c>
      <c r="CS396" s="13">
        <v>6.12332175E-5</v>
      </c>
      <c r="CT396" s="13">
        <v>6.0114706199999995E-5</v>
      </c>
      <c r="CU396" s="13">
        <v>5.8735225399999994E-5</v>
      </c>
      <c r="CV396" s="13">
        <v>5.7457756699999998E-5</v>
      </c>
      <c r="CW396" s="13">
        <v>5.6667316499999994E-5</v>
      </c>
      <c r="CX396" s="13">
        <v>5.5625781499999991E-5</v>
      </c>
      <c r="CY396" s="13">
        <v>5.51200383E-5</v>
      </c>
      <c r="CZ396" s="13">
        <v>5.4681084899999995E-5</v>
      </c>
      <c r="DA396" s="13">
        <v>5.3664868099999992E-5</v>
      </c>
      <c r="DB396" s="13">
        <v>5.2038488999999996E-5</v>
      </c>
      <c r="DC396" s="13">
        <v>5.107443069999999E-5</v>
      </c>
      <c r="DD396" s="13">
        <v>5.0413713799999997E-5</v>
      </c>
      <c r="DE396" s="13">
        <v>4.9622385699999995E-5</v>
      </c>
      <c r="DF396" s="13">
        <v>4.9132948299999998E-5</v>
      </c>
      <c r="DG396" s="13">
        <v>4.8997860599999994E-5</v>
      </c>
      <c r="DH396" s="13">
        <v>4.8548491899999998E-5</v>
      </c>
      <c r="DI396" s="13">
        <v>4.7526696599999992E-5</v>
      </c>
      <c r="DJ396" s="13">
        <v>4.6700773599999994E-5</v>
      </c>
      <c r="DK396" s="13">
        <v>4.6056098739999996E-5</v>
      </c>
      <c r="DL396" s="13">
        <v>4.5901118959999993E-5</v>
      </c>
      <c r="DM396" s="13">
        <v>4.5626028230000003E-5</v>
      </c>
      <c r="DN396" s="13">
        <v>4.5209486459999995E-5</v>
      </c>
      <c r="DO396" s="13">
        <v>4.5475021239999994E-5</v>
      </c>
      <c r="DP396" s="13">
        <v>4.5397260899999995E-5</v>
      </c>
      <c r="DQ396" s="13">
        <v>4.4516933309999995E-5</v>
      </c>
      <c r="DR396" s="13">
        <v>4.3638170190000003E-5</v>
      </c>
      <c r="DS396" s="13">
        <v>4.2784599829999997E-5</v>
      </c>
      <c r="DT396" s="13">
        <v>4.2298788849999991E-5</v>
      </c>
      <c r="DU396" s="13">
        <v>4.276914327E-5</v>
      </c>
      <c r="DV396" s="13">
        <v>4.285713594E-5</v>
      </c>
      <c r="DW396" s="13">
        <v>4.248573061999999E-5</v>
      </c>
      <c r="DX396" s="13">
        <v>4.2538020649999998E-5</v>
      </c>
      <c r="DY396" s="13">
        <v>4.2112197750000002E-5</v>
      </c>
      <c r="DZ396" s="13">
        <v>4.1377843569999993E-5</v>
      </c>
      <c r="EA396" s="13">
        <v>4.1054607920000002E-5</v>
      </c>
      <c r="EB396" s="13">
        <v>4.0567474799999996E-5</v>
      </c>
      <c r="EC396" s="13">
        <v>4.0180600459999991E-5</v>
      </c>
      <c r="ED396" s="13">
        <v>3.9845342359999998E-5</v>
      </c>
      <c r="EE396" s="13">
        <v>3.9825763029999996E-5</v>
      </c>
      <c r="EF396" s="13">
        <v>3.9662796129999999E-5</v>
      </c>
      <c r="EG396" s="13">
        <v>3.9561620480000004E-5</v>
      </c>
      <c r="EH396" s="13">
        <v>3.981484097E-5</v>
      </c>
      <c r="EI396" s="13">
        <v>4.0282511860000001E-5</v>
      </c>
      <c r="EJ396" s="13">
        <v>4.0055888149999998E-5</v>
      </c>
      <c r="EK396" s="13">
        <v>3.8908504259999995E-5</v>
      </c>
      <c r="EL396" s="13">
        <v>3.8285743299999997E-5</v>
      </c>
      <c r="EM396" s="13">
        <v>3.7796973239999999E-5</v>
      </c>
      <c r="EN396" s="13">
        <v>3.7141618939999997E-5</v>
      </c>
      <c r="EO396" s="13">
        <v>3.7222436849999998E-5</v>
      </c>
      <c r="EP396" s="13">
        <v>3.7929991830000002E-5</v>
      </c>
      <c r="EQ396" s="13">
        <v>3.8332553319999999E-5</v>
      </c>
      <c r="ER396" s="13">
        <v>3.8388354769999997E-5</v>
      </c>
      <c r="ES396" s="13">
        <v>3.8255711449999993E-5</v>
      </c>
      <c r="ET396" s="13">
        <v>3.825456995E-5</v>
      </c>
      <c r="EU396" s="13">
        <v>3.7747020800000004E-5</v>
      </c>
      <c r="EV396" s="13">
        <v>3.6896190070000002E-5</v>
      </c>
      <c r="EW396" s="13">
        <v>3.6542874899999999E-5</v>
      </c>
      <c r="EX396" s="13">
        <v>3.6266953730000006E-5</v>
      </c>
      <c r="EY396" s="13">
        <v>3.5774229929999994E-5</v>
      </c>
      <c r="EZ396" s="13">
        <v>3.5689392869999997E-5</v>
      </c>
      <c r="FA396" s="13">
        <v>3.5902954329999997E-5</v>
      </c>
      <c r="FB396" s="13">
        <v>3.5872096550000001E-5</v>
      </c>
      <c r="FC396" s="13">
        <v>3.5625417399999999E-5</v>
      </c>
      <c r="FD396" s="13">
        <v>3.5747703549999999E-5</v>
      </c>
      <c r="FE396" s="13">
        <v>3.5773269079999999E-5</v>
      </c>
      <c r="FF396" s="13">
        <v>3.5550290990000003E-5</v>
      </c>
      <c r="FG396" s="13">
        <v>3.5105412199999994E-5</v>
      </c>
      <c r="FH396" s="13">
        <v>3.472178227E-5</v>
      </c>
      <c r="FI396" s="13">
        <v>3.4652777589999998E-5</v>
      </c>
      <c r="FJ396" s="13">
        <v>3.4505889380000001E-5</v>
      </c>
      <c r="FK396" s="13">
        <v>3.4140718289999997E-5</v>
      </c>
      <c r="FL396" s="13">
        <v>3.3485614539999999E-5</v>
      </c>
      <c r="FM396" s="13">
        <v>3.3247865799999994E-5</v>
      </c>
      <c r="FN396" s="13">
        <v>3.3296741760000002E-5</v>
      </c>
      <c r="FO396" s="13">
        <v>3.313963903E-5</v>
      </c>
      <c r="FP396" s="13">
        <v>3.2818460649999994E-5</v>
      </c>
      <c r="FQ396" s="13">
        <v>3.3004282769999992E-5</v>
      </c>
      <c r="FR396" s="13">
        <v>3.3784818609999997E-5</v>
      </c>
      <c r="FS396" s="13">
        <v>3.4329613589999999E-5</v>
      </c>
      <c r="FT396" s="13">
        <v>3.4480575559999992E-5</v>
      </c>
      <c r="FU396" s="13">
        <v>3.4358050209999995E-5</v>
      </c>
      <c r="FV396" s="13">
        <v>3.3884960069999998E-5</v>
      </c>
      <c r="FW396" s="13">
        <v>3.331270461999999E-5</v>
      </c>
      <c r="FX396" s="13">
        <v>3.2912777379999998E-5</v>
      </c>
      <c r="FY396" s="13">
        <v>3.2284069749999997E-5</v>
      </c>
      <c r="FZ396" s="13">
        <v>3.1220265219999997E-5</v>
      </c>
      <c r="GA396" s="13">
        <v>3.0549364710000002E-5</v>
      </c>
      <c r="GB396" s="13">
        <v>3.0737442329999994E-5</v>
      </c>
      <c r="GC396" s="13">
        <v>3.1334919459999994E-5</v>
      </c>
      <c r="GD396" s="13">
        <v>3.1727547759999999E-5</v>
      </c>
      <c r="GE396" s="13">
        <v>3.2244104889999997E-5</v>
      </c>
      <c r="GF396" s="13">
        <v>3.3207577139999998E-5</v>
      </c>
      <c r="GG396" s="13">
        <v>3.3863534770000002E-5</v>
      </c>
      <c r="GH396" s="13">
        <v>3.3678441709999996E-5</v>
      </c>
      <c r="GI396" s="13">
        <v>3.2792173920000005E-5</v>
      </c>
      <c r="GJ396" s="13">
        <v>3.1927322040000001E-5</v>
      </c>
      <c r="GK396" s="13">
        <v>3.0976708989999999E-5</v>
      </c>
      <c r="GL396" s="13">
        <v>3.0015928689999996E-5</v>
      </c>
      <c r="GM396" s="13">
        <v>2.9378817749999998E-5</v>
      </c>
      <c r="GN396" s="13">
        <v>2.9439554079999998E-5</v>
      </c>
      <c r="GO396" s="13">
        <v>2.9793348919999997E-5</v>
      </c>
      <c r="GP396" s="13">
        <v>3.0055769699999998E-5</v>
      </c>
      <c r="GQ396" s="13">
        <v>3.0012814309999995E-5</v>
      </c>
      <c r="GR396" s="13">
        <v>3.0402630229999997E-5</v>
      </c>
      <c r="GS396" s="13">
        <v>3.1170851959999999E-5</v>
      </c>
      <c r="GT396" s="13">
        <v>3.1231281440000001E-5</v>
      </c>
      <c r="GU396" s="13">
        <v>3.0757170169999996E-5</v>
      </c>
      <c r="GV396" s="13">
        <v>3.0734596439999997E-5</v>
      </c>
      <c r="GW396" s="13">
        <v>3.0920186439999997E-5</v>
      </c>
      <c r="GX396" s="13">
        <v>3.0498592680000003E-5</v>
      </c>
    </row>
    <row r="397" spans="1:206" x14ac:dyDescent="0.25">
      <c r="A397" s="13" t="str">
        <f t="shared" si="4"/>
        <v>Boom-COARSE-1-14-3</v>
      </c>
      <c r="B397" s="13" t="s">
        <v>57</v>
      </c>
      <c r="C397" s="13" t="s">
        <v>29</v>
      </c>
      <c r="D397" s="23">
        <v>1</v>
      </c>
      <c r="E397" s="23">
        <v>14</v>
      </c>
      <c r="F397" s="32">
        <v>3</v>
      </c>
      <c r="G397" s="13">
        <v>6.6046623999999998E-2</v>
      </c>
      <c r="H397" s="13">
        <v>3.3493239700000003E-2</v>
      </c>
      <c r="I397" s="13">
        <v>2.15548055E-2</v>
      </c>
      <c r="J397" s="13">
        <v>1.5335918999999996E-2</v>
      </c>
      <c r="K397" s="13">
        <v>1.1508032919999999E-2</v>
      </c>
      <c r="L397" s="13">
        <v>8.9829415899999997E-3</v>
      </c>
      <c r="M397" s="13">
        <v>7.29110457E-3</v>
      </c>
      <c r="N397" s="13">
        <v>6.0372615000000001E-3</v>
      </c>
      <c r="O397" s="13">
        <v>5.0675632299999997E-3</v>
      </c>
      <c r="P397" s="13">
        <v>4.2832326800000004E-3</v>
      </c>
      <c r="Q397" s="13">
        <v>3.5979188199999996E-3</v>
      </c>
      <c r="R397" s="13">
        <v>3.00066642E-3</v>
      </c>
      <c r="S397" s="13">
        <v>2.5745196699999999E-3</v>
      </c>
      <c r="T397" s="13">
        <v>2.1869743999999997E-3</v>
      </c>
      <c r="U397" s="13">
        <v>1.8824726899999999E-3</v>
      </c>
      <c r="V397" s="13">
        <v>1.5732112599999998E-3</v>
      </c>
      <c r="W397" s="13">
        <v>1.3357357999999998E-3</v>
      </c>
      <c r="X397" s="13">
        <v>1.160557541E-3</v>
      </c>
      <c r="Y397" s="13">
        <v>9.9750758099999997E-4</v>
      </c>
      <c r="Z397" s="13">
        <v>8.6750077399999994E-4</v>
      </c>
      <c r="AA397" s="13">
        <v>7.6207620799999991E-4</v>
      </c>
      <c r="AB397" s="13">
        <v>6.7603713799999998E-4</v>
      </c>
      <c r="AC397" s="13">
        <v>6.0367675799999994E-4</v>
      </c>
      <c r="AD397" s="13">
        <v>5.4344265599999997E-4</v>
      </c>
      <c r="AE397" s="13">
        <v>4.9324698399999989E-4</v>
      </c>
      <c r="AF397" s="13">
        <v>4.4892288699999996E-4</v>
      </c>
      <c r="AG397" s="13">
        <v>4.1095559599999996E-4</v>
      </c>
      <c r="AH397" s="13">
        <v>3.7799472999999994E-4</v>
      </c>
      <c r="AI397" s="13">
        <v>3.4917268799999999E-4</v>
      </c>
      <c r="AJ397" s="13">
        <v>3.2388802200000001E-4</v>
      </c>
      <c r="AK397" s="13">
        <v>3.01950175E-4</v>
      </c>
      <c r="AL397" s="13">
        <v>2.82675576E-4</v>
      </c>
      <c r="AM397" s="13">
        <v>2.6488866499999996E-4</v>
      </c>
      <c r="AN397" s="13">
        <v>2.4909407899999995E-4</v>
      </c>
      <c r="AO397" s="13">
        <v>2.3511748099999999E-4</v>
      </c>
      <c r="AP397" s="13">
        <v>2.2225881099999998E-4</v>
      </c>
      <c r="AQ397" s="13">
        <v>2.1092998499999997E-4</v>
      </c>
      <c r="AR397" s="13">
        <v>2.0114134340000001E-4</v>
      </c>
      <c r="AS397" s="13">
        <v>1.9144590570000002E-4</v>
      </c>
      <c r="AT397" s="13">
        <v>1.8285957179999999E-4</v>
      </c>
      <c r="AU397" s="13">
        <v>1.7502912089999997E-4</v>
      </c>
      <c r="AV397" s="13">
        <v>1.6792074329999998E-4</v>
      </c>
      <c r="AW397" s="13">
        <v>1.610330698E-4</v>
      </c>
      <c r="AX397" s="13">
        <v>1.5481179309999999E-4</v>
      </c>
      <c r="AY397" s="13">
        <v>1.4893300840000001E-4</v>
      </c>
      <c r="AZ397" s="13">
        <v>1.4339274990000001E-4</v>
      </c>
      <c r="BA397" s="13">
        <v>1.3834283579999997E-4</v>
      </c>
      <c r="BB397" s="13">
        <v>1.338581885E-4</v>
      </c>
      <c r="BC397" s="13">
        <v>1.298234859E-4</v>
      </c>
      <c r="BD397" s="13">
        <v>1.259215792E-4</v>
      </c>
      <c r="BE397" s="13">
        <v>1.221593612E-4</v>
      </c>
      <c r="BF397" s="13">
        <v>1.1869956669999999E-4</v>
      </c>
      <c r="BG397" s="13">
        <v>1.152608442E-4</v>
      </c>
      <c r="BH397" s="13">
        <v>1.1236465819999999E-4</v>
      </c>
      <c r="BI397" s="13">
        <v>1.0933205069999999E-4</v>
      </c>
      <c r="BJ397" s="13">
        <v>1.067025636E-4</v>
      </c>
      <c r="BK397" s="13">
        <v>1.0394072149999999E-4</v>
      </c>
      <c r="BL397" s="13">
        <v>1.006767463E-4</v>
      </c>
      <c r="BM397" s="13">
        <v>9.8734075199999988E-5</v>
      </c>
      <c r="BN397" s="13">
        <v>9.6459331799999984E-5</v>
      </c>
      <c r="BO397" s="13">
        <v>9.4582287799999988E-5</v>
      </c>
      <c r="BP397" s="13">
        <v>9.2685974099999987E-5</v>
      </c>
      <c r="BQ397" s="13">
        <v>9.024173569999999E-5</v>
      </c>
      <c r="BR397" s="13">
        <v>8.8548335599999999E-5</v>
      </c>
      <c r="BS397" s="13">
        <v>8.7009859399999983E-5</v>
      </c>
      <c r="BT397" s="13">
        <v>8.5644085500000006E-5</v>
      </c>
      <c r="BU397" s="13">
        <v>8.4847165000000001E-5</v>
      </c>
      <c r="BV397" s="13">
        <v>8.3389017299999985E-5</v>
      </c>
      <c r="BW397" s="13">
        <v>8.162886349999999E-5</v>
      </c>
      <c r="BX397" s="13">
        <v>8.0563888799999996E-5</v>
      </c>
      <c r="BY397" s="13">
        <v>7.9689860999999991E-5</v>
      </c>
      <c r="BZ397" s="13">
        <v>7.8620524799999996E-5</v>
      </c>
      <c r="CA397" s="13">
        <v>7.8028590099999998E-5</v>
      </c>
      <c r="CB397" s="13">
        <v>7.7144580799999991E-5</v>
      </c>
      <c r="CC397" s="13">
        <v>7.5756255999999991E-5</v>
      </c>
      <c r="CD397" s="13">
        <v>7.4418609899999988E-5</v>
      </c>
      <c r="CE397" s="13">
        <v>7.3856871099999986E-5</v>
      </c>
      <c r="CF397" s="13">
        <v>7.326093909999998E-5</v>
      </c>
      <c r="CG397" s="13">
        <v>7.2547452899999996E-5</v>
      </c>
      <c r="CH397" s="13">
        <v>7.2157319099999984E-5</v>
      </c>
      <c r="CI397" s="13">
        <v>7.1386784299999997E-5</v>
      </c>
      <c r="CJ397" s="13">
        <v>7.0143248299999996E-5</v>
      </c>
      <c r="CK397" s="13">
        <v>6.8948044300000006E-5</v>
      </c>
      <c r="CL397" s="13">
        <v>6.8330471599999996E-5</v>
      </c>
      <c r="CM397" s="13">
        <v>6.8000588299999996E-5</v>
      </c>
      <c r="CN397" s="13">
        <v>6.7529372999999997E-5</v>
      </c>
      <c r="CO397" s="13">
        <v>6.7075497499999995E-5</v>
      </c>
      <c r="CP397" s="13">
        <v>6.6805872599999996E-5</v>
      </c>
      <c r="CQ397" s="13">
        <v>6.5783609699999991E-5</v>
      </c>
      <c r="CR397" s="13">
        <v>6.4775304399999987E-5</v>
      </c>
      <c r="CS397" s="13">
        <v>6.4114638399999995E-5</v>
      </c>
      <c r="CT397" s="13">
        <v>6.334828769999999E-5</v>
      </c>
      <c r="CU397" s="13">
        <v>6.3303487699999987E-5</v>
      </c>
      <c r="CV397" s="13">
        <v>6.2697390419999986E-5</v>
      </c>
      <c r="CW397" s="13">
        <v>6.2477543269999996E-5</v>
      </c>
      <c r="CX397" s="13">
        <v>6.2916903449999998E-5</v>
      </c>
      <c r="CY397" s="13">
        <v>6.2235766359999985E-5</v>
      </c>
      <c r="CZ397" s="13">
        <v>6.0824987269999991E-5</v>
      </c>
      <c r="DA397" s="13">
        <v>5.9915176500000004E-5</v>
      </c>
      <c r="DB397" s="13">
        <v>5.9003752079999993E-5</v>
      </c>
      <c r="DC397" s="13">
        <v>5.8918034349999998E-5</v>
      </c>
      <c r="DD397" s="13">
        <v>5.9511467599999994E-5</v>
      </c>
      <c r="DE397" s="13">
        <v>5.9023863210000001E-5</v>
      </c>
      <c r="DF397" s="13">
        <v>5.8500001399999995E-5</v>
      </c>
      <c r="DG397" s="13">
        <v>5.8389360799999997E-5</v>
      </c>
      <c r="DH397" s="13">
        <v>5.7795826670000003E-5</v>
      </c>
      <c r="DI397" s="13">
        <v>5.7078772619999992E-5</v>
      </c>
      <c r="DJ397" s="13">
        <v>5.6763904390000001E-5</v>
      </c>
      <c r="DK397" s="13">
        <v>5.6518922709999996E-5</v>
      </c>
      <c r="DL397" s="13">
        <v>5.5360979659999992E-5</v>
      </c>
      <c r="DM397" s="13">
        <v>5.4068345780000002E-5</v>
      </c>
      <c r="DN397" s="13">
        <v>5.3029649249999998E-5</v>
      </c>
      <c r="DO397" s="13">
        <v>5.2142473769999994E-5</v>
      </c>
      <c r="DP397" s="13">
        <v>5.1584740949999997E-5</v>
      </c>
      <c r="DQ397" s="13">
        <v>5.1333337979999989E-5</v>
      </c>
      <c r="DR397" s="13">
        <v>5.1270602079999994E-5</v>
      </c>
      <c r="DS397" s="13">
        <v>5.0521337749999992E-5</v>
      </c>
      <c r="DT397" s="13">
        <v>4.9210068200000001E-5</v>
      </c>
      <c r="DU397" s="13">
        <v>4.8171014809999998E-5</v>
      </c>
      <c r="DV397" s="13">
        <v>4.7167406839999994E-5</v>
      </c>
      <c r="DW397" s="13">
        <v>4.657451483E-5</v>
      </c>
      <c r="DX397" s="13">
        <v>4.6304644819999997E-5</v>
      </c>
      <c r="DY397" s="13">
        <v>4.6074823339999998E-5</v>
      </c>
      <c r="DZ397" s="13">
        <v>4.6056029109999995E-5</v>
      </c>
      <c r="EA397" s="13">
        <v>4.5538095919999994E-5</v>
      </c>
      <c r="EB397" s="13">
        <v>4.4408928659999999E-5</v>
      </c>
      <c r="EC397" s="13">
        <v>4.3457921539999991E-5</v>
      </c>
      <c r="ED397" s="13">
        <v>4.2311862659999995E-5</v>
      </c>
      <c r="EE397" s="13">
        <v>4.1567166579999994E-5</v>
      </c>
      <c r="EF397" s="13">
        <v>4.1409045289999997E-5</v>
      </c>
      <c r="EG397" s="13">
        <v>4.1409584819999993E-5</v>
      </c>
      <c r="EH397" s="13">
        <v>4.1418590219999999E-5</v>
      </c>
      <c r="EI397" s="13">
        <v>4.1256000960000003E-5</v>
      </c>
      <c r="EJ397" s="13">
        <v>4.0595063939999996E-5</v>
      </c>
      <c r="EK397" s="13">
        <v>3.9689334899999997E-5</v>
      </c>
      <c r="EL397" s="13">
        <v>3.8772747719999998E-5</v>
      </c>
      <c r="EM397" s="13">
        <v>3.7588739190000002E-5</v>
      </c>
      <c r="EN397" s="13">
        <v>3.6892857819999995E-5</v>
      </c>
      <c r="EO397" s="13">
        <v>3.6619780799999996E-5</v>
      </c>
      <c r="EP397" s="13">
        <v>3.6543403680000003E-5</v>
      </c>
      <c r="EQ397" s="13">
        <v>3.6391384029999998E-5</v>
      </c>
      <c r="ER397" s="13">
        <v>3.6394102029999999E-5</v>
      </c>
      <c r="ES397" s="13">
        <v>3.6431575519999995E-5</v>
      </c>
      <c r="ET397" s="13">
        <v>3.6266841619999998E-5</v>
      </c>
      <c r="EU397" s="13">
        <v>3.6044393739999998E-5</v>
      </c>
      <c r="EV397" s="13">
        <v>3.573624683E-5</v>
      </c>
      <c r="EW397" s="13">
        <v>3.5174185770000002E-5</v>
      </c>
      <c r="EX397" s="13">
        <v>3.4784479410000004E-5</v>
      </c>
      <c r="EY397" s="13">
        <v>3.4576247439999997E-5</v>
      </c>
      <c r="EZ397" s="13">
        <v>3.474284146E-5</v>
      </c>
      <c r="FA397" s="13">
        <v>3.4942669819999994E-5</v>
      </c>
      <c r="FB397" s="13">
        <v>3.4871549369999997E-5</v>
      </c>
      <c r="FC397" s="13">
        <v>3.5101206189999998E-5</v>
      </c>
      <c r="FD397" s="13">
        <v>3.5092033359999993E-5</v>
      </c>
      <c r="FE397" s="13">
        <v>3.4900156149999995E-5</v>
      </c>
      <c r="FF397" s="13">
        <v>3.4583885409999994E-5</v>
      </c>
      <c r="FG397" s="13">
        <v>3.4075577219999996E-5</v>
      </c>
      <c r="FH397" s="13">
        <v>3.3595614549999999E-5</v>
      </c>
      <c r="FI397" s="13">
        <v>3.3156841769999996E-5</v>
      </c>
      <c r="FJ397" s="13">
        <v>3.2914422169999998E-5</v>
      </c>
      <c r="FK397" s="13">
        <v>3.3162373979999995E-5</v>
      </c>
      <c r="FL397" s="13">
        <v>3.3366788039999993E-5</v>
      </c>
      <c r="FM397" s="13">
        <v>3.328490081E-5</v>
      </c>
      <c r="FN397" s="13">
        <v>3.326071846E-5</v>
      </c>
      <c r="FO397" s="13">
        <v>3.3361243479999998E-5</v>
      </c>
      <c r="FP397" s="13">
        <v>3.3326764509999997E-5</v>
      </c>
      <c r="FQ397" s="13">
        <v>3.3095804939999997E-5</v>
      </c>
      <c r="FR397" s="13">
        <v>3.2485732910000002E-5</v>
      </c>
      <c r="FS397" s="13">
        <v>3.2227474120000003E-5</v>
      </c>
      <c r="FT397" s="13">
        <v>3.2186517809999997E-5</v>
      </c>
      <c r="FU397" s="13">
        <v>3.1873590819999998E-5</v>
      </c>
      <c r="FV397" s="13">
        <v>3.1503321960000001E-5</v>
      </c>
      <c r="FW397" s="13">
        <v>3.1190559619999996E-5</v>
      </c>
      <c r="FX397" s="13">
        <v>3.1220270449999997E-5</v>
      </c>
      <c r="FY397" s="13">
        <v>3.1341561499999996E-5</v>
      </c>
      <c r="FZ397" s="13">
        <v>3.130173953E-5</v>
      </c>
      <c r="GA397" s="13">
        <v>3.1301942979999997E-5</v>
      </c>
      <c r="GB397" s="13">
        <v>3.1490508919999999E-5</v>
      </c>
      <c r="GC397" s="13">
        <v>3.1476039190000002E-5</v>
      </c>
      <c r="GD397" s="13">
        <v>3.1457578660000004E-5</v>
      </c>
      <c r="GE397" s="13">
        <v>3.1355510339999996E-5</v>
      </c>
      <c r="GF397" s="13">
        <v>3.1053417759999997E-5</v>
      </c>
      <c r="GG397" s="13">
        <v>3.0599229269999995E-5</v>
      </c>
      <c r="GH397" s="13">
        <v>3.018265761E-5</v>
      </c>
      <c r="GI397" s="13">
        <v>3.0117743019999999E-5</v>
      </c>
      <c r="GJ397" s="13">
        <v>2.9662464369999998E-5</v>
      </c>
      <c r="GK397" s="13">
        <v>2.9105173959999997E-5</v>
      </c>
      <c r="GL397" s="13">
        <v>2.9104316299999997E-5</v>
      </c>
      <c r="GM397" s="13">
        <v>2.937412569E-5</v>
      </c>
      <c r="GN397" s="13">
        <v>2.948100801E-5</v>
      </c>
      <c r="GO397" s="13">
        <v>2.9543811419999999E-5</v>
      </c>
      <c r="GP397" s="13">
        <v>3.0068926349999998E-5</v>
      </c>
      <c r="GQ397" s="13">
        <v>3.0626191609999996E-5</v>
      </c>
      <c r="GR397" s="13">
        <v>3.0638306619999993E-5</v>
      </c>
      <c r="GS397" s="13">
        <v>3.0067775159999996E-5</v>
      </c>
      <c r="GT397" s="13">
        <v>2.9622773059999999E-5</v>
      </c>
      <c r="GU397" s="13">
        <v>2.952266182E-5</v>
      </c>
      <c r="GV397" s="13">
        <v>2.9074707639999999E-5</v>
      </c>
      <c r="GW397" s="13">
        <v>2.8558817509999996E-5</v>
      </c>
      <c r="GX397" s="13">
        <v>2.8287449829999999E-5</v>
      </c>
    </row>
    <row r="398" spans="1:206" x14ac:dyDescent="0.25">
      <c r="A398" s="13" t="str">
        <f t="shared" si="4"/>
        <v>Boom-COARSE-1-7-3</v>
      </c>
      <c r="B398" s="13" t="s">
        <v>57</v>
      </c>
      <c r="C398" s="13" t="s">
        <v>29</v>
      </c>
      <c r="D398" s="23">
        <v>1</v>
      </c>
      <c r="E398" s="23">
        <v>7</v>
      </c>
      <c r="F398" s="32">
        <v>3</v>
      </c>
      <c r="G398" s="13">
        <v>3.8250600199999998E-2</v>
      </c>
      <c r="H398" s="13">
        <v>1.5679779599999999E-2</v>
      </c>
      <c r="I398" s="13">
        <v>9.6373259000000003E-3</v>
      </c>
      <c r="J398" s="13">
        <v>6.4850158099999996E-3</v>
      </c>
      <c r="K398" s="13">
        <v>4.1812913299999997E-3</v>
      </c>
      <c r="L398" s="13">
        <v>2.93127232E-3</v>
      </c>
      <c r="M398" s="13">
        <v>2.4302446399999999E-3</v>
      </c>
      <c r="N398" s="13">
        <v>2.11216545E-3</v>
      </c>
      <c r="O398" s="13">
        <v>1.8634917799999998E-3</v>
      </c>
      <c r="P398" s="13">
        <v>1.6135246799999997E-3</v>
      </c>
      <c r="Q398" s="13">
        <v>1.4185621399999998E-3</v>
      </c>
      <c r="R398" s="13">
        <v>1.235277406E-3</v>
      </c>
      <c r="S398" s="13">
        <v>1.10577778E-3</v>
      </c>
      <c r="T398" s="13">
        <v>9.6556878599999999E-4</v>
      </c>
      <c r="U398" s="13">
        <v>8.3467764599999994E-4</v>
      </c>
      <c r="V398" s="13">
        <v>7.1379194399999999E-4</v>
      </c>
      <c r="W398" s="13">
        <v>6.1286718699999992E-4</v>
      </c>
      <c r="X398" s="13">
        <v>5.2254959999999996E-4</v>
      </c>
      <c r="Y398" s="13">
        <v>4.5686789299999997E-4</v>
      </c>
      <c r="Z398" s="13">
        <v>4.0589918699999994E-4</v>
      </c>
      <c r="AA398" s="13">
        <v>3.6532447699999998E-4</v>
      </c>
      <c r="AB398" s="13">
        <v>3.34930786E-4</v>
      </c>
      <c r="AC398" s="13">
        <v>3.1286514100000004E-4</v>
      </c>
      <c r="AD398" s="13">
        <v>2.9397712699999999E-4</v>
      </c>
      <c r="AE398" s="13">
        <v>2.7751279500000002E-4</v>
      </c>
      <c r="AF398" s="13">
        <v>2.6323398269999997E-4</v>
      </c>
      <c r="AG398" s="13">
        <v>2.5107833449999998E-4</v>
      </c>
      <c r="AH398" s="13">
        <v>2.4036713149999997E-4</v>
      </c>
      <c r="AI398" s="13">
        <v>2.3068316399999997E-4</v>
      </c>
      <c r="AJ398" s="13">
        <v>2.2178965520000001E-4</v>
      </c>
      <c r="AK398" s="13">
        <v>2.1364634429999998E-4</v>
      </c>
      <c r="AL398" s="13">
        <v>2.0583377399999999E-4</v>
      </c>
      <c r="AM398" s="13">
        <v>1.985099359E-4</v>
      </c>
      <c r="AN398" s="13">
        <v>1.9183097259999998E-4</v>
      </c>
      <c r="AO398" s="13">
        <v>1.8545273950000001E-4</v>
      </c>
      <c r="AP398" s="13">
        <v>1.7941683859999999E-4</v>
      </c>
      <c r="AQ398" s="13">
        <v>1.738229172E-4</v>
      </c>
      <c r="AR398" s="13">
        <v>1.6840868440000002E-4</v>
      </c>
      <c r="AS398" s="13">
        <v>1.635415438E-4</v>
      </c>
      <c r="AT398" s="13">
        <v>1.590928232E-4</v>
      </c>
      <c r="AU398" s="13">
        <v>1.5478339270000001E-4</v>
      </c>
      <c r="AV398" s="13">
        <v>1.503580845E-4</v>
      </c>
      <c r="AW398" s="13">
        <v>1.4640196289999997E-4</v>
      </c>
      <c r="AX398" s="13">
        <v>1.426863439E-4</v>
      </c>
      <c r="AY398" s="13">
        <v>1.3885693619999998E-4</v>
      </c>
      <c r="AZ398" s="13">
        <v>1.350380021E-4</v>
      </c>
      <c r="BA398" s="13">
        <v>1.3156753629999998E-4</v>
      </c>
      <c r="BB398" s="13">
        <v>1.286780498E-4</v>
      </c>
      <c r="BC398" s="13">
        <v>1.2573136919999999E-4</v>
      </c>
      <c r="BD398" s="13">
        <v>1.226236697E-4</v>
      </c>
      <c r="BE398" s="13">
        <v>1.202632524E-4</v>
      </c>
      <c r="BF398" s="13">
        <v>1.1771764609999998E-4</v>
      </c>
      <c r="BG398" s="13">
        <v>1.1521714119999999E-4</v>
      </c>
      <c r="BH398" s="13">
        <v>1.1261278850000001E-4</v>
      </c>
      <c r="BI398" s="13">
        <v>1.1003507779999999E-4</v>
      </c>
      <c r="BJ398" s="13">
        <v>1.075822968E-4</v>
      </c>
      <c r="BK398" s="13">
        <v>1.0574758549999999E-4</v>
      </c>
      <c r="BL398" s="13">
        <v>1.044759936E-4</v>
      </c>
      <c r="BM398" s="13">
        <v>1.026053832E-4</v>
      </c>
      <c r="BN398" s="13">
        <v>1.0071338019999999E-4</v>
      </c>
      <c r="BO398" s="13">
        <v>9.9613094099999992E-5</v>
      </c>
      <c r="BP398" s="13">
        <v>9.8594909499999996E-5</v>
      </c>
      <c r="BQ398" s="13">
        <v>9.7556973499999999E-5</v>
      </c>
      <c r="BR398" s="13">
        <v>9.5912423500000001E-5</v>
      </c>
      <c r="BS398" s="13">
        <v>9.4451277700000007E-5</v>
      </c>
      <c r="BT398" s="13">
        <v>9.3294097299999998E-5</v>
      </c>
      <c r="BU398" s="13">
        <v>9.2423869499999988E-5</v>
      </c>
      <c r="BV398" s="13">
        <v>9.1176044799999996E-5</v>
      </c>
      <c r="BW398" s="13">
        <v>9.0330259599999996E-5</v>
      </c>
      <c r="BX398" s="13">
        <v>8.9163932399999996E-5</v>
      </c>
      <c r="BY398" s="13">
        <v>8.7986849899999994E-5</v>
      </c>
      <c r="BZ398" s="13">
        <v>8.6493895999999984E-5</v>
      </c>
      <c r="CA398" s="13">
        <v>8.5013224299999981E-5</v>
      </c>
      <c r="CB398" s="13">
        <v>8.3886854200000002E-5</v>
      </c>
      <c r="CC398" s="13">
        <v>8.3302437100000003E-5</v>
      </c>
      <c r="CD398" s="13">
        <v>8.2443436399999996E-5</v>
      </c>
      <c r="CE398" s="13">
        <v>8.1214210899999991E-5</v>
      </c>
      <c r="CF398" s="13">
        <v>7.9792179499999985E-5</v>
      </c>
      <c r="CG398" s="13">
        <v>7.8407493799999991E-5</v>
      </c>
      <c r="CH398" s="13">
        <v>7.7619748499999994E-5</v>
      </c>
      <c r="CI398" s="13">
        <v>7.6724379799999995E-5</v>
      </c>
      <c r="CJ398" s="13">
        <v>7.6360604300000008E-5</v>
      </c>
      <c r="CK398" s="13">
        <v>7.6184907099999987E-5</v>
      </c>
      <c r="CL398" s="13">
        <v>7.4610711799999997E-5</v>
      </c>
      <c r="CM398" s="13">
        <v>7.3023998099999997E-5</v>
      </c>
      <c r="CN398" s="13">
        <v>7.2073128300000004E-5</v>
      </c>
      <c r="CO398" s="13">
        <v>7.1484020899999988E-5</v>
      </c>
      <c r="CP398" s="13">
        <v>7.11435939E-5</v>
      </c>
      <c r="CQ398" s="13">
        <v>7.0347856699999999E-5</v>
      </c>
      <c r="CR398" s="13">
        <v>6.9603663900000002E-5</v>
      </c>
      <c r="CS398" s="13">
        <v>6.8663593399999998E-5</v>
      </c>
      <c r="CT398" s="13">
        <v>6.8038571799999996E-5</v>
      </c>
      <c r="CU398" s="13">
        <v>6.7588514099999988E-5</v>
      </c>
      <c r="CV398" s="13">
        <v>6.6089738899999993E-5</v>
      </c>
      <c r="CW398" s="13">
        <v>6.5035951100000003E-5</v>
      </c>
      <c r="CX398" s="13">
        <v>6.4226650900000001E-5</v>
      </c>
      <c r="CY398" s="13">
        <v>6.3409244299999991E-5</v>
      </c>
      <c r="CZ398" s="13">
        <v>6.2376101299999991E-5</v>
      </c>
      <c r="DA398" s="13">
        <v>6.1036599899999999E-5</v>
      </c>
      <c r="DB398" s="13">
        <v>5.9880144099999995E-5</v>
      </c>
      <c r="DC398" s="13">
        <v>5.9383323700000002E-5</v>
      </c>
      <c r="DD398" s="13">
        <v>5.8407699199999994E-5</v>
      </c>
      <c r="DE398" s="13">
        <v>5.7977512800000004E-5</v>
      </c>
      <c r="DF398" s="13">
        <v>5.7442716299999997E-5</v>
      </c>
      <c r="DG398" s="13">
        <v>5.6478587100000001E-5</v>
      </c>
      <c r="DH398" s="13">
        <v>5.4974148299999992E-5</v>
      </c>
      <c r="DI398" s="13">
        <v>5.3807683699999998E-5</v>
      </c>
      <c r="DJ398" s="13">
        <v>5.3004163399999995E-5</v>
      </c>
      <c r="DK398" s="13">
        <v>5.2499528299999999E-5</v>
      </c>
      <c r="DL398" s="13">
        <v>5.2018745799999993E-5</v>
      </c>
      <c r="DM398" s="13">
        <v>5.1595093499999996E-5</v>
      </c>
      <c r="DN398" s="13">
        <v>5.1113484899999998E-5</v>
      </c>
      <c r="DO398" s="13">
        <v>5.0064817999999998E-5</v>
      </c>
      <c r="DP398" s="13">
        <v>4.91968156E-5</v>
      </c>
      <c r="DQ398" s="13">
        <v>4.8221056399999998E-5</v>
      </c>
      <c r="DR398" s="13">
        <v>4.6912745999999995E-5</v>
      </c>
      <c r="DS398" s="13">
        <v>4.6644706799999993E-5</v>
      </c>
      <c r="DT398" s="13">
        <v>4.6761293399999996E-5</v>
      </c>
      <c r="DU398" s="13">
        <v>4.6048730759999994E-5</v>
      </c>
      <c r="DV398" s="13">
        <v>4.5453573870000002E-5</v>
      </c>
      <c r="DW398" s="13">
        <v>4.4665632959999992E-5</v>
      </c>
      <c r="DX398" s="13">
        <v>4.3963094599999999E-5</v>
      </c>
      <c r="DY398" s="13">
        <v>4.3049678000000002E-5</v>
      </c>
      <c r="DZ398" s="13">
        <v>4.239444703999999E-5</v>
      </c>
      <c r="EA398" s="13">
        <v>4.2054978710000001E-5</v>
      </c>
      <c r="EB398" s="13">
        <v>4.1561745459999994E-5</v>
      </c>
      <c r="EC398" s="13">
        <v>4.1191944569999995E-5</v>
      </c>
      <c r="ED398" s="13">
        <v>4.0602238919999997E-5</v>
      </c>
      <c r="EE398" s="13">
        <v>3.9684325489999999E-5</v>
      </c>
      <c r="EF398" s="13">
        <v>3.9465686039999998E-5</v>
      </c>
      <c r="EG398" s="13">
        <v>3.9746472090000002E-5</v>
      </c>
      <c r="EH398" s="13">
        <v>3.9688357050000003E-5</v>
      </c>
      <c r="EI398" s="13">
        <v>3.9482802910000001E-5</v>
      </c>
      <c r="EJ398" s="13">
        <v>3.9054112219999998E-5</v>
      </c>
      <c r="EK398" s="13">
        <v>3.8437996669999994E-5</v>
      </c>
      <c r="EL398" s="13">
        <v>3.7428542929999998E-5</v>
      </c>
      <c r="EM398" s="13">
        <v>3.6393500170000004E-5</v>
      </c>
      <c r="EN398" s="13">
        <v>3.6214981899999997E-5</v>
      </c>
      <c r="EO398" s="13">
        <v>3.6725205179999996E-5</v>
      </c>
      <c r="EP398" s="13">
        <v>3.6991543370000001E-5</v>
      </c>
      <c r="EQ398" s="13">
        <v>3.6906335249999991E-5</v>
      </c>
      <c r="ER398" s="13">
        <v>3.6537054369999997E-5</v>
      </c>
      <c r="ES398" s="13">
        <v>3.6104667420000003E-5</v>
      </c>
      <c r="ET398" s="13">
        <v>3.5452986809999992E-5</v>
      </c>
      <c r="EU398" s="13">
        <v>3.4886151969999997E-5</v>
      </c>
      <c r="EV398" s="13">
        <v>3.4727194519999996E-5</v>
      </c>
      <c r="EW398" s="13">
        <v>3.4496241549999996E-5</v>
      </c>
      <c r="EX398" s="13">
        <v>3.411515199E-5</v>
      </c>
      <c r="EY398" s="13">
        <v>3.3895099580000001E-5</v>
      </c>
      <c r="EZ398" s="13">
        <v>3.358131079E-5</v>
      </c>
      <c r="FA398" s="13">
        <v>3.332104372E-5</v>
      </c>
      <c r="FB398" s="13">
        <v>3.3152696719999995E-5</v>
      </c>
      <c r="FC398" s="13">
        <v>3.29870402E-5</v>
      </c>
      <c r="FD398" s="13">
        <v>3.305077077E-5</v>
      </c>
      <c r="FE398" s="13">
        <v>3.307543835E-5</v>
      </c>
      <c r="FF398" s="13">
        <v>3.2872777099999997E-5</v>
      </c>
      <c r="FG398" s="13">
        <v>3.2356480660000002E-5</v>
      </c>
      <c r="FH398" s="13">
        <v>3.1738121969999998E-5</v>
      </c>
      <c r="FI398" s="13">
        <v>3.1237216019999996E-5</v>
      </c>
      <c r="FJ398" s="13">
        <v>3.0949063949999997E-5</v>
      </c>
      <c r="FK398" s="13">
        <v>3.0837085800000002E-5</v>
      </c>
      <c r="FL398" s="13">
        <v>3.0986406789999998E-5</v>
      </c>
      <c r="FM398" s="13">
        <v>3.04657233E-5</v>
      </c>
      <c r="FN398" s="13">
        <v>3.0008980779999999E-5</v>
      </c>
      <c r="FO398" s="13">
        <v>3.0127124929999994E-5</v>
      </c>
      <c r="FP398" s="13">
        <v>2.9947697539999997E-5</v>
      </c>
      <c r="FQ398" s="13">
        <v>2.9993651649999999E-5</v>
      </c>
      <c r="FR398" s="13">
        <v>3.026173486E-5</v>
      </c>
      <c r="FS398" s="13">
        <v>3.0290281689999996E-5</v>
      </c>
      <c r="FT398" s="13">
        <v>3.0219251499999998E-5</v>
      </c>
      <c r="FU398" s="13">
        <v>2.9691488629999998E-5</v>
      </c>
      <c r="FV398" s="13">
        <v>2.8886699099999998E-5</v>
      </c>
      <c r="FW398" s="13">
        <v>2.8163508279999996E-5</v>
      </c>
      <c r="FX398" s="13">
        <v>2.7655514959999998E-5</v>
      </c>
      <c r="FY398" s="13">
        <v>2.7302929759999999E-5</v>
      </c>
      <c r="FZ398" s="13">
        <v>2.7228593520000001E-5</v>
      </c>
      <c r="GA398" s="13">
        <v>2.7487552969999999E-5</v>
      </c>
      <c r="GB398" s="13">
        <v>2.7873133049999995E-5</v>
      </c>
      <c r="GC398" s="13">
        <v>2.793101396E-5</v>
      </c>
      <c r="GD398" s="13">
        <v>2.7613669379999998E-5</v>
      </c>
      <c r="GE398" s="13">
        <v>2.709148087E-5</v>
      </c>
      <c r="GF398" s="13">
        <v>2.6460846919999996E-5</v>
      </c>
      <c r="GG398" s="13">
        <v>2.5644942969999997E-5</v>
      </c>
      <c r="GH398" s="13">
        <v>2.4672991699999996E-5</v>
      </c>
      <c r="GI398" s="13">
        <v>2.429366569E-5</v>
      </c>
      <c r="GJ398" s="13">
        <v>2.4035404180000001E-5</v>
      </c>
      <c r="GK398" s="13">
        <v>2.379803328E-5</v>
      </c>
      <c r="GL398" s="13">
        <v>2.3888838079999997E-5</v>
      </c>
      <c r="GM398" s="13">
        <v>2.3886628999999995E-5</v>
      </c>
      <c r="GN398" s="13">
        <v>2.3836577650000001E-5</v>
      </c>
      <c r="GO398" s="13">
        <v>2.399783975E-5</v>
      </c>
      <c r="GP398" s="13">
        <v>2.3960523069999997E-5</v>
      </c>
      <c r="GQ398" s="13">
        <v>2.3759275660000002E-5</v>
      </c>
      <c r="GR398" s="13">
        <v>2.327498765E-5</v>
      </c>
      <c r="GS398" s="13">
        <v>2.2790225799999999E-5</v>
      </c>
      <c r="GT398" s="13">
        <v>2.2769460059999999E-5</v>
      </c>
      <c r="GU398" s="13">
        <v>2.243026224E-5</v>
      </c>
      <c r="GV398" s="13">
        <v>2.1816626780000001E-5</v>
      </c>
      <c r="GW398" s="13">
        <v>2.1442791419999999E-5</v>
      </c>
      <c r="GX398" s="13">
        <v>2.0909609549999999E-5</v>
      </c>
    </row>
    <row r="399" spans="1:206" x14ac:dyDescent="0.25">
      <c r="A399" s="13" t="str">
        <f t="shared" si="4"/>
        <v>Boom-VERY COARSE-1-20-Any</v>
      </c>
      <c r="B399" s="13" t="s">
        <v>57</v>
      </c>
      <c r="C399" s="13" t="s">
        <v>32</v>
      </c>
      <c r="D399" s="23">
        <v>1</v>
      </c>
      <c r="E399" s="23">
        <v>20</v>
      </c>
      <c r="F399" s="32" t="s">
        <v>48</v>
      </c>
      <c r="G399" s="33">
        <v>0.10483239599999999</v>
      </c>
      <c r="H399" s="33">
        <v>7.5206832000000001E-2</v>
      </c>
      <c r="I399" s="33">
        <v>5.7761512000000001E-2</v>
      </c>
      <c r="J399" s="33">
        <v>4.6977404E-2</v>
      </c>
      <c r="K399" s="33">
        <v>3.9107492000000001E-2</v>
      </c>
      <c r="L399" s="33">
        <v>3.4192052000000001E-2</v>
      </c>
      <c r="M399" s="33">
        <v>3.0269376000000001E-2</v>
      </c>
      <c r="N399" s="33">
        <v>2.719007E-2</v>
      </c>
      <c r="O399" s="33">
        <v>2.4614474000000001E-2</v>
      </c>
      <c r="P399" s="33">
        <v>2.2426924000000001E-2</v>
      </c>
      <c r="Q399" s="33">
        <v>2.0535169999999998E-2</v>
      </c>
      <c r="R399" s="33">
        <v>1.8739381999999999E-2</v>
      </c>
      <c r="S399" s="33">
        <v>1.7005322E-2</v>
      </c>
      <c r="T399" s="33">
        <v>1.5408162E-2</v>
      </c>
      <c r="U399" s="33">
        <v>1.38565372E-2</v>
      </c>
      <c r="V399" s="33">
        <v>1.2393934799999999E-2</v>
      </c>
      <c r="W399" s="33">
        <v>1.09836668E-2</v>
      </c>
      <c r="X399" s="33">
        <v>1.01445836E-2</v>
      </c>
      <c r="Y399" s="33">
        <v>9.4288711999999993E-3</v>
      </c>
      <c r="Z399" s="33">
        <v>8.7710796000000004E-3</v>
      </c>
      <c r="AA399" s="33">
        <v>8.1949792000000007E-3</v>
      </c>
      <c r="AB399" s="33">
        <v>7.626885600000001E-3</v>
      </c>
      <c r="AC399" s="33">
        <v>7.1310133999999996E-3</v>
      </c>
      <c r="AD399" s="33">
        <v>6.6953593999999998E-3</v>
      </c>
      <c r="AE399" s="33">
        <v>6.3105208000000003E-3</v>
      </c>
      <c r="AF399" s="33">
        <v>5.9689485999999993E-3</v>
      </c>
      <c r="AG399" s="33">
        <v>5.6631153999999991E-3</v>
      </c>
      <c r="AH399" s="33">
        <v>5.3887637999999998E-3</v>
      </c>
      <c r="AI399" s="33">
        <v>5.1395178E-3</v>
      </c>
      <c r="AJ399" s="33">
        <v>4.9159574000000004E-3</v>
      </c>
      <c r="AK399" s="33">
        <v>4.7106444000000001E-3</v>
      </c>
      <c r="AL399" s="33">
        <v>4.5228438000000006E-3</v>
      </c>
      <c r="AM399" s="33">
        <v>4.3504714E-3</v>
      </c>
      <c r="AN399" s="33">
        <v>4.1919651999999998E-3</v>
      </c>
      <c r="AO399" s="33">
        <v>4.0448756000000001E-3</v>
      </c>
      <c r="AP399" s="33">
        <v>3.9095238000000001E-3</v>
      </c>
      <c r="AQ399" s="33">
        <v>3.7828295999999999E-3</v>
      </c>
      <c r="AR399" s="33">
        <v>3.6651246000000003E-3</v>
      </c>
      <c r="AS399" s="33">
        <v>3.5527891999999998E-3</v>
      </c>
      <c r="AT399" s="33">
        <v>3.4495193999999996E-3</v>
      </c>
      <c r="AU399" s="33">
        <v>3.3507169999999996E-3</v>
      </c>
      <c r="AV399" s="33">
        <v>3.2580033999999999E-3</v>
      </c>
      <c r="AW399" s="33">
        <v>3.1702302000000001E-3</v>
      </c>
      <c r="AX399" s="33">
        <v>3.0875300000000002E-3</v>
      </c>
      <c r="AY399" s="33">
        <v>3.0091677999999995E-3</v>
      </c>
      <c r="AZ399" s="33">
        <v>2.9352031199999995E-3</v>
      </c>
      <c r="BA399" s="33">
        <v>2.8642441999999998E-3</v>
      </c>
      <c r="BB399" s="33">
        <v>2.7978750399999999E-3</v>
      </c>
      <c r="BC399" s="33">
        <v>2.7332664399999998E-3</v>
      </c>
      <c r="BD399" s="33">
        <v>2.6740715200000002E-3</v>
      </c>
      <c r="BE399" s="33">
        <v>2.61698828E-3</v>
      </c>
      <c r="BF399" s="33">
        <v>2.5631471600000002E-3</v>
      </c>
      <c r="BG399" s="33">
        <v>2.5118331200000002E-3</v>
      </c>
      <c r="BH399" s="33">
        <v>2.4632846799999999E-3</v>
      </c>
      <c r="BI399" s="33">
        <v>2.4163228399999999E-3</v>
      </c>
      <c r="BJ399" s="33">
        <v>2.3713045599999998E-3</v>
      </c>
      <c r="BK399" s="33">
        <v>2.3276107200000001E-3</v>
      </c>
      <c r="BL399" s="33">
        <v>2.28621888E-3</v>
      </c>
      <c r="BM399" s="33">
        <v>2.2458669600000001E-3</v>
      </c>
      <c r="BN399" s="33">
        <v>2.20812608E-3</v>
      </c>
      <c r="BO399" s="33">
        <v>2.1713736799999998E-3</v>
      </c>
      <c r="BP399" s="33">
        <v>2.1364576400000001E-3</v>
      </c>
      <c r="BQ399" s="33">
        <v>2.1027482400000001E-3</v>
      </c>
      <c r="BR399" s="33">
        <v>2.0707678399999999E-3</v>
      </c>
      <c r="BS399" s="33">
        <v>2.0400641999999999E-3</v>
      </c>
      <c r="BT399" s="33">
        <v>2.01032508E-3</v>
      </c>
      <c r="BU399" s="33">
        <v>1.9811078399999999E-3</v>
      </c>
      <c r="BV399" s="33">
        <v>1.9531639999999999E-3</v>
      </c>
      <c r="BW399" s="33">
        <v>1.9255466399999998E-3</v>
      </c>
      <c r="BX399" s="33">
        <v>1.8997741199999999E-3</v>
      </c>
      <c r="BY399" s="33">
        <v>1.8742954399999998E-3</v>
      </c>
      <c r="BZ399" s="33">
        <v>1.85093368E-3</v>
      </c>
      <c r="CA399" s="33">
        <v>1.82847516E-3</v>
      </c>
      <c r="CB399" s="33">
        <v>1.8073357199999999E-3</v>
      </c>
      <c r="CC399" s="33">
        <v>1.78704888E-3</v>
      </c>
      <c r="CD399" s="33">
        <v>1.7677871600000001E-3</v>
      </c>
      <c r="CE399" s="33">
        <v>1.7488301199999998E-3</v>
      </c>
      <c r="CF399" s="33">
        <v>1.73024408E-3</v>
      </c>
      <c r="CG399" s="33">
        <v>1.7124463600000001E-3</v>
      </c>
      <c r="CH399" s="33">
        <v>1.6953782000000001E-3</v>
      </c>
      <c r="CI399" s="33">
        <v>1.6784971599999999E-3</v>
      </c>
      <c r="CJ399" s="33">
        <v>1.66287464E-3</v>
      </c>
      <c r="CK399" s="33">
        <v>1.6477429599999999E-3</v>
      </c>
      <c r="CL399" s="33">
        <v>1.6329987600000001E-3</v>
      </c>
      <c r="CM399" s="33">
        <v>1.61868564E-3</v>
      </c>
      <c r="CN399" s="33">
        <v>1.6048717199999998E-3</v>
      </c>
      <c r="CO399" s="33">
        <v>1.59145648E-3</v>
      </c>
      <c r="CP399" s="33">
        <v>1.5786152399999999E-3</v>
      </c>
      <c r="CQ399" s="33">
        <v>1.56601288E-3</v>
      </c>
      <c r="CR399" s="33">
        <v>1.5542183599999999E-3</v>
      </c>
      <c r="CS399" s="33">
        <v>1.5424332400000001E-3</v>
      </c>
      <c r="CT399" s="33">
        <v>1.5310354E-3</v>
      </c>
      <c r="CU399" s="33">
        <v>1.5196563600000002E-3</v>
      </c>
      <c r="CV399" s="33">
        <v>1.50842736E-3</v>
      </c>
      <c r="CW399" s="33">
        <v>1.4982014399999998E-3</v>
      </c>
      <c r="CX399" s="33">
        <v>1.4878715599999999E-3</v>
      </c>
      <c r="CY399" s="33">
        <v>1.47767184E-3</v>
      </c>
      <c r="CZ399" s="33">
        <v>1.4679662400000001E-3</v>
      </c>
      <c r="DA399" s="33">
        <v>1.4587008000000001E-3</v>
      </c>
      <c r="DB399" s="33">
        <v>1.4504962E-3</v>
      </c>
      <c r="DC399" s="33">
        <v>1.4432032000000002E-3</v>
      </c>
      <c r="DD399" s="33">
        <v>1.4362299999999999E-3</v>
      </c>
      <c r="DE399" s="33">
        <v>1.4293393199999998E-3</v>
      </c>
      <c r="DF399" s="33">
        <v>1.42240376E-3</v>
      </c>
      <c r="DG399" s="33">
        <v>1.4156763999999997E-3</v>
      </c>
      <c r="DH399" s="33">
        <v>1.4082421999999999E-3</v>
      </c>
      <c r="DI399" s="33">
        <v>1.4004461999999999E-3</v>
      </c>
      <c r="DJ399" s="33">
        <v>1.3927788799999999E-3</v>
      </c>
      <c r="DK399" s="33">
        <v>1.3854899999999999E-3</v>
      </c>
      <c r="DL399" s="33">
        <v>1.37937932E-3</v>
      </c>
      <c r="DM399" s="33">
        <v>1.3735626E-3</v>
      </c>
      <c r="DN399" s="33">
        <v>1.3674969599999998E-3</v>
      </c>
      <c r="DO399" s="33">
        <v>1.3624242E-3</v>
      </c>
      <c r="DP399" s="33">
        <v>1.3575150000000001E-3</v>
      </c>
      <c r="DQ399" s="33">
        <v>1.35257472E-3</v>
      </c>
      <c r="DR399" s="33">
        <v>1.3469855599999999E-3</v>
      </c>
      <c r="DS399" s="33">
        <v>1.34156024E-3</v>
      </c>
      <c r="DT399" s="33">
        <v>1.3362455999999998E-3</v>
      </c>
      <c r="DU399" s="33">
        <v>1.3308508399999999E-3</v>
      </c>
      <c r="DV399" s="33">
        <v>1.3253775599999999E-3</v>
      </c>
      <c r="DW399" s="33">
        <v>1.3192871999999998E-3</v>
      </c>
      <c r="DX399" s="33">
        <v>1.3136117199999998E-3</v>
      </c>
      <c r="DY399" s="33">
        <v>1.3081321600000001E-3</v>
      </c>
      <c r="DZ399" s="33">
        <v>1.3022927599999998E-3</v>
      </c>
      <c r="EA399" s="33">
        <v>1.2971473999999999E-3</v>
      </c>
      <c r="EB399" s="33">
        <v>1.2923191199999998E-3</v>
      </c>
      <c r="EC399" s="33">
        <v>1.2879260400000001E-3</v>
      </c>
      <c r="ED399" s="33">
        <v>1.28342156E-3</v>
      </c>
      <c r="EE399" s="33">
        <v>1.27922764E-3</v>
      </c>
      <c r="EF399" s="33">
        <v>1.27565004E-3</v>
      </c>
      <c r="EG399" s="33">
        <v>1.2718318399999999E-3</v>
      </c>
      <c r="EH399" s="33">
        <v>1.26768184E-3</v>
      </c>
      <c r="EI399" s="33">
        <v>1.2627541600000001E-3</v>
      </c>
      <c r="EJ399" s="33">
        <v>1.2572387599999999E-3</v>
      </c>
      <c r="EK399" s="33">
        <v>1.2521328E-3</v>
      </c>
      <c r="EL399" s="33">
        <v>1.24719016E-3</v>
      </c>
      <c r="EM399" s="33">
        <v>1.24233088E-3</v>
      </c>
      <c r="EN399" s="33">
        <v>1.23773804E-3</v>
      </c>
      <c r="EO399" s="33">
        <v>1.2341698000000001E-3</v>
      </c>
      <c r="EP399" s="33">
        <v>1.23086972E-3</v>
      </c>
      <c r="EQ399" s="33">
        <v>1.22690416E-3</v>
      </c>
      <c r="ER399" s="33">
        <v>1.22249536E-3</v>
      </c>
      <c r="ES399" s="33">
        <v>1.2179687999999999E-3</v>
      </c>
      <c r="ET399" s="33">
        <v>1.2133724399999999E-3</v>
      </c>
      <c r="EU399" s="33">
        <v>1.2088869599999998E-3</v>
      </c>
      <c r="EV399" s="33">
        <v>1.2037864799999999E-3</v>
      </c>
      <c r="EW399" s="33">
        <v>1.1990725999999998E-3</v>
      </c>
      <c r="EX399" s="33">
        <v>1.194772E-3</v>
      </c>
      <c r="EY399" s="33">
        <v>1.1909509199999999E-3</v>
      </c>
      <c r="EZ399" s="33">
        <v>1.187546E-3</v>
      </c>
      <c r="FA399" s="33">
        <v>1.1840902000000001E-3</v>
      </c>
      <c r="FB399" s="33">
        <v>1.1805902000000001E-3</v>
      </c>
      <c r="FC399" s="33">
        <v>1.17712E-3</v>
      </c>
      <c r="FD399" s="33">
        <v>1.17407188E-3</v>
      </c>
      <c r="FE399" s="33">
        <v>1.1709209599999998E-3</v>
      </c>
      <c r="FF399" s="33">
        <v>1.1671193199999999E-3</v>
      </c>
      <c r="FG399" s="33">
        <v>1.1632704400000001E-3</v>
      </c>
      <c r="FH399" s="33">
        <v>1.15946292E-3</v>
      </c>
      <c r="FI399" s="33">
        <v>1.15536E-3</v>
      </c>
      <c r="FJ399" s="33">
        <v>1.1508738799999999E-3</v>
      </c>
      <c r="FK399" s="33">
        <v>1.1460627199999999E-3</v>
      </c>
      <c r="FL399" s="33">
        <v>1.1408716080000001E-3</v>
      </c>
      <c r="FM399" s="33">
        <v>1.1357336479999999E-3</v>
      </c>
      <c r="FN399" s="33">
        <v>1.1310335880000001E-3</v>
      </c>
      <c r="FO399" s="33">
        <v>1.1264896359999999E-3</v>
      </c>
      <c r="FP399" s="33">
        <v>1.1220137879999999E-3</v>
      </c>
      <c r="FQ399" s="33">
        <v>1.1177416359999998E-3</v>
      </c>
      <c r="FR399" s="33">
        <v>1.113449788E-3</v>
      </c>
      <c r="FS399" s="33">
        <v>1.1090238039999998E-3</v>
      </c>
      <c r="FT399" s="33">
        <v>1.104435816E-3</v>
      </c>
      <c r="FU399" s="33">
        <v>1.0991759839999999E-3</v>
      </c>
      <c r="FV399" s="33">
        <v>1.093505984E-3</v>
      </c>
      <c r="FW399" s="33">
        <v>1.088178276E-3</v>
      </c>
      <c r="FX399" s="33">
        <v>1.0831733399999999E-3</v>
      </c>
      <c r="FY399" s="33">
        <v>1.0781527080000002E-3</v>
      </c>
      <c r="FZ399" s="33">
        <v>1.072778588E-3</v>
      </c>
      <c r="GA399" s="33">
        <v>1.0675261519999999E-3</v>
      </c>
      <c r="GB399" s="33">
        <v>1.0626561079999999E-3</v>
      </c>
      <c r="GC399" s="33">
        <v>1.0577286200000001E-3</v>
      </c>
      <c r="GD399" s="33">
        <v>1.0522181280000001E-3</v>
      </c>
      <c r="GE399" s="33">
        <v>1.0462078239999999E-3</v>
      </c>
      <c r="GF399" s="33">
        <v>1.0400503559999997E-3</v>
      </c>
      <c r="GG399" s="33">
        <v>1.0335527039999999E-3</v>
      </c>
      <c r="GH399" s="33">
        <v>1.0266071640000001E-3</v>
      </c>
      <c r="GI399" s="33">
        <v>1.0195413479999998E-3</v>
      </c>
      <c r="GJ399" s="33">
        <v>1.0128060360000001E-3</v>
      </c>
      <c r="GK399" s="33">
        <v>1.0062609479999998E-3</v>
      </c>
      <c r="GL399" s="33">
        <v>9.9980704799999993E-4</v>
      </c>
      <c r="GM399" s="33">
        <v>9.9392195199999992E-4</v>
      </c>
      <c r="GN399" s="33">
        <v>9.8855067199999985E-4</v>
      </c>
      <c r="GO399" s="33">
        <v>9.8306346399999983E-4</v>
      </c>
      <c r="GP399" s="33">
        <v>9.7733815999999992E-4</v>
      </c>
      <c r="GQ399" s="33">
        <v>9.7175820399999992E-4</v>
      </c>
      <c r="GR399" s="33">
        <v>9.6654515999999987E-4</v>
      </c>
      <c r="GS399" s="33">
        <v>9.6130277999999995E-4</v>
      </c>
      <c r="GT399" s="33">
        <v>9.5517599999999996E-4</v>
      </c>
      <c r="GU399" s="33">
        <v>9.4847550799999998E-4</v>
      </c>
      <c r="GV399" s="33">
        <v>9.4197791600000001E-4</v>
      </c>
      <c r="GW399" s="33">
        <v>9.3546189199999986E-4</v>
      </c>
      <c r="GX399" s="33">
        <v>9.2881762800000006E-4</v>
      </c>
    </row>
    <row r="400" spans="1:206" x14ac:dyDescent="0.25">
      <c r="A400" s="13" t="str">
        <f t="shared" si="4"/>
        <v>Boom-VERY COARSE-1-14-Any</v>
      </c>
      <c r="B400" s="13" t="s">
        <v>57</v>
      </c>
      <c r="C400" s="13" t="s">
        <v>32</v>
      </c>
      <c r="D400" s="23">
        <v>1</v>
      </c>
      <c r="E400" s="23">
        <v>14</v>
      </c>
      <c r="F400" s="32" t="s">
        <v>48</v>
      </c>
      <c r="G400" s="33">
        <v>7.3843505999999989E-2</v>
      </c>
      <c r="H400" s="33">
        <v>4.9341670000000004E-2</v>
      </c>
      <c r="I400" s="33">
        <v>3.6664946000000004E-2</v>
      </c>
      <c r="J400" s="33">
        <v>2.9898632000000001E-2</v>
      </c>
      <c r="K400" s="33">
        <v>2.5355601999999998E-2</v>
      </c>
      <c r="L400" s="33">
        <v>2.2246175999999999E-2</v>
      </c>
      <c r="M400" s="33">
        <v>1.9847888000000001E-2</v>
      </c>
      <c r="N400" s="33">
        <v>1.8013123999999998E-2</v>
      </c>
      <c r="O400" s="33">
        <v>1.6449221999999999E-2</v>
      </c>
      <c r="P400" s="33">
        <v>1.5092433200000002E-2</v>
      </c>
      <c r="Q400" s="33">
        <v>1.3850050799999999E-2</v>
      </c>
      <c r="R400" s="33">
        <v>1.2675290400000001E-2</v>
      </c>
      <c r="S400" s="33">
        <v>1.1558219200000001E-2</v>
      </c>
      <c r="T400" s="33">
        <v>1.0485129599999999E-2</v>
      </c>
      <c r="U400" s="33">
        <v>9.4116271999999997E-3</v>
      </c>
      <c r="V400" s="33">
        <v>8.3483895999999988E-3</v>
      </c>
      <c r="W400" s="33">
        <v>7.3091737999999998E-3</v>
      </c>
      <c r="X400" s="33">
        <v>6.7921708000000004E-3</v>
      </c>
      <c r="Y400" s="33">
        <v>6.3285049999999999E-3</v>
      </c>
      <c r="Z400" s="33">
        <v>5.8758912000000003E-3</v>
      </c>
      <c r="AA400" s="33">
        <v>5.4948243999999999E-3</v>
      </c>
      <c r="AB400" s="33">
        <v>5.1716102000000002E-3</v>
      </c>
      <c r="AC400" s="33">
        <v>4.8928443999999996E-3</v>
      </c>
      <c r="AD400" s="33">
        <v>4.6515972000000004E-3</v>
      </c>
      <c r="AE400" s="33">
        <v>4.4411842E-3</v>
      </c>
      <c r="AF400" s="33">
        <v>4.2565691999999992E-3</v>
      </c>
      <c r="AG400" s="33">
        <v>4.0927565999999997E-3</v>
      </c>
      <c r="AH400" s="33">
        <v>3.9484495999999999E-3</v>
      </c>
      <c r="AI400" s="33">
        <v>3.8181334000000002E-3</v>
      </c>
      <c r="AJ400" s="33">
        <v>3.7002199999999997E-3</v>
      </c>
      <c r="AK400" s="33">
        <v>3.5927127999999999E-3</v>
      </c>
      <c r="AL400" s="33">
        <v>3.4942649999999999E-3</v>
      </c>
      <c r="AM400" s="33">
        <v>3.4041303600000003E-3</v>
      </c>
      <c r="AN400" s="33">
        <v>3.3217223600000003E-3</v>
      </c>
      <c r="AO400" s="33">
        <v>3.2450763999999997E-3</v>
      </c>
      <c r="AP400" s="33">
        <v>3.1742842400000002E-3</v>
      </c>
      <c r="AQ400" s="33">
        <v>3.1076632799999998E-3</v>
      </c>
      <c r="AR400" s="33">
        <v>3.0458534799999997E-3</v>
      </c>
      <c r="AS400" s="33">
        <v>2.9870876E-3</v>
      </c>
      <c r="AT400" s="33">
        <v>2.9321642799999999E-3</v>
      </c>
      <c r="AU400" s="33">
        <v>2.8804671999999999E-3</v>
      </c>
      <c r="AV400" s="33">
        <v>2.83190848E-3</v>
      </c>
      <c r="AW400" s="33">
        <v>2.7847602399999997E-3</v>
      </c>
      <c r="AX400" s="33">
        <v>2.7409680799999996E-3</v>
      </c>
      <c r="AY400" s="33">
        <v>2.6989155199999997E-3</v>
      </c>
      <c r="AZ400" s="33">
        <v>2.6597826800000002E-3</v>
      </c>
      <c r="BA400" s="33">
        <v>2.6225906400000002E-3</v>
      </c>
      <c r="BB400" s="33">
        <v>2.5874111999999996E-3</v>
      </c>
      <c r="BC400" s="33">
        <v>2.5526514399999999E-3</v>
      </c>
      <c r="BD400" s="33">
        <v>2.51932788E-3</v>
      </c>
      <c r="BE400" s="33">
        <v>2.4863626E-3</v>
      </c>
      <c r="BF400" s="33">
        <v>2.4551713600000002E-3</v>
      </c>
      <c r="BG400" s="33">
        <v>2.4245734400000002E-3</v>
      </c>
      <c r="BH400" s="33">
        <v>2.3953546399999998E-3</v>
      </c>
      <c r="BI400" s="33">
        <v>2.3671572399999999E-3</v>
      </c>
      <c r="BJ400" s="33">
        <v>2.3401667199999996E-3</v>
      </c>
      <c r="BK400" s="33">
        <v>2.31356892E-3</v>
      </c>
      <c r="BL400" s="33">
        <v>2.2871159599999998E-3</v>
      </c>
      <c r="BM400" s="33">
        <v>2.2611875599999999E-3</v>
      </c>
      <c r="BN400" s="33">
        <v>2.23597268E-3</v>
      </c>
      <c r="BO400" s="33">
        <v>2.2107871199999996E-3</v>
      </c>
      <c r="BP400" s="33">
        <v>2.1873756400000001E-3</v>
      </c>
      <c r="BQ400" s="33">
        <v>2.1642039999999999E-3</v>
      </c>
      <c r="BR400" s="33">
        <v>2.1422959599999999E-3</v>
      </c>
      <c r="BS400" s="33">
        <v>2.1208696400000001E-3</v>
      </c>
      <c r="BT400" s="33">
        <v>2.0994041999999997E-3</v>
      </c>
      <c r="BU400" s="33">
        <v>2.0781805999999996E-3</v>
      </c>
      <c r="BV400" s="33">
        <v>2.0564725199999998E-3</v>
      </c>
      <c r="BW400" s="33">
        <v>2.0344076800000001E-3</v>
      </c>
      <c r="BX400" s="33">
        <v>2.0132359999999998E-3</v>
      </c>
      <c r="BY400" s="33">
        <v>1.99258876E-3</v>
      </c>
      <c r="BZ400" s="33">
        <v>1.972129E-3</v>
      </c>
      <c r="CA400" s="33">
        <v>1.9523729599999998E-3</v>
      </c>
      <c r="CB400" s="33">
        <v>1.93281284E-3</v>
      </c>
      <c r="CC400" s="33">
        <v>1.9132426399999997E-3</v>
      </c>
      <c r="CD400" s="33">
        <v>1.8943763999999998E-3</v>
      </c>
      <c r="CE400" s="33">
        <v>1.8758211199999999E-3</v>
      </c>
      <c r="CF400" s="33">
        <v>1.8572288000000001E-3</v>
      </c>
      <c r="CG400" s="33">
        <v>1.8382558000000001E-3</v>
      </c>
      <c r="CH400" s="33">
        <v>1.8198473199999999E-3</v>
      </c>
      <c r="CI400" s="33">
        <v>1.80146856E-3</v>
      </c>
      <c r="CJ400" s="33">
        <v>1.7837710799999999E-3</v>
      </c>
      <c r="CK400" s="33">
        <v>1.76655916E-3</v>
      </c>
      <c r="CL400" s="33">
        <v>1.75009872E-3</v>
      </c>
      <c r="CM400" s="33">
        <v>1.7339231600000001E-3</v>
      </c>
      <c r="CN400" s="33">
        <v>1.7178768000000002E-3</v>
      </c>
      <c r="CO400" s="33">
        <v>1.7017662399999999E-3</v>
      </c>
      <c r="CP400" s="33">
        <v>1.6852304800000001E-3</v>
      </c>
      <c r="CQ400" s="33">
        <v>1.6685990000000002E-3</v>
      </c>
      <c r="CR400" s="33">
        <v>1.6521928400000001E-3</v>
      </c>
      <c r="CS400" s="33">
        <v>1.6364007999999999E-3</v>
      </c>
      <c r="CT400" s="33">
        <v>1.6209397199999998E-3</v>
      </c>
      <c r="CU400" s="33">
        <v>1.60646616E-3</v>
      </c>
      <c r="CV400" s="33">
        <v>1.5918607600000001E-3</v>
      </c>
      <c r="CW400" s="33">
        <v>1.57705704E-3</v>
      </c>
      <c r="CX400" s="33">
        <v>1.5629531199999999E-3</v>
      </c>
      <c r="CY400" s="33">
        <v>1.5482547600000002E-3</v>
      </c>
      <c r="CZ400" s="33">
        <v>1.5333288399999999E-3</v>
      </c>
      <c r="DA400" s="33">
        <v>1.5189308799999999E-3</v>
      </c>
      <c r="DB400" s="33">
        <v>1.50504256E-3</v>
      </c>
      <c r="DC400" s="33">
        <v>1.4916185599999998E-3</v>
      </c>
      <c r="DD400" s="33">
        <v>1.4785202800000001E-3</v>
      </c>
      <c r="DE400" s="33">
        <v>1.4649062399999999E-3</v>
      </c>
      <c r="DF400" s="33">
        <v>1.45093548E-3</v>
      </c>
      <c r="DG400" s="33">
        <v>1.4375260399999998E-3</v>
      </c>
      <c r="DH400" s="33">
        <v>1.4241230400000001E-3</v>
      </c>
      <c r="DI400" s="33">
        <v>1.4108707599999998E-3</v>
      </c>
      <c r="DJ400" s="33">
        <v>1.3976496799999998E-3</v>
      </c>
      <c r="DK400" s="33">
        <v>1.3848466400000002E-3</v>
      </c>
      <c r="DL400" s="33">
        <v>1.3723361600000001E-3</v>
      </c>
      <c r="DM400" s="33">
        <v>1.3602930399999999E-3</v>
      </c>
      <c r="DN400" s="33">
        <v>1.34903704E-3</v>
      </c>
      <c r="DO400" s="33">
        <v>1.3381361999999998E-3</v>
      </c>
      <c r="DP400" s="33">
        <v>1.3275401599999999E-3</v>
      </c>
      <c r="DQ400" s="33">
        <v>1.3169521200000001E-3</v>
      </c>
      <c r="DR400" s="33">
        <v>1.3064844799999999E-3</v>
      </c>
      <c r="DS400" s="33">
        <v>1.2957119599999998E-3</v>
      </c>
      <c r="DT400" s="33">
        <v>1.28449708E-3</v>
      </c>
      <c r="DU400" s="33">
        <v>1.27405188E-3</v>
      </c>
      <c r="DV400" s="33">
        <v>1.26447868E-3</v>
      </c>
      <c r="DW400" s="33">
        <v>1.2556847999999998E-3</v>
      </c>
      <c r="DX400" s="33">
        <v>1.2472171199999999E-3</v>
      </c>
      <c r="DY400" s="33">
        <v>1.2390820400000001E-3</v>
      </c>
      <c r="DZ400" s="33">
        <v>1.23138456E-3</v>
      </c>
      <c r="EA400" s="33">
        <v>1.2237628799999999E-3</v>
      </c>
      <c r="EB400" s="33">
        <v>1.2158877600000001E-3</v>
      </c>
      <c r="EC400" s="33">
        <v>1.2081056799999998E-3</v>
      </c>
      <c r="ED400" s="33">
        <v>1.20072624E-3</v>
      </c>
      <c r="EE400" s="33">
        <v>1.1938518E-3</v>
      </c>
      <c r="EF400" s="33">
        <v>1.18737372E-3</v>
      </c>
      <c r="EG400" s="33">
        <v>1.1810323200000001E-3</v>
      </c>
      <c r="EH400" s="33">
        <v>1.1745617199999999E-3</v>
      </c>
      <c r="EI400" s="33">
        <v>1.16810088E-3</v>
      </c>
      <c r="EJ400" s="33">
        <v>1.16152496E-3</v>
      </c>
      <c r="EK400" s="33">
        <v>1.1551870399999999E-3</v>
      </c>
      <c r="EL400" s="33">
        <v>1.1496097199999999E-3</v>
      </c>
      <c r="EM400" s="33">
        <v>1.14445504E-3</v>
      </c>
      <c r="EN400" s="33">
        <v>1.1397361999999998E-3</v>
      </c>
      <c r="EO400" s="33">
        <v>1.13555764E-3</v>
      </c>
      <c r="EP400" s="33">
        <v>1.1317099599999999E-3</v>
      </c>
      <c r="EQ400" s="33">
        <v>1.12835548E-3</v>
      </c>
      <c r="ER400" s="33">
        <v>1.1248830799999998E-3</v>
      </c>
      <c r="ES400" s="33">
        <v>1.1212634399999999E-3</v>
      </c>
      <c r="ET400" s="33">
        <v>1.11735804E-3</v>
      </c>
      <c r="EU400" s="33">
        <v>1.11327304E-3</v>
      </c>
      <c r="EV400" s="33">
        <v>1.1091202E-3</v>
      </c>
      <c r="EW400" s="33">
        <v>1.1047052799999998E-3</v>
      </c>
      <c r="EX400" s="33">
        <v>1.1004708000000001E-3</v>
      </c>
      <c r="EY400" s="33">
        <v>1.0963323600000001E-3</v>
      </c>
      <c r="EZ400" s="33">
        <v>1.0924698399999999E-3</v>
      </c>
      <c r="FA400" s="33">
        <v>1.0888949999999999E-3</v>
      </c>
      <c r="FB400" s="33">
        <v>1.08520172E-3</v>
      </c>
      <c r="FC400" s="33">
        <v>1.0816823199999998E-3</v>
      </c>
      <c r="FD400" s="33">
        <v>1.0779241600000001E-3</v>
      </c>
      <c r="FE400" s="33">
        <v>1.0740446799999998E-3</v>
      </c>
      <c r="FF400" s="33">
        <v>1.0704157600000001E-3</v>
      </c>
      <c r="FG400" s="33">
        <v>1.0666464E-3</v>
      </c>
      <c r="FH400" s="33">
        <v>1.0630244E-3</v>
      </c>
      <c r="FI400" s="33">
        <v>1.0595505199999999E-3</v>
      </c>
      <c r="FJ400" s="33">
        <v>1.0564748800000001E-3</v>
      </c>
      <c r="FK400" s="33">
        <v>1.05337968E-3</v>
      </c>
      <c r="FL400" s="33">
        <v>1.0499286399999999E-3</v>
      </c>
      <c r="FM400" s="33">
        <v>1.0461827999999999E-3</v>
      </c>
      <c r="FN400" s="33">
        <v>1.0422425599999998E-3</v>
      </c>
      <c r="FO400" s="33">
        <v>1.0384981599999999E-3</v>
      </c>
      <c r="FP400" s="33">
        <v>1.0347200400000001E-3</v>
      </c>
      <c r="FQ400" s="33">
        <v>1.03087444E-3</v>
      </c>
      <c r="FR400" s="33">
        <v>1.0269740799999998E-3</v>
      </c>
      <c r="FS400" s="33">
        <v>1.0230386E-3</v>
      </c>
      <c r="FT400" s="33">
        <v>1.01936608E-3</v>
      </c>
      <c r="FU400" s="33">
        <v>1.01588392E-3</v>
      </c>
      <c r="FV400" s="33">
        <v>1.01249316E-3</v>
      </c>
      <c r="FW400" s="33">
        <v>1.0089077199999998E-3</v>
      </c>
      <c r="FX400" s="33">
        <v>1.0052311999999999E-3</v>
      </c>
      <c r="FY400" s="33">
        <v>1.0018615199999998E-3</v>
      </c>
      <c r="FZ400" s="33">
        <v>9.9860903999999997E-4</v>
      </c>
      <c r="GA400" s="33">
        <v>9.9540275999999983E-4</v>
      </c>
      <c r="GB400" s="33">
        <v>9.9230939999999995E-4</v>
      </c>
      <c r="GC400" s="33">
        <v>9.891074399999999E-4</v>
      </c>
      <c r="GD400" s="33">
        <v>9.8594923999999998E-4</v>
      </c>
      <c r="GE400" s="33">
        <v>9.8271975999999995E-4</v>
      </c>
      <c r="GF400" s="33">
        <v>9.7923904000000008E-4</v>
      </c>
      <c r="GG400" s="33">
        <v>9.7574871999999997E-4</v>
      </c>
      <c r="GH400" s="33">
        <v>9.7244732E-4</v>
      </c>
      <c r="GI400" s="33">
        <v>9.6944639999999992E-4</v>
      </c>
      <c r="GJ400" s="33">
        <v>9.6610104000000008E-4</v>
      </c>
      <c r="GK400" s="33">
        <v>9.6278811999999997E-4</v>
      </c>
      <c r="GL400" s="33">
        <v>9.6002279999999988E-4</v>
      </c>
      <c r="GM400" s="33">
        <v>9.5717884000000005E-4</v>
      </c>
      <c r="GN400" s="33">
        <v>9.5410367999999998E-4</v>
      </c>
      <c r="GO400" s="33">
        <v>9.5076571999999995E-4</v>
      </c>
      <c r="GP400" s="33">
        <v>9.4715271999999988E-4</v>
      </c>
      <c r="GQ400" s="33">
        <v>9.4305463999999996E-4</v>
      </c>
      <c r="GR400" s="33">
        <v>9.385041999999999E-4</v>
      </c>
      <c r="GS400" s="33">
        <v>9.3386876000000002E-4</v>
      </c>
      <c r="GT400" s="33">
        <v>9.2938995999999993E-4</v>
      </c>
      <c r="GU400" s="33">
        <v>9.2530103999999996E-4</v>
      </c>
      <c r="GV400" s="33">
        <v>9.2099539999999989E-4</v>
      </c>
      <c r="GW400" s="33">
        <v>9.1660040000000008E-4</v>
      </c>
      <c r="GX400" s="33">
        <v>9.1278727999999994E-4</v>
      </c>
    </row>
    <row r="401" spans="1:206" x14ac:dyDescent="0.25">
      <c r="A401" s="13" t="str">
        <f t="shared" si="4"/>
        <v>Boom-VERY COARSE-1-7-Any</v>
      </c>
      <c r="B401" s="13" t="s">
        <v>57</v>
      </c>
      <c r="C401" s="13" t="s">
        <v>32</v>
      </c>
      <c r="D401" s="23">
        <v>1</v>
      </c>
      <c r="E401" s="23">
        <v>7</v>
      </c>
      <c r="F401" s="32" t="s">
        <v>48</v>
      </c>
      <c r="G401" s="33">
        <v>3.6352088000000005E-2</v>
      </c>
      <c r="H401" s="33">
        <v>2.306689E-2</v>
      </c>
      <c r="I401" s="33">
        <v>1.7985167999999999E-2</v>
      </c>
      <c r="J401" s="33">
        <v>1.50618848E-2</v>
      </c>
      <c r="K401" s="33">
        <v>1.3447685600000002E-2</v>
      </c>
      <c r="L401" s="33">
        <v>1.2677499200000001E-2</v>
      </c>
      <c r="M401" s="33">
        <v>1.2267361199999998E-2</v>
      </c>
      <c r="N401" s="33">
        <v>1.2007178799999999E-2</v>
      </c>
      <c r="O401" s="33">
        <v>1.16515048E-2</v>
      </c>
      <c r="P401" s="33">
        <v>1.12175316E-2</v>
      </c>
      <c r="Q401" s="33">
        <v>1.06205724E-2</v>
      </c>
      <c r="R401" s="33">
        <v>9.9591075999999994E-3</v>
      </c>
      <c r="S401" s="33">
        <v>9.19997E-3</v>
      </c>
      <c r="T401" s="33">
        <v>8.3622583999999993E-3</v>
      </c>
      <c r="U401" s="33">
        <v>7.4714320000000001E-3</v>
      </c>
      <c r="V401" s="33">
        <v>6.5703134000000005E-3</v>
      </c>
      <c r="W401" s="33">
        <v>5.6790549999999988E-3</v>
      </c>
      <c r="X401" s="33">
        <v>5.3015143999999995E-3</v>
      </c>
      <c r="Y401" s="33">
        <v>5.0196961999999998E-3</v>
      </c>
      <c r="Z401" s="33">
        <v>4.7977508000000002E-3</v>
      </c>
      <c r="AA401" s="33">
        <v>4.6219771999999994E-3</v>
      </c>
      <c r="AB401" s="33">
        <v>4.479767E-3</v>
      </c>
      <c r="AC401" s="33">
        <v>4.3572032800000002E-3</v>
      </c>
      <c r="AD401" s="33">
        <v>4.2469162400000007E-3</v>
      </c>
      <c r="AE401" s="33">
        <v>4.1428805599999993E-3</v>
      </c>
      <c r="AF401" s="33">
        <v>4.04599004E-3</v>
      </c>
      <c r="AG401" s="33">
        <v>3.9548800799999997E-3</v>
      </c>
      <c r="AH401" s="33">
        <v>3.8695046399999998E-3</v>
      </c>
      <c r="AI401" s="33">
        <v>3.7877962399999994E-3</v>
      </c>
      <c r="AJ401" s="33">
        <v>3.7091570400000001E-3</v>
      </c>
      <c r="AK401" s="33">
        <v>3.6337289599999998E-3</v>
      </c>
      <c r="AL401" s="33">
        <v>3.5623062400000002E-3</v>
      </c>
      <c r="AM401" s="33">
        <v>3.4930688000000001E-3</v>
      </c>
      <c r="AN401" s="33">
        <v>3.4271233199999994E-3</v>
      </c>
      <c r="AO401" s="33">
        <v>3.3631801599999997E-3</v>
      </c>
      <c r="AP401" s="33">
        <v>3.30217404E-3</v>
      </c>
      <c r="AQ401" s="33">
        <v>3.2428411200000002E-3</v>
      </c>
      <c r="AR401" s="33">
        <v>3.1858477200000001E-3</v>
      </c>
      <c r="AS401" s="33">
        <v>3.1305935599999996E-3</v>
      </c>
      <c r="AT401" s="33">
        <v>3.0772120399999996E-3</v>
      </c>
      <c r="AU401" s="33">
        <v>3.0258230400000002E-3</v>
      </c>
      <c r="AV401" s="33">
        <v>2.9765584399999998E-3</v>
      </c>
      <c r="AW401" s="33">
        <v>2.9288697599999997E-3</v>
      </c>
      <c r="AX401" s="33">
        <v>2.8829047599999999E-3</v>
      </c>
      <c r="AY401" s="33">
        <v>2.8372973999999996E-3</v>
      </c>
      <c r="AZ401" s="33">
        <v>2.7938241999999999E-3</v>
      </c>
      <c r="BA401" s="33">
        <v>2.7507864399999998E-3</v>
      </c>
      <c r="BB401" s="33">
        <v>2.7096936800000003E-3</v>
      </c>
      <c r="BC401" s="33">
        <v>2.6703731999999998E-3</v>
      </c>
      <c r="BD401" s="33">
        <v>2.63136784E-3</v>
      </c>
      <c r="BE401" s="33">
        <v>2.5938126400000001E-3</v>
      </c>
      <c r="BF401" s="33">
        <v>2.5576604800000005E-3</v>
      </c>
      <c r="BG401" s="33">
        <v>2.5218974399999999E-3</v>
      </c>
      <c r="BH401" s="33">
        <v>2.4876042399999999E-3</v>
      </c>
      <c r="BI401" s="33">
        <v>2.4530933199999995E-3</v>
      </c>
      <c r="BJ401" s="33">
        <v>2.4209173599999997E-3</v>
      </c>
      <c r="BK401" s="33">
        <v>2.388963E-3</v>
      </c>
      <c r="BL401" s="33">
        <v>2.358649E-3</v>
      </c>
      <c r="BM401" s="33">
        <v>2.3285245199999999E-3</v>
      </c>
      <c r="BN401" s="33">
        <v>2.2982159199999995E-3</v>
      </c>
      <c r="BO401" s="33">
        <v>2.2689693999999997E-3</v>
      </c>
      <c r="BP401" s="33">
        <v>2.2406410799999999E-3</v>
      </c>
      <c r="BQ401" s="33">
        <v>2.2127007599999997E-3</v>
      </c>
      <c r="BR401" s="33">
        <v>2.1852095999999998E-3</v>
      </c>
      <c r="BS401" s="33">
        <v>2.1576353999999999E-3</v>
      </c>
      <c r="BT401" s="33">
        <v>2.13117812E-3</v>
      </c>
      <c r="BU401" s="33">
        <v>2.10436064E-3</v>
      </c>
      <c r="BV401" s="33">
        <v>2.0776855999999999E-3</v>
      </c>
      <c r="BW401" s="33">
        <v>2.0514438400000001E-3</v>
      </c>
      <c r="BX401" s="33">
        <v>2.0256543999999997E-3</v>
      </c>
      <c r="BY401" s="33">
        <v>2.0008309200000001E-3</v>
      </c>
      <c r="BZ401" s="33">
        <v>1.9767833999999999E-3</v>
      </c>
      <c r="CA401" s="33">
        <v>1.9529199599999999E-3</v>
      </c>
      <c r="CB401" s="33">
        <v>1.9299242399999997E-3</v>
      </c>
      <c r="CC401" s="33">
        <v>1.9065399199999999E-3</v>
      </c>
      <c r="CD401" s="33">
        <v>1.88348736E-3</v>
      </c>
      <c r="CE401" s="33">
        <v>1.86027852E-3</v>
      </c>
      <c r="CF401" s="33">
        <v>1.8380237999999999E-3</v>
      </c>
      <c r="CG401" s="33">
        <v>1.8163491999999999E-3</v>
      </c>
      <c r="CH401" s="33">
        <v>1.7949098799999999E-3</v>
      </c>
      <c r="CI401" s="33">
        <v>1.7742654400000001E-3</v>
      </c>
      <c r="CJ401" s="33">
        <v>1.7534439599999998E-3</v>
      </c>
      <c r="CK401" s="33">
        <v>1.7329935999999999E-3</v>
      </c>
      <c r="CL401" s="33">
        <v>1.71219856E-3</v>
      </c>
      <c r="CM401" s="33">
        <v>1.6916454799999999E-3</v>
      </c>
      <c r="CN401" s="33">
        <v>1.67244296E-3</v>
      </c>
      <c r="CO401" s="33">
        <v>1.65325928E-3</v>
      </c>
      <c r="CP401" s="33">
        <v>1.6345754399999999E-3</v>
      </c>
      <c r="CQ401" s="33">
        <v>1.6157234000000003E-3</v>
      </c>
      <c r="CR401" s="33">
        <v>1.5966042E-3</v>
      </c>
      <c r="CS401" s="33">
        <v>1.57811264E-3</v>
      </c>
      <c r="CT401" s="33">
        <v>1.5598462E-3</v>
      </c>
      <c r="CU401" s="33">
        <v>1.5418973599999998E-3</v>
      </c>
      <c r="CV401" s="33">
        <v>1.5240272000000001E-3</v>
      </c>
      <c r="CW401" s="33">
        <v>1.5060390400000001E-3</v>
      </c>
      <c r="CX401" s="33">
        <v>1.4891427199999999E-3</v>
      </c>
      <c r="CY401" s="33">
        <v>1.4721607999999998E-3</v>
      </c>
      <c r="CZ401" s="33">
        <v>1.4558392800000002E-3</v>
      </c>
      <c r="DA401" s="33">
        <v>1.4403451199999999E-3</v>
      </c>
      <c r="DB401" s="33">
        <v>1.42525848E-3</v>
      </c>
      <c r="DC401" s="33">
        <v>1.4111299199999999E-3</v>
      </c>
      <c r="DD401" s="33">
        <v>1.3969443599999999E-3</v>
      </c>
      <c r="DE401" s="33">
        <v>1.3825387199999999E-3</v>
      </c>
      <c r="DF401" s="33">
        <v>1.3680249999999999E-3</v>
      </c>
      <c r="DG401" s="33">
        <v>1.3532773599999998E-3</v>
      </c>
      <c r="DH401" s="33">
        <v>1.3389368400000001E-3</v>
      </c>
      <c r="DI401" s="33">
        <v>1.32460916E-3</v>
      </c>
      <c r="DJ401" s="33">
        <v>1.31166712E-3</v>
      </c>
      <c r="DK401" s="33">
        <v>1.2992637200000001E-3</v>
      </c>
      <c r="DL401" s="33">
        <v>1.2871907599999999E-3</v>
      </c>
      <c r="DM401" s="33">
        <v>1.2752184399999998E-3</v>
      </c>
      <c r="DN401" s="33">
        <v>1.2631191599999998E-3</v>
      </c>
      <c r="DO401" s="33">
        <v>1.2507997600000001E-3</v>
      </c>
      <c r="DP401" s="33">
        <v>1.2383670799999999E-3</v>
      </c>
      <c r="DQ401" s="33">
        <v>1.2262878400000001E-3</v>
      </c>
      <c r="DR401" s="33">
        <v>1.214288E-3</v>
      </c>
      <c r="DS401" s="33">
        <v>1.20293664E-3</v>
      </c>
      <c r="DT401" s="33">
        <v>1.1918856800000001E-3</v>
      </c>
      <c r="DU401" s="33">
        <v>1.18086672E-3</v>
      </c>
      <c r="DV401" s="33">
        <v>1.1699422399999999E-3</v>
      </c>
      <c r="DW401" s="33">
        <v>1.15948012E-3</v>
      </c>
      <c r="DX401" s="33">
        <v>1.1492130000000001E-3</v>
      </c>
      <c r="DY401" s="33">
        <v>1.1394246399999998E-3</v>
      </c>
      <c r="DZ401" s="33">
        <v>1.1295413999999999E-3</v>
      </c>
      <c r="EA401" s="33">
        <v>1.1201491199999999E-3</v>
      </c>
      <c r="EB401" s="33">
        <v>1.1106858800000001E-3</v>
      </c>
      <c r="EC401" s="33">
        <v>1.10127932E-3</v>
      </c>
      <c r="ED401" s="33">
        <v>1.09229832E-3</v>
      </c>
      <c r="EE401" s="33">
        <v>1.0831557599999999E-3</v>
      </c>
      <c r="EF401" s="33">
        <v>1.0742832799999998E-3</v>
      </c>
      <c r="EG401" s="33">
        <v>1.0654654799999998E-3</v>
      </c>
      <c r="EH401" s="33">
        <v>1.05588844E-3</v>
      </c>
      <c r="EI401" s="33">
        <v>1.0461029199999999E-3</v>
      </c>
      <c r="EJ401" s="33">
        <v>1.0364846399999999E-3</v>
      </c>
      <c r="EK401" s="33">
        <v>1.0272068799999999E-3</v>
      </c>
      <c r="EL401" s="33">
        <v>1.01864904E-3</v>
      </c>
      <c r="EM401" s="33">
        <v>1.0104290799999999E-3</v>
      </c>
      <c r="EN401" s="33">
        <v>1.0027823999999999E-3</v>
      </c>
      <c r="EO401" s="33">
        <v>9.9538179999999988E-4</v>
      </c>
      <c r="EP401" s="33">
        <v>9.874992400000001E-4</v>
      </c>
      <c r="EQ401" s="33">
        <v>9.7891471999999994E-4</v>
      </c>
      <c r="ER401" s="33">
        <v>9.7021408000000006E-4</v>
      </c>
      <c r="ES401" s="33">
        <v>9.6141868000000001E-4</v>
      </c>
      <c r="ET401" s="33">
        <v>9.5266859999999993E-4</v>
      </c>
      <c r="EU401" s="33">
        <v>9.4415595999999997E-4</v>
      </c>
      <c r="EV401" s="33">
        <v>9.3636148000000006E-4</v>
      </c>
      <c r="EW401" s="33">
        <v>9.2885112000000002E-4</v>
      </c>
      <c r="EX401" s="33">
        <v>9.2128027999999998E-4</v>
      </c>
      <c r="EY401" s="33">
        <v>9.1415219999999996E-4</v>
      </c>
      <c r="EZ401" s="33">
        <v>9.0685623999999995E-4</v>
      </c>
      <c r="FA401" s="33">
        <v>8.9968095999999988E-4</v>
      </c>
      <c r="FB401" s="33">
        <v>8.9231768E-4</v>
      </c>
      <c r="FC401" s="33">
        <v>8.8490563999999989E-4</v>
      </c>
      <c r="FD401" s="33">
        <v>8.7766715999999995E-4</v>
      </c>
      <c r="FE401" s="33">
        <v>8.7044463999999999E-4</v>
      </c>
      <c r="FF401" s="33">
        <v>8.6344424000000001E-4</v>
      </c>
      <c r="FG401" s="33">
        <v>8.5651339999999996E-4</v>
      </c>
      <c r="FH401" s="33">
        <v>8.4966816000000005E-4</v>
      </c>
      <c r="FI401" s="33">
        <v>8.4325028E-4</v>
      </c>
      <c r="FJ401" s="33">
        <v>8.3661255999999996E-4</v>
      </c>
      <c r="FK401" s="33">
        <v>8.2975863999999993E-4</v>
      </c>
      <c r="FL401" s="33">
        <v>8.2307023999999987E-4</v>
      </c>
      <c r="FM401" s="33">
        <v>8.1624127999999996E-4</v>
      </c>
      <c r="FN401" s="33">
        <v>8.0944052000000001E-4</v>
      </c>
      <c r="FO401" s="33">
        <v>8.0313620000000004E-4</v>
      </c>
      <c r="FP401" s="33">
        <v>7.9715896000000003E-4</v>
      </c>
      <c r="FQ401" s="33">
        <v>7.9117832000000004E-4</v>
      </c>
      <c r="FR401" s="33">
        <v>7.8516719999999988E-4</v>
      </c>
      <c r="FS401" s="33">
        <v>7.7902419999999997E-4</v>
      </c>
      <c r="FT401" s="33">
        <v>7.7269023999999994E-4</v>
      </c>
      <c r="FU401" s="33">
        <v>7.6604647999999997E-4</v>
      </c>
      <c r="FV401" s="33">
        <v>7.5957195999999997E-4</v>
      </c>
      <c r="FW401" s="33">
        <v>7.5348439999999993E-4</v>
      </c>
      <c r="FX401" s="33">
        <v>7.4796759999999998E-4</v>
      </c>
      <c r="FY401" s="33">
        <v>7.4259219999999989E-4</v>
      </c>
      <c r="FZ401" s="33">
        <v>7.3744232000000007E-4</v>
      </c>
      <c r="GA401" s="33">
        <v>7.3236791999999995E-4</v>
      </c>
      <c r="GB401" s="33">
        <v>7.2690436000000008E-4</v>
      </c>
      <c r="GC401" s="33">
        <v>7.2144099999999997E-4</v>
      </c>
      <c r="GD401" s="33">
        <v>7.1545739999999999E-4</v>
      </c>
      <c r="GE401" s="33">
        <v>7.0964204000000008E-4</v>
      </c>
      <c r="GF401" s="33">
        <v>7.0428696E-4</v>
      </c>
      <c r="GG401" s="33">
        <v>6.9920995999999997E-4</v>
      </c>
      <c r="GH401" s="33">
        <v>6.9435424000000002E-4</v>
      </c>
      <c r="GI401" s="33">
        <v>6.8991283999999989E-4</v>
      </c>
      <c r="GJ401" s="33">
        <v>6.8588904000000002E-4</v>
      </c>
      <c r="GK401" s="33">
        <v>6.8167531999999999E-4</v>
      </c>
      <c r="GL401" s="33">
        <v>6.7734327999999992E-4</v>
      </c>
      <c r="GM401" s="33">
        <v>6.7281947999999999E-4</v>
      </c>
      <c r="GN401" s="33">
        <v>6.6792019999999987E-4</v>
      </c>
      <c r="GO401" s="33">
        <v>6.6300843999999996E-4</v>
      </c>
      <c r="GP401" s="33">
        <v>6.5810875999999991E-4</v>
      </c>
      <c r="GQ401" s="33">
        <v>6.5328999999999995E-4</v>
      </c>
      <c r="GR401" s="33">
        <v>6.4870324000000006E-4</v>
      </c>
      <c r="GS401" s="33">
        <v>6.4413524000000002E-4</v>
      </c>
      <c r="GT401" s="33">
        <v>6.3999032000000003E-4</v>
      </c>
      <c r="GU401" s="33">
        <v>6.3581670000000001E-4</v>
      </c>
      <c r="GV401" s="33">
        <v>6.314577E-4</v>
      </c>
      <c r="GW401" s="33">
        <v>6.2761661999999991E-4</v>
      </c>
      <c r="GX401" s="33">
        <v>6.2384246E-4</v>
      </c>
    </row>
    <row r="402" spans="1:206" x14ac:dyDescent="0.25">
      <c r="A402" s="13" t="str">
        <f t="shared" si="4"/>
        <v>Boom-VERY COARSE-1-20-60</v>
      </c>
      <c r="B402" s="13" t="s">
        <v>57</v>
      </c>
      <c r="C402" s="13" t="s">
        <v>32</v>
      </c>
      <c r="D402" s="23">
        <v>1</v>
      </c>
      <c r="E402" s="23">
        <v>20</v>
      </c>
      <c r="F402" s="32">
        <v>60</v>
      </c>
      <c r="G402" s="13">
        <v>0.10137568799999999</v>
      </c>
      <c r="H402" s="13">
        <v>7.1841849999999999E-2</v>
      </c>
      <c r="I402" s="13">
        <v>5.4561232000000001E-2</v>
      </c>
      <c r="J402" s="13">
        <v>4.3853245999999999E-2</v>
      </c>
      <c r="K402" s="13">
        <v>3.7060992000000001E-2</v>
      </c>
      <c r="L402" s="13">
        <v>3.1976214000000003E-2</v>
      </c>
      <c r="M402" s="13">
        <v>2.7904522000000001E-2</v>
      </c>
      <c r="N402" s="13">
        <v>2.4675071999999999E-2</v>
      </c>
      <c r="O402" s="13">
        <v>2.1999224000000001E-2</v>
      </c>
      <c r="P402" s="13">
        <v>1.9741341999999999E-2</v>
      </c>
      <c r="Q402" s="13">
        <v>1.7799946000000001E-2</v>
      </c>
      <c r="R402" s="13">
        <v>1.5992711999999999E-2</v>
      </c>
      <c r="S402" s="13">
        <v>1.4296105999999999E-2</v>
      </c>
      <c r="T402" s="13">
        <v>1.2737780000000001E-2</v>
      </c>
      <c r="U402" s="13">
        <v>1.1291783999999999E-2</v>
      </c>
      <c r="V402" s="13">
        <v>9.9283959999999991E-3</v>
      </c>
      <c r="W402" s="13">
        <v>8.6639360000000006E-3</v>
      </c>
      <c r="X402" s="13">
        <v>7.9040642000000015E-3</v>
      </c>
      <c r="Y402" s="13">
        <v>7.2593847999999992E-3</v>
      </c>
      <c r="Z402" s="13">
        <v>6.6741496000000001E-3</v>
      </c>
      <c r="AA402" s="13">
        <v>6.1057647999999999E-3</v>
      </c>
      <c r="AB402" s="13">
        <v>5.6158003999999999E-3</v>
      </c>
      <c r="AC402" s="13">
        <v>5.1905461999999999E-3</v>
      </c>
      <c r="AD402" s="13">
        <v>4.8190175999999994E-3</v>
      </c>
      <c r="AE402" s="13">
        <v>4.4921819999999999E-3</v>
      </c>
      <c r="AF402" s="13">
        <v>4.2037259999999996E-3</v>
      </c>
      <c r="AG402" s="13">
        <v>3.9471665999999996E-3</v>
      </c>
      <c r="AH402" s="13">
        <v>3.7176465999999996E-3</v>
      </c>
      <c r="AI402" s="13">
        <v>3.5105862000000001E-3</v>
      </c>
      <c r="AJ402" s="13">
        <v>3.3257432E-3</v>
      </c>
      <c r="AK402" s="13">
        <v>3.1575582E-3</v>
      </c>
      <c r="AL402" s="13">
        <v>3.0049572000000004E-3</v>
      </c>
      <c r="AM402" s="13">
        <v>2.8658808000000002E-3</v>
      </c>
      <c r="AN402" s="13">
        <v>2.7390463999999999E-3</v>
      </c>
      <c r="AO402" s="13">
        <v>2.6218941999999997E-3</v>
      </c>
      <c r="AP402" s="13">
        <v>2.5144706000000002E-3</v>
      </c>
      <c r="AQ402" s="13">
        <v>2.4142515999999998E-3</v>
      </c>
      <c r="AR402" s="13">
        <v>2.3223364000000001E-3</v>
      </c>
      <c r="AS402" s="13">
        <v>2.2351163999999998E-3</v>
      </c>
      <c r="AT402" s="13">
        <v>2.15572104E-3</v>
      </c>
      <c r="AU402" s="13">
        <v>2.0805993600000001E-3</v>
      </c>
      <c r="AV402" s="13">
        <v>2.0094300400000003E-3</v>
      </c>
      <c r="AW402" s="13">
        <v>1.9426640000000002E-3</v>
      </c>
      <c r="AX402" s="13">
        <v>1.8791640799999999E-3</v>
      </c>
      <c r="AY402" s="13">
        <v>1.8188709599999998E-3</v>
      </c>
      <c r="AZ402" s="13">
        <v>1.7620339599999999E-3</v>
      </c>
      <c r="BA402" s="13">
        <v>1.7079826E-3</v>
      </c>
      <c r="BB402" s="13">
        <v>1.6581296799999998E-3</v>
      </c>
      <c r="BC402" s="13">
        <v>1.6095042800000001E-3</v>
      </c>
      <c r="BD402" s="13">
        <v>1.5654578799999999E-3</v>
      </c>
      <c r="BE402" s="13">
        <v>1.5223827999999999E-3</v>
      </c>
      <c r="BF402" s="13">
        <v>1.4818260400000002E-3</v>
      </c>
      <c r="BG402" s="13">
        <v>1.44335352E-3</v>
      </c>
      <c r="BH402" s="13">
        <v>1.40675136E-3</v>
      </c>
      <c r="BI402" s="13">
        <v>1.3719988399999998E-3</v>
      </c>
      <c r="BJ402" s="13">
        <v>1.3388065599999998E-3</v>
      </c>
      <c r="BK402" s="13">
        <v>1.30656776E-3</v>
      </c>
      <c r="BL402" s="13">
        <v>1.2762346800000001E-3</v>
      </c>
      <c r="BM402" s="13">
        <v>1.2464997599999999E-3</v>
      </c>
      <c r="BN402" s="13">
        <v>1.2187817200000001E-3</v>
      </c>
      <c r="BO402" s="13">
        <v>1.1918616399999998E-3</v>
      </c>
      <c r="BP402" s="13">
        <v>1.1664914799999998E-3</v>
      </c>
      <c r="BQ402" s="13">
        <v>1.1416709600000001E-3</v>
      </c>
      <c r="BR402" s="13">
        <v>1.1176783199999998E-3</v>
      </c>
      <c r="BS402" s="13">
        <v>1.09442532E-3</v>
      </c>
      <c r="BT402" s="13">
        <v>1.0724288000000001E-3</v>
      </c>
      <c r="BU402" s="13">
        <v>1.0511029199999999E-3</v>
      </c>
      <c r="BV402" s="13">
        <v>1.0307097999999999E-3</v>
      </c>
      <c r="BW402" s="13">
        <v>1.0110642E-3</v>
      </c>
      <c r="BX402" s="13">
        <v>9.9254671999999991E-4</v>
      </c>
      <c r="BY402" s="13">
        <v>9.7323408000000002E-4</v>
      </c>
      <c r="BZ402" s="13">
        <v>9.5521232000000001E-4</v>
      </c>
      <c r="CA402" s="13">
        <v>9.377723600000001E-4</v>
      </c>
      <c r="CB402" s="13">
        <v>9.2148839999999996E-4</v>
      </c>
      <c r="CC402" s="13">
        <v>9.0583159999999994E-4</v>
      </c>
      <c r="CD402" s="13">
        <v>8.915428799999999E-4</v>
      </c>
      <c r="CE402" s="13">
        <v>8.7791012000000004E-4</v>
      </c>
      <c r="CF402" s="13">
        <v>8.6443935999999991E-4</v>
      </c>
      <c r="CG402" s="13">
        <v>8.5145232000000007E-4</v>
      </c>
      <c r="CH402" s="13">
        <v>8.3859267999999998E-4</v>
      </c>
      <c r="CI402" s="13">
        <v>8.2615111999999986E-4</v>
      </c>
      <c r="CJ402" s="13">
        <v>8.1516952000000001E-4</v>
      </c>
      <c r="CK402" s="13">
        <v>8.0379091999999998E-4</v>
      </c>
      <c r="CL402" s="13">
        <v>7.9347328000000002E-4</v>
      </c>
      <c r="CM402" s="13">
        <v>7.8369103999999994E-4</v>
      </c>
      <c r="CN402" s="13">
        <v>7.7408723999999993E-4</v>
      </c>
      <c r="CO402" s="13">
        <v>7.6447303999999995E-4</v>
      </c>
      <c r="CP402" s="13">
        <v>7.5521712000000004E-4</v>
      </c>
      <c r="CQ402" s="13">
        <v>7.4607155999999999E-4</v>
      </c>
      <c r="CR402" s="13">
        <v>7.3764676000000011E-4</v>
      </c>
      <c r="CS402" s="13">
        <v>7.2968715999999992E-4</v>
      </c>
      <c r="CT402" s="13">
        <v>7.2188931999999999E-4</v>
      </c>
      <c r="CU402" s="13">
        <v>7.1451040000000004E-4</v>
      </c>
      <c r="CV402" s="13">
        <v>7.0780883999999999E-4</v>
      </c>
      <c r="CW402" s="13">
        <v>7.0122832000000005E-4</v>
      </c>
      <c r="CX402" s="13">
        <v>6.9479312000000004E-4</v>
      </c>
      <c r="CY402" s="13">
        <v>6.8850048000000013E-4</v>
      </c>
      <c r="CZ402" s="13">
        <v>6.8232248000000011E-4</v>
      </c>
      <c r="DA402" s="13">
        <v>6.7613283999999997E-4</v>
      </c>
      <c r="DB402" s="13">
        <v>6.7038243999999994E-4</v>
      </c>
      <c r="DC402" s="13">
        <v>6.6545484000000001E-4</v>
      </c>
      <c r="DD402" s="13">
        <v>6.608120800000001E-4</v>
      </c>
      <c r="DE402" s="13">
        <v>6.5674516000000004E-4</v>
      </c>
      <c r="DF402" s="13">
        <v>6.5318570000000005E-4</v>
      </c>
      <c r="DG402" s="13">
        <v>6.4996839999999993E-4</v>
      </c>
      <c r="DH402" s="13">
        <v>6.4607685600000003E-4</v>
      </c>
      <c r="DI402" s="13">
        <v>6.4179509199999987E-4</v>
      </c>
      <c r="DJ402" s="13">
        <v>6.3792724400000005E-4</v>
      </c>
      <c r="DK402" s="13">
        <v>6.3390262399999999E-4</v>
      </c>
      <c r="DL402" s="13">
        <v>6.304635040000001E-4</v>
      </c>
      <c r="DM402" s="13">
        <v>6.2745005200000011E-4</v>
      </c>
      <c r="DN402" s="13">
        <v>6.2439887600000004E-4</v>
      </c>
      <c r="DO402" s="13">
        <v>6.22037076E-4</v>
      </c>
      <c r="DP402" s="13">
        <v>6.1929793999999992E-4</v>
      </c>
      <c r="DQ402" s="13">
        <v>6.1618723599999995E-4</v>
      </c>
      <c r="DR402" s="13">
        <v>6.1326608799999987E-4</v>
      </c>
      <c r="DS402" s="13">
        <v>6.1032628799999994E-4</v>
      </c>
      <c r="DT402" s="13">
        <v>6.0748030800000005E-4</v>
      </c>
      <c r="DU402" s="13">
        <v>6.0491674399999989E-4</v>
      </c>
      <c r="DV402" s="13">
        <v>6.0231790399999997E-4</v>
      </c>
      <c r="DW402" s="13">
        <v>5.9915883600000005E-4</v>
      </c>
      <c r="DX402" s="13">
        <v>5.9637387199999996E-4</v>
      </c>
      <c r="DY402" s="13">
        <v>5.9381601999999997E-4</v>
      </c>
      <c r="DZ402" s="13">
        <v>5.9073868000000004E-4</v>
      </c>
      <c r="EA402" s="13">
        <v>5.8832151200000006E-4</v>
      </c>
      <c r="EB402" s="13">
        <v>5.8590005199999999E-4</v>
      </c>
      <c r="EC402" s="13">
        <v>5.8360149999999995E-4</v>
      </c>
      <c r="ED402" s="13">
        <v>5.8145096400000001E-4</v>
      </c>
      <c r="EE402" s="13">
        <v>5.7916078400000002E-4</v>
      </c>
      <c r="EF402" s="13">
        <v>5.7712002799999997E-4</v>
      </c>
      <c r="EG402" s="13">
        <v>5.7503337599999998E-4</v>
      </c>
      <c r="EH402" s="13">
        <v>5.7294470399999993E-4</v>
      </c>
      <c r="EI402" s="13">
        <v>5.7027555600000003E-4</v>
      </c>
      <c r="EJ402" s="13">
        <v>5.66985108E-4</v>
      </c>
      <c r="EK402" s="13">
        <v>5.6397459999999995E-4</v>
      </c>
      <c r="EL402" s="13">
        <v>5.6116711199999999E-4</v>
      </c>
      <c r="EM402" s="13">
        <v>5.5864564000000002E-4</v>
      </c>
      <c r="EN402" s="13">
        <v>5.5619327199999996E-4</v>
      </c>
      <c r="EO402" s="13">
        <v>5.5464149999999999E-4</v>
      </c>
      <c r="EP402" s="13">
        <v>5.5362813600000002E-4</v>
      </c>
      <c r="EQ402" s="13">
        <v>5.5228323199999992E-4</v>
      </c>
      <c r="ER402" s="13">
        <v>5.5060200399999995E-4</v>
      </c>
      <c r="ES402" s="13">
        <v>5.4859793600000001E-4</v>
      </c>
      <c r="ET402" s="13">
        <v>5.4623820399999994E-4</v>
      </c>
      <c r="EU402" s="13">
        <v>5.4397183999999998E-4</v>
      </c>
      <c r="EV402" s="13">
        <v>5.4129376399999997E-4</v>
      </c>
      <c r="EW402" s="13">
        <v>5.3861796800000006E-4</v>
      </c>
      <c r="EX402" s="13">
        <v>5.3585443999999997E-4</v>
      </c>
      <c r="EY402" s="13">
        <v>5.3325825599999995E-4</v>
      </c>
      <c r="EZ402" s="13">
        <v>5.3124342399999997E-4</v>
      </c>
      <c r="FA402" s="13">
        <v>5.29565724E-4</v>
      </c>
      <c r="FB402" s="13">
        <v>5.2794627600000004E-4</v>
      </c>
      <c r="FC402" s="13">
        <v>5.2643609199999998E-4</v>
      </c>
      <c r="FD402" s="13">
        <v>5.2572542399999993E-4</v>
      </c>
      <c r="FE402" s="13">
        <v>5.2516408800000003E-4</v>
      </c>
      <c r="FF402" s="13">
        <v>5.2370184399999989E-4</v>
      </c>
      <c r="FG402" s="13">
        <v>5.2192295599999994E-4</v>
      </c>
      <c r="FH402" s="13">
        <v>5.2012386400000007E-4</v>
      </c>
      <c r="FI402" s="13">
        <v>5.1808135999999996E-4</v>
      </c>
      <c r="FJ402" s="13">
        <v>5.1579547199999995E-4</v>
      </c>
      <c r="FK402" s="13">
        <v>5.1341392800000009E-4</v>
      </c>
      <c r="FL402" s="13">
        <v>5.1127341599999999E-4</v>
      </c>
      <c r="FM402" s="13">
        <v>5.0961685999999999E-4</v>
      </c>
      <c r="FN402" s="13">
        <v>5.0820918400000005E-4</v>
      </c>
      <c r="FO402" s="13">
        <v>5.0664268800000003E-4</v>
      </c>
      <c r="FP402" s="13">
        <v>5.0560303199999996E-4</v>
      </c>
      <c r="FQ402" s="13">
        <v>5.0507946800000005E-4</v>
      </c>
      <c r="FR402" s="13">
        <v>5.0413324399999993E-4</v>
      </c>
      <c r="FS402" s="13">
        <v>5.0294399199999999E-4</v>
      </c>
      <c r="FT402" s="13">
        <v>5.0172102000000003E-4</v>
      </c>
      <c r="FU402" s="13">
        <v>5.0027915999999997E-4</v>
      </c>
      <c r="FV402" s="13">
        <v>4.98357312E-4</v>
      </c>
      <c r="FW402" s="13">
        <v>4.9614273599999997E-4</v>
      </c>
      <c r="FX402" s="13">
        <v>4.9401648000000004E-4</v>
      </c>
      <c r="FY402" s="13">
        <v>4.9233562799999998E-4</v>
      </c>
      <c r="FZ402" s="13">
        <v>4.9081288400000002E-4</v>
      </c>
      <c r="GA402" s="13">
        <v>4.89437952E-4</v>
      </c>
      <c r="GB402" s="13">
        <v>4.8855665200000001E-4</v>
      </c>
      <c r="GC402" s="13">
        <v>4.8809776799999997E-4</v>
      </c>
      <c r="GD402" s="13">
        <v>4.8742656399999997E-4</v>
      </c>
      <c r="GE402" s="13">
        <v>4.8621735999999997E-4</v>
      </c>
      <c r="GF402" s="13">
        <v>4.8468416799999996E-4</v>
      </c>
      <c r="GG402" s="13">
        <v>4.8279404799999996E-4</v>
      </c>
      <c r="GH402" s="13">
        <v>4.8030794799999997E-4</v>
      </c>
      <c r="GI402" s="13">
        <v>4.7747267999999994E-4</v>
      </c>
      <c r="GJ402" s="13">
        <v>4.74947604E-4</v>
      </c>
      <c r="GK402" s="13">
        <v>4.7269621599999994E-4</v>
      </c>
      <c r="GL402" s="13">
        <v>4.7074007200000002E-4</v>
      </c>
      <c r="GM402" s="13">
        <v>4.6965949199999997E-4</v>
      </c>
      <c r="GN402" s="13">
        <v>4.6911537199999996E-4</v>
      </c>
      <c r="GO402" s="13">
        <v>4.6846968E-4</v>
      </c>
      <c r="GP402" s="13">
        <v>4.6775633199999997E-4</v>
      </c>
      <c r="GQ402" s="13">
        <v>4.6717907599999993E-4</v>
      </c>
      <c r="GR402" s="13">
        <v>4.6676603999999997E-4</v>
      </c>
      <c r="GS402" s="13">
        <v>4.6623925999999996E-4</v>
      </c>
      <c r="GT402" s="13">
        <v>4.6484509599999997E-4</v>
      </c>
      <c r="GU402" s="13">
        <v>4.6301151999999997E-4</v>
      </c>
      <c r="GV402" s="13">
        <v>4.6147825999999997E-4</v>
      </c>
      <c r="GW402" s="13">
        <v>4.5925716399999997E-4</v>
      </c>
      <c r="GX402" s="13">
        <v>4.5617116799999999E-4</v>
      </c>
    </row>
    <row r="403" spans="1:206" x14ac:dyDescent="0.25">
      <c r="A403" s="13" t="str">
        <f t="shared" si="4"/>
        <v>Boom-VERY COARSE-1-14-60</v>
      </c>
      <c r="B403" s="13" t="s">
        <v>57</v>
      </c>
      <c r="C403" s="13" t="s">
        <v>32</v>
      </c>
      <c r="D403" s="23">
        <v>1</v>
      </c>
      <c r="E403" s="23">
        <v>14</v>
      </c>
      <c r="F403" s="32">
        <v>60</v>
      </c>
      <c r="G403" s="13">
        <v>7.1431049999999996E-2</v>
      </c>
      <c r="H403" s="13">
        <v>4.6987469999999996E-2</v>
      </c>
      <c r="I403" s="13">
        <v>3.4346266E-2</v>
      </c>
      <c r="J403" s="13">
        <v>2.7416578E-2</v>
      </c>
      <c r="K403" s="13">
        <v>2.2773237999999998E-2</v>
      </c>
      <c r="L403" s="13">
        <v>1.9550574000000001E-2</v>
      </c>
      <c r="M403" s="13">
        <v>1.7076111999999997E-2</v>
      </c>
      <c r="N403" s="13">
        <v>1.5176179999999999E-2</v>
      </c>
      <c r="O403" s="13">
        <v>1.3571546E-2</v>
      </c>
      <c r="P403" s="13">
        <v>1.2219106E-2</v>
      </c>
      <c r="Q403" s="13">
        <v>1.09935564E-2</v>
      </c>
      <c r="R403" s="13">
        <v>9.8693060000000013E-3</v>
      </c>
      <c r="S403" s="13">
        <v>8.8546107999999991E-3</v>
      </c>
      <c r="T403" s="13">
        <v>7.8882514000000008E-3</v>
      </c>
      <c r="U403" s="13">
        <v>6.9743573999999997E-3</v>
      </c>
      <c r="V403" s="13">
        <v>6.0872178000000001E-3</v>
      </c>
      <c r="W403" s="13">
        <v>5.2414810000000001E-3</v>
      </c>
      <c r="X403" s="13">
        <v>4.7945732E-3</v>
      </c>
      <c r="Y403" s="13">
        <v>4.3970717999999992E-3</v>
      </c>
      <c r="Z403" s="13">
        <v>4.0147129999999996E-3</v>
      </c>
      <c r="AA403" s="13">
        <v>3.6938353999999996E-3</v>
      </c>
      <c r="AB403" s="13">
        <v>3.4216271999999996E-3</v>
      </c>
      <c r="AC403" s="13">
        <v>3.1881283999999998E-3</v>
      </c>
      <c r="AD403" s="13">
        <v>2.9857670000000003E-3</v>
      </c>
      <c r="AE403" s="13">
        <v>2.8097764000000001E-3</v>
      </c>
      <c r="AF403" s="13">
        <v>2.6559475999999999E-3</v>
      </c>
      <c r="AG403" s="13">
        <v>2.5191137999999997E-3</v>
      </c>
      <c r="AH403" s="13">
        <v>2.3993950000000003E-3</v>
      </c>
      <c r="AI403" s="13">
        <v>2.2915513999999999E-3</v>
      </c>
      <c r="AJ403" s="13">
        <v>2.1947153199999999E-3</v>
      </c>
      <c r="AK403" s="13">
        <v>2.1074676400000001E-3</v>
      </c>
      <c r="AL403" s="13">
        <v>2.0275456799999998E-3</v>
      </c>
      <c r="AM403" s="13">
        <v>1.95491244E-3</v>
      </c>
      <c r="AN403" s="13">
        <v>1.8879561599999999E-3</v>
      </c>
      <c r="AO403" s="13">
        <v>1.82648752E-3</v>
      </c>
      <c r="AP403" s="13">
        <v>1.7699354399999998E-3</v>
      </c>
      <c r="AQ403" s="13">
        <v>1.7168182E-3</v>
      </c>
      <c r="AR403" s="13">
        <v>1.6685210000000001E-3</v>
      </c>
      <c r="AS403" s="13">
        <v>1.62324032E-3</v>
      </c>
      <c r="AT403" s="13">
        <v>1.5807147199999999E-3</v>
      </c>
      <c r="AU403" s="13">
        <v>1.5411147200000001E-3</v>
      </c>
      <c r="AV403" s="13">
        <v>1.5051395599999997E-3</v>
      </c>
      <c r="AW403" s="13">
        <v>1.4702638400000002E-3</v>
      </c>
      <c r="AX403" s="13">
        <v>1.4389356000000001E-3</v>
      </c>
      <c r="AY403" s="13">
        <v>1.4095244E-3</v>
      </c>
      <c r="AZ403" s="13">
        <v>1.3820929200000001E-3</v>
      </c>
      <c r="BA403" s="13">
        <v>1.3560746400000001E-3</v>
      </c>
      <c r="BB403" s="13">
        <v>1.33191108E-3</v>
      </c>
      <c r="BC403" s="13">
        <v>1.3089562000000001E-3</v>
      </c>
      <c r="BD403" s="13">
        <v>1.2873762000000001E-3</v>
      </c>
      <c r="BE403" s="13">
        <v>1.2667773999999999E-3</v>
      </c>
      <c r="BF403" s="13">
        <v>1.2478196400000001E-3</v>
      </c>
      <c r="BG403" s="13">
        <v>1.2289901200000001E-3</v>
      </c>
      <c r="BH403" s="13">
        <v>1.2109957599999999E-3</v>
      </c>
      <c r="BI403" s="13">
        <v>1.1938137599999999E-3</v>
      </c>
      <c r="BJ403" s="13">
        <v>1.17749636E-3</v>
      </c>
      <c r="BK403" s="13">
        <v>1.1621717999999999E-3</v>
      </c>
      <c r="BL403" s="13">
        <v>1.1475074800000001E-3</v>
      </c>
      <c r="BM403" s="13">
        <v>1.1338435199999999E-3</v>
      </c>
      <c r="BN403" s="13">
        <v>1.1211426400000001E-3</v>
      </c>
      <c r="BO403" s="13">
        <v>1.1078942E-3</v>
      </c>
      <c r="BP403" s="13">
        <v>1.0960787599999999E-3</v>
      </c>
      <c r="BQ403" s="13">
        <v>1.08383316E-3</v>
      </c>
      <c r="BR403" s="13">
        <v>1.07298072E-3</v>
      </c>
      <c r="BS403" s="13">
        <v>1.0627965200000001E-3</v>
      </c>
      <c r="BT403" s="13">
        <v>1.0526225200000001E-3</v>
      </c>
      <c r="BU403" s="13">
        <v>1.0437107200000002E-3</v>
      </c>
      <c r="BV403" s="13">
        <v>1.0348541999999998E-3</v>
      </c>
      <c r="BW403" s="13">
        <v>1.0255457999999999E-3</v>
      </c>
      <c r="BX403" s="13">
        <v>1.0165646E-3</v>
      </c>
      <c r="BY403" s="13">
        <v>1.00777268E-3</v>
      </c>
      <c r="BZ403" s="13">
        <v>9.9876591999999999E-4</v>
      </c>
      <c r="CA403" s="13">
        <v>9.9082880000000008E-4</v>
      </c>
      <c r="CB403" s="13">
        <v>9.8311399999999999E-4</v>
      </c>
      <c r="CC403" s="13">
        <v>9.748224799999999E-4</v>
      </c>
      <c r="CD403" s="13">
        <v>9.6762907999999991E-4</v>
      </c>
      <c r="CE403" s="13">
        <v>9.6057647999999991E-4</v>
      </c>
      <c r="CF403" s="13">
        <v>9.5350975999999984E-4</v>
      </c>
      <c r="CG403" s="13">
        <v>9.4606896000000006E-4</v>
      </c>
      <c r="CH403" s="13">
        <v>9.3913920000000004E-4</v>
      </c>
      <c r="CI403" s="13">
        <v>9.3167127999999998E-4</v>
      </c>
      <c r="CJ403" s="13">
        <v>9.2391704000000007E-4</v>
      </c>
      <c r="CK403" s="13">
        <v>9.1625840000000001E-4</v>
      </c>
      <c r="CL403" s="13">
        <v>9.0869651999999994E-4</v>
      </c>
      <c r="CM403" s="13">
        <v>9.0097775999999996E-4</v>
      </c>
      <c r="CN403" s="13">
        <v>8.9351975999999995E-4</v>
      </c>
      <c r="CO403" s="13">
        <v>8.8607159999999998E-4</v>
      </c>
      <c r="CP403" s="13">
        <v>8.7843571600000007E-4</v>
      </c>
      <c r="CQ403" s="13">
        <v>8.701317599999999E-4</v>
      </c>
      <c r="CR403" s="13">
        <v>8.6156902399999998E-4</v>
      </c>
      <c r="CS403" s="13">
        <v>8.5311287199999993E-4</v>
      </c>
      <c r="CT403" s="13">
        <v>8.4453086800000002E-4</v>
      </c>
      <c r="CU403" s="13">
        <v>8.3655585599999994E-4</v>
      </c>
      <c r="CV403" s="13">
        <v>8.282210439999999E-4</v>
      </c>
      <c r="CW403" s="13">
        <v>8.1993118000000002E-4</v>
      </c>
      <c r="CX403" s="13">
        <v>8.1227195599999991E-4</v>
      </c>
      <c r="CY403" s="13">
        <v>8.0327359599999997E-4</v>
      </c>
      <c r="CZ403" s="13">
        <v>7.9371302799999992E-4</v>
      </c>
      <c r="DA403" s="13">
        <v>7.8438950399999997E-4</v>
      </c>
      <c r="DB403" s="13">
        <v>7.75056296E-4</v>
      </c>
      <c r="DC403" s="13">
        <v>7.6593575199999995E-4</v>
      </c>
      <c r="DD403" s="13">
        <v>7.5732793999999984E-4</v>
      </c>
      <c r="DE403" s="13">
        <v>7.4826213199999999E-4</v>
      </c>
      <c r="DF403" s="13">
        <v>7.3909849599999996E-4</v>
      </c>
      <c r="DG403" s="13">
        <v>7.304064479999999E-4</v>
      </c>
      <c r="DH403" s="13">
        <v>7.2086847200000001E-4</v>
      </c>
      <c r="DI403" s="13">
        <v>7.1109819599999994E-4</v>
      </c>
      <c r="DJ403" s="13">
        <v>7.0106544399999992E-4</v>
      </c>
      <c r="DK403" s="13">
        <v>6.9071121599999989E-4</v>
      </c>
      <c r="DL403" s="13">
        <v>6.8048933200000002E-4</v>
      </c>
      <c r="DM403" s="13">
        <v>6.707179600000001E-4</v>
      </c>
      <c r="DN403" s="13">
        <v>6.6170347199999999E-4</v>
      </c>
      <c r="DO403" s="13">
        <v>6.5320629999999992E-4</v>
      </c>
      <c r="DP403" s="13">
        <v>6.4531607599999997E-4</v>
      </c>
      <c r="DQ403" s="13">
        <v>6.3759798400000003E-4</v>
      </c>
      <c r="DR403" s="13">
        <v>6.2980906399999991E-4</v>
      </c>
      <c r="DS403" s="13">
        <v>6.219370879999999E-4</v>
      </c>
      <c r="DT403" s="13">
        <v>6.1386090000000002E-4</v>
      </c>
      <c r="DU403" s="13">
        <v>6.0628280400000002E-4</v>
      </c>
      <c r="DV403" s="13">
        <v>5.992532480000001E-4</v>
      </c>
      <c r="DW403" s="13">
        <v>5.9288291199999991E-4</v>
      </c>
      <c r="DX403" s="13">
        <v>5.8710167599999993E-4</v>
      </c>
      <c r="DY403" s="13">
        <v>5.81361752E-4</v>
      </c>
      <c r="DZ403" s="13">
        <v>5.7584142400000005E-4</v>
      </c>
      <c r="EA403" s="13">
        <v>5.7044149199999997E-4</v>
      </c>
      <c r="EB403" s="13">
        <v>5.648326559999999E-4</v>
      </c>
      <c r="EC403" s="13">
        <v>5.5979312399999999E-4</v>
      </c>
      <c r="ED403" s="13">
        <v>5.5483844399999995E-4</v>
      </c>
      <c r="EE403" s="13">
        <v>5.5022448000000002E-4</v>
      </c>
      <c r="EF403" s="13">
        <v>5.4613113599999994E-4</v>
      </c>
      <c r="EG403" s="13">
        <v>5.4211684800000001E-4</v>
      </c>
      <c r="EH403" s="13">
        <v>5.380664919999999E-4</v>
      </c>
      <c r="EI403" s="13">
        <v>5.3429998800000008E-4</v>
      </c>
      <c r="EJ403" s="13">
        <v>5.3057796799999999E-4</v>
      </c>
      <c r="EK403" s="13">
        <v>5.2681741599999992E-4</v>
      </c>
      <c r="EL403" s="13">
        <v>5.2378358399999994E-4</v>
      </c>
      <c r="EM403" s="13">
        <v>5.2116749599999998E-4</v>
      </c>
      <c r="EN403" s="13">
        <v>5.1883263599999995E-4</v>
      </c>
      <c r="EO403" s="13">
        <v>5.1692559999999999E-4</v>
      </c>
      <c r="EP403" s="13">
        <v>5.1502939600000001E-4</v>
      </c>
      <c r="EQ403" s="13">
        <v>5.1337469599999996E-4</v>
      </c>
      <c r="ER403" s="13">
        <v>5.1164429200000004E-4</v>
      </c>
      <c r="ES403" s="13">
        <v>5.0976652799999999E-4</v>
      </c>
      <c r="ET403" s="13">
        <v>5.0757772799999996E-4</v>
      </c>
      <c r="EU403" s="13">
        <v>5.0537280800000005E-4</v>
      </c>
      <c r="EV403" s="13">
        <v>5.0349576000000007E-4</v>
      </c>
      <c r="EW403" s="13">
        <v>5.0160321200000001E-4</v>
      </c>
      <c r="EX403" s="13">
        <v>4.9982957999999999E-4</v>
      </c>
      <c r="EY403" s="13">
        <v>4.9840866000000006E-4</v>
      </c>
      <c r="EZ403" s="13">
        <v>4.97217324E-4</v>
      </c>
      <c r="FA403" s="13">
        <v>4.96032756E-4</v>
      </c>
      <c r="FB403" s="13">
        <v>4.9465387199999994E-4</v>
      </c>
      <c r="FC403" s="13">
        <v>4.9319664800000001E-4</v>
      </c>
      <c r="FD403" s="13">
        <v>4.9143069999999997E-4</v>
      </c>
      <c r="FE403" s="13">
        <v>4.8925324799999992E-4</v>
      </c>
      <c r="FF403" s="13">
        <v>4.8732435600000001E-4</v>
      </c>
      <c r="FG403" s="13">
        <v>4.8517966399999992E-4</v>
      </c>
      <c r="FH403" s="13">
        <v>4.828234199999999E-4</v>
      </c>
      <c r="FI403" s="13">
        <v>4.8068734799999995E-4</v>
      </c>
      <c r="FJ403" s="13">
        <v>4.7895479999999992E-4</v>
      </c>
      <c r="FK403" s="13">
        <v>4.7748096799999994E-4</v>
      </c>
      <c r="FL403" s="13">
        <v>4.7587509599999995E-4</v>
      </c>
      <c r="FM403" s="13">
        <v>4.7420769599999997E-4</v>
      </c>
      <c r="FN403" s="13">
        <v>4.7283396800000001E-4</v>
      </c>
      <c r="FO403" s="13">
        <v>4.71793632E-4</v>
      </c>
      <c r="FP403" s="13">
        <v>4.7039502799999997E-4</v>
      </c>
      <c r="FQ403" s="13">
        <v>4.6841414800000001E-4</v>
      </c>
      <c r="FR403" s="13">
        <v>4.6658525999999998E-4</v>
      </c>
      <c r="FS403" s="13">
        <v>4.6492885999999996E-4</v>
      </c>
      <c r="FT403" s="13">
        <v>4.6308615999999999E-4</v>
      </c>
      <c r="FU403" s="13">
        <v>4.61071112E-4</v>
      </c>
      <c r="FV403" s="13">
        <v>4.59092008E-4</v>
      </c>
      <c r="FW403" s="13">
        <v>4.5726173599999997E-4</v>
      </c>
      <c r="FX403" s="13">
        <v>4.5555275999999996E-4</v>
      </c>
      <c r="FY403" s="13">
        <v>4.5398676800000005E-4</v>
      </c>
      <c r="FZ403" s="13">
        <v>4.5238490400000003E-4</v>
      </c>
      <c r="GA403" s="13">
        <v>4.5084168E-4</v>
      </c>
      <c r="GB403" s="13">
        <v>4.4949495599999996E-4</v>
      </c>
      <c r="GC403" s="13">
        <v>4.4788619600000002E-4</v>
      </c>
      <c r="GD403" s="13">
        <v>4.4635705199999999E-4</v>
      </c>
      <c r="GE403" s="13">
        <v>4.4518542799999998E-4</v>
      </c>
      <c r="GF403" s="13">
        <v>4.4385451599999998E-4</v>
      </c>
      <c r="GG403" s="13">
        <v>4.4248904400000005E-4</v>
      </c>
      <c r="GH403" s="13">
        <v>4.4112639599999995E-4</v>
      </c>
      <c r="GI403" s="13">
        <v>4.3980396399999995E-4</v>
      </c>
      <c r="GJ403" s="13">
        <v>4.38213804E-4</v>
      </c>
      <c r="GK403" s="13">
        <v>4.3657653599999996E-4</v>
      </c>
      <c r="GL403" s="13">
        <v>4.35362232E-4</v>
      </c>
      <c r="GM403" s="13">
        <v>4.3400086799999998E-4</v>
      </c>
      <c r="GN403" s="13">
        <v>4.32546804E-4</v>
      </c>
      <c r="GO403" s="13">
        <v>4.3122889600000002E-4</v>
      </c>
      <c r="GP403" s="13">
        <v>4.3009151199999997E-4</v>
      </c>
      <c r="GQ403" s="13">
        <v>4.2886724399999999E-4</v>
      </c>
      <c r="GR403" s="13">
        <v>4.2717663599999998E-4</v>
      </c>
      <c r="GS403" s="13">
        <v>4.25362716E-4</v>
      </c>
      <c r="GT403" s="13">
        <v>4.2382922000000001E-4</v>
      </c>
      <c r="GU403" s="13">
        <v>4.2269166000000001E-4</v>
      </c>
      <c r="GV403" s="13">
        <v>4.2134871599999995E-4</v>
      </c>
      <c r="GW403" s="13">
        <v>4.2001449599999999E-4</v>
      </c>
      <c r="GX403" s="13">
        <v>4.1925347600000001E-4</v>
      </c>
    </row>
    <row r="404" spans="1:206" x14ac:dyDescent="0.25">
      <c r="A404" s="13" t="str">
        <f t="shared" si="4"/>
        <v>Boom-VERY COARSE-1-7-60</v>
      </c>
      <c r="B404" s="13" t="s">
        <v>57</v>
      </c>
      <c r="C404" s="13" t="s">
        <v>32</v>
      </c>
      <c r="D404" s="23">
        <v>1</v>
      </c>
      <c r="E404" s="23">
        <v>7</v>
      </c>
      <c r="F404" s="32">
        <v>60</v>
      </c>
      <c r="G404" s="13">
        <v>3.3877827999999999E-2</v>
      </c>
      <c r="H404" s="13">
        <v>2.0404912000000001E-2</v>
      </c>
      <c r="I404" s="13">
        <v>1.5145732E-2</v>
      </c>
      <c r="J404" s="13">
        <v>1.2066236000000001E-2</v>
      </c>
      <c r="K404" s="13">
        <v>1.0296385199999999E-2</v>
      </c>
      <c r="L404" s="13">
        <v>9.4105619999999991E-3</v>
      </c>
      <c r="M404" s="13">
        <v>8.9623059999999997E-3</v>
      </c>
      <c r="N404" s="13">
        <v>8.6649819999999999E-3</v>
      </c>
      <c r="O404" s="13">
        <v>8.335484399999999E-3</v>
      </c>
      <c r="P404" s="13">
        <v>7.9386520000000009E-3</v>
      </c>
      <c r="Q404" s="13">
        <v>7.4521411999999999E-3</v>
      </c>
      <c r="R404" s="13">
        <v>6.9195493999999998E-3</v>
      </c>
      <c r="S404" s="13">
        <v>6.3221021999999997E-3</v>
      </c>
      <c r="T404" s="13">
        <v>5.6741181999999998E-3</v>
      </c>
      <c r="U404" s="13">
        <v>5.0025443999999995E-3</v>
      </c>
      <c r="V404" s="13">
        <v>4.3366054000000005E-3</v>
      </c>
      <c r="W404" s="13">
        <v>3.6895597999999996E-3</v>
      </c>
      <c r="X404" s="13">
        <v>3.390962E-3</v>
      </c>
      <c r="Y404" s="13">
        <v>3.1656965599999999E-3</v>
      </c>
      <c r="Z404" s="13">
        <v>2.9881674E-3</v>
      </c>
      <c r="AA404" s="13">
        <v>2.8476625600000003E-3</v>
      </c>
      <c r="AB404" s="13">
        <v>2.7350676000000001E-3</v>
      </c>
      <c r="AC404" s="13">
        <v>2.6395429999999998E-3</v>
      </c>
      <c r="AD404" s="13">
        <v>2.5541994000000002E-3</v>
      </c>
      <c r="AE404" s="13">
        <v>2.4746666799999998E-3</v>
      </c>
      <c r="AF404" s="13">
        <v>2.4005801199999998E-3</v>
      </c>
      <c r="AG404" s="13">
        <v>2.33160404E-3</v>
      </c>
      <c r="AH404" s="13">
        <v>2.2671184E-3</v>
      </c>
      <c r="AI404" s="13">
        <v>2.2063812399999998E-3</v>
      </c>
      <c r="AJ404" s="13">
        <v>2.1486417600000002E-3</v>
      </c>
      <c r="AK404" s="13">
        <v>2.0934922799999999E-3</v>
      </c>
      <c r="AL404" s="13">
        <v>2.0419107600000001E-3</v>
      </c>
      <c r="AM404" s="13">
        <v>1.99236736E-3</v>
      </c>
      <c r="AN404" s="13">
        <v>1.9459122799999999E-3</v>
      </c>
      <c r="AO404" s="13">
        <v>1.90140324E-3</v>
      </c>
      <c r="AP404" s="13">
        <v>1.85876616E-3</v>
      </c>
      <c r="AQ404" s="13">
        <v>1.81806088E-3</v>
      </c>
      <c r="AR404" s="13">
        <v>1.7799869200000001E-3</v>
      </c>
      <c r="AS404" s="13">
        <v>1.7432197199999998E-3</v>
      </c>
      <c r="AT404" s="13">
        <v>1.7081618800000001E-3</v>
      </c>
      <c r="AU404" s="13">
        <v>1.6746164799999999E-3</v>
      </c>
      <c r="AV404" s="13">
        <v>1.6426492799999999E-3</v>
      </c>
      <c r="AW404" s="13">
        <v>1.6119591599999998E-3</v>
      </c>
      <c r="AX404" s="13">
        <v>1.58209704E-3</v>
      </c>
      <c r="AY404" s="13">
        <v>1.5534279199999998E-3</v>
      </c>
      <c r="AZ404" s="13">
        <v>1.52630444E-3</v>
      </c>
      <c r="BA404" s="13">
        <v>1.5003831999999999E-3</v>
      </c>
      <c r="BB404" s="13">
        <v>1.4758976399999999E-3</v>
      </c>
      <c r="BC404" s="13">
        <v>1.4520905199999999E-3</v>
      </c>
      <c r="BD404" s="13">
        <v>1.42847376E-3</v>
      </c>
      <c r="BE404" s="13">
        <v>1.40587208E-3</v>
      </c>
      <c r="BF404" s="13">
        <v>1.38487984E-3</v>
      </c>
      <c r="BG404" s="13">
        <v>1.3642182799999999E-3</v>
      </c>
      <c r="BH404" s="13">
        <v>1.3454796400000002E-3</v>
      </c>
      <c r="BI404" s="13">
        <v>1.3269331200000001E-3</v>
      </c>
      <c r="BJ404" s="13">
        <v>1.3094568399999998E-3</v>
      </c>
      <c r="BK404" s="13">
        <v>1.29222548E-3</v>
      </c>
      <c r="BL404" s="13">
        <v>1.2762408800000001E-3</v>
      </c>
      <c r="BM404" s="13">
        <v>1.2604284799999999E-3</v>
      </c>
      <c r="BN404" s="13">
        <v>1.2451291999999998E-3</v>
      </c>
      <c r="BO404" s="13">
        <v>1.2304175199999998E-3</v>
      </c>
      <c r="BP404" s="13">
        <v>1.2158922399999998E-3</v>
      </c>
      <c r="BQ404" s="13">
        <v>1.2014355199999999E-3</v>
      </c>
      <c r="BR404" s="13">
        <v>1.18736704E-3</v>
      </c>
      <c r="BS404" s="13">
        <v>1.1728975599999999E-3</v>
      </c>
      <c r="BT404" s="13">
        <v>1.15900768E-3</v>
      </c>
      <c r="BU404" s="13">
        <v>1.1451499199999998E-3</v>
      </c>
      <c r="BV404" s="13">
        <v>1.1312644799999999E-3</v>
      </c>
      <c r="BW404" s="13">
        <v>1.1176400799999999E-3</v>
      </c>
      <c r="BX404" s="13">
        <v>1.10377196E-3</v>
      </c>
      <c r="BY404" s="13">
        <v>1.08963392E-3</v>
      </c>
      <c r="BZ404" s="13">
        <v>1.07604084E-3</v>
      </c>
      <c r="CA404" s="13">
        <v>1.0626207999999999E-3</v>
      </c>
      <c r="CB404" s="13">
        <v>1.0498957200000001E-3</v>
      </c>
      <c r="CC404" s="13">
        <v>1.03704068E-3</v>
      </c>
      <c r="CD404" s="13">
        <v>1.02441508E-3</v>
      </c>
      <c r="CE404" s="13">
        <v>1.0114785199999998E-3</v>
      </c>
      <c r="CF404" s="13">
        <v>9.9835571999999997E-4</v>
      </c>
      <c r="CG404" s="13">
        <v>9.8574160000000004E-4</v>
      </c>
      <c r="CH404" s="13">
        <v>9.732384E-4</v>
      </c>
      <c r="CI404" s="13">
        <v>9.6149204000000005E-4</v>
      </c>
      <c r="CJ404" s="13">
        <v>9.4947431999999998E-4</v>
      </c>
      <c r="CK404" s="13">
        <v>9.3793171999999997E-4</v>
      </c>
      <c r="CL404" s="13">
        <v>9.2583123999999991E-4</v>
      </c>
      <c r="CM404" s="13">
        <v>9.1313948000000002E-4</v>
      </c>
      <c r="CN404" s="13">
        <v>9.0156976000000007E-4</v>
      </c>
      <c r="CO404" s="13">
        <v>8.8934832000000001E-4</v>
      </c>
      <c r="CP404" s="13">
        <v>8.7738932000000003E-4</v>
      </c>
      <c r="CQ404" s="13">
        <v>8.6582944000000001E-4</v>
      </c>
      <c r="CR404" s="13">
        <v>8.5405492000000004E-4</v>
      </c>
      <c r="CS404" s="13">
        <v>8.4246207999999988E-4</v>
      </c>
      <c r="CT404" s="13">
        <v>8.3109519999999997E-4</v>
      </c>
      <c r="CU404" s="13">
        <v>8.1943903999999999E-4</v>
      </c>
      <c r="CV404" s="13">
        <v>8.0784124000000002E-4</v>
      </c>
      <c r="CW404" s="13">
        <v>7.9600188000000002E-4</v>
      </c>
      <c r="CX404" s="13">
        <v>7.8506852000000008E-4</v>
      </c>
      <c r="CY404" s="13">
        <v>7.7393516000000002E-4</v>
      </c>
      <c r="CZ404" s="13">
        <v>7.6331367999999994E-4</v>
      </c>
      <c r="DA404" s="13">
        <v>7.5298587999999991E-4</v>
      </c>
      <c r="DB404" s="13">
        <v>7.4248875999999991E-4</v>
      </c>
      <c r="DC404" s="13">
        <v>7.326235600000001E-4</v>
      </c>
      <c r="DD404" s="13">
        <v>7.2329448000000001E-4</v>
      </c>
      <c r="DE404" s="13">
        <v>7.1425444000000008E-4</v>
      </c>
      <c r="DF404" s="13">
        <v>7.0547039999999995E-4</v>
      </c>
      <c r="DG404" s="13">
        <v>6.9666451999999992E-4</v>
      </c>
      <c r="DH404" s="13">
        <v>6.8798515999999991E-4</v>
      </c>
      <c r="DI404" s="13">
        <v>6.7924360000000004E-4</v>
      </c>
      <c r="DJ404" s="13">
        <v>6.7095423999999988E-4</v>
      </c>
      <c r="DK404" s="13">
        <v>6.6276171999999993E-4</v>
      </c>
      <c r="DL404" s="13">
        <v>6.5494907999999994E-4</v>
      </c>
      <c r="DM404" s="13">
        <v>6.4769813599999994E-4</v>
      </c>
      <c r="DN404" s="13">
        <v>6.4067542399999999E-4</v>
      </c>
      <c r="DO404" s="13">
        <v>6.3357424399999992E-4</v>
      </c>
      <c r="DP404" s="13">
        <v>6.26467792E-4</v>
      </c>
      <c r="DQ404" s="13">
        <v>6.1983774799999997E-4</v>
      </c>
      <c r="DR404" s="13">
        <v>6.1301356000000007E-4</v>
      </c>
      <c r="DS404" s="13">
        <v>6.0682036399999995E-4</v>
      </c>
      <c r="DT404" s="13">
        <v>6.0109453999999994E-4</v>
      </c>
      <c r="DU404" s="13">
        <v>5.9488915199999996E-4</v>
      </c>
      <c r="DV404" s="13">
        <v>5.8882621600000009E-4</v>
      </c>
      <c r="DW404" s="13">
        <v>5.8314073999999997E-4</v>
      </c>
      <c r="DX404" s="13">
        <v>5.7748885999999995E-4</v>
      </c>
      <c r="DY404" s="13">
        <v>5.7216529200000005E-4</v>
      </c>
      <c r="DZ404" s="13">
        <v>5.669695839999999E-4</v>
      </c>
      <c r="EA404" s="13">
        <v>5.6240059600000001E-4</v>
      </c>
      <c r="EB404" s="13">
        <v>5.5796209999999999E-4</v>
      </c>
      <c r="EC404" s="13">
        <v>5.5357118000000003E-4</v>
      </c>
      <c r="ED404" s="13">
        <v>5.4930478800000002E-4</v>
      </c>
      <c r="EE404" s="13">
        <v>5.4483090400000002E-4</v>
      </c>
      <c r="EF404" s="13">
        <v>5.4079753600000001E-4</v>
      </c>
      <c r="EG404" s="13">
        <v>5.36915136E-4</v>
      </c>
      <c r="EH404" s="13">
        <v>5.3253895199999993E-4</v>
      </c>
      <c r="EI404" s="13">
        <v>5.2816609599999999E-4</v>
      </c>
      <c r="EJ404" s="13">
        <v>5.2380277600000001E-4</v>
      </c>
      <c r="EK404" s="13">
        <v>5.1900048399999995E-4</v>
      </c>
      <c r="EL404" s="13">
        <v>5.1474220800000004E-4</v>
      </c>
      <c r="EM404" s="13">
        <v>5.1077548400000001E-4</v>
      </c>
      <c r="EN404" s="13">
        <v>5.0726846399999994E-4</v>
      </c>
      <c r="EO404" s="13">
        <v>5.0438903199999992E-4</v>
      </c>
      <c r="EP404" s="13">
        <v>5.0125644399999991E-4</v>
      </c>
      <c r="EQ404" s="13">
        <v>4.9787776399999996E-4</v>
      </c>
      <c r="ER404" s="13">
        <v>4.9423983199999998E-4</v>
      </c>
      <c r="ES404" s="13">
        <v>4.9038749599999998E-4</v>
      </c>
      <c r="ET404" s="13">
        <v>4.86248204E-4</v>
      </c>
      <c r="EU404" s="13">
        <v>4.82108184E-4</v>
      </c>
      <c r="EV404" s="13">
        <v>4.7826759999999998E-4</v>
      </c>
      <c r="EW404" s="13">
        <v>4.7429708399999998E-4</v>
      </c>
      <c r="EX404" s="13">
        <v>4.7059494799999997E-4</v>
      </c>
      <c r="EY404" s="13">
        <v>4.6735654E-4</v>
      </c>
      <c r="EZ404" s="13">
        <v>4.64274212E-4</v>
      </c>
      <c r="FA404" s="13">
        <v>4.61229328E-4</v>
      </c>
      <c r="FB404" s="13">
        <v>4.5802118399999999E-4</v>
      </c>
      <c r="FC404" s="13">
        <v>4.5469890799999997E-4</v>
      </c>
      <c r="FD404" s="13">
        <v>4.5107710800000003E-4</v>
      </c>
      <c r="FE404" s="13">
        <v>4.46985624E-4</v>
      </c>
      <c r="FF404" s="13">
        <v>4.4269336400000003E-4</v>
      </c>
      <c r="FG404" s="13">
        <v>4.3836939999999995E-4</v>
      </c>
      <c r="FH404" s="13">
        <v>4.3411707199999996E-4</v>
      </c>
      <c r="FI404" s="13">
        <v>4.3045947999999999E-4</v>
      </c>
      <c r="FJ404" s="13">
        <v>4.2695107999999996E-4</v>
      </c>
      <c r="FK404" s="13">
        <v>4.2344741599999994E-4</v>
      </c>
      <c r="FL404" s="13">
        <v>4.2013771199999998E-4</v>
      </c>
      <c r="FM404" s="13">
        <v>4.1667527600000001E-4</v>
      </c>
      <c r="FN404" s="13">
        <v>4.1309373199999996E-4</v>
      </c>
      <c r="FO404" s="13">
        <v>4.0989386800000004E-4</v>
      </c>
      <c r="FP404" s="13">
        <v>4.0640445599999999E-4</v>
      </c>
      <c r="FQ404" s="13">
        <v>4.0287528399999997E-4</v>
      </c>
      <c r="FR404" s="13">
        <v>3.9962612400000003E-4</v>
      </c>
      <c r="FS404" s="13">
        <v>3.9564940000000006E-4</v>
      </c>
      <c r="FT404" s="13">
        <v>3.9130816800000002E-4</v>
      </c>
      <c r="FU404" s="13">
        <v>3.8669905999999993E-4</v>
      </c>
      <c r="FV404" s="13">
        <v>3.8195284800000005E-4</v>
      </c>
      <c r="FW404" s="13">
        <v>3.7751735999999998E-4</v>
      </c>
      <c r="FX404" s="13">
        <v>3.7362828800000002E-4</v>
      </c>
      <c r="FY404" s="13">
        <v>3.70279352E-4</v>
      </c>
      <c r="FZ404" s="13">
        <v>3.6736403599999998E-4</v>
      </c>
      <c r="GA404" s="13">
        <v>3.6470412400000003E-4</v>
      </c>
      <c r="GB404" s="13">
        <v>3.6167721599999998E-4</v>
      </c>
      <c r="GC404" s="13">
        <v>3.5845382399999997E-4</v>
      </c>
      <c r="GD404" s="13">
        <v>3.54805456E-4</v>
      </c>
      <c r="GE404" s="13">
        <v>3.5092346399999994E-4</v>
      </c>
      <c r="GF404" s="13">
        <v>3.4728425999999994E-4</v>
      </c>
      <c r="GG404" s="13">
        <v>3.4369417199999998E-4</v>
      </c>
      <c r="GH404" s="13">
        <v>3.4024056399999998E-4</v>
      </c>
      <c r="GI404" s="13">
        <v>3.3715533599999997E-4</v>
      </c>
      <c r="GJ404" s="13">
        <v>3.34492524E-4</v>
      </c>
      <c r="GK404" s="13">
        <v>3.3210872000000001E-4</v>
      </c>
      <c r="GL404" s="13">
        <v>3.2985183200000002E-4</v>
      </c>
      <c r="GM404" s="13">
        <v>3.2752868399999998E-4</v>
      </c>
      <c r="GN404" s="13">
        <v>3.2509502799999996E-4</v>
      </c>
      <c r="GO404" s="13">
        <v>3.22692384E-4</v>
      </c>
      <c r="GP404" s="13">
        <v>3.1993618799999995E-4</v>
      </c>
      <c r="GQ404" s="13">
        <v>3.1698766400000002E-4</v>
      </c>
      <c r="GR404" s="13">
        <v>3.1442802399999996E-4</v>
      </c>
      <c r="GS404" s="13">
        <v>3.1202531999999998E-4</v>
      </c>
      <c r="GT404" s="13">
        <v>3.1002339199999999E-4</v>
      </c>
      <c r="GU404" s="13">
        <v>3.0807937199999998E-4</v>
      </c>
      <c r="GV404" s="13">
        <v>3.0593412000000001E-4</v>
      </c>
      <c r="GW404" s="13">
        <v>3.0416754E-4</v>
      </c>
      <c r="GX404" s="13">
        <v>3.023565E-4</v>
      </c>
    </row>
    <row r="405" spans="1:206" x14ac:dyDescent="0.25">
      <c r="A405" s="13" t="str">
        <f t="shared" si="4"/>
        <v>Boom-VERY COARSE-1-20-20</v>
      </c>
      <c r="B405" s="13" t="s">
        <v>57</v>
      </c>
      <c r="C405" s="13" t="s">
        <v>32</v>
      </c>
      <c r="D405" s="23">
        <v>1</v>
      </c>
      <c r="E405" s="23">
        <v>20</v>
      </c>
      <c r="F405" s="32">
        <v>20</v>
      </c>
      <c r="G405" s="13">
        <v>8.9530879999999993E-2</v>
      </c>
      <c r="H405" s="13">
        <v>6.1510026000000002E-2</v>
      </c>
      <c r="I405" s="13">
        <v>4.5456693999999999E-2</v>
      </c>
      <c r="J405" s="13">
        <v>3.5523866000000001E-2</v>
      </c>
      <c r="K405" s="13">
        <v>2.9146734000000001E-2</v>
      </c>
      <c r="L405" s="13">
        <v>2.4645099999999996E-2</v>
      </c>
      <c r="M405" s="13">
        <v>2.1031170000000002E-2</v>
      </c>
      <c r="N405" s="13">
        <v>1.8209685999999999E-2</v>
      </c>
      <c r="O405" s="13">
        <v>1.5857014000000003E-2</v>
      </c>
      <c r="P405" s="13">
        <v>1.3940226E-2</v>
      </c>
      <c r="Q405" s="13">
        <v>1.23065928E-2</v>
      </c>
      <c r="R405" s="13">
        <v>1.08063356E-2</v>
      </c>
      <c r="S405" s="13">
        <v>9.4937704000000005E-3</v>
      </c>
      <c r="T405" s="13">
        <v>8.2655901999999989E-3</v>
      </c>
      <c r="U405" s="13">
        <v>7.1623797999999994E-3</v>
      </c>
      <c r="V405" s="13">
        <v>6.1800307999999998E-3</v>
      </c>
      <c r="W405" s="13">
        <v>5.2777576000000003E-3</v>
      </c>
      <c r="X405" s="13">
        <v>4.7156282000000004E-3</v>
      </c>
      <c r="Y405" s="13">
        <v>4.2614493999999998E-3</v>
      </c>
      <c r="Z405" s="13">
        <v>3.8497820000000004E-3</v>
      </c>
      <c r="AA405" s="13">
        <v>3.4580191999999997E-3</v>
      </c>
      <c r="AB405" s="13">
        <v>3.1259878E-3</v>
      </c>
      <c r="AC405" s="13">
        <v>2.8413165999999998E-3</v>
      </c>
      <c r="AD405" s="13">
        <v>2.5952288E-3</v>
      </c>
      <c r="AE405" s="13">
        <v>2.3833322000000002E-3</v>
      </c>
      <c r="AF405" s="13">
        <v>2.1972633999999998E-3</v>
      </c>
      <c r="AG405" s="13">
        <v>2.0348263999999997E-3</v>
      </c>
      <c r="AH405" s="13">
        <v>1.8912450000000002E-3</v>
      </c>
      <c r="AI405" s="13">
        <v>1.763829E-3</v>
      </c>
      <c r="AJ405" s="13">
        <v>1.6513925599999999E-3</v>
      </c>
      <c r="AK405" s="13">
        <v>1.5511672800000002E-3</v>
      </c>
      <c r="AL405" s="13">
        <v>1.46152884E-3</v>
      </c>
      <c r="AM405" s="13">
        <v>1.3808391999999999E-3</v>
      </c>
      <c r="AN405" s="13">
        <v>1.3085413200000001E-3</v>
      </c>
      <c r="AO405" s="13">
        <v>1.24212972E-3</v>
      </c>
      <c r="AP405" s="13">
        <v>1.1821948800000001E-3</v>
      </c>
      <c r="AQ405" s="13">
        <v>1.12651328E-3</v>
      </c>
      <c r="AR405" s="13">
        <v>1.0752491599999999E-3</v>
      </c>
      <c r="AS405" s="13">
        <v>1.02715404E-3</v>
      </c>
      <c r="AT405" s="13">
        <v>9.8295600000000011E-4</v>
      </c>
      <c r="AU405" s="13">
        <v>9.4154596000000008E-4</v>
      </c>
      <c r="AV405" s="13">
        <v>9.0199499999999995E-4</v>
      </c>
      <c r="AW405" s="13">
        <v>8.6539327999999986E-4</v>
      </c>
      <c r="AX405" s="13">
        <v>8.3075759999999999E-4</v>
      </c>
      <c r="AY405" s="13">
        <v>7.9802232000000003E-4</v>
      </c>
      <c r="AZ405" s="13">
        <v>7.6790472000000008E-4</v>
      </c>
      <c r="BA405" s="13">
        <v>7.3990771999999998E-4</v>
      </c>
      <c r="BB405" s="13">
        <v>7.1393585999999999E-4</v>
      </c>
      <c r="BC405" s="13">
        <v>6.8920389999999998E-4</v>
      </c>
      <c r="BD405" s="13">
        <v>6.6705267999999989E-4</v>
      </c>
      <c r="BE405" s="13">
        <v>6.4539817999999997E-4</v>
      </c>
      <c r="BF405" s="13">
        <v>6.2565639999999996E-4</v>
      </c>
      <c r="BG405" s="13">
        <v>6.0714525999999995E-4</v>
      </c>
      <c r="BH405" s="13">
        <v>5.8981888000000004E-4</v>
      </c>
      <c r="BI405" s="13">
        <v>5.7340395999999996E-4</v>
      </c>
      <c r="BJ405" s="13">
        <v>5.5749705999999998E-4</v>
      </c>
      <c r="BK405" s="13">
        <v>5.4205280000000006E-4</v>
      </c>
      <c r="BL405" s="13">
        <v>5.2810485999999998E-4</v>
      </c>
      <c r="BM405" s="13">
        <v>5.1433486E-4</v>
      </c>
      <c r="BN405" s="13">
        <v>5.0160305999999997E-4</v>
      </c>
      <c r="BO405" s="13">
        <v>4.897724E-4</v>
      </c>
      <c r="BP405" s="13">
        <v>4.7808253999999996E-4</v>
      </c>
      <c r="BQ405" s="13">
        <v>4.6652682000000002E-4</v>
      </c>
      <c r="BR405" s="13">
        <v>4.5504205999999999E-4</v>
      </c>
      <c r="BS405" s="13">
        <v>4.4394728E-4</v>
      </c>
      <c r="BT405" s="13">
        <v>4.3317246000000001E-4</v>
      </c>
      <c r="BU405" s="13">
        <v>4.2263891999999993E-4</v>
      </c>
      <c r="BV405" s="13">
        <v>4.1270547999999995E-4</v>
      </c>
      <c r="BW405" s="13">
        <v>4.0270227999999997E-4</v>
      </c>
      <c r="BX405" s="13">
        <v>3.9361133999999998E-4</v>
      </c>
      <c r="BY405" s="13">
        <v>3.8398422000000002E-4</v>
      </c>
      <c r="BZ405" s="13">
        <v>3.7497874000000001E-4</v>
      </c>
      <c r="CA405" s="13">
        <v>3.6664290000000001E-4</v>
      </c>
      <c r="CB405" s="13">
        <v>3.589709E-4</v>
      </c>
      <c r="CC405" s="13">
        <v>3.5190597600000002E-4</v>
      </c>
      <c r="CD405" s="13">
        <v>3.4555287199999999E-4</v>
      </c>
      <c r="CE405" s="13">
        <v>3.39455084E-4</v>
      </c>
      <c r="CF405" s="13">
        <v>3.3321990000000003E-4</v>
      </c>
      <c r="CG405" s="13">
        <v>3.274374E-4</v>
      </c>
      <c r="CH405" s="13">
        <v>3.2169493599999997E-4</v>
      </c>
      <c r="CI405" s="13">
        <v>3.1633348800000002E-4</v>
      </c>
      <c r="CJ405" s="13">
        <v>3.1168203599999999E-4</v>
      </c>
      <c r="CK405" s="13">
        <v>3.0682274399999995E-4</v>
      </c>
      <c r="CL405" s="13">
        <v>3.0213357600000003E-4</v>
      </c>
      <c r="CM405" s="13">
        <v>2.9714304799999995E-4</v>
      </c>
      <c r="CN405" s="13">
        <v>2.9241337199999997E-4</v>
      </c>
      <c r="CO405" s="13">
        <v>2.87886856E-4</v>
      </c>
      <c r="CP405" s="13">
        <v>2.8369468000000002E-4</v>
      </c>
      <c r="CQ405" s="13">
        <v>2.7988539999999998E-4</v>
      </c>
      <c r="CR405" s="13">
        <v>2.76217932E-4</v>
      </c>
      <c r="CS405" s="13">
        <v>2.7186918799999995E-4</v>
      </c>
      <c r="CT405" s="13">
        <v>2.6746067600000003E-4</v>
      </c>
      <c r="CU405" s="13">
        <v>2.6318531600000002E-4</v>
      </c>
      <c r="CV405" s="13">
        <v>2.5924589199999998E-4</v>
      </c>
      <c r="CW405" s="13">
        <v>2.5560936800000001E-4</v>
      </c>
      <c r="CX405" s="13">
        <v>2.523731E-4</v>
      </c>
      <c r="CY405" s="13">
        <v>2.4933876799999996E-4</v>
      </c>
      <c r="CZ405" s="13">
        <v>2.4624714399999997E-4</v>
      </c>
      <c r="DA405" s="13">
        <v>2.4284255199999999E-4</v>
      </c>
      <c r="DB405" s="13">
        <v>2.3939227199999997E-4</v>
      </c>
      <c r="DC405" s="13">
        <v>2.3666748400000002E-4</v>
      </c>
      <c r="DD405" s="13">
        <v>2.3467119599999999E-4</v>
      </c>
      <c r="DE405" s="13">
        <v>2.3242099199999999E-4</v>
      </c>
      <c r="DF405" s="13">
        <v>2.3075757599999998E-4</v>
      </c>
      <c r="DG405" s="13">
        <v>2.2961777999999999E-4</v>
      </c>
      <c r="DH405" s="13">
        <v>2.2801185200000001E-4</v>
      </c>
      <c r="DI405" s="13">
        <v>2.2600973599999998E-4</v>
      </c>
      <c r="DJ405" s="13">
        <v>2.2413787600000001E-4</v>
      </c>
      <c r="DK405" s="13">
        <v>2.2225154399999999E-4</v>
      </c>
      <c r="DL405" s="13">
        <v>2.2095371599999998E-4</v>
      </c>
      <c r="DM405" s="13">
        <v>2.2013591199999998E-4</v>
      </c>
      <c r="DN405" s="13">
        <v>2.1870340800000002E-4</v>
      </c>
      <c r="DO405" s="13">
        <v>2.1789411999999998E-4</v>
      </c>
      <c r="DP405" s="13">
        <v>2.16943072E-4</v>
      </c>
      <c r="DQ405" s="13">
        <v>2.1523373599999999E-4</v>
      </c>
      <c r="DR405" s="13">
        <v>2.13768916E-4</v>
      </c>
      <c r="DS405" s="13">
        <v>2.12618972E-4</v>
      </c>
      <c r="DT405" s="13">
        <v>2.1150505599999998E-4</v>
      </c>
      <c r="DU405" s="13">
        <v>2.1067382799999998E-4</v>
      </c>
      <c r="DV405" s="13">
        <v>2.0970991600000001E-4</v>
      </c>
      <c r="DW405" s="13">
        <v>2.08354984E-4</v>
      </c>
      <c r="DX405" s="13">
        <v>2.0716419199999999E-4</v>
      </c>
      <c r="DY405" s="13">
        <v>2.0618525599999999E-4</v>
      </c>
      <c r="DZ405" s="13">
        <v>2.0526036399999998E-4</v>
      </c>
      <c r="EA405" s="13">
        <v>2.0494754799999998E-4</v>
      </c>
      <c r="EB405" s="13">
        <v>2.0415355199999998E-4</v>
      </c>
      <c r="EC405" s="13">
        <v>2.03039804E-4</v>
      </c>
      <c r="ED405" s="13">
        <v>2.0216486799999999E-4</v>
      </c>
      <c r="EE405" s="13">
        <v>2.00881496E-4</v>
      </c>
      <c r="EF405" s="13">
        <v>1.9972065200000002E-4</v>
      </c>
      <c r="EG405" s="13">
        <v>1.9889861600000001E-4</v>
      </c>
      <c r="EH405" s="13">
        <v>1.9851829599999997E-4</v>
      </c>
      <c r="EI405" s="13">
        <v>1.9797741199999999E-4</v>
      </c>
      <c r="EJ405" s="13">
        <v>1.9713838399999998E-4</v>
      </c>
      <c r="EK405" s="13">
        <v>1.9612944399999998E-4</v>
      </c>
      <c r="EL405" s="13">
        <v>1.9551486800000001E-4</v>
      </c>
      <c r="EM405" s="13">
        <v>1.94878312E-4</v>
      </c>
      <c r="EN405" s="13">
        <v>1.9405921999999999E-4</v>
      </c>
      <c r="EO405" s="13">
        <v>1.9364953199999999E-4</v>
      </c>
      <c r="EP405" s="13">
        <v>1.9321943199999999E-4</v>
      </c>
      <c r="EQ405" s="13">
        <v>1.9227421599999999E-4</v>
      </c>
      <c r="ER405" s="13">
        <v>1.9109295200000001E-4</v>
      </c>
      <c r="ES405" s="13">
        <v>1.9011460400000002E-4</v>
      </c>
      <c r="ET405" s="13">
        <v>1.8885177999999997E-4</v>
      </c>
      <c r="EU405" s="13">
        <v>1.8780877999999997E-4</v>
      </c>
      <c r="EV405" s="13">
        <v>1.8684013199999998E-4</v>
      </c>
      <c r="EW405" s="13">
        <v>1.8630771199999998E-4</v>
      </c>
      <c r="EX405" s="13">
        <v>1.8588275599999999E-4</v>
      </c>
      <c r="EY405" s="13">
        <v>1.8531225199999997E-4</v>
      </c>
      <c r="EZ405" s="13">
        <v>1.8489255600000001E-4</v>
      </c>
      <c r="FA405" s="13">
        <v>1.84565436E-4</v>
      </c>
      <c r="FB405" s="13">
        <v>1.8402872399999999E-4</v>
      </c>
      <c r="FC405" s="13">
        <v>1.8291557199999998E-4</v>
      </c>
      <c r="FD405" s="13">
        <v>1.8174784799999998E-4</v>
      </c>
      <c r="FE405" s="13">
        <v>1.8079868000000002E-4</v>
      </c>
      <c r="FF405" s="13">
        <v>1.79575492E-4</v>
      </c>
      <c r="FG405" s="13">
        <v>1.7818163199999999E-4</v>
      </c>
      <c r="FH405" s="13">
        <v>1.7697055999999999E-4</v>
      </c>
      <c r="FI405" s="13">
        <v>1.7641123199999998E-4</v>
      </c>
      <c r="FJ405" s="13">
        <v>1.7625038E-4</v>
      </c>
      <c r="FK405" s="13">
        <v>1.7612785600000001E-4</v>
      </c>
      <c r="FL405" s="13">
        <v>1.7610824399999999E-4</v>
      </c>
      <c r="FM405" s="13">
        <v>1.7616728799999998E-4</v>
      </c>
      <c r="FN405" s="13">
        <v>1.7618784000000002E-4</v>
      </c>
      <c r="FO405" s="13">
        <v>1.75902916E-4</v>
      </c>
      <c r="FP405" s="13">
        <v>1.7543702799999999E-4</v>
      </c>
      <c r="FQ405" s="13">
        <v>1.7465989999999998E-4</v>
      </c>
      <c r="FR405" s="13">
        <v>1.7352979599999998E-4</v>
      </c>
      <c r="FS405" s="13">
        <v>1.7204404E-4</v>
      </c>
      <c r="FT405" s="13">
        <v>1.7056144399999997E-4</v>
      </c>
      <c r="FU405" s="13">
        <v>1.6930991999999998E-4</v>
      </c>
      <c r="FV405" s="13">
        <v>1.6824845600000001E-4</v>
      </c>
      <c r="FW405" s="13">
        <v>1.67773284E-4</v>
      </c>
      <c r="FX405" s="13">
        <v>1.6815855599999999E-4</v>
      </c>
      <c r="FY405" s="13">
        <v>1.6883709599999999E-4</v>
      </c>
      <c r="FZ405" s="13">
        <v>1.6902564799999996E-4</v>
      </c>
      <c r="GA405" s="13">
        <v>1.6935063199999999E-4</v>
      </c>
      <c r="GB405" s="13">
        <v>1.6985850799999997E-4</v>
      </c>
      <c r="GC405" s="13">
        <v>1.69803028E-4</v>
      </c>
      <c r="GD405" s="13">
        <v>1.6911641200000001E-4</v>
      </c>
      <c r="GE405" s="13">
        <v>1.6807210399999998E-4</v>
      </c>
      <c r="GF405" s="13">
        <v>1.6698980399999997E-4</v>
      </c>
      <c r="GG405" s="13">
        <v>1.6570704399999998E-4</v>
      </c>
      <c r="GH405" s="13">
        <v>1.6374198399999999E-4</v>
      </c>
      <c r="GI405" s="13">
        <v>1.6158750800000001E-4</v>
      </c>
      <c r="GJ405" s="13">
        <v>1.6077443200000001E-4</v>
      </c>
      <c r="GK405" s="13">
        <v>1.60670384E-4</v>
      </c>
      <c r="GL405" s="13">
        <v>1.6031837999999998E-4</v>
      </c>
      <c r="GM405" s="13">
        <v>1.6061277199999998E-4</v>
      </c>
      <c r="GN405" s="13">
        <v>1.6151633599999999E-4</v>
      </c>
      <c r="GO405" s="13">
        <v>1.6231365199999997E-4</v>
      </c>
      <c r="GP405" s="13">
        <v>1.6248996800000002E-4</v>
      </c>
      <c r="GQ405" s="13">
        <v>1.6200726399999998E-4</v>
      </c>
      <c r="GR405" s="13">
        <v>1.6135365599999999E-4</v>
      </c>
      <c r="GS405" s="13">
        <v>1.60952416E-4</v>
      </c>
      <c r="GT405" s="13">
        <v>1.6002898399999999E-4</v>
      </c>
      <c r="GU405" s="13">
        <v>1.5843202399999998E-4</v>
      </c>
      <c r="GV405" s="13">
        <v>1.57404328E-4</v>
      </c>
      <c r="GW405" s="13">
        <v>1.5669203599999999E-4</v>
      </c>
      <c r="GX405" s="13">
        <v>1.5572211600000001E-4</v>
      </c>
    </row>
    <row r="406" spans="1:206" x14ac:dyDescent="0.25">
      <c r="A406" s="13" t="str">
        <f t="shared" si="4"/>
        <v>Boom-VERY COARSE-1-14-20</v>
      </c>
      <c r="B406" s="13" t="s">
        <v>57</v>
      </c>
      <c r="C406" s="13" t="s">
        <v>32</v>
      </c>
      <c r="D406" s="23">
        <v>1</v>
      </c>
      <c r="E406" s="23">
        <v>14</v>
      </c>
      <c r="F406" s="32">
        <v>20</v>
      </c>
      <c r="G406" s="13">
        <v>6.5170227999999997E-2</v>
      </c>
      <c r="H406" s="13">
        <v>4.1557297999999999E-2</v>
      </c>
      <c r="I406" s="13">
        <v>2.8537282000000004E-2</v>
      </c>
      <c r="J406" s="13">
        <v>2.2114663999999999E-2</v>
      </c>
      <c r="K406" s="13">
        <v>1.8045189999999999E-2</v>
      </c>
      <c r="L406" s="13">
        <v>1.5636206E-2</v>
      </c>
      <c r="M406" s="13">
        <v>1.3344669999999999E-2</v>
      </c>
      <c r="N406" s="13">
        <v>1.1514318799999999E-2</v>
      </c>
      <c r="O406" s="13">
        <v>9.9982904000000018E-3</v>
      </c>
      <c r="P406" s="13">
        <v>8.7341368000000003E-3</v>
      </c>
      <c r="Q406" s="13">
        <v>7.6538155999999998E-3</v>
      </c>
      <c r="R406" s="13">
        <v>6.6738637999999998E-3</v>
      </c>
      <c r="S406" s="13">
        <v>5.8330229999999997E-3</v>
      </c>
      <c r="T406" s="13">
        <v>5.0762348000000001E-3</v>
      </c>
      <c r="U406" s="13">
        <v>4.3806152000000001E-3</v>
      </c>
      <c r="V406" s="13">
        <v>3.7192270000000003E-3</v>
      </c>
      <c r="W406" s="13">
        <v>3.1267946000000002E-3</v>
      </c>
      <c r="X406" s="13">
        <v>2.8000768000000001E-3</v>
      </c>
      <c r="Y406" s="13">
        <v>2.4789752000000001E-3</v>
      </c>
      <c r="Z406" s="13">
        <v>2.2166794000000002E-3</v>
      </c>
      <c r="AA406" s="13">
        <v>1.9983219999999999E-3</v>
      </c>
      <c r="AB406" s="13">
        <v>1.8156692000000001E-3</v>
      </c>
      <c r="AC406" s="13">
        <v>1.6603926400000002E-3</v>
      </c>
      <c r="AD406" s="13">
        <v>1.5275381199999999E-3</v>
      </c>
      <c r="AE406" s="13">
        <v>1.41289424E-3</v>
      </c>
      <c r="AF406" s="13">
        <v>1.31373764E-3</v>
      </c>
      <c r="AG406" s="13">
        <v>1.22650996E-3</v>
      </c>
      <c r="AH406" s="13">
        <v>1.1510069600000001E-3</v>
      </c>
      <c r="AI406" s="13">
        <v>1.0840088399999999E-3</v>
      </c>
      <c r="AJ406" s="13">
        <v>1.0247882399999999E-3</v>
      </c>
      <c r="AK406" s="13">
        <v>9.7140152000000008E-4</v>
      </c>
      <c r="AL406" s="13">
        <v>9.2305407999999998E-4</v>
      </c>
      <c r="AM406" s="13">
        <v>8.7988612000000003E-4</v>
      </c>
      <c r="AN406" s="13">
        <v>8.4000600000000002E-4</v>
      </c>
      <c r="AO406" s="13">
        <v>8.0430200000000001E-4</v>
      </c>
      <c r="AP406" s="13">
        <v>7.7113332000000004E-4</v>
      </c>
      <c r="AQ406" s="13">
        <v>7.4037411999999998E-4</v>
      </c>
      <c r="AR406" s="13">
        <v>7.1223496000000002E-4</v>
      </c>
      <c r="AS406" s="13">
        <v>6.8630295999999992E-4</v>
      </c>
      <c r="AT406" s="13">
        <v>6.6199658000000005E-4</v>
      </c>
      <c r="AU406" s="13">
        <v>6.4028127999999989E-4</v>
      </c>
      <c r="AV406" s="13">
        <v>6.2011152E-4</v>
      </c>
      <c r="AW406" s="13">
        <v>6.0106568000000001E-4</v>
      </c>
      <c r="AX406" s="13">
        <v>5.8412943999999994E-4</v>
      </c>
      <c r="AY406" s="13">
        <v>5.6813364000000001E-4</v>
      </c>
      <c r="AZ406" s="13">
        <v>5.538435E-4</v>
      </c>
      <c r="BA406" s="13">
        <v>5.4033208000000004E-4</v>
      </c>
      <c r="BB406" s="13">
        <v>5.2833101999999997E-4</v>
      </c>
      <c r="BC406" s="13">
        <v>5.1626943999999995E-4</v>
      </c>
      <c r="BD406" s="13">
        <v>5.0497736000000007E-4</v>
      </c>
      <c r="BE406" s="13">
        <v>4.9439015999999994E-4</v>
      </c>
      <c r="BF406" s="13">
        <v>4.8425566000000002E-4</v>
      </c>
      <c r="BG406" s="13">
        <v>4.7461127999999997E-4</v>
      </c>
      <c r="BH406" s="13">
        <v>4.6516295999999999E-4</v>
      </c>
      <c r="BI406" s="13">
        <v>4.5603378000000003E-4</v>
      </c>
      <c r="BJ406" s="13">
        <v>4.4749342000000004E-4</v>
      </c>
      <c r="BK406" s="13">
        <v>4.3928048000000004E-4</v>
      </c>
      <c r="BL406" s="13">
        <v>4.3163144000000001E-4</v>
      </c>
      <c r="BM406" s="13">
        <v>4.2477554000000002E-4</v>
      </c>
      <c r="BN406" s="13">
        <v>4.1824585999999996E-4</v>
      </c>
      <c r="BO406" s="13">
        <v>4.1130665199999995E-4</v>
      </c>
      <c r="BP406" s="13">
        <v>4.0583483599999996E-4</v>
      </c>
      <c r="BQ406" s="13">
        <v>3.9994538000000002E-4</v>
      </c>
      <c r="BR406" s="13">
        <v>3.9515447199999995E-4</v>
      </c>
      <c r="BS406" s="13">
        <v>3.9093771999999994E-4</v>
      </c>
      <c r="BT406" s="13">
        <v>3.8643567199999999E-4</v>
      </c>
      <c r="BU406" s="13">
        <v>3.8222628399999995E-4</v>
      </c>
      <c r="BV406" s="13">
        <v>3.7774415599999998E-4</v>
      </c>
      <c r="BW406" s="13">
        <v>3.73692628E-4</v>
      </c>
      <c r="BX406" s="13">
        <v>3.6995076399999995E-4</v>
      </c>
      <c r="BY406" s="13">
        <v>3.6682143199999999E-4</v>
      </c>
      <c r="BZ406" s="13">
        <v>3.6345203999999995E-4</v>
      </c>
      <c r="CA406" s="13">
        <v>3.6021865199999993E-4</v>
      </c>
      <c r="CB406" s="13">
        <v>3.5645886400000005E-4</v>
      </c>
      <c r="CC406" s="13">
        <v>3.5263317199999995E-4</v>
      </c>
      <c r="CD406" s="13">
        <v>3.4937514799999997E-4</v>
      </c>
      <c r="CE406" s="13">
        <v>3.4648405999999996E-4</v>
      </c>
      <c r="CF406" s="13">
        <v>3.4393797999999998E-4</v>
      </c>
      <c r="CG406" s="13">
        <v>3.4116828399999999E-4</v>
      </c>
      <c r="CH406" s="13">
        <v>3.3869097999999999E-4</v>
      </c>
      <c r="CI406" s="13">
        <v>3.3542999199999993E-4</v>
      </c>
      <c r="CJ406" s="13">
        <v>3.3238620799999998E-4</v>
      </c>
      <c r="CK406" s="13">
        <v>3.2918986400000004E-4</v>
      </c>
      <c r="CL406" s="13">
        <v>3.2680962000000002E-4</v>
      </c>
      <c r="CM406" s="13">
        <v>3.2455984399999997E-4</v>
      </c>
      <c r="CN406" s="13">
        <v>3.2206407199999998E-4</v>
      </c>
      <c r="CO406" s="13">
        <v>3.2016837200000005E-4</v>
      </c>
      <c r="CP406" s="13">
        <v>3.1827461599999999E-4</v>
      </c>
      <c r="CQ406" s="13">
        <v>3.15720616E-4</v>
      </c>
      <c r="CR406" s="13">
        <v>3.1288218800000001E-4</v>
      </c>
      <c r="CS406" s="13">
        <v>3.1040852800000003E-4</v>
      </c>
      <c r="CT406" s="13">
        <v>3.0775345599999999E-4</v>
      </c>
      <c r="CU406" s="13">
        <v>3.0617208799999998E-4</v>
      </c>
      <c r="CV406" s="13">
        <v>3.0456993999999996E-4</v>
      </c>
      <c r="CW406" s="13">
        <v>3.0230209200000002E-4</v>
      </c>
      <c r="CX406" s="13">
        <v>3.0084154E-4</v>
      </c>
      <c r="CY406" s="13">
        <v>2.9855314399999998E-4</v>
      </c>
      <c r="CZ406" s="13">
        <v>2.9591336400000003E-4</v>
      </c>
      <c r="DA406" s="13">
        <v>2.9377612800000002E-4</v>
      </c>
      <c r="DB406" s="13">
        <v>2.9211885199999997E-4</v>
      </c>
      <c r="DC406" s="13">
        <v>2.9037526800000001E-4</v>
      </c>
      <c r="DD406" s="13">
        <v>2.8830744399999998E-4</v>
      </c>
      <c r="DE406" s="13">
        <v>2.8535963199999997E-4</v>
      </c>
      <c r="DF406" s="13">
        <v>2.8172710799999996E-4</v>
      </c>
      <c r="DG406" s="13">
        <v>2.7847439199999997E-4</v>
      </c>
      <c r="DH406" s="13">
        <v>2.7485531999999998E-4</v>
      </c>
      <c r="DI406" s="13">
        <v>2.7147891600000004E-4</v>
      </c>
      <c r="DJ406" s="13">
        <v>2.6825955600000002E-4</v>
      </c>
      <c r="DK406" s="13">
        <v>2.64537872E-4</v>
      </c>
      <c r="DL406" s="13">
        <v>2.6032372799999999E-4</v>
      </c>
      <c r="DM406" s="13">
        <v>2.5594365599999994E-4</v>
      </c>
      <c r="DN406" s="13">
        <v>2.5201514800000002E-4</v>
      </c>
      <c r="DO406" s="13">
        <v>2.4848159200000001E-4</v>
      </c>
      <c r="DP406" s="13">
        <v>2.4532385199999999E-4</v>
      </c>
      <c r="DQ406" s="13">
        <v>2.4249651999999996E-4</v>
      </c>
      <c r="DR406" s="13">
        <v>2.3980892E-4</v>
      </c>
      <c r="DS406" s="13">
        <v>2.3642181599999997E-4</v>
      </c>
      <c r="DT406" s="13">
        <v>2.3267998E-4</v>
      </c>
      <c r="DU406" s="13">
        <v>2.2913556799999997E-4</v>
      </c>
      <c r="DV406" s="13">
        <v>2.2556289199999999E-4</v>
      </c>
      <c r="DW406" s="13">
        <v>2.22482924E-4</v>
      </c>
      <c r="DX406" s="13">
        <v>2.1983564400000001E-4</v>
      </c>
      <c r="DY406" s="13">
        <v>2.17265404E-4</v>
      </c>
      <c r="DZ406" s="13">
        <v>2.1488E-4</v>
      </c>
      <c r="EA406" s="13">
        <v>2.12283444E-4</v>
      </c>
      <c r="EB406" s="13">
        <v>2.0911587199999999E-4</v>
      </c>
      <c r="EC406" s="13">
        <v>2.0615682000000001E-4</v>
      </c>
      <c r="ED406" s="13">
        <v>2.0315804800000002E-4</v>
      </c>
      <c r="EE406" s="13">
        <v>2.0010684400000001E-4</v>
      </c>
      <c r="EF406" s="13">
        <v>1.9761527999999999E-4</v>
      </c>
      <c r="EG406" s="13">
        <v>1.9521650000000002E-4</v>
      </c>
      <c r="EH406" s="13">
        <v>1.9274340799999999E-4</v>
      </c>
      <c r="EI406" s="13">
        <v>1.90346736E-4</v>
      </c>
      <c r="EJ406" s="13">
        <v>1.8800059199999998E-4</v>
      </c>
      <c r="EK406" s="13">
        <v>1.8572511200000001E-4</v>
      </c>
      <c r="EL406" s="13">
        <v>1.83830592E-4</v>
      </c>
      <c r="EM406" s="13">
        <v>1.8228372799999998E-4</v>
      </c>
      <c r="EN406" s="13">
        <v>1.80873764E-4</v>
      </c>
      <c r="EO406" s="13">
        <v>1.7986689199999998E-4</v>
      </c>
      <c r="EP406" s="13">
        <v>1.7887811599999999E-4</v>
      </c>
      <c r="EQ406" s="13">
        <v>1.7801958399999999E-4</v>
      </c>
      <c r="ER406" s="13">
        <v>1.77392696E-4</v>
      </c>
      <c r="ES406" s="13">
        <v>1.7671364000000002E-4</v>
      </c>
      <c r="ET406" s="13">
        <v>1.7605628E-4</v>
      </c>
      <c r="EU406" s="13">
        <v>1.7558596000000001E-4</v>
      </c>
      <c r="EV406" s="13">
        <v>1.7506549199999998E-4</v>
      </c>
      <c r="EW406" s="13">
        <v>1.7454827200000001E-4</v>
      </c>
      <c r="EX406" s="13">
        <v>1.7399788000000002E-4</v>
      </c>
      <c r="EY406" s="13">
        <v>1.7347256799999999E-4</v>
      </c>
      <c r="EZ406" s="13">
        <v>1.7292233599999998E-4</v>
      </c>
      <c r="FA406" s="13">
        <v>1.72261848E-4</v>
      </c>
      <c r="FB406" s="13">
        <v>1.7142041199999999E-4</v>
      </c>
      <c r="FC406" s="13">
        <v>1.7091079599999999E-4</v>
      </c>
      <c r="FD406" s="13">
        <v>1.7033252800000001E-4</v>
      </c>
      <c r="FE406" s="13">
        <v>1.6941263599999998E-4</v>
      </c>
      <c r="FF406" s="13">
        <v>1.6882267999999997E-4</v>
      </c>
      <c r="FG406" s="13">
        <v>1.6826815600000001E-4</v>
      </c>
      <c r="FH406" s="13">
        <v>1.6791161200000002E-4</v>
      </c>
      <c r="FI406" s="13">
        <v>1.6753357199999997E-4</v>
      </c>
      <c r="FJ406" s="13">
        <v>1.6718029199999998E-4</v>
      </c>
      <c r="FK406" s="13">
        <v>1.6704553200000001E-4</v>
      </c>
      <c r="FL406" s="13">
        <v>1.6676678400000001E-4</v>
      </c>
      <c r="FM406" s="13">
        <v>1.6607027199999998E-4</v>
      </c>
      <c r="FN406" s="13">
        <v>1.6509680799999999E-4</v>
      </c>
      <c r="FO406" s="13">
        <v>1.6426471600000002E-4</v>
      </c>
      <c r="FP406" s="13">
        <v>1.6348611999999999E-4</v>
      </c>
      <c r="FQ406" s="13">
        <v>1.62647292E-4</v>
      </c>
      <c r="FR406" s="13">
        <v>1.6174945199999997E-4</v>
      </c>
      <c r="FS406" s="13">
        <v>1.61224152E-4</v>
      </c>
      <c r="FT406" s="13">
        <v>1.6093060399999999E-4</v>
      </c>
      <c r="FU406" s="13">
        <v>1.6052627599999998E-4</v>
      </c>
      <c r="FV406" s="13">
        <v>1.6023687599999998E-4</v>
      </c>
      <c r="FW406" s="13">
        <v>1.5996974000000001E-4</v>
      </c>
      <c r="FX406" s="13">
        <v>1.59722204E-4</v>
      </c>
      <c r="FY406" s="13">
        <v>1.5927677199999998E-4</v>
      </c>
      <c r="FZ406" s="13">
        <v>1.58713276E-4</v>
      </c>
      <c r="GA406" s="13">
        <v>1.5794118E-4</v>
      </c>
      <c r="GB406" s="13">
        <v>1.5679693200000002E-4</v>
      </c>
      <c r="GC406" s="13">
        <v>1.5554646399999999E-4</v>
      </c>
      <c r="GD406" s="13">
        <v>1.5444711199999998E-4</v>
      </c>
      <c r="GE406" s="13">
        <v>1.5351174399999998E-4</v>
      </c>
      <c r="GF406" s="13">
        <v>1.5247449599999999E-4</v>
      </c>
      <c r="GG406" s="13">
        <v>1.51755272E-4</v>
      </c>
      <c r="GH406" s="13">
        <v>1.5156856400000001E-4</v>
      </c>
      <c r="GI406" s="13">
        <v>1.51781204E-4</v>
      </c>
      <c r="GJ406" s="13">
        <v>1.5170040400000001E-4</v>
      </c>
      <c r="GK406" s="13">
        <v>1.51304008E-4</v>
      </c>
      <c r="GL406" s="13">
        <v>1.5145678399999999E-4</v>
      </c>
      <c r="GM406" s="13">
        <v>1.5153125199999999E-4</v>
      </c>
      <c r="GN406" s="13">
        <v>1.5106470000000001E-4</v>
      </c>
      <c r="GO406" s="13">
        <v>1.5038174000000002E-4</v>
      </c>
      <c r="GP406" s="13">
        <v>1.4971960799999999E-4</v>
      </c>
      <c r="GQ406" s="13">
        <v>1.4885661999999999E-4</v>
      </c>
      <c r="GR406" s="13">
        <v>1.4752951999999999E-4</v>
      </c>
      <c r="GS406" s="13">
        <v>1.4612303599999997E-4</v>
      </c>
      <c r="GT406" s="13">
        <v>1.4511313200000001E-4</v>
      </c>
      <c r="GU406" s="13">
        <v>1.4471993200000001E-4</v>
      </c>
      <c r="GV406" s="13">
        <v>1.4432164000000001E-4</v>
      </c>
      <c r="GW406" s="13">
        <v>1.4384750799999998E-4</v>
      </c>
      <c r="GX406" s="13">
        <v>1.4386448399999997E-4</v>
      </c>
    </row>
    <row r="407" spans="1:206" x14ac:dyDescent="0.25">
      <c r="A407" s="13" t="str">
        <f t="shared" si="4"/>
        <v>Boom-VERY COARSE-1-7-20</v>
      </c>
      <c r="B407" s="13" t="s">
        <v>57</v>
      </c>
      <c r="C407" s="13" t="s">
        <v>32</v>
      </c>
      <c r="D407" s="23">
        <v>1</v>
      </c>
      <c r="E407" s="23">
        <v>7</v>
      </c>
      <c r="F407" s="32">
        <v>20</v>
      </c>
      <c r="G407" s="13">
        <v>3.0845256000000001E-2</v>
      </c>
      <c r="H407" s="13">
        <v>1.5739827999999997E-2</v>
      </c>
      <c r="I407" s="13">
        <v>9.8961688000000006E-3</v>
      </c>
      <c r="J407" s="13">
        <v>7.2544011999999998E-3</v>
      </c>
      <c r="K407" s="13">
        <v>5.9570334000000006E-3</v>
      </c>
      <c r="L407" s="13">
        <v>5.5908329999999999E-3</v>
      </c>
      <c r="M407" s="13">
        <v>5.1291238000000005E-3</v>
      </c>
      <c r="N407" s="13">
        <v>4.8397878000000002E-3</v>
      </c>
      <c r="O407" s="13">
        <v>4.5603624000000002E-3</v>
      </c>
      <c r="P407" s="13">
        <v>4.2714604000000005E-3</v>
      </c>
      <c r="Q407" s="13">
        <v>3.9548362000000007E-3</v>
      </c>
      <c r="R407" s="13">
        <v>3.6421157999999999E-3</v>
      </c>
      <c r="S407" s="13">
        <v>3.2988809999999996E-3</v>
      </c>
      <c r="T407" s="13">
        <v>2.9255293999999998E-3</v>
      </c>
      <c r="U407" s="13">
        <v>2.5444140000000001E-3</v>
      </c>
      <c r="V407" s="13">
        <v>2.1701966000000003E-3</v>
      </c>
      <c r="W407" s="13">
        <v>1.8104784800000002E-3</v>
      </c>
      <c r="X407" s="13">
        <v>1.6242181999999998E-3</v>
      </c>
      <c r="Y407" s="13">
        <v>1.48329808E-3</v>
      </c>
      <c r="Z407" s="13">
        <v>1.37232684E-3</v>
      </c>
      <c r="AA407" s="13">
        <v>1.28602524E-3</v>
      </c>
      <c r="AB407" s="13">
        <v>1.2189188799999998E-3</v>
      </c>
      <c r="AC407" s="13">
        <v>1.1647279999999999E-3</v>
      </c>
      <c r="AD407" s="13">
        <v>1.1178161199999999E-3</v>
      </c>
      <c r="AE407" s="13">
        <v>1.0747367199999999E-3</v>
      </c>
      <c r="AF407" s="13">
        <v>1.0359157600000001E-3</v>
      </c>
      <c r="AG407" s="13">
        <v>1.00043084E-3</v>
      </c>
      <c r="AH407" s="13">
        <v>9.6787495999999993E-4</v>
      </c>
      <c r="AI407" s="13">
        <v>9.3736367999999997E-4</v>
      </c>
      <c r="AJ407" s="13">
        <v>9.0837687999999997E-4</v>
      </c>
      <c r="AK407" s="13">
        <v>8.8125699999999987E-4</v>
      </c>
      <c r="AL407" s="13">
        <v>8.5597755999999999E-4</v>
      </c>
      <c r="AM407" s="13">
        <v>8.3133799999999983E-4</v>
      </c>
      <c r="AN407" s="13">
        <v>8.0849343999999995E-4</v>
      </c>
      <c r="AO407" s="13">
        <v>7.8656587999999998E-4</v>
      </c>
      <c r="AP407" s="13">
        <v>7.6575979999999992E-4</v>
      </c>
      <c r="AQ407" s="13">
        <v>7.4576104000000001E-4</v>
      </c>
      <c r="AR407" s="13">
        <v>7.2686267999999999E-4</v>
      </c>
      <c r="AS407" s="13">
        <v>7.0843428000000005E-4</v>
      </c>
      <c r="AT407" s="13">
        <v>6.9152132000000009E-4</v>
      </c>
      <c r="AU407" s="13">
        <v>6.747180400000001E-4</v>
      </c>
      <c r="AV407" s="13">
        <v>6.5868215999999996E-4</v>
      </c>
      <c r="AW407" s="13">
        <v>6.4348779999999993E-4</v>
      </c>
      <c r="AX407" s="13">
        <v>6.2862455999999998E-4</v>
      </c>
      <c r="AY407" s="13">
        <v>6.1446517600000008E-4</v>
      </c>
      <c r="AZ407" s="13">
        <v>6.0027133999999993E-4</v>
      </c>
      <c r="BA407" s="13">
        <v>5.8690359599999995E-4</v>
      </c>
      <c r="BB407" s="13">
        <v>5.7395559599999991E-4</v>
      </c>
      <c r="BC407" s="13">
        <v>5.62190912E-4</v>
      </c>
      <c r="BD407" s="13">
        <v>5.5039591999999997E-4</v>
      </c>
      <c r="BE407" s="13">
        <v>5.3924164400000001E-4</v>
      </c>
      <c r="BF407" s="13">
        <v>5.2902901600000002E-4</v>
      </c>
      <c r="BG407" s="13">
        <v>5.1936214399999996E-4</v>
      </c>
      <c r="BH407" s="13">
        <v>5.1069149599999994E-4</v>
      </c>
      <c r="BI407" s="13">
        <v>5.0239609600000006E-4</v>
      </c>
      <c r="BJ407" s="13">
        <v>4.9492571599999997E-4</v>
      </c>
      <c r="BK407" s="13">
        <v>4.8780828399999995E-4</v>
      </c>
      <c r="BL407" s="13">
        <v>4.8184679999999997E-4</v>
      </c>
      <c r="BM407" s="13">
        <v>4.7553833599999997E-4</v>
      </c>
      <c r="BN407" s="13">
        <v>4.6947096799999997E-4</v>
      </c>
      <c r="BO407" s="13">
        <v>4.6408588399999998E-4</v>
      </c>
      <c r="BP407" s="13">
        <v>4.5854657599999997E-4</v>
      </c>
      <c r="BQ407" s="13">
        <v>4.5293459999999998E-4</v>
      </c>
      <c r="BR407" s="13">
        <v>4.4681480000000002E-4</v>
      </c>
      <c r="BS407" s="13">
        <v>4.4077631199999998E-4</v>
      </c>
      <c r="BT407" s="13">
        <v>4.3550846800000001E-4</v>
      </c>
      <c r="BU407" s="13">
        <v>4.3024980399999999E-4</v>
      </c>
      <c r="BV407" s="13">
        <v>4.2485879200000005E-4</v>
      </c>
      <c r="BW407" s="13">
        <v>4.1931272000000002E-4</v>
      </c>
      <c r="BX407" s="13">
        <v>4.1373072399999999E-4</v>
      </c>
      <c r="BY407" s="13">
        <v>4.0779219999999999E-4</v>
      </c>
      <c r="BZ407" s="13">
        <v>4.0266609599999992E-4</v>
      </c>
      <c r="CA407" s="13">
        <v>3.9734321599999998E-4</v>
      </c>
      <c r="CB407" s="13">
        <v>3.9339807199999997E-4</v>
      </c>
      <c r="CC407" s="13">
        <v>3.8917918399999994E-4</v>
      </c>
      <c r="CD407" s="13">
        <v>3.8441717199999998E-4</v>
      </c>
      <c r="CE407" s="13">
        <v>3.7951022799999996E-4</v>
      </c>
      <c r="CF407" s="13">
        <v>3.7482134000000001E-4</v>
      </c>
      <c r="CG407" s="13">
        <v>3.7081141600000004E-4</v>
      </c>
      <c r="CH407" s="13">
        <v>3.6708628799999996E-4</v>
      </c>
      <c r="CI407" s="13">
        <v>3.6361534000000002E-4</v>
      </c>
      <c r="CJ407" s="13">
        <v>3.5969853999999999E-4</v>
      </c>
      <c r="CK407" s="13">
        <v>3.5613190799999993E-4</v>
      </c>
      <c r="CL407" s="13">
        <v>3.5204023200000002E-4</v>
      </c>
      <c r="CM407" s="13">
        <v>3.4776886000000001E-4</v>
      </c>
      <c r="CN407" s="13">
        <v>3.4386513999999998E-4</v>
      </c>
      <c r="CO407" s="13">
        <v>3.4011579999999999E-4</v>
      </c>
      <c r="CP407" s="13">
        <v>3.3626883599999999E-4</v>
      </c>
      <c r="CQ407" s="13">
        <v>3.3215989599999995E-4</v>
      </c>
      <c r="CR407" s="13">
        <v>3.2750673199999993E-4</v>
      </c>
      <c r="CS407" s="13">
        <v>3.2269075999999993E-4</v>
      </c>
      <c r="CT407" s="13">
        <v>3.18058588E-4</v>
      </c>
      <c r="CU407" s="13">
        <v>3.1346315599999996E-4</v>
      </c>
      <c r="CV407" s="13">
        <v>3.08691676E-4</v>
      </c>
      <c r="CW407" s="13">
        <v>3.0427435600000004E-4</v>
      </c>
      <c r="CX407" s="13">
        <v>3.00281272E-4</v>
      </c>
      <c r="CY407" s="13">
        <v>2.9591635999999999E-4</v>
      </c>
      <c r="CZ407" s="13">
        <v>2.9123813199999999E-4</v>
      </c>
      <c r="DA407" s="13">
        <v>2.86685532E-4</v>
      </c>
      <c r="DB407" s="13">
        <v>2.8248924799999996E-4</v>
      </c>
      <c r="DC407" s="13">
        <v>2.7896549600000002E-4</v>
      </c>
      <c r="DD407" s="13">
        <v>2.7542983599999996E-4</v>
      </c>
      <c r="DE407" s="13">
        <v>2.7198783599999998E-4</v>
      </c>
      <c r="DF407" s="13">
        <v>2.6873196399999997E-4</v>
      </c>
      <c r="DG407" s="13">
        <v>2.6470417999999998E-4</v>
      </c>
      <c r="DH407" s="13">
        <v>2.6101176799999998E-4</v>
      </c>
      <c r="DI407" s="13">
        <v>2.5686676799999998E-4</v>
      </c>
      <c r="DJ407" s="13">
        <v>2.5336417199999997E-4</v>
      </c>
      <c r="DK407" s="13">
        <v>2.5041316799999998E-4</v>
      </c>
      <c r="DL407" s="13">
        <v>2.4746660799999996E-4</v>
      </c>
      <c r="DM407" s="13">
        <v>2.4418972799999998E-4</v>
      </c>
      <c r="DN407" s="13">
        <v>2.4096637199999999E-4</v>
      </c>
      <c r="DO407" s="13">
        <v>2.3735165199999998E-4</v>
      </c>
      <c r="DP407" s="13">
        <v>2.3379881999999999E-4</v>
      </c>
      <c r="DQ407" s="13">
        <v>2.3040256399999999E-4</v>
      </c>
      <c r="DR407" s="13">
        <v>2.2716109200000001E-4</v>
      </c>
      <c r="DS407" s="13">
        <v>2.2451521600000001E-4</v>
      </c>
      <c r="DT407" s="13">
        <v>2.2199298799999999E-4</v>
      </c>
      <c r="DU407" s="13">
        <v>2.1912177999999999E-4</v>
      </c>
      <c r="DV407" s="13">
        <v>2.15780772E-4</v>
      </c>
      <c r="DW407" s="13">
        <v>2.12723964E-4</v>
      </c>
      <c r="DX407" s="13">
        <v>2.1015741600000001E-4</v>
      </c>
      <c r="DY407" s="13">
        <v>2.0819706800000003E-4</v>
      </c>
      <c r="DZ407" s="13">
        <v>2.0625303999999999E-4</v>
      </c>
      <c r="EA407" s="13">
        <v>2.04832484E-4</v>
      </c>
      <c r="EB407" s="13">
        <v>2.0310380399999998E-4</v>
      </c>
      <c r="EC407" s="13">
        <v>2.0117822000000001E-4</v>
      </c>
      <c r="ED407" s="13">
        <v>1.9892552400000002E-4</v>
      </c>
      <c r="EE407" s="13">
        <v>1.9656165200000001E-4</v>
      </c>
      <c r="EF407" s="13">
        <v>1.9509237599999997E-4</v>
      </c>
      <c r="EG407" s="13">
        <v>1.9421393599999999E-4</v>
      </c>
      <c r="EH407" s="13">
        <v>1.9302334400000002E-4</v>
      </c>
      <c r="EI407" s="13">
        <v>1.91528944E-4</v>
      </c>
      <c r="EJ407" s="13">
        <v>1.8993456799999998E-4</v>
      </c>
      <c r="EK407" s="13">
        <v>1.8813735599999999E-4</v>
      </c>
      <c r="EL407" s="13">
        <v>1.8632475600000002E-4</v>
      </c>
      <c r="EM407" s="13">
        <v>1.8472317599999997E-4</v>
      </c>
      <c r="EN407" s="13">
        <v>1.8378952399999998E-4</v>
      </c>
      <c r="EO407" s="13">
        <v>1.8282375200000001E-4</v>
      </c>
      <c r="EP407" s="13">
        <v>1.81630572E-4</v>
      </c>
      <c r="EQ407" s="13">
        <v>1.799285E-4</v>
      </c>
      <c r="ER407" s="13">
        <v>1.78067696E-4</v>
      </c>
      <c r="ES407" s="13">
        <v>1.7619392000000001E-4</v>
      </c>
      <c r="ET407" s="13">
        <v>1.7452970399999999E-4</v>
      </c>
      <c r="EU407" s="13">
        <v>1.73174036E-4</v>
      </c>
      <c r="EV407" s="13">
        <v>1.7226794000000002E-4</v>
      </c>
      <c r="EW407" s="13">
        <v>1.7139260399999997E-4</v>
      </c>
      <c r="EX407" s="13">
        <v>1.7030432E-4</v>
      </c>
      <c r="EY407" s="13">
        <v>1.69146424E-4</v>
      </c>
      <c r="EZ407" s="13">
        <v>1.6778142800000001E-4</v>
      </c>
      <c r="FA407" s="13">
        <v>1.6649445200000001E-4</v>
      </c>
      <c r="FB407" s="13">
        <v>1.6518332400000001E-4</v>
      </c>
      <c r="FC407" s="13">
        <v>1.6418440399999998E-4</v>
      </c>
      <c r="FD407" s="13">
        <v>1.6308362799999999E-4</v>
      </c>
      <c r="FE407" s="13">
        <v>1.61422052E-4</v>
      </c>
      <c r="FF407" s="13">
        <v>1.5985881200000003E-4</v>
      </c>
      <c r="FG407" s="13">
        <v>1.5834802399999998E-4</v>
      </c>
      <c r="FH407" s="13">
        <v>1.56879384E-4</v>
      </c>
      <c r="FI407" s="13">
        <v>1.5611586800000002E-4</v>
      </c>
      <c r="FJ407" s="13">
        <v>1.5552971199999998E-4</v>
      </c>
      <c r="FK407" s="13">
        <v>1.5513585999999999E-4</v>
      </c>
      <c r="FL407" s="13">
        <v>1.5467550800000001E-4</v>
      </c>
      <c r="FM407" s="13">
        <v>1.5369712400000002E-4</v>
      </c>
      <c r="FN407" s="13">
        <v>1.5232838799999999E-4</v>
      </c>
      <c r="FO407" s="13">
        <v>1.51183988E-4</v>
      </c>
      <c r="FP407" s="13">
        <v>1.49784284E-4</v>
      </c>
      <c r="FQ407" s="13">
        <v>1.4816929599999998E-4</v>
      </c>
      <c r="FR407" s="13">
        <v>1.4703038000000001E-4</v>
      </c>
      <c r="FS407" s="13">
        <v>1.4566737199999999E-4</v>
      </c>
      <c r="FT407" s="13">
        <v>1.44513816E-4</v>
      </c>
      <c r="FU407" s="13">
        <v>1.4314975999999999E-4</v>
      </c>
      <c r="FV407" s="13">
        <v>1.4172331999999998E-4</v>
      </c>
      <c r="FW407" s="13">
        <v>1.40384404E-4</v>
      </c>
      <c r="FX407" s="13">
        <v>1.39240088E-4</v>
      </c>
      <c r="FY407" s="13">
        <v>1.3793334799999999E-4</v>
      </c>
      <c r="FZ407" s="13">
        <v>1.3660016399999998E-4</v>
      </c>
      <c r="GA407" s="13">
        <v>1.3541218E-4</v>
      </c>
      <c r="GB407" s="13">
        <v>1.33750752E-4</v>
      </c>
      <c r="GC407" s="13">
        <v>1.3218250800000001E-4</v>
      </c>
      <c r="GD407" s="13">
        <v>1.3037852799999998E-4</v>
      </c>
      <c r="GE407" s="13">
        <v>1.2858202400000001E-4</v>
      </c>
      <c r="GF407" s="13">
        <v>1.2716373199999999E-4</v>
      </c>
      <c r="GG407" s="13">
        <v>1.2601728799999998E-4</v>
      </c>
      <c r="GH407" s="13">
        <v>1.2494684E-4</v>
      </c>
      <c r="GI407" s="13">
        <v>1.2417272400000001E-4</v>
      </c>
      <c r="GJ407" s="13">
        <v>1.23383752E-4</v>
      </c>
      <c r="GK407" s="13">
        <v>1.22642484E-4</v>
      </c>
      <c r="GL407" s="13">
        <v>1.2216511999999999E-4</v>
      </c>
      <c r="GM407" s="13">
        <v>1.2113746399999999E-4</v>
      </c>
      <c r="GN407" s="13">
        <v>1.1975456E-4</v>
      </c>
      <c r="GO407" s="13">
        <v>1.18283768E-4</v>
      </c>
      <c r="GP407" s="13">
        <v>1.16368108E-4</v>
      </c>
      <c r="GQ407" s="13">
        <v>1.14408504E-4</v>
      </c>
      <c r="GR407" s="13">
        <v>1.1275322E-4</v>
      </c>
      <c r="GS407" s="13">
        <v>1.1148904000000001E-4</v>
      </c>
      <c r="GT407" s="13">
        <v>1.106578E-4</v>
      </c>
      <c r="GU407" s="13">
        <v>1.09901856E-4</v>
      </c>
      <c r="GV407" s="13">
        <v>1.0898707199999999E-4</v>
      </c>
      <c r="GW407" s="13">
        <v>1.08344736E-4</v>
      </c>
      <c r="GX407" s="13">
        <v>1.0783155199999999E-4</v>
      </c>
    </row>
    <row r="408" spans="1:206" x14ac:dyDescent="0.25">
      <c r="A408" s="13" t="str">
        <f t="shared" ref="A408:A471" si="5">IF(F408="","",CONCATENATE(B408,"-",C408,"-",D408,"-",E408,"-",F408))</f>
        <v>Boom-VERY COARSE-1-20-3</v>
      </c>
      <c r="B408" s="13" t="s">
        <v>57</v>
      </c>
      <c r="C408" s="13" t="s">
        <v>32</v>
      </c>
      <c r="D408" s="23">
        <v>1</v>
      </c>
      <c r="E408" s="23">
        <v>20</v>
      </c>
      <c r="F408" s="32">
        <v>3</v>
      </c>
      <c r="G408" s="13">
        <v>4.2997125999999997E-2</v>
      </c>
      <c r="H408" s="13">
        <v>2.4072136000000001E-2</v>
      </c>
      <c r="I408" s="13">
        <v>1.7432101999999998E-2</v>
      </c>
      <c r="J408" s="13">
        <v>1.3396413999999999E-2</v>
      </c>
      <c r="K408" s="13">
        <v>1.0763959199999999E-2</v>
      </c>
      <c r="L408" s="13">
        <v>8.8749272000000004E-3</v>
      </c>
      <c r="M408" s="13">
        <v>7.371012599999999E-3</v>
      </c>
      <c r="N408" s="13">
        <v>6.1721138000000002E-3</v>
      </c>
      <c r="O408" s="13">
        <v>5.1634285999999996E-3</v>
      </c>
      <c r="P408" s="13">
        <v>4.3585632000000003E-3</v>
      </c>
      <c r="Q408" s="13">
        <v>3.7149193999999998E-3</v>
      </c>
      <c r="R408" s="13">
        <v>3.1293559999999998E-3</v>
      </c>
      <c r="S408" s="13">
        <v>2.6937350000000001E-3</v>
      </c>
      <c r="T408" s="13">
        <v>2.2722716E-3</v>
      </c>
      <c r="U408" s="13">
        <v>1.9414143999999999E-3</v>
      </c>
      <c r="V408" s="13">
        <v>1.6158322000000001E-3</v>
      </c>
      <c r="W408" s="13">
        <v>1.3634852399999999E-3</v>
      </c>
      <c r="X408" s="13">
        <v>1.1734198799999999E-3</v>
      </c>
      <c r="Y408" s="13">
        <v>1.0178616399999999E-3</v>
      </c>
      <c r="Z408" s="13">
        <v>8.8961015999999989E-4</v>
      </c>
      <c r="AA408" s="13">
        <v>7.8381567999999998E-4</v>
      </c>
      <c r="AB408" s="13">
        <v>6.9662494E-4</v>
      </c>
      <c r="AC408" s="13">
        <v>6.2105914000000007E-4</v>
      </c>
      <c r="AD408" s="13">
        <v>5.5875987999999999E-4</v>
      </c>
      <c r="AE408" s="13">
        <v>5.0618605999999992E-4</v>
      </c>
      <c r="AF408" s="13">
        <v>4.5918928000000006E-4</v>
      </c>
      <c r="AG408" s="13">
        <v>4.2053706000000005E-4</v>
      </c>
      <c r="AH408" s="13">
        <v>3.8583999999999998E-4</v>
      </c>
      <c r="AI408" s="13">
        <v>3.5431649999999998E-4</v>
      </c>
      <c r="AJ408" s="13">
        <v>3.2812153999999997E-4</v>
      </c>
      <c r="AK408" s="13">
        <v>3.0512462E-4</v>
      </c>
      <c r="AL408" s="13">
        <v>2.8401366000000003E-4</v>
      </c>
      <c r="AM408" s="13">
        <v>2.6569845999999998E-4</v>
      </c>
      <c r="AN408" s="13">
        <v>2.4915148000000001E-4</v>
      </c>
      <c r="AO408" s="13">
        <v>2.3458914000000004E-4</v>
      </c>
      <c r="AP408" s="13">
        <v>2.2116137999999999E-4</v>
      </c>
      <c r="AQ408" s="13">
        <v>2.0960109999999997E-4</v>
      </c>
      <c r="AR408" s="13">
        <v>1.9863332E-4</v>
      </c>
      <c r="AS408" s="13">
        <v>1.892175E-4</v>
      </c>
      <c r="AT408" s="13">
        <v>1.8047098399999998E-4</v>
      </c>
      <c r="AU408" s="13">
        <v>1.7272584800000001E-4</v>
      </c>
      <c r="AV408" s="13">
        <v>1.6545534E-4</v>
      </c>
      <c r="AW408" s="13">
        <v>1.58172404E-4</v>
      </c>
      <c r="AX408" s="13">
        <v>1.51196756E-4</v>
      </c>
      <c r="AY408" s="13">
        <v>1.4491537999999999E-4</v>
      </c>
      <c r="AZ408" s="13">
        <v>1.3828433600000001E-4</v>
      </c>
      <c r="BA408" s="13">
        <v>1.32716824E-4</v>
      </c>
      <c r="BB408" s="13">
        <v>1.2686012799999999E-4</v>
      </c>
      <c r="BC408" s="13">
        <v>1.2188735999999999E-4</v>
      </c>
      <c r="BD408" s="13">
        <v>1.1740445999999999E-4</v>
      </c>
      <c r="BE408" s="13">
        <v>1.1278870399999998E-4</v>
      </c>
      <c r="BF408" s="13">
        <v>1.0914111199999999E-4</v>
      </c>
      <c r="BG408" s="13">
        <v>1.0530633999999999E-4</v>
      </c>
      <c r="BH408" s="13">
        <v>1.01769932E-4</v>
      </c>
      <c r="BI408" s="13">
        <v>9.8910831999999996E-5</v>
      </c>
      <c r="BJ408" s="13">
        <v>9.590502400000001E-5</v>
      </c>
      <c r="BK408" s="13">
        <v>9.3020679999999994E-5</v>
      </c>
      <c r="BL408" s="13">
        <v>9.0209791999999983E-5</v>
      </c>
      <c r="BM408" s="13">
        <v>8.7694775999999994E-5</v>
      </c>
      <c r="BN408" s="13">
        <v>8.508740799999999E-5</v>
      </c>
      <c r="BO408" s="13">
        <v>8.3015011999999997E-5</v>
      </c>
      <c r="BP408" s="13">
        <v>8.1101043999999995E-5</v>
      </c>
      <c r="BQ408" s="13">
        <v>7.9198148000000001E-5</v>
      </c>
      <c r="BR408" s="13">
        <v>7.6907423999999987E-5</v>
      </c>
      <c r="BS408" s="13">
        <v>7.4772748000000001E-5</v>
      </c>
      <c r="BT408" s="13">
        <v>7.3032299999999995E-5</v>
      </c>
      <c r="BU408" s="13">
        <v>7.1562611999999998E-5</v>
      </c>
      <c r="BV408" s="13">
        <v>6.9667744000000004E-5</v>
      </c>
      <c r="BW408" s="13">
        <v>6.8513650000000004E-5</v>
      </c>
      <c r="BX408" s="13">
        <v>6.6983466E-5</v>
      </c>
      <c r="BY408" s="13">
        <v>6.5360421999999992E-5</v>
      </c>
      <c r="BZ408" s="13">
        <v>6.3386506000000003E-5</v>
      </c>
      <c r="CA408" s="13">
        <v>6.1697441999999998E-5</v>
      </c>
      <c r="CB408" s="13">
        <v>6.0033640000000003E-5</v>
      </c>
      <c r="CC408" s="13">
        <v>5.8324478E-5</v>
      </c>
      <c r="CD408" s="13">
        <v>5.7113083999999997E-5</v>
      </c>
      <c r="CE408" s="13">
        <v>5.6143513999999994E-5</v>
      </c>
      <c r="CF408" s="13">
        <v>5.4969887999999991E-5</v>
      </c>
      <c r="CG408" s="13">
        <v>5.4204237999999996E-5</v>
      </c>
      <c r="CH408" s="13">
        <v>5.2843298000000004E-5</v>
      </c>
      <c r="CI408" s="13">
        <v>5.1889235999999996E-5</v>
      </c>
      <c r="CJ408" s="13">
        <v>5.1108159999999997E-5</v>
      </c>
      <c r="CK408" s="13">
        <v>5.0218896000000004E-5</v>
      </c>
      <c r="CL408" s="13">
        <v>4.9673118E-5</v>
      </c>
      <c r="CM408" s="13">
        <v>4.8800787999999996E-5</v>
      </c>
      <c r="CN408" s="13">
        <v>4.7719951999999999E-5</v>
      </c>
      <c r="CO408" s="13">
        <v>4.6876316000000001E-5</v>
      </c>
      <c r="CP408" s="13">
        <v>4.6115477999999996E-5</v>
      </c>
      <c r="CQ408" s="13">
        <v>4.5600567999999998E-5</v>
      </c>
      <c r="CR408" s="13">
        <v>4.50923136E-5</v>
      </c>
      <c r="CS408" s="13">
        <v>4.4604603999999994E-5</v>
      </c>
      <c r="CT408" s="13">
        <v>4.3822395600000005E-5</v>
      </c>
      <c r="CU408" s="13">
        <v>4.2871279599999996E-5</v>
      </c>
      <c r="CV408" s="13">
        <v>4.2033264799999997E-5</v>
      </c>
      <c r="CW408" s="13">
        <v>4.1573611599999998E-5</v>
      </c>
      <c r="CX408" s="13">
        <v>4.0878353599999999E-5</v>
      </c>
      <c r="CY408" s="13">
        <v>4.0558556000000001E-5</v>
      </c>
      <c r="CZ408" s="13">
        <v>4.0276141199999994E-5</v>
      </c>
      <c r="DA408" s="13">
        <v>3.9539555199999997E-5</v>
      </c>
      <c r="DB408" s="13">
        <v>3.8339293999999998E-5</v>
      </c>
      <c r="DC408" s="13">
        <v>3.7676075199999998E-5</v>
      </c>
      <c r="DD408" s="13">
        <v>3.7275894399999997E-5</v>
      </c>
      <c r="DE408" s="13">
        <v>3.6756081199999997E-5</v>
      </c>
      <c r="DF408" s="13">
        <v>3.6456656399999992E-5</v>
      </c>
      <c r="DG408" s="13">
        <v>3.6416296000000001E-5</v>
      </c>
      <c r="DH408" s="13">
        <v>3.6128778799999998E-5</v>
      </c>
      <c r="DI408" s="13">
        <v>3.5408168000000003E-5</v>
      </c>
      <c r="DJ408" s="13">
        <v>3.4847375199999996E-5</v>
      </c>
      <c r="DK408" s="13">
        <v>3.4428110399999997E-5</v>
      </c>
      <c r="DL408" s="13">
        <v>3.4393687599999996E-5</v>
      </c>
      <c r="DM408" s="13">
        <v>3.4243963199999995E-5</v>
      </c>
      <c r="DN408" s="13">
        <v>3.3957772799999991E-5</v>
      </c>
      <c r="DO408" s="13">
        <v>3.4209704799999996E-5</v>
      </c>
      <c r="DP408" s="13">
        <v>3.4203121999999998E-5</v>
      </c>
      <c r="DQ408" s="13">
        <v>3.3592795599999997E-5</v>
      </c>
      <c r="DR408" s="13">
        <v>3.2992207199999995E-5</v>
      </c>
      <c r="DS408" s="13">
        <v>3.2390493999999998E-5</v>
      </c>
      <c r="DT408" s="13">
        <v>3.2054011600000001E-5</v>
      </c>
      <c r="DU408" s="13">
        <v>3.2453401999999995E-5</v>
      </c>
      <c r="DV408" s="13">
        <v>3.2548378400000001E-5</v>
      </c>
      <c r="DW408" s="13">
        <v>3.23033432E-5</v>
      </c>
      <c r="DX408" s="13">
        <v>3.2404503599999996E-5</v>
      </c>
      <c r="DY408" s="13">
        <v>3.2128178800000001E-5</v>
      </c>
      <c r="DZ408" s="13">
        <v>3.1610707600000001E-5</v>
      </c>
      <c r="EA408" s="13">
        <v>3.1405026399999999E-5</v>
      </c>
      <c r="EB408" s="13">
        <v>3.1058248799999998E-5</v>
      </c>
      <c r="EC408" s="13">
        <v>3.0780319199999996E-5</v>
      </c>
      <c r="ED408" s="13">
        <v>3.0534966799999998E-5</v>
      </c>
      <c r="EE408" s="13">
        <v>3.0539584799999997E-5</v>
      </c>
      <c r="EF408" s="13">
        <v>3.0443643199999999E-5</v>
      </c>
      <c r="EG408" s="13">
        <v>3.03963772E-5</v>
      </c>
      <c r="EH408" s="13">
        <v>3.0626419200000004E-5</v>
      </c>
      <c r="EI408" s="13">
        <v>3.1020507200000001E-5</v>
      </c>
      <c r="EJ408" s="13">
        <v>3.0864351199999998E-5</v>
      </c>
      <c r="EK408" s="13">
        <v>2.9979379199999995E-5</v>
      </c>
      <c r="EL408" s="13">
        <v>2.9508139199999996E-5</v>
      </c>
      <c r="EM408" s="13">
        <v>2.9132893599999997E-5</v>
      </c>
      <c r="EN408" s="13">
        <v>2.8627468799999999E-5</v>
      </c>
      <c r="EO408" s="13">
        <v>2.86946356E-5</v>
      </c>
      <c r="EP408" s="13">
        <v>2.9250794399999998E-5</v>
      </c>
      <c r="EQ408" s="13">
        <v>2.9568963200000003E-5</v>
      </c>
      <c r="ER408" s="13">
        <v>2.9617333600000002E-5</v>
      </c>
      <c r="ES408" s="13">
        <v>2.9514301199999996E-5</v>
      </c>
      <c r="ET408" s="13">
        <v>2.9519686E-5</v>
      </c>
      <c r="EU408" s="13">
        <v>2.9129617999999999E-5</v>
      </c>
      <c r="EV408" s="13">
        <v>2.8472830800000001E-5</v>
      </c>
      <c r="EW408" s="13">
        <v>2.8207053200000001E-5</v>
      </c>
      <c r="EX408" s="13">
        <v>2.7992875599999999E-5</v>
      </c>
      <c r="EY408" s="13">
        <v>2.7599898800000001E-5</v>
      </c>
      <c r="EZ408" s="13">
        <v>2.7535042000000001E-5</v>
      </c>
      <c r="FA408" s="13">
        <v>2.7706497999999998E-5</v>
      </c>
      <c r="FB408" s="13">
        <v>2.7691279199999999E-5</v>
      </c>
      <c r="FC408" s="13">
        <v>2.7506926399999997E-5</v>
      </c>
      <c r="FD408" s="13">
        <v>2.7610915599999998E-5</v>
      </c>
      <c r="FE408" s="13">
        <v>2.76389512E-5</v>
      </c>
      <c r="FF408" s="13">
        <v>2.7469697200000001E-5</v>
      </c>
      <c r="FG408" s="13">
        <v>2.7124681599999996E-5</v>
      </c>
      <c r="FH408" s="13">
        <v>2.6826136400000002E-5</v>
      </c>
      <c r="FI408" s="13">
        <v>2.6768216399999999E-5</v>
      </c>
      <c r="FJ408" s="13">
        <v>2.6649787600000001E-5</v>
      </c>
      <c r="FK408" s="13">
        <v>2.6368359200000001E-5</v>
      </c>
      <c r="FL408" s="13">
        <v>2.5864483599999999E-5</v>
      </c>
      <c r="FM408" s="13">
        <v>2.5689675999999997E-5</v>
      </c>
      <c r="FN408" s="13">
        <v>2.5743352399999997E-5</v>
      </c>
      <c r="FO408" s="13">
        <v>2.5628755599999997E-5</v>
      </c>
      <c r="FP408" s="13">
        <v>2.5381331199999998E-5</v>
      </c>
      <c r="FQ408" s="13">
        <v>2.5525145199999997E-5</v>
      </c>
      <c r="FR408" s="13">
        <v>2.6128986399999998E-5</v>
      </c>
      <c r="FS408" s="13">
        <v>2.6547607599999998E-5</v>
      </c>
      <c r="FT408" s="13">
        <v>2.6663540399999996E-5</v>
      </c>
      <c r="FU408" s="13">
        <v>2.6572731600000002E-5</v>
      </c>
      <c r="FV408" s="13">
        <v>2.6213002E-5</v>
      </c>
      <c r="FW408" s="13">
        <v>2.5776913999999999E-5</v>
      </c>
      <c r="FX408" s="13">
        <v>2.5479779199999999E-5</v>
      </c>
      <c r="FY408" s="13">
        <v>2.5004592400000002E-5</v>
      </c>
      <c r="FZ408" s="13">
        <v>2.4180499599999997E-5</v>
      </c>
      <c r="GA408" s="13">
        <v>2.3654666399999999E-5</v>
      </c>
      <c r="GB408" s="13">
        <v>2.3795640799999999E-5</v>
      </c>
      <c r="GC408" s="13">
        <v>2.4253847199999996E-5</v>
      </c>
      <c r="GD408" s="13">
        <v>2.4552440800000001E-5</v>
      </c>
      <c r="GE408" s="13">
        <v>2.49563116E-5</v>
      </c>
      <c r="GF408" s="13">
        <v>2.5718859999999999E-5</v>
      </c>
      <c r="GG408" s="13">
        <v>2.6247469600000001E-5</v>
      </c>
      <c r="GH408" s="13">
        <v>2.6117761199999999E-5</v>
      </c>
      <c r="GI408" s="13">
        <v>2.5435634399999997E-5</v>
      </c>
      <c r="GJ408" s="13">
        <v>2.4769624E-5</v>
      </c>
      <c r="GK408" s="13">
        <v>2.4032565200000002E-5</v>
      </c>
      <c r="GL408" s="13">
        <v>2.3282351999999998E-5</v>
      </c>
      <c r="GM408" s="13">
        <v>2.2781757599999998E-5</v>
      </c>
      <c r="GN408" s="13">
        <v>2.2825285999999998E-5</v>
      </c>
      <c r="GO408" s="13">
        <v>2.3097503599999998E-5</v>
      </c>
      <c r="GP408" s="13">
        <v>2.33001912E-5</v>
      </c>
      <c r="GQ408" s="13">
        <v>2.3264171200000001E-5</v>
      </c>
      <c r="GR408" s="13">
        <v>2.3570932000000002E-5</v>
      </c>
      <c r="GS408" s="13">
        <v>2.4181378399999998E-5</v>
      </c>
      <c r="GT408" s="13">
        <v>2.4234378399999999E-5</v>
      </c>
      <c r="GU408" s="13">
        <v>2.3867282399999998E-5</v>
      </c>
      <c r="GV408" s="13">
        <v>2.38604608E-5</v>
      </c>
      <c r="GW408" s="13">
        <v>2.4017232800000001E-5</v>
      </c>
      <c r="GX408" s="13">
        <v>2.3699340400000001E-5</v>
      </c>
    </row>
    <row r="409" spans="1:206" x14ac:dyDescent="0.25">
      <c r="A409" s="13" t="str">
        <f t="shared" si="5"/>
        <v>Boom-VERY COARSE-1-14-3</v>
      </c>
      <c r="B409" s="13" t="s">
        <v>57</v>
      </c>
      <c r="C409" s="13" t="s">
        <v>32</v>
      </c>
      <c r="D409" s="23">
        <v>1</v>
      </c>
      <c r="E409" s="23">
        <v>14</v>
      </c>
      <c r="F409" s="32">
        <v>3</v>
      </c>
      <c r="G409" s="13">
        <v>3.3232961999999998E-2</v>
      </c>
      <c r="H409" s="13">
        <v>1.8432054E-2</v>
      </c>
      <c r="I409" s="13">
        <v>1.2561271999999998E-2</v>
      </c>
      <c r="J409" s="13">
        <v>9.1596484000000013E-3</v>
      </c>
      <c r="K409" s="13">
        <v>7.0038185999999995E-3</v>
      </c>
      <c r="L409" s="13">
        <v>5.5332905999999999E-3</v>
      </c>
      <c r="M409" s="13">
        <v>4.585067E-3</v>
      </c>
      <c r="N409" s="13">
        <v>3.8328060000000002E-3</v>
      </c>
      <c r="O409" s="13">
        <v>3.2016731999999996E-3</v>
      </c>
      <c r="P409" s="13">
        <v>2.7083799999999998E-3</v>
      </c>
      <c r="Q409" s="13">
        <v>2.2657046000000001E-3</v>
      </c>
      <c r="R409" s="13">
        <v>1.8582965999999999E-3</v>
      </c>
      <c r="S409" s="13">
        <v>1.5801125999999998E-3</v>
      </c>
      <c r="T409" s="13">
        <v>1.3257936799999999E-3</v>
      </c>
      <c r="U409" s="13">
        <v>1.1232851600000001E-3</v>
      </c>
      <c r="V409" s="13">
        <v>9.3142544000000002E-4</v>
      </c>
      <c r="W409" s="13">
        <v>7.8926483999999992E-4</v>
      </c>
      <c r="X409" s="13">
        <v>6.6868478000000004E-4</v>
      </c>
      <c r="Y409" s="13">
        <v>5.7698069999999996E-4</v>
      </c>
      <c r="Z409" s="13">
        <v>5.0336095999999996E-4</v>
      </c>
      <c r="AA409" s="13">
        <v>4.4312836000000001E-4</v>
      </c>
      <c r="AB409" s="13">
        <v>3.9504363999999997E-4</v>
      </c>
      <c r="AC409" s="13">
        <v>3.5406282000000002E-4</v>
      </c>
      <c r="AD409" s="13">
        <v>3.1945428000000001E-4</v>
      </c>
      <c r="AE409" s="13">
        <v>2.9125066000000002E-4</v>
      </c>
      <c r="AF409" s="13">
        <v>2.6592648000000002E-4</v>
      </c>
      <c r="AG409" s="13">
        <v>2.4451627999999998E-4</v>
      </c>
      <c r="AH409" s="13">
        <v>2.2629913999999999E-4</v>
      </c>
      <c r="AI409" s="13">
        <v>2.1067259999999998E-4</v>
      </c>
      <c r="AJ409" s="13">
        <v>1.9699332000000001E-4</v>
      </c>
      <c r="AK409" s="13">
        <v>1.85115412E-4</v>
      </c>
      <c r="AL409" s="13">
        <v>1.7447384400000001E-4</v>
      </c>
      <c r="AM409" s="13">
        <v>1.6445135999999997E-4</v>
      </c>
      <c r="AN409" s="13">
        <v>1.5576780799999998E-4</v>
      </c>
      <c r="AO409" s="13">
        <v>1.4833427199999999E-4</v>
      </c>
      <c r="AP409" s="13">
        <v>1.41354448E-4</v>
      </c>
      <c r="AQ409" s="13">
        <v>1.3498644399999999E-4</v>
      </c>
      <c r="AR409" s="13">
        <v>1.2950922799999999E-4</v>
      </c>
      <c r="AS409" s="13">
        <v>1.2387492800000001E-4</v>
      </c>
      <c r="AT409" s="13">
        <v>1.1879832399999999E-4</v>
      </c>
      <c r="AU409" s="13">
        <v>1.1415742800000001E-4</v>
      </c>
      <c r="AV409" s="13">
        <v>1.0977826399999999E-4</v>
      </c>
      <c r="AW409" s="13">
        <v>1.0573522799999999E-4</v>
      </c>
      <c r="AX409" s="13">
        <v>1.0183401199999999E-4</v>
      </c>
      <c r="AY409" s="13">
        <v>9.8459363999999996E-5</v>
      </c>
      <c r="AZ409" s="13">
        <v>9.5180624000000007E-5</v>
      </c>
      <c r="BA409" s="13">
        <v>9.2393727999999986E-5</v>
      </c>
      <c r="BB409" s="13">
        <v>8.9909363999999992E-5</v>
      </c>
      <c r="BC409" s="13">
        <v>8.7782799999999982E-5</v>
      </c>
      <c r="BD409" s="13">
        <v>8.5529484000000005E-5</v>
      </c>
      <c r="BE409" s="13">
        <v>8.3591832000000002E-5</v>
      </c>
      <c r="BF409" s="13">
        <v>8.165274799999999E-5</v>
      </c>
      <c r="BG409" s="13">
        <v>7.9657831999999996E-5</v>
      </c>
      <c r="BH409" s="13">
        <v>7.8156547999999994E-5</v>
      </c>
      <c r="BI409" s="13">
        <v>7.6323035999999986E-5</v>
      </c>
      <c r="BJ409" s="13">
        <v>7.4912764E-5</v>
      </c>
      <c r="BK409" s="13">
        <v>7.3468184000000005E-5</v>
      </c>
      <c r="BL409" s="13">
        <v>7.1400763999999997E-5</v>
      </c>
      <c r="BM409" s="13">
        <v>7.0414843999999996E-5</v>
      </c>
      <c r="BN409" s="13">
        <v>6.9044783999999996E-5</v>
      </c>
      <c r="BO409" s="13">
        <v>6.7867815999999998E-5</v>
      </c>
      <c r="BP409" s="13">
        <v>6.6662056E-5</v>
      </c>
      <c r="BQ409" s="13">
        <v>6.5032767999999991E-5</v>
      </c>
      <c r="BR409" s="13">
        <v>6.3985581999999997E-5</v>
      </c>
      <c r="BS409" s="13">
        <v>6.3057541999999992E-5</v>
      </c>
      <c r="BT409" s="13">
        <v>6.2258303999999991E-5</v>
      </c>
      <c r="BU409" s="13">
        <v>6.1871404000000003E-5</v>
      </c>
      <c r="BV409" s="13">
        <v>6.0938508000000001E-5</v>
      </c>
      <c r="BW409" s="13">
        <v>5.976237E-5</v>
      </c>
      <c r="BX409" s="13">
        <v>5.9125709999999996E-5</v>
      </c>
      <c r="BY409" s="13">
        <v>5.8627278E-5</v>
      </c>
      <c r="BZ409" s="13">
        <v>5.7963066000000001E-5</v>
      </c>
      <c r="CA409" s="13">
        <v>5.7657446E-5</v>
      </c>
      <c r="CB409" s="13">
        <v>5.7112501599999998E-5</v>
      </c>
      <c r="CC409" s="13">
        <v>5.6159180799999994E-5</v>
      </c>
      <c r="CD409" s="13">
        <v>5.5229996E-5</v>
      </c>
      <c r="CE409" s="13">
        <v>5.49012704E-5</v>
      </c>
      <c r="CF409" s="13">
        <v>5.4548335199999993E-5</v>
      </c>
      <c r="CG409" s="13">
        <v>5.4103698000000003E-5</v>
      </c>
      <c r="CH409" s="13">
        <v>5.3903414800000001E-5</v>
      </c>
      <c r="CI409" s="13">
        <v>5.3396562399999999E-5</v>
      </c>
      <c r="CJ409" s="13">
        <v>5.2521594000000006E-5</v>
      </c>
      <c r="CK409" s="13">
        <v>5.1678166800000003E-5</v>
      </c>
      <c r="CL409" s="13">
        <v>5.1286216400000001E-5</v>
      </c>
      <c r="CM409" s="13">
        <v>5.1118808399999997E-5</v>
      </c>
      <c r="CN409" s="13">
        <v>5.0836576399999994E-5</v>
      </c>
      <c r="CO409" s="13">
        <v>5.0559837599999994E-5</v>
      </c>
      <c r="CP409" s="13">
        <v>5.0415003199999996E-5</v>
      </c>
      <c r="CQ409" s="13">
        <v>4.9671733200000001E-5</v>
      </c>
      <c r="CR409" s="13">
        <v>4.8937878400000004E-5</v>
      </c>
      <c r="CS409" s="13">
        <v>4.8473654800000003E-5</v>
      </c>
      <c r="CT409" s="13">
        <v>4.79275752E-5</v>
      </c>
      <c r="CU409" s="13">
        <v>4.7945573999999993E-5</v>
      </c>
      <c r="CV409" s="13">
        <v>4.7517870800000005E-5</v>
      </c>
      <c r="CW409" s="13">
        <v>4.7383319599999999E-5</v>
      </c>
      <c r="CX409" s="13">
        <v>4.7758019199999994E-5</v>
      </c>
      <c r="CY409" s="13">
        <v>4.7253785199999994E-5</v>
      </c>
      <c r="CZ409" s="13">
        <v>4.6171904800000001E-5</v>
      </c>
      <c r="DA409" s="13">
        <v>4.54757924E-5</v>
      </c>
      <c r="DB409" s="13">
        <v>4.4780787199999998E-5</v>
      </c>
      <c r="DC409" s="13">
        <v>4.47317064E-5</v>
      </c>
      <c r="DD409" s="13">
        <v>4.5210540799999999E-5</v>
      </c>
      <c r="DE409" s="13">
        <v>4.4839523200000003E-5</v>
      </c>
      <c r="DF409" s="13">
        <v>4.4444378800000004E-5</v>
      </c>
      <c r="DG409" s="13">
        <v>4.4376013599999995E-5</v>
      </c>
      <c r="DH409" s="13">
        <v>4.3930010399999995E-5</v>
      </c>
      <c r="DI409" s="13">
        <v>4.3382284400000002E-5</v>
      </c>
      <c r="DJ409" s="13">
        <v>4.3149486399999992E-5</v>
      </c>
      <c r="DK409" s="13">
        <v>4.2974972399999991E-5</v>
      </c>
      <c r="DL409" s="13">
        <v>4.2084844400000001E-5</v>
      </c>
      <c r="DM409" s="13">
        <v>4.1084119199999997E-5</v>
      </c>
      <c r="DN409" s="13">
        <v>4.0278723199999997E-5</v>
      </c>
      <c r="DO409" s="13">
        <v>3.9597212799999993E-5</v>
      </c>
      <c r="DP409" s="13">
        <v>3.9181304000000001E-5</v>
      </c>
      <c r="DQ409" s="13">
        <v>3.9004872799999999E-5</v>
      </c>
      <c r="DR409" s="13">
        <v>3.8974143200000004E-5</v>
      </c>
      <c r="DS409" s="13">
        <v>3.8396197999999998E-5</v>
      </c>
      <c r="DT409" s="13">
        <v>3.7376129599999998E-5</v>
      </c>
      <c r="DU409" s="13">
        <v>3.6570416399999995E-5</v>
      </c>
      <c r="DV409" s="13">
        <v>3.57924548E-5</v>
      </c>
      <c r="DW409" s="13">
        <v>3.5339776399999997E-5</v>
      </c>
      <c r="DX409" s="13">
        <v>3.5140969999999999E-5</v>
      </c>
      <c r="DY409" s="13">
        <v>3.4973826399999998E-5</v>
      </c>
      <c r="DZ409" s="13">
        <v>3.4973715199999998E-5</v>
      </c>
      <c r="EA409" s="13">
        <v>3.4584357999999999E-5</v>
      </c>
      <c r="EB409" s="13">
        <v>3.3714682800000001E-5</v>
      </c>
      <c r="EC409" s="13">
        <v>3.2978347200000001E-5</v>
      </c>
      <c r="ED409" s="13">
        <v>3.2079052399999998E-5</v>
      </c>
      <c r="EE409" s="13">
        <v>3.14918708E-5</v>
      </c>
      <c r="EF409" s="13">
        <v>3.1368266400000003E-5</v>
      </c>
      <c r="EG409" s="13">
        <v>3.13764216E-5</v>
      </c>
      <c r="EH409" s="13">
        <v>3.1401075599999994E-5</v>
      </c>
      <c r="EI409" s="13">
        <v>3.1290679599999994E-5</v>
      </c>
      <c r="EJ409" s="13">
        <v>3.0789096000000002E-5</v>
      </c>
      <c r="EK409" s="13">
        <v>3.00953212E-5</v>
      </c>
      <c r="EL409" s="13">
        <v>2.9389404800000001E-5</v>
      </c>
      <c r="EM409" s="13">
        <v>2.8462734000000001E-5</v>
      </c>
      <c r="EN409" s="13">
        <v>2.7912503600000002E-5</v>
      </c>
      <c r="EO409" s="13">
        <v>2.7690845200000002E-5</v>
      </c>
      <c r="EP409" s="13">
        <v>2.7625650800000002E-5</v>
      </c>
      <c r="EQ409" s="13">
        <v>2.7511057200000001E-5</v>
      </c>
      <c r="ER409" s="13">
        <v>2.7528371599999999E-5</v>
      </c>
      <c r="ES409" s="13">
        <v>2.7575028000000003E-5</v>
      </c>
      <c r="ET409" s="13">
        <v>2.7465631600000001E-5</v>
      </c>
      <c r="EU409" s="13">
        <v>2.7312186000000001E-5</v>
      </c>
      <c r="EV409" s="13">
        <v>2.7089136399999996E-5</v>
      </c>
      <c r="EW409" s="13">
        <v>2.6658755999999999E-5</v>
      </c>
      <c r="EX409" s="13">
        <v>2.63539084E-5</v>
      </c>
      <c r="EY409" s="13">
        <v>2.6183119599999998E-5</v>
      </c>
      <c r="EZ409" s="13">
        <v>2.6306777599999997E-5</v>
      </c>
      <c r="FA409" s="13">
        <v>2.6459437599999997E-5</v>
      </c>
      <c r="FB409" s="13">
        <v>2.64089684E-5</v>
      </c>
      <c r="FC409" s="13">
        <v>2.6608029999999999E-5</v>
      </c>
      <c r="FD409" s="13">
        <v>2.6620906399999997E-5</v>
      </c>
      <c r="FE409" s="13">
        <v>2.6488458799999997E-5</v>
      </c>
      <c r="FF409" s="13">
        <v>2.6258273999999998E-5</v>
      </c>
      <c r="FG409" s="13">
        <v>2.5876829199999999E-5</v>
      </c>
      <c r="FH409" s="13">
        <v>2.55146692E-5</v>
      </c>
      <c r="FI409" s="13">
        <v>2.5180828800000001E-5</v>
      </c>
      <c r="FJ409" s="13">
        <v>2.4995829199999998E-5</v>
      </c>
      <c r="FK409" s="13">
        <v>2.5194275999999998E-5</v>
      </c>
      <c r="FL409" s="13">
        <v>2.535776E-5</v>
      </c>
      <c r="FM409" s="13">
        <v>2.5293615200000002E-5</v>
      </c>
      <c r="FN409" s="13">
        <v>2.52723532E-5</v>
      </c>
      <c r="FO409" s="13">
        <v>2.5351584799999999E-5</v>
      </c>
      <c r="FP409" s="13">
        <v>2.53330332E-5</v>
      </c>
      <c r="FQ409" s="13">
        <v>2.5164291999999997E-5</v>
      </c>
      <c r="FR409" s="13">
        <v>2.4697393199999999E-5</v>
      </c>
      <c r="FS409" s="13">
        <v>2.4514965599999999E-5</v>
      </c>
      <c r="FT409" s="13">
        <v>2.4509472E-5</v>
      </c>
      <c r="FU409" s="13">
        <v>2.42932112E-5</v>
      </c>
      <c r="FV409" s="13">
        <v>2.4030034400000001E-5</v>
      </c>
      <c r="FW409" s="13">
        <v>2.37977908E-5</v>
      </c>
      <c r="FX409" s="13">
        <v>2.3819808E-5</v>
      </c>
      <c r="FY409" s="13">
        <v>2.3905779999999999E-5</v>
      </c>
      <c r="FZ409" s="13">
        <v>2.3860455200000003E-5</v>
      </c>
      <c r="GA409" s="13">
        <v>2.3845087600000001E-5</v>
      </c>
      <c r="GB409" s="13">
        <v>2.3980034E-5</v>
      </c>
      <c r="GC409" s="13">
        <v>2.3958834800000001E-5</v>
      </c>
      <c r="GD409" s="13">
        <v>2.39490008E-5</v>
      </c>
      <c r="GE409" s="13">
        <v>2.3893715599999995E-5</v>
      </c>
      <c r="GF409" s="13">
        <v>2.3689823600000001E-5</v>
      </c>
      <c r="GG409" s="13">
        <v>2.3365459599999999E-5</v>
      </c>
      <c r="GH409" s="13">
        <v>2.3068917599999998E-5</v>
      </c>
      <c r="GI409" s="13">
        <v>2.3046641199999999E-5</v>
      </c>
      <c r="GJ409" s="13">
        <v>2.2702374799999996E-5</v>
      </c>
      <c r="GK409" s="13">
        <v>2.2260897200000001E-5</v>
      </c>
      <c r="GL409" s="13">
        <v>2.2251265999999999E-5</v>
      </c>
      <c r="GM409" s="13">
        <v>2.2447687999999999E-5</v>
      </c>
      <c r="GN409" s="13">
        <v>2.2511048799999999E-5</v>
      </c>
      <c r="GO409" s="13">
        <v>2.2539577599999997E-5</v>
      </c>
      <c r="GP409" s="13">
        <v>2.2940153199999999E-5</v>
      </c>
      <c r="GQ409" s="13">
        <v>2.3383217599999996E-5</v>
      </c>
      <c r="GR409" s="13">
        <v>2.3412236800000004E-5</v>
      </c>
      <c r="GS409" s="13">
        <v>2.2988373200000001E-5</v>
      </c>
      <c r="GT409" s="13">
        <v>2.2664501599999999E-5</v>
      </c>
      <c r="GU409" s="13">
        <v>2.26143084E-5</v>
      </c>
      <c r="GV409" s="13">
        <v>2.2283908E-5</v>
      </c>
      <c r="GW409" s="13">
        <v>2.18944868E-5</v>
      </c>
      <c r="GX409" s="13">
        <v>2.1696827599999999E-5</v>
      </c>
    </row>
    <row r="410" spans="1:206" x14ac:dyDescent="0.25">
      <c r="A410" s="13" t="str">
        <f t="shared" si="5"/>
        <v>Boom-VERY COARSE-1-7-3</v>
      </c>
      <c r="B410" s="13" t="s">
        <v>57</v>
      </c>
      <c r="C410" s="13" t="s">
        <v>32</v>
      </c>
      <c r="D410" s="23">
        <v>1</v>
      </c>
      <c r="E410" s="23">
        <v>7</v>
      </c>
      <c r="F410" s="32">
        <v>3</v>
      </c>
      <c r="G410" s="13">
        <v>1.9595264000000001E-2</v>
      </c>
      <c r="H410" s="13">
        <v>8.8470692E-3</v>
      </c>
      <c r="I410" s="13">
        <v>5.7520204000000002E-3</v>
      </c>
      <c r="J410" s="13">
        <v>3.7293076000000005E-3</v>
      </c>
      <c r="K410" s="13">
        <v>2.3834592000000002E-3</v>
      </c>
      <c r="L410" s="13">
        <v>1.6971356E-3</v>
      </c>
      <c r="M410" s="13">
        <v>1.4032646E-3</v>
      </c>
      <c r="N410" s="13">
        <v>1.2780728000000002E-3</v>
      </c>
      <c r="O410" s="13">
        <v>1.1684826E-3</v>
      </c>
      <c r="P410" s="13">
        <v>1.02475648E-3</v>
      </c>
      <c r="Q410" s="13">
        <v>9.1083964000000003E-4</v>
      </c>
      <c r="R410" s="13">
        <v>8.0228541999999997E-4</v>
      </c>
      <c r="S410" s="13">
        <v>7.2274513999999999E-4</v>
      </c>
      <c r="T410" s="13">
        <v>6.3209425999999997E-4</v>
      </c>
      <c r="U410" s="13">
        <v>5.4161706000000007E-4</v>
      </c>
      <c r="V410" s="13">
        <v>4.5906484000000003E-4</v>
      </c>
      <c r="W410" s="13">
        <v>3.9427570000000005E-4</v>
      </c>
      <c r="X410" s="13">
        <v>3.3967596000000002E-4</v>
      </c>
      <c r="Y410" s="13">
        <v>2.99637E-4</v>
      </c>
      <c r="Z410" s="13">
        <v>2.6832867999999996E-4</v>
      </c>
      <c r="AA410" s="13">
        <v>2.4397086000000002E-4</v>
      </c>
      <c r="AB410" s="13">
        <v>2.2626143200000002E-4</v>
      </c>
      <c r="AC410" s="13">
        <v>2.13633256E-4</v>
      </c>
      <c r="AD410" s="13">
        <v>2.0305901200000001E-4</v>
      </c>
      <c r="AE410" s="13">
        <v>1.9343903199999998E-4</v>
      </c>
      <c r="AF410" s="13">
        <v>1.8479531599999998E-4</v>
      </c>
      <c r="AG410" s="13">
        <v>1.77421444E-4</v>
      </c>
      <c r="AH410" s="13">
        <v>1.7085972400000002E-4</v>
      </c>
      <c r="AI410" s="13">
        <v>1.6484109600000001E-4</v>
      </c>
      <c r="AJ410" s="13">
        <v>1.59245264E-4</v>
      </c>
      <c r="AK410" s="13">
        <v>1.5405934000000001E-4</v>
      </c>
      <c r="AL410" s="13">
        <v>1.4897502399999999E-4</v>
      </c>
      <c r="AM410" s="13">
        <v>1.4417415599999998E-4</v>
      </c>
      <c r="AN410" s="13">
        <v>1.3975406799999999E-4</v>
      </c>
      <c r="AO410" s="13">
        <v>1.35461976E-4</v>
      </c>
      <c r="AP410" s="13">
        <v>1.31387116E-4</v>
      </c>
      <c r="AQ410" s="13">
        <v>1.2759859999999999E-4</v>
      </c>
      <c r="AR410" s="13">
        <v>1.2387944399999999E-4</v>
      </c>
      <c r="AS410" s="13">
        <v>1.20548116E-4</v>
      </c>
      <c r="AT410" s="13">
        <v>1.174852E-4</v>
      </c>
      <c r="AU410" s="13">
        <v>1.14485404E-4</v>
      </c>
      <c r="AV410" s="13">
        <v>1.1136554799999998E-4</v>
      </c>
      <c r="AW410" s="13">
        <v>1.0860496799999999E-4</v>
      </c>
      <c r="AX410" s="13">
        <v>1.0600032800000001E-4</v>
      </c>
      <c r="AY410" s="13">
        <v>1.0325819999999999E-4</v>
      </c>
      <c r="AZ410" s="13">
        <v>1.00502388E-4</v>
      </c>
      <c r="BA410" s="13">
        <v>9.8013675999999994E-5</v>
      </c>
      <c r="BB410" s="13">
        <v>9.5967611999999992E-5</v>
      </c>
      <c r="BC410" s="13">
        <v>9.3855967999999996E-5</v>
      </c>
      <c r="BD410" s="13">
        <v>9.1583499999999988E-5</v>
      </c>
      <c r="BE410" s="13">
        <v>8.9885904000000004E-5</v>
      </c>
      <c r="BF410" s="13">
        <v>8.803018799999999E-5</v>
      </c>
      <c r="BG410" s="13">
        <v>8.6204595999999994E-5</v>
      </c>
      <c r="BH410" s="13">
        <v>8.4285187999999991E-5</v>
      </c>
      <c r="BI410" s="13">
        <v>8.2355687999999995E-5</v>
      </c>
      <c r="BJ410" s="13">
        <v>8.0510855999999995E-5</v>
      </c>
      <c r="BK410" s="13">
        <v>7.9139935999999989E-5</v>
      </c>
      <c r="BL410" s="13">
        <v>7.8213532000000007E-5</v>
      </c>
      <c r="BM410" s="13">
        <v>7.68202E-5</v>
      </c>
      <c r="BN410" s="13">
        <v>7.5403203999999994E-5</v>
      </c>
      <c r="BO410" s="13">
        <v>7.4611116000000005E-5</v>
      </c>
      <c r="BP410" s="13">
        <v>7.3875003999999991E-5</v>
      </c>
      <c r="BQ410" s="13">
        <v>7.3116180000000008E-5</v>
      </c>
      <c r="BR410" s="13">
        <v>7.1884219999999993E-5</v>
      </c>
      <c r="BS410" s="13">
        <v>7.0807431999999997E-5</v>
      </c>
      <c r="BT410" s="13">
        <v>6.9960799999999989E-5</v>
      </c>
      <c r="BU410" s="13">
        <v>6.9340168000000003E-5</v>
      </c>
      <c r="BV410" s="13">
        <v>6.8413856000000005E-5</v>
      </c>
      <c r="BW410" s="13">
        <v>6.7786784000000002E-5</v>
      </c>
      <c r="BX410" s="13">
        <v>6.6919115999999998E-5</v>
      </c>
      <c r="BY410" s="13">
        <v>6.6058584000000008E-5</v>
      </c>
      <c r="BZ410" s="13">
        <v>6.4943011999999998E-5</v>
      </c>
      <c r="CA410" s="13">
        <v>6.3827086000000006E-5</v>
      </c>
      <c r="CB410" s="13">
        <v>6.2994225999999992E-5</v>
      </c>
      <c r="CC410" s="13">
        <v>6.2578053199999998E-5</v>
      </c>
      <c r="CD410" s="13">
        <v>6.1929758399999996E-5</v>
      </c>
      <c r="CE410" s="13">
        <v>6.1000905199999998E-5</v>
      </c>
      <c r="CF410" s="13">
        <v>5.9941308799999996E-5</v>
      </c>
      <c r="CG410" s="13">
        <v>5.8915844399999996E-5</v>
      </c>
      <c r="CH410" s="13">
        <v>5.8354851600000002E-5</v>
      </c>
      <c r="CI410" s="13">
        <v>5.7702342E-5</v>
      </c>
      <c r="CJ410" s="13">
        <v>5.7458733999999999E-5</v>
      </c>
      <c r="CK410" s="13">
        <v>5.7354330800000002E-5</v>
      </c>
      <c r="CL410" s="13">
        <v>5.6148391999999997E-5</v>
      </c>
      <c r="CM410" s="13">
        <v>5.4946217199999996E-5</v>
      </c>
      <c r="CN410" s="13">
        <v>5.4255021199999995E-5</v>
      </c>
      <c r="CO410" s="13">
        <v>5.3854410399999998E-5</v>
      </c>
      <c r="CP410" s="13">
        <v>5.36515988E-5</v>
      </c>
      <c r="CQ410" s="13">
        <v>5.3079672399999996E-5</v>
      </c>
      <c r="CR410" s="13">
        <v>5.2522903199999996E-5</v>
      </c>
      <c r="CS410" s="13">
        <v>5.1793077600000004E-5</v>
      </c>
      <c r="CT410" s="13">
        <v>5.1318794799999997E-5</v>
      </c>
      <c r="CU410" s="13">
        <v>5.0995117599999998E-5</v>
      </c>
      <c r="CV410" s="13">
        <v>4.9849632799999998E-5</v>
      </c>
      <c r="CW410" s="13">
        <v>4.9071842400000001E-5</v>
      </c>
      <c r="CX410" s="13">
        <v>4.8504096399999997E-5</v>
      </c>
      <c r="CY410" s="13">
        <v>4.79283772E-5</v>
      </c>
      <c r="CZ410" s="13">
        <v>4.7161088799999998E-5</v>
      </c>
      <c r="DA410" s="13">
        <v>4.6141010400000005E-5</v>
      </c>
      <c r="DB410" s="13">
        <v>4.5260465999999998E-5</v>
      </c>
      <c r="DC410" s="13">
        <v>4.4902576E-5</v>
      </c>
      <c r="DD410" s="13">
        <v>4.4170045999999998E-5</v>
      </c>
      <c r="DE410" s="13">
        <v>4.3872965599999999E-5</v>
      </c>
      <c r="DF410" s="13">
        <v>4.3491418399999997E-5</v>
      </c>
      <c r="DG410" s="13">
        <v>4.2771526799999999E-5</v>
      </c>
      <c r="DH410" s="13">
        <v>4.1624911200000002E-5</v>
      </c>
      <c r="DI410" s="13">
        <v>4.0754020799999997E-5</v>
      </c>
      <c r="DJ410" s="13">
        <v>4.0180648799999997E-5</v>
      </c>
      <c r="DK410" s="13">
        <v>3.9846995999999995E-5</v>
      </c>
      <c r="DL410" s="13">
        <v>3.9516594399999997E-5</v>
      </c>
      <c r="DM410" s="13">
        <v>3.9216595199999996E-5</v>
      </c>
      <c r="DN410" s="13">
        <v>3.8873948399999992E-5</v>
      </c>
      <c r="DO410" s="13">
        <v>3.8085684799999996E-5</v>
      </c>
      <c r="DP410" s="13">
        <v>3.7443079999999993E-5</v>
      </c>
      <c r="DQ410" s="13">
        <v>3.6713431999999994E-5</v>
      </c>
      <c r="DR410" s="13">
        <v>3.5713982000000001E-5</v>
      </c>
      <c r="DS410" s="13">
        <v>3.5544206000000001E-5</v>
      </c>
      <c r="DT410" s="13">
        <v>3.5680100799999997E-5</v>
      </c>
      <c r="DU410" s="13">
        <v>3.51446704E-5</v>
      </c>
      <c r="DV410" s="13">
        <v>3.4701192799999997E-5</v>
      </c>
      <c r="DW410" s="13">
        <v>3.41012856E-5</v>
      </c>
      <c r="DX410" s="13">
        <v>3.3566456800000004E-5</v>
      </c>
      <c r="DY410" s="13">
        <v>3.2868011599999997E-5</v>
      </c>
      <c r="DZ410" s="13">
        <v>3.2398278799999997E-5</v>
      </c>
      <c r="EA410" s="13">
        <v>3.2178815199999995E-5</v>
      </c>
      <c r="EB410" s="13">
        <v>3.1828900799999996E-5</v>
      </c>
      <c r="EC410" s="13">
        <v>3.1557159200000001E-5</v>
      </c>
      <c r="ED410" s="13">
        <v>3.1093665999999997E-5</v>
      </c>
      <c r="EE410" s="13">
        <v>3.0368458799999997E-5</v>
      </c>
      <c r="EF410" s="13">
        <v>3.0208523999999996E-5</v>
      </c>
      <c r="EG410" s="13">
        <v>3.04586832E-5</v>
      </c>
      <c r="EH410" s="13">
        <v>3.0432777600000001E-5</v>
      </c>
      <c r="EI410" s="13">
        <v>3.02941984E-5</v>
      </c>
      <c r="EJ410" s="13">
        <v>2.9979443999999997E-5</v>
      </c>
      <c r="EK410" s="13">
        <v>2.9511518399999999E-5</v>
      </c>
      <c r="EL410" s="13">
        <v>2.8722369599999999E-5</v>
      </c>
      <c r="EM410" s="13">
        <v>2.7900498400000003E-5</v>
      </c>
      <c r="EN410" s="13">
        <v>2.7769896800000002E-5</v>
      </c>
      <c r="EO410" s="13">
        <v>2.8199847199999999E-5</v>
      </c>
      <c r="EP410" s="13">
        <v>2.8431938000000002E-5</v>
      </c>
      <c r="EQ410" s="13">
        <v>2.8378713200000002E-5</v>
      </c>
      <c r="ER410" s="13">
        <v>2.8085783600000001E-5</v>
      </c>
      <c r="ES410" s="13">
        <v>2.7729522799999999E-5</v>
      </c>
      <c r="ET410" s="13">
        <v>2.7195943999999999E-5</v>
      </c>
      <c r="EU410" s="13">
        <v>2.6743695199999999E-5</v>
      </c>
      <c r="EV410" s="13">
        <v>2.66279492E-5</v>
      </c>
      <c r="EW410" s="13">
        <v>2.64599128E-5</v>
      </c>
      <c r="EX410" s="13">
        <v>2.6173952399999999E-5</v>
      </c>
      <c r="EY410" s="13">
        <v>2.6015907199999998E-5</v>
      </c>
      <c r="EZ410" s="13">
        <v>2.5767955200000001E-5</v>
      </c>
      <c r="FA410" s="13">
        <v>2.5557395999999999E-5</v>
      </c>
      <c r="FB410" s="13">
        <v>2.5424811200000001E-5</v>
      </c>
      <c r="FC410" s="13">
        <v>2.5285823200000001E-5</v>
      </c>
      <c r="FD410" s="13">
        <v>2.5332415599999999E-5</v>
      </c>
      <c r="FE410" s="13">
        <v>2.5357271199999999E-5</v>
      </c>
      <c r="FF410" s="13">
        <v>2.52071632E-5</v>
      </c>
      <c r="FG410" s="13">
        <v>2.4797084399999999E-5</v>
      </c>
      <c r="FH410" s="13">
        <v>2.43104052E-5</v>
      </c>
      <c r="FI410" s="13">
        <v>2.392056E-5</v>
      </c>
      <c r="FJ410" s="13">
        <v>2.3707927999999997E-5</v>
      </c>
      <c r="FK410" s="13">
        <v>2.3638184799999999E-5</v>
      </c>
      <c r="FL410" s="13">
        <v>2.3761357600000001E-5</v>
      </c>
      <c r="FM410" s="13">
        <v>2.3326204399999998E-5</v>
      </c>
      <c r="FN410" s="13">
        <v>2.2937562799999998E-5</v>
      </c>
      <c r="FO410" s="13">
        <v>2.3023831599999999E-5</v>
      </c>
      <c r="FP410" s="13">
        <v>2.2873228399999999E-5</v>
      </c>
      <c r="FQ410" s="13">
        <v>2.2919409199999997E-5</v>
      </c>
      <c r="FR410" s="13">
        <v>2.3154451199999999E-5</v>
      </c>
      <c r="FS410" s="13">
        <v>2.3199750000000001E-5</v>
      </c>
      <c r="FT410" s="13">
        <v>2.3168610800000001E-5</v>
      </c>
      <c r="FU410" s="13">
        <v>2.2749551999999999E-5</v>
      </c>
      <c r="FV410" s="13">
        <v>2.20921916E-5</v>
      </c>
      <c r="FW410" s="13">
        <v>2.14931772E-5</v>
      </c>
      <c r="FX410" s="13">
        <v>2.1063187599999999E-5</v>
      </c>
      <c r="FY410" s="13">
        <v>2.0771968400000003E-5</v>
      </c>
      <c r="FZ410" s="13">
        <v>2.0729314E-5</v>
      </c>
      <c r="GA410" s="13">
        <v>2.0953471199999996E-5</v>
      </c>
      <c r="GB410" s="13">
        <v>2.1272136799999997E-5</v>
      </c>
      <c r="GC410" s="13">
        <v>2.13225916E-5</v>
      </c>
      <c r="GD410" s="13">
        <v>2.1060432E-5</v>
      </c>
      <c r="GE410" s="13">
        <v>2.0630543599999999E-5</v>
      </c>
      <c r="GF410" s="13">
        <v>2.0118293999999997E-5</v>
      </c>
      <c r="GG410" s="13">
        <v>1.94664964E-5</v>
      </c>
      <c r="GH410" s="13">
        <v>1.8687417199999996E-5</v>
      </c>
      <c r="GI410" s="13">
        <v>1.8392957999999997E-5</v>
      </c>
      <c r="GJ410" s="13">
        <v>1.8201688399999999E-5</v>
      </c>
      <c r="GK410" s="13">
        <v>1.8019167200000002E-5</v>
      </c>
      <c r="GL410" s="13">
        <v>1.8095671600000001E-5</v>
      </c>
      <c r="GM410" s="13">
        <v>1.8088945599999998E-5</v>
      </c>
      <c r="GN410" s="13">
        <v>1.8036901199999999E-5</v>
      </c>
      <c r="GO410" s="13">
        <v>1.8152352400000001E-5</v>
      </c>
      <c r="GP410" s="13">
        <v>1.81052124E-5</v>
      </c>
      <c r="GQ410" s="13">
        <v>1.7933753200000002E-5</v>
      </c>
      <c r="GR410" s="13">
        <v>1.7541271599999998E-5</v>
      </c>
      <c r="GS410" s="13">
        <v>1.7161885200000001E-5</v>
      </c>
      <c r="GT410" s="13">
        <v>1.71772816E-5</v>
      </c>
      <c r="GU410" s="13">
        <v>1.6940933999999999E-5</v>
      </c>
      <c r="GV410" s="13">
        <v>1.6473561200000001E-5</v>
      </c>
      <c r="GW410" s="13">
        <v>1.6194940399999999E-5</v>
      </c>
      <c r="GX410" s="13">
        <v>1.5766703199999997E-5</v>
      </c>
    </row>
    <row r="411" spans="1:206" x14ac:dyDescent="0.25">
      <c r="A411" s="13" t="str">
        <f t="shared" si="5"/>
        <v>Boom-EXTREMELY COARSE-1-20-Any</v>
      </c>
      <c r="B411" s="13" t="s">
        <v>57</v>
      </c>
      <c r="C411" s="13" t="s">
        <v>33</v>
      </c>
      <c r="D411" s="23">
        <v>1</v>
      </c>
      <c r="E411" s="23">
        <v>20</v>
      </c>
      <c r="F411" s="32" t="s">
        <v>48</v>
      </c>
      <c r="G411" s="33">
        <v>6.9249870000000005E-2</v>
      </c>
      <c r="H411" s="33">
        <v>5.0706025000000002E-2</v>
      </c>
      <c r="I411" s="33">
        <v>3.9540024999999999E-2</v>
      </c>
      <c r="J411" s="33">
        <v>3.3225150000000002E-2</v>
      </c>
      <c r="K411" s="33">
        <v>2.8793997500000001E-2</v>
      </c>
      <c r="L411" s="33">
        <v>2.5591570000000001E-2</v>
      </c>
      <c r="M411" s="33">
        <v>2.2941122500000001E-2</v>
      </c>
      <c r="N411" s="33">
        <v>2.0840709999999998E-2</v>
      </c>
      <c r="O411" s="33">
        <v>1.9008924999999999E-2</v>
      </c>
      <c r="P411" s="33">
        <v>1.7363787499999998E-2</v>
      </c>
      <c r="Q411" s="33">
        <v>1.5872114999999999E-2</v>
      </c>
      <c r="R411" s="33">
        <v>1.4431192250000001E-2</v>
      </c>
      <c r="S411" s="33">
        <v>1.3027641249999999E-2</v>
      </c>
      <c r="T411" s="33">
        <v>1.1712075000000001E-2</v>
      </c>
      <c r="U411" s="33">
        <v>1.0425386E-2</v>
      </c>
      <c r="V411" s="33">
        <v>9.1955542499999997E-3</v>
      </c>
      <c r="W411" s="33">
        <v>8.0168027499999996E-3</v>
      </c>
      <c r="X411" s="33">
        <v>7.4148835000000003E-3</v>
      </c>
      <c r="Y411" s="33">
        <v>6.8854617500000003E-3</v>
      </c>
      <c r="Z411" s="33">
        <v>6.3571234999999999E-3</v>
      </c>
      <c r="AA411" s="33">
        <v>5.90388375E-3</v>
      </c>
      <c r="AB411" s="33">
        <v>5.5133504999999999E-3</v>
      </c>
      <c r="AC411" s="33">
        <v>5.1719022499999998E-3</v>
      </c>
      <c r="AD411" s="33">
        <v>4.8710617499999999E-3</v>
      </c>
      <c r="AE411" s="33">
        <v>4.6045057499999997E-3</v>
      </c>
      <c r="AF411" s="33">
        <v>4.3672482499999997E-3</v>
      </c>
      <c r="AG411" s="33">
        <v>4.1544815000000004E-3</v>
      </c>
      <c r="AH411" s="33">
        <v>3.9636789999999995E-3</v>
      </c>
      <c r="AI411" s="33">
        <v>3.78999575E-3</v>
      </c>
      <c r="AJ411" s="33">
        <v>3.6342117500000001E-3</v>
      </c>
      <c r="AK411" s="33">
        <v>3.4906059999999998E-3</v>
      </c>
      <c r="AL411" s="33">
        <v>3.3589234999999999E-3</v>
      </c>
      <c r="AM411" s="33">
        <v>3.2381407500000001E-3</v>
      </c>
      <c r="AN411" s="33">
        <v>3.1272057499999997E-3</v>
      </c>
      <c r="AO411" s="33">
        <v>3.0241455E-3</v>
      </c>
      <c r="AP411" s="33">
        <v>2.9290439999999996E-3</v>
      </c>
      <c r="AQ411" s="33">
        <v>2.8394159000000004E-3</v>
      </c>
      <c r="AR411" s="33">
        <v>2.7558955750000003E-3</v>
      </c>
      <c r="AS411" s="33">
        <v>2.6757907749999999E-3</v>
      </c>
      <c r="AT411" s="33">
        <v>2.6022515749999997E-3</v>
      </c>
      <c r="AU411" s="33">
        <v>2.5316552999999999E-3</v>
      </c>
      <c r="AV411" s="33">
        <v>2.4654653499999999E-3</v>
      </c>
      <c r="AW411" s="33">
        <v>2.4026814249999999E-3</v>
      </c>
      <c r="AX411" s="33">
        <v>2.3434709499999999E-3</v>
      </c>
      <c r="AY411" s="33">
        <v>2.2872936749999996E-3</v>
      </c>
      <c r="AZ411" s="33">
        <v>2.2342840999999996E-3</v>
      </c>
      <c r="BA411" s="33">
        <v>2.1833046000000003E-3</v>
      </c>
      <c r="BB411" s="33">
        <v>2.1356537749999999E-3</v>
      </c>
      <c r="BC411" s="33">
        <v>2.0890617249999998E-3</v>
      </c>
      <c r="BD411" s="33">
        <v>2.0465233999999999E-3</v>
      </c>
      <c r="BE411" s="33">
        <v>2.0054125750000001E-3</v>
      </c>
      <c r="BF411" s="33">
        <v>1.9666731750000001E-3</v>
      </c>
      <c r="BG411" s="33">
        <v>1.9297276750000003E-3</v>
      </c>
      <c r="BH411" s="33">
        <v>1.8947756999999998E-3</v>
      </c>
      <c r="BI411" s="33">
        <v>1.860872575E-3</v>
      </c>
      <c r="BJ411" s="33">
        <v>1.8283473999999998E-3</v>
      </c>
      <c r="BK411" s="33">
        <v>1.7967040500000001E-3</v>
      </c>
      <c r="BL411" s="33">
        <v>1.7667225500000001E-3</v>
      </c>
      <c r="BM411" s="33">
        <v>1.7373936250000002E-3</v>
      </c>
      <c r="BN411" s="33">
        <v>1.7099889249999997E-3</v>
      </c>
      <c r="BO411" s="33">
        <v>1.6832397E-3</v>
      </c>
      <c r="BP411" s="33">
        <v>1.6578677000000002E-3</v>
      </c>
      <c r="BQ411" s="33">
        <v>1.6333639749999999E-3</v>
      </c>
      <c r="BR411" s="33">
        <v>1.6101431000000001E-3</v>
      </c>
      <c r="BS411" s="33">
        <v>1.58781695E-3</v>
      </c>
      <c r="BT411" s="33">
        <v>1.5661599500000002E-3</v>
      </c>
      <c r="BU411" s="33">
        <v>1.544800725E-3</v>
      </c>
      <c r="BV411" s="33">
        <v>1.5243941999999999E-3</v>
      </c>
      <c r="BW411" s="33">
        <v>1.5041504249999999E-3</v>
      </c>
      <c r="BX411" s="33">
        <v>1.4852938249999999E-3</v>
      </c>
      <c r="BY411" s="33">
        <v>1.4665867749999999E-3</v>
      </c>
      <c r="BZ411" s="33">
        <v>1.4495226250000001E-3</v>
      </c>
      <c r="CA411" s="33">
        <v>1.4330985750000001E-3</v>
      </c>
      <c r="CB411" s="33">
        <v>1.4176451749999999E-3</v>
      </c>
      <c r="CC411" s="33">
        <v>1.4027813E-3</v>
      </c>
      <c r="CD411" s="33">
        <v>1.388703825E-3</v>
      </c>
      <c r="CE411" s="33">
        <v>1.37481455E-3</v>
      </c>
      <c r="CF411" s="33">
        <v>1.3611829750000001E-3</v>
      </c>
      <c r="CG411" s="33">
        <v>1.34810735E-3</v>
      </c>
      <c r="CH411" s="33">
        <v>1.3355496750000002E-3</v>
      </c>
      <c r="CI411" s="33">
        <v>1.3230807500000002E-3</v>
      </c>
      <c r="CJ411" s="33">
        <v>1.3115886749999999E-3</v>
      </c>
      <c r="CK411" s="33">
        <v>1.3004585250000001E-3</v>
      </c>
      <c r="CL411" s="33">
        <v>1.2896110249999999E-3</v>
      </c>
      <c r="CM411" s="33">
        <v>1.2790872E-3</v>
      </c>
      <c r="CN411" s="33">
        <v>1.26894285E-3</v>
      </c>
      <c r="CO411" s="33">
        <v>1.2590752249999999E-3</v>
      </c>
      <c r="CP411" s="33">
        <v>1.2496296249999998E-3</v>
      </c>
      <c r="CQ411" s="33">
        <v>1.2403211250000001E-3</v>
      </c>
      <c r="CR411" s="33">
        <v>1.23163305E-3</v>
      </c>
      <c r="CS411" s="33">
        <v>1.2229457E-3</v>
      </c>
      <c r="CT411" s="33">
        <v>1.21456975E-3</v>
      </c>
      <c r="CU411" s="33">
        <v>1.206205525E-3</v>
      </c>
      <c r="CV411" s="33">
        <v>1.1979412E-3</v>
      </c>
      <c r="CW411" s="33">
        <v>1.1904586000000001E-3</v>
      </c>
      <c r="CX411" s="33">
        <v>1.1828494000000001E-3</v>
      </c>
      <c r="CY411" s="33">
        <v>1.175308625E-3</v>
      </c>
      <c r="CZ411" s="33">
        <v>1.1681473000000001E-3</v>
      </c>
      <c r="DA411" s="33">
        <v>1.161307075E-3</v>
      </c>
      <c r="DB411" s="33">
        <v>1.155312025E-3</v>
      </c>
      <c r="DC411" s="33">
        <v>1.1500375749999999E-3</v>
      </c>
      <c r="DD411" s="33">
        <v>1.1450112500000001E-3</v>
      </c>
      <c r="DE411" s="33">
        <v>1.14002185E-3</v>
      </c>
      <c r="DF411" s="33">
        <v>1.134984575E-3</v>
      </c>
      <c r="DG411" s="33">
        <v>1.1301017499999999E-3</v>
      </c>
      <c r="DH411" s="33">
        <v>1.1246364250000001E-3</v>
      </c>
      <c r="DI411" s="33">
        <v>1.11886515E-3</v>
      </c>
      <c r="DJ411" s="33">
        <v>1.1131766E-3</v>
      </c>
      <c r="DK411" s="33">
        <v>1.107756625E-3</v>
      </c>
      <c r="DL411" s="33">
        <v>1.1032589000000001E-3</v>
      </c>
      <c r="DM411" s="33">
        <v>1.0989686850000002E-3</v>
      </c>
      <c r="DN411" s="33">
        <v>1.0944718175000001E-3</v>
      </c>
      <c r="DO411" s="33">
        <v>1.09076258E-3</v>
      </c>
      <c r="DP411" s="33">
        <v>1.0871907324999999E-3</v>
      </c>
      <c r="DQ411" s="33">
        <v>1.083587115E-3</v>
      </c>
      <c r="DR411" s="33">
        <v>1.079436815E-3</v>
      </c>
      <c r="DS411" s="33">
        <v>1.0753917625E-3</v>
      </c>
      <c r="DT411" s="33">
        <v>1.071412185E-3</v>
      </c>
      <c r="DU411" s="33">
        <v>1.0673411099999999E-3</v>
      </c>
      <c r="DV411" s="33">
        <v>1.0632016225000001E-3</v>
      </c>
      <c r="DW411" s="33">
        <v>1.0585600175E-3</v>
      </c>
      <c r="DX411" s="33">
        <v>1.0542538400000001E-3</v>
      </c>
      <c r="DY411" s="33">
        <v>1.0500913000000001E-3</v>
      </c>
      <c r="DZ411" s="33">
        <v>1.0456222850000001E-3</v>
      </c>
      <c r="EA411" s="33">
        <v>1.0416857625000001E-3</v>
      </c>
      <c r="EB411" s="33">
        <v>1.0379856074999999E-3</v>
      </c>
      <c r="EC411" s="33">
        <v>1.0346202800000002E-3</v>
      </c>
      <c r="ED411" s="33">
        <v>1.0311534525000001E-3</v>
      </c>
      <c r="EE411" s="33">
        <v>1.0279296875000002E-3</v>
      </c>
      <c r="EF411" s="33">
        <v>1.0252002725E-3</v>
      </c>
      <c r="EG411" s="33">
        <v>1.0222754724999999E-3</v>
      </c>
      <c r="EH411" s="33">
        <v>1.0190790600000002E-3</v>
      </c>
      <c r="EI411" s="33">
        <v>1.0152374475000002E-3</v>
      </c>
      <c r="EJ411" s="33">
        <v>1.010912125E-3</v>
      </c>
      <c r="EK411" s="33">
        <v>1.0069081975E-3</v>
      </c>
      <c r="EL411" s="33">
        <v>1.0030298774999999E-3</v>
      </c>
      <c r="EM411" s="33">
        <v>9.9920191999999992E-4</v>
      </c>
      <c r="EN411" s="33">
        <v>9.9558364000000023E-4</v>
      </c>
      <c r="EO411" s="33">
        <v>9.9279175000000007E-4</v>
      </c>
      <c r="EP411" s="33">
        <v>9.9021533749999997E-4</v>
      </c>
      <c r="EQ411" s="33">
        <v>9.8710609250000003E-4</v>
      </c>
      <c r="ER411" s="33">
        <v>9.8364613249999982E-4</v>
      </c>
      <c r="ES411" s="33">
        <v>9.8009384250000013E-4</v>
      </c>
      <c r="ET411" s="33">
        <v>9.7649243500000002E-4</v>
      </c>
      <c r="EU411" s="33">
        <v>9.72972925E-4</v>
      </c>
      <c r="EV411" s="33">
        <v>9.6894790500000002E-4</v>
      </c>
      <c r="EW411" s="33">
        <v>9.6522142249999999E-4</v>
      </c>
      <c r="EX411" s="33">
        <v>9.6181936000000001E-4</v>
      </c>
      <c r="EY411" s="33">
        <v>9.5879481500000011E-4</v>
      </c>
      <c r="EZ411" s="33">
        <v>9.5610889000000002E-4</v>
      </c>
      <c r="FA411" s="33">
        <v>9.533857225000001E-4</v>
      </c>
      <c r="FB411" s="33">
        <v>9.5063311249999997E-4</v>
      </c>
      <c r="FC411" s="33">
        <v>9.4790614500000006E-4</v>
      </c>
      <c r="FD411" s="33">
        <v>9.4552473750000008E-4</v>
      </c>
      <c r="FE411" s="33">
        <v>9.4305773999999994E-4</v>
      </c>
      <c r="FF411" s="33">
        <v>9.4005658249999994E-4</v>
      </c>
      <c r="FG411" s="33">
        <v>9.3701745749999996E-4</v>
      </c>
      <c r="FH411" s="33">
        <v>9.340165650000001E-4</v>
      </c>
      <c r="FI411" s="33">
        <v>9.3077303499999994E-4</v>
      </c>
      <c r="FJ411" s="33">
        <v>9.2721731750000007E-4</v>
      </c>
      <c r="FK411" s="33">
        <v>9.233963899999999E-4</v>
      </c>
      <c r="FL411" s="33">
        <v>9.1927038500000001E-4</v>
      </c>
      <c r="FM411" s="33">
        <v>9.1517826750000001E-4</v>
      </c>
      <c r="FN411" s="33">
        <v>9.1143783499999999E-4</v>
      </c>
      <c r="FO411" s="33">
        <v>9.0782193999999999E-4</v>
      </c>
      <c r="FP411" s="33">
        <v>9.0426142749999998E-4</v>
      </c>
      <c r="FQ411" s="33">
        <v>9.0086528000000012E-4</v>
      </c>
      <c r="FR411" s="33">
        <v>8.9745569500000006E-4</v>
      </c>
      <c r="FS411" s="33">
        <v>8.9394695999999991E-4</v>
      </c>
      <c r="FT411" s="33">
        <v>8.9031072E-4</v>
      </c>
      <c r="FU411" s="33">
        <v>8.8612729249999992E-4</v>
      </c>
      <c r="FV411" s="33">
        <v>8.8160469749999995E-4</v>
      </c>
      <c r="FW411" s="33">
        <v>8.7735470999999988E-4</v>
      </c>
      <c r="FX411" s="33">
        <v>8.7335621499999995E-4</v>
      </c>
      <c r="FY411" s="33">
        <v>8.6933541000000004E-4</v>
      </c>
      <c r="FZ411" s="33">
        <v>8.6502331249999997E-4</v>
      </c>
      <c r="GA411" s="33">
        <v>8.6080415750000008E-4</v>
      </c>
      <c r="GB411" s="33">
        <v>8.5690084500000005E-4</v>
      </c>
      <c r="GC411" s="33">
        <v>8.5295484000000006E-4</v>
      </c>
      <c r="GD411" s="33">
        <v>8.4854368249999998E-4</v>
      </c>
      <c r="GE411" s="33">
        <v>8.4374328750000003E-4</v>
      </c>
      <c r="GF411" s="33">
        <v>8.3882932750000002E-4</v>
      </c>
      <c r="GG411" s="33">
        <v>8.3363515750000013E-4</v>
      </c>
      <c r="GH411" s="33">
        <v>8.2807189750000009E-4</v>
      </c>
      <c r="GI411" s="33">
        <v>8.2240526250000015E-4</v>
      </c>
      <c r="GJ411" s="33">
        <v>8.1699785500000002E-4</v>
      </c>
      <c r="GK411" s="33">
        <v>8.1173497500000005E-4</v>
      </c>
      <c r="GL411" s="33">
        <v>8.0654211499999991E-4</v>
      </c>
      <c r="GM411" s="33">
        <v>8.0181099500000017E-4</v>
      </c>
      <c r="GN411" s="33">
        <v>7.9749572499999998E-4</v>
      </c>
      <c r="GO411" s="33">
        <v>7.9308489749999999E-4</v>
      </c>
      <c r="GP411" s="33">
        <v>7.8847909499999997E-4</v>
      </c>
      <c r="GQ411" s="33">
        <v>7.8398985500000007E-4</v>
      </c>
      <c r="GR411" s="33">
        <v>7.7980302000000006E-4</v>
      </c>
      <c r="GS411" s="33">
        <v>7.756034674999999E-4</v>
      </c>
      <c r="GT411" s="33">
        <v>7.7068239749999989E-4</v>
      </c>
      <c r="GU411" s="33">
        <v>7.6528930500000003E-4</v>
      </c>
      <c r="GV411" s="33">
        <v>7.6006332249999996E-4</v>
      </c>
      <c r="GW411" s="33">
        <v>7.5482379749999991E-4</v>
      </c>
      <c r="GX411" s="33">
        <v>7.4948111499999995E-4</v>
      </c>
    </row>
    <row r="412" spans="1:206" x14ac:dyDescent="0.25">
      <c r="A412" s="13" t="str">
        <f t="shared" si="5"/>
        <v>Boom-EXTREMELY COARSE-1-14-Any</v>
      </c>
      <c r="B412" s="13" t="s">
        <v>57</v>
      </c>
      <c r="C412" s="13" t="s">
        <v>33</v>
      </c>
      <c r="D412" s="23">
        <v>1</v>
      </c>
      <c r="E412" s="23">
        <v>14</v>
      </c>
      <c r="F412" s="32" t="s">
        <v>48</v>
      </c>
      <c r="G412" s="33">
        <v>4.89032275E-2</v>
      </c>
      <c r="H412" s="33">
        <v>3.3247137500000003E-2</v>
      </c>
      <c r="I412" s="33">
        <v>2.6023817499999997E-2</v>
      </c>
      <c r="J412" s="33">
        <v>2.1820825000000002E-2</v>
      </c>
      <c r="K412" s="33">
        <v>1.8975667499999998E-2</v>
      </c>
      <c r="L412" s="33">
        <v>1.6900804999999998E-2</v>
      </c>
      <c r="M412" s="33">
        <v>1.52695175E-2</v>
      </c>
      <c r="N412" s="33">
        <v>1.3987807999999999E-2</v>
      </c>
      <c r="O412" s="33">
        <v>1.28306015E-2</v>
      </c>
      <c r="P412" s="33">
        <v>1.1824258250000001E-2</v>
      </c>
      <c r="Q412" s="33">
        <v>1.0848066250000002E-2</v>
      </c>
      <c r="R412" s="33">
        <v>9.9007749999999988E-3</v>
      </c>
      <c r="S412" s="33">
        <v>8.9820902499999997E-3</v>
      </c>
      <c r="T412" s="33">
        <v>8.0879637499999997E-3</v>
      </c>
      <c r="U412" s="33">
        <v>7.192108249999999E-3</v>
      </c>
      <c r="V412" s="33">
        <v>6.3074890000000003E-3</v>
      </c>
      <c r="W412" s="33">
        <v>5.4501545000000002E-3</v>
      </c>
      <c r="X412" s="33">
        <v>5.0626465000000002E-3</v>
      </c>
      <c r="Y412" s="33">
        <v>4.6796387499999995E-3</v>
      </c>
      <c r="Z412" s="33">
        <v>4.3636377500000005E-3</v>
      </c>
      <c r="AA412" s="33">
        <v>4.0968099999999993E-3</v>
      </c>
      <c r="AB412" s="33">
        <v>3.8695237499999998E-3</v>
      </c>
      <c r="AC412" s="33">
        <v>3.6732532499999999E-3</v>
      </c>
      <c r="AD412" s="33">
        <v>3.5029222500000002E-3</v>
      </c>
      <c r="AE412" s="33">
        <v>3.3540792500000001E-3</v>
      </c>
      <c r="AF412" s="33">
        <v>3.2235810000000001E-3</v>
      </c>
      <c r="AG412" s="33">
        <v>3.107383225E-3</v>
      </c>
      <c r="AH412" s="33">
        <v>3.0051051750000003E-3</v>
      </c>
      <c r="AI412" s="33">
        <v>2.9126547000000004E-3</v>
      </c>
      <c r="AJ412" s="33">
        <v>2.8289388999999999E-3</v>
      </c>
      <c r="AK412" s="33">
        <v>2.7525527750000001E-3</v>
      </c>
      <c r="AL412" s="33">
        <v>2.682518225E-3</v>
      </c>
      <c r="AM412" s="33">
        <v>2.6183351500000001E-3</v>
      </c>
      <c r="AN412" s="33">
        <v>2.5596953249999999E-3</v>
      </c>
      <c r="AO412" s="33">
        <v>2.5050587000000003E-3</v>
      </c>
      <c r="AP412" s="33">
        <v>2.4545461999999998E-3</v>
      </c>
      <c r="AQ412" s="33">
        <v>2.4068782249999999E-3</v>
      </c>
      <c r="AR412" s="33">
        <v>2.3626237499999999E-3</v>
      </c>
      <c r="AS412" s="33">
        <v>2.3204201749999999E-3</v>
      </c>
      <c r="AT412" s="33">
        <v>2.2809606249999999E-3</v>
      </c>
      <c r="AU412" s="33">
        <v>2.2437810250000001E-3</v>
      </c>
      <c r="AV412" s="33">
        <v>2.20881245E-3</v>
      </c>
      <c r="AW412" s="33">
        <v>2.1746978750000001E-3</v>
      </c>
      <c r="AX412" s="33">
        <v>2.1430703749999998E-3</v>
      </c>
      <c r="AY412" s="33">
        <v>2.1126039500000003E-3</v>
      </c>
      <c r="AZ412" s="33">
        <v>2.0843032750000002E-3</v>
      </c>
      <c r="BA412" s="33">
        <v>2.0573738250000001E-3</v>
      </c>
      <c r="BB412" s="33">
        <v>2.0318816999999999E-3</v>
      </c>
      <c r="BC412" s="33">
        <v>2.0065725750000002E-3</v>
      </c>
      <c r="BD412" s="33">
        <v>1.9822645250000001E-3</v>
      </c>
      <c r="BE412" s="33">
        <v>1.9581153750000001E-3</v>
      </c>
      <c r="BF412" s="33">
        <v>1.9352580249999999E-3</v>
      </c>
      <c r="BG412" s="33">
        <v>1.912743475E-3</v>
      </c>
      <c r="BH412" s="33">
        <v>1.8912540999999998E-3</v>
      </c>
      <c r="BI412" s="33">
        <v>1.8704905249999999E-3</v>
      </c>
      <c r="BJ412" s="33">
        <v>1.8506214500000001E-3</v>
      </c>
      <c r="BK412" s="33">
        <v>1.8309824500000002E-3</v>
      </c>
      <c r="BL412" s="33">
        <v>1.8113595000000002E-3</v>
      </c>
      <c r="BM412" s="33">
        <v>1.7920636000000002E-3</v>
      </c>
      <c r="BN412" s="33">
        <v>1.773256E-3</v>
      </c>
      <c r="BO412" s="33">
        <v>1.75441165E-3</v>
      </c>
      <c r="BP412" s="33">
        <v>1.736933425E-3</v>
      </c>
      <c r="BQ412" s="33">
        <v>1.7195907999999998E-3</v>
      </c>
      <c r="BR412" s="33">
        <v>1.7032172250000001E-3</v>
      </c>
      <c r="BS412" s="33">
        <v>1.687158175E-3</v>
      </c>
      <c r="BT412" s="33">
        <v>1.6710128499999998E-3</v>
      </c>
      <c r="BU412" s="33">
        <v>1.654997625E-3</v>
      </c>
      <c r="BV412" s="33">
        <v>1.63851395E-3</v>
      </c>
      <c r="BW412" s="33">
        <v>1.6216888750000002E-3</v>
      </c>
      <c r="BX412" s="33">
        <v>1.6055358499999998E-3</v>
      </c>
      <c r="BY412" s="33">
        <v>1.5897579999999999E-3</v>
      </c>
      <c r="BZ412" s="33">
        <v>1.5740773249999999E-3</v>
      </c>
      <c r="CA412" s="33">
        <v>1.558921E-3</v>
      </c>
      <c r="CB412" s="33">
        <v>1.5438976E-3</v>
      </c>
      <c r="CC412" s="33">
        <v>1.5288246749999999E-3</v>
      </c>
      <c r="CD412" s="33">
        <v>1.514286525E-3</v>
      </c>
      <c r="CE412" s="33">
        <v>1.4999630249999999E-3</v>
      </c>
      <c r="CF412" s="33">
        <v>1.4855716750000001E-3</v>
      </c>
      <c r="CG412" s="33">
        <v>1.4708383750000002E-3</v>
      </c>
      <c r="CH412" s="33">
        <v>1.456515875E-3</v>
      </c>
      <c r="CI412" s="33">
        <v>1.4422000999999999E-3</v>
      </c>
      <c r="CJ412" s="33">
        <v>1.4284032E-3</v>
      </c>
      <c r="CK412" s="33">
        <v>1.414966025E-3</v>
      </c>
      <c r="CL412" s="33">
        <v>1.4021185749999998E-3</v>
      </c>
      <c r="CM412" s="33">
        <v>1.3894742250000001E-3</v>
      </c>
      <c r="CN412" s="33">
        <v>1.376915825E-3</v>
      </c>
      <c r="CO412" s="33">
        <v>1.3642746250000001E-3</v>
      </c>
      <c r="CP412" s="33">
        <v>1.351252925E-3</v>
      </c>
      <c r="CQ412" s="33">
        <v>1.3381326249999998E-3</v>
      </c>
      <c r="CR412" s="33">
        <v>1.325170625E-3</v>
      </c>
      <c r="CS412" s="33">
        <v>1.3126942250000001E-3</v>
      </c>
      <c r="CT412" s="33">
        <v>1.3004607500000001E-3</v>
      </c>
      <c r="CU412" s="33">
        <v>1.289020025E-3</v>
      </c>
      <c r="CV412" s="33">
        <v>1.27745815E-3</v>
      </c>
      <c r="CW412" s="33">
        <v>1.2657114249999999E-3</v>
      </c>
      <c r="CX412" s="33">
        <v>1.2545222749999999E-3</v>
      </c>
      <c r="CY412" s="33">
        <v>1.2428369499999999E-3</v>
      </c>
      <c r="CZ412" s="33">
        <v>1.2309612499999999E-3</v>
      </c>
      <c r="DA412" s="33">
        <v>1.2194990750000001E-3</v>
      </c>
      <c r="DB412" s="33">
        <v>1.20844115E-3</v>
      </c>
      <c r="DC412" s="33">
        <v>1.19776185E-3</v>
      </c>
      <c r="DD412" s="33">
        <v>1.1873410750000001E-3</v>
      </c>
      <c r="DE412" s="33">
        <v>1.176503E-3</v>
      </c>
      <c r="DF412" s="33">
        <v>1.1653749499999999E-3</v>
      </c>
      <c r="DG412" s="33">
        <v>1.15469605E-3</v>
      </c>
      <c r="DH412" s="33">
        <v>1.1440237999999999E-3</v>
      </c>
      <c r="DI412" s="33">
        <v>1.1334537749999999E-3</v>
      </c>
      <c r="DJ412" s="33">
        <v>1.1228898750000002E-3</v>
      </c>
      <c r="DK412" s="33">
        <v>1.11265595E-3</v>
      </c>
      <c r="DL412" s="33">
        <v>1.1026474499999999E-3</v>
      </c>
      <c r="DM412" s="33">
        <v>1.0930192249999999E-3</v>
      </c>
      <c r="DN412" s="33">
        <v>1.084027925E-3</v>
      </c>
      <c r="DO412" s="33">
        <v>1.0753286750000001E-3</v>
      </c>
      <c r="DP412" s="33">
        <v>1.0668723999999999E-3</v>
      </c>
      <c r="DQ412" s="33">
        <v>1.0584128750000001E-3</v>
      </c>
      <c r="DR412" s="33">
        <v>1.0500493500000001E-3</v>
      </c>
      <c r="DS412" s="33">
        <v>1.0414196749999999E-3</v>
      </c>
      <c r="DT412" s="33">
        <v>1.0324121250000001E-3</v>
      </c>
      <c r="DU412" s="33">
        <v>1.0240249750000001E-3</v>
      </c>
      <c r="DV412" s="33">
        <v>1.0163466750000001E-3</v>
      </c>
      <c r="DW412" s="33">
        <v>1.009296375E-3</v>
      </c>
      <c r="DX412" s="33">
        <v>1.0024964E-3</v>
      </c>
      <c r="DY412" s="33">
        <v>9.9596092499999993E-4</v>
      </c>
      <c r="DZ412" s="33">
        <v>9.8978340000000008E-4</v>
      </c>
      <c r="EA412" s="33">
        <v>9.8366079999999997E-4</v>
      </c>
      <c r="EB412" s="33">
        <v>9.7731932500000015E-4</v>
      </c>
      <c r="EC412" s="33">
        <v>9.7104162500000007E-4</v>
      </c>
      <c r="ED412" s="33">
        <v>9.6509169999999997E-4</v>
      </c>
      <c r="EE412" s="33">
        <v>9.5955644999999991E-4</v>
      </c>
      <c r="EF412" s="33">
        <v>9.5433627500000006E-4</v>
      </c>
      <c r="EG412" s="33">
        <v>9.4922164999999999E-4</v>
      </c>
      <c r="EH412" s="33">
        <v>9.4400407500000005E-4</v>
      </c>
      <c r="EI412" s="33">
        <v>9.3878707500000009E-4</v>
      </c>
      <c r="EJ412" s="33">
        <v>9.3346687499999996E-4</v>
      </c>
      <c r="EK412" s="33">
        <v>9.2832732499999995E-4</v>
      </c>
      <c r="EL412" s="33">
        <v>9.2379547499999999E-4</v>
      </c>
      <c r="EM412" s="33">
        <v>9.1960325000000004E-4</v>
      </c>
      <c r="EN412" s="33">
        <v>9.1576569999999994E-4</v>
      </c>
      <c r="EO412" s="33">
        <v>9.1236245000000005E-4</v>
      </c>
      <c r="EP412" s="33">
        <v>9.092299250000001E-4</v>
      </c>
      <c r="EQ412" s="33">
        <v>9.0651287500000002E-4</v>
      </c>
      <c r="ER412" s="33">
        <v>9.0370172499999995E-4</v>
      </c>
      <c r="ES412" s="33">
        <v>9.007627475000001E-4</v>
      </c>
      <c r="ET412" s="33">
        <v>8.9757999500000006E-4</v>
      </c>
      <c r="EU412" s="33">
        <v>8.9424240750000006E-4</v>
      </c>
      <c r="EV412" s="33">
        <v>8.908431075E-4</v>
      </c>
      <c r="EW412" s="33">
        <v>8.8722525249999992E-4</v>
      </c>
      <c r="EX412" s="33">
        <v>8.8375669000000003E-4</v>
      </c>
      <c r="EY412" s="33">
        <v>8.8037146250000001E-4</v>
      </c>
      <c r="EZ412" s="33">
        <v>8.7721947749999998E-4</v>
      </c>
      <c r="FA412" s="33">
        <v>8.743153725000001E-4</v>
      </c>
      <c r="FB412" s="33">
        <v>8.7131562250000012E-4</v>
      </c>
      <c r="FC412" s="33">
        <v>8.6845961750000016E-4</v>
      </c>
      <c r="FD412" s="33">
        <v>8.654049899999999E-4</v>
      </c>
      <c r="FE412" s="33">
        <v>8.6224390499999991E-4</v>
      </c>
      <c r="FF412" s="33">
        <v>8.5928729499999993E-4</v>
      </c>
      <c r="FG412" s="33">
        <v>8.5621397749999987E-4</v>
      </c>
      <c r="FH412" s="33">
        <v>8.5326383500000007E-4</v>
      </c>
      <c r="FI412" s="33">
        <v>8.5043490000000005E-4</v>
      </c>
      <c r="FJ412" s="33">
        <v>8.4792889999999994E-4</v>
      </c>
      <c r="FK412" s="33">
        <v>8.4540679250000002E-4</v>
      </c>
      <c r="FL412" s="33">
        <v>8.4258973499999992E-4</v>
      </c>
      <c r="FM412" s="33">
        <v>8.3953091500000004E-4</v>
      </c>
      <c r="FN412" s="33">
        <v>8.3631459750000011E-4</v>
      </c>
      <c r="FO412" s="33">
        <v>8.3325606250000018E-4</v>
      </c>
      <c r="FP412" s="33">
        <v>8.3017275250000004E-4</v>
      </c>
      <c r="FQ412" s="33">
        <v>8.270388925E-4</v>
      </c>
      <c r="FR412" s="33">
        <v>8.2386283999999997E-4</v>
      </c>
      <c r="FS412" s="33">
        <v>8.2065448749999988E-4</v>
      </c>
      <c r="FT412" s="33">
        <v>8.1766745250000015E-4</v>
      </c>
      <c r="FU412" s="33">
        <v>8.1484746750000003E-4</v>
      </c>
      <c r="FV412" s="33">
        <v>8.1210554250000003E-4</v>
      </c>
      <c r="FW412" s="33">
        <v>8.0919801000000008E-4</v>
      </c>
      <c r="FX412" s="33">
        <v>8.0621029000000006E-4</v>
      </c>
      <c r="FY412" s="33">
        <v>8.0347718500000005E-4</v>
      </c>
      <c r="FZ412" s="33">
        <v>8.0085269250000017E-4</v>
      </c>
      <c r="GA412" s="33">
        <v>7.9827346249999995E-4</v>
      </c>
      <c r="GB412" s="33">
        <v>7.957868224999999E-4</v>
      </c>
      <c r="GC412" s="33">
        <v>7.9321168999999989E-4</v>
      </c>
      <c r="GD412" s="33">
        <v>7.9067249750000004E-4</v>
      </c>
      <c r="GE412" s="33">
        <v>7.8807514250000003E-4</v>
      </c>
      <c r="GF412" s="33">
        <v>7.8526792749999995E-4</v>
      </c>
      <c r="GG412" s="33">
        <v>7.8244602250000003E-4</v>
      </c>
      <c r="GH412" s="33">
        <v>7.7977361499999992E-4</v>
      </c>
      <c r="GI412" s="33">
        <v>7.7734424500000001E-4</v>
      </c>
      <c r="GJ412" s="33">
        <v>7.7463388499999998E-4</v>
      </c>
      <c r="GK412" s="33">
        <v>7.7195844750000005E-4</v>
      </c>
      <c r="GL412" s="33">
        <v>7.6974243499999991E-4</v>
      </c>
      <c r="GM412" s="33">
        <v>7.6746279500000008E-4</v>
      </c>
      <c r="GN412" s="33">
        <v>7.6500311750000007E-4</v>
      </c>
      <c r="GO412" s="33">
        <v>7.623425824999999E-4</v>
      </c>
      <c r="GP412" s="33">
        <v>7.5946101499999995E-4</v>
      </c>
      <c r="GQ412" s="33">
        <v>7.5618528500000009E-4</v>
      </c>
      <c r="GR412" s="33">
        <v>7.5254043499999989E-4</v>
      </c>
      <c r="GS412" s="33">
        <v>7.488260200000001E-4</v>
      </c>
      <c r="GT412" s="33">
        <v>7.4523746250000004E-4</v>
      </c>
      <c r="GU412" s="33">
        <v>7.4196178499999997E-4</v>
      </c>
      <c r="GV412" s="33">
        <v>7.3850267500000005E-4</v>
      </c>
      <c r="GW412" s="33">
        <v>7.3496408249999995E-4</v>
      </c>
      <c r="GX412" s="33">
        <v>7.3190683500000007E-4</v>
      </c>
    </row>
    <row r="413" spans="1:206" x14ac:dyDescent="0.25">
      <c r="A413" s="13" t="str">
        <f t="shared" si="5"/>
        <v>Boom-EXTREMELY COARSE-1-7-Any</v>
      </c>
      <c r="B413" s="13" t="s">
        <v>57</v>
      </c>
      <c r="C413" s="13" t="s">
        <v>33</v>
      </c>
      <c r="D413" s="23">
        <v>1</v>
      </c>
      <c r="E413" s="23">
        <v>7</v>
      </c>
      <c r="F413" s="32" t="s">
        <v>48</v>
      </c>
      <c r="G413" s="33">
        <v>2.37489925E-2</v>
      </c>
      <c r="H413" s="33">
        <v>1.6582432000000001E-2</v>
      </c>
      <c r="I413" s="33">
        <v>1.3301176249999999E-2</v>
      </c>
      <c r="J413" s="33">
        <v>1.128114125E-2</v>
      </c>
      <c r="K413" s="33">
        <v>1.019657425E-2</v>
      </c>
      <c r="L413" s="33">
        <v>9.7449534999999986E-3</v>
      </c>
      <c r="M413" s="33">
        <v>9.5452804999999995E-3</v>
      </c>
      <c r="N413" s="33">
        <v>9.4420335000000005E-3</v>
      </c>
      <c r="O413" s="33">
        <v>9.2253137499999985E-3</v>
      </c>
      <c r="P413" s="33">
        <v>8.9230392499999988E-3</v>
      </c>
      <c r="Q413" s="33">
        <v>8.4638635E-3</v>
      </c>
      <c r="R413" s="33">
        <v>7.9367520000000018E-3</v>
      </c>
      <c r="S413" s="33">
        <v>7.3167212499999999E-3</v>
      </c>
      <c r="T413" s="33">
        <v>6.6242822499999994E-3</v>
      </c>
      <c r="U413" s="33">
        <v>5.8844027500000009E-3</v>
      </c>
      <c r="V413" s="33">
        <v>5.1362719999999999E-3</v>
      </c>
      <c r="W413" s="33">
        <v>4.3993522500000003E-3</v>
      </c>
      <c r="X413" s="33">
        <v>4.1276944250000008E-3</v>
      </c>
      <c r="Y413" s="33">
        <v>3.9189482250000006E-3</v>
      </c>
      <c r="Z413" s="33">
        <v>3.7543293249999998E-3</v>
      </c>
      <c r="AA413" s="33">
        <v>3.6246920500000003E-3</v>
      </c>
      <c r="AB413" s="33">
        <v>3.5203801749999993E-3</v>
      </c>
      <c r="AC413" s="33">
        <v>3.4303705500000003E-3</v>
      </c>
      <c r="AD413" s="33">
        <v>3.3490457499999998E-3</v>
      </c>
      <c r="AE413" s="33">
        <v>3.2716357500000002E-3</v>
      </c>
      <c r="AF413" s="33">
        <v>3.1991116499999997E-3</v>
      </c>
      <c r="AG413" s="33">
        <v>3.1305032999999999E-3</v>
      </c>
      <c r="AH413" s="33">
        <v>3.06588835E-3</v>
      </c>
      <c r="AI413" s="33">
        <v>3.0036868499999998E-3</v>
      </c>
      <c r="AJ413" s="33">
        <v>2.9434710499999998E-3</v>
      </c>
      <c r="AK413" s="33">
        <v>2.8854106749999996E-3</v>
      </c>
      <c r="AL413" s="33">
        <v>2.8302376500000002E-3</v>
      </c>
      <c r="AM413" s="33">
        <v>2.77652005E-3</v>
      </c>
      <c r="AN413" s="33">
        <v>2.7252056249999997E-3</v>
      </c>
      <c r="AO413" s="33">
        <v>2.6752412499999999E-3</v>
      </c>
      <c r="AP413" s="33">
        <v>2.6274529E-3</v>
      </c>
      <c r="AQ413" s="33">
        <v>2.5808355749999999E-3</v>
      </c>
      <c r="AR413" s="33">
        <v>2.5359459499999996E-3</v>
      </c>
      <c r="AS413" s="33">
        <v>2.4923084750000002E-3</v>
      </c>
      <c r="AT413" s="33">
        <v>2.4500514000000001E-3</v>
      </c>
      <c r="AU413" s="33">
        <v>2.4092850749999999E-3</v>
      </c>
      <c r="AV413" s="33">
        <v>2.3701626749999998E-3</v>
      </c>
      <c r="AW413" s="33">
        <v>2.3322208500000004E-3</v>
      </c>
      <c r="AX413" s="33">
        <v>2.2955875249999996E-3</v>
      </c>
      <c r="AY413" s="33">
        <v>2.2591169000000001E-3</v>
      </c>
      <c r="AZ413" s="33">
        <v>2.2243303749999999E-3</v>
      </c>
      <c r="BA413" s="33">
        <v>2.1898290500000001E-3</v>
      </c>
      <c r="BB413" s="33">
        <v>2.1568656500000004E-3</v>
      </c>
      <c r="BC413" s="33">
        <v>2.1252932E-3</v>
      </c>
      <c r="BD413" s="33">
        <v>2.0939060249999999E-3</v>
      </c>
      <c r="BE413" s="33">
        <v>2.063645825E-3</v>
      </c>
      <c r="BF413" s="33">
        <v>2.0345004499999998E-3</v>
      </c>
      <c r="BG413" s="33">
        <v>2.0056207999999999E-3</v>
      </c>
      <c r="BH413" s="33">
        <v>1.9779347E-3</v>
      </c>
      <c r="BI413" s="33">
        <v>1.9500190250000002E-3</v>
      </c>
      <c r="BJ413" s="33">
        <v>1.924018E-3</v>
      </c>
      <c r="BK413" s="33">
        <v>1.8981753750000002E-3</v>
      </c>
      <c r="BL413" s="33">
        <v>1.8736666750000001E-3</v>
      </c>
      <c r="BM413" s="33">
        <v>1.849309525E-3</v>
      </c>
      <c r="BN413" s="33">
        <v>1.8247841000000003E-3</v>
      </c>
      <c r="BO413" s="33">
        <v>1.8011336499999999E-3</v>
      </c>
      <c r="BP413" s="33">
        <v>1.7782396500000003E-3</v>
      </c>
      <c r="BQ413" s="33">
        <v>1.7556652250000002E-3</v>
      </c>
      <c r="BR413" s="33">
        <v>1.7334660999999997E-3</v>
      </c>
      <c r="BS413" s="33">
        <v>1.7111951749999999E-3</v>
      </c>
      <c r="BT413" s="33">
        <v>1.6898477500000002E-3</v>
      </c>
      <c r="BU413" s="33">
        <v>1.66819835E-3</v>
      </c>
      <c r="BV413" s="33">
        <v>1.6466687250000001E-3</v>
      </c>
      <c r="BW413" s="33">
        <v>1.6255025750000001E-3</v>
      </c>
      <c r="BX413" s="33">
        <v>1.6046928250000002E-3</v>
      </c>
      <c r="BY413" s="33">
        <v>1.5846794E-3</v>
      </c>
      <c r="BZ413" s="33">
        <v>1.565310775E-3</v>
      </c>
      <c r="CA413" s="33">
        <v>1.5460938E-3</v>
      </c>
      <c r="CB413" s="33">
        <v>1.5276111249999998E-3</v>
      </c>
      <c r="CC413" s="33">
        <v>1.508796475E-3</v>
      </c>
      <c r="CD413" s="33">
        <v>1.490261525E-3</v>
      </c>
      <c r="CE413" s="33">
        <v>1.4715972500000001E-3</v>
      </c>
      <c r="CF413" s="33">
        <v>1.4537300500000001E-3</v>
      </c>
      <c r="CG413" s="33">
        <v>1.4363392999999999E-3</v>
      </c>
      <c r="CH413" s="33">
        <v>1.4191179750000001E-3</v>
      </c>
      <c r="CI413" s="33">
        <v>1.4025549E-3</v>
      </c>
      <c r="CJ413" s="33">
        <v>1.3858708750000002E-3</v>
      </c>
      <c r="CK413" s="33">
        <v>1.3695033250000002E-3</v>
      </c>
      <c r="CL413" s="33">
        <v>1.352858375E-3</v>
      </c>
      <c r="CM413" s="33">
        <v>1.3364102E-3</v>
      </c>
      <c r="CN413" s="33">
        <v>1.3210922249999998E-3</v>
      </c>
      <c r="CO413" s="33">
        <v>1.3057796250000001E-3</v>
      </c>
      <c r="CP413" s="33">
        <v>1.2908929E-3</v>
      </c>
      <c r="CQ413" s="33">
        <v>1.2758539499999999E-3</v>
      </c>
      <c r="CR413" s="33">
        <v>1.2605806500000001E-3</v>
      </c>
      <c r="CS413" s="33">
        <v>1.2458418249999999E-3</v>
      </c>
      <c r="CT413" s="33">
        <v>1.23129355E-3</v>
      </c>
      <c r="CU413" s="33">
        <v>1.2170203E-3</v>
      </c>
      <c r="CV413" s="33">
        <v>1.202821425E-3</v>
      </c>
      <c r="CW413" s="33">
        <v>1.188512125E-3</v>
      </c>
      <c r="CX413" s="33">
        <v>1.1751117999999998E-3</v>
      </c>
      <c r="CY413" s="33">
        <v>1.1616307999999999E-3</v>
      </c>
      <c r="CZ413" s="33">
        <v>1.1486998250000002E-3</v>
      </c>
      <c r="DA413" s="33">
        <v>1.1364218000000001E-3</v>
      </c>
      <c r="DB413" s="33">
        <v>1.12447575E-3</v>
      </c>
      <c r="DC413" s="33">
        <v>1.1133224999999999E-3</v>
      </c>
      <c r="DD413" s="33">
        <v>1.1021327249999999E-3</v>
      </c>
      <c r="DE413" s="33">
        <v>1.0907667499999998E-3</v>
      </c>
      <c r="DF413" s="33">
        <v>1.079318075E-3</v>
      </c>
      <c r="DG413" s="33">
        <v>1.067665275E-3</v>
      </c>
      <c r="DH413" s="33">
        <v>1.0563609E-3</v>
      </c>
      <c r="DI413" s="33">
        <v>1.0450332E-3</v>
      </c>
      <c r="DJ413" s="33">
        <v>1.0348354750000001E-3</v>
      </c>
      <c r="DK413" s="33">
        <v>1.025068025E-3</v>
      </c>
      <c r="DL413" s="33">
        <v>1.0155562749999999E-3</v>
      </c>
      <c r="DM413" s="33">
        <v>1.0061265750000001E-3</v>
      </c>
      <c r="DN413" s="33">
        <v>9.965931999999999E-4</v>
      </c>
      <c r="DO413" s="33">
        <v>9.86883875E-4</v>
      </c>
      <c r="DP413" s="33">
        <v>9.7708147500000014E-4</v>
      </c>
      <c r="DQ413" s="33">
        <v>9.6754767499999993E-4</v>
      </c>
      <c r="DR413" s="33">
        <v>9.5807519999999992E-4</v>
      </c>
      <c r="DS413" s="33">
        <v>9.4911152500000006E-4</v>
      </c>
      <c r="DT413" s="33">
        <v>9.4039067500000005E-4</v>
      </c>
      <c r="DU413" s="33">
        <v>9.3166692499999993E-4</v>
      </c>
      <c r="DV413" s="33">
        <v>9.2301122499999992E-4</v>
      </c>
      <c r="DW413" s="33">
        <v>9.1473082499999995E-4</v>
      </c>
      <c r="DX413" s="33">
        <v>9.0660814999999999E-4</v>
      </c>
      <c r="DY413" s="33">
        <v>8.988853999999999E-4</v>
      </c>
      <c r="DZ413" s="33">
        <v>8.9106120000000003E-4</v>
      </c>
      <c r="EA413" s="33">
        <v>8.8363182500000013E-4</v>
      </c>
      <c r="EB413" s="33">
        <v>8.7613399999999998E-4</v>
      </c>
      <c r="EC413" s="33">
        <v>8.6866829999999995E-4</v>
      </c>
      <c r="ED413" s="33">
        <v>8.6156280000000002E-4</v>
      </c>
      <c r="EE413" s="33">
        <v>8.5429562500000014E-4</v>
      </c>
      <c r="EF413" s="33">
        <v>8.4724075000000012E-4</v>
      </c>
      <c r="EG413" s="33">
        <v>8.402250249999999E-4</v>
      </c>
      <c r="EH413" s="33">
        <v>8.3258647500000001E-4</v>
      </c>
      <c r="EI413" s="33">
        <v>8.24768875E-4</v>
      </c>
      <c r="EJ413" s="33">
        <v>8.170819500000001E-4</v>
      </c>
      <c r="EK413" s="33">
        <v>8.0965284999999997E-4</v>
      </c>
      <c r="EL413" s="33">
        <v>8.0280272500000006E-4</v>
      </c>
      <c r="EM413" s="33">
        <v>7.9622055000000001E-4</v>
      </c>
      <c r="EN413" s="33">
        <v>7.9011737499999992E-4</v>
      </c>
      <c r="EO413" s="33">
        <v>7.8419137500000018E-4</v>
      </c>
      <c r="EP413" s="33">
        <v>7.7787329999999988E-4</v>
      </c>
      <c r="EQ413" s="33">
        <v>7.7099347500000004E-4</v>
      </c>
      <c r="ER413" s="33">
        <v>7.6401202500000001E-4</v>
      </c>
      <c r="ES413" s="33">
        <v>7.5696780750000002E-4</v>
      </c>
      <c r="ET413" s="33">
        <v>7.4994837499999998E-4</v>
      </c>
      <c r="EU413" s="33">
        <v>7.431134875E-4</v>
      </c>
      <c r="EV413" s="33">
        <v>7.368646925E-4</v>
      </c>
      <c r="EW413" s="33">
        <v>7.3083582750000005E-4</v>
      </c>
      <c r="EX413" s="33">
        <v>7.2476525749999999E-4</v>
      </c>
      <c r="EY413" s="33">
        <v>7.1904051749999999E-4</v>
      </c>
      <c r="EZ413" s="33">
        <v>7.1318287999999998E-4</v>
      </c>
      <c r="FA413" s="33">
        <v>7.0742778249999996E-4</v>
      </c>
      <c r="FB413" s="33">
        <v>7.0150251250000002E-4</v>
      </c>
      <c r="FC413" s="33">
        <v>6.9554127499999992E-4</v>
      </c>
      <c r="FD413" s="33">
        <v>6.897265675E-4</v>
      </c>
      <c r="FE413" s="33">
        <v>6.8392197499999999E-4</v>
      </c>
      <c r="FF413" s="33">
        <v>6.7829722749999997E-4</v>
      </c>
      <c r="FG413" s="33">
        <v>6.7273674999999999E-4</v>
      </c>
      <c r="FH413" s="33">
        <v>6.6724117999999999E-4</v>
      </c>
      <c r="FI413" s="33">
        <v>6.6208735250000001E-4</v>
      </c>
      <c r="FJ413" s="33">
        <v>6.5676003500000002E-4</v>
      </c>
      <c r="FK413" s="33">
        <v>6.512579575E-4</v>
      </c>
      <c r="FL413" s="33">
        <v>6.4589332250000004E-4</v>
      </c>
      <c r="FM413" s="33">
        <v>6.4042150500000011E-4</v>
      </c>
      <c r="FN413" s="33">
        <v>6.3496360750000006E-4</v>
      </c>
      <c r="FO413" s="33">
        <v>6.2990714499999993E-4</v>
      </c>
      <c r="FP413" s="33">
        <v>6.2510594250000007E-4</v>
      </c>
      <c r="FQ413" s="33">
        <v>6.202731525E-4</v>
      </c>
      <c r="FR413" s="33">
        <v>6.1542751250000011E-4</v>
      </c>
      <c r="FS413" s="33">
        <v>6.1048086249999997E-4</v>
      </c>
      <c r="FT413" s="33">
        <v>6.0537336500000004E-4</v>
      </c>
      <c r="FU413" s="33">
        <v>6.0001362500000004E-4</v>
      </c>
      <c r="FV413" s="33">
        <v>5.9479700249999998E-4</v>
      </c>
      <c r="FW413" s="33">
        <v>5.8991061749999994E-4</v>
      </c>
      <c r="FX413" s="33">
        <v>5.8548136750000005E-4</v>
      </c>
      <c r="FY413" s="33">
        <v>5.8115642749999991E-4</v>
      </c>
      <c r="FZ413" s="33">
        <v>5.7700832499999995E-4</v>
      </c>
      <c r="GA413" s="33">
        <v>5.7293152000000003E-4</v>
      </c>
      <c r="GB413" s="33">
        <v>5.6856154249999998E-4</v>
      </c>
      <c r="GC413" s="33">
        <v>5.6418388500000004E-4</v>
      </c>
      <c r="GD413" s="33">
        <v>5.5938619500000002E-4</v>
      </c>
      <c r="GE413" s="33">
        <v>5.5472489249999994E-4</v>
      </c>
      <c r="GF413" s="33">
        <v>5.5043673249999996E-4</v>
      </c>
      <c r="GG413" s="33">
        <v>5.4637792750000011E-4</v>
      </c>
      <c r="GH413" s="33">
        <v>5.4248829749999994E-4</v>
      </c>
      <c r="GI413" s="33">
        <v>5.3893591500000007E-4</v>
      </c>
      <c r="GJ413" s="33">
        <v>5.3571458999999999E-4</v>
      </c>
      <c r="GK413" s="33">
        <v>5.3232126250000002E-4</v>
      </c>
      <c r="GL413" s="33">
        <v>5.2883513999999994E-4</v>
      </c>
      <c r="GM413" s="33">
        <v>5.2518659249999999E-4</v>
      </c>
      <c r="GN413" s="33">
        <v>5.2123205750000004E-4</v>
      </c>
      <c r="GO413" s="33">
        <v>5.1727964249999997E-4</v>
      </c>
      <c r="GP413" s="33">
        <v>5.1334473999999997E-4</v>
      </c>
      <c r="GQ413" s="33">
        <v>5.0948282749999996E-4</v>
      </c>
      <c r="GR413" s="33">
        <v>5.0580257499999995E-4</v>
      </c>
      <c r="GS413" s="33">
        <v>5.0212710500000001E-4</v>
      </c>
      <c r="GT413" s="33">
        <v>4.9879840249999997E-4</v>
      </c>
      <c r="GU413" s="33">
        <v>4.9544401000000001E-4</v>
      </c>
      <c r="GV413" s="33">
        <v>4.9195188500000006E-4</v>
      </c>
      <c r="GW413" s="33">
        <v>4.888796275000001E-4</v>
      </c>
      <c r="GX413" s="33">
        <v>4.8587467749999997E-4</v>
      </c>
    </row>
    <row r="414" spans="1:206" x14ac:dyDescent="0.25">
      <c r="A414" s="13" t="str">
        <f t="shared" si="5"/>
        <v>Boom-EXTREMELY COARSE-1-20-60</v>
      </c>
      <c r="B414" s="13" t="s">
        <v>57</v>
      </c>
      <c r="C414" s="13" t="s">
        <v>33</v>
      </c>
      <c r="D414" s="23">
        <v>1</v>
      </c>
      <c r="E414" s="23">
        <v>20</v>
      </c>
      <c r="F414" s="32">
        <v>60</v>
      </c>
      <c r="G414" s="13">
        <v>6.6705900000000012E-2</v>
      </c>
      <c r="H414" s="13">
        <v>4.8222834999999999E-2</v>
      </c>
      <c r="I414" s="13">
        <v>3.7153560000000002E-2</v>
      </c>
      <c r="J414" s="13">
        <v>3.0736875E-2</v>
      </c>
      <c r="K414" s="13">
        <v>2.6221525000000002E-2</v>
      </c>
      <c r="L414" s="13">
        <v>2.2942862500000001E-2</v>
      </c>
      <c r="M414" s="13">
        <v>2.0259322500000003E-2</v>
      </c>
      <c r="N414" s="13">
        <v>1.8103005000000002E-2</v>
      </c>
      <c r="O414" s="13">
        <v>1.625911E-2</v>
      </c>
      <c r="P414" s="13">
        <v>1.4632777499999999E-2</v>
      </c>
      <c r="Q414" s="13">
        <v>1.3183569250000001E-2</v>
      </c>
      <c r="R414" s="13">
        <v>1.1816746999999999E-2</v>
      </c>
      <c r="S414" s="13">
        <v>1.0525669E-2</v>
      </c>
      <c r="T414" s="13">
        <v>9.3299592500000004E-3</v>
      </c>
      <c r="U414" s="13">
        <v>8.2082957500000005E-3</v>
      </c>
      <c r="V414" s="13">
        <v>7.1395945000000006E-3</v>
      </c>
      <c r="W414" s="13">
        <v>6.1500570000000004E-3</v>
      </c>
      <c r="X414" s="13">
        <v>5.6231400000000004E-3</v>
      </c>
      <c r="Y414" s="13">
        <v>5.1642950000000002E-3</v>
      </c>
      <c r="Z414" s="13">
        <v>4.7082924999999999E-3</v>
      </c>
      <c r="AA414" s="13">
        <v>4.3199477499999998E-3</v>
      </c>
      <c r="AB414" s="13">
        <v>3.9857252500000006E-3</v>
      </c>
      <c r="AC414" s="13">
        <v>3.6952837500000002E-3</v>
      </c>
      <c r="AD414" s="13">
        <v>3.44090525E-3</v>
      </c>
      <c r="AE414" s="13">
        <v>3.2164712500000001E-3</v>
      </c>
      <c r="AF414" s="13">
        <v>3.01789425E-3</v>
      </c>
      <c r="AG414" s="13">
        <v>2.8410659999999997E-3</v>
      </c>
      <c r="AH414" s="13">
        <v>2.6829054999999999E-3</v>
      </c>
      <c r="AI414" s="13">
        <v>2.5399985000000001E-3</v>
      </c>
      <c r="AJ414" s="13">
        <v>2.4124530000000002E-3</v>
      </c>
      <c r="AK414" s="13">
        <v>2.2960372499999998E-3</v>
      </c>
      <c r="AL414" s="13">
        <v>2.1901817499999999E-3</v>
      </c>
      <c r="AM414" s="13">
        <v>2.0937944000000001E-3</v>
      </c>
      <c r="AN414" s="13">
        <v>2.006038525E-3</v>
      </c>
      <c r="AO414" s="13">
        <v>1.9248959499999999E-3</v>
      </c>
      <c r="AP414" s="13">
        <v>1.8502493499999999E-3</v>
      </c>
      <c r="AQ414" s="13">
        <v>1.7800944250000001E-3</v>
      </c>
      <c r="AR414" s="13">
        <v>1.715607025E-3</v>
      </c>
      <c r="AS414" s="13">
        <v>1.6540763999999999E-3</v>
      </c>
      <c r="AT414" s="13">
        <v>1.5981810250000001E-3</v>
      </c>
      <c r="AU414" s="13">
        <v>1.5451402250000002E-3</v>
      </c>
      <c r="AV414" s="13">
        <v>1.4948488500000001E-3</v>
      </c>
      <c r="AW414" s="13">
        <v>1.44760925E-3</v>
      </c>
      <c r="AX414" s="13">
        <v>1.40257805E-3</v>
      </c>
      <c r="AY414" s="13">
        <v>1.3597558999999999E-3</v>
      </c>
      <c r="AZ414" s="13">
        <v>1.3193660250000001E-3</v>
      </c>
      <c r="BA414" s="13">
        <v>1.2808669999999998E-3</v>
      </c>
      <c r="BB414" s="13">
        <v>1.2453999E-3</v>
      </c>
      <c r="BC414" s="13">
        <v>1.2106221E-3</v>
      </c>
      <c r="BD414" s="13">
        <v>1.179288675E-3</v>
      </c>
      <c r="BE414" s="13">
        <v>1.1485216749999999E-3</v>
      </c>
      <c r="BF414" s="13">
        <v>1.1195808999999999E-3</v>
      </c>
      <c r="BG414" s="13">
        <v>1.0920859500000001E-3</v>
      </c>
      <c r="BH414" s="13">
        <v>1.0658693E-3</v>
      </c>
      <c r="BI414" s="13">
        <v>1.0409205249999999E-3</v>
      </c>
      <c r="BJ414" s="13">
        <v>1.0170525750000001E-3</v>
      </c>
      <c r="BK414" s="13">
        <v>9.9380425000000013E-4</v>
      </c>
      <c r="BL414" s="13">
        <v>9.7194032500000002E-4</v>
      </c>
      <c r="BM414" s="13">
        <v>9.5041264999999998E-4</v>
      </c>
      <c r="BN414" s="13">
        <v>9.3035292499999995E-4</v>
      </c>
      <c r="BO414" s="13">
        <v>9.1079924999999998E-4</v>
      </c>
      <c r="BP414" s="13">
        <v>8.9237890000000008E-4</v>
      </c>
      <c r="BQ414" s="13">
        <v>8.7429802500000003E-4</v>
      </c>
      <c r="BR414" s="13">
        <v>8.5679680000000011E-4</v>
      </c>
      <c r="BS414" s="13">
        <v>8.3978417500000005E-4</v>
      </c>
      <c r="BT414" s="13">
        <v>8.2371662500000005E-4</v>
      </c>
      <c r="BU414" s="13">
        <v>8.0809837499999995E-4</v>
      </c>
      <c r="BV414" s="13">
        <v>7.9317044999999999E-4</v>
      </c>
      <c r="BW414" s="13">
        <v>7.7876282499999996E-4</v>
      </c>
      <c r="BX414" s="13">
        <v>7.6517255000000002E-4</v>
      </c>
      <c r="BY414" s="13">
        <v>7.5087392499999998E-4</v>
      </c>
      <c r="BZ414" s="13">
        <v>7.3756272500000001E-4</v>
      </c>
      <c r="CA414" s="13">
        <v>7.2466857500000001E-4</v>
      </c>
      <c r="CB414" s="13">
        <v>7.1264164999999997E-4</v>
      </c>
      <c r="CC414" s="13">
        <v>7.010397E-4</v>
      </c>
      <c r="CD414" s="13">
        <v>6.9051249999999996E-4</v>
      </c>
      <c r="CE414" s="13">
        <v>6.8047400000000003E-4</v>
      </c>
      <c r="CF414" s="13">
        <v>6.7053964999999995E-4</v>
      </c>
      <c r="CG414" s="13">
        <v>6.6093967500000005E-4</v>
      </c>
      <c r="CH414" s="13">
        <v>6.5140132500000002E-4</v>
      </c>
      <c r="CI414" s="13">
        <v>6.42167575E-4</v>
      </c>
      <c r="CJ414" s="13">
        <v>6.3408384999999999E-4</v>
      </c>
      <c r="CK414" s="13">
        <v>6.2566232499999992E-4</v>
      </c>
      <c r="CL414" s="13">
        <v>6.1807105E-4</v>
      </c>
      <c r="CM414" s="13">
        <v>6.1089645000000003E-4</v>
      </c>
      <c r="CN414" s="13">
        <v>6.0386377499999999E-4</v>
      </c>
      <c r="CO414" s="13">
        <v>5.9680350000000009E-4</v>
      </c>
      <c r="CP414" s="13">
        <v>5.90009775E-4</v>
      </c>
      <c r="CQ414" s="13">
        <v>5.8327737500000001E-4</v>
      </c>
      <c r="CR414" s="13">
        <v>5.7710712750000002E-4</v>
      </c>
      <c r="CS414" s="13">
        <v>5.7130813249999998E-4</v>
      </c>
      <c r="CT414" s="13">
        <v>5.6564827499999996E-4</v>
      </c>
      <c r="CU414" s="13">
        <v>5.603376375E-4</v>
      </c>
      <c r="CV414" s="13">
        <v>5.5556035749999995E-4</v>
      </c>
      <c r="CW414" s="13">
        <v>5.5086542000000005E-4</v>
      </c>
      <c r="CX414" s="13">
        <v>5.4626479750000004E-4</v>
      </c>
      <c r="CY414" s="13">
        <v>5.4175505250000011E-4</v>
      </c>
      <c r="CZ414" s="13">
        <v>5.373245825E-4</v>
      </c>
      <c r="DA414" s="13">
        <v>5.3287230750000006E-4</v>
      </c>
      <c r="DB414" s="13">
        <v>5.2876816E-4</v>
      </c>
      <c r="DC414" s="13">
        <v>5.2531632250000008E-4</v>
      </c>
      <c r="DD414" s="13">
        <v>5.2209075499999992E-4</v>
      </c>
      <c r="DE414" s="13">
        <v>5.1930586749999997E-4</v>
      </c>
      <c r="DF414" s="13">
        <v>5.1690920500000001E-4</v>
      </c>
      <c r="DG414" s="13">
        <v>5.1477835499999991E-4</v>
      </c>
      <c r="DH414" s="13">
        <v>5.1208924249999998E-4</v>
      </c>
      <c r="DI414" s="13">
        <v>5.0906288499999995E-4</v>
      </c>
      <c r="DJ414" s="13">
        <v>5.0636155249999995E-4</v>
      </c>
      <c r="DK414" s="13">
        <v>5.0351008250000009E-4</v>
      </c>
      <c r="DL414" s="13">
        <v>5.0110582500000002E-4</v>
      </c>
      <c r="DM414" s="13">
        <v>4.9902083999999998E-4</v>
      </c>
      <c r="DN414" s="13">
        <v>4.9689579499999999E-4</v>
      </c>
      <c r="DO414" s="13">
        <v>4.9530499749999993E-4</v>
      </c>
      <c r="DP414" s="13">
        <v>4.9340132E-4</v>
      </c>
      <c r="DQ414" s="13">
        <v>4.9119069000000003E-4</v>
      </c>
      <c r="DR414" s="13">
        <v>4.8911230249999997E-4</v>
      </c>
      <c r="DS414" s="13">
        <v>4.8699962000000002E-4</v>
      </c>
      <c r="DT414" s="13">
        <v>4.8494704499999999E-4</v>
      </c>
      <c r="DU414" s="13">
        <v>4.8310275749999997E-4</v>
      </c>
      <c r="DV414" s="13">
        <v>4.8121947750000006E-4</v>
      </c>
      <c r="DW414" s="13">
        <v>4.7887619499999997E-4</v>
      </c>
      <c r="DX414" s="13">
        <v>4.7682667750000002E-4</v>
      </c>
      <c r="DY414" s="13">
        <v>4.7494404499999997E-4</v>
      </c>
      <c r="DZ414" s="13">
        <v>4.7263137249999997E-4</v>
      </c>
      <c r="EA414" s="13">
        <v>4.7083297999999995E-4</v>
      </c>
      <c r="EB414" s="13">
        <v>4.6901407750000004E-4</v>
      </c>
      <c r="EC414" s="13">
        <v>4.6728167999999999E-4</v>
      </c>
      <c r="ED414" s="13">
        <v>4.6566407000000001E-4</v>
      </c>
      <c r="EE414" s="13">
        <v>4.6391713999999998E-4</v>
      </c>
      <c r="EF414" s="13">
        <v>4.6236539249999996E-4</v>
      </c>
      <c r="EG414" s="13">
        <v>4.6077518E-4</v>
      </c>
      <c r="EH414" s="13">
        <v>4.5917054000000002E-4</v>
      </c>
      <c r="EI414" s="13">
        <v>4.570931475E-4</v>
      </c>
      <c r="EJ414" s="13">
        <v>4.5451588750000004E-4</v>
      </c>
      <c r="EK414" s="13">
        <v>4.5215738500000005E-4</v>
      </c>
      <c r="EL414" s="13">
        <v>4.4995839499999997E-4</v>
      </c>
      <c r="EM414" s="13">
        <v>4.4798698249999997E-4</v>
      </c>
      <c r="EN414" s="13">
        <v>4.4606036500000003E-4</v>
      </c>
      <c r="EO414" s="13">
        <v>4.4484686000000002E-4</v>
      </c>
      <c r="EP414" s="13">
        <v>4.4406988999999997E-4</v>
      </c>
      <c r="EQ414" s="13">
        <v>4.4302461250000002E-4</v>
      </c>
      <c r="ER414" s="13">
        <v>4.4171128499999996E-4</v>
      </c>
      <c r="ES414" s="13">
        <v>4.4014317250000001E-4</v>
      </c>
      <c r="ET414" s="13">
        <v>4.3830114000000008E-4</v>
      </c>
      <c r="EU414" s="13">
        <v>4.3653647999999999E-4</v>
      </c>
      <c r="EV414" s="13">
        <v>4.3443967250000003E-4</v>
      </c>
      <c r="EW414" s="13">
        <v>4.3234358999999999E-4</v>
      </c>
      <c r="EX414" s="13">
        <v>4.3016768500000004E-4</v>
      </c>
      <c r="EY414" s="13">
        <v>4.2811746250000004E-4</v>
      </c>
      <c r="EZ414" s="13">
        <v>4.2653590749999997E-4</v>
      </c>
      <c r="FA414" s="13">
        <v>4.2522534250000004E-4</v>
      </c>
      <c r="FB414" s="13">
        <v>4.2396719500000001E-4</v>
      </c>
      <c r="FC414" s="13">
        <v>4.2279817750000005E-4</v>
      </c>
      <c r="FD414" s="13">
        <v>4.2227907999999997E-4</v>
      </c>
      <c r="FE414" s="13">
        <v>4.2188481750000001E-4</v>
      </c>
      <c r="FF414" s="13">
        <v>4.2076029499999996E-4</v>
      </c>
      <c r="FG414" s="13">
        <v>4.1937851499999998E-4</v>
      </c>
      <c r="FH414" s="13">
        <v>4.1797849500000003E-4</v>
      </c>
      <c r="FI414" s="13">
        <v>4.1638367000000002E-4</v>
      </c>
      <c r="FJ414" s="13">
        <v>4.1459470749999995E-4</v>
      </c>
      <c r="FK414" s="13">
        <v>4.1272692249999998E-4</v>
      </c>
      <c r="FL414" s="13">
        <v>4.1106071250000001E-4</v>
      </c>
      <c r="FM414" s="13">
        <v>4.0978237000000007E-4</v>
      </c>
      <c r="FN414" s="13">
        <v>4.0869959499999995E-4</v>
      </c>
      <c r="FO414" s="13">
        <v>4.0747835500000006E-4</v>
      </c>
      <c r="FP414" s="13">
        <v>4.0668512750000009E-4</v>
      </c>
      <c r="FQ414" s="13">
        <v>4.0630738499999999E-4</v>
      </c>
      <c r="FR414" s="13">
        <v>4.0558533499999999E-4</v>
      </c>
      <c r="FS414" s="13">
        <v>4.0467706749999999E-4</v>
      </c>
      <c r="FT414" s="13">
        <v>4.0374056750000004E-4</v>
      </c>
      <c r="FU414" s="13">
        <v>4.0263251499999999E-4</v>
      </c>
      <c r="FV414" s="13">
        <v>4.0114032999999995E-4</v>
      </c>
      <c r="FW414" s="13">
        <v>3.9940327250000005E-4</v>
      </c>
      <c r="FX414" s="13">
        <v>3.9772652249999997E-4</v>
      </c>
      <c r="FY414" s="13">
        <v>3.9640556999999996E-4</v>
      </c>
      <c r="FZ414" s="13">
        <v>3.9520502749999998E-4</v>
      </c>
      <c r="GA414" s="13">
        <v>3.9410544250000003E-4</v>
      </c>
      <c r="GB414" s="13">
        <v>3.9341057749999999E-4</v>
      </c>
      <c r="GC414" s="13">
        <v>3.9306770500000004E-4</v>
      </c>
      <c r="GD414" s="13">
        <v>3.9255776500000001E-4</v>
      </c>
      <c r="GE414" s="13">
        <v>3.9162228000000002E-4</v>
      </c>
      <c r="GF414" s="13">
        <v>3.9042768499999997E-4</v>
      </c>
      <c r="GG414" s="13">
        <v>3.8894402250000003E-4</v>
      </c>
      <c r="GH414" s="13">
        <v>3.8697291999999998E-4</v>
      </c>
      <c r="GI414" s="13">
        <v>3.8470900749999998E-4</v>
      </c>
      <c r="GJ414" s="13">
        <v>3.8269050000000005E-4</v>
      </c>
      <c r="GK414" s="13">
        <v>3.8088751000000002E-4</v>
      </c>
      <c r="GL414" s="13">
        <v>3.7931745000000005E-4</v>
      </c>
      <c r="GM414" s="13">
        <v>3.7845378499999996E-4</v>
      </c>
      <c r="GN414" s="13">
        <v>3.780210625E-4</v>
      </c>
      <c r="GO414" s="13">
        <v>3.7750461500000001E-4</v>
      </c>
      <c r="GP414" s="13">
        <v>3.7693161E-4</v>
      </c>
      <c r="GQ414" s="13">
        <v>3.7646883500000005E-4</v>
      </c>
      <c r="GR414" s="13">
        <v>3.761433E-4</v>
      </c>
      <c r="GS414" s="13">
        <v>3.7573236999999997E-4</v>
      </c>
      <c r="GT414" s="13">
        <v>3.7461452500000002E-4</v>
      </c>
      <c r="GU414" s="13">
        <v>3.7314317999999997E-4</v>
      </c>
      <c r="GV414" s="13">
        <v>3.7192553250000004E-4</v>
      </c>
      <c r="GW414" s="13">
        <v>3.7014258749999999E-4</v>
      </c>
      <c r="GX414" s="13">
        <v>3.6765322749999997E-4</v>
      </c>
    </row>
    <row r="415" spans="1:206" x14ac:dyDescent="0.25">
      <c r="A415" s="13" t="str">
        <f t="shared" si="5"/>
        <v>Boom-EXTREMELY COARSE-1-14-60</v>
      </c>
      <c r="B415" s="13" t="s">
        <v>57</v>
      </c>
      <c r="C415" s="13" t="s">
        <v>33</v>
      </c>
      <c r="D415" s="23">
        <v>1</v>
      </c>
      <c r="E415" s="23">
        <v>14</v>
      </c>
      <c r="F415" s="32">
        <v>60</v>
      </c>
      <c r="G415" s="13">
        <v>4.7081064999999998E-2</v>
      </c>
      <c r="H415" s="13">
        <v>3.2672602500000002E-2</v>
      </c>
      <c r="I415" s="13">
        <v>2.5209159999999998E-2</v>
      </c>
      <c r="J415" s="13">
        <v>2.075548E-2</v>
      </c>
      <c r="K415" s="13">
        <v>1.7714202499999998E-2</v>
      </c>
      <c r="L415" s="13">
        <v>1.5442829999999998E-2</v>
      </c>
      <c r="M415" s="13">
        <v>1.363868E-2</v>
      </c>
      <c r="N415" s="13">
        <v>1.2218775000000001E-2</v>
      </c>
      <c r="O415" s="13">
        <v>1.0955154000000002E-2</v>
      </c>
      <c r="P415" s="13">
        <v>9.8832629999999998E-3</v>
      </c>
      <c r="Q415" s="13">
        <v>8.8624940000000003E-3</v>
      </c>
      <c r="R415" s="13">
        <v>7.9066382500000004E-3</v>
      </c>
      <c r="S415" s="13">
        <v>7.02513175E-3</v>
      </c>
      <c r="T415" s="13">
        <v>6.1811850000000005E-3</v>
      </c>
      <c r="U415" s="13">
        <v>5.3802442500000009E-3</v>
      </c>
      <c r="V415" s="13">
        <v>4.6133885000000001E-3</v>
      </c>
      <c r="W415" s="13">
        <v>3.8960642500000002E-3</v>
      </c>
      <c r="X415" s="13">
        <v>3.4995009999999999E-3</v>
      </c>
      <c r="Y415" s="13">
        <v>3.1792357499999999E-3</v>
      </c>
      <c r="Z415" s="13">
        <v>2.9145934999999998E-3</v>
      </c>
      <c r="AA415" s="13">
        <v>2.6918770000000001E-3</v>
      </c>
      <c r="AB415" s="13">
        <v>2.5021085E-3</v>
      </c>
      <c r="AC415" s="13">
        <v>2.3391339999999997E-3</v>
      </c>
      <c r="AD415" s="13">
        <v>2.1973815749999999E-3</v>
      </c>
      <c r="AE415" s="13">
        <v>2.073829475E-3</v>
      </c>
      <c r="AF415" s="13">
        <v>1.9658827250000001E-3</v>
      </c>
      <c r="AG415" s="13">
        <v>1.8694477E-3</v>
      </c>
      <c r="AH415" s="13">
        <v>1.785199075E-3</v>
      </c>
      <c r="AI415" s="13">
        <v>1.7091934E-3</v>
      </c>
      <c r="AJ415" s="13">
        <v>1.640920625E-3</v>
      </c>
      <c r="AK415" s="13">
        <v>1.5793962000000001E-3</v>
      </c>
      <c r="AL415" s="13">
        <v>1.522913075E-3</v>
      </c>
      <c r="AM415" s="13">
        <v>1.4715637E-3</v>
      </c>
      <c r="AN415" s="13">
        <v>1.424170975E-3</v>
      </c>
      <c r="AO415" s="13">
        <v>1.3806544750000001E-3</v>
      </c>
      <c r="AP415" s="13">
        <v>1.3405941999999999E-3</v>
      </c>
      <c r="AQ415" s="13">
        <v>1.3028472999999999E-3</v>
      </c>
      <c r="AR415" s="13">
        <v>1.2685941499999999E-3</v>
      </c>
      <c r="AS415" s="13">
        <v>1.2364230000000002E-3</v>
      </c>
      <c r="AT415" s="13">
        <v>1.2061574249999998E-3</v>
      </c>
      <c r="AU415" s="13">
        <v>1.1779878E-3</v>
      </c>
      <c r="AV415" s="13">
        <v>1.1524836000000001E-3</v>
      </c>
      <c r="AW415" s="13">
        <v>1.1276177500000001E-3</v>
      </c>
      <c r="AX415" s="13">
        <v>1.1054133000000001E-3</v>
      </c>
      <c r="AY415" s="13">
        <v>1.0845641749999998E-3</v>
      </c>
      <c r="AZ415" s="13">
        <v>1.0651433499999999E-3</v>
      </c>
      <c r="BA415" s="13">
        <v>1.0466892249999999E-3</v>
      </c>
      <c r="BB415" s="13">
        <v>1.02957615E-3</v>
      </c>
      <c r="BC415" s="13">
        <v>1.0133058E-3</v>
      </c>
      <c r="BD415" s="13">
        <v>9.9803095000000012E-4</v>
      </c>
      <c r="BE415" s="13">
        <v>9.8343125000000019E-4</v>
      </c>
      <c r="BF415" s="13">
        <v>9.7004397499999987E-4</v>
      </c>
      <c r="BG415" s="13">
        <v>9.5664904999999997E-4</v>
      </c>
      <c r="BH415" s="13">
        <v>9.4385305000000005E-4</v>
      </c>
      <c r="BI415" s="13">
        <v>9.3164392499999989E-4</v>
      </c>
      <c r="BJ415" s="13">
        <v>9.2006047499999983E-4</v>
      </c>
      <c r="BK415" s="13">
        <v>9.0920954999999999E-4</v>
      </c>
      <c r="BL415" s="13">
        <v>8.9880665000000005E-4</v>
      </c>
      <c r="BM415" s="13">
        <v>8.8913682499999985E-4</v>
      </c>
      <c r="BN415" s="13">
        <v>8.8017782500000006E-4</v>
      </c>
      <c r="BO415" s="13">
        <v>8.7071575000000003E-4</v>
      </c>
      <c r="BP415" s="13">
        <v>8.6237302499999995E-4</v>
      </c>
      <c r="BQ415" s="13">
        <v>8.5361724999999996E-4</v>
      </c>
      <c r="BR415" s="13">
        <v>8.4593255000000016E-4</v>
      </c>
      <c r="BS415" s="13">
        <v>8.3872950000000003E-4</v>
      </c>
      <c r="BT415" s="13">
        <v>8.3147442500000005E-4</v>
      </c>
      <c r="BU415" s="13">
        <v>8.2518222500000001E-4</v>
      </c>
      <c r="BV415" s="13">
        <v>8.1886929999999995E-4</v>
      </c>
      <c r="BW415" s="13">
        <v>8.1215084999999984E-4</v>
      </c>
      <c r="BX415" s="13">
        <v>8.0564897999999994E-4</v>
      </c>
      <c r="BY415" s="13">
        <v>7.992572825E-4</v>
      </c>
      <c r="BZ415" s="13">
        <v>7.9265142000000007E-4</v>
      </c>
      <c r="CA415" s="13">
        <v>7.8686190000000001E-4</v>
      </c>
      <c r="CB415" s="13">
        <v>7.8122254249999993E-4</v>
      </c>
      <c r="CC415" s="13">
        <v>7.7507385249999999E-4</v>
      </c>
      <c r="CD415" s="13">
        <v>7.6977824249999994E-4</v>
      </c>
      <c r="CE415" s="13">
        <v>7.6457295500000002E-4</v>
      </c>
      <c r="CF415" s="13">
        <v>7.5933080999999992E-4</v>
      </c>
      <c r="CG415" s="13">
        <v>7.537679025000001E-4</v>
      </c>
      <c r="CH415" s="13">
        <v>7.4859132999999993E-4</v>
      </c>
      <c r="CI415" s="13">
        <v>7.4296595499999992E-4</v>
      </c>
      <c r="CJ415" s="13">
        <v>7.3708192000000001E-4</v>
      </c>
      <c r="CK415" s="13">
        <v>7.3124462749999991E-4</v>
      </c>
      <c r="CL415" s="13">
        <v>7.2547228500000006E-4</v>
      </c>
      <c r="CM415" s="13">
        <v>7.1954949499999997E-4</v>
      </c>
      <c r="CN415" s="13">
        <v>7.1382918500000005E-4</v>
      </c>
      <c r="CO415" s="13">
        <v>7.0809871750000006E-4</v>
      </c>
      <c r="CP415" s="13">
        <v>7.0219768250000009E-4</v>
      </c>
      <c r="CQ415" s="13">
        <v>6.9574433500000006E-4</v>
      </c>
      <c r="CR415" s="13">
        <v>6.8905689500000007E-4</v>
      </c>
      <c r="CS415" s="13">
        <v>6.82449355E-4</v>
      </c>
      <c r="CT415" s="13">
        <v>6.757193725E-4</v>
      </c>
      <c r="CU415" s="13">
        <v>6.6947832250000006E-4</v>
      </c>
      <c r="CV415" s="13">
        <v>6.6293933999999992E-4</v>
      </c>
      <c r="CW415" s="13">
        <v>6.564190499999999E-4</v>
      </c>
      <c r="CX415" s="13">
        <v>6.5041752999999997E-4</v>
      </c>
      <c r="CY415" s="13">
        <v>6.4332404250000007E-4</v>
      </c>
      <c r="CZ415" s="13">
        <v>6.35772855E-4</v>
      </c>
      <c r="DA415" s="13">
        <v>6.2839999500000001E-4</v>
      </c>
      <c r="DB415" s="13">
        <v>6.2101135249999998E-4</v>
      </c>
      <c r="DC415" s="13">
        <v>6.1379436499999992E-4</v>
      </c>
      <c r="DD415" s="13">
        <v>6.0698497500000009E-4</v>
      </c>
      <c r="DE415" s="13">
        <v>5.9981538499999994E-4</v>
      </c>
      <c r="DF415" s="13">
        <v>5.9256873749999989E-4</v>
      </c>
      <c r="DG415" s="13">
        <v>5.857055025E-4</v>
      </c>
      <c r="DH415" s="13">
        <v>5.7816817499999995E-4</v>
      </c>
      <c r="DI415" s="13">
        <v>5.7043001499999997E-4</v>
      </c>
      <c r="DJ415" s="13">
        <v>5.624648499999999E-4</v>
      </c>
      <c r="DK415" s="13">
        <v>5.5423121499999998E-4</v>
      </c>
      <c r="DL415" s="13">
        <v>5.46094355E-4</v>
      </c>
      <c r="DM415" s="13">
        <v>5.3831246E-4</v>
      </c>
      <c r="DN415" s="13">
        <v>5.3113629749999998E-4</v>
      </c>
      <c r="DO415" s="13">
        <v>5.2438463499999998E-4</v>
      </c>
      <c r="DP415" s="13">
        <v>5.1811895000000003E-4</v>
      </c>
      <c r="DQ415" s="13">
        <v>5.1198710999999998E-4</v>
      </c>
      <c r="DR415" s="13">
        <v>5.0579154250000001E-4</v>
      </c>
      <c r="DS415" s="13">
        <v>4.9951605249999999E-4</v>
      </c>
      <c r="DT415" s="13">
        <v>4.9306189750000003E-4</v>
      </c>
      <c r="DU415" s="13">
        <v>4.8700045250000005E-4</v>
      </c>
      <c r="DV415" s="13">
        <v>4.8137870749999996E-4</v>
      </c>
      <c r="DW415" s="13">
        <v>4.7628644000000006E-4</v>
      </c>
      <c r="DX415" s="13">
        <v>4.7166739499999999E-4</v>
      </c>
      <c r="DY415" s="13">
        <v>4.6707229749999997E-4</v>
      </c>
      <c r="DZ415" s="13">
        <v>4.6265551750000001E-4</v>
      </c>
      <c r="EA415" s="13">
        <v>4.5834004999999997E-4</v>
      </c>
      <c r="EB415" s="13">
        <v>4.5384212249999998E-4</v>
      </c>
      <c r="EC415" s="13">
        <v>4.4979868499999998E-4</v>
      </c>
      <c r="ED415" s="13">
        <v>4.45815925E-4</v>
      </c>
      <c r="EE415" s="13">
        <v>4.4210906249999996E-4</v>
      </c>
      <c r="EF415" s="13">
        <v>4.3882353500000005E-4</v>
      </c>
      <c r="EG415" s="13">
        <v>4.3559286250000002E-4</v>
      </c>
      <c r="EH415" s="13">
        <v>4.323335625E-4</v>
      </c>
      <c r="EI415" s="13">
        <v>4.2930239500000005E-4</v>
      </c>
      <c r="EJ415" s="13">
        <v>4.2630064750000008E-4</v>
      </c>
      <c r="EK415" s="13">
        <v>4.2325699249999999E-4</v>
      </c>
      <c r="EL415" s="13">
        <v>4.2079519499999994E-4</v>
      </c>
      <c r="EM415" s="13">
        <v>4.186706775E-4</v>
      </c>
      <c r="EN415" s="13">
        <v>4.1677581750000002E-4</v>
      </c>
      <c r="EO415" s="13">
        <v>4.1522214249999995E-4</v>
      </c>
      <c r="EP415" s="13">
        <v>4.1367335749999996E-4</v>
      </c>
      <c r="EQ415" s="13">
        <v>4.1233122999999994E-4</v>
      </c>
      <c r="ER415" s="13">
        <v>4.1093350249999999E-4</v>
      </c>
      <c r="ES415" s="13">
        <v>4.0941073249999997E-4</v>
      </c>
      <c r="ET415" s="13">
        <v>4.0763294000000004E-4</v>
      </c>
      <c r="EU415" s="13">
        <v>4.0583669999999999E-4</v>
      </c>
      <c r="EV415" s="13">
        <v>4.0430247000000001E-4</v>
      </c>
      <c r="EW415" s="13">
        <v>4.0275036999999999E-4</v>
      </c>
      <c r="EX415" s="13">
        <v>4.0129046000000001E-4</v>
      </c>
      <c r="EY415" s="13">
        <v>4.0012056750000002E-4</v>
      </c>
      <c r="EZ415" s="13">
        <v>3.991414325E-4</v>
      </c>
      <c r="FA415" s="13">
        <v>3.9817683749999999E-4</v>
      </c>
      <c r="FB415" s="13">
        <v>3.9705645750000003E-4</v>
      </c>
      <c r="FC415" s="13">
        <v>3.958774325E-4</v>
      </c>
      <c r="FD415" s="13">
        <v>3.9445050999999999E-4</v>
      </c>
      <c r="FE415" s="13">
        <v>3.9268138999999994E-4</v>
      </c>
      <c r="FF415" s="13">
        <v>3.9111939999999997E-4</v>
      </c>
      <c r="FG415" s="13">
        <v>3.8937818500000003E-4</v>
      </c>
      <c r="FH415" s="13">
        <v>3.8745935750000003E-4</v>
      </c>
      <c r="FI415" s="13">
        <v>3.8572239500000001E-4</v>
      </c>
      <c r="FJ415" s="13">
        <v>3.8431640500000001E-4</v>
      </c>
      <c r="FK415" s="13">
        <v>3.8312086000000006E-4</v>
      </c>
      <c r="FL415" s="13">
        <v>3.81809975E-4</v>
      </c>
      <c r="FM415" s="13">
        <v>3.8044647749999999E-4</v>
      </c>
      <c r="FN415" s="13">
        <v>3.7932789749999999E-4</v>
      </c>
      <c r="FO415" s="13">
        <v>3.7848363749999999E-4</v>
      </c>
      <c r="FP415" s="13">
        <v>3.7734642499999996E-4</v>
      </c>
      <c r="FQ415" s="13">
        <v>3.7573372249999999E-4</v>
      </c>
      <c r="FR415" s="13">
        <v>3.7425061000000002E-4</v>
      </c>
      <c r="FS415" s="13">
        <v>3.7291214000000002E-4</v>
      </c>
      <c r="FT415" s="13">
        <v>3.7141905000000002E-4</v>
      </c>
      <c r="FU415" s="13">
        <v>3.6978153000000001E-4</v>
      </c>
      <c r="FV415" s="13">
        <v>3.6817089000000004E-4</v>
      </c>
      <c r="FW415" s="13">
        <v>3.666812025E-4</v>
      </c>
      <c r="FX415" s="13">
        <v>3.6528316999999996E-4</v>
      </c>
      <c r="FY415" s="13">
        <v>3.6399573750000002E-4</v>
      </c>
      <c r="FZ415" s="13">
        <v>3.6268199999999997E-4</v>
      </c>
      <c r="GA415" s="13">
        <v>3.6141831999999998E-4</v>
      </c>
      <c r="GB415" s="13">
        <v>3.6032107249999996E-4</v>
      </c>
      <c r="GC415" s="13">
        <v>3.5901312500000003E-4</v>
      </c>
      <c r="GD415" s="13">
        <v>3.5777479500000002E-4</v>
      </c>
      <c r="GE415" s="13">
        <v>3.568333475E-4</v>
      </c>
      <c r="GF415" s="13">
        <v>3.5575844249999998E-4</v>
      </c>
      <c r="GG415" s="13">
        <v>3.5464780250000003E-4</v>
      </c>
      <c r="GH415" s="13">
        <v>3.5352743250000003E-4</v>
      </c>
      <c r="GI415" s="13">
        <v>3.5243233499999998E-4</v>
      </c>
      <c r="GJ415" s="13">
        <v>3.5111235500000004E-4</v>
      </c>
      <c r="GK415" s="13">
        <v>3.4975261E-4</v>
      </c>
      <c r="GL415" s="13">
        <v>3.4874613000000001E-4</v>
      </c>
      <c r="GM415" s="13">
        <v>3.4761965500000006E-4</v>
      </c>
      <c r="GN415" s="13">
        <v>3.4641858250000003E-4</v>
      </c>
      <c r="GO415" s="13">
        <v>3.4534274999999999E-4</v>
      </c>
      <c r="GP415" s="13">
        <v>3.4442236749999999E-4</v>
      </c>
      <c r="GQ415" s="13">
        <v>3.4342878249999997E-4</v>
      </c>
      <c r="GR415" s="13">
        <v>3.4205289750000002E-4</v>
      </c>
      <c r="GS415" s="13">
        <v>3.4057714750000001E-4</v>
      </c>
      <c r="GT415" s="13">
        <v>3.3933143000000002E-4</v>
      </c>
      <c r="GU415" s="13">
        <v>3.3840667E-4</v>
      </c>
      <c r="GV415" s="13">
        <v>3.373088075E-4</v>
      </c>
      <c r="GW415" s="13">
        <v>3.3621533750000001E-4</v>
      </c>
      <c r="GX415" s="13">
        <v>3.355900225E-4</v>
      </c>
    </row>
    <row r="416" spans="1:206" x14ac:dyDescent="0.25">
      <c r="A416" s="13" t="str">
        <f t="shared" si="5"/>
        <v>Boom-EXTREMELY COARSE-1-7-60</v>
      </c>
      <c r="B416" s="13" t="s">
        <v>57</v>
      </c>
      <c r="C416" s="13" t="s">
        <v>33</v>
      </c>
      <c r="D416" s="23">
        <v>1</v>
      </c>
      <c r="E416" s="23">
        <v>7</v>
      </c>
      <c r="F416" s="32">
        <v>60</v>
      </c>
      <c r="G416" s="13">
        <v>2.1775197500000003E-2</v>
      </c>
      <c r="H416" s="13">
        <v>1.44386115E-2</v>
      </c>
      <c r="I416" s="13">
        <v>1.09918545E-2</v>
      </c>
      <c r="J416" s="13">
        <v>8.824298999999999E-3</v>
      </c>
      <c r="K416" s="13">
        <v>7.5945077499999999E-3</v>
      </c>
      <c r="L416" s="13">
        <v>7.0340725000000003E-3</v>
      </c>
      <c r="M416" s="13">
        <v>6.7954102499999999E-3</v>
      </c>
      <c r="N416" s="13">
        <v>6.6564314999999997E-3</v>
      </c>
      <c r="O416" s="13">
        <v>6.4624927499999998E-3</v>
      </c>
      <c r="P416" s="13">
        <v>6.1950762499999997E-3</v>
      </c>
      <c r="Q416" s="13">
        <v>5.8367327500000003E-3</v>
      </c>
      <c r="R416" s="13">
        <v>5.4280007500000001E-3</v>
      </c>
      <c r="S416" s="13">
        <v>4.9552337500000003E-3</v>
      </c>
      <c r="T416" s="13">
        <v>4.4341609999999998E-3</v>
      </c>
      <c r="U416" s="13">
        <v>3.8900045000000005E-3</v>
      </c>
      <c r="V416" s="13">
        <v>3.3495286000000003E-3</v>
      </c>
      <c r="W416" s="13">
        <v>2.8255827749999996E-3</v>
      </c>
      <c r="X416" s="13">
        <v>2.6121476000000002E-3</v>
      </c>
      <c r="Y416" s="13">
        <v>2.4468608999999998E-3</v>
      </c>
      <c r="Z416" s="13">
        <v>2.3165577000000001E-3</v>
      </c>
      <c r="AA416" s="13">
        <v>2.2141398750000004E-3</v>
      </c>
      <c r="AB416" s="13">
        <v>2.1327319249999999E-3</v>
      </c>
      <c r="AC416" s="13">
        <v>2.06379005E-3</v>
      </c>
      <c r="AD416" s="13">
        <v>2.0019959999999998E-3</v>
      </c>
      <c r="AE416" s="13">
        <v>1.943925875E-3</v>
      </c>
      <c r="AF416" s="13">
        <v>1.88945385E-3</v>
      </c>
      <c r="AG416" s="13">
        <v>1.8384427749999997E-3</v>
      </c>
      <c r="AH416" s="13">
        <v>1.79048095E-3</v>
      </c>
      <c r="AI416" s="13">
        <v>1.7450540999999998E-3</v>
      </c>
      <c r="AJ416" s="13">
        <v>1.7016178000000002E-3</v>
      </c>
      <c r="AK416" s="13">
        <v>1.6598849250000001E-3</v>
      </c>
      <c r="AL416" s="13">
        <v>1.620718475E-3</v>
      </c>
      <c r="AM416" s="13">
        <v>1.5829133999999999E-3</v>
      </c>
      <c r="AN416" s="13">
        <v>1.5473701750000001E-3</v>
      </c>
      <c r="AO416" s="13">
        <v>1.5131546999999999E-3</v>
      </c>
      <c r="AP416" s="13">
        <v>1.4802626999999998E-3</v>
      </c>
      <c r="AQ416" s="13">
        <v>1.44876555E-3</v>
      </c>
      <c r="AR416" s="13">
        <v>1.4192522500000001E-3</v>
      </c>
      <c r="AS416" s="13">
        <v>1.3906438250000002E-3</v>
      </c>
      <c r="AT416" s="13">
        <v>1.363294025E-3</v>
      </c>
      <c r="AU416" s="13">
        <v>1.3370353E-3</v>
      </c>
      <c r="AV416" s="13">
        <v>1.311961525E-3</v>
      </c>
      <c r="AW416" s="13">
        <v>1.2878268749999999E-3</v>
      </c>
      <c r="AX416" s="13">
        <v>1.26426465E-3</v>
      </c>
      <c r="AY416" s="13">
        <v>1.2415677999999999E-3</v>
      </c>
      <c r="AZ416" s="13">
        <v>1.2200644E-3</v>
      </c>
      <c r="BA416" s="13">
        <v>1.1994614499999999E-3</v>
      </c>
      <c r="BB416" s="13">
        <v>1.1799499999999999E-3</v>
      </c>
      <c r="BC416" s="13">
        <v>1.16091625E-3</v>
      </c>
      <c r="BD416" s="13">
        <v>1.1419735499999999E-3</v>
      </c>
      <c r="BE416" s="13">
        <v>1.123800125E-3</v>
      </c>
      <c r="BF416" s="13">
        <v>1.1069084999999999E-3</v>
      </c>
      <c r="BG416" s="13">
        <v>1.09022385E-3</v>
      </c>
      <c r="BH416" s="13">
        <v>1.0750843499999999E-3</v>
      </c>
      <c r="BI416" s="13">
        <v>1.060040375E-3</v>
      </c>
      <c r="BJ416" s="13">
        <v>1.0458355499999999E-3</v>
      </c>
      <c r="BK416" s="13">
        <v>1.0317968249999999E-3</v>
      </c>
      <c r="BL416" s="13">
        <v>1.0187654749999999E-3</v>
      </c>
      <c r="BM416" s="13">
        <v>1.0058666749999999E-3</v>
      </c>
      <c r="BN416" s="13">
        <v>9.9337797499999994E-4</v>
      </c>
      <c r="BO416" s="13">
        <v>9.8135910000000004E-4</v>
      </c>
      <c r="BP416" s="13">
        <v>9.6948554999999994E-4</v>
      </c>
      <c r="BQ416" s="13">
        <v>9.5764894999999996E-4</v>
      </c>
      <c r="BR416" s="13">
        <v>9.4611987500000001E-4</v>
      </c>
      <c r="BS416" s="13">
        <v>9.3425254999999997E-4</v>
      </c>
      <c r="BT416" s="13">
        <v>9.2285847499999998E-4</v>
      </c>
      <c r="BU416" s="13">
        <v>9.1149614999999986E-4</v>
      </c>
      <c r="BV416" s="13">
        <v>9.0010832499999994E-4</v>
      </c>
      <c r="BW416" s="13">
        <v>8.8894415000000007E-4</v>
      </c>
      <c r="BX416" s="13">
        <v>8.7756835000000002E-4</v>
      </c>
      <c r="BY416" s="13">
        <v>8.6596040000000006E-4</v>
      </c>
      <c r="BZ416" s="13">
        <v>8.5480145000000002E-4</v>
      </c>
      <c r="CA416" s="13">
        <v>8.43793275E-4</v>
      </c>
      <c r="CB416" s="13">
        <v>8.3336835000000003E-4</v>
      </c>
      <c r="CC416" s="13">
        <v>8.22836425E-4</v>
      </c>
      <c r="CD416" s="13">
        <v>8.1249137499999995E-4</v>
      </c>
      <c r="CE416" s="13">
        <v>8.018983000000001E-4</v>
      </c>
      <c r="CF416" s="13">
        <v>7.9116687500000002E-4</v>
      </c>
      <c r="CG416" s="13">
        <v>7.8086755000000006E-4</v>
      </c>
      <c r="CH416" s="13">
        <v>7.7066180000000012E-4</v>
      </c>
      <c r="CI416" s="13">
        <v>7.6109784999999993E-4</v>
      </c>
      <c r="CJ416" s="13">
        <v>7.5132583749999997E-4</v>
      </c>
      <c r="CK416" s="13">
        <v>7.4195587250000007E-4</v>
      </c>
      <c r="CL416" s="13">
        <v>7.3212613499999994E-4</v>
      </c>
      <c r="CM416" s="13">
        <v>7.2182055750000002E-4</v>
      </c>
      <c r="CN416" s="13">
        <v>7.1246794250000008E-4</v>
      </c>
      <c r="CO416" s="13">
        <v>7.0260289E-4</v>
      </c>
      <c r="CP416" s="13">
        <v>6.9297239249999998E-4</v>
      </c>
      <c r="CQ416" s="13">
        <v>6.8367946750000005E-4</v>
      </c>
      <c r="CR416" s="13">
        <v>6.742058675000001E-4</v>
      </c>
      <c r="CS416" s="13">
        <v>6.6489368250000004E-4</v>
      </c>
      <c r="CT416" s="13">
        <v>6.5577617000000003E-4</v>
      </c>
      <c r="CU416" s="13">
        <v>6.4643595249999999E-4</v>
      </c>
      <c r="CV416" s="13">
        <v>6.3717288750000001E-4</v>
      </c>
      <c r="CW416" s="13">
        <v>6.2771790499999993E-4</v>
      </c>
      <c r="CX416" s="13">
        <v>6.1902776749999994E-4</v>
      </c>
      <c r="CY416" s="13">
        <v>6.1016979749999999E-4</v>
      </c>
      <c r="CZ416" s="13">
        <v>6.0173285249999996E-4</v>
      </c>
      <c r="DA416" s="13">
        <v>5.9353710500000001E-4</v>
      </c>
      <c r="DB416" s="13">
        <v>5.8520346249999996E-4</v>
      </c>
      <c r="DC416" s="13">
        <v>5.7740491499999992E-4</v>
      </c>
      <c r="DD416" s="13">
        <v>5.7005345999999995E-4</v>
      </c>
      <c r="DE416" s="13">
        <v>5.6294137999999996E-4</v>
      </c>
      <c r="DF416" s="13">
        <v>5.5604856249999999E-4</v>
      </c>
      <c r="DG416" s="13">
        <v>5.4913251250000004E-4</v>
      </c>
      <c r="DH416" s="13">
        <v>5.4233016500000004E-4</v>
      </c>
      <c r="DI416" s="13">
        <v>5.3546695499999994E-4</v>
      </c>
      <c r="DJ416" s="13">
        <v>5.2898016000000009E-4</v>
      </c>
      <c r="DK416" s="13">
        <v>5.2257285750000005E-4</v>
      </c>
      <c r="DL416" s="13">
        <v>5.1646439750000005E-4</v>
      </c>
      <c r="DM416" s="13">
        <v>5.1080253000000003E-4</v>
      </c>
      <c r="DN416" s="13">
        <v>5.0531711749999999E-4</v>
      </c>
      <c r="DO416" s="13">
        <v>4.9976226499999997E-4</v>
      </c>
      <c r="DP416" s="13">
        <v>4.9421493499999993E-4</v>
      </c>
      <c r="DQ416" s="13">
        <v>4.8905248750000002E-4</v>
      </c>
      <c r="DR416" s="13">
        <v>4.8372735250000004E-4</v>
      </c>
      <c r="DS416" s="13">
        <v>4.7890053249999997E-4</v>
      </c>
      <c r="DT416" s="13">
        <v>4.7443960250000003E-4</v>
      </c>
      <c r="DU416" s="13">
        <v>4.6956356250000002E-4</v>
      </c>
      <c r="DV416" s="13">
        <v>4.6478741500000006E-4</v>
      </c>
      <c r="DW416" s="13">
        <v>4.6032291250000003E-4</v>
      </c>
      <c r="DX416" s="13">
        <v>4.5590152749999999E-4</v>
      </c>
      <c r="DY416" s="13">
        <v>4.5175338750000002E-4</v>
      </c>
      <c r="DZ416" s="13">
        <v>4.4769005750000003E-4</v>
      </c>
      <c r="EA416" s="13">
        <v>4.4412726500000002E-4</v>
      </c>
      <c r="EB416" s="13">
        <v>4.4065685999999997E-4</v>
      </c>
      <c r="EC416" s="13">
        <v>4.3720486999999995E-4</v>
      </c>
      <c r="ED416" s="13">
        <v>4.3386489999999999E-4</v>
      </c>
      <c r="EE416" s="13">
        <v>4.3033400750000001E-4</v>
      </c>
      <c r="EF416" s="13">
        <v>4.2715932499999998E-4</v>
      </c>
      <c r="EG416" s="13">
        <v>4.2411019750000003E-4</v>
      </c>
      <c r="EH416" s="13">
        <v>4.2065178000000005E-4</v>
      </c>
      <c r="EI416" s="13">
        <v>4.1718952499999996E-4</v>
      </c>
      <c r="EJ416" s="13">
        <v>4.1372761999999998E-4</v>
      </c>
      <c r="EK416" s="13">
        <v>4.09886525E-4</v>
      </c>
      <c r="EL416" s="13">
        <v>4.0649540750000004E-4</v>
      </c>
      <c r="EM416" s="13">
        <v>4.0334413500000004E-4</v>
      </c>
      <c r="EN416" s="13">
        <v>4.0057063250000002E-4</v>
      </c>
      <c r="EO416" s="13">
        <v>3.9829009499999998E-4</v>
      </c>
      <c r="EP416" s="13">
        <v>3.9580368000000001E-4</v>
      </c>
      <c r="EQ416" s="13">
        <v>3.9310941750000001E-4</v>
      </c>
      <c r="ER416" s="13">
        <v>3.9020558499999996E-4</v>
      </c>
      <c r="ES416" s="13">
        <v>3.8713871000000001E-4</v>
      </c>
      <c r="ET416" s="13">
        <v>3.8383260750000003E-4</v>
      </c>
      <c r="EU416" s="13">
        <v>3.8052761500000001E-4</v>
      </c>
      <c r="EV416" s="13">
        <v>3.7747131749999997E-4</v>
      </c>
      <c r="EW416" s="13">
        <v>3.7428635249999999E-4</v>
      </c>
      <c r="EX416" s="13">
        <v>3.7131672249999999E-4</v>
      </c>
      <c r="EY416" s="13">
        <v>3.6872678250000001E-4</v>
      </c>
      <c r="EZ416" s="13">
        <v>3.6627328499999997E-4</v>
      </c>
      <c r="FA416" s="13">
        <v>3.6386245249999999E-4</v>
      </c>
      <c r="FB416" s="13">
        <v>3.61313445E-4</v>
      </c>
      <c r="FC416" s="13">
        <v>3.586747225E-4</v>
      </c>
      <c r="FD416" s="13">
        <v>3.5578339250000004E-4</v>
      </c>
      <c r="FE416" s="13">
        <v>3.5249397999999999E-4</v>
      </c>
      <c r="FF416" s="13">
        <v>3.4904277750000002E-4</v>
      </c>
      <c r="FG416" s="13">
        <v>3.4557167000000001E-4</v>
      </c>
      <c r="FH416" s="13">
        <v>3.4216098500000001E-4</v>
      </c>
      <c r="FI416" s="13">
        <v>3.3923525750000002E-4</v>
      </c>
      <c r="FJ416" s="13">
        <v>3.3643098999999998E-4</v>
      </c>
      <c r="FK416" s="13">
        <v>3.3362022000000001E-4</v>
      </c>
      <c r="FL416" s="13">
        <v>3.3096940749999997E-4</v>
      </c>
      <c r="FM416" s="13">
        <v>3.2819683500000002E-4</v>
      </c>
      <c r="FN416" s="13">
        <v>3.2532109500000005E-4</v>
      </c>
      <c r="FO416" s="13">
        <v>3.227709775E-4</v>
      </c>
      <c r="FP416" s="13">
        <v>3.1998090000000002E-4</v>
      </c>
      <c r="FQ416" s="13">
        <v>3.1715200250000001E-4</v>
      </c>
      <c r="FR416" s="13">
        <v>3.1455929499999997E-4</v>
      </c>
      <c r="FS416" s="13">
        <v>3.113664175E-4</v>
      </c>
      <c r="FT416" s="13">
        <v>3.0786621999999994E-4</v>
      </c>
      <c r="FU416" s="13">
        <v>3.0415125749999996E-4</v>
      </c>
      <c r="FV416" s="13">
        <v>3.0032129250000001E-4</v>
      </c>
      <c r="FW416" s="13">
        <v>2.9673630749999999E-4</v>
      </c>
      <c r="FX416" s="13">
        <v>2.9359996500000001E-4</v>
      </c>
      <c r="FY416" s="13">
        <v>2.9089180749999996E-4</v>
      </c>
      <c r="FZ416" s="13">
        <v>2.8852487499999999E-4</v>
      </c>
      <c r="GA416" s="13">
        <v>2.8638285500000001E-4</v>
      </c>
      <c r="GB416" s="13">
        <v>2.8396095499999996E-4</v>
      </c>
      <c r="GC416" s="13">
        <v>2.8136603E-4</v>
      </c>
      <c r="GD416" s="13">
        <v>2.7842772249999997E-4</v>
      </c>
      <c r="GE416" s="13">
        <v>2.7529845000000004E-4</v>
      </c>
      <c r="GF416" s="13">
        <v>2.72351895E-4</v>
      </c>
      <c r="GG416" s="13">
        <v>2.6945185750000002E-4</v>
      </c>
      <c r="GH416" s="13">
        <v>2.6666548999999996E-4</v>
      </c>
      <c r="GI416" s="13">
        <v>2.6418672999999998E-4</v>
      </c>
      <c r="GJ416" s="13">
        <v>2.6205173999999999E-4</v>
      </c>
      <c r="GK416" s="13">
        <v>2.6013651999999999E-4</v>
      </c>
      <c r="GL416" s="13">
        <v>2.5831812000000001E-4</v>
      </c>
      <c r="GM416" s="13">
        <v>2.5643407750000001E-4</v>
      </c>
      <c r="GN416" s="13">
        <v>2.5445641500000004E-4</v>
      </c>
      <c r="GO416" s="13">
        <v>2.525135425E-4</v>
      </c>
      <c r="GP416" s="13">
        <v>2.5028243250000001E-4</v>
      </c>
      <c r="GQ416" s="13">
        <v>2.4789579000000003E-4</v>
      </c>
      <c r="GR416" s="13">
        <v>2.4583640999999997E-4</v>
      </c>
      <c r="GS416" s="13">
        <v>2.4389737750000001E-4</v>
      </c>
      <c r="GT416" s="13">
        <v>2.4228090250000002E-4</v>
      </c>
      <c r="GU416" s="13">
        <v>2.407114425E-4</v>
      </c>
      <c r="GV416" s="13">
        <v>2.3896994500000003E-4</v>
      </c>
      <c r="GW416" s="13">
        <v>2.3753800250000002E-4</v>
      </c>
      <c r="GX416" s="13">
        <v>2.36079085E-4</v>
      </c>
    </row>
    <row r="417" spans="1:206" x14ac:dyDescent="0.25">
      <c r="A417" s="13" t="str">
        <f t="shared" si="5"/>
        <v>Boom-EXTREMELY COARSE-1-20-20</v>
      </c>
      <c r="B417" s="13" t="s">
        <v>57</v>
      </c>
      <c r="C417" s="13" t="s">
        <v>33</v>
      </c>
      <c r="D417" s="23">
        <v>1</v>
      </c>
      <c r="E417" s="23">
        <v>20</v>
      </c>
      <c r="F417" s="32">
        <v>20</v>
      </c>
      <c r="G417" s="13">
        <v>5.8634112500000002E-2</v>
      </c>
      <c r="H417" s="13">
        <v>4.1178960000000001E-2</v>
      </c>
      <c r="I417" s="13">
        <v>3.061616E-2</v>
      </c>
      <c r="J417" s="13">
        <v>2.5126469999999998E-2</v>
      </c>
      <c r="K417" s="13">
        <v>2.1022684999999999E-2</v>
      </c>
      <c r="L417" s="13">
        <v>1.8245195000000002E-2</v>
      </c>
      <c r="M417" s="13">
        <v>1.5806879999999999E-2</v>
      </c>
      <c r="N417" s="13">
        <v>1.38485425E-2</v>
      </c>
      <c r="O417" s="13">
        <v>1.213359E-2</v>
      </c>
      <c r="P417" s="13">
        <v>1.0659132E-2</v>
      </c>
      <c r="Q417" s="13">
        <v>9.3669722500000011E-3</v>
      </c>
      <c r="R417" s="13">
        <v>8.1824887499999995E-3</v>
      </c>
      <c r="S417" s="13">
        <v>7.1406025E-3</v>
      </c>
      <c r="T417" s="13">
        <v>6.1648809999999997E-3</v>
      </c>
      <c r="U417" s="13">
        <v>5.2832507499999994E-3</v>
      </c>
      <c r="V417" s="13">
        <v>4.4869945E-3</v>
      </c>
      <c r="W417" s="13">
        <v>3.7619812499999996E-3</v>
      </c>
      <c r="X417" s="13">
        <v>3.3742497500000002E-3</v>
      </c>
      <c r="Y417" s="13">
        <v>2.9967709999999996E-3</v>
      </c>
      <c r="Z417" s="13">
        <v>2.6796092499999998E-3</v>
      </c>
      <c r="AA417" s="13">
        <v>2.4133880000000003E-3</v>
      </c>
      <c r="AB417" s="13">
        <v>2.188345E-3</v>
      </c>
      <c r="AC417" s="13">
        <v>1.9950330000000002E-3</v>
      </c>
      <c r="AD417" s="13">
        <v>1.8272995000000003E-3</v>
      </c>
      <c r="AE417" s="13">
        <v>1.6826745750000002E-3</v>
      </c>
      <c r="AF417" s="13">
        <v>1.555285225E-3</v>
      </c>
      <c r="AG417" s="13">
        <v>1.4441500250000001E-3</v>
      </c>
      <c r="AH417" s="13">
        <v>1.346001175E-3</v>
      </c>
      <c r="AI417" s="13">
        <v>1.2589019250000002E-3</v>
      </c>
      <c r="AJ417" s="13">
        <v>1.1820533499999999E-3</v>
      </c>
      <c r="AK417" s="13">
        <v>1.113419875E-3</v>
      </c>
      <c r="AL417" s="13">
        <v>1.0518398E-3</v>
      </c>
      <c r="AM417" s="13">
        <v>9.9654352499999998E-4</v>
      </c>
      <c r="AN417" s="13">
        <v>9.4720057500000002E-4</v>
      </c>
      <c r="AO417" s="13">
        <v>9.01800275E-4</v>
      </c>
      <c r="AP417" s="13">
        <v>8.6063667499999992E-4</v>
      </c>
      <c r="AQ417" s="13">
        <v>8.21970975E-4</v>
      </c>
      <c r="AR417" s="13">
        <v>7.8619659999999995E-4</v>
      </c>
      <c r="AS417" s="13">
        <v>7.5246552499999998E-4</v>
      </c>
      <c r="AT417" s="13">
        <v>7.2143495000000007E-4</v>
      </c>
      <c r="AU417" s="13">
        <v>6.9225934999999988E-4</v>
      </c>
      <c r="AV417" s="13">
        <v>6.6432207499999988E-4</v>
      </c>
      <c r="AW417" s="13">
        <v>6.3844887499999998E-4</v>
      </c>
      <c r="AX417" s="13">
        <v>6.1391687500000002E-4</v>
      </c>
      <c r="AY417" s="13">
        <v>5.9068652499999995E-4</v>
      </c>
      <c r="AZ417" s="13">
        <v>5.6937514999999995E-4</v>
      </c>
      <c r="BA417" s="13">
        <v>5.4956134999999996E-4</v>
      </c>
      <c r="BB417" s="13">
        <v>5.3119122499999994E-4</v>
      </c>
      <c r="BC417" s="13">
        <v>5.1363282500000004E-4</v>
      </c>
      <c r="BD417" s="13">
        <v>4.9801867500000004E-4</v>
      </c>
      <c r="BE417" s="13">
        <v>4.8266682499999999E-4</v>
      </c>
      <c r="BF417" s="13">
        <v>4.6872914999999997E-4</v>
      </c>
      <c r="BG417" s="13">
        <v>4.55632225E-4</v>
      </c>
      <c r="BH417" s="13">
        <v>4.4334997500000006E-4</v>
      </c>
      <c r="BI417" s="13">
        <v>4.3169852500000007E-4</v>
      </c>
      <c r="BJ417" s="13">
        <v>4.2036342500000002E-4</v>
      </c>
      <c r="BK417" s="13">
        <v>4.0933705000000003E-4</v>
      </c>
      <c r="BL417" s="13">
        <v>3.9940749999999996E-4</v>
      </c>
      <c r="BM417" s="13">
        <v>3.8952244999999999E-4</v>
      </c>
      <c r="BN417" s="13">
        <v>3.8039112499999999E-4</v>
      </c>
      <c r="BO417" s="13">
        <v>3.7193225000000003E-4</v>
      </c>
      <c r="BP417" s="13">
        <v>3.6354544999999999E-4</v>
      </c>
      <c r="BQ417" s="13">
        <v>3.5524472500000003E-4</v>
      </c>
      <c r="BR417" s="13">
        <v>3.4697551500000002E-4</v>
      </c>
      <c r="BS417" s="13">
        <v>3.3898270000000001E-4</v>
      </c>
      <c r="BT417" s="13">
        <v>3.3118391250000002E-4</v>
      </c>
      <c r="BU417" s="13">
        <v>3.2351025499999995E-4</v>
      </c>
      <c r="BV417" s="13">
        <v>3.1627456750000002E-4</v>
      </c>
      <c r="BW417" s="13">
        <v>3.0896333250000002E-4</v>
      </c>
      <c r="BX417" s="13">
        <v>3.0236078999999999E-4</v>
      </c>
      <c r="BY417" s="13">
        <v>2.9530387499999999E-4</v>
      </c>
      <c r="BZ417" s="13">
        <v>2.8871890749999999E-4</v>
      </c>
      <c r="CA417" s="13">
        <v>2.8261303250000001E-4</v>
      </c>
      <c r="CB417" s="13">
        <v>2.7698159999999997E-4</v>
      </c>
      <c r="CC417" s="13">
        <v>2.7176452999999996E-4</v>
      </c>
      <c r="CD417" s="13">
        <v>2.6710397000000001E-4</v>
      </c>
      <c r="CE417" s="13">
        <v>2.6263263250000002E-4</v>
      </c>
      <c r="CF417" s="13">
        <v>2.5805426750000004E-4</v>
      </c>
      <c r="CG417" s="13">
        <v>2.538094125E-4</v>
      </c>
      <c r="CH417" s="13">
        <v>2.49552665E-4</v>
      </c>
      <c r="CI417" s="13">
        <v>2.455558E-4</v>
      </c>
      <c r="CJ417" s="13">
        <v>2.420961625E-4</v>
      </c>
      <c r="CK417" s="13">
        <v>2.3844599E-4</v>
      </c>
      <c r="CL417" s="13">
        <v>2.3492939250000002E-4</v>
      </c>
      <c r="CM417" s="13">
        <v>2.311729625E-4</v>
      </c>
      <c r="CN417" s="13">
        <v>2.2764074499999996E-4</v>
      </c>
      <c r="CO417" s="13">
        <v>2.2426307000000004E-4</v>
      </c>
      <c r="CP417" s="13">
        <v>2.2113182750000001E-4</v>
      </c>
      <c r="CQ417" s="13">
        <v>2.1828355749999999E-4</v>
      </c>
      <c r="CR417" s="13">
        <v>2.1553410500000001E-4</v>
      </c>
      <c r="CS417" s="13">
        <v>2.1224242750000002E-4</v>
      </c>
      <c r="CT417" s="13">
        <v>2.0891455750000001E-4</v>
      </c>
      <c r="CU417" s="13">
        <v>2.0571726249999999E-4</v>
      </c>
      <c r="CV417" s="13">
        <v>2.0278750250000001E-4</v>
      </c>
      <c r="CW417" s="13">
        <v>2.0008857499999999E-4</v>
      </c>
      <c r="CX417" s="13">
        <v>1.9768817500000001E-4</v>
      </c>
      <c r="CY417" s="13">
        <v>1.9543680749999998E-4</v>
      </c>
      <c r="CZ417" s="13">
        <v>1.9313911749999999E-4</v>
      </c>
      <c r="DA417" s="13">
        <v>1.9059606250000001E-4</v>
      </c>
      <c r="DB417" s="13">
        <v>1.8803623750000001E-4</v>
      </c>
      <c r="DC417" s="13">
        <v>1.8607212999999999E-4</v>
      </c>
      <c r="DD417" s="13">
        <v>1.8469662749999999E-4</v>
      </c>
      <c r="DE417" s="13">
        <v>1.8310120000000001E-4</v>
      </c>
      <c r="DF417" s="13">
        <v>1.8195750499999999E-4</v>
      </c>
      <c r="DG417" s="13">
        <v>1.8122823E-4</v>
      </c>
      <c r="DH417" s="13">
        <v>1.8013149500000001E-4</v>
      </c>
      <c r="DI417" s="13">
        <v>1.7871880250000001E-4</v>
      </c>
      <c r="DJ417" s="13">
        <v>1.7741158500000001E-4</v>
      </c>
      <c r="DK417" s="13">
        <v>1.7608547E-4</v>
      </c>
      <c r="DL417" s="13">
        <v>1.752152425E-4</v>
      </c>
      <c r="DM417" s="13">
        <v>1.7471153499999998E-4</v>
      </c>
      <c r="DN417" s="13">
        <v>1.7370760750000001E-4</v>
      </c>
      <c r="DO417" s="13">
        <v>1.7320563750000001E-4</v>
      </c>
      <c r="DP417" s="13">
        <v>1.725971975E-4</v>
      </c>
      <c r="DQ417" s="13">
        <v>1.713811275E-4</v>
      </c>
      <c r="DR417" s="13">
        <v>1.7035559499999997E-4</v>
      </c>
      <c r="DS417" s="13">
        <v>1.6957120000000002E-4</v>
      </c>
      <c r="DT417" s="13">
        <v>1.6880242999999998E-4</v>
      </c>
      <c r="DU417" s="13">
        <v>1.6825118249999999E-4</v>
      </c>
      <c r="DV417" s="13">
        <v>1.6758847500000001E-4</v>
      </c>
      <c r="DW417" s="13">
        <v>1.6660880249999999E-4</v>
      </c>
      <c r="DX417" s="13">
        <v>1.65764365E-4</v>
      </c>
      <c r="DY417" s="13">
        <v>1.6508204250000001E-4</v>
      </c>
      <c r="DZ417" s="13">
        <v>1.6443319250000001E-4</v>
      </c>
      <c r="EA417" s="13">
        <v>1.6427155750000001E-4</v>
      </c>
      <c r="EB417" s="13">
        <v>1.6370666E-4</v>
      </c>
      <c r="EC417" s="13">
        <v>1.6287379500000001E-4</v>
      </c>
      <c r="ED417" s="13">
        <v>1.622371425E-4</v>
      </c>
      <c r="EE417" s="13">
        <v>1.6126517999999999E-4</v>
      </c>
      <c r="EF417" s="13">
        <v>1.6039043250000001E-4</v>
      </c>
      <c r="EG417" s="13">
        <v>1.597850775E-4</v>
      </c>
      <c r="EH417" s="13">
        <v>1.5952594499999998E-4</v>
      </c>
      <c r="EI417" s="13">
        <v>1.5912401500000001E-4</v>
      </c>
      <c r="EJ417" s="13">
        <v>1.5847411249999999E-4</v>
      </c>
      <c r="EK417" s="13">
        <v>1.5768001999999997E-4</v>
      </c>
      <c r="EL417" s="13">
        <v>1.5720396000000001E-4</v>
      </c>
      <c r="EM417" s="13">
        <v>1.567145125E-4</v>
      </c>
      <c r="EN417" s="13">
        <v>1.5607387999999999E-4</v>
      </c>
      <c r="EO417" s="13">
        <v>1.5576106500000001E-4</v>
      </c>
      <c r="EP417" s="13">
        <v>1.554271825E-4</v>
      </c>
      <c r="EQ417" s="13">
        <v>1.5467432750000001E-4</v>
      </c>
      <c r="ER417" s="13">
        <v>1.5372935750000003E-4</v>
      </c>
      <c r="ES417" s="13">
        <v>1.5295247E-4</v>
      </c>
      <c r="ET417" s="13">
        <v>1.5195338249999999E-4</v>
      </c>
      <c r="EU417" s="13">
        <v>1.5112952749999999E-4</v>
      </c>
      <c r="EV417" s="13">
        <v>1.5036657199999999E-4</v>
      </c>
      <c r="EW417" s="13">
        <v>1.4995071874999999E-4</v>
      </c>
      <c r="EX417" s="13">
        <v>1.4961726274999998E-4</v>
      </c>
      <c r="EY417" s="13">
        <v>1.4915787425E-4</v>
      </c>
      <c r="EZ417" s="13">
        <v>1.4882196075E-4</v>
      </c>
      <c r="FA417" s="13">
        <v>1.4856732025E-4</v>
      </c>
      <c r="FB417" s="13">
        <v>1.4814427224999998E-4</v>
      </c>
      <c r="FC417" s="13">
        <v>1.4726158375000001E-4</v>
      </c>
      <c r="FD417" s="13">
        <v>1.46338437E-4</v>
      </c>
      <c r="FE417" s="13">
        <v>1.4559455500000001E-4</v>
      </c>
      <c r="FF417" s="13">
        <v>1.4462429975000001E-4</v>
      </c>
      <c r="FG417" s="13">
        <v>1.4351457400000001E-4</v>
      </c>
      <c r="FH417" s="13">
        <v>1.4254974600000001E-4</v>
      </c>
      <c r="FI417" s="13">
        <v>1.4210776875E-4</v>
      </c>
      <c r="FJ417" s="13">
        <v>1.4199204750000002E-4</v>
      </c>
      <c r="FK417" s="13">
        <v>1.4190347250000001E-4</v>
      </c>
      <c r="FL417" s="13">
        <v>1.4190297600000001E-4</v>
      </c>
      <c r="FM417" s="13">
        <v>1.419620075E-4</v>
      </c>
      <c r="FN417" s="13">
        <v>1.4199236625000002E-4</v>
      </c>
      <c r="FO417" s="13">
        <v>1.4177731874999999E-4</v>
      </c>
      <c r="FP417" s="13">
        <v>1.4142064900000002E-4</v>
      </c>
      <c r="FQ417" s="13">
        <v>1.4081991425000001E-4</v>
      </c>
      <c r="FR417" s="13">
        <v>1.3993192974999998E-4</v>
      </c>
      <c r="FS417" s="13">
        <v>1.387600825E-4</v>
      </c>
      <c r="FT417" s="13">
        <v>1.3758430225000001E-4</v>
      </c>
      <c r="FU417" s="13">
        <v>1.3658977049999999E-4</v>
      </c>
      <c r="FV417" s="13">
        <v>1.3574805600000001E-4</v>
      </c>
      <c r="FW417" s="13">
        <v>1.3537896324999999E-4</v>
      </c>
      <c r="FX417" s="13">
        <v>1.3570482825E-4</v>
      </c>
      <c r="FY417" s="13">
        <v>1.3626737925E-4</v>
      </c>
      <c r="FZ417" s="13">
        <v>1.3643187949999999E-4</v>
      </c>
      <c r="GA417" s="13">
        <v>1.3670014500000001E-4</v>
      </c>
      <c r="GB417" s="13">
        <v>1.3711890174999999E-4</v>
      </c>
      <c r="GC417" s="13">
        <v>1.3708545675E-4</v>
      </c>
      <c r="GD417" s="13">
        <v>1.3654641050000002E-4</v>
      </c>
      <c r="GE417" s="13">
        <v>1.3572513625E-4</v>
      </c>
      <c r="GF417" s="13">
        <v>1.3487583025E-4</v>
      </c>
      <c r="GG417" s="13">
        <v>1.3386658225000001E-4</v>
      </c>
      <c r="GH417" s="13">
        <v>1.3230171074999998E-4</v>
      </c>
      <c r="GI417" s="13">
        <v>1.305709555E-4</v>
      </c>
      <c r="GJ417" s="13">
        <v>1.2992317324999998E-4</v>
      </c>
      <c r="GK417" s="13">
        <v>1.298462325E-4</v>
      </c>
      <c r="GL417" s="13">
        <v>1.2956544E-4</v>
      </c>
      <c r="GM417" s="13">
        <v>1.298116435E-4</v>
      </c>
      <c r="GN417" s="13">
        <v>1.3055106250000001E-4</v>
      </c>
      <c r="GO417" s="13">
        <v>1.3120800075000001E-4</v>
      </c>
      <c r="GP417" s="13">
        <v>1.3136542599999999E-4</v>
      </c>
      <c r="GQ417" s="13">
        <v>1.3098120900000002E-4</v>
      </c>
      <c r="GR417" s="13">
        <v>1.3045568024999999E-4</v>
      </c>
      <c r="GS417" s="13">
        <v>1.3014081700000001E-4</v>
      </c>
      <c r="GT417" s="13">
        <v>1.29397524E-4</v>
      </c>
      <c r="GU417" s="13">
        <v>1.2809846324999998E-4</v>
      </c>
      <c r="GV417" s="13">
        <v>1.2726721950000002E-4</v>
      </c>
      <c r="GW417" s="13">
        <v>1.2669521575E-4</v>
      </c>
      <c r="GX417" s="13">
        <v>1.2591642599999998E-4</v>
      </c>
    </row>
    <row r="418" spans="1:206" x14ac:dyDescent="0.25">
      <c r="A418" s="13" t="str">
        <f t="shared" si="5"/>
        <v>Boom-EXTREMELY COARSE-1-14-20</v>
      </c>
      <c r="B418" s="13" t="s">
        <v>57</v>
      </c>
      <c r="C418" s="13" t="s">
        <v>33</v>
      </c>
      <c r="D418" s="23">
        <v>1</v>
      </c>
      <c r="E418" s="23">
        <v>14</v>
      </c>
      <c r="F418" s="32">
        <v>20</v>
      </c>
      <c r="G418" s="13">
        <v>4.2697092499999999E-2</v>
      </c>
      <c r="H418" s="13">
        <v>2.6915257500000001E-2</v>
      </c>
      <c r="I418" s="13">
        <v>1.89031575E-2</v>
      </c>
      <c r="J418" s="13">
        <v>1.5526450000000001E-2</v>
      </c>
      <c r="K418" s="13">
        <v>1.31684265E-2</v>
      </c>
      <c r="L418" s="13">
        <v>1.1712308250000001E-2</v>
      </c>
      <c r="M418" s="13">
        <v>1.012550475E-2</v>
      </c>
      <c r="N418" s="13">
        <v>8.80593325E-3</v>
      </c>
      <c r="O418" s="13">
        <v>7.6620275000000007E-3</v>
      </c>
      <c r="P418" s="13">
        <v>6.7178722499999996E-3</v>
      </c>
      <c r="Q418" s="13">
        <v>5.8744705000000003E-3</v>
      </c>
      <c r="R418" s="13">
        <v>5.0992249999999998E-3</v>
      </c>
      <c r="S418" s="13">
        <v>4.4256254999999996E-3</v>
      </c>
      <c r="T418" s="13">
        <v>3.8165299999999998E-3</v>
      </c>
      <c r="U418" s="13">
        <v>3.25539975E-3</v>
      </c>
      <c r="V418" s="13">
        <v>2.7293452500000001E-3</v>
      </c>
      <c r="W418" s="13">
        <v>2.258646E-3</v>
      </c>
      <c r="X418" s="13">
        <v>1.9821107500000001E-3</v>
      </c>
      <c r="Y418" s="13">
        <v>1.7616027500000002E-3</v>
      </c>
      <c r="Z418" s="13">
        <v>1.5816725500000001E-3</v>
      </c>
      <c r="AA418" s="13">
        <v>1.4313855749999999E-3</v>
      </c>
      <c r="AB418" s="13">
        <v>1.3051896749999999E-3</v>
      </c>
      <c r="AC418" s="13">
        <v>1.1977117999999998E-3</v>
      </c>
      <c r="AD418" s="13">
        <v>1.1053938499999999E-3</v>
      </c>
      <c r="AE418" s="13">
        <v>1.0254776499999999E-3</v>
      </c>
      <c r="AF418" s="13">
        <v>9.5640032500000005E-4</v>
      </c>
      <c r="AG418" s="13">
        <v>8.9535809999999989E-4</v>
      </c>
      <c r="AH418" s="13">
        <v>8.42592075E-4</v>
      </c>
      <c r="AI418" s="13">
        <v>7.9570424999999992E-4</v>
      </c>
      <c r="AJ418" s="13">
        <v>7.5424604999999999E-4</v>
      </c>
      <c r="AK418" s="13">
        <v>7.167873999999999E-4</v>
      </c>
      <c r="AL418" s="13">
        <v>6.8279477499999996E-4</v>
      </c>
      <c r="AM418" s="13">
        <v>6.5247600000000003E-4</v>
      </c>
      <c r="AN418" s="13">
        <v>6.2437939999999991E-4</v>
      </c>
      <c r="AO418" s="13">
        <v>5.9927245000000002E-4</v>
      </c>
      <c r="AP418" s="13">
        <v>5.7584800000000001E-4</v>
      </c>
      <c r="AQ418" s="13">
        <v>5.5405275000000001E-4</v>
      </c>
      <c r="AR418" s="13">
        <v>5.3410022499999999E-4</v>
      </c>
      <c r="AS418" s="13">
        <v>5.1568415000000003E-4</v>
      </c>
      <c r="AT418" s="13">
        <v>4.9836390000000002E-4</v>
      </c>
      <c r="AU418" s="13">
        <v>4.8295324999999997E-4</v>
      </c>
      <c r="AV418" s="13">
        <v>4.6861972499999996E-4</v>
      </c>
      <c r="AW418" s="13">
        <v>4.5503195E-4</v>
      </c>
      <c r="AX418" s="13">
        <v>4.4300917500000002E-4</v>
      </c>
      <c r="AY418" s="13">
        <v>4.3160422499999995E-4</v>
      </c>
      <c r="AZ418" s="13">
        <v>4.2146290000000003E-4</v>
      </c>
      <c r="BA418" s="13">
        <v>4.1184240000000002E-4</v>
      </c>
      <c r="BB418" s="13">
        <v>4.0335897499999994E-4</v>
      </c>
      <c r="BC418" s="13">
        <v>3.9475932500000001E-4</v>
      </c>
      <c r="BD418" s="13">
        <v>3.8671718499999998E-4</v>
      </c>
      <c r="BE418" s="13">
        <v>3.7917744750000002E-4</v>
      </c>
      <c r="BF418" s="13">
        <v>3.7192685750000001E-4</v>
      </c>
      <c r="BG418" s="13">
        <v>3.6501038000000003E-4</v>
      </c>
      <c r="BH418" s="13">
        <v>3.5821647250000002E-4</v>
      </c>
      <c r="BI418" s="13">
        <v>3.5165966999999997E-4</v>
      </c>
      <c r="BJ418" s="13">
        <v>3.4555653499999993E-4</v>
      </c>
      <c r="BK418" s="13">
        <v>3.396932875E-4</v>
      </c>
      <c r="BL418" s="13">
        <v>3.3425115499999996E-4</v>
      </c>
      <c r="BM418" s="13">
        <v>3.2941198250000003E-4</v>
      </c>
      <c r="BN418" s="13">
        <v>3.248038475E-4</v>
      </c>
      <c r="BO418" s="13">
        <v>3.1985012249999999E-4</v>
      </c>
      <c r="BP418" s="13">
        <v>3.1606980250000003E-4</v>
      </c>
      <c r="BQ418" s="13">
        <v>3.1192802000000003E-4</v>
      </c>
      <c r="BR418" s="13">
        <v>3.0864228750000002E-4</v>
      </c>
      <c r="BS418" s="13">
        <v>3.0578978999999998E-4</v>
      </c>
      <c r="BT418" s="13">
        <v>3.0267599999999999E-4</v>
      </c>
      <c r="BU418" s="13">
        <v>2.9976042249999998E-4</v>
      </c>
      <c r="BV418" s="13">
        <v>2.965873025E-4</v>
      </c>
      <c r="BW418" s="13">
        <v>2.93735785E-4</v>
      </c>
      <c r="BX418" s="13">
        <v>2.9111653500000004E-4</v>
      </c>
      <c r="BY418" s="13">
        <v>2.8896111999999997E-4</v>
      </c>
      <c r="BZ418" s="13">
        <v>2.8659115750000002E-4</v>
      </c>
      <c r="CA418" s="13">
        <v>2.8430884249999998E-4</v>
      </c>
      <c r="CB418" s="13">
        <v>2.8159108250000003E-4</v>
      </c>
      <c r="CC418" s="13">
        <v>2.7880495000000001E-4</v>
      </c>
      <c r="CD418" s="13">
        <v>2.764577525E-4</v>
      </c>
      <c r="CE418" s="13">
        <v>2.7439961999999995E-4</v>
      </c>
      <c r="CF418" s="13">
        <v>2.7260781500000001E-4</v>
      </c>
      <c r="CG418" s="13">
        <v>2.7062519500000001E-4</v>
      </c>
      <c r="CH418" s="13">
        <v>2.688634325E-4</v>
      </c>
      <c r="CI418" s="13">
        <v>2.6645746499999999E-4</v>
      </c>
      <c r="CJ418" s="13">
        <v>2.6422283250000003E-4</v>
      </c>
      <c r="CK418" s="13">
        <v>2.6184448499999997E-4</v>
      </c>
      <c r="CL418" s="13">
        <v>2.6011396499999996E-4</v>
      </c>
      <c r="CM418" s="13">
        <v>2.5847589499999998E-4</v>
      </c>
      <c r="CN418" s="13">
        <v>2.5662827749999999E-4</v>
      </c>
      <c r="CO418" s="13">
        <v>2.5525244749999998E-4</v>
      </c>
      <c r="CP418" s="13">
        <v>2.5385975250000003E-4</v>
      </c>
      <c r="CQ418" s="13">
        <v>2.51926115E-4</v>
      </c>
      <c r="CR418" s="13">
        <v>2.4974730999999999E-4</v>
      </c>
      <c r="CS418" s="13">
        <v>2.4786257499999999E-4</v>
      </c>
      <c r="CT418" s="13">
        <v>2.4581324250000001E-4</v>
      </c>
      <c r="CU418" s="13">
        <v>2.446241025E-4</v>
      </c>
      <c r="CV418" s="13">
        <v>2.4340889250000004E-4</v>
      </c>
      <c r="CW418" s="13">
        <v>2.4163797500000001E-4</v>
      </c>
      <c r="CX418" s="13">
        <v>2.405132875E-4</v>
      </c>
      <c r="CY418" s="13">
        <v>2.3871625500000002E-4</v>
      </c>
      <c r="CZ418" s="13">
        <v>2.3663888999999997E-4</v>
      </c>
      <c r="DA418" s="13">
        <v>2.3496531500000003E-4</v>
      </c>
      <c r="DB418" s="13">
        <v>2.336832275E-4</v>
      </c>
      <c r="DC418" s="13">
        <v>2.323301075E-4</v>
      </c>
      <c r="DD418" s="13">
        <v>2.3071078999999998E-4</v>
      </c>
      <c r="DE418" s="13">
        <v>2.283791325E-4</v>
      </c>
      <c r="DF418" s="13">
        <v>2.2550169000000003E-4</v>
      </c>
      <c r="DG418" s="13">
        <v>2.2293718E-4</v>
      </c>
      <c r="DH418" s="13">
        <v>2.200900725E-4</v>
      </c>
      <c r="DI418" s="13">
        <v>2.1743884749999998E-4</v>
      </c>
      <c r="DJ418" s="13">
        <v>2.1491262999999999E-4</v>
      </c>
      <c r="DK418" s="13">
        <v>2.1197710249999999E-4</v>
      </c>
      <c r="DL418" s="13">
        <v>2.0863104249999997E-4</v>
      </c>
      <c r="DM418" s="13">
        <v>2.0514718250000001E-4</v>
      </c>
      <c r="DN418" s="13">
        <v>2.0202920749999998E-4</v>
      </c>
      <c r="DO418" s="13">
        <v>1.9923994750000002E-4</v>
      </c>
      <c r="DP418" s="13">
        <v>1.9674914749999998E-4</v>
      </c>
      <c r="DQ418" s="13">
        <v>1.9452000499999998E-4</v>
      </c>
      <c r="DR418" s="13">
        <v>1.9240878250000002E-4</v>
      </c>
      <c r="DS418" s="13">
        <v>1.8972378000000001E-4</v>
      </c>
      <c r="DT418" s="13">
        <v>1.8674566000000001E-4</v>
      </c>
      <c r="DU418" s="13">
        <v>1.8391970000000002E-4</v>
      </c>
      <c r="DV418" s="13">
        <v>1.8107057999999999E-4</v>
      </c>
      <c r="DW418" s="13">
        <v>1.786243275E-4</v>
      </c>
      <c r="DX418" s="13">
        <v>1.7652420749999999E-4</v>
      </c>
      <c r="DY418" s="13">
        <v>1.7448659250000003E-4</v>
      </c>
      <c r="DZ418" s="13">
        <v>1.7259871500000001E-4</v>
      </c>
      <c r="EA418" s="13">
        <v>1.7054118500000001E-4</v>
      </c>
      <c r="EB418" s="13">
        <v>1.6801288749999999E-4</v>
      </c>
      <c r="EC418" s="13">
        <v>1.6564935000000001E-4</v>
      </c>
      <c r="ED418" s="13">
        <v>1.6324632E-4</v>
      </c>
      <c r="EE418" s="13">
        <v>1.6080372249999998E-4</v>
      </c>
      <c r="EF418" s="13">
        <v>1.5881768999999999E-4</v>
      </c>
      <c r="EG418" s="13">
        <v>1.5689708249999999E-4</v>
      </c>
      <c r="EH418" s="13">
        <v>1.5491294499999999E-4</v>
      </c>
      <c r="EI418" s="13">
        <v>1.5298774000000002E-4</v>
      </c>
      <c r="EJ418" s="13">
        <v>1.511033275E-4</v>
      </c>
      <c r="EK418" s="13">
        <v>1.4927377250000001E-4</v>
      </c>
      <c r="EL418" s="13">
        <v>1.4775013000000001E-4</v>
      </c>
      <c r="EM418" s="13">
        <v>1.4650793750000001E-4</v>
      </c>
      <c r="EN418" s="13">
        <v>1.453762125E-4</v>
      </c>
      <c r="EO418" s="13">
        <v>1.4456313500000001E-4</v>
      </c>
      <c r="EP418" s="13">
        <v>1.4375693750000001E-4</v>
      </c>
      <c r="EQ418" s="13">
        <v>1.4305667750000002E-4</v>
      </c>
      <c r="ER418" s="13">
        <v>1.4254860000000001E-4</v>
      </c>
      <c r="ES418" s="13">
        <v>1.4199137000000002E-4</v>
      </c>
      <c r="ET418" s="13">
        <v>1.4145101499999998E-4</v>
      </c>
      <c r="EU418" s="13">
        <v>1.4106752000000002E-4</v>
      </c>
      <c r="EV418" s="13">
        <v>1.4064020249999999E-4</v>
      </c>
      <c r="EW418" s="13">
        <v>1.4021437250000003E-4</v>
      </c>
      <c r="EX418" s="13">
        <v>1.3976028749999999E-4</v>
      </c>
      <c r="EY418" s="13">
        <v>1.3933001749999997E-4</v>
      </c>
      <c r="EZ418" s="13">
        <v>1.3888411499999998E-4</v>
      </c>
      <c r="FA418" s="13">
        <v>1.3834880999999999E-4</v>
      </c>
      <c r="FB418" s="13">
        <v>1.37665965E-4</v>
      </c>
      <c r="FC418" s="13">
        <v>1.3725973749999999E-4</v>
      </c>
      <c r="FD418" s="13">
        <v>1.3679198500000001E-4</v>
      </c>
      <c r="FE418" s="13">
        <v>1.3603401250000002E-4</v>
      </c>
      <c r="FF418" s="13">
        <v>1.3554411249999999E-4</v>
      </c>
      <c r="FG418" s="13">
        <v>1.3508414500000001E-4</v>
      </c>
      <c r="FH418" s="13">
        <v>1.3478812749999998E-4</v>
      </c>
      <c r="FI418" s="13">
        <v>1.3447509749999999E-4</v>
      </c>
      <c r="FJ418" s="13">
        <v>1.3418157000000001E-4</v>
      </c>
      <c r="FK418" s="13">
        <v>1.340756775E-4</v>
      </c>
      <c r="FL418" s="13">
        <v>1.3385464500000001E-4</v>
      </c>
      <c r="FM418" s="13">
        <v>1.332897675E-4</v>
      </c>
      <c r="FN418" s="13">
        <v>1.3250420250000001E-4</v>
      </c>
      <c r="FO418" s="13">
        <v>1.3183613249999999E-4</v>
      </c>
      <c r="FP418" s="13">
        <v>1.3120996750000001E-4</v>
      </c>
      <c r="FQ418" s="13">
        <v>1.30529215E-4</v>
      </c>
      <c r="FR418" s="13">
        <v>1.2979366249999999E-4</v>
      </c>
      <c r="FS418" s="13">
        <v>1.2936072750000002E-4</v>
      </c>
      <c r="FT418" s="13">
        <v>1.2911674E-4</v>
      </c>
      <c r="FU418" s="13">
        <v>1.2878157000000001E-4</v>
      </c>
      <c r="FV418" s="13">
        <v>1.2853984E-4</v>
      </c>
      <c r="FW418" s="13">
        <v>1.2831938E-4</v>
      </c>
      <c r="FX418" s="13">
        <v>1.2811880750000001E-4</v>
      </c>
      <c r="FY418" s="13">
        <v>1.2775977999999999E-4</v>
      </c>
      <c r="FZ418" s="13">
        <v>1.27312185E-4</v>
      </c>
      <c r="GA418" s="13">
        <v>1.266953575E-4</v>
      </c>
      <c r="GB418" s="13">
        <v>1.2577389499999998E-4</v>
      </c>
      <c r="GC418" s="13">
        <v>1.2476976749999999E-4</v>
      </c>
      <c r="GD418" s="13">
        <v>1.2389157749999999E-4</v>
      </c>
      <c r="GE418" s="13">
        <v>1.2313718000000001E-4</v>
      </c>
      <c r="GF418" s="13">
        <v>1.2228957499999999E-4</v>
      </c>
      <c r="GG418" s="13">
        <v>1.2169919500000001E-4</v>
      </c>
      <c r="GH418" s="13">
        <v>1.2153993499999999E-4</v>
      </c>
      <c r="GI418" s="13">
        <v>1.2170445500000001E-4</v>
      </c>
      <c r="GJ418" s="13">
        <v>1.2162291E-4</v>
      </c>
      <c r="GK418" s="13">
        <v>1.21287375E-4</v>
      </c>
      <c r="GL418" s="13">
        <v>1.2141265499999999E-4</v>
      </c>
      <c r="GM418" s="13">
        <v>1.2147626000000001E-4</v>
      </c>
      <c r="GN418" s="13">
        <v>1.2109331749999999E-4</v>
      </c>
      <c r="GO418" s="13">
        <v>1.2053941749999999E-4</v>
      </c>
      <c r="GP418" s="13">
        <v>1.2001049250000001E-4</v>
      </c>
      <c r="GQ418" s="13">
        <v>1.19317015E-4</v>
      </c>
      <c r="GR418" s="13">
        <v>1.182360225E-4</v>
      </c>
      <c r="GS418" s="13">
        <v>1.17083055E-4</v>
      </c>
      <c r="GT418" s="13">
        <v>1.1625643250000001E-4</v>
      </c>
      <c r="GU418" s="13">
        <v>1.159305925E-4</v>
      </c>
      <c r="GV418" s="13">
        <v>1.1559428E-4</v>
      </c>
      <c r="GW418" s="13">
        <v>1.1519408999999999E-4</v>
      </c>
      <c r="GX418" s="13">
        <v>1.1520160750000001E-4</v>
      </c>
    </row>
    <row r="419" spans="1:206" x14ac:dyDescent="0.25">
      <c r="A419" s="13" t="str">
        <f t="shared" si="5"/>
        <v>Boom-EXTREMELY COARSE-1-7-20</v>
      </c>
      <c r="B419" s="13" t="s">
        <v>57</v>
      </c>
      <c r="C419" s="13" t="s">
        <v>33</v>
      </c>
      <c r="D419" s="23">
        <v>1</v>
      </c>
      <c r="E419" s="23">
        <v>7</v>
      </c>
      <c r="F419" s="32">
        <v>20</v>
      </c>
      <c r="G419" s="13">
        <v>1.953558E-2</v>
      </c>
      <c r="H419" s="13">
        <v>1.0962129250000001E-2</v>
      </c>
      <c r="I419" s="13">
        <v>7.0157745000000004E-3</v>
      </c>
      <c r="J419" s="13">
        <v>5.1209472500000006E-3</v>
      </c>
      <c r="K419" s="13">
        <v>4.2036794999999998E-3</v>
      </c>
      <c r="L419" s="13">
        <v>3.9909572499999997E-3</v>
      </c>
      <c r="M419" s="13">
        <v>3.7134934999999997E-3</v>
      </c>
      <c r="N419" s="13">
        <v>3.5631572499999998E-3</v>
      </c>
      <c r="O419" s="13">
        <v>3.3994897500000004E-3</v>
      </c>
      <c r="P419" s="13">
        <v>3.2153412499999999E-3</v>
      </c>
      <c r="Q419" s="13">
        <v>2.9965007500000001E-3</v>
      </c>
      <c r="R419" s="13">
        <v>2.7721262500000001E-3</v>
      </c>
      <c r="S419" s="13">
        <v>2.51531775E-3</v>
      </c>
      <c r="T419" s="13">
        <v>2.2281763250000001E-3</v>
      </c>
      <c r="U419" s="13">
        <v>1.9314336250000001E-3</v>
      </c>
      <c r="V419" s="13">
        <v>1.6383520499999998E-3</v>
      </c>
      <c r="W419" s="13">
        <v>1.35648125E-3</v>
      </c>
      <c r="X419" s="13">
        <v>1.22535445E-3</v>
      </c>
      <c r="Y419" s="13">
        <v>1.1237532E-3</v>
      </c>
      <c r="Z419" s="13">
        <v>1.0436645999999999E-3</v>
      </c>
      <c r="AA419" s="13">
        <v>9.8192050000000001E-4</v>
      </c>
      <c r="AB419" s="13">
        <v>9.3452482500000001E-4</v>
      </c>
      <c r="AC419" s="13">
        <v>8.9656132500000004E-4</v>
      </c>
      <c r="AD419" s="13">
        <v>8.6368462500000008E-4</v>
      </c>
      <c r="AE419" s="13">
        <v>8.331933750000001E-4</v>
      </c>
      <c r="AF419" s="13">
        <v>8.0555894999999995E-4</v>
      </c>
      <c r="AG419" s="13">
        <v>7.8013105000000001E-4</v>
      </c>
      <c r="AH419" s="13">
        <v>7.5665837500000002E-4</v>
      </c>
      <c r="AI419" s="13">
        <v>7.3448415000000003E-4</v>
      </c>
      <c r="AJ419" s="13">
        <v>7.1323962499999995E-4</v>
      </c>
      <c r="AK419" s="13">
        <v>6.9326024999999999E-4</v>
      </c>
      <c r="AL419" s="13">
        <v>6.7454147500000002E-4</v>
      </c>
      <c r="AM419" s="13">
        <v>6.5614512499999995E-4</v>
      </c>
      <c r="AN419" s="13">
        <v>6.3904249999999999E-4</v>
      </c>
      <c r="AO419" s="13">
        <v>6.2253761499999997E-4</v>
      </c>
      <c r="AP419" s="13">
        <v>6.0681541499999999E-4</v>
      </c>
      <c r="AQ419" s="13">
        <v>5.9163850000000008E-4</v>
      </c>
      <c r="AR419" s="13">
        <v>5.7725534249999997E-4</v>
      </c>
      <c r="AS419" s="13">
        <v>5.6316654750000002E-4</v>
      </c>
      <c r="AT419" s="13">
        <v>5.5023877250000004E-4</v>
      </c>
      <c r="AU419" s="13">
        <v>5.3731190499999991E-4</v>
      </c>
      <c r="AV419" s="13">
        <v>5.2494753500000003E-4</v>
      </c>
      <c r="AW419" s="13">
        <v>5.1321659750000004E-4</v>
      </c>
      <c r="AX419" s="13">
        <v>5.016950075E-4</v>
      </c>
      <c r="AY419" s="13">
        <v>4.9068338499999998E-4</v>
      </c>
      <c r="AZ419" s="13">
        <v>4.795902325E-4</v>
      </c>
      <c r="BA419" s="13">
        <v>4.6912440249999998E-4</v>
      </c>
      <c r="BB419" s="13">
        <v>4.5894997500000006E-4</v>
      </c>
      <c r="BC419" s="13">
        <v>4.4969200000000002E-4</v>
      </c>
      <c r="BD419" s="13">
        <v>4.4035692500000003E-4</v>
      </c>
      <c r="BE419" s="13">
        <v>4.3149373249999997E-4</v>
      </c>
      <c r="BF419" s="13">
        <v>4.2337104999999999E-4</v>
      </c>
      <c r="BG419" s="13">
        <v>4.1565327750000002E-4</v>
      </c>
      <c r="BH419" s="13">
        <v>4.0872723749999998E-4</v>
      </c>
      <c r="BI419" s="13">
        <v>4.0206531000000002E-4</v>
      </c>
      <c r="BJ419" s="13">
        <v>3.9606260999999998E-4</v>
      </c>
      <c r="BK419" s="13">
        <v>3.9032671500000005E-4</v>
      </c>
      <c r="BL419" s="13">
        <v>3.8552950000000002E-4</v>
      </c>
      <c r="BM419" s="13">
        <v>3.8043235000000006E-4</v>
      </c>
      <c r="BN419" s="13">
        <v>3.7552560749999999E-4</v>
      </c>
      <c r="BO419" s="13">
        <v>3.7117594750000002E-4</v>
      </c>
      <c r="BP419" s="13">
        <v>3.666922325E-4</v>
      </c>
      <c r="BQ419" s="13">
        <v>3.6214085250000001E-4</v>
      </c>
      <c r="BR419" s="13">
        <v>3.5715457499999997E-4</v>
      </c>
      <c r="BS419" s="13">
        <v>3.5223648249999999E-4</v>
      </c>
      <c r="BT419" s="13">
        <v>3.4794984000000002E-4</v>
      </c>
      <c r="BU419" s="13">
        <v>3.4366298250000004E-4</v>
      </c>
      <c r="BV419" s="13">
        <v>3.3924870000000002E-4</v>
      </c>
      <c r="BW419" s="13">
        <v>3.3470144E-4</v>
      </c>
      <c r="BX419" s="13">
        <v>3.3012331750000002E-4</v>
      </c>
      <c r="BY419" s="13">
        <v>3.25249895E-4</v>
      </c>
      <c r="BZ419" s="13">
        <v>3.2104641249999999E-4</v>
      </c>
      <c r="CA419" s="13">
        <v>3.1667377249999996E-4</v>
      </c>
      <c r="CB419" s="13">
        <v>3.1344206250000001E-4</v>
      </c>
      <c r="CC419" s="13">
        <v>3.0996964249999998E-4</v>
      </c>
      <c r="CD419" s="13">
        <v>3.0603341999999999E-4</v>
      </c>
      <c r="CE419" s="13">
        <v>3.0197537249999998E-4</v>
      </c>
      <c r="CF419" s="13">
        <v>2.9811062249999998E-4</v>
      </c>
      <c r="CG419" s="13">
        <v>2.9481492250000001E-4</v>
      </c>
      <c r="CH419" s="13">
        <v>2.9175263249999996E-4</v>
      </c>
      <c r="CI419" s="13">
        <v>2.8889127E-4</v>
      </c>
      <c r="CJ419" s="13">
        <v>2.85661105E-4</v>
      </c>
      <c r="CK419" s="13">
        <v>2.8271512000000001E-4</v>
      </c>
      <c r="CL419" s="13">
        <v>2.7933316499999998E-4</v>
      </c>
      <c r="CM419" s="13">
        <v>2.7580988749999999E-4</v>
      </c>
      <c r="CN419" s="13">
        <v>2.7260533250000001E-4</v>
      </c>
      <c r="CO419" s="13">
        <v>2.6954280250000005E-4</v>
      </c>
      <c r="CP419" s="13">
        <v>2.6640164250000002E-4</v>
      </c>
      <c r="CQ419" s="13">
        <v>2.6304944499999997E-4</v>
      </c>
      <c r="CR419" s="13">
        <v>2.5924058749999997E-4</v>
      </c>
      <c r="CS419" s="13">
        <v>2.5529783249999996E-4</v>
      </c>
      <c r="CT419" s="13">
        <v>2.5150647750000002E-4</v>
      </c>
      <c r="CU419" s="13">
        <v>2.4776623250000001E-4</v>
      </c>
      <c r="CV419" s="13">
        <v>2.4388920749999999E-4</v>
      </c>
      <c r="CW419" s="13">
        <v>2.4031401999999999E-4</v>
      </c>
      <c r="CX419" s="13">
        <v>2.3708571000000003E-4</v>
      </c>
      <c r="CY419" s="13">
        <v>2.3354575249999999E-4</v>
      </c>
      <c r="CZ419" s="13">
        <v>2.2974936499999999E-4</v>
      </c>
      <c r="DA419" s="13">
        <v>2.2605336000000001E-4</v>
      </c>
      <c r="DB419" s="13">
        <v>2.2266320500000003E-4</v>
      </c>
      <c r="DC419" s="13">
        <v>2.1985256000000002E-4</v>
      </c>
      <c r="DD419" s="13">
        <v>2.1704912000000001E-4</v>
      </c>
      <c r="DE419" s="13">
        <v>2.1431929750000004E-4</v>
      </c>
      <c r="DF419" s="13">
        <v>2.1173753500000001E-4</v>
      </c>
      <c r="DG419" s="13">
        <v>2.0851540250000004E-4</v>
      </c>
      <c r="DH419" s="13">
        <v>2.0558420250000001E-4</v>
      </c>
      <c r="DI419" s="13">
        <v>2.0229327749999998E-4</v>
      </c>
      <c r="DJ419" s="13">
        <v>1.9954386E-4</v>
      </c>
      <c r="DK419" s="13">
        <v>1.9725420499999997E-4</v>
      </c>
      <c r="DL419" s="13">
        <v>1.9496220000000001E-4</v>
      </c>
      <c r="DM419" s="13">
        <v>1.9238434750000003E-4</v>
      </c>
      <c r="DN419" s="13">
        <v>1.8984038750000001E-4</v>
      </c>
      <c r="DO419" s="13">
        <v>1.86972525E-4</v>
      </c>
      <c r="DP419" s="13">
        <v>1.8418115249999999E-4</v>
      </c>
      <c r="DQ419" s="13">
        <v>1.8152109500000003E-4</v>
      </c>
      <c r="DR419" s="13">
        <v>1.7899453250000001E-4</v>
      </c>
      <c r="DS419" s="13">
        <v>1.7694647E-4</v>
      </c>
      <c r="DT419" s="13">
        <v>1.7498534E-4</v>
      </c>
      <c r="DU419" s="13">
        <v>1.7273374E-4</v>
      </c>
      <c r="DV419" s="13">
        <v>1.7009392500000003E-4</v>
      </c>
      <c r="DW419" s="13">
        <v>1.6769204000000002E-4</v>
      </c>
      <c r="DX419" s="13">
        <v>1.6569274749999999E-4</v>
      </c>
      <c r="DY419" s="13">
        <v>1.6419887749999999E-4</v>
      </c>
      <c r="DZ419" s="13">
        <v>1.6270687499999998E-4</v>
      </c>
      <c r="EA419" s="13">
        <v>1.616440175E-4</v>
      </c>
      <c r="EB419" s="13">
        <v>1.6031668249999998E-4</v>
      </c>
      <c r="EC419" s="13">
        <v>1.5881944249999998E-4</v>
      </c>
      <c r="ED419" s="13">
        <v>1.570582075E-4</v>
      </c>
      <c r="EE419" s="13">
        <v>1.552005925E-4</v>
      </c>
      <c r="EF419" s="13">
        <v>1.5407490249999997E-4</v>
      </c>
      <c r="EG419" s="13">
        <v>1.5343025500000001E-4</v>
      </c>
      <c r="EH419" s="13">
        <v>1.5252815E-4</v>
      </c>
      <c r="EI419" s="13">
        <v>1.5136563500000002E-4</v>
      </c>
      <c r="EJ419" s="13">
        <v>1.5011828250000001E-4</v>
      </c>
      <c r="EK419" s="13">
        <v>1.4869647000000002E-4</v>
      </c>
      <c r="EL419" s="13">
        <v>1.4726206249999999E-4</v>
      </c>
      <c r="EM419" s="13">
        <v>1.4599838500000003E-4</v>
      </c>
      <c r="EN419" s="13">
        <v>1.4527639999999998E-4</v>
      </c>
      <c r="EO419" s="13">
        <v>1.4451514249999998E-4</v>
      </c>
      <c r="EP419" s="13">
        <v>1.435563075E-4</v>
      </c>
      <c r="EQ419" s="13">
        <v>1.42179925E-4</v>
      </c>
      <c r="ER419" s="13">
        <v>1.406896825E-4</v>
      </c>
      <c r="ES419" s="13">
        <v>1.39194355E-4</v>
      </c>
      <c r="ET419" s="13">
        <v>1.378640175E-4</v>
      </c>
      <c r="EU419" s="13">
        <v>1.3678206000000001E-4</v>
      </c>
      <c r="EV419" s="13">
        <v>1.3606677749999999E-4</v>
      </c>
      <c r="EW419" s="13">
        <v>1.3536597500000001E-4</v>
      </c>
      <c r="EX419" s="13">
        <v>1.3450293749999999E-4</v>
      </c>
      <c r="EY419" s="13">
        <v>1.3357945500000001E-4</v>
      </c>
      <c r="EZ419" s="13">
        <v>1.3249404499999996E-4</v>
      </c>
      <c r="FA419" s="13">
        <v>1.314781175E-4</v>
      </c>
      <c r="FB419" s="13">
        <v>1.3042398749999999E-4</v>
      </c>
      <c r="FC419" s="13">
        <v>1.2962452749999998E-4</v>
      </c>
      <c r="FD419" s="13">
        <v>1.2874234750000002E-4</v>
      </c>
      <c r="FE419" s="13">
        <v>1.2739393250000002E-4</v>
      </c>
      <c r="FF419" s="13">
        <v>1.2613401499999999E-4</v>
      </c>
      <c r="FG419" s="13">
        <v>1.2493067750000002E-4</v>
      </c>
      <c r="FH419" s="13">
        <v>1.2375631999999998E-4</v>
      </c>
      <c r="FI419" s="13">
        <v>1.2315439499999999E-4</v>
      </c>
      <c r="FJ419" s="13">
        <v>1.2270236E-4</v>
      </c>
      <c r="FK419" s="13">
        <v>1.2239577499999999E-4</v>
      </c>
      <c r="FL419" s="13">
        <v>1.2204111249999998E-4</v>
      </c>
      <c r="FM419" s="13">
        <v>1.2127048749999999E-4</v>
      </c>
      <c r="FN419" s="13">
        <v>1.2018093499999998E-4</v>
      </c>
      <c r="FO419" s="13">
        <v>1.1928722749999998E-4</v>
      </c>
      <c r="FP419" s="13">
        <v>1.181841E-4</v>
      </c>
      <c r="FQ419" s="13">
        <v>1.1687852750000001E-4</v>
      </c>
      <c r="FR419" s="13">
        <v>1.1595011000000001E-4</v>
      </c>
      <c r="FS419" s="13">
        <v>1.1484672500000001E-4</v>
      </c>
      <c r="FT419" s="13">
        <v>1.139118475E-4</v>
      </c>
      <c r="FU419" s="13">
        <v>1.1282315249999999E-4</v>
      </c>
      <c r="FV419" s="13">
        <v>1.1169036999999999E-4</v>
      </c>
      <c r="FW419" s="13">
        <v>1.1062603249999999E-4</v>
      </c>
      <c r="FX419" s="13">
        <v>1.0971269999999999E-4</v>
      </c>
      <c r="FY419" s="13">
        <v>1.08645985E-4</v>
      </c>
      <c r="FZ419" s="13">
        <v>1.0755276E-4</v>
      </c>
      <c r="GA419" s="13">
        <v>1.0659873E-4</v>
      </c>
      <c r="GB419" s="13">
        <v>1.0527751250000001E-4</v>
      </c>
      <c r="GC419" s="13">
        <v>1.0402520750000001E-4</v>
      </c>
      <c r="GD419" s="13">
        <v>1.025782625E-4</v>
      </c>
      <c r="GE419" s="13">
        <v>1.011206725E-4</v>
      </c>
      <c r="GF419" s="13">
        <v>9.9960272499999994E-5</v>
      </c>
      <c r="GG419" s="13">
        <v>9.9021949999999998E-5</v>
      </c>
      <c r="GH419" s="13">
        <v>9.8148660000000002E-5</v>
      </c>
      <c r="GI419" s="13">
        <v>9.7536882499999993E-5</v>
      </c>
      <c r="GJ419" s="13">
        <v>9.6913870000000005E-5</v>
      </c>
      <c r="GK419" s="13">
        <v>9.6331267500000012E-5</v>
      </c>
      <c r="GL419" s="13">
        <v>9.5965520000000003E-5</v>
      </c>
      <c r="GM419" s="13">
        <v>9.5142520000000001E-5</v>
      </c>
      <c r="GN419" s="13">
        <v>9.4024937500000001E-5</v>
      </c>
      <c r="GO419" s="13">
        <v>9.2838117499999999E-5</v>
      </c>
      <c r="GP419" s="13">
        <v>9.1289397499999997E-5</v>
      </c>
      <c r="GQ419" s="13">
        <v>8.9700072499999993E-5</v>
      </c>
      <c r="GR419" s="13">
        <v>8.8367660000000008E-5</v>
      </c>
      <c r="GS419" s="13">
        <v>8.7341002500000006E-5</v>
      </c>
      <c r="GT419" s="13">
        <v>8.6657435000000004E-5</v>
      </c>
      <c r="GU419" s="13">
        <v>8.6031832499999997E-5</v>
      </c>
      <c r="GV419" s="13">
        <v>8.5277815E-5</v>
      </c>
      <c r="GW419" s="13">
        <v>8.4746199999999992E-5</v>
      </c>
      <c r="GX419" s="13">
        <v>8.4330034999999996E-5</v>
      </c>
    </row>
    <row r="420" spans="1:206" x14ac:dyDescent="0.25">
      <c r="A420" s="13" t="str">
        <f t="shared" si="5"/>
        <v>Boom-EXTREMELY COARSE-1-20-3</v>
      </c>
      <c r="B420" s="13" t="s">
        <v>57</v>
      </c>
      <c r="C420" s="13" t="s">
        <v>33</v>
      </c>
      <c r="D420" s="23">
        <v>1</v>
      </c>
      <c r="E420" s="23">
        <v>20</v>
      </c>
      <c r="F420" s="32">
        <v>3</v>
      </c>
      <c r="G420" s="13">
        <v>2.77228775E-2</v>
      </c>
      <c r="H420" s="13">
        <v>1.6508737500000002E-2</v>
      </c>
      <c r="I420" s="13">
        <v>1.2092550000000001E-2</v>
      </c>
      <c r="J420" s="13">
        <v>9.3699802500000016E-3</v>
      </c>
      <c r="K420" s="13">
        <v>7.4639285000000005E-3</v>
      </c>
      <c r="L420" s="13">
        <v>6.2065784999999997E-3</v>
      </c>
      <c r="M420" s="13">
        <v>5.21340325E-3</v>
      </c>
      <c r="N420" s="13">
        <v>4.4134942500000003E-3</v>
      </c>
      <c r="O420" s="13">
        <v>3.7258510000000005E-3</v>
      </c>
      <c r="P420" s="13">
        <v>3.1586055000000003E-3</v>
      </c>
      <c r="Q420" s="13">
        <v>2.6755817500000003E-3</v>
      </c>
      <c r="R420" s="13">
        <v>2.2318875000000003E-3</v>
      </c>
      <c r="S420" s="13">
        <v>1.9034364999999998E-3</v>
      </c>
      <c r="T420" s="13">
        <v>1.5960605E-3</v>
      </c>
      <c r="U420" s="13">
        <v>1.3503907000000002E-3</v>
      </c>
      <c r="V420" s="13">
        <v>1.1170787999999999E-3</v>
      </c>
      <c r="W420" s="13">
        <v>9.38762025E-4</v>
      </c>
      <c r="X420" s="13">
        <v>8.0469839999999999E-4</v>
      </c>
      <c r="Y420" s="13">
        <v>6.9936907500000006E-4</v>
      </c>
      <c r="Z420" s="13">
        <v>6.1246067500000001E-4</v>
      </c>
      <c r="AA420" s="13">
        <v>5.4076962499999997E-4</v>
      </c>
      <c r="AB420" s="13">
        <v>4.8222184999999998E-4</v>
      </c>
      <c r="AC420" s="13">
        <v>4.31143025E-4</v>
      </c>
      <c r="AD420" s="13">
        <v>3.8900372499999999E-4</v>
      </c>
      <c r="AE420" s="13">
        <v>3.5337347500000003E-4</v>
      </c>
      <c r="AF420" s="13">
        <v>3.2121132499999996E-4</v>
      </c>
      <c r="AG420" s="13">
        <v>2.9497602499999997E-4</v>
      </c>
      <c r="AH420" s="13">
        <v>2.7136747500000001E-4</v>
      </c>
      <c r="AI420" s="13">
        <v>2.4983027500000002E-4</v>
      </c>
      <c r="AJ420" s="13">
        <v>2.3223422499999997E-4</v>
      </c>
      <c r="AK420" s="13">
        <v>2.16704275E-4</v>
      </c>
      <c r="AL420" s="13">
        <v>2.0216290000000002E-4</v>
      </c>
      <c r="AM420" s="13">
        <v>1.89595225E-4</v>
      </c>
      <c r="AN420" s="13">
        <v>1.7831505999999999E-4</v>
      </c>
      <c r="AO420" s="13">
        <v>1.68512685E-4</v>
      </c>
      <c r="AP420" s="13">
        <v>1.594324375E-4</v>
      </c>
      <c r="AQ420" s="13">
        <v>1.5170632000000001E-4</v>
      </c>
      <c r="AR420" s="13">
        <v>1.44185405E-4</v>
      </c>
      <c r="AS420" s="13">
        <v>1.37666005E-4</v>
      </c>
      <c r="AT420" s="13">
        <v>1.3151917250000001E-4</v>
      </c>
      <c r="AU420" s="13">
        <v>1.2615005750000002E-4</v>
      </c>
      <c r="AV420" s="13">
        <v>1.2114613749999999E-4</v>
      </c>
      <c r="AW420" s="13">
        <v>1.16030245E-4</v>
      </c>
      <c r="AX420" s="13">
        <v>1.1106311250000001E-4</v>
      </c>
      <c r="AY420" s="13">
        <v>1.0661542249999999E-4</v>
      </c>
      <c r="AZ420" s="13">
        <v>1.0188517750000001E-4</v>
      </c>
      <c r="BA420" s="13">
        <v>9.8009740000000001E-5</v>
      </c>
      <c r="BB420" s="13">
        <v>9.3820867499999996E-5</v>
      </c>
      <c r="BC420" s="13">
        <v>9.0254377499999989E-5</v>
      </c>
      <c r="BD420" s="13">
        <v>8.702842000000001E-5</v>
      </c>
      <c r="BE420" s="13">
        <v>8.3709227499999993E-5</v>
      </c>
      <c r="BF420" s="13">
        <v>8.1198974999999998E-5</v>
      </c>
      <c r="BG420" s="13">
        <v>7.8503384999999997E-5</v>
      </c>
      <c r="BH420" s="13">
        <v>7.599654250000001E-5</v>
      </c>
      <c r="BI420" s="13">
        <v>7.3991055000000001E-5</v>
      </c>
      <c r="BJ420" s="13">
        <v>7.1869872499999996E-5</v>
      </c>
      <c r="BK420" s="13">
        <v>6.9851519999999988E-5</v>
      </c>
      <c r="BL420" s="13">
        <v>6.7869309999999991E-5</v>
      </c>
      <c r="BM420" s="13">
        <v>6.6081622499999999E-5</v>
      </c>
      <c r="BN420" s="13">
        <v>6.4173644999999995E-5</v>
      </c>
      <c r="BO420" s="13">
        <v>6.2684527499999991E-5</v>
      </c>
      <c r="BP420" s="13">
        <v>6.1334022500000011E-5</v>
      </c>
      <c r="BQ420" s="13">
        <v>5.9995517499999996E-5</v>
      </c>
      <c r="BR420" s="13">
        <v>5.8335262499999998E-5</v>
      </c>
      <c r="BS420" s="13">
        <v>5.6793177499999999E-5</v>
      </c>
      <c r="BT420" s="13">
        <v>5.5554970000000004E-5</v>
      </c>
      <c r="BU420" s="13">
        <v>5.4516790000000006E-5</v>
      </c>
      <c r="BV420" s="13">
        <v>5.3128762499999999E-5</v>
      </c>
      <c r="BW420" s="13">
        <v>5.23325375E-5</v>
      </c>
      <c r="BX420" s="13">
        <v>5.1215112500000001E-5</v>
      </c>
      <c r="BY420" s="13">
        <v>5.0032887500000003E-5</v>
      </c>
      <c r="BZ420" s="13">
        <v>4.8587167500000002E-5</v>
      </c>
      <c r="CA420" s="13">
        <v>4.7384872499999996E-5</v>
      </c>
      <c r="CB420" s="13">
        <v>4.6161889999999995E-5</v>
      </c>
      <c r="CC420" s="13">
        <v>4.4871152500000005E-5</v>
      </c>
      <c r="CD420" s="13">
        <v>4.3970020000000002E-5</v>
      </c>
      <c r="CE420" s="13">
        <v>4.3274182500000002E-5</v>
      </c>
      <c r="CF420" s="13">
        <v>4.2432539499999995E-5</v>
      </c>
      <c r="CG420" s="13">
        <v>4.1912563249999994E-5</v>
      </c>
      <c r="CH420" s="13">
        <v>4.0898984249999998E-5</v>
      </c>
      <c r="CI420" s="13">
        <v>4.0190214000000005E-5</v>
      </c>
      <c r="CJ420" s="13">
        <v>3.9616680999999998E-5</v>
      </c>
      <c r="CK420" s="13">
        <v>3.8952385749999999E-5</v>
      </c>
      <c r="CL420" s="13">
        <v>3.8555370499999996E-5</v>
      </c>
      <c r="CM420" s="13">
        <v>3.7899425749999997E-5</v>
      </c>
      <c r="CN420" s="13">
        <v>3.7092561000000005E-5</v>
      </c>
      <c r="CO420" s="13">
        <v>3.6480497250000002E-5</v>
      </c>
      <c r="CP420" s="13">
        <v>3.5921381249999998E-5</v>
      </c>
      <c r="CQ420" s="13">
        <v>3.5537593499999996E-5</v>
      </c>
      <c r="CR420" s="13">
        <v>3.51441495E-5</v>
      </c>
      <c r="CS420" s="13">
        <v>3.4765773249999997E-5</v>
      </c>
      <c r="CT420" s="13">
        <v>3.4163540250000001E-5</v>
      </c>
      <c r="CU420" s="13">
        <v>3.3442551250000002E-5</v>
      </c>
      <c r="CV420" s="13">
        <v>3.2823829999999998E-5</v>
      </c>
      <c r="CW420" s="13">
        <v>3.2512583249999997E-5</v>
      </c>
      <c r="CX420" s="13">
        <v>3.1993348749999999E-5</v>
      </c>
      <c r="CY420" s="13">
        <v>3.1764860749999999E-5</v>
      </c>
      <c r="CZ420" s="13">
        <v>3.1557195999999999E-5</v>
      </c>
      <c r="DA420" s="13">
        <v>3.0985679E-5</v>
      </c>
      <c r="DB420" s="13">
        <v>3.0043140749999997E-5</v>
      </c>
      <c r="DC420" s="13">
        <v>2.9541298749999999E-5</v>
      </c>
      <c r="DD420" s="13">
        <v>2.9261596749999997E-5</v>
      </c>
      <c r="DE420" s="13">
        <v>2.8881583249999997E-5</v>
      </c>
      <c r="DF420" s="13">
        <v>2.8669915999999998E-5</v>
      </c>
      <c r="DG420" s="13">
        <v>2.8665736749999998E-5</v>
      </c>
      <c r="DH420" s="13">
        <v>2.8463003749999997E-5</v>
      </c>
      <c r="DI420" s="13">
        <v>2.791519225E-5</v>
      </c>
      <c r="DJ420" s="13">
        <v>2.7497712750000003E-5</v>
      </c>
      <c r="DK420" s="13">
        <v>2.7199500500000001E-5</v>
      </c>
      <c r="DL420" s="13">
        <v>2.7206963000000001E-5</v>
      </c>
      <c r="DM420" s="13">
        <v>2.7111031750000004E-5</v>
      </c>
      <c r="DN420" s="13">
        <v>2.6898629E-5</v>
      </c>
      <c r="DO420" s="13">
        <v>2.7115839000000002E-5</v>
      </c>
      <c r="DP420" s="13">
        <v>2.7136689250000003E-5</v>
      </c>
      <c r="DQ420" s="13">
        <v>2.6679336749999999E-5</v>
      </c>
      <c r="DR420" s="13">
        <v>2.6229406E-5</v>
      </c>
      <c r="DS420" s="13">
        <v>2.5776753250000001E-5</v>
      </c>
      <c r="DT420" s="13">
        <v>2.5525300749999998E-5</v>
      </c>
      <c r="DU420" s="13">
        <v>2.5858576750000001E-5</v>
      </c>
      <c r="DV420" s="13">
        <v>2.5947386249999999E-5</v>
      </c>
      <c r="DW420" s="13">
        <v>2.5768043999999998E-5</v>
      </c>
      <c r="DX420" s="13">
        <v>2.5873229749999998E-5</v>
      </c>
      <c r="DY420" s="13">
        <v>2.5675907000000002E-5</v>
      </c>
      <c r="DZ420" s="13">
        <v>2.5282307000000003E-5</v>
      </c>
      <c r="EA420" s="13">
        <v>2.5140159999999997E-5</v>
      </c>
      <c r="EB420" s="13">
        <v>2.4875310999999999E-5</v>
      </c>
      <c r="EC420" s="13">
        <v>2.4664485500000001E-5</v>
      </c>
      <c r="ED420" s="13">
        <v>2.4475226500000002E-5</v>
      </c>
      <c r="EE420" s="13">
        <v>2.4486009499999998E-5</v>
      </c>
      <c r="EF420" s="13">
        <v>2.4421794750000001E-5</v>
      </c>
      <c r="EG420" s="13">
        <v>2.4399803499999999E-5</v>
      </c>
      <c r="EH420" s="13">
        <v>2.4594395000000003E-5</v>
      </c>
      <c r="EI420" s="13">
        <v>2.492409075E-5</v>
      </c>
      <c r="EJ420" s="13">
        <v>2.4811192250000001E-5</v>
      </c>
      <c r="EK420" s="13">
        <v>2.4100506750000001E-5</v>
      </c>
      <c r="EL420" s="13">
        <v>2.3727631500000003E-5</v>
      </c>
      <c r="EM420" s="13">
        <v>2.343721525E-5</v>
      </c>
      <c r="EN420" s="13">
        <v>2.3032891749999997E-5</v>
      </c>
      <c r="EO420" s="13">
        <v>2.3087636749999998E-5</v>
      </c>
      <c r="EP420" s="13">
        <v>2.3538700499999997E-5</v>
      </c>
      <c r="EQ420" s="13">
        <v>2.3797272749999997E-5</v>
      </c>
      <c r="ER420" s="13">
        <v>2.3830089499999999E-5</v>
      </c>
      <c r="ES420" s="13">
        <v>2.3747354500000001E-5</v>
      </c>
      <c r="ET420" s="13">
        <v>2.3757811249999997E-5</v>
      </c>
      <c r="EU420" s="13">
        <v>2.3449911749999998E-5</v>
      </c>
      <c r="EV420" s="13">
        <v>2.2926976E-5</v>
      </c>
      <c r="EW420" s="13">
        <v>2.2720122999999999E-5</v>
      </c>
      <c r="EX420" s="13">
        <v>2.254911375E-5</v>
      </c>
      <c r="EY420" s="13">
        <v>2.2223470500000001E-5</v>
      </c>
      <c r="EZ420" s="13">
        <v>2.2166111499999999E-5</v>
      </c>
      <c r="FA420" s="13">
        <v>2.2306383750000001E-5</v>
      </c>
      <c r="FB420" s="13">
        <v>2.2298230249999997E-5</v>
      </c>
      <c r="FC420" s="13">
        <v>2.2152570999999999E-5</v>
      </c>
      <c r="FD420" s="13">
        <v>2.2242236499999998E-5</v>
      </c>
      <c r="FE420" s="13">
        <v>2.2269970999999999E-5</v>
      </c>
      <c r="FF420" s="13">
        <v>2.2132602000000001E-5</v>
      </c>
      <c r="FG420" s="13">
        <v>2.1852464500000001E-5</v>
      </c>
      <c r="FH420" s="13">
        <v>2.160506375E-5</v>
      </c>
      <c r="FI420" s="13">
        <v>2.1558659249999998E-5</v>
      </c>
      <c r="FJ420" s="13">
        <v>2.1464273999999999E-5</v>
      </c>
      <c r="FK420" s="13">
        <v>2.1242761249999998E-5</v>
      </c>
      <c r="FL420" s="13">
        <v>2.0845451249999997E-5</v>
      </c>
      <c r="FM420" s="13">
        <v>2.0712869999999997E-5</v>
      </c>
      <c r="FN420" s="13">
        <v>2.0763184750000001E-5</v>
      </c>
      <c r="FO420" s="13">
        <v>2.0672318749999998E-5</v>
      </c>
      <c r="FP420" s="13">
        <v>2.0470063499999999E-5</v>
      </c>
      <c r="FQ420" s="13">
        <v>2.0580351500000001E-5</v>
      </c>
      <c r="FR420" s="13">
        <v>2.1065646499999998E-5</v>
      </c>
      <c r="FS420" s="13">
        <v>2.1402298000000001E-5</v>
      </c>
      <c r="FT420" s="13">
        <v>2.1495845500000003E-5</v>
      </c>
      <c r="FU420" s="13">
        <v>2.1428907500000001E-5</v>
      </c>
      <c r="FV420" s="13">
        <v>2.1146726249999999E-5</v>
      </c>
      <c r="FW420" s="13">
        <v>2.0806354250000001E-5</v>
      </c>
      <c r="FX420" s="13">
        <v>2.0577173000000003E-5</v>
      </c>
      <c r="FY420" s="13">
        <v>2.0203866750000002E-5</v>
      </c>
      <c r="FZ420" s="13">
        <v>1.9539163750000003E-5</v>
      </c>
      <c r="GA420" s="13">
        <v>1.9109323499999998E-5</v>
      </c>
      <c r="GB420" s="13">
        <v>1.9217463749999999E-5</v>
      </c>
      <c r="GC420" s="13">
        <v>1.9581107249999999E-5</v>
      </c>
      <c r="GD420" s="13">
        <v>1.9818194999999999E-5</v>
      </c>
      <c r="GE420" s="13">
        <v>2.0146309999999998E-5</v>
      </c>
      <c r="GF420" s="13">
        <v>2.077162875E-5</v>
      </c>
      <c r="GG420" s="13">
        <v>2.1209460499999999E-5</v>
      </c>
      <c r="GH420" s="13">
        <v>2.1114392750000001E-5</v>
      </c>
      <c r="GI420" s="13">
        <v>2.0567193999999999E-5</v>
      </c>
      <c r="GJ420" s="13">
        <v>2.0029655499999997E-5</v>
      </c>
      <c r="GK420" s="13">
        <v>1.9434026000000002E-5</v>
      </c>
      <c r="GL420" s="13">
        <v>1.882621E-5</v>
      </c>
      <c r="GM420" s="13">
        <v>1.8420864E-5</v>
      </c>
      <c r="GN420" s="13">
        <v>1.8459325499999998E-5</v>
      </c>
      <c r="GO420" s="13">
        <v>1.8686954499999998E-5</v>
      </c>
      <c r="GP420" s="13">
        <v>1.8855406750000003E-5</v>
      </c>
      <c r="GQ420" s="13">
        <v>1.8822328499999999E-5</v>
      </c>
      <c r="GR420" s="13">
        <v>1.9069183250000003E-5</v>
      </c>
      <c r="GS420" s="13">
        <v>1.9565963000000001E-5</v>
      </c>
      <c r="GT420" s="13">
        <v>1.96081795E-5</v>
      </c>
      <c r="GU420" s="13">
        <v>1.9310289250000003E-5</v>
      </c>
      <c r="GV420" s="13">
        <v>1.930902825E-5</v>
      </c>
      <c r="GW420" s="13">
        <v>1.9439756500000001E-5</v>
      </c>
      <c r="GX420" s="13">
        <v>1.9186711750000001E-5</v>
      </c>
    </row>
    <row r="421" spans="1:206" x14ac:dyDescent="0.25">
      <c r="A421" s="13" t="str">
        <f t="shared" si="5"/>
        <v>Boom-EXTREMELY COARSE-1-14-3</v>
      </c>
      <c r="B421" s="13" t="s">
        <v>57</v>
      </c>
      <c r="C421" s="13" t="s">
        <v>33</v>
      </c>
      <c r="D421" s="23">
        <v>1</v>
      </c>
      <c r="E421" s="23">
        <v>14</v>
      </c>
      <c r="F421" s="32">
        <v>3</v>
      </c>
      <c r="G421" s="13">
        <v>2.1424775E-2</v>
      </c>
      <c r="H421" s="13">
        <v>1.2086327499999999E-2</v>
      </c>
      <c r="I421" s="13">
        <v>8.2164937500000014E-3</v>
      </c>
      <c r="J421" s="13">
        <v>6.2049425000000004E-3</v>
      </c>
      <c r="K421" s="13">
        <v>4.8089147499999997E-3</v>
      </c>
      <c r="L421" s="13">
        <v>3.8210364999999996E-3</v>
      </c>
      <c r="M421" s="13">
        <v>3.2308895E-3</v>
      </c>
      <c r="N421" s="13">
        <v>2.7142620000000003E-3</v>
      </c>
      <c r="O421" s="13">
        <v>2.28111125E-3</v>
      </c>
      <c r="P421" s="13">
        <v>1.9533407500000001E-3</v>
      </c>
      <c r="Q421" s="13">
        <v>1.635367E-3</v>
      </c>
      <c r="R421" s="13">
        <v>1.3341156499999999E-3</v>
      </c>
      <c r="S421" s="13">
        <v>1.1277390500000002E-3</v>
      </c>
      <c r="T421" s="13">
        <v>9.3976610000000001E-4</v>
      </c>
      <c r="U421" s="13">
        <v>7.8855179999999991E-4</v>
      </c>
      <c r="V421" s="13">
        <v>6.4973845000000001E-4</v>
      </c>
      <c r="W421" s="13">
        <v>5.4969602499999992E-4</v>
      </c>
      <c r="X421" s="13">
        <v>4.6704234999999999E-4</v>
      </c>
      <c r="Y421" s="13">
        <v>4.0452937500000001E-4</v>
      </c>
      <c r="Z421" s="13">
        <v>3.5455972499999998E-4</v>
      </c>
      <c r="AA421" s="13">
        <v>3.13347125E-4</v>
      </c>
      <c r="AB421" s="13">
        <v>2.8058445E-4</v>
      </c>
      <c r="AC421" s="13">
        <v>2.5253507499999999E-4</v>
      </c>
      <c r="AD421" s="13">
        <v>2.286539E-4</v>
      </c>
      <c r="AE421" s="13">
        <v>2.0924782499999998E-4</v>
      </c>
      <c r="AF421" s="13">
        <v>1.9162804999999999E-4</v>
      </c>
      <c r="AG421" s="13">
        <v>1.7667861000000002E-4</v>
      </c>
      <c r="AH421" s="13">
        <v>1.63986835E-4</v>
      </c>
      <c r="AI421" s="13">
        <v>1.531217025E-4</v>
      </c>
      <c r="AJ421" s="13">
        <v>1.4359904499999999E-4</v>
      </c>
      <c r="AK421" s="13">
        <v>1.353515425E-4</v>
      </c>
      <c r="AL421" s="13">
        <v>1.279234475E-4</v>
      </c>
      <c r="AM421" s="13">
        <v>1.208392225E-4</v>
      </c>
      <c r="AN421" s="13">
        <v>1.1475103999999999E-4</v>
      </c>
      <c r="AO421" s="13">
        <v>1.0960742500000001E-4</v>
      </c>
      <c r="AP421" s="13">
        <v>1.047361275E-4</v>
      </c>
      <c r="AQ421" s="13">
        <v>1.0026779000000001E-4</v>
      </c>
      <c r="AR421" s="13">
        <v>9.6437357500000006E-5</v>
      </c>
      <c r="AS421" s="13">
        <v>9.2413942499999999E-5</v>
      </c>
      <c r="AT421" s="13">
        <v>8.8805607499999999E-5</v>
      </c>
      <c r="AU421" s="13">
        <v>8.5526232499999987E-5</v>
      </c>
      <c r="AV421" s="13">
        <v>8.2408057500000002E-5</v>
      </c>
      <c r="AW421" s="13">
        <v>7.952057000000001E-5</v>
      </c>
      <c r="AX421" s="13">
        <v>7.6715230000000002E-5</v>
      </c>
      <c r="AY421" s="13">
        <v>7.4319109999999985E-5</v>
      </c>
      <c r="AZ421" s="13">
        <v>7.1970787500000001E-5</v>
      </c>
      <c r="BA421" s="13">
        <v>6.9993527499999998E-5</v>
      </c>
      <c r="BB421" s="13">
        <v>6.8227177500000005E-5</v>
      </c>
      <c r="BC421" s="13">
        <v>6.6729232499999997E-5</v>
      </c>
      <c r="BD421" s="13">
        <v>6.5122184999999997E-5</v>
      </c>
      <c r="BE421" s="13">
        <v>6.3771199999999997E-5</v>
      </c>
      <c r="BF421" s="13">
        <v>6.2392389999999995E-5</v>
      </c>
      <c r="BG421" s="13">
        <v>6.0942292499999997E-5</v>
      </c>
      <c r="BH421" s="13">
        <v>5.9871840000000001E-5</v>
      </c>
      <c r="BI421" s="13">
        <v>5.8535210000000002E-5</v>
      </c>
      <c r="BJ421" s="13">
        <v>5.7543937500000002E-5</v>
      </c>
      <c r="BK421" s="13">
        <v>5.6525825000000009E-5</v>
      </c>
      <c r="BL421" s="13">
        <v>5.4996864999999999E-5</v>
      </c>
      <c r="BM421" s="13">
        <v>5.432424E-5</v>
      </c>
      <c r="BN421" s="13">
        <v>5.332178E-5</v>
      </c>
      <c r="BO421" s="13">
        <v>5.24739625E-5</v>
      </c>
      <c r="BP421" s="13">
        <v>5.1608437499999998E-5</v>
      </c>
      <c r="BQ421" s="13">
        <v>5.0403472499999994E-5</v>
      </c>
      <c r="BR421" s="13">
        <v>4.9667901500000007E-5</v>
      </c>
      <c r="BS421" s="13">
        <v>4.9026912250000008E-5</v>
      </c>
      <c r="BT421" s="13">
        <v>4.8489372E-5</v>
      </c>
      <c r="BU421" s="13">
        <v>4.8273686499999998E-5</v>
      </c>
      <c r="BV421" s="13">
        <v>4.7606335499999999E-5</v>
      </c>
      <c r="BW421" s="13">
        <v>4.6740485000000003E-5</v>
      </c>
      <c r="BX421" s="13">
        <v>4.6307667E-5</v>
      </c>
      <c r="BY421" s="13">
        <v>4.5981675750000003E-5</v>
      </c>
      <c r="BZ421" s="13">
        <v>4.551257175E-5</v>
      </c>
      <c r="CA421" s="13">
        <v>4.5329907999999996E-5</v>
      </c>
      <c r="CB421" s="13">
        <v>4.4952534999999996E-5</v>
      </c>
      <c r="CC421" s="13">
        <v>4.4241970500000004E-5</v>
      </c>
      <c r="CD421" s="13">
        <v>4.3543109000000005E-5</v>
      </c>
      <c r="CE421" s="13">
        <v>4.3323761750000004E-5</v>
      </c>
      <c r="CF421" s="13">
        <v>4.308655975E-5</v>
      </c>
      <c r="CG421" s="13">
        <v>4.2775404749999998E-5</v>
      </c>
      <c r="CH421" s="13">
        <v>4.2654299499999998E-5</v>
      </c>
      <c r="CI421" s="13">
        <v>4.2288121250000002E-5</v>
      </c>
      <c r="CJ421" s="13">
        <v>4.1624246749999997E-5</v>
      </c>
      <c r="CK421" s="13">
        <v>4.0987626500000003E-5</v>
      </c>
      <c r="CL421" s="13">
        <v>4.0707550499999998E-5</v>
      </c>
      <c r="CM421" s="13">
        <v>4.0608808749999995E-5</v>
      </c>
      <c r="CN421" s="13">
        <v>4.0417121249999999E-5</v>
      </c>
      <c r="CO421" s="13">
        <v>4.0223304750000006E-5</v>
      </c>
      <c r="CP421" s="13">
        <v>4.0135536499999999E-5</v>
      </c>
      <c r="CQ421" s="13">
        <v>3.9561353249999994E-5</v>
      </c>
      <c r="CR421" s="13">
        <v>3.8995976499999996E-5</v>
      </c>
      <c r="CS421" s="13">
        <v>3.8648364250000001E-5</v>
      </c>
      <c r="CT421" s="13">
        <v>3.8224634250000005E-5</v>
      </c>
      <c r="CU421" s="13">
        <v>3.8263170499999999E-5</v>
      </c>
      <c r="CV421" s="13">
        <v>3.7937731249999998E-5</v>
      </c>
      <c r="CW421" s="13">
        <v>3.7844665750000002E-5</v>
      </c>
      <c r="CX421" s="13">
        <v>3.8161627000000005E-5</v>
      </c>
      <c r="CY421" s="13">
        <v>3.7763544249999998E-5</v>
      </c>
      <c r="CZ421" s="13">
        <v>3.6900171999999993E-5</v>
      </c>
      <c r="DA421" s="13">
        <v>3.6349074250000002E-5</v>
      </c>
      <c r="DB421" s="13">
        <v>3.5800594749999998E-5</v>
      </c>
      <c r="DC421" s="13">
        <v>3.5768186250000002E-5</v>
      </c>
      <c r="DD421" s="13">
        <v>3.6160525749999999E-5</v>
      </c>
      <c r="DE421" s="13">
        <v>3.5866556499999997E-5</v>
      </c>
      <c r="DF421" s="13">
        <v>3.5548645500000002E-5</v>
      </c>
      <c r="DG421" s="13">
        <v>3.5500187500000005E-5</v>
      </c>
      <c r="DH421" s="13">
        <v>3.5152943999999994E-5</v>
      </c>
      <c r="DI421" s="13">
        <v>3.4722205000000005E-5</v>
      </c>
      <c r="DJ421" s="13">
        <v>3.4545873750000001E-5</v>
      </c>
      <c r="DK421" s="13">
        <v>3.4418432250000002E-5</v>
      </c>
      <c r="DL421" s="13">
        <v>3.3710732999999999E-5</v>
      </c>
      <c r="DM421" s="13">
        <v>3.2905014500000001E-5</v>
      </c>
      <c r="DN421" s="13">
        <v>3.225939275E-5</v>
      </c>
      <c r="DO421" s="13">
        <v>3.17226915E-5</v>
      </c>
      <c r="DP421" s="13">
        <v>3.1399734750000007E-5</v>
      </c>
      <c r="DQ421" s="13">
        <v>3.1270577749999999E-5</v>
      </c>
      <c r="DR421" s="13">
        <v>3.1257840250000006E-5</v>
      </c>
      <c r="DS421" s="13">
        <v>3.0800414000000002E-5</v>
      </c>
      <c r="DT421" s="13">
        <v>2.9976241749999999E-5</v>
      </c>
      <c r="DU421" s="13">
        <v>2.9324524250000002E-5</v>
      </c>
      <c r="DV421" s="13">
        <v>2.8701981750000002E-5</v>
      </c>
      <c r="DW421" s="13">
        <v>2.8346278999999996E-5</v>
      </c>
      <c r="DX421" s="13">
        <v>2.8196329999999998E-5</v>
      </c>
      <c r="DY421" s="13">
        <v>2.806674425E-5</v>
      </c>
      <c r="DZ421" s="13">
        <v>2.8077947999999999E-5</v>
      </c>
      <c r="EA421" s="13">
        <v>2.77766155E-5</v>
      </c>
      <c r="EB421" s="13">
        <v>2.7077563749999999E-5</v>
      </c>
      <c r="EC421" s="13">
        <v>2.6481600750000004E-5</v>
      </c>
      <c r="ED421" s="13">
        <v>2.5747805499999996E-5</v>
      </c>
      <c r="EE421" s="13">
        <v>2.5274901499999998E-5</v>
      </c>
      <c r="EF421" s="13">
        <v>2.5181970250000001E-5</v>
      </c>
      <c r="EG421" s="13">
        <v>2.5196700250000001E-5</v>
      </c>
      <c r="EH421" s="13">
        <v>2.5227334499999999E-5</v>
      </c>
      <c r="EI421" s="13">
        <v>2.5146553250000001E-5</v>
      </c>
      <c r="EJ421" s="13">
        <v>2.4748452249999996E-5</v>
      </c>
      <c r="EK421" s="13">
        <v>2.4191963250000003E-5</v>
      </c>
      <c r="EL421" s="13">
        <v>2.3617036999999999E-5</v>
      </c>
      <c r="EM421" s="13">
        <v>2.2857178749999999E-5</v>
      </c>
      <c r="EN421" s="13">
        <v>2.2411991499999998E-5</v>
      </c>
      <c r="EO421" s="13">
        <v>2.2231170249999998E-5</v>
      </c>
      <c r="EP421" s="13">
        <v>2.2175631000000003E-5</v>
      </c>
      <c r="EQ421" s="13">
        <v>2.2082997249999999E-5</v>
      </c>
      <c r="ER421" s="13">
        <v>2.2103263499999999E-5</v>
      </c>
      <c r="ES421" s="13">
        <v>2.2148836749999999E-5</v>
      </c>
      <c r="ET421" s="13">
        <v>2.2064909749999998E-5</v>
      </c>
      <c r="EU421" s="13">
        <v>2.19442185E-5</v>
      </c>
      <c r="EV421" s="13">
        <v>2.1763837999999997E-5</v>
      </c>
      <c r="EW421" s="13">
        <v>2.1405935750000001E-5</v>
      </c>
      <c r="EX421" s="13">
        <v>2.1148116000000002E-5</v>
      </c>
      <c r="EY421" s="13">
        <v>2.1002029249999998E-5</v>
      </c>
      <c r="EZ421" s="13">
        <v>2.1100783999999999E-5</v>
      </c>
      <c r="FA421" s="13">
        <v>2.1226265750000002E-5</v>
      </c>
      <c r="FB421" s="13">
        <v>2.1184103000000001E-5</v>
      </c>
      <c r="FC421" s="13">
        <v>2.1354996249999999E-5</v>
      </c>
      <c r="FD421" s="13">
        <v>2.1372034999999997E-5</v>
      </c>
      <c r="FE421" s="13">
        <v>2.1266724E-5</v>
      </c>
      <c r="FF421" s="13">
        <v>2.1079517999999996E-5</v>
      </c>
      <c r="FG421" s="13">
        <v>2.0764947249999996E-5</v>
      </c>
      <c r="FH421" s="13">
        <v>2.0465843500000002E-5</v>
      </c>
      <c r="FI421" s="13">
        <v>2.0188809750000001E-5</v>
      </c>
      <c r="FJ421" s="13">
        <v>2.0034348750000001E-5</v>
      </c>
      <c r="FK421" s="13">
        <v>2.0200890500000002E-5</v>
      </c>
      <c r="FL421" s="13">
        <v>2.0335072499999999E-5</v>
      </c>
      <c r="FM421" s="13">
        <v>2.028004975E-5</v>
      </c>
      <c r="FN421" s="13">
        <v>2.0259764500000002E-5</v>
      </c>
      <c r="FO421" s="13">
        <v>2.0322998249999999E-5</v>
      </c>
      <c r="FP421" s="13">
        <v>2.0309982500000003E-5</v>
      </c>
      <c r="FQ421" s="13">
        <v>2.0172882249999998E-5</v>
      </c>
      <c r="FR421" s="13">
        <v>1.9785556750000002E-5</v>
      </c>
      <c r="FS421" s="13">
        <v>1.96371955E-5</v>
      </c>
      <c r="FT421" s="13">
        <v>1.9642245000000003E-5</v>
      </c>
      <c r="FU421" s="13">
        <v>1.9468882E-5</v>
      </c>
      <c r="FV421" s="13">
        <v>1.92567435E-5</v>
      </c>
      <c r="FW421" s="13">
        <v>1.9070501999999999E-5</v>
      </c>
      <c r="FX421" s="13">
        <v>1.908691575E-5</v>
      </c>
      <c r="FY421" s="13">
        <v>1.9152222999999996E-5</v>
      </c>
      <c r="FZ421" s="13">
        <v>1.9110159499999998E-5</v>
      </c>
      <c r="GA421" s="13">
        <v>1.9092183499999998E-5</v>
      </c>
      <c r="GB421" s="13">
        <v>1.9196019749999996E-5</v>
      </c>
      <c r="GC421" s="13">
        <v>1.9176571500000001E-5</v>
      </c>
      <c r="GD421" s="13">
        <v>1.9176002250000002E-5</v>
      </c>
      <c r="GE421" s="13">
        <v>1.9138223749999999E-5</v>
      </c>
      <c r="GF421" s="13">
        <v>1.8980085E-5</v>
      </c>
      <c r="GG421" s="13">
        <v>1.8725416749999999E-5</v>
      </c>
      <c r="GH421" s="13">
        <v>1.8490132749999999E-5</v>
      </c>
      <c r="GI421" s="13">
        <v>1.8476298000000003E-5</v>
      </c>
      <c r="GJ421" s="13">
        <v>1.8192103750000004E-5</v>
      </c>
      <c r="GK421" s="13">
        <v>1.7827793749999997E-5</v>
      </c>
      <c r="GL421" s="13">
        <v>1.7817636499999997E-5</v>
      </c>
      <c r="GM421" s="13">
        <v>1.7973817499999998E-5</v>
      </c>
      <c r="GN421" s="13">
        <v>1.8017939749999996E-5</v>
      </c>
      <c r="GO421" s="13">
        <v>1.8037951000000002E-5</v>
      </c>
      <c r="GP421" s="13">
        <v>1.8367556250000002E-5</v>
      </c>
      <c r="GQ421" s="13">
        <v>1.8734181749999999E-5</v>
      </c>
      <c r="GR421" s="13">
        <v>1.8758745E-5</v>
      </c>
      <c r="GS421" s="13">
        <v>1.8412354499999999E-5</v>
      </c>
      <c r="GT421" s="13">
        <v>1.8154951500000002E-5</v>
      </c>
      <c r="GU421" s="13">
        <v>1.8122137250000001E-5</v>
      </c>
      <c r="GV421" s="13">
        <v>1.7853178750000001E-5</v>
      </c>
      <c r="GW421" s="13">
        <v>1.7532176000000002E-5</v>
      </c>
      <c r="GX421" s="13">
        <v>1.737175375E-5</v>
      </c>
    </row>
    <row r="422" spans="1:206" x14ac:dyDescent="0.25">
      <c r="A422" s="13" t="str">
        <f t="shared" si="5"/>
        <v>Boom-EXTREMELY COARSE-1-7-3</v>
      </c>
      <c r="B422" s="13" t="s">
        <v>57</v>
      </c>
      <c r="C422" s="13" t="s">
        <v>33</v>
      </c>
      <c r="D422" s="23">
        <v>1</v>
      </c>
      <c r="E422" s="23">
        <v>7</v>
      </c>
      <c r="F422" s="32">
        <v>3</v>
      </c>
      <c r="G422" s="13">
        <v>1.22603075E-2</v>
      </c>
      <c r="H422" s="13">
        <v>6.1075402499999997E-3</v>
      </c>
      <c r="I422" s="13">
        <v>4.1865470000000005E-3</v>
      </c>
      <c r="J422" s="13">
        <v>2.706834E-3</v>
      </c>
      <c r="K422" s="13">
        <v>1.68695E-3</v>
      </c>
      <c r="L422" s="13">
        <v>1.17617625E-3</v>
      </c>
      <c r="M422" s="13">
        <v>9.7847442500000005E-4</v>
      </c>
      <c r="N422" s="13">
        <v>9.0954707499999994E-4</v>
      </c>
      <c r="O422" s="13">
        <v>8.4488874999999995E-4</v>
      </c>
      <c r="P422" s="13">
        <v>7.4660852500000002E-4</v>
      </c>
      <c r="Q422" s="13">
        <v>6.6888940000000001E-4</v>
      </c>
      <c r="R422" s="13">
        <v>5.9399175000000002E-4</v>
      </c>
      <c r="S422" s="13">
        <v>5.3786529999999999E-4</v>
      </c>
      <c r="T422" s="13">
        <v>4.7149332499999997E-4</v>
      </c>
      <c r="U422" s="13">
        <v>4.0238605000000004E-4</v>
      </c>
      <c r="V422" s="13">
        <v>3.3890525E-4</v>
      </c>
      <c r="W422" s="13">
        <v>2.9030050000000002E-4</v>
      </c>
      <c r="X422" s="13">
        <v>2.5181477499999999E-4</v>
      </c>
      <c r="Y422" s="13">
        <v>2.2320373250000002E-4</v>
      </c>
      <c r="Z422" s="13">
        <v>2.0058670250000001E-4</v>
      </c>
      <c r="AA422" s="13">
        <v>1.8306061500000001E-4</v>
      </c>
      <c r="AB422" s="13">
        <v>1.7056961249999999E-4</v>
      </c>
      <c r="AC422" s="13">
        <v>1.6191286000000001E-4</v>
      </c>
      <c r="AD422" s="13">
        <v>1.546881475E-4</v>
      </c>
      <c r="AE422" s="13">
        <v>1.4803872250000001E-4</v>
      </c>
      <c r="AF422" s="13">
        <v>1.4200699999999998E-4</v>
      </c>
      <c r="AG422" s="13">
        <v>1.3687185250000001E-4</v>
      </c>
      <c r="AH422" s="13">
        <v>1.322773075E-4</v>
      </c>
      <c r="AI422" s="13">
        <v>1.280202675E-4</v>
      </c>
      <c r="AJ422" s="13">
        <v>1.2403290500000001E-4</v>
      </c>
      <c r="AK422" s="13">
        <v>1.2030992499999999E-4</v>
      </c>
      <c r="AL422" s="13">
        <v>1.1660706999999999E-4</v>
      </c>
      <c r="AM422" s="13">
        <v>1.1309208499999999E-4</v>
      </c>
      <c r="AN422" s="13">
        <v>1.0983772750000001E-4</v>
      </c>
      <c r="AO422" s="13">
        <v>1.0663843000000001E-4</v>
      </c>
      <c r="AP422" s="13">
        <v>1.03595155E-4</v>
      </c>
      <c r="AQ422" s="13">
        <v>1.0075884249999999E-4</v>
      </c>
      <c r="AR422" s="13">
        <v>9.7948002499999995E-5</v>
      </c>
      <c r="AS422" s="13">
        <v>9.5438930000000001E-5</v>
      </c>
      <c r="AT422" s="13">
        <v>9.3127597499999989E-5</v>
      </c>
      <c r="AU422" s="13">
        <v>9.0848900000000004E-5</v>
      </c>
      <c r="AV422" s="13">
        <v>8.8455604999999987E-5</v>
      </c>
      <c r="AW422" s="13">
        <v>8.6354825000000004E-5</v>
      </c>
      <c r="AX422" s="13">
        <v>8.4366292499999995E-5</v>
      </c>
      <c r="AY422" s="13">
        <v>8.2245080000000002E-5</v>
      </c>
      <c r="AZ422" s="13">
        <v>8.0100179999999994E-5</v>
      </c>
      <c r="BA422" s="13">
        <v>7.8173464999999997E-5</v>
      </c>
      <c r="BB422" s="13">
        <v>7.6601910000000003E-5</v>
      </c>
      <c r="BC422" s="13">
        <v>7.4964465250000007E-5</v>
      </c>
      <c r="BD422" s="13">
        <v>7.3178367500000005E-5</v>
      </c>
      <c r="BE422" s="13">
        <v>7.186219275E-5</v>
      </c>
      <c r="BF422" s="13">
        <v>7.0408042749999999E-5</v>
      </c>
      <c r="BG422" s="13">
        <v>6.8976136750000007E-5</v>
      </c>
      <c r="BH422" s="13">
        <v>6.7453665500000003E-5</v>
      </c>
      <c r="BI422" s="13">
        <v>6.5911993750000013E-5</v>
      </c>
      <c r="BJ422" s="13">
        <v>6.4434139749999997E-5</v>
      </c>
      <c r="BK422" s="13">
        <v>6.333655825000001E-5</v>
      </c>
      <c r="BL422" s="13">
        <v>6.2599991499999997E-5</v>
      </c>
      <c r="BM422" s="13">
        <v>6.1468983750000001E-5</v>
      </c>
      <c r="BN422" s="13">
        <v>6.0313506749999998E-5</v>
      </c>
      <c r="BO422" s="13">
        <v>5.9682215499999995E-5</v>
      </c>
      <c r="BP422" s="13">
        <v>5.9094685000000001E-5</v>
      </c>
      <c r="BQ422" s="13">
        <v>5.8485754999999999E-5</v>
      </c>
      <c r="BR422" s="13">
        <v>5.7481312499999999E-5</v>
      </c>
      <c r="BS422" s="13">
        <v>5.6607865500000006E-5</v>
      </c>
      <c r="BT422" s="13">
        <v>5.5923225750000006E-5</v>
      </c>
      <c r="BU422" s="13">
        <v>5.5428890500000005E-5</v>
      </c>
      <c r="BV422" s="13">
        <v>5.467590575E-5</v>
      </c>
      <c r="BW422" s="13">
        <v>5.4165974500000003E-5</v>
      </c>
      <c r="BX422" s="13">
        <v>5.3455185750000006E-5</v>
      </c>
      <c r="BY422" s="13">
        <v>5.2755812499999998E-5</v>
      </c>
      <c r="BZ422" s="13">
        <v>5.1841172500000002E-5</v>
      </c>
      <c r="CA422" s="13">
        <v>5.0922936499999996E-5</v>
      </c>
      <c r="CB422" s="13">
        <v>5.0243820250000002E-5</v>
      </c>
      <c r="CC422" s="13">
        <v>4.9907956499999995E-5</v>
      </c>
      <c r="CD422" s="13">
        <v>4.9369607500000006E-5</v>
      </c>
      <c r="CE422" s="13">
        <v>4.8600861499999995E-5</v>
      </c>
      <c r="CF422" s="13">
        <v>4.7729594750000005E-5</v>
      </c>
      <c r="CG422" s="13">
        <v>4.6889134499999996E-5</v>
      </c>
      <c r="CH422" s="13">
        <v>4.6431699250000001E-5</v>
      </c>
      <c r="CI422" s="13">
        <v>4.5897623749999999E-5</v>
      </c>
      <c r="CJ422" s="13">
        <v>4.5699835999999998E-5</v>
      </c>
      <c r="CK422" s="13">
        <v>4.5612497500000001E-5</v>
      </c>
      <c r="CL422" s="13">
        <v>4.4598889249999993E-5</v>
      </c>
      <c r="CM422" s="13">
        <v>4.3591968249999997E-5</v>
      </c>
      <c r="CN422" s="13">
        <v>4.3025614000000009E-5</v>
      </c>
      <c r="CO422" s="13">
        <v>4.2706504499999997E-5</v>
      </c>
      <c r="CP422" s="13">
        <v>4.2552641250000001E-5</v>
      </c>
      <c r="CQ422" s="13">
        <v>4.2079588499999995E-5</v>
      </c>
      <c r="CR422" s="13">
        <v>4.1619585500000001E-5</v>
      </c>
      <c r="CS422" s="13">
        <v>4.1017155499999999E-5</v>
      </c>
      <c r="CT422" s="13">
        <v>4.062576275E-5</v>
      </c>
      <c r="CU422" s="13">
        <v>4.0360347749999999E-5</v>
      </c>
      <c r="CV422" s="13">
        <v>3.9413753000000003E-5</v>
      </c>
      <c r="CW422" s="13">
        <v>3.8781580250000006E-5</v>
      </c>
      <c r="CX422" s="13">
        <v>3.8330058750000003E-5</v>
      </c>
      <c r="CY422" s="13">
        <v>3.787556775E-5</v>
      </c>
      <c r="CZ422" s="13">
        <v>3.72589535E-5</v>
      </c>
      <c r="DA422" s="13">
        <v>3.6412165499999999E-5</v>
      </c>
      <c r="DB422" s="13">
        <v>3.5678119250000004E-5</v>
      </c>
      <c r="DC422" s="13">
        <v>3.5393854999999997E-5</v>
      </c>
      <c r="DD422" s="13">
        <v>3.4808098499999995E-5</v>
      </c>
      <c r="DE422" s="13">
        <v>3.4578827999999998E-5</v>
      </c>
      <c r="DF422" s="13">
        <v>3.4272196750000006E-5</v>
      </c>
      <c r="DG422" s="13">
        <v>3.3679325499999994E-5</v>
      </c>
      <c r="DH422" s="13">
        <v>3.2746192750000004E-5</v>
      </c>
      <c r="DI422" s="13">
        <v>3.2044185500000004E-5</v>
      </c>
      <c r="DJ422" s="13">
        <v>3.1592642000000001E-5</v>
      </c>
      <c r="DK422" s="13">
        <v>3.1339267000000003E-5</v>
      </c>
      <c r="DL422" s="13">
        <v>3.1091159999999995E-5</v>
      </c>
      <c r="DM422" s="13">
        <v>3.0868327750000001E-5</v>
      </c>
      <c r="DN422" s="13">
        <v>3.0600713000000002E-5</v>
      </c>
      <c r="DO422" s="13">
        <v>2.9957921750000001E-5</v>
      </c>
      <c r="DP422" s="13">
        <v>2.943814875E-5</v>
      </c>
      <c r="DQ422" s="13">
        <v>2.8859830249999999E-5</v>
      </c>
      <c r="DR422" s="13">
        <v>2.8068676250000001E-5</v>
      </c>
      <c r="DS422" s="13">
        <v>2.7966459000000002E-5</v>
      </c>
      <c r="DT422" s="13">
        <v>2.8102611749999998E-5</v>
      </c>
      <c r="DU422" s="13">
        <v>2.767290775E-5</v>
      </c>
      <c r="DV422" s="13">
        <v>2.7313369249999996E-5</v>
      </c>
      <c r="DW422" s="13">
        <v>2.6830255500000001E-5</v>
      </c>
      <c r="DX422" s="13">
        <v>2.6418473249999996E-5</v>
      </c>
      <c r="DY422" s="13">
        <v>2.5878510499999998E-5</v>
      </c>
      <c r="DZ422" s="13">
        <v>2.5510735499999997E-5</v>
      </c>
      <c r="EA422" s="13">
        <v>2.5348797250000001E-5</v>
      </c>
      <c r="EB422" s="13">
        <v>2.5072819250000003E-5</v>
      </c>
      <c r="EC422" s="13">
        <v>2.4866385000000002E-5</v>
      </c>
      <c r="ED422" s="13">
        <v>2.4508085749999999E-5</v>
      </c>
      <c r="EE422" s="13">
        <v>2.3922651E-5</v>
      </c>
      <c r="EF422" s="13">
        <v>2.3799095499999998E-5</v>
      </c>
      <c r="EG422" s="13">
        <v>2.4014393999999999E-5</v>
      </c>
      <c r="EH422" s="13">
        <v>2.4017985999999998E-5</v>
      </c>
      <c r="EI422" s="13">
        <v>2.39291935E-5</v>
      </c>
      <c r="EJ422" s="13">
        <v>2.3680923250000001E-5</v>
      </c>
      <c r="EK422" s="13">
        <v>2.3299960749999998E-5</v>
      </c>
      <c r="EL422" s="13">
        <v>2.265589525E-5</v>
      </c>
      <c r="EM422" s="13">
        <v>2.1996510750000003E-5</v>
      </c>
      <c r="EN422" s="13">
        <v>2.1905614750000001E-5</v>
      </c>
      <c r="EO422" s="13">
        <v>2.2268309999999999E-5</v>
      </c>
      <c r="EP422" s="13">
        <v>2.2465531250000001E-5</v>
      </c>
      <c r="EQ422" s="13">
        <v>2.2424026250000001E-5</v>
      </c>
      <c r="ER422" s="13">
        <v>2.219398925E-5</v>
      </c>
      <c r="ES422" s="13">
        <v>2.1918615000000002E-5</v>
      </c>
      <c r="ET422" s="13">
        <v>2.1493787000000002E-5</v>
      </c>
      <c r="EU422" s="13">
        <v>2.1120750249999998E-5</v>
      </c>
      <c r="EV422" s="13">
        <v>2.1026249249999998E-5</v>
      </c>
      <c r="EW422" s="13">
        <v>2.0888812750000002E-5</v>
      </c>
      <c r="EX422" s="13">
        <v>2.0650539999999998E-5</v>
      </c>
      <c r="EY422" s="13">
        <v>2.0514709E-5</v>
      </c>
      <c r="EZ422" s="13">
        <v>2.0320943500000003E-5</v>
      </c>
      <c r="FA422" s="13">
        <v>2.0166188750000001E-5</v>
      </c>
      <c r="FB422" s="13">
        <v>2.0066531249999999E-5</v>
      </c>
      <c r="FC422" s="13">
        <v>1.9961956500000001E-5</v>
      </c>
      <c r="FD422" s="13">
        <v>2.0002891249999999E-5</v>
      </c>
      <c r="FE422" s="13">
        <v>2.0015595749999999E-5</v>
      </c>
      <c r="FF422" s="13">
        <v>1.9885816250000001E-5</v>
      </c>
      <c r="FG422" s="13">
        <v>1.9557568249999999E-5</v>
      </c>
      <c r="FH422" s="13">
        <v>1.9156503E-5</v>
      </c>
      <c r="FI422" s="13">
        <v>1.88375875E-5</v>
      </c>
      <c r="FJ422" s="13">
        <v>1.8669151249999999E-5</v>
      </c>
      <c r="FK422" s="13">
        <v>1.8611745499999998E-5</v>
      </c>
      <c r="FL422" s="13">
        <v>1.8722623750000003E-5</v>
      </c>
      <c r="FM422" s="13">
        <v>1.83728555E-5</v>
      </c>
      <c r="FN422" s="13">
        <v>1.8059524499999999E-5</v>
      </c>
      <c r="FO422" s="13">
        <v>1.8133390000000004E-5</v>
      </c>
      <c r="FP422" s="13">
        <v>1.8013263000000001E-5</v>
      </c>
      <c r="FQ422" s="13">
        <v>1.8053835250000001E-5</v>
      </c>
      <c r="FR422" s="13">
        <v>1.8249947000000001E-5</v>
      </c>
      <c r="FS422" s="13">
        <v>1.8286752749999998E-5</v>
      </c>
      <c r="FT422" s="13">
        <v>1.825430475E-5</v>
      </c>
      <c r="FU422" s="13">
        <v>1.7923498249999999E-5</v>
      </c>
      <c r="FV422" s="13">
        <v>1.7405627749999999E-5</v>
      </c>
      <c r="FW422" s="13">
        <v>1.6933229250000001E-5</v>
      </c>
      <c r="FX422" s="13">
        <v>1.659783275E-5</v>
      </c>
      <c r="FY422" s="13">
        <v>1.6356843250000002E-5</v>
      </c>
      <c r="FZ422" s="13">
        <v>1.6296813500000003E-5</v>
      </c>
      <c r="GA422" s="13">
        <v>1.6468134250000001E-5</v>
      </c>
      <c r="GB422" s="13">
        <v>1.673512675E-5</v>
      </c>
      <c r="GC422" s="13">
        <v>1.6784352749999997E-5</v>
      </c>
      <c r="GD422" s="13">
        <v>1.6587108999999997E-5</v>
      </c>
      <c r="GE422" s="13">
        <v>1.6253891749999999E-5</v>
      </c>
      <c r="GF422" s="13">
        <v>1.5845266249999998E-5</v>
      </c>
      <c r="GG422" s="13">
        <v>1.5306060999999999E-5</v>
      </c>
      <c r="GH422" s="13">
        <v>1.4667617499999998E-5</v>
      </c>
      <c r="GI422" s="13">
        <v>1.443370125E-5</v>
      </c>
      <c r="GJ422" s="13">
        <v>1.4278233499999998E-5</v>
      </c>
      <c r="GK422" s="13">
        <v>1.413156025E-5</v>
      </c>
      <c r="GL422" s="13">
        <v>1.4195891499999997E-5</v>
      </c>
      <c r="GM422" s="13">
        <v>1.4186264750000002E-5</v>
      </c>
      <c r="GN422" s="13">
        <v>1.4134734250000002E-5</v>
      </c>
      <c r="GO422" s="13">
        <v>1.423315375E-5</v>
      </c>
      <c r="GP422" s="13">
        <v>1.420511575E-5</v>
      </c>
      <c r="GQ422" s="13">
        <v>1.4077888999999999E-5</v>
      </c>
      <c r="GR422" s="13">
        <v>1.3774871749999999E-5</v>
      </c>
      <c r="GS422" s="13">
        <v>1.347720525E-5</v>
      </c>
      <c r="GT422" s="13">
        <v>1.3494854499999999E-5</v>
      </c>
      <c r="GU422" s="13">
        <v>1.3298882E-5</v>
      </c>
      <c r="GV422" s="13">
        <v>1.2912410999999999E-5</v>
      </c>
      <c r="GW422" s="13">
        <v>1.26763155E-5</v>
      </c>
      <c r="GX422" s="13">
        <v>1.231837225E-5</v>
      </c>
    </row>
    <row r="423" spans="1:206" x14ac:dyDescent="0.25">
      <c r="A423" s="13" t="str">
        <f t="shared" si="5"/>
        <v>Boom-ULTRA COARSE-1-20-Any</v>
      </c>
      <c r="B423" s="13" t="s">
        <v>57</v>
      </c>
      <c r="C423" s="13" t="s">
        <v>42</v>
      </c>
      <c r="D423" s="23">
        <v>1</v>
      </c>
      <c r="E423" s="23">
        <v>20</v>
      </c>
      <c r="F423" s="32" t="s">
        <v>48</v>
      </c>
      <c r="G423" s="33">
        <v>3.7628920000000003E-2</v>
      </c>
      <c r="H423" s="33">
        <v>3.0063670000000001E-2</v>
      </c>
      <c r="I423" s="33">
        <v>2.517459E-2</v>
      </c>
      <c r="J423" s="33">
        <v>2.1935799999999998E-2</v>
      </c>
      <c r="K423" s="33">
        <v>1.9432720000000001E-2</v>
      </c>
      <c r="L423" s="33">
        <v>1.7539349999999999E-2</v>
      </c>
      <c r="M423" s="33">
        <v>1.5805489999999998E-2</v>
      </c>
      <c r="N423" s="33">
        <v>1.4445E-2</v>
      </c>
      <c r="O423" s="33">
        <v>1.3191319999999999E-2</v>
      </c>
      <c r="P423" s="33">
        <v>1.2028270000000001E-2</v>
      </c>
      <c r="Q423" s="33">
        <v>1.094181E-2</v>
      </c>
      <c r="R423" s="33">
        <v>9.8486100000000007E-3</v>
      </c>
      <c r="S423" s="33">
        <v>8.7744610000000008E-3</v>
      </c>
      <c r="T423" s="33">
        <v>7.7583519999999996E-3</v>
      </c>
      <c r="U423" s="33">
        <v>6.7713950000000004E-3</v>
      </c>
      <c r="V423" s="33">
        <v>5.8384329999999996E-3</v>
      </c>
      <c r="W423" s="33">
        <v>4.9601139999999998E-3</v>
      </c>
      <c r="X423" s="33">
        <v>4.5273049999999997E-3</v>
      </c>
      <c r="Y423" s="33">
        <v>4.1637430000000001E-3</v>
      </c>
      <c r="Z423" s="33">
        <v>3.855476E-3</v>
      </c>
      <c r="AA423" s="33">
        <v>3.589334E-3</v>
      </c>
      <c r="AB423" s="33">
        <v>3.3596440000000002E-3</v>
      </c>
      <c r="AC423" s="33">
        <v>3.1583990000000001E-3</v>
      </c>
      <c r="AD423" s="33">
        <v>2.9810850000000001E-3</v>
      </c>
      <c r="AE423" s="33">
        <v>2.8237879999999998E-3</v>
      </c>
      <c r="AF423" s="33">
        <v>2.683703E-3</v>
      </c>
      <c r="AG423" s="33">
        <v>2.5578699999999998E-3</v>
      </c>
      <c r="AH423" s="33">
        <v>2.4447129999999998E-3</v>
      </c>
      <c r="AI423" s="33">
        <v>2.3414400000000002E-3</v>
      </c>
      <c r="AJ423" s="33">
        <v>2.249034E-3</v>
      </c>
      <c r="AK423" s="33">
        <v>2.1636440000000002E-3</v>
      </c>
      <c r="AL423" s="33">
        <v>2.085351E-3</v>
      </c>
      <c r="AM423" s="33">
        <v>2.0136049999999999E-3</v>
      </c>
      <c r="AN423" s="33">
        <v>1.947699E-3</v>
      </c>
      <c r="AO423" s="33">
        <v>1.8863619999999999E-3</v>
      </c>
      <c r="AP423" s="33">
        <v>1.8298030000000001E-3</v>
      </c>
      <c r="AQ423" s="33">
        <v>1.7763670000000001E-3</v>
      </c>
      <c r="AR423" s="33">
        <v>1.7265659999999999E-3</v>
      </c>
      <c r="AS423" s="33">
        <v>1.678513E-3</v>
      </c>
      <c r="AT423" s="33">
        <v>1.6344949999999999E-3</v>
      </c>
      <c r="AU423" s="33">
        <v>1.592076E-3</v>
      </c>
      <c r="AV423" s="33">
        <v>1.552346E-3</v>
      </c>
      <c r="AW423" s="33">
        <v>1.51457E-3</v>
      </c>
      <c r="AX423" s="33">
        <v>1.4789110000000001E-3</v>
      </c>
      <c r="AY423" s="33">
        <v>1.445018E-3</v>
      </c>
      <c r="AZ423" s="33">
        <v>1.41307E-3</v>
      </c>
      <c r="BA423" s="33">
        <v>1.382255E-3</v>
      </c>
      <c r="BB423" s="33">
        <v>1.3534860000000001E-3</v>
      </c>
      <c r="BC423" s="33">
        <v>1.3251840000000001E-3</v>
      </c>
      <c r="BD423" s="33">
        <v>1.2994949999999999E-3</v>
      </c>
      <c r="BE423" s="33">
        <v>1.2745969999999999E-3</v>
      </c>
      <c r="BF423" s="33">
        <v>1.2511849999999999E-3</v>
      </c>
      <c r="BG423" s="33">
        <v>1.2288469999999999E-3</v>
      </c>
      <c r="BH423" s="33">
        <v>1.2077030000000001E-3</v>
      </c>
      <c r="BI423" s="33">
        <v>1.187139E-3</v>
      </c>
      <c r="BJ423" s="33">
        <v>1.167384E-3</v>
      </c>
      <c r="BK423" s="33">
        <v>1.1481099999999999E-3</v>
      </c>
      <c r="BL423" s="33">
        <v>1.129847E-3</v>
      </c>
      <c r="BM423" s="33">
        <v>1.111892E-3</v>
      </c>
      <c r="BN423" s="33">
        <v>1.0951579999999999E-3</v>
      </c>
      <c r="BO423" s="33">
        <v>1.078767E-3</v>
      </c>
      <c r="BP423" s="33">
        <v>1.063275E-3</v>
      </c>
      <c r="BQ423" s="33">
        <v>1.0483000000000001E-3</v>
      </c>
      <c r="BR423" s="33">
        <v>1.034126E-3</v>
      </c>
      <c r="BS423" s="33">
        <v>1.0204890000000001E-3</v>
      </c>
      <c r="BT423" s="33">
        <v>1.0072150000000001E-3</v>
      </c>
      <c r="BU423" s="33">
        <v>9.9408989999999996E-4</v>
      </c>
      <c r="BV423" s="33">
        <v>9.8154920000000003E-4</v>
      </c>
      <c r="BW423" s="33">
        <v>9.690457E-4</v>
      </c>
      <c r="BX423" s="33">
        <v>9.5745490000000003E-4</v>
      </c>
      <c r="BY423" s="33">
        <v>9.4588050000000003E-4</v>
      </c>
      <c r="BZ423" s="33">
        <v>9.3541350000000002E-4</v>
      </c>
      <c r="CA423" s="33">
        <v>9.2532780000000004E-4</v>
      </c>
      <c r="CB423" s="33">
        <v>9.1585029999999995E-4</v>
      </c>
      <c r="CC423" s="33">
        <v>9.0672140000000001E-4</v>
      </c>
      <c r="CD423" s="33">
        <v>8.9809160000000005E-4</v>
      </c>
      <c r="CE423" s="33">
        <v>8.8956280000000005E-4</v>
      </c>
      <c r="CF423" s="33">
        <v>8.811693E-4</v>
      </c>
      <c r="CG423" s="33">
        <v>8.7311080000000002E-4</v>
      </c>
      <c r="CH423" s="33">
        <v>8.6536260000000004E-4</v>
      </c>
      <c r="CI423" s="33">
        <v>8.5763020000000003E-4</v>
      </c>
      <c r="CJ423" s="33">
        <v>8.5056059999999998E-4</v>
      </c>
      <c r="CK423" s="33">
        <v>8.4370509999999997E-4</v>
      </c>
      <c r="CL423" s="33">
        <v>8.3702970000000001E-4</v>
      </c>
      <c r="CM423" s="33">
        <v>8.3055409999999998E-4</v>
      </c>
      <c r="CN423" s="33">
        <v>8.2431219999999996E-4</v>
      </c>
      <c r="CO423" s="33">
        <v>8.1824839999999996E-4</v>
      </c>
      <c r="CP423" s="33">
        <v>8.1243280000000003E-4</v>
      </c>
      <c r="CQ423" s="33">
        <v>8.0669409999999998E-4</v>
      </c>
      <c r="CR423" s="33">
        <v>8.0135619999999999E-4</v>
      </c>
      <c r="CS423" s="33">
        <v>7.9600259999999996E-4</v>
      </c>
      <c r="CT423" s="33">
        <v>7.9087129999999995E-4</v>
      </c>
      <c r="CU423" s="33">
        <v>7.8573140000000004E-4</v>
      </c>
      <c r="CV423" s="33">
        <v>7.8064650000000003E-4</v>
      </c>
      <c r="CW423" s="33">
        <v>7.7607109999999996E-4</v>
      </c>
      <c r="CX423" s="33">
        <v>7.713857E-4</v>
      </c>
      <c r="CY423" s="33">
        <v>7.6672739999999995E-4</v>
      </c>
      <c r="CZ423" s="33">
        <v>7.6231279999999996E-4</v>
      </c>
      <c r="DA423" s="33">
        <v>7.5811420000000001E-4</v>
      </c>
      <c r="DB423" s="33">
        <v>7.544734E-4</v>
      </c>
      <c r="DC423" s="33">
        <v>7.5132889999999998E-4</v>
      </c>
      <c r="DD423" s="33">
        <v>7.4833690000000003E-4</v>
      </c>
      <c r="DE423" s="33">
        <v>7.4534869999999997E-4</v>
      </c>
      <c r="DF423" s="33">
        <v>7.423172E-4</v>
      </c>
      <c r="DG423" s="33">
        <v>7.3936830000000001E-4</v>
      </c>
      <c r="DH423" s="33">
        <v>7.3601000000000005E-4</v>
      </c>
      <c r="DI423" s="33">
        <v>7.3242529999999998E-4</v>
      </c>
      <c r="DJ423" s="33">
        <v>7.2888740000000003E-4</v>
      </c>
      <c r="DK423" s="33">
        <v>7.255152E-4</v>
      </c>
      <c r="DL423" s="33">
        <v>7.2276239999999998E-4</v>
      </c>
      <c r="DM423" s="33">
        <v>7.2013670000000004E-4</v>
      </c>
      <c r="DN423" s="33">
        <v>7.1734700000000002E-4</v>
      </c>
      <c r="DO423" s="33">
        <v>7.1509769999999996E-4</v>
      </c>
      <c r="DP423" s="33">
        <v>7.1292939999999998E-4</v>
      </c>
      <c r="DQ423" s="33">
        <v>7.1072639999999999E-4</v>
      </c>
      <c r="DR423" s="33">
        <v>7.0814260000000003E-4</v>
      </c>
      <c r="DS423" s="33">
        <v>7.0560960000000004E-4</v>
      </c>
      <c r="DT423" s="33">
        <v>7.0310809999999996E-4</v>
      </c>
      <c r="DU423" s="33">
        <v>7.0053819999999997E-4</v>
      </c>
      <c r="DV423" s="33">
        <v>6.9790930000000002E-4</v>
      </c>
      <c r="DW423" s="33">
        <v>6.9492760000000001E-4</v>
      </c>
      <c r="DX423" s="33">
        <v>6.921656E-4</v>
      </c>
      <c r="DY423" s="33">
        <v>6.8948570000000001E-4</v>
      </c>
      <c r="DZ423" s="33">
        <v>6.8658110000000005E-4</v>
      </c>
      <c r="EA423" s="33">
        <v>6.8402939999999998E-4</v>
      </c>
      <c r="EB423" s="33">
        <v>6.8162690000000005E-4</v>
      </c>
      <c r="EC423" s="33">
        <v>6.7944909999999997E-4</v>
      </c>
      <c r="ED423" s="33">
        <v>6.7719950000000003E-4</v>
      </c>
      <c r="EE423" s="33">
        <v>6.751099E-4</v>
      </c>
      <c r="EF423" s="33">
        <v>6.7336130000000003E-4</v>
      </c>
      <c r="EG423" s="33">
        <v>6.7147120000000005E-4</v>
      </c>
      <c r="EH423" s="33">
        <v>6.693882E-4</v>
      </c>
      <c r="EI423" s="33">
        <v>6.668631E-4</v>
      </c>
      <c r="EJ423" s="33">
        <v>6.6399150000000001E-4</v>
      </c>
      <c r="EK423" s="33">
        <v>6.6133040000000004E-4</v>
      </c>
      <c r="EL423" s="33">
        <v>6.587505E-4</v>
      </c>
      <c r="EM423" s="33">
        <v>6.5620299999999995E-4</v>
      </c>
      <c r="EN423" s="33">
        <v>6.5379550000000005E-4</v>
      </c>
      <c r="EO423" s="33">
        <v>6.5194730000000005E-4</v>
      </c>
      <c r="EP423" s="33">
        <v>6.5024899999999999E-4</v>
      </c>
      <c r="EQ423" s="33">
        <v>6.481824E-4</v>
      </c>
      <c r="ER423" s="33">
        <v>6.4587719999999996E-4</v>
      </c>
      <c r="ES423" s="33">
        <v>6.4350870000000001E-4</v>
      </c>
      <c r="ET423" s="33">
        <v>6.4110800000000004E-4</v>
      </c>
      <c r="EU423" s="33">
        <v>6.3877270000000004E-4</v>
      </c>
      <c r="EV423" s="33">
        <v>6.3609050000000002E-4</v>
      </c>
      <c r="EW423" s="33">
        <v>6.3361540000000005E-4</v>
      </c>
      <c r="EX423" s="33">
        <v>6.313569E-4</v>
      </c>
      <c r="EY423" s="33">
        <v>6.2935529999999995E-4</v>
      </c>
      <c r="EZ423" s="33">
        <v>6.2758040000000001E-4</v>
      </c>
      <c r="FA423" s="33">
        <v>6.2577110000000004E-4</v>
      </c>
      <c r="FB423" s="33">
        <v>6.2393430000000003E-4</v>
      </c>
      <c r="FC423" s="33">
        <v>6.2211180000000001E-4</v>
      </c>
      <c r="FD423" s="33">
        <v>6.2052679999999999E-4</v>
      </c>
      <c r="FE423" s="33">
        <v>6.1888220000000003E-4</v>
      </c>
      <c r="FF423" s="33">
        <v>6.1688209999999995E-4</v>
      </c>
      <c r="FG423" s="33">
        <v>6.1485290000000002E-4</v>
      </c>
      <c r="FH423" s="33">
        <v>6.1284480000000003E-4</v>
      </c>
      <c r="FI423" s="33">
        <v>6.1067439999999999E-4</v>
      </c>
      <c r="FJ423" s="33">
        <v>6.0829129999999995E-4</v>
      </c>
      <c r="FK423" s="33">
        <v>6.0572990000000004E-4</v>
      </c>
      <c r="FL423" s="33">
        <v>6.0295460000000004E-4</v>
      </c>
      <c r="FM423" s="33">
        <v>6.0020240000000001E-4</v>
      </c>
      <c r="FN423" s="33">
        <v>5.9768479999999997E-4</v>
      </c>
      <c r="FO423" s="33">
        <v>5.9524450000000004E-4</v>
      </c>
      <c r="FP423" s="33">
        <v>5.9283260000000005E-4</v>
      </c>
      <c r="FQ423" s="33">
        <v>5.9052910000000004E-4</v>
      </c>
      <c r="FR423" s="33">
        <v>5.8821540000000003E-4</v>
      </c>
      <c r="FS423" s="33">
        <v>5.8583150000000004E-4</v>
      </c>
      <c r="FT423" s="33">
        <v>5.8336309999999997E-4</v>
      </c>
      <c r="FU423" s="33">
        <v>5.8052549999999998E-4</v>
      </c>
      <c r="FV423" s="33">
        <v>5.7746619999999996E-4</v>
      </c>
      <c r="FW423" s="33">
        <v>5.7459519999999997E-4</v>
      </c>
      <c r="FX423" s="33">
        <v>5.7189869999999996E-4</v>
      </c>
      <c r="FY423" s="33">
        <v>5.6919000000000002E-4</v>
      </c>
      <c r="FZ423" s="33">
        <v>5.6628030000000005E-4</v>
      </c>
      <c r="GA423" s="33">
        <v>5.6343319999999997E-4</v>
      </c>
      <c r="GB423" s="33">
        <v>5.6079359999999996E-4</v>
      </c>
      <c r="GC423" s="33">
        <v>5.5812609999999997E-4</v>
      </c>
      <c r="GD423" s="33">
        <v>5.5513730000000003E-4</v>
      </c>
      <c r="GE423" s="33">
        <v>5.5187539999999998E-4</v>
      </c>
      <c r="GF423" s="33">
        <v>5.4853379999999998E-4</v>
      </c>
      <c r="GG423" s="33">
        <v>5.4500459999999996E-4</v>
      </c>
      <c r="GH423" s="33">
        <v>5.4122389999999995E-4</v>
      </c>
      <c r="GI423" s="33">
        <v>5.3737070000000004E-4</v>
      </c>
      <c r="GJ423" s="33">
        <v>5.3369400000000003E-4</v>
      </c>
      <c r="GK423" s="33">
        <v>5.3011639999999999E-4</v>
      </c>
      <c r="GL423" s="33">
        <v>5.2658649999999996E-4</v>
      </c>
      <c r="GM423" s="33">
        <v>5.2337270000000005E-4</v>
      </c>
      <c r="GN423" s="33">
        <v>5.2044449999999996E-4</v>
      </c>
      <c r="GO423" s="33">
        <v>5.1745790000000001E-4</v>
      </c>
      <c r="GP423" s="33">
        <v>5.1434150000000004E-4</v>
      </c>
      <c r="GQ423" s="33">
        <v>5.1130839999999995E-4</v>
      </c>
      <c r="GR423" s="33">
        <v>5.0848009999999999E-4</v>
      </c>
      <c r="GS423" s="33">
        <v>5.0563870000000001E-4</v>
      </c>
      <c r="GT423" s="33">
        <v>5.0230689999999998E-4</v>
      </c>
      <c r="GU423" s="33">
        <v>4.9865409999999999E-4</v>
      </c>
      <c r="GV423" s="33">
        <v>4.9511409999999998E-4</v>
      </c>
      <c r="GW423" s="33">
        <v>4.9156660000000002E-4</v>
      </c>
      <c r="GX423" s="33">
        <v>4.879455E-4</v>
      </c>
    </row>
    <row r="424" spans="1:206" x14ac:dyDescent="0.25">
      <c r="A424" s="13" t="str">
        <f t="shared" si="5"/>
        <v>Boom-ULTRA COARSE-1-14-Any</v>
      </c>
      <c r="B424" s="13" t="s">
        <v>57</v>
      </c>
      <c r="C424" s="13" t="s">
        <v>42</v>
      </c>
      <c r="D424" s="23">
        <v>1</v>
      </c>
      <c r="E424" s="23">
        <v>14</v>
      </c>
      <c r="F424" s="32" t="s">
        <v>48</v>
      </c>
      <c r="G424" s="33">
        <v>2.5801339999999999E-2</v>
      </c>
      <c r="H424" s="33">
        <v>1.9712960000000002E-2</v>
      </c>
      <c r="I424" s="33">
        <v>1.609472E-2</v>
      </c>
      <c r="J424" s="33">
        <v>1.399882E-2</v>
      </c>
      <c r="K424" s="33">
        <v>1.241921E-2</v>
      </c>
      <c r="L424" s="33">
        <v>1.123209E-2</v>
      </c>
      <c r="M424" s="33">
        <v>1.0221559999999999E-2</v>
      </c>
      <c r="N424" s="33">
        <v>9.4131949999999992E-3</v>
      </c>
      <c r="O424" s="33">
        <v>8.6479820000000002E-3</v>
      </c>
      <c r="P424" s="33">
        <v>7.9692410000000002E-3</v>
      </c>
      <c r="Q424" s="33">
        <v>7.2880829999999999E-3</v>
      </c>
      <c r="R424" s="33">
        <v>6.6131360000000004E-3</v>
      </c>
      <c r="S424" s="33">
        <v>5.947244E-3</v>
      </c>
      <c r="T424" s="33">
        <v>5.2924240000000004E-3</v>
      </c>
      <c r="U424" s="33">
        <v>4.6374650000000003E-3</v>
      </c>
      <c r="V424" s="33">
        <v>3.9965850000000004E-3</v>
      </c>
      <c r="W424" s="33">
        <v>3.384855E-3</v>
      </c>
      <c r="X424" s="33">
        <v>3.109353E-3</v>
      </c>
      <c r="Y424" s="33">
        <v>2.884172E-3</v>
      </c>
      <c r="Z424" s="33">
        <v>2.6976159999999999E-3</v>
      </c>
      <c r="AA424" s="33">
        <v>2.5389309999999999E-3</v>
      </c>
      <c r="AB424" s="33">
        <v>2.4036489999999999E-3</v>
      </c>
      <c r="AC424" s="33">
        <v>2.2865699999999999E-3</v>
      </c>
      <c r="AD424" s="33">
        <v>2.1850649999999999E-3</v>
      </c>
      <c r="AE424" s="33">
        <v>2.0965049999999998E-3</v>
      </c>
      <c r="AF424" s="33">
        <v>2.019032E-3</v>
      </c>
      <c r="AG424" s="33">
        <v>1.950074E-3</v>
      </c>
      <c r="AH424" s="33">
        <v>1.889602E-3</v>
      </c>
      <c r="AI424" s="33">
        <v>1.834872E-3</v>
      </c>
      <c r="AJ424" s="33">
        <v>1.7853050000000001E-3</v>
      </c>
      <c r="AK424" s="33">
        <v>1.7400670000000001E-3</v>
      </c>
      <c r="AL424" s="33">
        <v>1.6985539999999999E-3</v>
      </c>
      <c r="AM424" s="33">
        <v>1.660508E-3</v>
      </c>
      <c r="AN424" s="33">
        <v>1.625778E-3</v>
      </c>
      <c r="AO424" s="33">
        <v>1.593379E-3</v>
      </c>
      <c r="AP424" s="33">
        <v>1.5634329999999999E-3</v>
      </c>
      <c r="AQ424" s="33">
        <v>1.535043E-3</v>
      </c>
      <c r="AR424" s="33">
        <v>1.5086940000000001E-3</v>
      </c>
      <c r="AS424" s="33">
        <v>1.483472E-3</v>
      </c>
      <c r="AT424" s="33">
        <v>1.459845E-3</v>
      </c>
      <c r="AU424" s="33">
        <v>1.437577E-3</v>
      </c>
      <c r="AV424" s="33">
        <v>1.4166230000000001E-3</v>
      </c>
      <c r="AW424" s="33">
        <v>1.3960419999999999E-3</v>
      </c>
      <c r="AX424" s="33">
        <v>1.376997E-3</v>
      </c>
      <c r="AY424" s="33">
        <v>1.3586E-3</v>
      </c>
      <c r="AZ424" s="33">
        <v>1.3415300000000001E-3</v>
      </c>
      <c r="BA424" s="33">
        <v>1.325271E-3</v>
      </c>
      <c r="BB424" s="33">
        <v>1.3098719999999999E-3</v>
      </c>
      <c r="BC424" s="33">
        <v>1.294475E-3</v>
      </c>
      <c r="BD424" s="33">
        <v>1.2796629999999999E-3</v>
      </c>
      <c r="BE424" s="33">
        <v>1.264858E-3</v>
      </c>
      <c r="BF424" s="33">
        <v>1.2508440000000001E-3</v>
      </c>
      <c r="BG424" s="33">
        <v>1.2369810000000001E-3</v>
      </c>
      <c r="BH424" s="33">
        <v>1.223727E-3</v>
      </c>
      <c r="BI424" s="33">
        <v>1.2109110000000001E-3</v>
      </c>
      <c r="BJ424" s="33">
        <v>1.1986410000000001E-3</v>
      </c>
      <c r="BK424" s="33">
        <v>1.186465E-3</v>
      </c>
      <c r="BL424" s="33">
        <v>1.174228E-3</v>
      </c>
      <c r="BM424" s="33">
        <v>1.162162E-3</v>
      </c>
      <c r="BN424" s="33">
        <v>1.150365E-3</v>
      </c>
      <c r="BO424" s="33">
        <v>1.138472E-3</v>
      </c>
      <c r="BP424" s="33">
        <v>1.127489E-3</v>
      </c>
      <c r="BQ424" s="33">
        <v>1.116562E-3</v>
      </c>
      <c r="BR424" s="33">
        <v>1.106227E-3</v>
      </c>
      <c r="BS424" s="33">
        <v>1.0960849999999999E-3</v>
      </c>
      <c r="BT424" s="33">
        <v>1.085826E-3</v>
      </c>
      <c r="BU424" s="33">
        <v>1.075611E-3</v>
      </c>
      <c r="BV424" s="33">
        <v>1.06503E-3</v>
      </c>
      <c r="BW424" s="33">
        <v>1.0541700000000001E-3</v>
      </c>
      <c r="BX424" s="33">
        <v>1.0437280000000001E-3</v>
      </c>
      <c r="BY424" s="33">
        <v>1.033504E-3</v>
      </c>
      <c r="BZ424" s="33">
        <v>1.023319E-3</v>
      </c>
      <c r="CA424" s="33">
        <v>1.0134650000000001E-3</v>
      </c>
      <c r="CB424" s="33">
        <v>1.003655E-3</v>
      </c>
      <c r="CC424" s="33">
        <v>9.9380239999999993E-4</v>
      </c>
      <c r="CD424" s="33">
        <v>9.842856000000001E-4</v>
      </c>
      <c r="CE424" s="33">
        <v>9.7490680000000005E-4</v>
      </c>
      <c r="CF424" s="33">
        <v>9.6545509999999997E-4</v>
      </c>
      <c r="CG424" s="33">
        <v>9.5575049999999996E-4</v>
      </c>
      <c r="CH424" s="33">
        <v>9.4631130000000002E-4</v>
      </c>
      <c r="CI424" s="33">
        <v>9.3683609999999995E-4</v>
      </c>
      <c r="CJ424" s="33">
        <v>9.2770120000000003E-4</v>
      </c>
      <c r="CK424" s="33">
        <v>9.1880589999999995E-4</v>
      </c>
      <c r="CL424" s="33">
        <v>9.1028449999999998E-4</v>
      </c>
      <c r="CM424" s="33">
        <v>9.0190150000000005E-4</v>
      </c>
      <c r="CN424" s="33">
        <v>8.9354739999999999E-4</v>
      </c>
      <c r="CO424" s="33">
        <v>8.8513109999999997E-4</v>
      </c>
      <c r="CP424" s="33">
        <v>8.7643249999999997E-4</v>
      </c>
      <c r="CQ424" s="33">
        <v>8.6765430000000003E-4</v>
      </c>
      <c r="CR424" s="33">
        <v>8.5897770000000005E-4</v>
      </c>
      <c r="CS424" s="33">
        <v>8.5062349999999996E-4</v>
      </c>
      <c r="CT424" s="33">
        <v>8.4243160000000003E-4</v>
      </c>
      <c r="CU424" s="33">
        <v>8.3476939999999999E-4</v>
      </c>
      <c r="CV424" s="33">
        <v>8.2701010000000002E-4</v>
      </c>
      <c r="CW424" s="33">
        <v>8.1911509999999996E-4</v>
      </c>
      <c r="CX424" s="33">
        <v>8.1158309999999998E-4</v>
      </c>
      <c r="CY424" s="33">
        <v>8.0372080000000001E-4</v>
      </c>
      <c r="CZ424" s="33">
        <v>7.9570490000000003E-4</v>
      </c>
      <c r="DA424" s="33">
        <v>7.879823E-4</v>
      </c>
      <c r="DB424" s="33">
        <v>7.8053910000000005E-4</v>
      </c>
      <c r="DC424" s="33">
        <v>7.7334850000000004E-4</v>
      </c>
      <c r="DD424" s="33">
        <v>7.6634529999999998E-4</v>
      </c>
      <c r="DE424" s="33">
        <v>7.5905739999999997E-4</v>
      </c>
      <c r="DF424" s="33">
        <v>7.5157040000000004E-4</v>
      </c>
      <c r="DG424" s="33">
        <v>7.443921E-4</v>
      </c>
      <c r="DH424" s="33">
        <v>7.3719979999999996E-4</v>
      </c>
      <c r="DI424" s="33">
        <v>7.3008399999999998E-4</v>
      </c>
      <c r="DJ424" s="33">
        <v>7.2296139999999997E-4</v>
      </c>
      <c r="DK424" s="33">
        <v>7.1606800000000004E-4</v>
      </c>
      <c r="DL424" s="33">
        <v>7.0932860000000005E-4</v>
      </c>
      <c r="DM424" s="33">
        <v>7.0284690000000001E-4</v>
      </c>
      <c r="DN424" s="33">
        <v>6.9680499999999999E-4</v>
      </c>
      <c r="DO424" s="33">
        <v>6.9096890000000001E-4</v>
      </c>
      <c r="DP424" s="33">
        <v>6.8531270000000001E-4</v>
      </c>
      <c r="DQ424" s="33">
        <v>6.7966040000000004E-4</v>
      </c>
      <c r="DR424" s="33">
        <v>6.7407209999999999E-4</v>
      </c>
      <c r="DS424" s="33">
        <v>6.6831690000000005E-4</v>
      </c>
      <c r="DT424" s="33">
        <v>6.6230830000000001E-4</v>
      </c>
      <c r="DU424" s="33">
        <v>6.5672569999999995E-4</v>
      </c>
      <c r="DV424" s="33">
        <v>6.5161470000000003E-4</v>
      </c>
      <c r="DW424" s="33">
        <v>6.4693170000000003E-4</v>
      </c>
      <c r="DX424" s="33">
        <v>6.4241799999999996E-4</v>
      </c>
      <c r="DY424" s="33">
        <v>6.3808270000000002E-4</v>
      </c>
      <c r="DZ424" s="33">
        <v>6.33985E-4</v>
      </c>
      <c r="EA424" s="33">
        <v>6.2992910000000003E-4</v>
      </c>
      <c r="EB424" s="33">
        <v>6.2573390000000004E-4</v>
      </c>
      <c r="EC424" s="33">
        <v>6.2159029999999998E-4</v>
      </c>
      <c r="ED424" s="33">
        <v>6.1767409999999995E-4</v>
      </c>
      <c r="EE424" s="33">
        <v>6.1404090000000003E-4</v>
      </c>
      <c r="EF424" s="33">
        <v>6.1062729999999997E-4</v>
      </c>
      <c r="EG424" s="33">
        <v>6.0729760000000001E-4</v>
      </c>
      <c r="EH424" s="33">
        <v>6.0389370000000001E-4</v>
      </c>
      <c r="EI424" s="33">
        <v>6.0050079999999996E-4</v>
      </c>
      <c r="EJ424" s="33">
        <v>5.9703730000000002E-4</v>
      </c>
      <c r="EK424" s="33">
        <v>5.9369540000000001E-4</v>
      </c>
      <c r="EL424" s="33">
        <v>5.9076400000000002E-4</v>
      </c>
      <c r="EM424" s="33">
        <v>5.8805730000000001E-4</v>
      </c>
      <c r="EN424" s="33">
        <v>5.8558589999999999E-4</v>
      </c>
      <c r="EO424" s="33">
        <v>5.8341920000000002E-4</v>
      </c>
      <c r="EP424" s="33">
        <v>5.8143660000000005E-4</v>
      </c>
      <c r="EQ424" s="33">
        <v>5.7973050000000004E-4</v>
      </c>
      <c r="ER424" s="33">
        <v>5.7796340000000005E-4</v>
      </c>
      <c r="ES424" s="33">
        <v>5.7611610000000003E-4</v>
      </c>
      <c r="ET424" s="33">
        <v>5.7410800000000004E-4</v>
      </c>
      <c r="EU424" s="33">
        <v>5.7199520000000002E-4</v>
      </c>
      <c r="EV424" s="33">
        <v>5.6983849999999998E-4</v>
      </c>
      <c r="EW424" s="33">
        <v>5.6753290000000002E-4</v>
      </c>
      <c r="EX424" s="33">
        <v>5.6532580000000004E-4</v>
      </c>
      <c r="EY424" s="33">
        <v>5.6317179999999995E-4</v>
      </c>
      <c r="EZ424" s="33">
        <v>5.611705E-4</v>
      </c>
      <c r="FA424" s="33">
        <v>5.5933230000000005E-4</v>
      </c>
      <c r="FB424" s="33">
        <v>5.574372E-4</v>
      </c>
      <c r="FC424" s="33">
        <v>5.5564290000000005E-4</v>
      </c>
      <c r="FD424" s="33">
        <v>5.5371299999999995E-4</v>
      </c>
      <c r="FE424" s="33">
        <v>5.5171609999999998E-4</v>
      </c>
      <c r="FF424" s="33">
        <v>5.4985609999999997E-4</v>
      </c>
      <c r="FG424" s="33">
        <v>5.4791360000000001E-4</v>
      </c>
      <c r="FH424" s="33">
        <v>5.4604570000000002E-4</v>
      </c>
      <c r="FI424" s="33">
        <v>5.4424970000000004E-4</v>
      </c>
      <c r="FJ424" s="33">
        <v>5.4266429999999999E-4</v>
      </c>
      <c r="FK424" s="33">
        <v>5.4106490000000004E-4</v>
      </c>
      <c r="FL424" s="33">
        <v>5.3927300000000005E-4</v>
      </c>
      <c r="FM424" s="33">
        <v>5.3731779999999999E-4</v>
      </c>
      <c r="FN424" s="33">
        <v>5.3525619999999997E-4</v>
      </c>
      <c r="FO424" s="33">
        <v>5.3330949999999999E-4</v>
      </c>
      <c r="FP424" s="33">
        <v>5.3133990000000001E-4</v>
      </c>
      <c r="FQ424" s="33">
        <v>5.2933570000000005E-4</v>
      </c>
      <c r="FR424" s="33">
        <v>5.2730439999999995E-4</v>
      </c>
      <c r="FS424" s="33">
        <v>5.2525640000000001E-4</v>
      </c>
      <c r="FT424" s="33">
        <v>5.2335839999999995E-4</v>
      </c>
      <c r="FU424" s="33">
        <v>5.2156900000000005E-4</v>
      </c>
      <c r="FV424" s="33">
        <v>5.1982579999999997E-4</v>
      </c>
      <c r="FW424" s="33">
        <v>5.1797020000000004E-4</v>
      </c>
      <c r="FX424" s="33">
        <v>5.1606239999999999E-4</v>
      </c>
      <c r="FY424" s="33">
        <v>5.1431969999999997E-4</v>
      </c>
      <c r="FZ424" s="33">
        <v>5.1263980000000001E-4</v>
      </c>
      <c r="GA424" s="33">
        <v>5.1098720000000003E-4</v>
      </c>
      <c r="GB424" s="33">
        <v>5.0940100000000004E-4</v>
      </c>
      <c r="GC424" s="33">
        <v>5.0775630000000004E-4</v>
      </c>
      <c r="GD424" s="33">
        <v>5.0613459999999998E-4</v>
      </c>
      <c r="GE424" s="33">
        <v>5.0447939999999998E-4</v>
      </c>
      <c r="GF424" s="33">
        <v>5.0268459999999997E-4</v>
      </c>
      <c r="GG424" s="33">
        <v>5.0088420000000001E-4</v>
      </c>
      <c r="GH424" s="33">
        <v>4.9918089999999998E-4</v>
      </c>
      <c r="GI424" s="33">
        <v>4.9763070000000001E-4</v>
      </c>
      <c r="GJ424" s="33">
        <v>4.9588560000000004E-4</v>
      </c>
      <c r="GK424" s="33">
        <v>4.9415660000000003E-4</v>
      </c>
      <c r="GL424" s="33">
        <v>4.9272910000000005E-4</v>
      </c>
      <c r="GM424" s="33">
        <v>4.9125969999999999E-4</v>
      </c>
      <c r="GN424" s="33">
        <v>4.8967209999999995E-4</v>
      </c>
      <c r="GO424" s="33">
        <v>4.8795670000000002E-4</v>
      </c>
      <c r="GP424" s="33">
        <v>4.8610979999999998E-4</v>
      </c>
      <c r="GQ424" s="33">
        <v>4.8401310000000002E-4</v>
      </c>
      <c r="GR424" s="33">
        <v>4.816744E-4</v>
      </c>
      <c r="GS424" s="33">
        <v>4.7928530000000002E-4</v>
      </c>
      <c r="GT424" s="33">
        <v>4.7697609999999997E-4</v>
      </c>
      <c r="GU424" s="33">
        <v>4.748776E-4</v>
      </c>
      <c r="GV424" s="33">
        <v>4.7264900000000001E-4</v>
      </c>
      <c r="GW424" s="33">
        <v>4.7036529999999998E-4</v>
      </c>
      <c r="GX424" s="33">
        <v>4.6839629999999999E-4</v>
      </c>
    </row>
    <row r="425" spans="1:206" x14ac:dyDescent="0.25">
      <c r="A425" s="13" t="str">
        <f t="shared" si="5"/>
        <v>Boom-ULTRA COARSE-1-7-Any</v>
      </c>
      <c r="B425" s="13" t="s">
        <v>57</v>
      </c>
      <c r="C425" s="13" t="s">
        <v>42</v>
      </c>
      <c r="D425" s="23">
        <v>1</v>
      </c>
      <c r="E425" s="23">
        <v>7</v>
      </c>
      <c r="F425" s="32" t="s">
        <v>48</v>
      </c>
      <c r="G425" s="33">
        <v>1.35718E-2</v>
      </c>
      <c r="H425" s="33">
        <v>1.004215E-2</v>
      </c>
      <c r="I425" s="33">
        <v>8.2435089999999996E-3</v>
      </c>
      <c r="J425" s="33">
        <v>7.0561E-3</v>
      </c>
      <c r="K425" s="33">
        <v>6.4404880000000003E-3</v>
      </c>
      <c r="L425" s="33">
        <v>6.2432440000000002E-3</v>
      </c>
      <c r="M425" s="33">
        <v>6.2023369999999996E-3</v>
      </c>
      <c r="N425" s="33">
        <v>6.2128510000000001E-3</v>
      </c>
      <c r="O425" s="33">
        <v>6.1170089999999996E-3</v>
      </c>
      <c r="P425" s="33">
        <v>5.9429390000000004E-3</v>
      </c>
      <c r="Q425" s="33">
        <v>5.6398749999999999E-3</v>
      </c>
      <c r="R425" s="33">
        <v>5.277866E-3</v>
      </c>
      <c r="S425" s="33">
        <v>4.840235E-3</v>
      </c>
      <c r="T425" s="33">
        <v>4.3459650000000002E-3</v>
      </c>
      <c r="U425" s="33">
        <v>3.8177570000000002E-3</v>
      </c>
      <c r="V425" s="33">
        <v>3.2867370000000001E-3</v>
      </c>
      <c r="W425" s="33">
        <v>2.7691529999999999E-3</v>
      </c>
      <c r="X425" s="33">
        <v>2.6010849999999999E-3</v>
      </c>
      <c r="Y425" s="33">
        <v>2.4716249999999999E-3</v>
      </c>
      <c r="Z425" s="33">
        <v>2.3698460000000001E-3</v>
      </c>
      <c r="AA425" s="33">
        <v>2.290383E-3</v>
      </c>
      <c r="AB425" s="33">
        <v>2.227054E-3</v>
      </c>
      <c r="AC425" s="33">
        <v>2.172514E-3</v>
      </c>
      <c r="AD425" s="33">
        <v>2.1231179999999998E-3</v>
      </c>
      <c r="AE425" s="33">
        <v>2.0756920000000001E-3</v>
      </c>
      <c r="AF425" s="33">
        <v>2.0310290000000002E-3</v>
      </c>
      <c r="AG425" s="33">
        <v>1.9885609999999998E-3</v>
      </c>
      <c r="AH425" s="33">
        <v>1.9484140000000001E-3</v>
      </c>
      <c r="AI425" s="33">
        <v>1.909535E-3</v>
      </c>
      <c r="AJ425" s="33">
        <v>1.87171E-3</v>
      </c>
      <c r="AK425" s="33">
        <v>1.8351039999999999E-3</v>
      </c>
      <c r="AL425" s="33">
        <v>1.800231E-3</v>
      </c>
      <c r="AM425" s="33">
        <v>1.7661370000000001E-3</v>
      </c>
      <c r="AN425" s="33">
        <v>1.733509E-3</v>
      </c>
      <c r="AO425" s="33">
        <v>1.7016469999999999E-3</v>
      </c>
      <c r="AP425" s="33">
        <v>1.671131E-3</v>
      </c>
      <c r="AQ425" s="33">
        <v>1.6413059999999999E-3</v>
      </c>
      <c r="AR425" s="33">
        <v>1.612561E-3</v>
      </c>
      <c r="AS425" s="33">
        <v>1.584565E-3</v>
      </c>
      <c r="AT425" s="33">
        <v>1.5574320000000001E-3</v>
      </c>
      <c r="AU425" s="33">
        <v>1.5312329999999999E-3</v>
      </c>
      <c r="AV425" s="33">
        <v>1.506089E-3</v>
      </c>
      <c r="AW425" s="33">
        <v>1.481691E-3</v>
      </c>
      <c r="AX425" s="33">
        <v>1.4581310000000001E-3</v>
      </c>
      <c r="AY425" s="33">
        <v>1.4346540000000001E-3</v>
      </c>
      <c r="AZ425" s="33">
        <v>1.41226E-3</v>
      </c>
      <c r="BA425" s="33">
        <v>1.3900410000000001E-3</v>
      </c>
      <c r="BB425" s="33">
        <v>1.368827E-3</v>
      </c>
      <c r="BC425" s="33">
        <v>1.3485159999999999E-3</v>
      </c>
      <c r="BD425" s="33">
        <v>1.3283139999999999E-3</v>
      </c>
      <c r="BE425" s="33">
        <v>1.3088539999999999E-3</v>
      </c>
      <c r="BF425" s="33">
        <v>1.290139E-3</v>
      </c>
      <c r="BG425" s="33">
        <v>1.271585E-3</v>
      </c>
      <c r="BH425" s="33">
        <v>1.2538110000000001E-3</v>
      </c>
      <c r="BI425" s="33">
        <v>1.2358899999999999E-3</v>
      </c>
      <c r="BJ425" s="33">
        <v>1.2192419999999999E-3</v>
      </c>
      <c r="BK425" s="33">
        <v>1.202701E-3</v>
      </c>
      <c r="BL425" s="33">
        <v>1.187053E-3</v>
      </c>
      <c r="BM425" s="33">
        <v>1.1715059999999999E-3</v>
      </c>
      <c r="BN425" s="33">
        <v>1.1558499999999999E-3</v>
      </c>
      <c r="BO425" s="33">
        <v>1.1407730000000001E-3</v>
      </c>
      <c r="BP425" s="33">
        <v>1.1261929999999999E-3</v>
      </c>
      <c r="BQ425" s="33">
        <v>1.1118129999999999E-3</v>
      </c>
      <c r="BR425" s="33">
        <v>1.0976790000000001E-3</v>
      </c>
      <c r="BS425" s="33">
        <v>1.0834950000000001E-3</v>
      </c>
      <c r="BT425" s="33">
        <v>1.0699279999999999E-3</v>
      </c>
      <c r="BU425" s="33">
        <v>1.0561609999999999E-3</v>
      </c>
      <c r="BV425" s="33">
        <v>1.042475E-3</v>
      </c>
      <c r="BW425" s="33">
        <v>1.0290329999999999E-3</v>
      </c>
      <c r="BX425" s="33">
        <v>1.015838E-3</v>
      </c>
      <c r="BY425" s="33">
        <v>1.0031580000000001E-3</v>
      </c>
      <c r="BZ425" s="33">
        <v>9.9089680000000006E-4</v>
      </c>
      <c r="CA425" s="33">
        <v>9.7873319999999993E-4</v>
      </c>
      <c r="CB425" s="33">
        <v>9.6704210000000002E-4</v>
      </c>
      <c r="CC425" s="33">
        <v>9.5513019999999996E-4</v>
      </c>
      <c r="CD425" s="33">
        <v>9.4339670000000001E-4</v>
      </c>
      <c r="CE425" s="33">
        <v>9.315778E-4</v>
      </c>
      <c r="CF425" s="33">
        <v>9.2027730000000005E-4</v>
      </c>
      <c r="CG425" s="33">
        <v>9.0929889999999999E-4</v>
      </c>
      <c r="CH425" s="33">
        <v>8.9844070000000005E-4</v>
      </c>
      <c r="CI425" s="33">
        <v>8.8800589999999996E-4</v>
      </c>
      <c r="CJ425" s="33">
        <v>8.7747050000000005E-4</v>
      </c>
      <c r="CK425" s="33">
        <v>8.6714020000000004E-4</v>
      </c>
      <c r="CL425" s="33">
        <v>8.5661199999999998E-4</v>
      </c>
      <c r="CM425" s="33">
        <v>8.4621410000000001E-4</v>
      </c>
      <c r="CN425" s="33">
        <v>8.3655660000000001E-4</v>
      </c>
      <c r="CO425" s="33">
        <v>8.2690789999999997E-4</v>
      </c>
      <c r="CP425" s="33">
        <v>8.1753109999999996E-4</v>
      </c>
      <c r="CQ425" s="33">
        <v>8.0805929999999996E-4</v>
      </c>
      <c r="CR425" s="33">
        <v>7.9843429999999999E-4</v>
      </c>
      <c r="CS425" s="33">
        <v>7.8914199999999995E-4</v>
      </c>
      <c r="CT425" s="33">
        <v>7.7997769999999997E-4</v>
      </c>
      <c r="CU425" s="33">
        <v>7.7098339999999996E-4</v>
      </c>
      <c r="CV425" s="33">
        <v>7.620293E-4</v>
      </c>
      <c r="CW425" s="33">
        <v>7.5300930000000001E-4</v>
      </c>
      <c r="CX425" s="33">
        <v>7.4457349999999995E-4</v>
      </c>
      <c r="CY425" s="33">
        <v>7.3607869999999995E-4</v>
      </c>
      <c r="CZ425" s="33">
        <v>7.2793879999999997E-4</v>
      </c>
      <c r="DA425" s="33">
        <v>7.2023249999999997E-4</v>
      </c>
      <c r="DB425" s="33">
        <v>7.1274619999999996E-4</v>
      </c>
      <c r="DC425" s="33">
        <v>7.0577659999999996E-4</v>
      </c>
      <c r="DD425" s="33">
        <v>6.9877380000000003E-4</v>
      </c>
      <c r="DE425" s="33">
        <v>6.9164509999999999E-4</v>
      </c>
      <c r="DF425" s="33">
        <v>6.8445479999999998E-4</v>
      </c>
      <c r="DG425" s="33">
        <v>6.7713249999999995E-4</v>
      </c>
      <c r="DH425" s="33">
        <v>6.7001980000000005E-4</v>
      </c>
      <c r="DI425" s="33">
        <v>6.6290369999999997E-4</v>
      </c>
      <c r="DJ425" s="33">
        <v>6.5652319999999996E-4</v>
      </c>
      <c r="DK425" s="33">
        <v>6.5042189999999997E-4</v>
      </c>
      <c r="DL425" s="33">
        <v>6.4448089999999999E-4</v>
      </c>
      <c r="DM425" s="33">
        <v>6.3858389999999995E-4</v>
      </c>
      <c r="DN425" s="33">
        <v>6.326099E-4</v>
      </c>
      <c r="DO425" s="33">
        <v>6.2650729999999999E-4</v>
      </c>
      <c r="DP425" s="33">
        <v>6.2034690000000001E-4</v>
      </c>
      <c r="DQ425" s="33">
        <v>6.1437790000000003E-4</v>
      </c>
      <c r="DR425" s="33">
        <v>6.0844600000000001E-4</v>
      </c>
      <c r="DS425" s="33">
        <v>6.0285799999999995E-4</v>
      </c>
      <c r="DT425" s="33">
        <v>5.9742010000000002E-4</v>
      </c>
      <c r="DU425" s="33">
        <v>5.9197459999999998E-4</v>
      </c>
      <c r="DV425" s="33">
        <v>5.8656159999999997E-4</v>
      </c>
      <c r="DW425" s="33">
        <v>5.8138380000000004E-4</v>
      </c>
      <c r="DX425" s="33">
        <v>5.7630050000000003E-4</v>
      </c>
      <c r="DY425" s="33">
        <v>5.7147130000000004E-4</v>
      </c>
      <c r="DZ425" s="33">
        <v>5.6659029999999995E-4</v>
      </c>
      <c r="EA425" s="33">
        <v>5.6195419999999999E-4</v>
      </c>
      <c r="EB425" s="33">
        <v>5.5727480000000002E-4</v>
      </c>
      <c r="EC425" s="33">
        <v>5.5261899999999996E-4</v>
      </c>
      <c r="ED425" s="33">
        <v>5.4819370000000001E-4</v>
      </c>
      <c r="EE425" s="33">
        <v>5.4367469999999998E-4</v>
      </c>
      <c r="EF425" s="33">
        <v>5.3930530000000001E-4</v>
      </c>
      <c r="EG425" s="33">
        <v>5.3495219999999996E-4</v>
      </c>
      <c r="EH425" s="33">
        <v>5.3018100000000001E-4</v>
      </c>
      <c r="EI425" s="33">
        <v>5.2528130000000005E-4</v>
      </c>
      <c r="EJ425" s="33">
        <v>5.2045499999999996E-4</v>
      </c>
      <c r="EK425" s="33">
        <v>5.1579580000000005E-4</v>
      </c>
      <c r="EL425" s="33">
        <v>5.1151059999999995E-4</v>
      </c>
      <c r="EM425" s="33">
        <v>5.0739890000000003E-4</v>
      </c>
      <c r="EN425" s="33">
        <v>5.0358840000000005E-4</v>
      </c>
      <c r="EO425" s="33">
        <v>4.9989979999999999E-4</v>
      </c>
      <c r="EP425" s="33">
        <v>4.9595529999999996E-4</v>
      </c>
      <c r="EQ425" s="33">
        <v>4.9164E-4</v>
      </c>
      <c r="ER425" s="33">
        <v>4.872686E-4</v>
      </c>
      <c r="ES425" s="33">
        <v>4.8284240000000001E-4</v>
      </c>
      <c r="ET425" s="33">
        <v>4.7843659999999999E-4</v>
      </c>
      <c r="EU425" s="33">
        <v>4.741457E-4</v>
      </c>
      <c r="EV425" s="33">
        <v>4.7022969999999998E-4</v>
      </c>
      <c r="EW425" s="33">
        <v>4.6645919999999997E-4</v>
      </c>
      <c r="EX425" s="33">
        <v>4.626586E-4</v>
      </c>
      <c r="EY425" s="33">
        <v>4.5908899999999998E-4</v>
      </c>
      <c r="EZ425" s="33">
        <v>4.5542880000000002E-4</v>
      </c>
      <c r="FA425" s="33">
        <v>4.518166E-4</v>
      </c>
      <c r="FB425" s="33">
        <v>4.480978E-4</v>
      </c>
      <c r="FC425" s="33">
        <v>4.443456E-4</v>
      </c>
      <c r="FD425" s="33">
        <v>4.4068489999999998E-4</v>
      </c>
      <c r="FE425" s="33">
        <v>4.3702600000000003E-4</v>
      </c>
      <c r="FF425" s="33">
        <v>4.3348730000000003E-4</v>
      </c>
      <c r="FG425" s="33">
        <v>4.2998759999999999E-4</v>
      </c>
      <c r="FH425" s="33">
        <v>4.2654020000000001E-4</v>
      </c>
      <c r="FI425" s="33">
        <v>4.2331900000000002E-4</v>
      </c>
      <c r="FJ425" s="33">
        <v>4.1997550000000001E-4</v>
      </c>
      <c r="FK425" s="33">
        <v>4.1650729999999998E-4</v>
      </c>
      <c r="FL425" s="33">
        <v>4.1312510000000001E-4</v>
      </c>
      <c r="FM425" s="33">
        <v>4.0966499999999997E-4</v>
      </c>
      <c r="FN425" s="33">
        <v>4.062243E-4</v>
      </c>
      <c r="FO425" s="33">
        <v>4.0304389999999999E-4</v>
      </c>
      <c r="FP425" s="33">
        <v>4.0003160000000001E-4</v>
      </c>
      <c r="FQ425" s="33">
        <v>3.9702310000000002E-4</v>
      </c>
      <c r="FR425" s="33">
        <v>3.939921E-4</v>
      </c>
      <c r="FS425" s="33">
        <v>3.9087749999999999E-4</v>
      </c>
      <c r="FT425" s="33">
        <v>3.8764970000000002E-4</v>
      </c>
      <c r="FU425" s="33">
        <v>3.8424660000000002E-4</v>
      </c>
      <c r="FV425" s="33">
        <v>3.8092900000000001E-4</v>
      </c>
      <c r="FW425" s="33">
        <v>3.7781410000000001E-4</v>
      </c>
      <c r="FX425" s="33">
        <v>3.7500700000000001E-4</v>
      </c>
      <c r="FY425" s="33">
        <v>3.7227339999999998E-4</v>
      </c>
      <c r="FZ425" s="33">
        <v>3.6967420000000003E-4</v>
      </c>
      <c r="GA425" s="33">
        <v>3.6713259999999998E-4</v>
      </c>
      <c r="GB425" s="33">
        <v>3.6438840000000002E-4</v>
      </c>
      <c r="GC425" s="33">
        <v>3.6164360000000002E-4</v>
      </c>
      <c r="GD425" s="33">
        <v>3.5861950000000002E-4</v>
      </c>
      <c r="GE425" s="33">
        <v>3.5566919999999999E-4</v>
      </c>
      <c r="GF425" s="33">
        <v>3.5294610000000001E-4</v>
      </c>
      <c r="GG425" s="33">
        <v>3.5035619999999998E-4</v>
      </c>
      <c r="GH425" s="33">
        <v>3.4788080000000001E-4</v>
      </c>
      <c r="GI425" s="33">
        <v>3.4562539999999999E-4</v>
      </c>
      <c r="GJ425" s="33">
        <v>3.4359940000000002E-4</v>
      </c>
      <c r="GK425" s="33">
        <v>3.4147790000000001E-4</v>
      </c>
      <c r="GL425" s="33">
        <v>3.3929890000000001E-4</v>
      </c>
      <c r="GM425" s="33">
        <v>3.3702040000000002E-4</v>
      </c>
      <c r="GN425" s="33">
        <v>3.3454300000000003E-4</v>
      </c>
      <c r="GO425" s="33">
        <v>3.3204779999999998E-4</v>
      </c>
      <c r="GP425" s="33">
        <v>3.2955000000000001E-4</v>
      </c>
      <c r="GQ425" s="33">
        <v>3.2709059999999997E-4</v>
      </c>
      <c r="GR425" s="33">
        <v>3.2474849999999998E-4</v>
      </c>
      <c r="GS425" s="33">
        <v>3.2241019999999998E-4</v>
      </c>
      <c r="GT425" s="33">
        <v>3.20291E-4</v>
      </c>
      <c r="GU425" s="33">
        <v>3.1816039999999998E-4</v>
      </c>
      <c r="GV425" s="33">
        <v>3.1593000000000002E-4</v>
      </c>
      <c r="GW425" s="33">
        <v>3.1397629999999998E-4</v>
      </c>
      <c r="GX425" s="33">
        <v>3.120547E-4</v>
      </c>
    </row>
    <row r="426" spans="1:206" x14ac:dyDescent="0.25">
      <c r="A426" s="13" t="str">
        <f t="shared" si="5"/>
        <v>Boom-ULTRA COARSE-1-20-60</v>
      </c>
      <c r="B426" s="13" t="s">
        <v>57</v>
      </c>
      <c r="C426" s="13" t="s">
        <v>42</v>
      </c>
      <c r="D426" s="23">
        <v>1</v>
      </c>
      <c r="E426" s="23">
        <v>20</v>
      </c>
      <c r="F426" s="32">
        <v>60</v>
      </c>
      <c r="G426" s="13">
        <v>3.6063909999999998E-2</v>
      </c>
      <c r="H426" s="13">
        <v>2.8363579999999999E-2</v>
      </c>
      <c r="I426" s="13">
        <v>2.3401080000000001E-2</v>
      </c>
      <c r="J426" s="13">
        <v>2.0076239999999999E-2</v>
      </c>
      <c r="K426" s="13">
        <v>1.7502119999999999E-2</v>
      </c>
      <c r="L426" s="13">
        <v>1.5546340000000001E-2</v>
      </c>
      <c r="M426" s="13">
        <v>1.379123E-2</v>
      </c>
      <c r="N426" s="13">
        <v>1.2393980000000001E-2</v>
      </c>
      <c r="O426" s="13">
        <v>1.11425E-2</v>
      </c>
      <c r="P426" s="13">
        <v>1.0008960000000001E-2</v>
      </c>
      <c r="Q426" s="13">
        <v>8.9755930000000005E-3</v>
      </c>
      <c r="R426" s="13">
        <v>7.9635299999999999E-3</v>
      </c>
      <c r="S426" s="13">
        <v>6.999328E-3</v>
      </c>
      <c r="T426" s="13">
        <v>6.1039609999999998E-3</v>
      </c>
      <c r="U426" s="13">
        <v>5.2639699999999998E-3</v>
      </c>
      <c r="V426" s="13">
        <v>4.4795599999999996E-3</v>
      </c>
      <c r="W426" s="13">
        <v>3.7596029999999998E-3</v>
      </c>
      <c r="X426" s="13">
        <v>3.3876560000000002E-3</v>
      </c>
      <c r="Y426" s="13">
        <v>3.0764260000000002E-3</v>
      </c>
      <c r="Z426" s="13">
        <v>2.8123940000000002E-3</v>
      </c>
      <c r="AA426" s="13">
        <v>2.586306E-3</v>
      </c>
      <c r="AB426" s="13">
        <v>2.391336E-3</v>
      </c>
      <c r="AC426" s="13">
        <v>2.221645E-3</v>
      </c>
      <c r="AD426" s="13">
        <v>2.073096E-3</v>
      </c>
      <c r="AE426" s="13">
        <v>1.9418560000000001E-3</v>
      </c>
      <c r="AF426" s="13">
        <v>1.825704E-3</v>
      </c>
      <c r="AG426" s="13">
        <v>1.7221350000000001E-3</v>
      </c>
      <c r="AH426" s="13">
        <v>1.6292240000000001E-3</v>
      </c>
      <c r="AI426" s="13">
        <v>1.545095E-3</v>
      </c>
      <c r="AJ426" s="13">
        <v>1.4702059999999999E-3</v>
      </c>
      <c r="AK426" s="13">
        <v>1.4017459999999999E-3</v>
      </c>
      <c r="AL426" s="13">
        <v>1.339514E-3</v>
      </c>
      <c r="AM426" s="13">
        <v>1.282903E-3</v>
      </c>
      <c r="AN426" s="13">
        <v>1.2313910000000001E-3</v>
      </c>
      <c r="AO426" s="13">
        <v>1.183648E-3</v>
      </c>
      <c r="AP426" s="13">
        <v>1.1397670000000001E-3</v>
      </c>
      <c r="AQ426" s="13">
        <v>1.0983880000000001E-3</v>
      </c>
      <c r="AR426" s="13">
        <v>1.0604220000000001E-3</v>
      </c>
      <c r="AS426" s="13">
        <v>1.023936E-3</v>
      </c>
      <c r="AT426" s="13">
        <v>9.9088530000000005E-4</v>
      </c>
      <c r="AU426" s="13">
        <v>9.5945250000000002E-4</v>
      </c>
      <c r="AV426" s="13">
        <v>9.2957749999999996E-4</v>
      </c>
      <c r="AW426" s="13">
        <v>9.0148110000000002E-4</v>
      </c>
      <c r="AX426" s="13">
        <v>8.7461799999999997E-4</v>
      </c>
      <c r="AY426" s="13">
        <v>8.4900220000000003E-4</v>
      </c>
      <c r="AZ426" s="13">
        <v>8.248633E-4</v>
      </c>
      <c r="BA426" s="13">
        <v>8.017686E-4</v>
      </c>
      <c r="BB426" s="13">
        <v>7.8055319999999998E-4</v>
      </c>
      <c r="BC426" s="13">
        <v>7.5958180000000001E-4</v>
      </c>
      <c r="BD426" s="13">
        <v>7.4084759999999998E-4</v>
      </c>
      <c r="BE426" s="13">
        <v>7.2235759999999996E-4</v>
      </c>
      <c r="BF426" s="13">
        <v>7.0498580000000004E-4</v>
      </c>
      <c r="BG426" s="13">
        <v>6.8846809999999995E-4</v>
      </c>
      <c r="BH426" s="13">
        <v>6.7265230000000003E-4</v>
      </c>
      <c r="BI426" s="13">
        <v>6.5757900000000004E-4</v>
      </c>
      <c r="BJ426" s="13">
        <v>6.4312790000000005E-4</v>
      </c>
      <c r="BK426" s="13">
        <v>6.2899869999999999E-4</v>
      </c>
      <c r="BL426" s="13">
        <v>6.1572739999999997E-4</v>
      </c>
      <c r="BM426" s="13">
        <v>6.0256160000000003E-4</v>
      </c>
      <c r="BN426" s="13">
        <v>5.903293E-4</v>
      </c>
      <c r="BO426" s="13">
        <v>5.7833639999999996E-4</v>
      </c>
      <c r="BP426" s="13">
        <v>5.6706409999999997E-4</v>
      </c>
      <c r="BQ426" s="13">
        <v>5.5595350000000004E-4</v>
      </c>
      <c r="BR426" s="13">
        <v>5.451624E-4</v>
      </c>
      <c r="BS426" s="13">
        <v>5.34656E-4</v>
      </c>
      <c r="BT426" s="13">
        <v>5.2473139999999999E-4</v>
      </c>
      <c r="BU426" s="13">
        <v>5.1508269999999995E-4</v>
      </c>
      <c r="BV426" s="13">
        <v>5.0585490000000001E-4</v>
      </c>
      <c r="BW426" s="13">
        <v>4.9691950000000003E-4</v>
      </c>
      <c r="BX426" s="13">
        <v>4.8852029999999999E-4</v>
      </c>
      <c r="BY426" s="13">
        <v>4.7954010000000001E-4</v>
      </c>
      <c r="BZ426" s="13">
        <v>4.7123310000000003E-4</v>
      </c>
      <c r="CA426" s="13">
        <v>4.6317450000000002E-4</v>
      </c>
      <c r="CB426" s="13">
        <v>4.5566079999999999E-4</v>
      </c>
      <c r="CC426" s="13">
        <v>4.4840709999999998E-4</v>
      </c>
      <c r="CD426" s="13">
        <v>4.4186399999999998E-4</v>
      </c>
      <c r="CE426" s="13">
        <v>4.3564690000000002E-4</v>
      </c>
      <c r="CF426" s="13">
        <v>4.2946919999999999E-4</v>
      </c>
      <c r="CG426" s="13">
        <v>4.2349450000000002E-4</v>
      </c>
      <c r="CH426" s="13">
        <v>4.1752750000000001E-4</v>
      </c>
      <c r="CI426" s="13">
        <v>4.1173860000000002E-4</v>
      </c>
      <c r="CJ426" s="13">
        <v>4.067516E-4</v>
      </c>
      <c r="CK426" s="13">
        <v>4.0149869999999999E-4</v>
      </c>
      <c r="CL426" s="13">
        <v>3.9681429999999999E-4</v>
      </c>
      <c r="CM426" s="13">
        <v>3.9240549999999998E-4</v>
      </c>
      <c r="CN426" s="13">
        <v>3.8807559999999997E-4</v>
      </c>
      <c r="CO426" s="13">
        <v>3.8372969999999999E-4</v>
      </c>
      <c r="CP426" s="13">
        <v>3.7953979999999997E-4</v>
      </c>
      <c r="CQ426" s="13">
        <v>3.7537790000000002E-4</v>
      </c>
      <c r="CR426" s="13">
        <v>3.7158459999999999E-4</v>
      </c>
      <c r="CS426" s="13">
        <v>3.6804399999999999E-4</v>
      </c>
      <c r="CT426" s="13">
        <v>3.6461019999999998E-4</v>
      </c>
      <c r="CU426" s="13">
        <v>3.6141720000000001E-4</v>
      </c>
      <c r="CV426" s="13">
        <v>3.5859020000000001E-4</v>
      </c>
      <c r="CW426" s="13">
        <v>3.5580399999999998E-4</v>
      </c>
      <c r="CX426" s="13">
        <v>3.5306349999999998E-4</v>
      </c>
      <c r="CY426" s="13">
        <v>3.5036920000000002E-4</v>
      </c>
      <c r="CZ426" s="13">
        <v>3.4771800000000001E-4</v>
      </c>
      <c r="DA426" s="13">
        <v>3.4504799999999998E-4</v>
      </c>
      <c r="DB426" s="13">
        <v>3.4260280000000001E-4</v>
      </c>
      <c r="DC426" s="13">
        <v>3.4061680000000002E-4</v>
      </c>
      <c r="DD426" s="13">
        <v>3.3877549999999999E-4</v>
      </c>
      <c r="DE426" s="13">
        <v>3.3721599999999999E-4</v>
      </c>
      <c r="DF426" s="13">
        <v>3.3592950000000001E-4</v>
      </c>
      <c r="DG426" s="13">
        <v>3.3480359999999999E-4</v>
      </c>
      <c r="DH426" s="13">
        <v>3.33281E-4</v>
      </c>
      <c r="DI426" s="13">
        <v>3.315193E-4</v>
      </c>
      <c r="DJ426" s="13">
        <v>3.299636E-4</v>
      </c>
      <c r="DK426" s="13">
        <v>3.282863E-4</v>
      </c>
      <c r="DL426" s="13">
        <v>3.2690570000000002E-4</v>
      </c>
      <c r="DM426" s="13">
        <v>3.2573319999999999E-4</v>
      </c>
      <c r="DN426" s="13">
        <v>3.2451110000000002E-4</v>
      </c>
      <c r="DO426" s="13">
        <v>3.2366190000000003E-4</v>
      </c>
      <c r="DP426" s="13">
        <v>3.2258660000000002E-4</v>
      </c>
      <c r="DQ426" s="13">
        <v>3.2128419999999998E-4</v>
      </c>
      <c r="DR426" s="13">
        <v>3.2007100000000001E-4</v>
      </c>
      <c r="DS426" s="13">
        <v>3.1880839999999999E-4</v>
      </c>
      <c r="DT426" s="13">
        <v>3.1757589999999999E-4</v>
      </c>
      <c r="DU426" s="13">
        <v>3.1648130000000002E-4</v>
      </c>
      <c r="DV426" s="13">
        <v>3.1535120000000002E-4</v>
      </c>
      <c r="DW426" s="13">
        <v>3.1390219999999998E-4</v>
      </c>
      <c r="DX426" s="13">
        <v>3.1265010000000002E-4</v>
      </c>
      <c r="DY426" s="13">
        <v>3.1150310000000001E-4</v>
      </c>
      <c r="DZ426" s="13">
        <v>3.1004820000000001E-4</v>
      </c>
      <c r="EA426" s="13">
        <v>3.0893659999999999E-4</v>
      </c>
      <c r="EB426" s="13">
        <v>3.0779549999999998E-4</v>
      </c>
      <c r="EC426" s="13">
        <v>3.067109E-4</v>
      </c>
      <c r="ED426" s="13">
        <v>3.0570039999999998E-4</v>
      </c>
      <c r="EE426" s="13">
        <v>3.0459999999999998E-4</v>
      </c>
      <c r="EF426" s="13">
        <v>3.0363349999999999E-4</v>
      </c>
      <c r="EG426" s="13">
        <v>3.0262689999999999E-4</v>
      </c>
      <c r="EH426" s="13">
        <v>3.0160780000000002E-4</v>
      </c>
      <c r="EI426" s="13">
        <v>3.002557E-4</v>
      </c>
      <c r="EJ426" s="13">
        <v>2.9854330000000001E-4</v>
      </c>
      <c r="EK426" s="13">
        <v>2.9697879999999999E-4</v>
      </c>
      <c r="EL426" s="13">
        <v>2.9552890000000002E-4</v>
      </c>
      <c r="EM426" s="13">
        <v>2.9423040000000001E-4</v>
      </c>
      <c r="EN426" s="13">
        <v>2.929664E-4</v>
      </c>
      <c r="EO426" s="13">
        <v>2.9219469999999998E-4</v>
      </c>
      <c r="EP426" s="13">
        <v>2.917153E-4</v>
      </c>
      <c r="EQ426" s="13">
        <v>2.9104899999999998E-4</v>
      </c>
      <c r="ER426" s="13">
        <v>2.9019739999999999E-4</v>
      </c>
      <c r="ES426" s="13">
        <v>2.891638E-4</v>
      </c>
      <c r="ET426" s="13">
        <v>2.879364E-4</v>
      </c>
      <c r="EU426" s="13">
        <v>2.8676310000000003E-4</v>
      </c>
      <c r="EV426" s="13">
        <v>2.8536030000000001E-4</v>
      </c>
      <c r="EW426" s="13">
        <v>2.839591E-4</v>
      </c>
      <c r="EX426" s="13">
        <v>2.825026E-4</v>
      </c>
      <c r="EY426" s="13">
        <v>2.8113120000000002E-4</v>
      </c>
      <c r="EZ426" s="13">
        <v>2.8008180000000001E-4</v>
      </c>
      <c r="FA426" s="13">
        <v>2.792149E-4</v>
      </c>
      <c r="FB426" s="13">
        <v>2.7837990000000002E-4</v>
      </c>
      <c r="FC426" s="13">
        <v>2.7760479999999998E-4</v>
      </c>
      <c r="FD426" s="13">
        <v>2.7727509999999998E-4</v>
      </c>
      <c r="FE426" s="13">
        <v>2.770278E-4</v>
      </c>
      <c r="FF426" s="13">
        <v>2.7628340000000003E-4</v>
      </c>
      <c r="FG426" s="13">
        <v>2.7535770000000002E-4</v>
      </c>
      <c r="FH426" s="13">
        <v>2.7442029999999999E-4</v>
      </c>
      <c r="FI426" s="13">
        <v>2.7334689999999998E-4</v>
      </c>
      <c r="FJ426" s="13">
        <v>2.7213680000000003E-4</v>
      </c>
      <c r="FK426" s="13">
        <v>2.708748E-4</v>
      </c>
      <c r="FL426" s="13">
        <v>2.697431E-4</v>
      </c>
      <c r="FM426" s="13">
        <v>2.688775E-4</v>
      </c>
      <c r="FN426" s="13">
        <v>2.6814699999999999E-4</v>
      </c>
      <c r="FO426" s="13">
        <v>2.6732269999999998E-4</v>
      </c>
      <c r="FP426" s="13">
        <v>2.6678770000000001E-4</v>
      </c>
      <c r="FQ426" s="13">
        <v>2.6653899999999999E-4</v>
      </c>
      <c r="FR426" s="13">
        <v>2.6605530000000001E-4</v>
      </c>
      <c r="FS426" s="13">
        <v>2.6543809999999998E-4</v>
      </c>
      <c r="FT426" s="13">
        <v>2.6481060000000002E-4</v>
      </c>
      <c r="FU426" s="13">
        <v>2.640656E-4</v>
      </c>
      <c r="FV426" s="13">
        <v>2.6306080000000002E-4</v>
      </c>
      <c r="FW426" s="13">
        <v>2.6189369999999999E-4</v>
      </c>
      <c r="FX426" s="13">
        <v>2.6077110000000001E-4</v>
      </c>
      <c r="FY426" s="13">
        <v>2.5988710000000002E-4</v>
      </c>
      <c r="FZ426" s="13">
        <v>2.5907920000000002E-4</v>
      </c>
      <c r="GA426" s="13">
        <v>2.5834730000000002E-4</v>
      </c>
      <c r="GB426" s="13">
        <v>2.57884E-4</v>
      </c>
      <c r="GC426" s="13">
        <v>2.5765599999999999E-4</v>
      </c>
      <c r="GD426" s="13">
        <v>2.5731579999999999E-4</v>
      </c>
      <c r="GE426" s="13">
        <v>2.5668529999999998E-4</v>
      </c>
      <c r="GF426" s="13">
        <v>2.5588180000000001E-4</v>
      </c>
      <c r="GG426" s="13">
        <v>2.548847E-4</v>
      </c>
      <c r="GH426" s="13">
        <v>2.5355849999999998E-4</v>
      </c>
      <c r="GI426" s="13">
        <v>2.5203850000000001E-4</v>
      </c>
      <c r="GJ426" s="13">
        <v>2.5068889999999998E-4</v>
      </c>
      <c r="GK426" s="13">
        <v>2.4948400000000001E-4</v>
      </c>
      <c r="GL426" s="13">
        <v>2.484365E-4</v>
      </c>
      <c r="GM426" s="13">
        <v>2.4786989999999999E-4</v>
      </c>
      <c r="GN426" s="13">
        <v>2.4759640000000002E-4</v>
      </c>
      <c r="GO426" s="13">
        <v>2.4726289999999997E-4</v>
      </c>
      <c r="GP426" s="13">
        <v>2.4688839999999999E-4</v>
      </c>
      <c r="GQ426" s="13">
        <v>2.4659159999999999E-4</v>
      </c>
      <c r="GR426" s="13">
        <v>2.4639129999999999E-4</v>
      </c>
      <c r="GS426" s="13">
        <v>2.4613249999999999E-4</v>
      </c>
      <c r="GT426" s="13">
        <v>2.4539620000000001E-4</v>
      </c>
      <c r="GU426" s="13">
        <v>2.444177E-4</v>
      </c>
      <c r="GV426" s="13">
        <v>2.4360589999999999E-4</v>
      </c>
      <c r="GW426" s="13">
        <v>2.4241479999999999E-4</v>
      </c>
      <c r="GX426" s="13">
        <v>2.4073820000000001E-4</v>
      </c>
    </row>
    <row r="427" spans="1:206" x14ac:dyDescent="0.25">
      <c r="A427" s="13" t="str">
        <f t="shared" si="5"/>
        <v>Boom-ULTRA COARSE-1-14-60</v>
      </c>
      <c r="B427" s="13" t="s">
        <v>57</v>
      </c>
      <c r="C427" s="13" t="s">
        <v>42</v>
      </c>
      <c r="D427" s="23">
        <v>1</v>
      </c>
      <c r="E427" s="23">
        <v>14</v>
      </c>
      <c r="F427" s="32">
        <v>60</v>
      </c>
      <c r="G427" s="13">
        <v>2.4681390000000001E-2</v>
      </c>
      <c r="H427" s="13">
        <v>1.845892E-2</v>
      </c>
      <c r="I427" s="13">
        <v>1.4737419999999999E-2</v>
      </c>
      <c r="J427" s="13">
        <v>1.253012E-2</v>
      </c>
      <c r="K427" s="13">
        <v>1.087336E-2</v>
      </c>
      <c r="L427" s="13">
        <v>9.6036119999999992E-3</v>
      </c>
      <c r="M427" s="13">
        <v>8.5437069999999993E-3</v>
      </c>
      <c r="N427" s="13">
        <v>7.6941680000000004E-3</v>
      </c>
      <c r="O427" s="13">
        <v>6.9114839999999999E-3</v>
      </c>
      <c r="P427" s="13">
        <v>6.249124E-3</v>
      </c>
      <c r="Q427" s="13">
        <v>5.5989200000000003E-3</v>
      </c>
      <c r="R427" s="13">
        <v>4.9817380000000003E-3</v>
      </c>
      <c r="S427" s="13">
        <v>4.4073250000000001E-3</v>
      </c>
      <c r="T427" s="13">
        <v>3.8528989999999999E-3</v>
      </c>
      <c r="U427" s="13">
        <v>3.3255590000000001E-3</v>
      </c>
      <c r="V427" s="13">
        <v>2.8202869999999999E-3</v>
      </c>
      <c r="W427" s="13">
        <v>2.349711E-3</v>
      </c>
      <c r="X427" s="13">
        <v>2.1212370000000002E-3</v>
      </c>
      <c r="Y427" s="13">
        <v>1.934285E-3</v>
      </c>
      <c r="Z427" s="13">
        <v>1.7791E-3</v>
      </c>
      <c r="AA427" s="13">
        <v>1.647597E-3</v>
      </c>
      <c r="AB427" s="13">
        <v>1.5353910000000001E-3</v>
      </c>
      <c r="AC427" s="13">
        <v>1.4388269999999999E-3</v>
      </c>
      <c r="AD427" s="13">
        <v>1.354769E-3</v>
      </c>
      <c r="AE427" s="13">
        <v>1.281548E-3</v>
      </c>
      <c r="AF427" s="13">
        <v>1.21769E-3</v>
      </c>
      <c r="AG427" s="13">
        <v>1.160564E-3</v>
      </c>
      <c r="AH427" s="13">
        <v>1.1108380000000001E-3</v>
      </c>
      <c r="AI427" s="13">
        <v>1.065891E-3</v>
      </c>
      <c r="AJ427" s="13">
        <v>1.0254999999999999E-3</v>
      </c>
      <c r="AK427" s="13">
        <v>9.8912049999999997E-4</v>
      </c>
      <c r="AL427" s="13">
        <v>9.5564239999999996E-4</v>
      </c>
      <c r="AM427" s="13">
        <v>9.2518609999999997E-4</v>
      </c>
      <c r="AN427" s="13">
        <v>8.9705600000000003E-4</v>
      </c>
      <c r="AO427" s="13">
        <v>8.7121189999999997E-4</v>
      </c>
      <c r="AP427" s="13">
        <v>8.4741839999999998E-4</v>
      </c>
      <c r="AQ427" s="13">
        <v>8.2491140000000003E-4</v>
      </c>
      <c r="AR427" s="13">
        <v>8.0454150000000004E-4</v>
      </c>
      <c r="AS427" s="13">
        <v>7.8536839999999997E-4</v>
      </c>
      <c r="AT427" s="13">
        <v>7.6728189999999996E-4</v>
      </c>
      <c r="AU427" s="13">
        <v>7.5047109999999998E-4</v>
      </c>
      <c r="AV427" s="13">
        <v>7.3531639999999999E-4</v>
      </c>
      <c r="AW427" s="13">
        <v>7.2043170000000002E-4</v>
      </c>
      <c r="AX427" s="13">
        <v>7.0725059999999997E-4</v>
      </c>
      <c r="AY427" s="13">
        <v>6.9486060000000004E-4</v>
      </c>
      <c r="AZ427" s="13">
        <v>6.8334289999999996E-4</v>
      </c>
      <c r="BA427" s="13">
        <v>6.7237609999999995E-4</v>
      </c>
      <c r="BB427" s="13">
        <v>6.6222540000000004E-4</v>
      </c>
      <c r="BC427" s="13">
        <v>6.5256790000000004E-4</v>
      </c>
      <c r="BD427" s="13">
        <v>6.4350590000000004E-4</v>
      </c>
      <c r="BE427" s="13">
        <v>6.3484770000000004E-4</v>
      </c>
      <c r="BF427" s="13">
        <v>6.2694279999999996E-4</v>
      </c>
      <c r="BG427" s="13">
        <v>6.1896260000000002E-4</v>
      </c>
      <c r="BH427" s="13">
        <v>6.1133529999999995E-4</v>
      </c>
      <c r="BI427" s="13">
        <v>6.0405419999999999E-4</v>
      </c>
      <c r="BJ427" s="13">
        <v>5.9716849999999998E-4</v>
      </c>
      <c r="BK427" s="13">
        <v>5.9073450000000005E-4</v>
      </c>
      <c r="BL427" s="13">
        <v>5.8456220000000002E-4</v>
      </c>
      <c r="BM427" s="13">
        <v>5.7884210000000002E-4</v>
      </c>
      <c r="BN427" s="13">
        <v>5.7356360000000001E-4</v>
      </c>
      <c r="BO427" s="13">
        <v>5.6790319999999999E-4</v>
      </c>
      <c r="BP427" s="13">
        <v>5.6297029999999998E-4</v>
      </c>
      <c r="BQ427" s="13">
        <v>5.5773750000000005E-4</v>
      </c>
      <c r="BR427" s="13">
        <v>5.5318779999999996E-4</v>
      </c>
      <c r="BS427" s="13">
        <v>5.4893900000000002E-4</v>
      </c>
      <c r="BT427" s="13">
        <v>5.4461720000000002E-4</v>
      </c>
      <c r="BU427" s="13">
        <v>5.4090729999999997E-4</v>
      </c>
      <c r="BV427" s="13">
        <v>5.3715760000000001E-4</v>
      </c>
      <c r="BW427" s="13">
        <v>5.3308279999999999E-4</v>
      </c>
      <c r="BX427" s="13">
        <v>5.2912840000000005E-4</v>
      </c>
      <c r="BY427" s="13">
        <v>5.2521670000000003E-4</v>
      </c>
      <c r="BZ427" s="13">
        <v>5.2112290000000004E-4</v>
      </c>
      <c r="CA427" s="13">
        <v>5.1757690000000004E-4</v>
      </c>
      <c r="CB427" s="13">
        <v>5.1408940000000005E-4</v>
      </c>
      <c r="CC427" s="13">
        <v>5.1024139999999996E-4</v>
      </c>
      <c r="CD427" s="13">
        <v>5.0695570000000004E-4</v>
      </c>
      <c r="CE427" s="13">
        <v>5.0371319999999999E-4</v>
      </c>
      <c r="CF427" s="13">
        <v>5.0043009999999998E-4</v>
      </c>
      <c r="CG427" s="13">
        <v>4.9689570000000004E-4</v>
      </c>
      <c r="CH427" s="13">
        <v>4.9361399999999997E-4</v>
      </c>
      <c r="CI427" s="13">
        <v>4.8999609999999996E-4</v>
      </c>
      <c r="CJ427" s="13">
        <v>4.8618529999999997E-4</v>
      </c>
      <c r="CK427" s="13">
        <v>4.8239950000000001E-4</v>
      </c>
      <c r="CL427" s="13">
        <v>4.7862719999999998E-4</v>
      </c>
      <c r="CM427" s="13">
        <v>4.7475140000000001E-4</v>
      </c>
      <c r="CN427" s="13">
        <v>4.7098099999999998E-4</v>
      </c>
      <c r="CO427" s="13">
        <v>4.6719699999999998E-4</v>
      </c>
      <c r="CP427" s="13">
        <v>4.6327059999999999E-4</v>
      </c>
      <c r="CQ427" s="13">
        <v>4.5894590000000003E-4</v>
      </c>
      <c r="CR427" s="13">
        <v>4.5445899999999999E-4</v>
      </c>
      <c r="CS427" s="13">
        <v>4.5000630000000002E-4</v>
      </c>
      <c r="CT427" s="13">
        <v>4.4547329999999999E-4</v>
      </c>
      <c r="CU427" s="13">
        <v>4.4125940000000003E-4</v>
      </c>
      <c r="CV427" s="13">
        <v>4.3682330000000002E-4</v>
      </c>
      <c r="CW427" s="13">
        <v>4.324032E-4</v>
      </c>
      <c r="CX427" s="13">
        <v>4.2831150000000002E-4</v>
      </c>
      <c r="CY427" s="13">
        <v>4.234795E-4</v>
      </c>
      <c r="CZ427" s="13">
        <v>4.1831259999999999E-4</v>
      </c>
      <c r="DA427" s="13">
        <v>4.1327490000000002E-4</v>
      </c>
      <c r="DB427" s="13">
        <v>4.082251E-4</v>
      </c>
      <c r="DC427" s="13">
        <v>4.032803E-4</v>
      </c>
      <c r="DD427" s="13">
        <v>3.986234E-4</v>
      </c>
      <c r="DE427" s="13">
        <v>3.9370280000000001E-4</v>
      </c>
      <c r="DF427" s="13">
        <v>3.887319E-4</v>
      </c>
      <c r="DG427" s="13">
        <v>3.8402659999999997E-4</v>
      </c>
      <c r="DH427" s="13">
        <v>3.788439E-4</v>
      </c>
      <c r="DI427" s="13">
        <v>3.7353469999999999E-4</v>
      </c>
      <c r="DJ427" s="13">
        <v>3.6806730000000002E-4</v>
      </c>
      <c r="DK427" s="13">
        <v>3.6242300000000001E-4</v>
      </c>
      <c r="DL427" s="13">
        <v>3.5683839999999997E-4</v>
      </c>
      <c r="DM427" s="13">
        <v>3.5150120000000001E-4</v>
      </c>
      <c r="DN427" s="13">
        <v>3.46585E-4</v>
      </c>
      <c r="DO427" s="13">
        <v>3.4195569999999998E-4</v>
      </c>
      <c r="DP427" s="13">
        <v>3.3766869999999997E-4</v>
      </c>
      <c r="DQ427" s="13">
        <v>3.3347850000000002E-4</v>
      </c>
      <c r="DR427" s="13">
        <v>3.2924689999999998E-4</v>
      </c>
      <c r="DS427" s="13">
        <v>3.2496739999999998E-4</v>
      </c>
      <c r="DT427" s="13">
        <v>3.205684E-4</v>
      </c>
      <c r="DU427" s="13">
        <v>3.1644760000000002E-4</v>
      </c>
      <c r="DV427" s="13">
        <v>3.1262210000000001E-4</v>
      </c>
      <c r="DW427" s="13">
        <v>3.091611E-4</v>
      </c>
      <c r="DX427" s="13">
        <v>3.0601860000000001E-4</v>
      </c>
      <c r="DY427" s="13">
        <v>3.0289820000000003E-4</v>
      </c>
      <c r="DZ427" s="13">
        <v>2.9990339999999999E-4</v>
      </c>
      <c r="EA427" s="13">
        <v>2.9697609999999999E-4</v>
      </c>
      <c r="EB427" s="13">
        <v>2.9393060000000001E-4</v>
      </c>
      <c r="EC427" s="13">
        <v>2.9119859999999999E-4</v>
      </c>
      <c r="ED427" s="13">
        <v>2.8851350000000002E-4</v>
      </c>
      <c r="EE427" s="13">
        <v>2.860208E-4</v>
      </c>
      <c r="EF427" s="13">
        <v>2.8381609999999997E-4</v>
      </c>
      <c r="EG427" s="13">
        <v>2.8166379999999998E-4</v>
      </c>
      <c r="EH427" s="13">
        <v>2.7948460000000002E-4</v>
      </c>
      <c r="EI427" s="13">
        <v>2.7746360000000002E-4</v>
      </c>
      <c r="EJ427" s="13">
        <v>2.7546310000000002E-4</v>
      </c>
      <c r="EK427" s="13">
        <v>2.7342939999999997E-4</v>
      </c>
      <c r="EL427" s="13">
        <v>2.717935E-4</v>
      </c>
      <c r="EM427" s="13">
        <v>2.7038790000000001E-4</v>
      </c>
      <c r="EN427" s="13">
        <v>2.6913620000000002E-4</v>
      </c>
      <c r="EO427" s="13">
        <v>2.6812560000000001E-4</v>
      </c>
      <c r="EP427" s="13">
        <v>2.6712829999999999E-4</v>
      </c>
      <c r="EQ427" s="13">
        <v>2.6627129999999999E-4</v>
      </c>
      <c r="ER427" s="13">
        <v>2.6537940000000002E-4</v>
      </c>
      <c r="ES427" s="13">
        <v>2.644182E-4</v>
      </c>
      <c r="ET427" s="13">
        <v>2.6328000000000001E-4</v>
      </c>
      <c r="EU427" s="13">
        <v>2.6212410000000001E-4</v>
      </c>
      <c r="EV427" s="13">
        <v>2.6114049999999999E-4</v>
      </c>
      <c r="EW427" s="13">
        <v>2.6013879999999998E-4</v>
      </c>
      <c r="EX427" s="13">
        <v>2.5919419999999999E-4</v>
      </c>
      <c r="EY427" s="13">
        <v>2.5843920000000002E-4</v>
      </c>
      <c r="EZ427" s="13">
        <v>2.5781689999999999E-4</v>
      </c>
      <c r="FA427" s="13">
        <v>2.5720479999999997E-4</v>
      </c>
      <c r="FB427" s="13">
        <v>2.5649409999999999E-4</v>
      </c>
      <c r="FC427" s="13">
        <v>2.557487E-4</v>
      </c>
      <c r="FD427" s="13">
        <v>2.5483649999999999E-4</v>
      </c>
      <c r="FE427" s="13">
        <v>2.5369960000000001E-4</v>
      </c>
      <c r="FF427" s="13">
        <v>2.5270300000000001E-4</v>
      </c>
      <c r="FG427" s="13">
        <v>2.5158880000000002E-4</v>
      </c>
      <c r="FH427" s="13">
        <v>2.5035539999999998E-4</v>
      </c>
      <c r="FI427" s="13">
        <v>2.4924030000000001E-4</v>
      </c>
      <c r="FJ427" s="13">
        <v>2.4834139999999999E-4</v>
      </c>
      <c r="FK427" s="13">
        <v>2.4757579999999999E-4</v>
      </c>
      <c r="FL427" s="13">
        <v>2.46732E-4</v>
      </c>
      <c r="FM427" s="13">
        <v>2.458494E-4</v>
      </c>
      <c r="FN427" s="13">
        <v>2.451264E-4</v>
      </c>
      <c r="FO427" s="13">
        <v>2.4459809999999998E-4</v>
      </c>
      <c r="FP427" s="13">
        <v>2.4387850000000001E-4</v>
      </c>
      <c r="FQ427" s="13">
        <v>2.428412E-4</v>
      </c>
      <c r="FR427" s="13">
        <v>2.418934E-4</v>
      </c>
      <c r="FS427" s="13">
        <v>2.4104319999999999E-4</v>
      </c>
      <c r="FT427" s="13">
        <v>2.4008659999999999E-4</v>
      </c>
      <c r="FU427" s="13">
        <v>2.3903189999999999E-4</v>
      </c>
      <c r="FV427" s="13">
        <v>2.3799269999999999E-4</v>
      </c>
      <c r="FW427" s="13">
        <v>2.370293E-4</v>
      </c>
      <c r="FX427" s="13">
        <v>2.3613090000000001E-4</v>
      </c>
      <c r="FY427" s="13">
        <v>2.3530860000000001E-4</v>
      </c>
      <c r="FZ427" s="13">
        <v>2.3446299999999999E-4</v>
      </c>
      <c r="GA427" s="13">
        <v>2.3365119999999999E-4</v>
      </c>
      <c r="GB427" s="13">
        <v>2.3295330000000001E-4</v>
      </c>
      <c r="GC427" s="13">
        <v>2.3211680000000001E-4</v>
      </c>
      <c r="GD427" s="13">
        <v>2.313227E-4</v>
      </c>
      <c r="GE427" s="13">
        <v>2.3072589999999999E-4</v>
      </c>
      <c r="GF427" s="13">
        <v>2.300413E-4</v>
      </c>
      <c r="GG427" s="13">
        <v>2.293319E-4</v>
      </c>
      <c r="GH427" s="13">
        <v>2.2861649999999999E-4</v>
      </c>
      <c r="GI427" s="13">
        <v>2.279185E-4</v>
      </c>
      <c r="GJ427" s="13">
        <v>2.270664E-4</v>
      </c>
      <c r="GK427" s="13">
        <v>2.2618209999999999E-4</v>
      </c>
      <c r="GL427" s="13">
        <v>2.2553119999999999E-4</v>
      </c>
      <c r="GM427" s="13">
        <v>2.2480070000000001E-4</v>
      </c>
      <c r="GN427" s="13">
        <v>2.240213E-4</v>
      </c>
      <c r="GO427" s="13">
        <v>2.233239E-4</v>
      </c>
      <c r="GP427" s="13">
        <v>2.227388E-4</v>
      </c>
      <c r="GQ427" s="13">
        <v>2.2211529999999999E-4</v>
      </c>
      <c r="GR427" s="13">
        <v>2.212386E-4</v>
      </c>
      <c r="GS427" s="13">
        <v>2.2029530000000001E-4</v>
      </c>
      <c r="GT427" s="13">
        <v>2.1950100000000001E-4</v>
      </c>
      <c r="GU427" s="13">
        <v>2.1891839999999999E-4</v>
      </c>
      <c r="GV427" s="13">
        <v>2.182125E-4</v>
      </c>
      <c r="GW427" s="13">
        <v>2.1750019999999999E-4</v>
      </c>
      <c r="GX427" s="13">
        <v>2.1709499999999999E-4</v>
      </c>
    </row>
    <row r="428" spans="1:206" x14ac:dyDescent="0.25">
      <c r="A428" s="13" t="str">
        <f t="shared" si="5"/>
        <v>Boom-ULTRA COARSE-1-7-60</v>
      </c>
      <c r="B428" s="13" t="s">
        <v>57</v>
      </c>
      <c r="C428" s="13" t="s">
        <v>42</v>
      </c>
      <c r="D428" s="23">
        <v>1</v>
      </c>
      <c r="E428" s="23">
        <v>7</v>
      </c>
      <c r="F428" s="32">
        <v>60</v>
      </c>
      <c r="G428" s="13">
        <v>1.230908E-2</v>
      </c>
      <c r="H428" s="13">
        <v>8.6478939999999997E-3</v>
      </c>
      <c r="I428" s="13">
        <v>6.7187710000000001E-3</v>
      </c>
      <c r="J428" s="13">
        <v>5.4139720000000004E-3</v>
      </c>
      <c r="K428" s="13">
        <v>4.6834010000000002E-3</v>
      </c>
      <c r="L428" s="13">
        <v>4.3977699999999996E-3</v>
      </c>
      <c r="M428" s="13">
        <v>4.3211350000000003E-3</v>
      </c>
      <c r="N428" s="13">
        <v>4.3015149999999997E-3</v>
      </c>
      <c r="O428" s="13">
        <v>4.2215990000000004E-3</v>
      </c>
      <c r="P428" s="13">
        <v>4.0749209999999996E-3</v>
      </c>
      <c r="Q428" s="13">
        <v>3.8499110000000001E-3</v>
      </c>
      <c r="R428" s="13">
        <v>3.5800789999999999E-3</v>
      </c>
      <c r="S428" s="13">
        <v>3.2563319999999998E-3</v>
      </c>
      <c r="T428" s="13">
        <v>2.893311E-3</v>
      </c>
      <c r="U428" s="13">
        <v>2.5128500000000001E-3</v>
      </c>
      <c r="V428" s="13">
        <v>2.1361050000000001E-3</v>
      </c>
      <c r="W428" s="13">
        <v>1.7739209999999999E-3</v>
      </c>
      <c r="X428" s="13">
        <v>1.642843E-3</v>
      </c>
      <c r="Y428" s="13">
        <v>1.5410020000000001E-3</v>
      </c>
      <c r="Z428" s="13">
        <v>1.460921E-3</v>
      </c>
      <c r="AA428" s="13">
        <v>1.3984690000000001E-3</v>
      </c>
      <c r="AB428" s="13">
        <v>1.3493349999999999E-3</v>
      </c>
      <c r="AC428" s="13">
        <v>1.307861E-3</v>
      </c>
      <c r="AD428" s="13">
        <v>1.270591E-3</v>
      </c>
      <c r="AE428" s="13">
        <v>1.235227E-3</v>
      </c>
      <c r="AF428" s="13">
        <v>1.201815E-3</v>
      </c>
      <c r="AG428" s="13">
        <v>1.1703460000000001E-3</v>
      </c>
      <c r="AH428" s="13">
        <v>1.140599E-3</v>
      </c>
      <c r="AI428" s="13">
        <v>1.112245E-3</v>
      </c>
      <c r="AJ428" s="13">
        <v>1.0849830000000001E-3</v>
      </c>
      <c r="AK428" s="13">
        <v>1.0586560000000001E-3</v>
      </c>
      <c r="AL428" s="13">
        <v>1.0338750000000001E-3</v>
      </c>
      <c r="AM428" s="13">
        <v>1.0098430000000001E-3</v>
      </c>
      <c r="AN428" s="13">
        <v>9.871986000000001E-4</v>
      </c>
      <c r="AO428" s="13">
        <v>9.6532200000000001E-4</v>
      </c>
      <c r="AP428" s="13">
        <v>9.4423079999999995E-4</v>
      </c>
      <c r="AQ428" s="13">
        <v>9.2399159999999997E-4</v>
      </c>
      <c r="AR428" s="13">
        <v>9.0500970000000004E-4</v>
      </c>
      <c r="AS428" s="13">
        <v>8.8655730000000005E-4</v>
      </c>
      <c r="AT428" s="13">
        <v>8.6888589999999999E-4</v>
      </c>
      <c r="AU428" s="13">
        <v>8.5190039999999997E-4</v>
      </c>
      <c r="AV428" s="13">
        <v>8.3567560000000001E-4</v>
      </c>
      <c r="AW428" s="13">
        <v>8.2003939999999997E-4</v>
      </c>
      <c r="AX428" s="13">
        <v>8.0476210000000002E-4</v>
      </c>
      <c r="AY428" s="13">
        <v>7.9003880000000002E-4</v>
      </c>
      <c r="AZ428" s="13">
        <v>7.7608099999999997E-4</v>
      </c>
      <c r="BA428" s="13">
        <v>7.6271100000000001E-4</v>
      </c>
      <c r="BB428" s="13">
        <v>7.5006210000000005E-4</v>
      </c>
      <c r="BC428" s="13">
        <v>7.3771500000000001E-4</v>
      </c>
      <c r="BD428" s="13">
        <v>7.2540769999999998E-4</v>
      </c>
      <c r="BE428" s="13">
        <v>7.1361720000000001E-4</v>
      </c>
      <c r="BF428" s="13">
        <v>7.0268960000000004E-4</v>
      </c>
      <c r="BG428" s="13">
        <v>6.9188919999999996E-4</v>
      </c>
      <c r="BH428" s="13">
        <v>6.8211490000000003E-4</v>
      </c>
      <c r="BI428" s="13">
        <v>6.7239760000000002E-4</v>
      </c>
      <c r="BJ428" s="13">
        <v>6.6325019999999995E-4</v>
      </c>
      <c r="BK428" s="13">
        <v>6.5421380000000001E-4</v>
      </c>
      <c r="BL428" s="13">
        <v>6.4586319999999995E-4</v>
      </c>
      <c r="BM428" s="13">
        <v>6.3760430000000005E-4</v>
      </c>
      <c r="BN428" s="13">
        <v>6.296238E-4</v>
      </c>
      <c r="BO428" s="13">
        <v>6.2196569999999995E-4</v>
      </c>
      <c r="BP428" s="13">
        <v>6.1439790000000002E-4</v>
      </c>
      <c r="BQ428" s="13">
        <v>6.0684390000000001E-4</v>
      </c>
      <c r="BR428" s="13">
        <v>5.9949619999999999E-4</v>
      </c>
      <c r="BS428" s="13">
        <v>5.9193259999999997E-4</v>
      </c>
      <c r="BT428" s="13">
        <v>5.8469170000000005E-4</v>
      </c>
      <c r="BU428" s="13">
        <v>5.7746960000000004E-4</v>
      </c>
      <c r="BV428" s="13">
        <v>5.7023580000000005E-4</v>
      </c>
      <c r="BW428" s="13">
        <v>5.6315110000000005E-4</v>
      </c>
      <c r="BX428" s="13">
        <v>5.5593440000000004E-4</v>
      </c>
      <c r="BY428" s="13">
        <v>5.4856350000000002E-4</v>
      </c>
      <c r="BZ428" s="13">
        <v>5.4148969999999995E-4</v>
      </c>
      <c r="CA428" s="13">
        <v>5.3450450000000005E-4</v>
      </c>
      <c r="CB428" s="13">
        <v>5.2790170000000002E-4</v>
      </c>
      <c r="CC428" s="13">
        <v>5.2122189999999997E-4</v>
      </c>
      <c r="CD428" s="13">
        <v>5.1466640000000002E-4</v>
      </c>
      <c r="CE428" s="13">
        <v>5.0794659999999999E-4</v>
      </c>
      <c r="CF428" s="13">
        <v>5.0113519999999995E-4</v>
      </c>
      <c r="CG428" s="13">
        <v>4.9460550000000002E-4</v>
      </c>
      <c r="CH428" s="13">
        <v>4.8814090000000001E-4</v>
      </c>
      <c r="CI428" s="13">
        <v>4.820809E-4</v>
      </c>
      <c r="CJ428" s="13">
        <v>4.758718E-4</v>
      </c>
      <c r="CK428" s="13">
        <v>4.699363E-4</v>
      </c>
      <c r="CL428" s="13">
        <v>4.6369469999999998E-4</v>
      </c>
      <c r="CM428" s="13">
        <v>4.5713740000000001E-4</v>
      </c>
      <c r="CN428" s="13">
        <v>4.512033E-4</v>
      </c>
      <c r="CO428" s="13">
        <v>4.4492700000000002E-4</v>
      </c>
      <c r="CP428" s="13">
        <v>4.387978E-4</v>
      </c>
      <c r="CQ428" s="13">
        <v>4.3288259999999998E-4</v>
      </c>
      <c r="CR428" s="13">
        <v>4.2684489999999999E-4</v>
      </c>
      <c r="CS428" s="13">
        <v>4.209048E-4</v>
      </c>
      <c r="CT428" s="13">
        <v>4.151038E-4</v>
      </c>
      <c r="CU428" s="13">
        <v>4.0915569999999999E-4</v>
      </c>
      <c r="CV428" s="13">
        <v>4.0324700000000002E-4</v>
      </c>
      <c r="CW428" s="13">
        <v>3.9721299999999999E-4</v>
      </c>
      <c r="CX428" s="13">
        <v>3.9167500000000002E-4</v>
      </c>
      <c r="CY428" s="13">
        <v>3.8602599999999998E-4</v>
      </c>
      <c r="CZ428" s="13">
        <v>3.806433E-4</v>
      </c>
      <c r="DA428" s="13">
        <v>3.7542119999999998E-4</v>
      </c>
      <c r="DB428" s="13">
        <v>3.701105E-4</v>
      </c>
      <c r="DC428" s="13">
        <v>3.6514659999999999E-4</v>
      </c>
      <c r="DD428" s="13">
        <v>3.604724E-4</v>
      </c>
      <c r="DE428" s="13">
        <v>3.5595419999999997E-4</v>
      </c>
      <c r="DF428" s="13">
        <v>3.5157439999999998E-4</v>
      </c>
      <c r="DG428" s="13">
        <v>3.4717720000000001E-4</v>
      </c>
      <c r="DH428" s="13">
        <v>3.4285400000000002E-4</v>
      </c>
      <c r="DI428" s="13">
        <v>3.3849290000000001E-4</v>
      </c>
      <c r="DJ428" s="13">
        <v>3.3437730000000001E-4</v>
      </c>
      <c r="DK428" s="13">
        <v>3.3032109999999999E-4</v>
      </c>
      <c r="DL428" s="13">
        <v>3.2646299999999998E-4</v>
      </c>
      <c r="DM428" s="13">
        <v>3.2290150000000001E-4</v>
      </c>
      <c r="DN428" s="13">
        <v>3.194529E-4</v>
      </c>
      <c r="DO428" s="13">
        <v>3.1595529999999997E-4</v>
      </c>
      <c r="DP428" s="13">
        <v>3.1245440000000001E-4</v>
      </c>
      <c r="DQ428" s="13">
        <v>3.0921090000000001E-4</v>
      </c>
      <c r="DR428" s="13">
        <v>3.0585870000000002E-4</v>
      </c>
      <c r="DS428" s="13">
        <v>3.0283859999999998E-4</v>
      </c>
      <c r="DT428" s="13">
        <v>3.0006059999999998E-4</v>
      </c>
      <c r="DU428" s="13">
        <v>2.9702009999999998E-4</v>
      </c>
      <c r="DV428" s="13">
        <v>2.9404779999999997E-4</v>
      </c>
      <c r="DW428" s="13">
        <v>2.9128159999999999E-4</v>
      </c>
      <c r="DX428" s="13">
        <v>2.8853160000000001E-4</v>
      </c>
      <c r="DY428" s="13">
        <v>2.8596280000000001E-4</v>
      </c>
      <c r="DZ428" s="13">
        <v>2.8345120000000001E-4</v>
      </c>
      <c r="EA428" s="13">
        <v>2.8126030000000002E-4</v>
      </c>
      <c r="EB428" s="13">
        <v>2.7913219999999998E-4</v>
      </c>
      <c r="EC428" s="13">
        <v>2.770208E-4</v>
      </c>
      <c r="ED428" s="13">
        <v>2.7498490000000002E-4</v>
      </c>
      <c r="EE428" s="13">
        <v>2.7283290000000001E-4</v>
      </c>
      <c r="EF428" s="13">
        <v>2.7092190000000001E-4</v>
      </c>
      <c r="EG428" s="13">
        <v>2.690867E-4</v>
      </c>
      <c r="EH428" s="13">
        <v>2.6698009999999997E-4</v>
      </c>
      <c r="EI428" s="13">
        <v>2.6486149999999998E-4</v>
      </c>
      <c r="EJ428" s="13">
        <v>2.6273870000000001E-4</v>
      </c>
      <c r="EK428" s="13">
        <v>2.6038400000000001E-4</v>
      </c>
      <c r="EL428" s="13">
        <v>2.5831200000000002E-4</v>
      </c>
      <c r="EM428" s="13">
        <v>2.5639039999999998E-4</v>
      </c>
      <c r="EN428" s="13">
        <v>2.5471389999999998E-4</v>
      </c>
      <c r="EO428" s="13">
        <v>2.5336169999999998E-4</v>
      </c>
      <c r="EP428" s="13">
        <v>2.518725E-4</v>
      </c>
      <c r="EQ428" s="13">
        <v>2.5024889999999999E-4</v>
      </c>
      <c r="ER428" s="13">
        <v>2.4848600000000002E-4</v>
      </c>
      <c r="ES428" s="13">
        <v>2.465991E-4</v>
      </c>
      <c r="ET428" s="13">
        <v>2.4455739999999998E-4</v>
      </c>
      <c r="EU428" s="13">
        <v>2.425115E-4</v>
      </c>
      <c r="EV428" s="13">
        <v>2.4061779999999999E-4</v>
      </c>
      <c r="EW428" s="13">
        <v>2.3865059999999999E-4</v>
      </c>
      <c r="EX428" s="13">
        <v>2.3682250000000001E-4</v>
      </c>
      <c r="EY428" s="13">
        <v>2.352322E-4</v>
      </c>
      <c r="EZ428" s="13">
        <v>2.3371690000000001E-4</v>
      </c>
      <c r="FA428" s="13">
        <v>2.3221090000000001E-4</v>
      </c>
      <c r="FB428" s="13">
        <v>2.3061450000000001E-4</v>
      </c>
      <c r="FC428" s="13">
        <v>2.2895820000000001E-4</v>
      </c>
      <c r="FD428" s="13">
        <v>2.2715100000000001E-4</v>
      </c>
      <c r="FE428" s="13">
        <v>2.2509400000000001E-4</v>
      </c>
      <c r="FF428" s="13">
        <v>2.2292629999999999E-4</v>
      </c>
      <c r="FG428" s="13">
        <v>2.207442E-4</v>
      </c>
      <c r="FH428" s="13">
        <v>2.1859209999999999E-4</v>
      </c>
      <c r="FI428" s="13">
        <v>2.167402E-4</v>
      </c>
      <c r="FJ428" s="13">
        <v>2.1495330000000001E-4</v>
      </c>
      <c r="FK428" s="13">
        <v>2.131585E-4</v>
      </c>
      <c r="FL428" s="13">
        <v>2.114679E-4</v>
      </c>
      <c r="FM428" s="13">
        <v>2.0969679999999999E-4</v>
      </c>
      <c r="FN428" s="13">
        <v>2.0786930000000001E-4</v>
      </c>
      <c r="FO428" s="13">
        <v>2.062361E-4</v>
      </c>
      <c r="FP428" s="13">
        <v>2.044522E-4</v>
      </c>
      <c r="FQ428" s="13">
        <v>2.02652E-4</v>
      </c>
      <c r="FR428" s="13">
        <v>2.0099610000000001E-4</v>
      </c>
      <c r="FS428" s="13">
        <v>1.989561E-4</v>
      </c>
      <c r="FT428" s="13">
        <v>1.9672400000000001E-4</v>
      </c>
      <c r="FU428" s="13">
        <v>1.943402E-4</v>
      </c>
      <c r="FV428" s="13">
        <v>1.9187570000000001E-4</v>
      </c>
      <c r="FW428" s="13">
        <v>1.8957039999999999E-4</v>
      </c>
      <c r="FX428" s="13">
        <v>1.875488E-4</v>
      </c>
      <c r="FY428" s="13">
        <v>1.858037E-4</v>
      </c>
      <c r="FZ428" s="13">
        <v>1.8429469999999999E-4</v>
      </c>
      <c r="GA428" s="13">
        <v>1.829202E-4</v>
      </c>
      <c r="GB428" s="13">
        <v>1.8135389999999999E-4</v>
      </c>
      <c r="GC428" s="13">
        <v>1.7968939999999999E-4</v>
      </c>
      <c r="GD428" s="13">
        <v>1.778122E-4</v>
      </c>
      <c r="GE428" s="13">
        <v>1.7582310000000001E-4</v>
      </c>
      <c r="GF428" s="13">
        <v>1.7396889999999999E-4</v>
      </c>
      <c r="GG428" s="13">
        <v>1.7213929999999999E-4</v>
      </c>
      <c r="GH428" s="13">
        <v>1.7037549999999999E-4</v>
      </c>
      <c r="GI428" s="13">
        <v>1.687998E-4</v>
      </c>
      <c r="GJ428" s="13">
        <v>1.6744169999999999E-4</v>
      </c>
      <c r="GK428" s="13">
        <v>1.6622429999999999E-4</v>
      </c>
      <c r="GL428" s="13">
        <v>1.65079E-4</v>
      </c>
      <c r="GM428" s="13">
        <v>1.639097E-4</v>
      </c>
      <c r="GN428" s="13">
        <v>1.626908E-4</v>
      </c>
      <c r="GO428" s="13">
        <v>1.6148820000000001E-4</v>
      </c>
      <c r="GP428" s="13">
        <v>1.6009880000000001E-4</v>
      </c>
      <c r="GQ428" s="13">
        <v>1.5860740000000001E-4</v>
      </c>
      <c r="GR428" s="13">
        <v>1.573131E-4</v>
      </c>
      <c r="GS428" s="13">
        <v>1.560993E-4</v>
      </c>
      <c r="GT428" s="13">
        <v>1.5509909999999999E-4</v>
      </c>
      <c r="GU428" s="13">
        <v>1.54129E-4</v>
      </c>
      <c r="GV428" s="13">
        <v>1.5306289999999999E-4</v>
      </c>
      <c r="GW428" s="13">
        <v>1.521986E-4</v>
      </c>
      <c r="GX428" s="13">
        <v>1.51306E-4</v>
      </c>
    </row>
    <row r="429" spans="1:206" x14ac:dyDescent="0.25">
      <c r="A429" s="13" t="str">
        <f t="shared" si="5"/>
        <v>Boom-ULTRA COARSE-1-20-20</v>
      </c>
      <c r="B429" s="13" t="s">
        <v>57</v>
      </c>
      <c r="C429" s="13" t="s">
        <v>42</v>
      </c>
      <c r="D429" s="23">
        <v>1</v>
      </c>
      <c r="E429" s="23">
        <v>20</v>
      </c>
      <c r="F429" s="32">
        <v>20</v>
      </c>
      <c r="G429" s="13">
        <v>3.1328099999999998E-2</v>
      </c>
      <c r="H429" s="13">
        <v>2.290184E-2</v>
      </c>
      <c r="I429" s="13">
        <v>1.757156E-2</v>
      </c>
      <c r="J429" s="13">
        <v>1.538367E-2</v>
      </c>
      <c r="K429" s="13">
        <v>1.3242490000000001E-2</v>
      </c>
      <c r="L429" s="13">
        <v>1.1772370000000001E-2</v>
      </c>
      <c r="M429" s="13">
        <v>1.026259E-2</v>
      </c>
      <c r="N429" s="13">
        <v>9.0539729999999999E-3</v>
      </c>
      <c r="O429" s="13">
        <v>7.9461789999999994E-3</v>
      </c>
      <c r="P429" s="13">
        <v>6.9804109999999997E-3</v>
      </c>
      <c r="Q429" s="13">
        <v>6.1231380000000002E-3</v>
      </c>
      <c r="R429" s="13">
        <v>5.3058360000000004E-3</v>
      </c>
      <c r="S429" s="13">
        <v>4.5780939999999996E-3</v>
      </c>
      <c r="T429" s="13">
        <v>3.9007780000000001E-3</v>
      </c>
      <c r="U429" s="13">
        <v>3.2882929999999999E-3</v>
      </c>
      <c r="V429" s="13">
        <v>2.740349E-3</v>
      </c>
      <c r="W429" s="13">
        <v>2.2485299999999999E-3</v>
      </c>
      <c r="X429" s="13">
        <v>1.9846019999999998E-3</v>
      </c>
      <c r="Y429" s="13">
        <v>1.7675639999999999E-3</v>
      </c>
      <c r="Z429" s="13">
        <v>1.5843369999999999E-3</v>
      </c>
      <c r="AA429" s="13">
        <v>1.4298010000000001E-3</v>
      </c>
      <c r="AB429" s="13">
        <v>1.2990930000000001E-3</v>
      </c>
      <c r="AC429" s="13">
        <v>1.1865350000000001E-3</v>
      </c>
      <c r="AD429" s="13">
        <v>1.0888510000000001E-3</v>
      </c>
      <c r="AE429" s="13">
        <v>1.0047910000000001E-3</v>
      </c>
      <c r="AF429" s="13">
        <v>9.3058240000000003E-4</v>
      </c>
      <c r="AG429" s="13">
        <v>8.658642E-4</v>
      </c>
      <c r="AH429" s="13">
        <v>8.0846970000000005E-4</v>
      </c>
      <c r="AI429" s="13">
        <v>7.5750109999999998E-4</v>
      </c>
      <c r="AJ429" s="13">
        <v>7.1269520000000002E-4</v>
      </c>
      <c r="AK429" s="13">
        <v>6.7266850000000003E-4</v>
      </c>
      <c r="AL429" s="13">
        <v>6.3676070000000002E-4</v>
      </c>
      <c r="AM429" s="13">
        <v>6.046065E-4</v>
      </c>
      <c r="AN429" s="13">
        <v>5.7598540000000002E-4</v>
      </c>
      <c r="AO429" s="13">
        <v>5.495427E-4</v>
      </c>
      <c r="AP429" s="13">
        <v>5.255689E-4</v>
      </c>
      <c r="AQ429" s="13">
        <v>5.0294840000000005E-4</v>
      </c>
      <c r="AR429" s="13">
        <v>4.8201409999999999E-4</v>
      </c>
      <c r="AS429" s="13">
        <v>4.621518E-4</v>
      </c>
      <c r="AT429" s="13">
        <v>4.4385449999999999E-4</v>
      </c>
      <c r="AU429" s="13">
        <v>4.2659110000000002E-4</v>
      </c>
      <c r="AV429" s="13">
        <v>4.09966E-4</v>
      </c>
      <c r="AW429" s="13">
        <v>3.9456099999999998E-4</v>
      </c>
      <c r="AX429" s="13">
        <v>3.7992389999999998E-4</v>
      </c>
      <c r="AY429" s="13">
        <v>3.6600560000000002E-4</v>
      </c>
      <c r="AZ429" s="13">
        <v>3.5331829999999997E-4</v>
      </c>
      <c r="BA429" s="13">
        <v>3.415073E-4</v>
      </c>
      <c r="BB429" s="13">
        <v>3.3057749999999998E-4</v>
      </c>
      <c r="BC429" s="13">
        <v>3.200829E-4</v>
      </c>
      <c r="BD429" s="13">
        <v>3.1084219999999999E-4</v>
      </c>
      <c r="BE429" s="13">
        <v>3.0169780000000002E-4</v>
      </c>
      <c r="BF429" s="13">
        <v>2.9344000000000001E-4</v>
      </c>
      <c r="BG429" s="13">
        <v>2.8566589999999998E-4</v>
      </c>
      <c r="BH429" s="13">
        <v>2.7835540000000001E-4</v>
      </c>
      <c r="BI429" s="13">
        <v>2.714091E-4</v>
      </c>
      <c r="BJ429" s="13">
        <v>2.6463110000000001E-4</v>
      </c>
      <c r="BK429" s="13">
        <v>2.5800500000000001E-4</v>
      </c>
      <c r="BL429" s="13">
        <v>2.5207259999999998E-4</v>
      </c>
      <c r="BM429" s="13">
        <v>2.4609460000000002E-4</v>
      </c>
      <c r="BN429" s="13">
        <v>2.4057359999999999E-4</v>
      </c>
      <c r="BO429" s="13">
        <v>2.3549509999999999E-4</v>
      </c>
      <c r="BP429" s="13">
        <v>2.3043710000000001E-4</v>
      </c>
      <c r="BQ429" s="13">
        <v>2.254228E-4</v>
      </c>
      <c r="BR429" s="13">
        <v>2.2040490000000001E-4</v>
      </c>
      <c r="BS429" s="13">
        <v>2.1555359999999999E-4</v>
      </c>
      <c r="BT429" s="13">
        <v>2.1078439999999999E-4</v>
      </c>
      <c r="BU429" s="13">
        <v>2.060633E-4</v>
      </c>
      <c r="BV429" s="13">
        <v>2.0161150000000001E-4</v>
      </c>
      <c r="BW429" s="13">
        <v>1.9707970000000001E-4</v>
      </c>
      <c r="BX429" s="13">
        <v>1.930465E-4</v>
      </c>
      <c r="BY429" s="13">
        <v>1.8865820000000001E-4</v>
      </c>
      <c r="BZ429" s="13">
        <v>1.845788E-4</v>
      </c>
      <c r="CA429" s="13">
        <v>1.8079770000000001E-4</v>
      </c>
      <c r="CB429" s="13">
        <v>1.7729160000000001E-4</v>
      </c>
      <c r="CC429" s="13">
        <v>1.7403730000000001E-4</v>
      </c>
      <c r="CD429" s="13">
        <v>1.711483E-4</v>
      </c>
      <c r="CE429" s="13">
        <v>1.6838500000000001E-4</v>
      </c>
      <c r="CF429" s="13">
        <v>1.655459E-4</v>
      </c>
      <c r="CG429" s="13">
        <v>1.6291250000000001E-4</v>
      </c>
      <c r="CH429" s="13">
        <v>1.602505E-4</v>
      </c>
      <c r="CI429" s="13">
        <v>1.5772510000000001E-4</v>
      </c>
      <c r="CJ429" s="13">
        <v>1.5556120000000001E-4</v>
      </c>
      <c r="CK429" s="13">
        <v>1.5324309999999999E-4</v>
      </c>
      <c r="CL429" s="13">
        <v>1.5101200000000001E-4</v>
      </c>
      <c r="CM429" s="13">
        <v>1.486208E-4</v>
      </c>
      <c r="CN429" s="13">
        <v>1.463852E-4</v>
      </c>
      <c r="CO429" s="13">
        <v>1.4426350000000001E-4</v>
      </c>
      <c r="CP429" s="13">
        <v>1.4228799999999999E-4</v>
      </c>
      <c r="CQ429" s="13">
        <v>1.404953E-4</v>
      </c>
      <c r="CR429" s="13">
        <v>1.3876129999999999E-4</v>
      </c>
      <c r="CS429" s="13">
        <v>1.3664619999999999E-4</v>
      </c>
      <c r="CT429" s="13">
        <v>1.3452280000000001E-4</v>
      </c>
      <c r="CU429" s="13">
        <v>1.3250100000000001E-4</v>
      </c>
      <c r="CV429" s="13">
        <v>1.3066280000000001E-4</v>
      </c>
      <c r="CW429" s="13">
        <v>1.2897669999999999E-4</v>
      </c>
      <c r="CX429" s="13">
        <v>1.2748140000000001E-4</v>
      </c>
      <c r="CY429" s="13">
        <v>1.260779E-4</v>
      </c>
      <c r="CZ429" s="13">
        <v>1.2463949999999999E-4</v>
      </c>
      <c r="DA429" s="13">
        <v>1.2304500000000001E-4</v>
      </c>
      <c r="DB429" s="13">
        <v>1.214348E-4</v>
      </c>
      <c r="DC429" s="13">
        <v>1.202539E-4</v>
      </c>
      <c r="DD429" s="13">
        <v>1.1948240000000001E-4</v>
      </c>
      <c r="DE429" s="13">
        <v>1.185384E-4</v>
      </c>
      <c r="DF429" s="13">
        <v>1.17909E-4</v>
      </c>
      <c r="DG429" s="13">
        <v>1.175533E-4</v>
      </c>
      <c r="DH429" s="13">
        <v>1.1693929999999999E-4</v>
      </c>
      <c r="DI429" s="13">
        <v>1.1611670000000001E-4</v>
      </c>
      <c r="DJ429" s="13">
        <v>1.153663E-4</v>
      </c>
      <c r="DK429" s="13">
        <v>1.145887E-4</v>
      </c>
      <c r="DL429" s="13">
        <v>1.1412070000000001E-4</v>
      </c>
      <c r="DM429" s="13">
        <v>1.138951E-4</v>
      </c>
      <c r="DN429" s="13">
        <v>1.13311E-4</v>
      </c>
      <c r="DO429" s="13">
        <v>1.130818E-4</v>
      </c>
      <c r="DP429" s="13">
        <v>1.127782E-4</v>
      </c>
      <c r="DQ429" s="13">
        <v>1.120542E-4</v>
      </c>
      <c r="DR429" s="13">
        <v>1.114648E-4</v>
      </c>
      <c r="DS429" s="13">
        <v>1.110262E-4</v>
      </c>
      <c r="DT429" s="13">
        <v>1.105905E-4</v>
      </c>
      <c r="DU429" s="13">
        <v>1.1030340000000001E-4</v>
      </c>
      <c r="DV429" s="13">
        <v>1.099317E-4</v>
      </c>
      <c r="DW429" s="13">
        <v>1.093439E-4</v>
      </c>
      <c r="DX429" s="13">
        <v>1.088478E-4</v>
      </c>
      <c r="DY429" s="13">
        <v>1.084539E-4</v>
      </c>
      <c r="DZ429" s="13">
        <v>1.080847E-4</v>
      </c>
      <c r="EA429" s="13">
        <v>1.080413E-4</v>
      </c>
      <c r="EB429" s="13">
        <v>1.077108E-4</v>
      </c>
      <c r="EC429" s="13">
        <v>1.071963E-4</v>
      </c>
      <c r="ED429" s="13">
        <v>1.068079E-4</v>
      </c>
      <c r="EE429" s="13">
        <v>1.061858E-4</v>
      </c>
      <c r="EF429" s="13">
        <v>1.0563100000000001E-4</v>
      </c>
      <c r="EG429" s="13">
        <v>1.05257E-4</v>
      </c>
      <c r="EH429" s="13">
        <v>1.051132E-4</v>
      </c>
      <c r="EI429" s="13">
        <v>1.048762E-4</v>
      </c>
      <c r="EJ429" s="13">
        <v>1.0445640000000001E-4</v>
      </c>
      <c r="EK429" s="13">
        <v>1.039325E-4</v>
      </c>
      <c r="EL429" s="13">
        <v>1.0363E-4</v>
      </c>
      <c r="EM429" s="13">
        <v>1.033077E-4</v>
      </c>
      <c r="EN429" s="13">
        <v>1.028883E-4</v>
      </c>
      <c r="EO429" s="13">
        <v>1.026939E-4</v>
      </c>
      <c r="EP429" s="13">
        <v>1.024834E-4</v>
      </c>
      <c r="EQ429" s="13">
        <v>1.0198460000000001E-4</v>
      </c>
      <c r="ER429" s="13">
        <v>1.013566E-4</v>
      </c>
      <c r="ES429" s="13">
        <v>1.0083889999999999E-4</v>
      </c>
      <c r="ET429" s="13">
        <v>1.001666E-4</v>
      </c>
      <c r="EU429" s="13">
        <v>9.9620209999999999E-5</v>
      </c>
      <c r="EV429" s="13">
        <v>9.910935E-5</v>
      </c>
      <c r="EW429" s="13">
        <v>9.8845429999999996E-5</v>
      </c>
      <c r="EX429" s="13">
        <v>9.8635439999999997E-5</v>
      </c>
      <c r="EY429" s="13">
        <v>9.8341379999999999E-5</v>
      </c>
      <c r="EZ429" s="13">
        <v>9.8133709999999999E-5</v>
      </c>
      <c r="FA429" s="13">
        <v>9.7973609999999994E-5</v>
      </c>
      <c r="FB429" s="13">
        <v>9.7700230000000006E-5</v>
      </c>
      <c r="FC429" s="13">
        <v>9.7105139999999996E-5</v>
      </c>
      <c r="FD429" s="13">
        <v>9.6480019999999999E-5</v>
      </c>
      <c r="FE429" s="13">
        <v>9.5975739999999999E-5</v>
      </c>
      <c r="FF429" s="13">
        <v>9.5323989999999997E-5</v>
      </c>
      <c r="FG429" s="13">
        <v>9.4572309999999996E-5</v>
      </c>
      <c r="FH429" s="13">
        <v>9.3921290000000004E-5</v>
      </c>
      <c r="FI429" s="13">
        <v>9.3630229999999999E-5</v>
      </c>
      <c r="FJ429" s="13">
        <v>9.3555629999999998E-5</v>
      </c>
      <c r="FK429" s="13">
        <v>9.3505700000000002E-5</v>
      </c>
      <c r="FL429" s="13">
        <v>9.3510200000000005E-5</v>
      </c>
      <c r="FM429" s="13">
        <v>9.355934E-5</v>
      </c>
      <c r="FN429" s="13">
        <v>9.3587110000000005E-5</v>
      </c>
      <c r="FO429" s="13">
        <v>9.3444740000000006E-5</v>
      </c>
      <c r="FP429" s="13">
        <v>9.3202219999999995E-5</v>
      </c>
      <c r="FQ429" s="13">
        <v>9.2786689999999996E-5</v>
      </c>
      <c r="FR429" s="13">
        <v>9.2175839999999995E-5</v>
      </c>
      <c r="FS429" s="13">
        <v>9.1364640000000006E-5</v>
      </c>
      <c r="FT429" s="13">
        <v>9.0556679999999998E-5</v>
      </c>
      <c r="FU429" s="13">
        <v>8.9873389999999998E-5</v>
      </c>
      <c r="FV429" s="13">
        <v>8.9295249999999995E-5</v>
      </c>
      <c r="FW429" s="13">
        <v>8.9042540000000003E-5</v>
      </c>
      <c r="FX429" s="13">
        <v>8.9268689999999994E-5</v>
      </c>
      <c r="FY429" s="13">
        <v>8.9658899999999996E-5</v>
      </c>
      <c r="FZ429" s="13">
        <v>8.9774660000000004E-5</v>
      </c>
      <c r="GA429" s="13">
        <v>8.9965480000000003E-5</v>
      </c>
      <c r="GB429" s="13">
        <v>9.0257929999999997E-5</v>
      </c>
      <c r="GC429" s="13">
        <v>9.0241760000000005E-5</v>
      </c>
      <c r="GD429" s="13">
        <v>8.9876910000000001E-5</v>
      </c>
      <c r="GE429" s="13">
        <v>8.9315419999999997E-5</v>
      </c>
      <c r="GF429" s="13">
        <v>8.8733190000000006E-5</v>
      </c>
      <c r="GG429" s="13">
        <v>8.8035669999999999E-5</v>
      </c>
      <c r="GH429" s="13">
        <v>8.6953920000000002E-5</v>
      </c>
      <c r="GI429" s="13">
        <v>8.5761059999999998E-5</v>
      </c>
      <c r="GJ429" s="13">
        <v>8.5313079999999993E-5</v>
      </c>
      <c r="GK429" s="13">
        <v>8.5259279999999997E-5</v>
      </c>
      <c r="GL429" s="13">
        <v>8.506695E-5</v>
      </c>
      <c r="GM429" s="13">
        <v>8.5233430000000005E-5</v>
      </c>
      <c r="GN429" s="13">
        <v>8.5743009999999996E-5</v>
      </c>
      <c r="GO429" s="13">
        <v>8.6199540000000003E-5</v>
      </c>
      <c r="GP429" s="13">
        <v>8.6319080000000004E-5</v>
      </c>
      <c r="GQ429" s="13">
        <v>8.6077609999999998E-5</v>
      </c>
      <c r="GR429" s="13">
        <v>8.5739830000000004E-5</v>
      </c>
      <c r="GS429" s="13">
        <v>8.5537740000000002E-5</v>
      </c>
      <c r="GT429" s="13">
        <v>8.5037970000000006E-5</v>
      </c>
      <c r="GU429" s="13">
        <v>8.4158440000000007E-5</v>
      </c>
      <c r="GV429" s="13">
        <v>8.3590819999999994E-5</v>
      </c>
      <c r="GW429" s="13">
        <v>8.3195360000000004E-5</v>
      </c>
      <c r="GX429" s="13">
        <v>8.265596E-5</v>
      </c>
    </row>
    <row r="430" spans="1:206" x14ac:dyDescent="0.25">
      <c r="A430" s="13" t="str">
        <f t="shared" si="5"/>
        <v>Boom-ULTRA COARSE-1-14-20</v>
      </c>
      <c r="B430" s="13" t="s">
        <v>57</v>
      </c>
      <c r="C430" s="13" t="s">
        <v>42</v>
      </c>
      <c r="D430" s="23">
        <v>1</v>
      </c>
      <c r="E430" s="23">
        <v>14</v>
      </c>
      <c r="F430" s="32">
        <v>20</v>
      </c>
      <c r="G430" s="13">
        <v>2.211339E-2</v>
      </c>
      <c r="H430" s="13">
        <v>1.508367E-2</v>
      </c>
      <c r="I430" s="13">
        <v>1.09684E-2</v>
      </c>
      <c r="J430" s="13">
        <v>9.3384369999999998E-3</v>
      </c>
      <c r="K430" s="13">
        <v>8.0471399999999995E-3</v>
      </c>
      <c r="L430" s="13">
        <v>7.2453459999999997E-3</v>
      </c>
      <c r="M430" s="13">
        <v>6.3034220000000004E-3</v>
      </c>
      <c r="N430" s="13">
        <v>5.4986640000000003E-3</v>
      </c>
      <c r="O430" s="13">
        <v>4.7807040000000002E-3</v>
      </c>
      <c r="P430" s="13">
        <v>4.1924859999999996E-3</v>
      </c>
      <c r="Q430" s="13">
        <v>3.6579920000000001E-3</v>
      </c>
      <c r="R430" s="13">
        <v>3.16168E-3</v>
      </c>
      <c r="S430" s="13">
        <v>2.7297570000000002E-3</v>
      </c>
      <c r="T430" s="13">
        <v>2.3392209999999998E-3</v>
      </c>
      <c r="U430" s="13">
        <v>1.9789389999999999E-3</v>
      </c>
      <c r="V430" s="13">
        <v>1.640861E-3</v>
      </c>
      <c r="W430" s="13">
        <v>1.3402209999999999E-3</v>
      </c>
      <c r="X430" s="13">
        <v>1.1821679999999999E-3</v>
      </c>
      <c r="Y430" s="13">
        <v>1.054648E-3</v>
      </c>
      <c r="Z430" s="13">
        <v>9.5022360000000003E-4</v>
      </c>
      <c r="AA430" s="13">
        <v>8.6232829999999998E-4</v>
      </c>
      <c r="AB430" s="13">
        <v>7.8845680000000004E-4</v>
      </c>
      <c r="AC430" s="13">
        <v>7.2535099999999995E-4</v>
      </c>
      <c r="AD430" s="13">
        <v>6.7107270000000001E-4</v>
      </c>
      <c r="AE430" s="13">
        <v>6.2405550000000005E-4</v>
      </c>
      <c r="AF430" s="13">
        <v>5.8348660000000002E-4</v>
      </c>
      <c r="AG430" s="13">
        <v>5.4758599999999997E-4</v>
      </c>
      <c r="AH430" s="13">
        <v>5.1666709999999999E-4</v>
      </c>
      <c r="AI430" s="13">
        <v>4.8913609999999997E-4</v>
      </c>
      <c r="AJ430" s="13">
        <v>4.6478840000000002E-4</v>
      </c>
      <c r="AK430" s="13">
        <v>4.4272989999999998E-4</v>
      </c>
      <c r="AL430" s="13">
        <v>4.2267710000000003E-4</v>
      </c>
      <c r="AM430" s="13">
        <v>4.048139E-4</v>
      </c>
      <c r="AN430" s="13">
        <v>3.8820640000000002E-4</v>
      </c>
      <c r="AO430" s="13">
        <v>3.7341309999999999E-4</v>
      </c>
      <c r="AP430" s="13">
        <v>3.5954580000000002E-4</v>
      </c>
      <c r="AQ430" s="13">
        <v>3.465861E-4</v>
      </c>
      <c r="AR430" s="13">
        <v>3.3471500000000002E-4</v>
      </c>
      <c r="AS430" s="13">
        <v>3.2373999999999999E-4</v>
      </c>
      <c r="AT430" s="13">
        <v>3.1336869999999998E-4</v>
      </c>
      <c r="AU430" s="13">
        <v>3.0420110000000002E-4</v>
      </c>
      <c r="AV430" s="13">
        <v>2.9565590000000001E-4</v>
      </c>
      <c r="AW430" s="13">
        <v>2.8751219999999998E-4</v>
      </c>
      <c r="AX430" s="13">
        <v>2.8035359999999999E-4</v>
      </c>
      <c r="AY430" s="13">
        <v>2.7352499999999999E-4</v>
      </c>
      <c r="AZ430" s="13">
        <v>2.6748890000000001E-4</v>
      </c>
      <c r="BA430" s="13">
        <v>2.6174329999999998E-4</v>
      </c>
      <c r="BB430" s="13">
        <v>2.5672279999999997E-4</v>
      </c>
      <c r="BC430" s="13">
        <v>2.5157579999999998E-4</v>
      </c>
      <c r="BD430" s="13">
        <v>2.4676290000000002E-4</v>
      </c>
      <c r="BE430" s="13">
        <v>2.422581E-4</v>
      </c>
      <c r="BF430" s="13">
        <v>2.3790270000000001E-4</v>
      </c>
      <c r="BG430" s="13">
        <v>2.3372900000000001E-4</v>
      </c>
      <c r="BH430" s="13">
        <v>2.2962420000000001E-4</v>
      </c>
      <c r="BI430" s="13">
        <v>2.2565390000000001E-4</v>
      </c>
      <c r="BJ430" s="13">
        <v>2.2198610000000001E-4</v>
      </c>
      <c r="BK430" s="13">
        <v>2.1847300000000001E-4</v>
      </c>
      <c r="BL430" s="13">
        <v>2.1522429999999999E-4</v>
      </c>
      <c r="BM430" s="13">
        <v>2.123696E-4</v>
      </c>
      <c r="BN430" s="13">
        <v>2.0965280000000001E-4</v>
      </c>
      <c r="BO430" s="13">
        <v>2.0668570000000001E-4</v>
      </c>
      <c r="BP430" s="13">
        <v>2.0451829999999999E-4</v>
      </c>
      <c r="BQ430" s="13">
        <v>2.0209650000000001E-4</v>
      </c>
      <c r="BR430" s="13">
        <v>2.0023940000000001E-4</v>
      </c>
      <c r="BS430" s="13">
        <v>1.9866299999999999E-4</v>
      </c>
      <c r="BT430" s="13">
        <v>1.9688670000000001E-4</v>
      </c>
      <c r="BU430" s="13">
        <v>1.95214E-4</v>
      </c>
      <c r="BV430" s="13">
        <v>1.9334070000000001E-4</v>
      </c>
      <c r="BW430" s="13">
        <v>1.916698E-4</v>
      </c>
      <c r="BX430" s="13">
        <v>1.9014119999999999E-4</v>
      </c>
      <c r="BY430" s="13">
        <v>1.8892099999999999E-4</v>
      </c>
      <c r="BZ430" s="13">
        <v>1.8753380000000001E-4</v>
      </c>
      <c r="CA430" s="13">
        <v>1.861946E-4</v>
      </c>
      <c r="CB430" s="13">
        <v>1.845343E-4</v>
      </c>
      <c r="CC430" s="13">
        <v>1.8281760000000001E-4</v>
      </c>
      <c r="CD430" s="13">
        <v>1.8139879999999999E-4</v>
      </c>
      <c r="CE430" s="13">
        <v>1.8016979999999999E-4</v>
      </c>
      <c r="CF430" s="13">
        <v>1.7912510000000001E-4</v>
      </c>
      <c r="CG430" s="13">
        <v>1.7793630000000001E-4</v>
      </c>
      <c r="CH430" s="13">
        <v>1.7689029999999999E-4</v>
      </c>
      <c r="CI430" s="13">
        <v>1.7538990000000001E-4</v>
      </c>
      <c r="CJ430" s="13">
        <v>1.7399200000000001E-4</v>
      </c>
      <c r="CK430" s="13">
        <v>1.7249790000000001E-4</v>
      </c>
      <c r="CL430" s="13">
        <v>1.714385E-4</v>
      </c>
      <c r="CM430" s="13">
        <v>1.7043949999999999E-4</v>
      </c>
      <c r="CN430" s="13">
        <v>1.6928399999999999E-4</v>
      </c>
      <c r="CO430" s="13">
        <v>1.6844200000000001E-4</v>
      </c>
      <c r="CP430" s="13">
        <v>1.6758330000000001E-4</v>
      </c>
      <c r="CQ430" s="13">
        <v>1.663368E-4</v>
      </c>
      <c r="CR430" s="13">
        <v>1.649191E-4</v>
      </c>
      <c r="CS430" s="13">
        <v>1.6369090000000001E-4</v>
      </c>
      <c r="CT430" s="13">
        <v>1.6234959999999999E-4</v>
      </c>
      <c r="CU430" s="13">
        <v>1.6159519999999999E-4</v>
      </c>
      <c r="CV430" s="13">
        <v>1.6080869999999999E-4</v>
      </c>
      <c r="CW430" s="13">
        <v>1.5964089999999999E-4</v>
      </c>
      <c r="CX430" s="13">
        <v>1.5890859999999999E-4</v>
      </c>
      <c r="CY430" s="13">
        <v>1.5771439999999999E-4</v>
      </c>
      <c r="CZ430" s="13">
        <v>1.5631489999999999E-4</v>
      </c>
      <c r="DA430" s="13">
        <v>1.5519009999999999E-4</v>
      </c>
      <c r="DB430" s="13">
        <v>1.5433419999999999E-4</v>
      </c>
      <c r="DC430" s="13">
        <v>1.5342590000000001E-4</v>
      </c>
      <c r="DD430" s="13">
        <v>1.5233529999999999E-4</v>
      </c>
      <c r="DE430" s="13">
        <v>1.5074770000000001E-4</v>
      </c>
      <c r="DF430" s="13">
        <v>1.487774E-4</v>
      </c>
      <c r="DG430" s="13">
        <v>1.470237E-4</v>
      </c>
      <c r="DH430" s="13">
        <v>1.4505989999999999E-4</v>
      </c>
      <c r="DI430" s="13">
        <v>1.4323609999999999E-4</v>
      </c>
      <c r="DJ430" s="13">
        <v>1.4149139999999999E-4</v>
      </c>
      <c r="DK430" s="13">
        <v>1.394698E-4</v>
      </c>
      <c r="DL430" s="13">
        <v>1.37169E-4</v>
      </c>
      <c r="DM430" s="13">
        <v>1.3476960000000001E-4</v>
      </c>
      <c r="DN430" s="13">
        <v>1.3262610000000001E-4</v>
      </c>
      <c r="DO430" s="13">
        <v>1.307023E-4</v>
      </c>
      <c r="DP430" s="13">
        <v>1.2899E-4</v>
      </c>
      <c r="DQ430" s="13">
        <v>1.274584E-4</v>
      </c>
      <c r="DR430" s="13">
        <v>1.26002E-4</v>
      </c>
      <c r="DS430" s="13">
        <v>1.2415859999999999E-4</v>
      </c>
      <c r="DT430" s="13">
        <v>1.2211350000000001E-4</v>
      </c>
      <c r="DU430" s="13">
        <v>1.201787E-4</v>
      </c>
      <c r="DV430" s="13">
        <v>1.1822430000000001E-4</v>
      </c>
      <c r="DW430" s="13">
        <v>1.165419E-4</v>
      </c>
      <c r="DX430" s="13">
        <v>1.151003E-4</v>
      </c>
      <c r="DY430" s="13">
        <v>1.136996E-4</v>
      </c>
      <c r="DZ430" s="13">
        <v>1.1240520000000001E-4</v>
      </c>
      <c r="EA430" s="13">
        <v>1.109948E-4</v>
      </c>
      <c r="EB430" s="13">
        <v>1.0926870000000001E-4</v>
      </c>
      <c r="EC430" s="13">
        <v>1.0765510000000001E-4</v>
      </c>
      <c r="ED430" s="13">
        <v>1.060192E-4</v>
      </c>
      <c r="EE430" s="13">
        <v>1.043529E-4</v>
      </c>
      <c r="EF430" s="13">
        <v>1.029927E-4</v>
      </c>
      <c r="EG430" s="13">
        <v>1.016881E-4</v>
      </c>
      <c r="EH430" s="13">
        <v>1.0033829999999999E-4</v>
      </c>
      <c r="EI430" s="13">
        <v>9.9031480000000001E-5</v>
      </c>
      <c r="EJ430" s="13">
        <v>9.7752379999999995E-5</v>
      </c>
      <c r="EK430" s="13">
        <v>9.6514849999999996E-5</v>
      </c>
      <c r="EL430" s="13">
        <v>9.5488659999999997E-5</v>
      </c>
      <c r="EM430" s="13">
        <v>9.4655229999999997E-5</v>
      </c>
      <c r="EN430" s="13">
        <v>9.3896120000000005E-5</v>
      </c>
      <c r="EO430" s="13">
        <v>9.3363789999999995E-5</v>
      </c>
      <c r="EP430" s="13">
        <v>9.2840090000000005E-5</v>
      </c>
      <c r="EQ430" s="13">
        <v>9.2385800000000006E-5</v>
      </c>
      <c r="ER430" s="13">
        <v>9.2054510000000005E-5</v>
      </c>
      <c r="ES430" s="13">
        <v>9.1694809999999996E-5</v>
      </c>
      <c r="ET430" s="13">
        <v>9.1347679999999998E-5</v>
      </c>
      <c r="EU430" s="13">
        <v>9.1101049999999997E-5</v>
      </c>
      <c r="EV430" s="13">
        <v>9.0823999999999996E-5</v>
      </c>
      <c r="EW430" s="13">
        <v>9.0548620000000004E-5</v>
      </c>
      <c r="EX430" s="13">
        <v>9.0257020000000001E-5</v>
      </c>
      <c r="EY430" s="13">
        <v>8.9980889999999997E-5</v>
      </c>
      <c r="EZ430" s="13">
        <v>8.9695739999999999E-5</v>
      </c>
      <c r="FA430" s="13">
        <v>8.9357330000000001E-5</v>
      </c>
      <c r="FB430" s="13">
        <v>8.892065E-5</v>
      </c>
      <c r="FC430" s="13">
        <v>8.8668139999999995E-5</v>
      </c>
      <c r="FD430" s="13">
        <v>8.837238E-5</v>
      </c>
      <c r="FE430" s="13">
        <v>8.7875819999999998E-5</v>
      </c>
      <c r="FF430" s="13">
        <v>8.7559609999999995E-5</v>
      </c>
      <c r="FG430" s="13">
        <v>8.7261350000000001E-5</v>
      </c>
      <c r="FH430" s="13">
        <v>8.7070590000000006E-5</v>
      </c>
      <c r="FI430" s="13">
        <v>8.68667E-5</v>
      </c>
      <c r="FJ430" s="13">
        <v>8.6680829999999994E-5</v>
      </c>
      <c r="FK430" s="13">
        <v>8.6617060000000005E-5</v>
      </c>
      <c r="FL430" s="13">
        <v>8.6483950000000004E-5</v>
      </c>
      <c r="FM430" s="13">
        <v>8.613149E-5</v>
      </c>
      <c r="FN430" s="13">
        <v>8.5625839999999999E-5</v>
      </c>
      <c r="FO430" s="13">
        <v>8.5204819999999996E-5</v>
      </c>
      <c r="FP430" s="13">
        <v>8.4809100000000001E-5</v>
      </c>
      <c r="FQ430" s="13">
        <v>8.4371280000000002E-5</v>
      </c>
      <c r="FR430" s="13">
        <v>8.3891780000000001E-5</v>
      </c>
      <c r="FS430" s="13">
        <v>8.3612660000000004E-5</v>
      </c>
      <c r="FT430" s="13">
        <v>8.3458939999999998E-5</v>
      </c>
      <c r="FU430" s="13">
        <v>8.3241660000000004E-5</v>
      </c>
      <c r="FV430" s="13">
        <v>8.3084570000000005E-5</v>
      </c>
      <c r="FW430" s="13">
        <v>8.2936570000000006E-5</v>
      </c>
      <c r="FX430" s="13">
        <v>8.2808209999999998E-5</v>
      </c>
      <c r="FY430" s="13">
        <v>8.2578799999999996E-5</v>
      </c>
      <c r="FZ430" s="13">
        <v>8.2293449999999997E-5</v>
      </c>
      <c r="GA430" s="13">
        <v>8.1904979999999995E-5</v>
      </c>
      <c r="GB430" s="13">
        <v>8.1320159999999998E-5</v>
      </c>
      <c r="GC430" s="13">
        <v>8.0680530000000003E-5</v>
      </c>
      <c r="GD430" s="13">
        <v>8.0115529999999998E-5</v>
      </c>
      <c r="GE430" s="13">
        <v>7.9631490000000004E-5</v>
      </c>
      <c r="GF430" s="13">
        <v>7.9078479999999997E-5</v>
      </c>
      <c r="GG430" s="13">
        <v>7.8688889999999997E-5</v>
      </c>
      <c r="GH430" s="13">
        <v>7.858277E-5</v>
      </c>
      <c r="GI430" s="13">
        <v>7.8693559999999999E-5</v>
      </c>
      <c r="GJ430" s="13">
        <v>7.8643499999999993E-5</v>
      </c>
      <c r="GK430" s="13">
        <v>7.8419949999999994E-5</v>
      </c>
      <c r="GL430" s="13">
        <v>7.8506120000000005E-5</v>
      </c>
      <c r="GM430" s="13">
        <v>7.8552940000000001E-5</v>
      </c>
      <c r="GN430" s="13">
        <v>7.8307700000000002E-5</v>
      </c>
      <c r="GO430" s="13">
        <v>7.7950919999999994E-5</v>
      </c>
      <c r="GP430" s="13">
        <v>7.7617260000000004E-5</v>
      </c>
      <c r="GQ430" s="13">
        <v>7.7182829999999998E-5</v>
      </c>
      <c r="GR430" s="13">
        <v>7.6492460000000004E-5</v>
      </c>
      <c r="GS430" s="13">
        <v>7.5750510000000007E-5</v>
      </c>
      <c r="GT430" s="13">
        <v>7.5212919999999994E-5</v>
      </c>
      <c r="GU430" s="13">
        <v>7.5004509999999997E-5</v>
      </c>
      <c r="GV430" s="13">
        <v>7.4783489999999999E-5</v>
      </c>
      <c r="GW430" s="13">
        <v>7.4518920000000004E-5</v>
      </c>
      <c r="GX430" s="13">
        <v>7.4525660000000001E-5</v>
      </c>
    </row>
    <row r="431" spans="1:206" x14ac:dyDescent="0.25">
      <c r="A431" s="13" t="str">
        <f t="shared" si="5"/>
        <v>Boom-ULTRA COARSE-1-7-20</v>
      </c>
      <c r="B431" s="13" t="s">
        <v>57</v>
      </c>
      <c r="C431" s="13" t="s">
        <v>42</v>
      </c>
      <c r="D431" s="23">
        <v>1</v>
      </c>
      <c r="E431" s="23">
        <v>7</v>
      </c>
      <c r="F431" s="32">
        <v>20</v>
      </c>
      <c r="G431" s="13">
        <v>1.096103E-2</v>
      </c>
      <c r="H431" s="13">
        <v>6.4612469999999998E-3</v>
      </c>
      <c r="I431" s="13">
        <v>4.1642700000000003E-3</v>
      </c>
      <c r="J431" s="13">
        <v>3.0121340000000001E-3</v>
      </c>
      <c r="K431" s="13">
        <v>2.456728E-3</v>
      </c>
      <c r="L431" s="13">
        <v>2.3632309999999999E-3</v>
      </c>
      <c r="M431" s="13">
        <v>2.2363909999999999E-3</v>
      </c>
      <c r="N431" s="13">
        <v>2.194685E-3</v>
      </c>
      <c r="O431" s="13">
        <v>2.126948E-3</v>
      </c>
      <c r="P431" s="13">
        <v>2.0356860000000001E-3</v>
      </c>
      <c r="Q431" s="13">
        <v>1.910169E-3</v>
      </c>
      <c r="R431" s="13">
        <v>1.775209E-3</v>
      </c>
      <c r="S431" s="13">
        <v>1.6112329999999999E-3</v>
      </c>
      <c r="T431" s="13">
        <v>1.421463E-3</v>
      </c>
      <c r="U431" s="13">
        <v>1.2231270000000001E-3</v>
      </c>
      <c r="V431" s="13">
        <v>1.0266089999999999E-3</v>
      </c>
      <c r="W431" s="13">
        <v>8.3836879999999998E-4</v>
      </c>
      <c r="X431" s="13">
        <v>7.5971630000000001E-4</v>
      </c>
      <c r="Y431" s="13">
        <v>6.9847840000000002E-4</v>
      </c>
      <c r="Z431" s="13">
        <v>6.5027219999999998E-4</v>
      </c>
      <c r="AA431" s="13">
        <v>6.1345639999999999E-4</v>
      </c>
      <c r="AB431" s="13">
        <v>5.8562149999999999E-4</v>
      </c>
      <c r="AC431" s="13">
        <v>5.6355939999999996E-4</v>
      </c>
      <c r="AD431" s="13">
        <v>5.4446219999999997E-4</v>
      </c>
      <c r="AE431" s="13">
        <v>5.2651949999999999E-4</v>
      </c>
      <c r="AF431" s="13">
        <v>5.101544E-4</v>
      </c>
      <c r="AG431" s="13">
        <v>4.9499470000000003E-4</v>
      </c>
      <c r="AH431" s="13">
        <v>4.8091749999999998E-4</v>
      </c>
      <c r="AI431" s="13">
        <v>4.67484E-4</v>
      </c>
      <c r="AJ431" s="13">
        <v>4.5448940000000001E-4</v>
      </c>
      <c r="AK431" s="13">
        <v>4.4219289999999998E-4</v>
      </c>
      <c r="AL431" s="13">
        <v>4.3060830000000002E-4</v>
      </c>
      <c r="AM431" s="13">
        <v>4.1911729999999999E-4</v>
      </c>
      <c r="AN431" s="13">
        <v>4.0840370000000002E-4</v>
      </c>
      <c r="AO431" s="13">
        <v>3.980001E-4</v>
      </c>
      <c r="AP431" s="13">
        <v>3.880542E-4</v>
      </c>
      <c r="AQ431" s="13">
        <v>3.7840669999999999E-4</v>
      </c>
      <c r="AR431" s="13">
        <v>3.6923510000000002E-4</v>
      </c>
      <c r="AS431" s="13">
        <v>3.602058E-4</v>
      </c>
      <c r="AT431" s="13">
        <v>3.5192159999999998E-4</v>
      </c>
      <c r="AU431" s="13">
        <v>3.435973E-4</v>
      </c>
      <c r="AV431" s="13">
        <v>3.3561810000000002E-4</v>
      </c>
      <c r="AW431" s="13">
        <v>3.2803599999999997E-4</v>
      </c>
      <c r="AX431" s="13">
        <v>3.2056830000000002E-4</v>
      </c>
      <c r="AY431" s="13">
        <v>3.1342389999999999E-4</v>
      </c>
      <c r="AZ431" s="13">
        <v>3.0619380000000002E-4</v>
      </c>
      <c r="BA431" s="13">
        <v>2.9937330000000002E-4</v>
      </c>
      <c r="BB431" s="13">
        <v>2.9272819999999998E-4</v>
      </c>
      <c r="BC431" s="13">
        <v>2.8668120000000002E-4</v>
      </c>
      <c r="BD431" s="13">
        <v>2.8056789999999999E-4</v>
      </c>
      <c r="BE431" s="13">
        <v>2.7476170000000002E-4</v>
      </c>
      <c r="BF431" s="13">
        <v>2.6944959999999999E-4</v>
      </c>
      <c r="BG431" s="13">
        <v>2.6440010000000001E-4</v>
      </c>
      <c r="BH431" s="13">
        <v>2.5987360000000003E-4</v>
      </c>
      <c r="BI431" s="13">
        <v>2.5551449999999999E-4</v>
      </c>
      <c r="BJ431" s="13">
        <v>2.5159740000000002E-4</v>
      </c>
      <c r="BK431" s="13">
        <v>2.47858E-4</v>
      </c>
      <c r="BL431" s="13">
        <v>2.4475560000000003E-4</v>
      </c>
      <c r="BM431" s="13">
        <v>2.414536E-4</v>
      </c>
      <c r="BN431" s="13">
        <v>2.382695E-4</v>
      </c>
      <c r="BO431" s="13">
        <v>2.3546139999999999E-4</v>
      </c>
      <c r="BP431" s="13">
        <v>2.3256829999999999E-4</v>
      </c>
      <c r="BQ431" s="13">
        <v>2.296311E-4</v>
      </c>
      <c r="BR431" s="13">
        <v>2.2641560000000001E-4</v>
      </c>
      <c r="BS431" s="13">
        <v>2.2324979999999999E-4</v>
      </c>
      <c r="BT431" s="13">
        <v>2.205078E-4</v>
      </c>
      <c r="BU431" s="13">
        <v>2.1776449999999999E-4</v>
      </c>
      <c r="BV431" s="13">
        <v>2.1494179999999999E-4</v>
      </c>
      <c r="BW431" s="13">
        <v>2.120313E-4</v>
      </c>
      <c r="BX431" s="13">
        <v>2.09106E-4</v>
      </c>
      <c r="BY431" s="13">
        <v>2.0599179999999999E-4</v>
      </c>
      <c r="BZ431" s="13">
        <v>2.033289E-4</v>
      </c>
      <c r="CA431" s="13">
        <v>2.005469E-4</v>
      </c>
      <c r="CB431" s="13">
        <v>1.9851649999999999E-4</v>
      </c>
      <c r="CC431" s="13">
        <v>1.963236E-4</v>
      </c>
      <c r="CD431" s="13">
        <v>1.938257E-4</v>
      </c>
      <c r="CE431" s="13">
        <v>1.9124689999999999E-4</v>
      </c>
      <c r="CF431" s="13">
        <v>1.887937E-4</v>
      </c>
      <c r="CG431" s="13">
        <v>1.8672200000000001E-4</v>
      </c>
      <c r="CH431" s="13">
        <v>1.8481230000000001E-4</v>
      </c>
      <c r="CI431" s="13">
        <v>1.8303340000000001E-4</v>
      </c>
      <c r="CJ431" s="13">
        <v>1.8099389999999999E-4</v>
      </c>
      <c r="CK431" s="13">
        <v>1.791381E-4</v>
      </c>
      <c r="CL431" s="13">
        <v>1.7699060000000001E-4</v>
      </c>
      <c r="CM431" s="13">
        <v>1.7475659999999999E-4</v>
      </c>
      <c r="CN431" s="13">
        <v>1.7273479999999999E-4</v>
      </c>
      <c r="CO431" s="13">
        <v>1.708062E-4</v>
      </c>
      <c r="CP431" s="13">
        <v>1.6882830000000001E-4</v>
      </c>
      <c r="CQ431" s="13">
        <v>1.6670659999999999E-4</v>
      </c>
      <c r="CR431" s="13">
        <v>1.642759E-4</v>
      </c>
      <c r="CS431" s="13">
        <v>1.6175170000000001E-4</v>
      </c>
      <c r="CT431" s="13">
        <v>1.593377E-4</v>
      </c>
      <c r="CU431" s="13">
        <v>1.569579E-4</v>
      </c>
      <c r="CV431" s="13">
        <v>1.5449060000000001E-4</v>
      </c>
      <c r="CW431" s="13">
        <v>1.5221240000000001E-4</v>
      </c>
      <c r="CX431" s="13">
        <v>1.501617E-4</v>
      </c>
      <c r="CY431" s="13">
        <v>1.4790459999999999E-4</v>
      </c>
      <c r="CZ431" s="13">
        <v>1.4547639999999999E-4</v>
      </c>
      <c r="DA431" s="13">
        <v>1.4311050000000001E-4</v>
      </c>
      <c r="DB431" s="13">
        <v>1.4094849999999999E-4</v>
      </c>
      <c r="DC431" s="13">
        <v>1.3915809999999999E-4</v>
      </c>
      <c r="DD431" s="13">
        <v>1.3736870000000001E-4</v>
      </c>
      <c r="DE431" s="13">
        <v>1.3563959999999999E-4</v>
      </c>
      <c r="DF431" s="13">
        <v>1.340077E-4</v>
      </c>
      <c r="DG431" s="13">
        <v>1.3195350000000001E-4</v>
      </c>
      <c r="DH431" s="13">
        <v>1.3008510000000001E-4</v>
      </c>
      <c r="DI431" s="13">
        <v>1.279761E-4</v>
      </c>
      <c r="DJ431" s="13">
        <v>1.2621719999999999E-4</v>
      </c>
      <c r="DK431" s="13">
        <v>1.2476140000000001E-4</v>
      </c>
      <c r="DL431" s="13">
        <v>1.2330619999999999E-4</v>
      </c>
      <c r="DM431" s="13">
        <v>1.216693E-4</v>
      </c>
      <c r="DN431" s="13">
        <v>1.200591E-4</v>
      </c>
      <c r="DO431" s="13">
        <v>1.182233E-4</v>
      </c>
      <c r="DP431" s="13">
        <v>1.164243E-4</v>
      </c>
      <c r="DQ431" s="13">
        <v>1.147213E-4</v>
      </c>
      <c r="DR431" s="13">
        <v>1.13105E-4</v>
      </c>
      <c r="DS431" s="13">
        <v>1.118086E-4</v>
      </c>
      <c r="DT431" s="13">
        <v>1.1056749999999999E-4</v>
      </c>
      <c r="DU431" s="13">
        <v>1.091396E-4</v>
      </c>
      <c r="DV431" s="13">
        <v>1.074539E-4</v>
      </c>
      <c r="DW431" s="13">
        <v>1.0592239999999999E-4</v>
      </c>
      <c r="DX431" s="13">
        <v>1.0465E-4</v>
      </c>
      <c r="DY431" s="13">
        <v>1.037097E-4</v>
      </c>
      <c r="DZ431" s="13">
        <v>1.027783E-4</v>
      </c>
      <c r="EA431" s="13">
        <v>1.02117E-4</v>
      </c>
      <c r="EB431" s="13">
        <v>1.012882E-4</v>
      </c>
      <c r="EC431" s="13">
        <v>1.003483E-4</v>
      </c>
      <c r="ED431" s="13">
        <v>9.9243040000000001E-5</v>
      </c>
      <c r="EE431" s="13">
        <v>9.807773E-5</v>
      </c>
      <c r="EF431" s="13">
        <v>9.7394159999999994E-5</v>
      </c>
      <c r="EG431" s="13">
        <v>9.7023930000000007E-5</v>
      </c>
      <c r="EH431" s="13">
        <v>9.6484009999999994E-5</v>
      </c>
      <c r="EI431" s="13">
        <v>9.5782040000000002E-5</v>
      </c>
      <c r="EJ431" s="13">
        <v>9.5021369999999996E-5</v>
      </c>
      <c r="EK431" s="13">
        <v>9.4154170000000005E-5</v>
      </c>
      <c r="EL431" s="13">
        <v>9.3271819999999998E-5</v>
      </c>
      <c r="EM431" s="13">
        <v>9.2500329999999995E-5</v>
      </c>
      <c r="EN431" s="13">
        <v>9.2080519999999995E-5</v>
      </c>
      <c r="EO431" s="13">
        <v>9.1637499999999998E-5</v>
      </c>
      <c r="EP431" s="13">
        <v>9.1069419999999994E-5</v>
      </c>
      <c r="EQ431" s="13">
        <v>9.0232529999999996E-5</v>
      </c>
      <c r="ER431" s="13">
        <v>8.9315019999999996E-5</v>
      </c>
      <c r="ES431" s="13">
        <v>8.8386439999999994E-5</v>
      </c>
      <c r="ET431" s="13">
        <v>8.7564000000000004E-5</v>
      </c>
      <c r="EU431" s="13">
        <v>8.6900680000000005E-5</v>
      </c>
      <c r="EV431" s="13">
        <v>8.6480270000000004E-5</v>
      </c>
      <c r="EW431" s="13">
        <v>8.6075429999999995E-5</v>
      </c>
      <c r="EX431" s="13">
        <v>8.5561699999999998E-5</v>
      </c>
      <c r="EY431" s="13">
        <v>8.5012190000000005E-5</v>
      </c>
      <c r="EZ431" s="13">
        <v>8.4356249999999994E-5</v>
      </c>
      <c r="FA431" s="13">
        <v>8.3735539999999994E-5</v>
      </c>
      <c r="FB431" s="13">
        <v>8.3094400000000002E-5</v>
      </c>
      <c r="FC431" s="13">
        <v>8.2611090000000005E-5</v>
      </c>
      <c r="FD431" s="13">
        <v>8.2075459999999994E-5</v>
      </c>
      <c r="FE431" s="13">
        <v>8.1246339999999998E-5</v>
      </c>
      <c r="FF431" s="13">
        <v>8.0466559999999997E-5</v>
      </c>
      <c r="FG431" s="13">
        <v>7.9712100000000005E-5</v>
      </c>
      <c r="FH431" s="13">
        <v>7.8978980000000003E-5</v>
      </c>
      <c r="FI431" s="13">
        <v>7.8617450000000001E-5</v>
      </c>
      <c r="FJ431" s="13">
        <v>7.8348630000000006E-5</v>
      </c>
      <c r="FK431" s="13">
        <v>7.8182190000000004E-5</v>
      </c>
      <c r="FL431" s="13">
        <v>7.7983679999999995E-5</v>
      </c>
      <c r="FM431" s="13">
        <v>7.7511500000000005E-5</v>
      </c>
      <c r="FN431" s="13">
        <v>7.6832620000000002E-5</v>
      </c>
      <c r="FO431" s="13">
        <v>7.6269320000000007E-5</v>
      </c>
      <c r="FP431" s="13">
        <v>7.5561659999999996E-5</v>
      </c>
      <c r="FQ431" s="13">
        <v>7.4738879999999995E-5</v>
      </c>
      <c r="FR431" s="13">
        <v>7.4161409999999998E-5</v>
      </c>
      <c r="FS431" s="13">
        <v>7.3458129999999996E-5</v>
      </c>
      <c r="FT431" s="13">
        <v>7.2856700000000003E-5</v>
      </c>
      <c r="FU431" s="13">
        <v>7.2138140000000003E-5</v>
      </c>
      <c r="FV431" s="13">
        <v>7.1388070000000006E-5</v>
      </c>
      <c r="FW431" s="13">
        <v>7.0691629999999995E-5</v>
      </c>
      <c r="FX431" s="13">
        <v>7.0104410000000007E-5</v>
      </c>
      <c r="FY431" s="13">
        <v>6.9429469999999994E-5</v>
      </c>
      <c r="FZ431" s="13">
        <v>6.8747690000000005E-5</v>
      </c>
      <c r="GA431" s="13">
        <v>6.8149149999999998E-5</v>
      </c>
      <c r="GB431" s="13">
        <v>6.7299049999999997E-5</v>
      </c>
      <c r="GC431" s="13">
        <v>6.6492719999999996E-5</v>
      </c>
      <c r="GD431" s="13">
        <v>6.5557769999999996E-5</v>
      </c>
      <c r="GE431" s="13">
        <v>6.4621960000000003E-5</v>
      </c>
      <c r="GF431" s="13">
        <v>6.38838E-5</v>
      </c>
      <c r="GG431" s="13">
        <v>6.328169E-5</v>
      </c>
      <c r="GH431" s="13">
        <v>6.2720629999999999E-5</v>
      </c>
      <c r="GI431" s="13">
        <v>6.2313569999999997E-5</v>
      </c>
      <c r="GJ431" s="13">
        <v>6.1903599999999995E-5</v>
      </c>
      <c r="GK431" s="13">
        <v>6.1518469999999995E-5</v>
      </c>
      <c r="GL431" s="13">
        <v>6.1276099999999994E-5</v>
      </c>
      <c r="GM431" s="13">
        <v>6.075611E-5</v>
      </c>
      <c r="GN431" s="13">
        <v>6.0062929999999999E-5</v>
      </c>
      <c r="GO431" s="13">
        <v>5.9324160000000001E-5</v>
      </c>
      <c r="GP431" s="13">
        <v>5.8342779999999998E-5</v>
      </c>
      <c r="GQ431" s="13">
        <v>5.7332849999999998E-5</v>
      </c>
      <c r="GR431" s="13">
        <v>5.647136E-5</v>
      </c>
      <c r="GS431" s="13">
        <v>5.5812020000000002E-5</v>
      </c>
      <c r="GT431" s="13">
        <v>5.5376439999999997E-5</v>
      </c>
      <c r="GU431" s="13">
        <v>5.4974469999999998E-5</v>
      </c>
      <c r="GV431" s="13">
        <v>5.448833E-5</v>
      </c>
      <c r="GW431" s="13">
        <v>5.414397E-5</v>
      </c>
      <c r="GX431" s="13">
        <v>5.386984E-5</v>
      </c>
    </row>
    <row r="432" spans="1:206" x14ac:dyDescent="0.25">
      <c r="A432" s="13" t="str">
        <f t="shared" si="5"/>
        <v>Boom-ULTRA COARSE-1-20-3</v>
      </c>
      <c r="B432" s="13" t="s">
        <v>57</v>
      </c>
      <c r="C432" s="13" t="s">
        <v>42</v>
      </c>
      <c r="D432" s="23">
        <v>1</v>
      </c>
      <c r="E432" s="23">
        <v>20</v>
      </c>
      <c r="F432" s="32">
        <v>3</v>
      </c>
      <c r="G432" s="13">
        <v>1.4091960000000001E-2</v>
      </c>
      <c r="H432" s="13">
        <v>9.0133120000000008E-3</v>
      </c>
      <c r="I432" s="13">
        <v>6.9073030000000001E-3</v>
      </c>
      <c r="J432" s="13">
        <v>5.4387949999999997E-3</v>
      </c>
      <c r="K432" s="13">
        <v>4.4294069999999998E-3</v>
      </c>
      <c r="L432" s="13">
        <v>3.7396579999999999E-3</v>
      </c>
      <c r="M432" s="13">
        <v>3.1462270000000001E-3</v>
      </c>
      <c r="N432" s="13">
        <v>2.7009999999999998E-3</v>
      </c>
      <c r="O432" s="13">
        <v>2.282489E-3</v>
      </c>
      <c r="P432" s="13">
        <v>1.939369E-3</v>
      </c>
      <c r="Q432" s="13">
        <v>1.6520250000000001E-3</v>
      </c>
      <c r="R432" s="13">
        <v>1.3706129999999999E-3</v>
      </c>
      <c r="S432" s="13">
        <v>1.156881E-3</v>
      </c>
      <c r="T432" s="13">
        <v>9.5933119999999997E-4</v>
      </c>
      <c r="U432" s="13">
        <v>7.9787800000000002E-4</v>
      </c>
      <c r="V432" s="13">
        <v>6.533957E-4</v>
      </c>
      <c r="W432" s="13">
        <v>5.4577640000000001E-4</v>
      </c>
      <c r="X432" s="13">
        <v>4.6983840000000001E-4</v>
      </c>
      <c r="Y432" s="13">
        <v>4.0974289999999998E-4</v>
      </c>
      <c r="Z432" s="13">
        <v>3.5958190000000002E-4</v>
      </c>
      <c r="AA432" s="13">
        <v>3.1819189999999998E-4</v>
      </c>
      <c r="AB432" s="13">
        <v>2.844492E-4</v>
      </c>
      <c r="AC432" s="13">
        <v>2.546394E-4</v>
      </c>
      <c r="AD432" s="13">
        <v>2.3022670000000001E-4</v>
      </c>
      <c r="AE432" s="13">
        <v>2.0951490000000001E-4</v>
      </c>
      <c r="AF432" s="13">
        <v>1.907082E-4</v>
      </c>
      <c r="AG432" s="13">
        <v>1.7566660000000001E-4</v>
      </c>
      <c r="AH432" s="13">
        <v>1.619151E-4</v>
      </c>
      <c r="AI432" s="13">
        <v>1.4916300000000001E-4</v>
      </c>
      <c r="AJ432" s="13">
        <v>1.389385E-4</v>
      </c>
      <c r="AK432" s="13">
        <v>1.2990150000000001E-4</v>
      </c>
      <c r="AL432" s="13">
        <v>1.2136450000000001E-4</v>
      </c>
      <c r="AM432" s="13">
        <v>1.140787E-4</v>
      </c>
      <c r="AN432" s="13">
        <v>1.075272E-4</v>
      </c>
      <c r="AO432" s="13">
        <v>1.018311E-4</v>
      </c>
      <c r="AP432" s="13">
        <v>9.6502259999999997E-5</v>
      </c>
      <c r="AQ432" s="13">
        <v>9.2082370000000002E-5</v>
      </c>
      <c r="AR432" s="13">
        <v>8.7756760000000004E-5</v>
      </c>
      <c r="AS432" s="13">
        <v>8.3988260000000001E-5</v>
      </c>
      <c r="AT432" s="13">
        <v>8.0357360000000001E-5</v>
      </c>
      <c r="AU432" s="13">
        <v>7.7257490000000003E-5</v>
      </c>
      <c r="AV432" s="13">
        <v>7.4386259999999993E-5</v>
      </c>
      <c r="AW432" s="13">
        <v>7.1382139999999998E-5</v>
      </c>
      <c r="AX432" s="13">
        <v>6.8395700000000007E-5</v>
      </c>
      <c r="AY432" s="13">
        <v>6.5737169999999996E-5</v>
      </c>
      <c r="AZ432" s="13">
        <v>6.2871269999999993E-5</v>
      </c>
      <c r="BA432" s="13">
        <v>6.0610699999999999E-5</v>
      </c>
      <c r="BB432" s="13">
        <v>5.8082119999999999E-5</v>
      </c>
      <c r="BC432" s="13">
        <v>5.5915339999999999E-5</v>
      </c>
      <c r="BD432" s="13">
        <v>5.395508E-5</v>
      </c>
      <c r="BE432" s="13">
        <v>5.1919529999999999E-5</v>
      </c>
      <c r="BF432" s="13">
        <v>5.0488609999999997E-5</v>
      </c>
      <c r="BG432" s="13">
        <v>4.8906809999999998E-5</v>
      </c>
      <c r="BH432" s="13">
        <v>4.7403939999999998E-5</v>
      </c>
      <c r="BI432" s="13">
        <v>4.6231669999999998E-5</v>
      </c>
      <c r="BJ432" s="13">
        <v>4.4968149999999997E-5</v>
      </c>
      <c r="BK432" s="13">
        <v>4.3787920000000003E-5</v>
      </c>
      <c r="BL432" s="13">
        <v>4.2624440000000001E-5</v>
      </c>
      <c r="BM432" s="13">
        <v>4.1554780000000003E-5</v>
      </c>
      <c r="BN432" s="13">
        <v>4.0370110000000002E-5</v>
      </c>
      <c r="BO432" s="13">
        <v>3.9464790000000001E-5</v>
      </c>
      <c r="BP432" s="13">
        <v>3.8671119999999998E-5</v>
      </c>
      <c r="BQ432" s="13">
        <v>3.788867E-5</v>
      </c>
      <c r="BR432" s="13">
        <v>3.6877530000000003E-5</v>
      </c>
      <c r="BS432" s="13">
        <v>3.5934009999999999E-5</v>
      </c>
      <c r="BT432" s="13">
        <v>3.5188280000000002E-5</v>
      </c>
      <c r="BU432" s="13">
        <v>3.4581220000000002E-5</v>
      </c>
      <c r="BV432" s="13">
        <v>3.3712469999999997E-5</v>
      </c>
      <c r="BW432" s="13">
        <v>3.326199E-5</v>
      </c>
      <c r="BX432" s="13">
        <v>3.2577750000000002E-5</v>
      </c>
      <c r="BY432" s="13">
        <v>3.184658E-5</v>
      </c>
      <c r="BZ432" s="13">
        <v>3.095116E-5</v>
      </c>
      <c r="CA432" s="13">
        <v>3.0227419999999999E-5</v>
      </c>
      <c r="CB432" s="13">
        <v>2.9468600000000001E-5</v>
      </c>
      <c r="CC432" s="13">
        <v>2.8633720000000001E-5</v>
      </c>
      <c r="CD432" s="13">
        <v>2.806321E-5</v>
      </c>
      <c r="CE432" s="13">
        <v>2.7647929999999999E-5</v>
      </c>
      <c r="CF432" s="13">
        <v>2.713596E-5</v>
      </c>
      <c r="CG432" s="13">
        <v>2.6857309999999998E-5</v>
      </c>
      <c r="CH432" s="13">
        <v>2.620586E-5</v>
      </c>
      <c r="CI432" s="13">
        <v>2.575985E-5</v>
      </c>
      <c r="CJ432" s="13">
        <v>2.5409559999999999E-5</v>
      </c>
      <c r="CK432" s="13">
        <v>2.4982439999999999E-5</v>
      </c>
      <c r="CL432" s="13">
        <v>2.4752840000000001E-5</v>
      </c>
      <c r="CM432" s="13">
        <v>2.4330859999999998E-5</v>
      </c>
      <c r="CN432" s="13">
        <v>2.3816440000000001E-5</v>
      </c>
      <c r="CO432" s="13">
        <v>2.3445400000000001E-5</v>
      </c>
      <c r="CP432" s="13">
        <v>2.3098259999999999E-5</v>
      </c>
      <c r="CQ432" s="13">
        <v>2.286371E-5</v>
      </c>
      <c r="CR432" s="13">
        <v>2.2606419999999999E-5</v>
      </c>
      <c r="CS432" s="13">
        <v>2.235924E-5</v>
      </c>
      <c r="CT432" s="13">
        <v>2.196358E-5</v>
      </c>
      <c r="CU432" s="13">
        <v>2.1497200000000001E-5</v>
      </c>
      <c r="CV432" s="13">
        <v>2.111286E-5</v>
      </c>
      <c r="CW432" s="13">
        <v>2.094044E-5</v>
      </c>
      <c r="CX432" s="13">
        <v>2.0615159999999999E-5</v>
      </c>
      <c r="CY432" s="13">
        <v>2.0476810000000001E-5</v>
      </c>
      <c r="CZ432" s="13">
        <v>2.0355000000000001E-5</v>
      </c>
      <c r="DA432" s="13">
        <v>1.997659E-5</v>
      </c>
      <c r="DB432" s="13">
        <v>1.9337820000000001E-5</v>
      </c>
      <c r="DC432" s="13">
        <v>1.902348E-5</v>
      </c>
      <c r="DD432" s="13">
        <v>1.8858530000000001E-5</v>
      </c>
      <c r="DE432" s="13">
        <v>1.8624089999999999E-5</v>
      </c>
      <c r="DF432" s="13">
        <v>1.8505999999999999E-5</v>
      </c>
      <c r="DG432" s="13">
        <v>1.8524980000000002E-5</v>
      </c>
      <c r="DH432" s="13">
        <v>1.8404130000000001E-5</v>
      </c>
      <c r="DI432" s="13">
        <v>1.8051680000000001E-5</v>
      </c>
      <c r="DJ432" s="13">
        <v>1.7791170000000001E-5</v>
      </c>
      <c r="DK432" s="13">
        <v>1.7607769999999999E-5</v>
      </c>
      <c r="DL432" s="13">
        <v>1.7641130000000002E-5</v>
      </c>
      <c r="DM432" s="13">
        <v>1.759747E-5</v>
      </c>
      <c r="DN432" s="13">
        <v>1.7464540000000001E-5</v>
      </c>
      <c r="DO432" s="13">
        <v>1.7632849999999998E-5</v>
      </c>
      <c r="DP432" s="13">
        <v>1.7662589999999999E-5</v>
      </c>
      <c r="DQ432" s="13">
        <v>1.736819E-5</v>
      </c>
      <c r="DR432" s="13">
        <v>1.708582E-5</v>
      </c>
      <c r="DS432" s="13">
        <v>1.6788819999999999E-5</v>
      </c>
      <c r="DT432" s="13">
        <v>1.663041E-5</v>
      </c>
      <c r="DU432" s="13">
        <v>1.6871920000000002E-5</v>
      </c>
      <c r="DV432" s="13">
        <v>1.694164E-5</v>
      </c>
      <c r="DW432" s="13">
        <v>1.683407E-5</v>
      </c>
      <c r="DX432" s="13">
        <v>1.692517E-5</v>
      </c>
      <c r="DY432" s="13">
        <v>1.6805170000000001E-5</v>
      </c>
      <c r="DZ432" s="13">
        <v>1.6551960000000001E-5</v>
      </c>
      <c r="EA432" s="13">
        <v>1.6467980000000001E-5</v>
      </c>
      <c r="EB432" s="13">
        <v>1.6294110000000001E-5</v>
      </c>
      <c r="EC432" s="13">
        <v>1.6157570000000001E-5</v>
      </c>
      <c r="ED432" s="13">
        <v>1.6033740000000001E-5</v>
      </c>
      <c r="EE432" s="13">
        <v>1.6048519999999999E-5</v>
      </c>
      <c r="EF432" s="13">
        <v>1.6015710000000001E-5</v>
      </c>
      <c r="EG432" s="13">
        <v>1.6009249999999999E-5</v>
      </c>
      <c r="EH432" s="13">
        <v>1.615509E-5</v>
      </c>
      <c r="EI432" s="13">
        <v>1.6397429999999999E-5</v>
      </c>
      <c r="EJ432" s="13">
        <v>1.632146E-5</v>
      </c>
      <c r="EK432" s="13">
        <v>1.5839289999999999E-5</v>
      </c>
      <c r="EL432" s="13">
        <v>1.5586719999999999E-5</v>
      </c>
      <c r="EM432" s="13">
        <v>1.538448E-5</v>
      </c>
      <c r="EN432" s="13">
        <v>1.510994E-5</v>
      </c>
      <c r="EO432" s="13">
        <v>1.515285E-5</v>
      </c>
      <c r="EP432" s="13">
        <v>1.5463970000000001E-5</v>
      </c>
      <c r="EQ432" s="13">
        <v>1.5646520000000001E-5</v>
      </c>
      <c r="ER432" s="13">
        <v>1.567972E-5</v>
      </c>
      <c r="ES432" s="13">
        <v>1.5624280000000001E-5</v>
      </c>
      <c r="ET432" s="13">
        <v>1.5632439999999999E-5</v>
      </c>
      <c r="EU432" s="13">
        <v>1.5421600000000002E-5</v>
      </c>
      <c r="EV432" s="13">
        <v>1.5062319999999999E-5</v>
      </c>
      <c r="EW432" s="13">
        <v>1.4924280000000001E-5</v>
      </c>
      <c r="EX432" s="13">
        <v>1.480564E-5</v>
      </c>
      <c r="EY432" s="13">
        <v>1.4586460000000001E-5</v>
      </c>
      <c r="EZ432" s="13">
        <v>1.4552419999999999E-5</v>
      </c>
      <c r="FA432" s="13">
        <v>1.465177E-5</v>
      </c>
      <c r="FB432" s="13">
        <v>1.4648820000000001E-5</v>
      </c>
      <c r="FC432" s="13">
        <v>1.4554350000000001E-5</v>
      </c>
      <c r="FD432" s="13">
        <v>1.461646E-5</v>
      </c>
      <c r="FE432" s="13">
        <v>1.4636689999999999E-5</v>
      </c>
      <c r="FF432" s="13">
        <v>1.454933E-5</v>
      </c>
      <c r="FG432" s="13">
        <v>1.4358030000000001E-5</v>
      </c>
      <c r="FH432" s="13">
        <v>1.41947E-5</v>
      </c>
      <c r="FI432" s="13">
        <v>1.416145E-5</v>
      </c>
      <c r="FJ432" s="13">
        <v>1.409559E-5</v>
      </c>
      <c r="FK432" s="13">
        <v>1.394433E-5</v>
      </c>
      <c r="FL432" s="13">
        <v>1.366954E-5</v>
      </c>
      <c r="FM432" s="13">
        <v>1.3580050000000001E-5</v>
      </c>
      <c r="FN432" s="13">
        <v>1.3617349999999999E-5</v>
      </c>
      <c r="FO432" s="13">
        <v>1.3560439999999999E-5</v>
      </c>
      <c r="FP432" s="13">
        <v>1.3425820000000001E-5</v>
      </c>
      <c r="FQ432" s="13">
        <v>1.350751E-5</v>
      </c>
      <c r="FR432" s="13">
        <v>1.3840330000000001E-5</v>
      </c>
      <c r="FS432" s="13">
        <v>1.4069929999999999E-5</v>
      </c>
      <c r="FT432" s="13">
        <v>1.413482E-5</v>
      </c>
      <c r="FU432" s="13">
        <v>1.4086540000000001E-5</v>
      </c>
      <c r="FV432" s="13">
        <v>1.3893029999999999E-5</v>
      </c>
      <c r="FW432" s="13">
        <v>1.365763E-5</v>
      </c>
      <c r="FX432" s="13">
        <v>1.350114E-5</v>
      </c>
      <c r="FY432" s="13">
        <v>1.3244079999999999E-5</v>
      </c>
      <c r="FZ432" s="13">
        <v>1.278908E-5</v>
      </c>
      <c r="GA432" s="13">
        <v>1.249798E-5</v>
      </c>
      <c r="GB432" s="13">
        <v>1.257358E-5</v>
      </c>
      <c r="GC432" s="13">
        <v>1.282342E-5</v>
      </c>
      <c r="GD432" s="13">
        <v>1.298364E-5</v>
      </c>
      <c r="GE432" s="13">
        <v>1.320886E-5</v>
      </c>
      <c r="GF432" s="13">
        <v>1.3637329999999999E-5</v>
      </c>
      <c r="GG432" s="13">
        <v>1.3937900000000001E-5</v>
      </c>
      <c r="GH432" s="13">
        <v>1.3874089999999999E-5</v>
      </c>
      <c r="GI432" s="13">
        <v>1.350279E-5</v>
      </c>
      <c r="GJ432" s="13">
        <v>1.313523E-5</v>
      </c>
      <c r="GK432" s="13">
        <v>1.2729620000000001E-5</v>
      </c>
      <c r="GL432" s="13">
        <v>1.231578E-5</v>
      </c>
      <c r="GM432" s="13">
        <v>1.2034320000000001E-5</v>
      </c>
      <c r="GN432" s="13">
        <v>1.205743E-5</v>
      </c>
      <c r="GO432" s="13">
        <v>1.2206839999999999E-5</v>
      </c>
      <c r="GP432" s="13">
        <v>1.2320029999999999E-5</v>
      </c>
      <c r="GQ432" s="13">
        <v>1.230045E-5</v>
      </c>
      <c r="GR432" s="13">
        <v>1.247057E-5</v>
      </c>
      <c r="GS432" s="13">
        <v>1.281197E-5</v>
      </c>
      <c r="GT432" s="13">
        <v>1.284517E-5</v>
      </c>
      <c r="GU432" s="13">
        <v>1.2645180000000001E-5</v>
      </c>
      <c r="GV432" s="13">
        <v>1.264653E-5</v>
      </c>
      <c r="GW432" s="13">
        <v>1.2739749999999999E-5</v>
      </c>
      <c r="GX432" s="13">
        <v>1.2569649999999999E-5</v>
      </c>
    </row>
    <row r="433" spans="1:206" x14ac:dyDescent="0.25">
      <c r="A433" s="13" t="str">
        <f t="shared" si="5"/>
        <v>Boom-ULTRA COARSE-1-14-3</v>
      </c>
      <c r="B433" s="13" t="s">
        <v>57</v>
      </c>
      <c r="C433" s="13" t="s">
        <v>42</v>
      </c>
      <c r="D433" s="23">
        <v>1</v>
      </c>
      <c r="E433" s="23">
        <v>14</v>
      </c>
      <c r="F433" s="32">
        <v>3</v>
      </c>
      <c r="G433" s="13">
        <v>9.9200450000000006E-3</v>
      </c>
      <c r="H433" s="13">
        <v>6.5223160000000002E-3</v>
      </c>
      <c r="I433" s="13">
        <v>4.7591070000000003E-3</v>
      </c>
      <c r="J433" s="13">
        <v>3.66761E-3</v>
      </c>
      <c r="K433" s="13">
        <v>2.8982779999999998E-3</v>
      </c>
      <c r="L433" s="13">
        <v>2.3360429999999999E-3</v>
      </c>
      <c r="M433" s="13">
        <v>2.0026969999999999E-3</v>
      </c>
      <c r="N433" s="13">
        <v>1.6867029999999999E-3</v>
      </c>
      <c r="O433" s="13">
        <v>1.414511E-3</v>
      </c>
      <c r="P433" s="13">
        <v>1.214871E-3</v>
      </c>
      <c r="Q433" s="13">
        <v>1.0137200000000001E-3</v>
      </c>
      <c r="R433" s="13">
        <v>8.2016140000000005E-4</v>
      </c>
      <c r="S433" s="13">
        <v>6.8796860000000005E-4</v>
      </c>
      <c r="T433" s="13">
        <v>5.6805509999999996E-4</v>
      </c>
      <c r="U433" s="13">
        <v>4.7132929999999998E-4</v>
      </c>
      <c r="V433" s="13">
        <v>3.8350720000000001E-4</v>
      </c>
      <c r="W433" s="13">
        <v>3.2240030000000002E-4</v>
      </c>
      <c r="X433" s="13">
        <v>2.7581509999999998E-4</v>
      </c>
      <c r="Y433" s="13">
        <v>2.399604E-4</v>
      </c>
      <c r="Z433" s="13">
        <v>2.109035E-4</v>
      </c>
      <c r="AA433" s="13">
        <v>1.868777E-4</v>
      </c>
      <c r="AB433" s="13">
        <v>1.6790849999999999E-4</v>
      </c>
      <c r="AC433" s="13">
        <v>1.5150130000000001E-4</v>
      </c>
      <c r="AD433" s="13">
        <v>1.3747149999999999E-4</v>
      </c>
      <c r="AE433" s="13">
        <v>1.261457E-4</v>
      </c>
      <c r="AF433" s="13">
        <v>1.1573930000000001E-4</v>
      </c>
      <c r="AG433" s="13">
        <v>1.069654E-4</v>
      </c>
      <c r="AH433" s="13">
        <v>9.9569409999999996E-5</v>
      </c>
      <c r="AI433" s="13">
        <v>9.3250279999999996E-5</v>
      </c>
      <c r="AJ433" s="13">
        <v>8.7696710000000004E-5</v>
      </c>
      <c r="AK433" s="13">
        <v>8.2906100000000002E-5</v>
      </c>
      <c r="AL433" s="13">
        <v>7.8561720000000005E-5</v>
      </c>
      <c r="AM433" s="13">
        <v>7.4342159999999998E-5</v>
      </c>
      <c r="AN433" s="13">
        <v>7.0762719999999994E-5</v>
      </c>
      <c r="AO433" s="13">
        <v>6.7794140000000005E-5</v>
      </c>
      <c r="AP433" s="13">
        <v>6.4950789999999994E-5</v>
      </c>
      <c r="AQ433" s="13">
        <v>6.2322069999999995E-5</v>
      </c>
      <c r="AR433" s="13">
        <v>6.0087070000000001E-5</v>
      </c>
      <c r="AS433" s="13">
        <v>5.7667509999999997E-5</v>
      </c>
      <c r="AT433" s="13">
        <v>5.5512530000000003E-5</v>
      </c>
      <c r="AU433" s="13">
        <v>5.3571150000000003E-5</v>
      </c>
      <c r="AV433" s="13">
        <v>5.170577E-5</v>
      </c>
      <c r="AW433" s="13">
        <v>4.9969010000000003E-5</v>
      </c>
      <c r="AX433" s="13">
        <v>4.8275939999999999E-5</v>
      </c>
      <c r="AY433" s="13">
        <v>4.6848650000000001E-5</v>
      </c>
      <c r="AZ433" s="13">
        <v>4.5439029999999999E-5</v>
      </c>
      <c r="BA433" s="13">
        <v>4.4259470000000003E-5</v>
      </c>
      <c r="BB433" s="13">
        <v>4.3208289999999997E-5</v>
      </c>
      <c r="BC433" s="13">
        <v>4.232569E-5</v>
      </c>
      <c r="BD433" s="13">
        <v>4.1361430000000002E-5</v>
      </c>
      <c r="BE433" s="13">
        <v>4.0576749999999997E-5</v>
      </c>
      <c r="BF433" s="13">
        <v>3.9753060000000001E-5</v>
      </c>
      <c r="BG433" s="13">
        <v>3.8862120000000003E-5</v>
      </c>
      <c r="BH433" s="13">
        <v>3.822828E-5</v>
      </c>
      <c r="BI433" s="13">
        <v>3.7405109999999999E-5</v>
      </c>
      <c r="BJ433" s="13">
        <v>3.6827420000000001E-5</v>
      </c>
      <c r="BK433" s="13">
        <v>3.6224379999999997E-5</v>
      </c>
      <c r="BL433" s="13">
        <v>3.5264500000000001E-5</v>
      </c>
      <c r="BM433" s="13">
        <v>3.4885139999999999E-5</v>
      </c>
      <c r="BN433" s="13">
        <v>3.426929E-5</v>
      </c>
      <c r="BO433" s="13">
        <v>3.3752669999999997E-5</v>
      </c>
      <c r="BP433" s="13">
        <v>3.3229060000000001E-5</v>
      </c>
      <c r="BQ433" s="13">
        <v>3.2474439999999998E-5</v>
      </c>
      <c r="BR433" s="13">
        <v>3.2038059999999998E-5</v>
      </c>
      <c r="BS433" s="13">
        <v>3.1675650000000002E-5</v>
      </c>
      <c r="BT433" s="13">
        <v>3.1383039999999997E-5</v>
      </c>
      <c r="BU433" s="13">
        <v>3.1300629999999999E-5</v>
      </c>
      <c r="BV433" s="13">
        <v>3.09004E-5</v>
      </c>
      <c r="BW433" s="13">
        <v>3.0359979999999999E-5</v>
      </c>
      <c r="BX433" s="13">
        <v>3.0118479999999998E-5</v>
      </c>
      <c r="BY433" s="13">
        <v>2.994555E-5</v>
      </c>
      <c r="BZ433" s="13">
        <v>2.96752E-5</v>
      </c>
      <c r="CA433" s="13">
        <v>2.9594199999999999E-5</v>
      </c>
      <c r="CB433" s="13">
        <v>2.9375760000000001E-5</v>
      </c>
      <c r="CC433" s="13">
        <v>2.8923240000000001E-5</v>
      </c>
      <c r="CD433" s="13">
        <v>2.847334E-5</v>
      </c>
      <c r="CE433" s="13">
        <v>2.835521E-5</v>
      </c>
      <c r="CF433" s="13">
        <v>2.8224500000000001E-5</v>
      </c>
      <c r="CG433" s="13">
        <v>2.8043560000000001E-5</v>
      </c>
      <c r="CH433" s="13">
        <v>2.7994120000000002E-5</v>
      </c>
      <c r="CI433" s="13">
        <v>2.7767319999999999E-5</v>
      </c>
      <c r="CJ433" s="13">
        <v>2.7338480000000001E-5</v>
      </c>
      <c r="CK433" s="13">
        <v>2.69215E-5</v>
      </c>
      <c r="CL433" s="13">
        <v>2.6756800000000001E-5</v>
      </c>
      <c r="CM433" s="13">
        <v>2.6716129999999999E-5</v>
      </c>
      <c r="CN433" s="13">
        <v>2.6608179999999999E-5</v>
      </c>
      <c r="CO433" s="13">
        <v>2.6501239999999999E-5</v>
      </c>
      <c r="CP433" s="13">
        <v>2.6458609999999998E-5</v>
      </c>
      <c r="CQ433" s="13">
        <v>2.6079900000000001E-5</v>
      </c>
      <c r="CR433" s="13">
        <v>2.570463E-5</v>
      </c>
      <c r="CS433" s="13">
        <v>2.547642E-5</v>
      </c>
      <c r="CT433" s="13">
        <v>2.5206320000000001E-5</v>
      </c>
      <c r="CU433" s="13">
        <v>2.524568E-5</v>
      </c>
      <c r="CV433" s="13">
        <v>2.5036900000000001E-5</v>
      </c>
      <c r="CW433" s="13">
        <v>2.49842E-5</v>
      </c>
      <c r="CX433" s="13">
        <v>2.5211800000000001E-5</v>
      </c>
      <c r="CY433" s="13">
        <v>2.495009E-5</v>
      </c>
      <c r="CZ433" s="13">
        <v>2.435839E-5</v>
      </c>
      <c r="DA433" s="13">
        <v>2.3983699999999999E-5</v>
      </c>
      <c r="DB433" s="13">
        <v>2.360871E-5</v>
      </c>
      <c r="DC433" s="13">
        <v>2.3592939999999998E-5</v>
      </c>
      <c r="DD433" s="13">
        <v>2.387039E-5</v>
      </c>
      <c r="DE433" s="13">
        <v>2.36706E-5</v>
      </c>
      <c r="DF433" s="13">
        <v>2.346186E-5</v>
      </c>
      <c r="DG433" s="13">
        <v>2.3433599999999999E-5</v>
      </c>
      <c r="DH433" s="13">
        <v>2.319737E-5</v>
      </c>
      <c r="DI433" s="13">
        <v>2.289955E-5</v>
      </c>
      <c r="DJ433" s="13">
        <v>2.277619E-5</v>
      </c>
      <c r="DK433" s="13">
        <v>2.269071E-5</v>
      </c>
      <c r="DL433" s="13">
        <v>2.220187E-5</v>
      </c>
      <c r="DM433" s="13">
        <v>2.1650399999999999E-5</v>
      </c>
      <c r="DN433" s="13">
        <v>2.1204669999999998E-5</v>
      </c>
      <c r="DO433" s="13">
        <v>2.0833539999999999E-5</v>
      </c>
      <c r="DP433" s="13">
        <v>2.061382E-5</v>
      </c>
      <c r="DQ433" s="13">
        <v>2.052431E-5</v>
      </c>
      <c r="DR433" s="13">
        <v>2.0517859999999999E-5</v>
      </c>
      <c r="DS433" s="13">
        <v>2.020039E-5</v>
      </c>
      <c r="DT433" s="13">
        <v>1.9636909999999999E-5</v>
      </c>
      <c r="DU433" s="13">
        <v>1.919134E-5</v>
      </c>
      <c r="DV433" s="13">
        <v>1.8762509999999999E-5</v>
      </c>
      <c r="DW433" s="13">
        <v>1.851861E-5</v>
      </c>
      <c r="DX433" s="13">
        <v>1.8413589999999999E-5</v>
      </c>
      <c r="DY433" s="13">
        <v>1.8327510000000001E-5</v>
      </c>
      <c r="DZ433" s="13">
        <v>1.8334340000000001E-5</v>
      </c>
      <c r="EA433" s="13">
        <v>1.8126199999999999E-5</v>
      </c>
      <c r="EB433" s="13">
        <v>1.7651789999999999E-5</v>
      </c>
      <c r="EC433" s="13">
        <v>1.7244560000000001E-5</v>
      </c>
      <c r="ED433" s="13">
        <v>1.6746030000000001E-5</v>
      </c>
      <c r="EE433" s="13">
        <v>1.6418169999999999E-5</v>
      </c>
      <c r="EF433" s="13">
        <v>1.6350140000000001E-5</v>
      </c>
      <c r="EG433" s="13">
        <v>1.6360479999999999E-5</v>
      </c>
      <c r="EH433" s="13">
        <v>1.6380420000000001E-5</v>
      </c>
      <c r="EI433" s="13">
        <v>1.6328740000000001E-5</v>
      </c>
      <c r="EJ433" s="13">
        <v>1.6060220000000001E-5</v>
      </c>
      <c r="EK433" s="13">
        <v>1.568263E-5</v>
      </c>
      <c r="EL433" s="13">
        <v>1.5296509999999999E-5</v>
      </c>
      <c r="EM433" s="13">
        <v>1.4785230000000001E-5</v>
      </c>
      <c r="EN433" s="13">
        <v>1.4477009999999999E-5</v>
      </c>
      <c r="EO433" s="13">
        <v>1.4350599999999999E-5</v>
      </c>
      <c r="EP433" s="13">
        <v>1.431484E-5</v>
      </c>
      <c r="EQ433" s="13">
        <v>1.4253419999999999E-5</v>
      </c>
      <c r="ER433" s="13">
        <v>1.426856E-5</v>
      </c>
      <c r="ES433" s="13">
        <v>1.430479E-5</v>
      </c>
      <c r="ET433" s="13">
        <v>1.4256589999999999E-5</v>
      </c>
      <c r="EU433" s="13">
        <v>1.417967E-5</v>
      </c>
      <c r="EV433" s="13">
        <v>1.4061189999999999E-5</v>
      </c>
      <c r="EW433" s="13">
        <v>1.3826040000000001E-5</v>
      </c>
      <c r="EX433" s="13">
        <v>1.36565E-5</v>
      </c>
      <c r="EY433" s="13">
        <v>1.3556030000000001E-5</v>
      </c>
      <c r="EZ433" s="13">
        <v>1.361901E-5</v>
      </c>
      <c r="FA433" s="13">
        <v>1.3700890000000001E-5</v>
      </c>
      <c r="FB433" s="13">
        <v>1.367691E-5</v>
      </c>
      <c r="FC433" s="13">
        <v>1.3795169999999999E-5</v>
      </c>
      <c r="FD433" s="13">
        <v>1.381007E-5</v>
      </c>
      <c r="FE433" s="13">
        <v>1.374331E-5</v>
      </c>
      <c r="FF433" s="13">
        <v>1.362221E-5</v>
      </c>
      <c r="FG433" s="13">
        <v>1.34185E-5</v>
      </c>
      <c r="FH433" s="13">
        <v>1.3221919999999999E-5</v>
      </c>
      <c r="FI433" s="13">
        <v>1.303798E-5</v>
      </c>
      <c r="FJ433" s="13">
        <v>1.293708E-5</v>
      </c>
      <c r="FK433" s="13">
        <v>1.3046569999999999E-5</v>
      </c>
      <c r="FL433" s="13">
        <v>1.313846E-5</v>
      </c>
      <c r="FM433" s="13">
        <v>1.3101440000000001E-5</v>
      </c>
      <c r="FN433" s="13">
        <v>1.308562E-5</v>
      </c>
      <c r="FO433" s="13">
        <v>1.312938E-5</v>
      </c>
      <c r="FP433" s="13">
        <v>1.312139E-5</v>
      </c>
      <c r="FQ433" s="13">
        <v>1.3031359999999999E-5</v>
      </c>
      <c r="FR433" s="13">
        <v>1.277882E-5</v>
      </c>
      <c r="FS433" s="13">
        <v>1.268406E-5</v>
      </c>
      <c r="FT433" s="13">
        <v>1.268888E-5</v>
      </c>
      <c r="FU433" s="13">
        <v>1.2585170000000001E-5</v>
      </c>
      <c r="FV433" s="13">
        <v>1.2451640000000001E-5</v>
      </c>
      <c r="FW433" s="13">
        <v>1.2326830000000001E-5</v>
      </c>
      <c r="FX433" s="13">
        <v>1.2338330000000001E-5</v>
      </c>
      <c r="FY433" s="13">
        <v>1.237998E-5</v>
      </c>
      <c r="FZ433" s="13">
        <v>1.234678E-5</v>
      </c>
      <c r="GA433" s="13">
        <v>1.232857E-5</v>
      </c>
      <c r="GB433" s="13">
        <v>1.239981E-5</v>
      </c>
      <c r="GC433" s="13">
        <v>1.238925E-5</v>
      </c>
      <c r="GD433" s="13">
        <v>1.2386819999999999E-5</v>
      </c>
      <c r="GE433" s="13">
        <v>1.236515E-5</v>
      </c>
      <c r="GF433" s="13">
        <v>1.226783E-5</v>
      </c>
      <c r="GG433" s="13">
        <v>1.2105950000000001E-5</v>
      </c>
      <c r="GH433" s="13">
        <v>1.195493E-5</v>
      </c>
      <c r="GI433" s="13">
        <v>1.1953290000000001E-5</v>
      </c>
      <c r="GJ433" s="13">
        <v>1.177091E-5</v>
      </c>
      <c r="GK433" s="13">
        <v>1.152938E-5</v>
      </c>
      <c r="GL433" s="13">
        <v>1.151967E-5</v>
      </c>
      <c r="GM433" s="13">
        <v>1.161885E-5</v>
      </c>
      <c r="GN433" s="13">
        <v>1.1642160000000001E-5</v>
      </c>
      <c r="GO433" s="13">
        <v>1.1647150000000001E-5</v>
      </c>
      <c r="GP433" s="13">
        <v>1.186494E-5</v>
      </c>
      <c r="GQ433" s="13">
        <v>1.211183E-5</v>
      </c>
      <c r="GR433" s="13">
        <v>1.2136270000000001E-5</v>
      </c>
      <c r="GS433" s="13">
        <v>1.191304E-5</v>
      </c>
      <c r="GT433" s="13">
        <v>1.1745490000000001E-5</v>
      </c>
      <c r="GU433" s="13">
        <v>1.172846E-5</v>
      </c>
      <c r="GV433" s="13">
        <v>1.1553140000000001E-5</v>
      </c>
      <c r="GW433" s="13">
        <v>1.134145E-5</v>
      </c>
      <c r="GX433" s="13">
        <v>1.123391E-5</v>
      </c>
    </row>
    <row r="434" spans="1:206" x14ac:dyDescent="0.25">
      <c r="A434" s="13" t="str">
        <f t="shared" si="5"/>
        <v>Boom-ULTRA COARSE-1-7-3</v>
      </c>
      <c r="B434" s="13" t="s">
        <v>57</v>
      </c>
      <c r="C434" s="13" t="s">
        <v>42</v>
      </c>
      <c r="D434" s="23">
        <v>1</v>
      </c>
      <c r="E434" s="23">
        <v>7</v>
      </c>
      <c r="F434" s="32">
        <v>3</v>
      </c>
      <c r="G434" s="13">
        <v>6.4739250000000002E-3</v>
      </c>
      <c r="H434" s="13">
        <v>3.6517229999999999E-3</v>
      </c>
      <c r="I434" s="13">
        <v>2.6183840000000001E-3</v>
      </c>
      <c r="J434" s="13">
        <v>1.6809139999999999E-3</v>
      </c>
      <c r="K434" s="13">
        <v>1.006009E-3</v>
      </c>
      <c r="L434" s="13">
        <v>6.7390259999999997E-4</v>
      </c>
      <c r="M434" s="13">
        <v>5.6163290000000004E-4</v>
      </c>
      <c r="N434" s="13">
        <v>5.371401E-4</v>
      </c>
      <c r="O434" s="13">
        <v>5.1008189999999999E-4</v>
      </c>
      <c r="P434" s="13">
        <v>4.5411609999999999E-4</v>
      </c>
      <c r="Q434" s="13">
        <v>4.106612E-4</v>
      </c>
      <c r="R434" s="13">
        <v>3.6837609999999999E-4</v>
      </c>
      <c r="S434" s="13">
        <v>3.3558049999999999E-4</v>
      </c>
      <c r="T434" s="13">
        <v>2.9445920000000002E-4</v>
      </c>
      <c r="U434" s="13">
        <v>2.4969329999999999E-4</v>
      </c>
      <c r="V434" s="13">
        <v>2.0798419999999999E-4</v>
      </c>
      <c r="W434" s="13">
        <v>1.7654340000000001E-4</v>
      </c>
      <c r="X434" s="13">
        <v>1.5386999999999999E-4</v>
      </c>
      <c r="Y434" s="13">
        <v>1.3678710000000001E-4</v>
      </c>
      <c r="Z434" s="13">
        <v>1.2320110000000001E-4</v>
      </c>
      <c r="AA434" s="13">
        <v>1.127124E-4</v>
      </c>
      <c r="AB434" s="13">
        <v>1.054147E-4</v>
      </c>
      <c r="AC434" s="13">
        <v>1.005292E-4</v>
      </c>
      <c r="AD434" s="13">
        <v>9.6470230000000006E-5</v>
      </c>
      <c r="AE434" s="13">
        <v>9.2663760000000003E-5</v>
      </c>
      <c r="AF434" s="13">
        <v>8.9170590000000002E-5</v>
      </c>
      <c r="AG434" s="13">
        <v>8.6211109999999999E-5</v>
      </c>
      <c r="AH434" s="13">
        <v>8.3549330000000005E-5</v>
      </c>
      <c r="AI434" s="13">
        <v>8.1054410000000002E-5</v>
      </c>
      <c r="AJ434" s="13">
        <v>7.8691700000000004E-5</v>
      </c>
      <c r="AK434" s="13">
        <v>7.6465599999999995E-5</v>
      </c>
      <c r="AL434" s="13">
        <v>7.4212090000000007E-5</v>
      </c>
      <c r="AM434" s="13">
        <v>7.2064009999999994E-5</v>
      </c>
      <c r="AN434" s="13">
        <v>7.0059960000000001E-5</v>
      </c>
      <c r="AO434" s="13">
        <v>6.8068420000000002E-5</v>
      </c>
      <c r="AP434" s="13">
        <v>6.6168120000000002E-5</v>
      </c>
      <c r="AQ434" s="13">
        <v>6.4394239999999997E-5</v>
      </c>
      <c r="AR434" s="13">
        <v>6.2616599999999999E-5</v>
      </c>
      <c r="AS434" s="13">
        <v>6.103266E-5</v>
      </c>
      <c r="AT434" s="13">
        <v>5.9565429999999999E-5</v>
      </c>
      <c r="AU434" s="13">
        <v>5.8110920000000001E-5</v>
      </c>
      <c r="AV434" s="13">
        <v>5.6569929999999997E-5</v>
      </c>
      <c r="AW434" s="13">
        <v>5.5226200000000003E-5</v>
      </c>
      <c r="AX434" s="13">
        <v>5.3950999999999999E-5</v>
      </c>
      <c r="AY434" s="13">
        <v>5.2575550000000002E-5</v>
      </c>
      <c r="AZ434" s="13">
        <v>5.1180680000000001E-5</v>
      </c>
      <c r="BA434" s="13">
        <v>4.9932019999999997E-5</v>
      </c>
      <c r="BB434" s="13">
        <v>4.8921290000000001E-5</v>
      </c>
      <c r="BC434" s="13">
        <v>4.7860549999999997E-5</v>
      </c>
      <c r="BD434" s="13">
        <v>4.6690880000000002E-5</v>
      </c>
      <c r="BE434" s="13">
        <v>4.5835830000000001E-5</v>
      </c>
      <c r="BF434" s="13">
        <v>4.4888939999999999E-5</v>
      </c>
      <c r="BG434" s="13">
        <v>4.3957440000000003E-5</v>
      </c>
      <c r="BH434" s="13">
        <v>4.2963129999999997E-5</v>
      </c>
      <c r="BI434" s="13">
        <v>4.1947850000000002E-5</v>
      </c>
      <c r="BJ434" s="13">
        <v>4.097287E-5</v>
      </c>
      <c r="BK434" s="13">
        <v>4.0252210000000001E-5</v>
      </c>
      <c r="BL434" s="13">
        <v>3.9776230000000003E-5</v>
      </c>
      <c r="BM434" s="13">
        <v>3.9038159999999999E-5</v>
      </c>
      <c r="BN434" s="13">
        <v>3.8281090000000001E-5</v>
      </c>
      <c r="BO434" s="13">
        <v>3.7876120000000003E-5</v>
      </c>
      <c r="BP434" s="13">
        <v>3.7497219999999999E-5</v>
      </c>
      <c r="BQ434" s="13">
        <v>3.7102759999999997E-5</v>
      </c>
      <c r="BR434" s="13">
        <v>3.6445520000000003E-5</v>
      </c>
      <c r="BS434" s="13">
        <v>3.5878250000000002E-5</v>
      </c>
      <c r="BT434" s="13">
        <v>3.543662E-5</v>
      </c>
      <c r="BU434" s="13">
        <v>3.5124170000000003E-5</v>
      </c>
      <c r="BV434" s="13">
        <v>3.4635090000000002E-5</v>
      </c>
      <c r="BW434" s="13">
        <v>3.4307219999999997E-5</v>
      </c>
      <c r="BX434" s="13">
        <v>3.3851209999999999E-5</v>
      </c>
      <c r="BY434" s="13">
        <v>3.340477E-5</v>
      </c>
      <c r="BZ434" s="13">
        <v>3.281573E-5</v>
      </c>
      <c r="CA434" s="13">
        <v>3.2229630000000003E-5</v>
      </c>
      <c r="CB434" s="13">
        <v>3.1798680000000003E-5</v>
      </c>
      <c r="CC434" s="13">
        <v>3.159193E-5</v>
      </c>
      <c r="CD434" s="13">
        <v>3.1252579999999998E-5</v>
      </c>
      <c r="CE434" s="13">
        <v>3.0760080000000002E-5</v>
      </c>
      <c r="CF434" s="13">
        <v>3.0197410000000001E-5</v>
      </c>
      <c r="CG434" s="13">
        <v>2.9656770000000002E-5</v>
      </c>
      <c r="CH434" s="13">
        <v>2.9378710000000001E-5</v>
      </c>
      <c r="CI434" s="13">
        <v>2.9043769999999999E-5</v>
      </c>
      <c r="CJ434" s="13">
        <v>2.8926200000000001E-5</v>
      </c>
      <c r="CK434" s="13">
        <v>2.8881110000000001E-5</v>
      </c>
      <c r="CL434" s="13">
        <v>2.8229459999999999E-5</v>
      </c>
      <c r="CM434" s="13">
        <v>2.7580740000000001E-5</v>
      </c>
      <c r="CN434" s="13">
        <v>2.7219910000000001E-5</v>
      </c>
      <c r="CO434" s="13">
        <v>2.7024540000000001E-5</v>
      </c>
      <c r="CP434" s="13">
        <v>2.694431E-5</v>
      </c>
      <c r="CQ434" s="13">
        <v>2.66575E-5</v>
      </c>
      <c r="CR434" s="13">
        <v>2.6366069999999999E-5</v>
      </c>
      <c r="CS434" s="13">
        <v>2.5972530000000001E-5</v>
      </c>
      <c r="CT434" s="13">
        <v>2.571645E-5</v>
      </c>
      <c r="CU434" s="13">
        <v>2.5554569999999999E-5</v>
      </c>
      <c r="CV434" s="13">
        <v>2.4951950000000001E-5</v>
      </c>
      <c r="CW434" s="13">
        <v>2.455416E-5</v>
      </c>
      <c r="CX434" s="13">
        <v>2.427301E-5</v>
      </c>
      <c r="CY434" s="13">
        <v>2.398817E-5</v>
      </c>
      <c r="CZ434" s="13">
        <v>2.35918E-5</v>
      </c>
      <c r="DA434" s="13">
        <v>2.3049750000000001E-5</v>
      </c>
      <c r="DB434" s="13">
        <v>2.2582090000000001E-5</v>
      </c>
      <c r="DC434" s="13">
        <v>2.2405120000000001E-5</v>
      </c>
      <c r="DD434" s="13">
        <v>2.2025070000000002E-5</v>
      </c>
      <c r="DE434" s="13">
        <v>2.1881360000000001E-5</v>
      </c>
      <c r="DF434" s="13">
        <v>2.1689030000000001E-5</v>
      </c>
      <c r="DG434" s="13">
        <v>2.131502E-5</v>
      </c>
      <c r="DH434" s="13">
        <v>2.071358E-5</v>
      </c>
      <c r="DI434" s="13">
        <v>2.026123E-5</v>
      </c>
      <c r="DJ434" s="13">
        <v>1.9972630000000001E-5</v>
      </c>
      <c r="DK434" s="13">
        <v>1.9815619999999998E-5</v>
      </c>
      <c r="DL434" s="13">
        <v>1.9656379999999999E-5</v>
      </c>
      <c r="DM434" s="13">
        <v>1.9522340000000001E-5</v>
      </c>
      <c r="DN434" s="13">
        <v>1.9364120000000001E-5</v>
      </c>
      <c r="DO434" s="13">
        <v>1.8950429999999999E-5</v>
      </c>
      <c r="DP434" s="13">
        <v>1.861567E-5</v>
      </c>
      <c r="DQ434" s="13">
        <v>1.8238980000000001E-5</v>
      </c>
      <c r="DR434" s="13">
        <v>1.772412E-5</v>
      </c>
      <c r="DS434" s="13">
        <v>1.7657050000000001E-5</v>
      </c>
      <c r="DT434" s="13">
        <v>1.775507E-5</v>
      </c>
      <c r="DU434" s="13">
        <v>1.748505E-5</v>
      </c>
      <c r="DV434" s="13">
        <v>1.726202E-5</v>
      </c>
      <c r="DW434" s="13">
        <v>1.6953389999999999E-5</v>
      </c>
      <c r="DX434" s="13">
        <v>1.6678950000000001E-5</v>
      </c>
      <c r="DY434" s="13">
        <v>1.632432E-5</v>
      </c>
      <c r="DZ434" s="13">
        <v>1.609242E-5</v>
      </c>
      <c r="EA434" s="13">
        <v>1.5995739999999999E-5</v>
      </c>
      <c r="EB434" s="13">
        <v>1.582178E-5</v>
      </c>
      <c r="EC434" s="13">
        <v>1.5690970000000001E-5</v>
      </c>
      <c r="ED434" s="13">
        <v>1.5462710000000001E-5</v>
      </c>
      <c r="EE434" s="13">
        <v>1.508918E-5</v>
      </c>
      <c r="EF434" s="13">
        <v>1.501642E-5</v>
      </c>
      <c r="EG434" s="13">
        <v>1.5164629999999999E-5</v>
      </c>
      <c r="EH434" s="13">
        <v>1.5170050000000001E-5</v>
      </c>
      <c r="EI434" s="13">
        <v>1.510979E-5</v>
      </c>
      <c r="EJ434" s="13">
        <v>1.49521E-5</v>
      </c>
      <c r="EK434" s="13">
        <v>1.4714859999999999E-5</v>
      </c>
      <c r="EL434" s="13">
        <v>1.430786E-5</v>
      </c>
      <c r="EM434" s="13">
        <v>1.3892109999999999E-5</v>
      </c>
      <c r="EN434" s="13">
        <v>1.384388E-5</v>
      </c>
      <c r="EO434" s="13">
        <v>1.4090580000000001E-5</v>
      </c>
      <c r="EP434" s="13">
        <v>1.422618E-5</v>
      </c>
      <c r="EQ434" s="13">
        <v>1.4208619999999999E-5</v>
      </c>
      <c r="ER434" s="13">
        <v>1.406531E-5</v>
      </c>
      <c r="ES434" s="13">
        <v>1.388815E-5</v>
      </c>
      <c r="ET434" s="13">
        <v>1.361116E-5</v>
      </c>
      <c r="EU434" s="13">
        <v>1.337571E-5</v>
      </c>
      <c r="EV434" s="13">
        <v>1.332199E-5</v>
      </c>
      <c r="EW434" s="13">
        <v>1.324341E-5</v>
      </c>
      <c r="EX434" s="13">
        <v>1.3103939999999999E-5</v>
      </c>
      <c r="EY434" s="13">
        <v>1.303544E-5</v>
      </c>
      <c r="EZ434" s="13">
        <v>1.2918920000000001E-5</v>
      </c>
      <c r="FA434" s="13">
        <v>1.281863E-5</v>
      </c>
      <c r="FB434" s="13">
        <v>1.2755729999999999E-5</v>
      </c>
      <c r="FC434" s="13">
        <v>1.2686250000000001E-5</v>
      </c>
      <c r="FD434" s="13">
        <v>1.2714879999999999E-5</v>
      </c>
      <c r="FE434" s="13">
        <v>1.273363E-5</v>
      </c>
      <c r="FF434" s="13">
        <v>1.266282E-5</v>
      </c>
      <c r="FG434" s="13">
        <v>1.2459249999999999E-5</v>
      </c>
      <c r="FH434" s="13">
        <v>1.2216500000000001E-5</v>
      </c>
      <c r="FI434" s="13">
        <v>1.20239E-5</v>
      </c>
      <c r="FJ434" s="13">
        <v>1.191746E-5</v>
      </c>
      <c r="FK434" s="13">
        <v>1.18802E-5</v>
      </c>
      <c r="FL434" s="13">
        <v>1.1946850000000001E-5</v>
      </c>
      <c r="FM434" s="13">
        <v>1.1723799999999999E-5</v>
      </c>
      <c r="FN434" s="13">
        <v>1.1525050000000001E-5</v>
      </c>
      <c r="FO434" s="13">
        <v>1.157262E-5</v>
      </c>
      <c r="FP434" s="13">
        <v>1.149702E-5</v>
      </c>
      <c r="FQ434" s="13">
        <v>1.153131E-5</v>
      </c>
      <c r="FR434" s="13">
        <v>1.166951E-5</v>
      </c>
      <c r="FS434" s="13">
        <v>1.170799E-5</v>
      </c>
      <c r="FT434" s="13">
        <v>1.1701929999999999E-5</v>
      </c>
      <c r="FU434" s="13">
        <v>1.148573E-5</v>
      </c>
      <c r="FV434" s="13">
        <v>1.1139840000000001E-5</v>
      </c>
      <c r="FW434" s="13">
        <v>1.0825730000000001E-5</v>
      </c>
      <c r="FX434" s="13">
        <v>1.059709E-5</v>
      </c>
      <c r="FY434" s="13">
        <v>1.043935E-5</v>
      </c>
      <c r="FZ434" s="13">
        <v>1.0413810000000001E-5</v>
      </c>
      <c r="GA434" s="13">
        <v>1.0533729999999999E-5</v>
      </c>
      <c r="GB434" s="13">
        <v>1.070435E-5</v>
      </c>
      <c r="GC434" s="13">
        <v>1.0734070000000001E-5</v>
      </c>
      <c r="GD434" s="13">
        <v>1.059832E-5</v>
      </c>
      <c r="GE434" s="13">
        <v>1.038294E-5</v>
      </c>
      <c r="GF434" s="13">
        <v>1.013178E-5</v>
      </c>
      <c r="GG434" s="13">
        <v>9.8060349999999997E-6</v>
      </c>
      <c r="GH434" s="13">
        <v>9.4003599999999996E-6</v>
      </c>
      <c r="GI434" s="13">
        <v>9.2488830000000007E-6</v>
      </c>
      <c r="GJ434" s="13">
        <v>9.1501420000000006E-6</v>
      </c>
      <c r="GK434" s="13">
        <v>9.0523339999999994E-6</v>
      </c>
      <c r="GL434" s="13">
        <v>9.0913530000000005E-6</v>
      </c>
      <c r="GM434" s="13">
        <v>9.0823969999999998E-6</v>
      </c>
      <c r="GN434" s="13">
        <v>9.0523369999999992E-6</v>
      </c>
      <c r="GO434" s="13">
        <v>9.1126490000000005E-6</v>
      </c>
      <c r="GP434" s="13">
        <v>9.0922620000000004E-6</v>
      </c>
      <c r="GQ434" s="13">
        <v>9.0096400000000004E-6</v>
      </c>
      <c r="GR434" s="13">
        <v>8.8040209999999998E-6</v>
      </c>
      <c r="GS434" s="13">
        <v>8.6083670000000002E-6</v>
      </c>
      <c r="GT434" s="13">
        <v>8.6228320000000007E-6</v>
      </c>
      <c r="GU434" s="13">
        <v>8.505004E-6</v>
      </c>
      <c r="GV434" s="13">
        <v>8.2740340000000004E-6</v>
      </c>
      <c r="GW434" s="13">
        <v>8.1347440000000006E-6</v>
      </c>
      <c r="GX434" s="13">
        <v>7.9032629999999998E-6</v>
      </c>
    </row>
    <row r="435" spans="1:206" x14ac:dyDescent="0.25">
      <c r="A435" s="13" t="str">
        <f t="shared" si="5"/>
        <v>Boom-FINE-1.2-20-Any</v>
      </c>
      <c r="B435" s="13" t="s">
        <v>57</v>
      </c>
      <c r="C435" s="13" t="s">
        <v>30</v>
      </c>
      <c r="D435" s="23">
        <v>1.2</v>
      </c>
      <c r="E435" s="23">
        <v>20</v>
      </c>
      <c r="F435" s="32" t="s">
        <v>48</v>
      </c>
      <c r="G435" s="33">
        <v>0.86382009999999998</v>
      </c>
      <c r="H435" s="33">
        <v>0.71613879999999996</v>
      </c>
      <c r="I435" s="33">
        <v>0.59877349999999996</v>
      </c>
      <c r="J435" s="33">
        <v>0.51382269999999997</v>
      </c>
      <c r="K435" s="33">
        <v>0.44854189999999999</v>
      </c>
      <c r="L435" s="33">
        <v>0.39674880000000001</v>
      </c>
      <c r="M435" s="33">
        <v>0.35409269999999998</v>
      </c>
      <c r="N435" s="33">
        <v>0.31848609999999999</v>
      </c>
      <c r="O435" s="33">
        <v>0.28854669999999999</v>
      </c>
      <c r="P435" s="33">
        <v>0.26283020000000001</v>
      </c>
      <c r="Q435" s="33">
        <v>0.24027409999999999</v>
      </c>
      <c r="R435" s="33">
        <v>0.22098719999999999</v>
      </c>
      <c r="S435" s="33">
        <v>0.2033616</v>
      </c>
      <c r="T435" s="33">
        <v>0.18818109999999999</v>
      </c>
      <c r="U435" s="33">
        <v>0.17426929999999999</v>
      </c>
      <c r="V435" s="33">
        <v>0.16211490000000001</v>
      </c>
      <c r="W435" s="33">
        <v>0.1510425</v>
      </c>
      <c r="X435" s="33">
        <v>0.1408306</v>
      </c>
      <c r="Y435" s="33">
        <v>0.1316628</v>
      </c>
      <c r="Z435" s="33">
        <v>0.1234121</v>
      </c>
      <c r="AA435" s="33">
        <v>0.11523369999999999</v>
      </c>
      <c r="AB435" s="33">
        <v>0.10844959999999999</v>
      </c>
      <c r="AC435" s="33">
        <v>0.101824</v>
      </c>
      <c r="AD435" s="33">
        <v>9.5890630000000004E-2</v>
      </c>
      <c r="AE435" s="33">
        <v>9.0430040000000003E-2</v>
      </c>
      <c r="AF435" s="33">
        <v>8.5101880000000005E-2</v>
      </c>
      <c r="AG435" s="33">
        <v>8.0548700000000001E-2</v>
      </c>
      <c r="AH435" s="33">
        <v>7.5966339999999993E-2</v>
      </c>
      <c r="AI435" s="33">
        <v>7.2068679999999996E-2</v>
      </c>
      <c r="AJ435" s="33">
        <v>6.8260000000000001E-2</v>
      </c>
      <c r="AK435" s="33">
        <v>6.4850260000000007E-2</v>
      </c>
      <c r="AL435" s="33">
        <v>6.1711149999999999E-2</v>
      </c>
      <c r="AM435" s="33">
        <v>5.8628319999999998E-2</v>
      </c>
      <c r="AN435" s="33">
        <v>5.5898059999999999E-2</v>
      </c>
      <c r="AO435" s="33">
        <v>5.3135880000000003E-2</v>
      </c>
      <c r="AP435" s="33">
        <v>5.0741290000000001E-2</v>
      </c>
      <c r="AQ435" s="33">
        <v>4.843799E-2</v>
      </c>
      <c r="AR435" s="33">
        <v>4.6409249999999999E-2</v>
      </c>
      <c r="AS435" s="33">
        <v>4.4604890000000001E-2</v>
      </c>
      <c r="AT435" s="33">
        <v>4.2794680000000002E-2</v>
      </c>
      <c r="AU435" s="33">
        <v>4.1050330000000003E-2</v>
      </c>
      <c r="AV435" s="33">
        <v>3.9423090000000001E-2</v>
      </c>
      <c r="AW435" s="33">
        <v>3.7870470000000003E-2</v>
      </c>
      <c r="AX435" s="33">
        <v>3.6421769999999999E-2</v>
      </c>
      <c r="AY435" s="33">
        <v>3.5030770000000003E-2</v>
      </c>
      <c r="AZ435" s="33">
        <v>3.3689719999999999E-2</v>
      </c>
      <c r="BA435" s="33">
        <v>3.2450420000000001E-2</v>
      </c>
      <c r="BB435" s="33">
        <v>3.1280599999999999E-2</v>
      </c>
      <c r="BC435" s="33">
        <v>3.0148399999999999E-2</v>
      </c>
      <c r="BD435" s="33">
        <v>2.9060800000000001E-2</v>
      </c>
      <c r="BE435" s="33">
        <v>2.8027409999999999E-2</v>
      </c>
      <c r="BF435" s="33">
        <v>2.7054269999999998E-2</v>
      </c>
      <c r="BG435" s="33">
        <v>2.613031E-2</v>
      </c>
      <c r="BH435" s="33">
        <v>2.521002E-2</v>
      </c>
      <c r="BI435" s="33">
        <v>2.4335389999999998E-2</v>
      </c>
      <c r="BJ435" s="33">
        <v>2.3502220000000001E-2</v>
      </c>
      <c r="BK435" s="33">
        <v>2.270697E-2</v>
      </c>
      <c r="BL435" s="33">
        <v>2.19461E-2</v>
      </c>
      <c r="BM435" s="33">
        <v>2.1218839999999999E-2</v>
      </c>
      <c r="BN435" s="33">
        <v>2.0525709999999999E-2</v>
      </c>
      <c r="BO435" s="33">
        <v>1.9864719999999999E-2</v>
      </c>
      <c r="BP435" s="33">
        <v>1.923482E-2</v>
      </c>
      <c r="BQ435" s="33">
        <v>1.8632880000000001E-2</v>
      </c>
      <c r="BR435" s="33">
        <v>1.8054290000000001E-2</v>
      </c>
      <c r="BS435" s="33">
        <v>1.7498050000000001E-2</v>
      </c>
      <c r="BT435" s="33">
        <v>1.6965549999999999E-2</v>
      </c>
      <c r="BU435" s="33">
        <v>1.645717E-2</v>
      </c>
      <c r="BV435" s="33">
        <v>1.59714E-2</v>
      </c>
      <c r="BW435" s="33">
        <v>1.550488E-2</v>
      </c>
      <c r="BX435" s="33">
        <v>1.505486E-2</v>
      </c>
      <c r="BY435" s="33">
        <v>1.4620960000000001E-2</v>
      </c>
      <c r="BZ435" s="33">
        <v>1.4203489999999999E-2</v>
      </c>
      <c r="CA435" s="33">
        <v>1.3803350000000001E-2</v>
      </c>
      <c r="CB435" s="33">
        <v>1.3420069999999999E-2</v>
      </c>
      <c r="CC435" s="33">
        <v>1.3053210000000001E-2</v>
      </c>
      <c r="CD435" s="33">
        <v>1.270077E-2</v>
      </c>
      <c r="CE435" s="33">
        <v>1.2360609999999999E-2</v>
      </c>
      <c r="CF435" s="33">
        <v>1.203079E-2</v>
      </c>
      <c r="CG435" s="33">
        <v>1.1711630000000001E-2</v>
      </c>
      <c r="CH435" s="33">
        <v>1.140502E-2</v>
      </c>
      <c r="CI435" s="33">
        <v>1.111325E-2</v>
      </c>
      <c r="CJ435" s="33">
        <v>1.0836139999999999E-2</v>
      </c>
      <c r="CK435" s="33">
        <v>1.056998E-2</v>
      </c>
      <c r="CL435" s="33">
        <v>1.0311310000000001E-2</v>
      </c>
      <c r="CM435" s="33">
        <v>1.005873E-2</v>
      </c>
      <c r="CN435" s="33">
        <v>9.8131510000000009E-3</v>
      </c>
      <c r="CO435" s="33">
        <v>9.576167E-3</v>
      </c>
      <c r="CP435" s="33">
        <v>9.3483230000000004E-3</v>
      </c>
      <c r="CQ435" s="33">
        <v>9.1298089999999991E-3</v>
      </c>
      <c r="CR435" s="33">
        <v>8.92072E-3</v>
      </c>
      <c r="CS435" s="33">
        <v>8.7201729999999995E-3</v>
      </c>
      <c r="CT435" s="33">
        <v>8.5261720000000003E-3</v>
      </c>
      <c r="CU435" s="33">
        <v>8.3371859999999999E-3</v>
      </c>
      <c r="CV435" s="33">
        <v>8.1535029999999994E-3</v>
      </c>
      <c r="CW435" s="33">
        <v>7.9759659999999993E-3</v>
      </c>
      <c r="CX435" s="33">
        <v>7.8055800000000003E-3</v>
      </c>
      <c r="CY435" s="33">
        <v>7.6424509999999998E-3</v>
      </c>
      <c r="CZ435" s="33">
        <v>7.4849460000000001E-3</v>
      </c>
      <c r="DA435" s="33">
        <v>7.3315539999999997E-3</v>
      </c>
      <c r="DB435" s="33">
        <v>7.1816229999999998E-3</v>
      </c>
      <c r="DC435" s="33">
        <v>7.0353339999999999E-3</v>
      </c>
      <c r="DD435" s="33">
        <v>6.8938250000000001E-3</v>
      </c>
      <c r="DE435" s="33">
        <v>6.7576090000000004E-3</v>
      </c>
      <c r="DF435" s="33">
        <v>6.626687E-3</v>
      </c>
      <c r="DG435" s="33">
        <v>6.5006439999999999E-3</v>
      </c>
      <c r="DH435" s="33">
        <v>6.3785059999999999E-3</v>
      </c>
      <c r="DI435" s="33">
        <v>6.2589719999999998E-3</v>
      </c>
      <c r="DJ435" s="33">
        <v>6.141522E-3</v>
      </c>
      <c r="DK435" s="33">
        <v>6.027106E-3</v>
      </c>
      <c r="DL435" s="33">
        <v>5.9171989999999997E-3</v>
      </c>
      <c r="DM435" s="33">
        <v>5.8126039999999999E-3</v>
      </c>
      <c r="DN435" s="33">
        <v>5.7119830000000003E-3</v>
      </c>
      <c r="DO435" s="33">
        <v>5.6136739999999999E-3</v>
      </c>
      <c r="DP435" s="33">
        <v>5.516193E-3</v>
      </c>
      <c r="DQ435" s="33">
        <v>5.419236E-3</v>
      </c>
      <c r="DR435" s="33">
        <v>5.324067E-3</v>
      </c>
      <c r="DS435" s="33">
        <v>5.2320409999999998E-3</v>
      </c>
      <c r="DT435" s="33">
        <v>5.144109E-3</v>
      </c>
      <c r="DU435" s="33">
        <v>5.0608659999999998E-3</v>
      </c>
      <c r="DV435" s="33">
        <v>4.9819110000000003E-3</v>
      </c>
      <c r="DW435" s="33">
        <v>4.9060839999999998E-3</v>
      </c>
      <c r="DX435" s="33">
        <v>4.8320070000000001E-3</v>
      </c>
      <c r="DY435" s="33">
        <v>4.7590920000000004E-3</v>
      </c>
      <c r="DZ435" s="33">
        <v>4.6880400000000001E-3</v>
      </c>
      <c r="EA435" s="33">
        <v>4.6196550000000003E-3</v>
      </c>
      <c r="EB435" s="33">
        <v>4.5540629999999997E-3</v>
      </c>
      <c r="EC435" s="33">
        <v>4.4907979999999998E-3</v>
      </c>
      <c r="ED435" s="33">
        <v>4.4293650000000002E-3</v>
      </c>
      <c r="EE435" s="33">
        <v>4.3698460000000001E-3</v>
      </c>
      <c r="EF435" s="33">
        <v>4.3123830000000004E-3</v>
      </c>
      <c r="EG435" s="33">
        <v>4.2569340000000004E-3</v>
      </c>
      <c r="EH435" s="33">
        <v>4.2032079999999999E-3</v>
      </c>
      <c r="EI435" s="33">
        <v>4.1509820000000001E-3</v>
      </c>
      <c r="EJ435" s="33">
        <v>4.1006059999999997E-3</v>
      </c>
      <c r="EK435" s="33">
        <v>4.0519479999999997E-3</v>
      </c>
      <c r="EL435" s="33">
        <v>4.00484E-3</v>
      </c>
      <c r="EM435" s="33">
        <v>3.9592730000000001E-3</v>
      </c>
      <c r="EN435" s="33">
        <v>3.9155279999999997E-3</v>
      </c>
      <c r="EO435" s="33">
        <v>3.8737340000000002E-3</v>
      </c>
      <c r="EP435" s="33">
        <v>3.8338059999999999E-3</v>
      </c>
      <c r="EQ435" s="33">
        <v>3.7955990000000002E-3</v>
      </c>
      <c r="ER435" s="33">
        <v>3.7587359999999999E-3</v>
      </c>
      <c r="ES435" s="33">
        <v>3.7226440000000002E-3</v>
      </c>
      <c r="ET435" s="33">
        <v>3.6871439999999998E-3</v>
      </c>
      <c r="EU435" s="33">
        <v>3.652144E-3</v>
      </c>
      <c r="EV435" s="33">
        <v>3.617594E-3</v>
      </c>
      <c r="EW435" s="33">
        <v>3.5836869999999999E-3</v>
      </c>
      <c r="EX435" s="33">
        <v>3.5507379999999999E-3</v>
      </c>
      <c r="EY435" s="33">
        <v>3.5188559999999999E-3</v>
      </c>
      <c r="EZ435" s="33">
        <v>3.4881840000000001E-3</v>
      </c>
      <c r="FA435" s="33">
        <v>3.4584210000000002E-3</v>
      </c>
      <c r="FB435" s="33">
        <v>3.4287269999999999E-3</v>
      </c>
      <c r="FC435" s="33">
        <v>3.3985840000000001E-3</v>
      </c>
      <c r="FD435" s="33">
        <v>3.3683900000000002E-3</v>
      </c>
      <c r="FE435" s="33">
        <v>3.3388089999999999E-3</v>
      </c>
      <c r="FF435" s="33">
        <v>3.3105750000000001E-3</v>
      </c>
      <c r="FG435" s="33">
        <v>3.2837080000000002E-3</v>
      </c>
      <c r="FH435" s="33">
        <v>3.2580030000000002E-3</v>
      </c>
      <c r="FI435" s="33">
        <v>3.2333750000000001E-3</v>
      </c>
      <c r="FJ435" s="33">
        <v>3.2095750000000001E-3</v>
      </c>
      <c r="FK435" s="33">
        <v>3.186061E-3</v>
      </c>
      <c r="FL435" s="33">
        <v>3.1621319999999998E-3</v>
      </c>
      <c r="FM435" s="33">
        <v>3.1375830000000002E-3</v>
      </c>
      <c r="FN435" s="33">
        <v>3.112802E-3</v>
      </c>
      <c r="FO435" s="33">
        <v>3.0881480000000002E-3</v>
      </c>
      <c r="FP435" s="33">
        <v>3.0638850000000001E-3</v>
      </c>
      <c r="FQ435" s="33">
        <v>3.0400219999999999E-3</v>
      </c>
      <c r="FR435" s="33">
        <v>3.0170499999999999E-3</v>
      </c>
      <c r="FS435" s="33">
        <v>2.9953039999999998E-3</v>
      </c>
      <c r="FT435" s="33">
        <v>2.9747720000000001E-3</v>
      </c>
      <c r="FU435" s="33">
        <v>2.9550689999999998E-3</v>
      </c>
      <c r="FV435" s="33">
        <v>2.9358919999999998E-3</v>
      </c>
      <c r="FW435" s="33">
        <v>2.917359E-3</v>
      </c>
      <c r="FX435" s="33">
        <v>2.8994699999999999E-3</v>
      </c>
      <c r="FY435" s="33">
        <v>2.8819969999999999E-3</v>
      </c>
      <c r="FZ435" s="33">
        <v>2.8648800000000002E-3</v>
      </c>
      <c r="GA435" s="33">
        <v>2.8480379999999998E-3</v>
      </c>
      <c r="GB435" s="33">
        <v>2.831699E-3</v>
      </c>
      <c r="GC435" s="33">
        <v>2.8161390000000001E-3</v>
      </c>
      <c r="GD435" s="33">
        <v>2.8014329999999999E-3</v>
      </c>
      <c r="GE435" s="33">
        <v>2.7872700000000001E-3</v>
      </c>
      <c r="GF435" s="33">
        <v>2.7733929999999999E-3</v>
      </c>
      <c r="GG435" s="33">
        <v>2.7597799999999999E-3</v>
      </c>
      <c r="GH435" s="33">
        <v>2.7466700000000001E-3</v>
      </c>
      <c r="GI435" s="33">
        <v>2.7343100000000002E-3</v>
      </c>
      <c r="GJ435" s="33">
        <v>2.7227150000000001E-3</v>
      </c>
      <c r="GK435" s="33">
        <v>2.7117059999999999E-3</v>
      </c>
      <c r="GL435" s="33">
        <v>2.7011159999999999E-3</v>
      </c>
      <c r="GM435" s="33">
        <v>2.690628E-3</v>
      </c>
      <c r="GN435" s="33">
        <v>2.6798989999999999E-3</v>
      </c>
      <c r="GO435" s="33">
        <v>2.6686470000000001E-3</v>
      </c>
      <c r="GP435" s="33">
        <v>2.6568490000000002E-3</v>
      </c>
      <c r="GQ435" s="33">
        <v>2.6447300000000001E-3</v>
      </c>
      <c r="GR435" s="33">
        <v>2.6325989999999998E-3</v>
      </c>
      <c r="GS435" s="33">
        <v>2.620912E-3</v>
      </c>
      <c r="GT435" s="33">
        <v>2.6100519999999999E-3</v>
      </c>
      <c r="GU435" s="33">
        <v>2.6002709999999999E-3</v>
      </c>
      <c r="GV435" s="33">
        <v>2.5916730000000001E-3</v>
      </c>
      <c r="GW435" s="33">
        <v>2.584266E-3</v>
      </c>
      <c r="GX435" s="33">
        <v>2.5777E-3</v>
      </c>
    </row>
    <row r="436" spans="1:206" x14ac:dyDescent="0.25">
      <c r="A436" s="13" t="str">
        <f t="shared" si="5"/>
        <v>Boom-FINE-1.2-14-Any</v>
      </c>
      <c r="B436" s="13" t="s">
        <v>57</v>
      </c>
      <c r="C436" s="13" t="s">
        <v>30</v>
      </c>
      <c r="D436" s="23">
        <v>1.2</v>
      </c>
      <c r="E436" s="23">
        <v>14</v>
      </c>
      <c r="F436" s="32" t="s">
        <v>48</v>
      </c>
      <c r="G436" s="33">
        <v>0.8054209</v>
      </c>
      <c r="H436" s="33">
        <v>0.61063820000000002</v>
      </c>
      <c r="I436" s="33">
        <v>0.48371399999999998</v>
      </c>
      <c r="J436" s="33">
        <v>0.39762110000000001</v>
      </c>
      <c r="K436" s="33">
        <v>0.33509420000000001</v>
      </c>
      <c r="L436" s="33">
        <v>0.28761930000000002</v>
      </c>
      <c r="M436" s="33">
        <v>0.25023269999999997</v>
      </c>
      <c r="N436" s="33">
        <v>0.22013440000000001</v>
      </c>
      <c r="O436" s="33">
        <v>0.19538169999999999</v>
      </c>
      <c r="P436" s="33">
        <v>0.17466180000000001</v>
      </c>
      <c r="Q436" s="33">
        <v>0.1570655</v>
      </c>
      <c r="R436" s="33">
        <v>0.1420757</v>
      </c>
      <c r="S436" s="33">
        <v>0.12905030000000001</v>
      </c>
      <c r="T436" s="33">
        <v>0.1175761</v>
      </c>
      <c r="U436" s="33">
        <v>0.1075223</v>
      </c>
      <c r="V436" s="33">
        <v>9.8735669999999998E-2</v>
      </c>
      <c r="W436" s="33">
        <v>9.0793700000000005E-2</v>
      </c>
      <c r="X436" s="33">
        <v>8.3578550000000001E-2</v>
      </c>
      <c r="Y436" s="33">
        <v>7.7291730000000003E-2</v>
      </c>
      <c r="Z436" s="33">
        <v>7.1711759999999999E-2</v>
      </c>
      <c r="AA436" s="33">
        <v>6.6537799999999994E-2</v>
      </c>
      <c r="AB436" s="33">
        <v>6.2010629999999997E-2</v>
      </c>
      <c r="AC436" s="33">
        <v>5.7877949999999997E-2</v>
      </c>
      <c r="AD436" s="33">
        <v>5.4079250000000002E-2</v>
      </c>
      <c r="AE436" s="33">
        <v>5.0747279999999999E-2</v>
      </c>
      <c r="AF436" s="33">
        <v>4.7659600000000003E-2</v>
      </c>
      <c r="AG436" s="33">
        <v>4.5097680000000001E-2</v>
      </c>
      <c r="AH436" s="33">
        <v>4.2730669999999998E-2</v>
      </c>
      <c r="AI436" s="33">
        <v>4.0464020000000003E-2</v>
      </c>
      <c r="AJ436" s="33">
        <v>3.8453069999999999E-2</v>
      </c>
      <c r="AK436" s="33">
        <v>3.6540580000000003E-2</v>
      </c>
      <c r="AL436" s="33">
        <v>3.4759409999999998E-2</v>
      </c>
      <c r="AM436" s="33">
        <v>3.3086230000000001E-2</v>
      </c>
      <c r="AN436" s="33">
        <v>3.1535599999999997E-2</v>
      </c>
      <c r="AO436" s="33">
        <v>3.009442E-2</v>
      </c>
      <c r="AP436" s="33">
        <v>2.8749540000000001E-2</v>
      </c>
      <c r="AQ436" s="33">
        <v>2.7488729999999999E-2</v>
      </c>
      <c r="AR436" s="33">
        <v>2.629252E-2</v>
      </c>
      <c r="AS436" s="33">
        <v>2.5177640000000001E-2</v>
      </c>
      <c r="AT436" s="33">
        <v>2.4137470000000001E-2</v>
      </c>
      <c r="AU436" s="33">
        <v>2.3160710000000001E-2</v>
      </c>
      <c r="AV436" s="33">
        <v>2.2241790000000001E-2</v>
      </c>
      <c r="AW436" s="33">
        <v>2.1322049999999999E-2</v>
      </c>
      <c r="AX436" s="33">
        <v>2.0458980000000002E-2</v>
      </c>
      <c r="AY436" s="33">
        <v>1.964817E-2</v>
      </c>
      <c r="AZ436" s="33">
        <v>1.8886859999999998E-2</v>
      </c>
      <c r="BA436" s="33">
        <v>1.8171039999999999E-2</v>
      </c>
      <c r="BB436" s="33">
        <v>1.749908E-2</v>
      </c>
      <c r="BC436" s="33">
        <v>1.686766E-2</v>
      </c>
      <c r="BD436" s="33">
        <v>1.6273180000000002E-2</v>
      </c>
      <c r="BE436" s="33">
        <v>1.5711180000000002E-2</v>
      </c>
      <c r="BF436" s="33">
        <v>1.5178820000000001E-2</v>
      </c>
      <c r="BG436" s="33">
        <v>1.467427E-2</v>
      </c>
      <c r="BH436" s="33">
        <v>1.41969E-2</v>
      </c>
      <c r="BI436" s="33">
        <v>1.3746009999999999E-2</v>
      </c>
      <c r="BJ436" s="33">
        <v>1.3318959999999999E-2</v>
      </c>
      <c r="BK436" s="33">
        <v>1.2914119999999999E-2</v>
      </c>
      <c r="BL436" s="33">
        <v>1.2530670000000001E-2</v>
      </c>
      <c r="BM436" s="33">
        <v>1.2168780000000001E-2</v>
      </c>
      <c r="BN436" s="33">
        <v>1.1826089999999999E-2</v>
      </c>
      <c r="BO436" s="33">
        <v>1.1500079999999999E-2</v>
      </c>
      <c r="BP436" s="33">
        <v>1.1189050000000001E-2</v>
      </c>
      <c r="BQ436" s="33">
        <v>1.089261E-2</v>
      </c>
      <c r="BR436" s="33">
        <v>1.0610339999999999E-2</v>
      </c>
      <c r="BS436" s="33">
        <v>1.034187E-2</v>
      </c>
      <c r="BT436" s="33">
        <v>1.008654E-2</v>
      </c>
      <c r="BU436" s="33">
        <v>9.8437960000000001E-3</v>
      </c>
      <c r="BV436" s="33">
        <v>9.6128819999999997E-3</v>
      </c>
      <c r="BW436" s="33">
        <v>9.3933139999999998E-3</v>
      </c>
      <c r="BX436" s="33">
        <v>9.1844960000000003E-3</v>
      </c>
      <c r="BY436" s="33">
        <v>8.9859750000000002E-3</v>
      </c>
      <c r="BZ436" s="33">
        <v>8.7972750000000002E-3</v>
      </c>
      <c r="CA436" s="33">
        <v>8.6177479999999997E-3</v>
      </c>
      <c r="CB436" s="33">
        <v>8.4463490000000006E-3</v>
      </c>
      <c r="CC436" s="33">
        <v>8.2823600000000008E-3</v>
      </c>
      <c r="CD436" s="33">
        <v>8.1257940000000004E-3</v>
      </c>
      <c r="CE436" s="33">
        <v>7.9769469999999999E-3</v>
      </c>
      <c r="CF436" s="33">
        <v>7.8353899999999994E-3</v>
      </c>
      <c r="CG436" s="33">
        <v>7.7006219999999998E-3</v>
      </c>
      <c r="CH436" s="33">
        <v>7.5712219999999998E-3</v>
      </c>
      <c r="CI436" s="33">
        <v>7.4463239999999998E-3</v>
      </c>
      <c r="CJ436" s="33">
        <v>7.3263180000000001E-3</v>
      </c>
      <c r="CK436" s="33">
        <v>7.211805E-3</v>
      </c>
      <c r="CL436" s="33">
        <v>7.1035129999999997E-3</v>
      </c>
      <c r="CM436" s="33">
        <v>7.0009449999999997E-3</v>
      </c>
      <c r="CN436" s="33">
        <v>6.9033159999999996E-3</v>
      </c>
      <c r="CO436" s="33">
        <v>6.8097569999999996E-3</v>
      </c>
      <c r="CP436" s="33">
        <v>6.7195839999999998E-3</v>
      </c>
      <c r="CQ436" s="33">
        <v>6.632598E-3</v>
      </c>
      <c r="CR436" s="33">
        <v>6.548257E-3</v>
      </c>
      <c r="CS436" s="33">
        <v>6.466393E-3</v>
      </c>
      <c r="CT436" s="33">
        <v>6.3868730000000004E-3</v>
      </c>
      <c r="CU436" s="33">
        <v>6.3104789999999999E-3</v>
      </c>
      <c r="CV436" s="33">
        <v>6.2379230000000003E-3</v>
      </c>
      <c r="CW436" s="33">
        <v>6.1692539999999999E-3</v>
      </c>
      <c r="CX436" s="33">
        <v>6.1044380000000002E-3</v>
      </c>
      <c r="CY436" s="33">
        <v>6.0430229999999998E-3</v>
      </c>
      <c r="CZ436" s="33">
        <v>5.9846029999999998E-3</v>
      </c>
      <c r="DA436" s="33">
        <v>5.9286829999999997E-3</v>
      </c>
      <c r="DB436" s="33">
        <v>5.8740789999999999E-3</v>
      </c>
      <c r="DC436" s="33">
        <v>5.8205510000000002E-3</v>
      </c>
      <c r="DD436" s="33">
        <v>5.7683450000000002E-3</v>
      </c>
      <c r="DE436" s="33">
        <v>5.7174540000000003E-3</v>
      </c>
      <c r="DF436" s="33">
        <v>5.6679299999999998E-3</v>
      </c>
      <c r="DG436" s="33">
        <v>5.619565E-3</v>
      </c>
      <c r="DH436" s="33">
        <v>5.5725389999999996E-3</v>
      </c>
      <c r="DI436" s="33">
        <v>5.5272790000000004E-3</v>
      </c>
      <c r="DJ436" s="33">
        <v>5.4836709999999999E-3</v>
      </c>
      <c r="DK436" s="33">
        <v>5.4410830000000002E-3</v>
      </c>
      <c r="DL436" s="33">
        <v>5.3990490000000004E-3</v>
      </c>
      <c r="DM436" s="33">
        <v>5.3578749999999998E-3</v>
      </c>
      <c r="DN436" s="33">
        <v>5.3178909999999999E-3</v>
      </c>
      <c r="DO436" s="33">
        <v>5.2793909999999996E-3</v>
      </c>
      <c r="DP436" s="33">
        <v>5.2422399999999996E-3</v>
      </c>
      <c r="DQ436" s="33">
        <v>5.205749E-3</v>
      </c>
      <c r="DR436" s="33">
        <v>5.1696650000000004E-3</v>
      </c>
      <c r="DS436" s="33">
        <v>5.1337400000000004E-3</v>
      </c>
      <c r="DT436" s="33">
        <v>5.0980310000000003E-3</v>
      </c>
      <c r="DU436" s="33">
        <v>5.0627240000000002E-3</v>
      </c>
      <c r="DV436" s="33">
        <v>5.0278629999999996E-3</v>
      </c>
      <c r="DW436" s="33">
        <v>4.993857E-3</v>
      </c>
      <c r="DX436" s="33">
        <v>4.9609779999999996E-3</v>
      </c>
      <c r="DY436" s="33">
        <v>4.9292779999999996E-3</v>
      </c>
      <c r="DZ436" s="33">
        <v>4.8983719999999998E-3</v>
      </c>
      <c r="EA436" s="33">
        <v>4.867555E-3</v>
      </c>
      <c r="EB436" s="33">
        <v>4.8365170000000002E-3</v>
      </c>
      <c r="EC436" s="33">
        <v>4.8049369999999996E-3</v>
      </c>
      <c r="ED436" s="33">
        <v>4.7725670000000001E-3</v>
      </c>
      <c r="EE436" s="33">
        <v>4.7392069999999996E-3</v>
      </c>
      <c r="EF436" s="33">
        <v>4.7050870000000002E-3</v>
      </c>
      <c r="EG436" s="33">
        <v>4.6709990000000003E-3</v>
      </c>
      <c r="EH436" s="33">
        <v>4.6377450000000004E-3</v>
      </c>
      <c r="EI436" s="33">
        <v>4.605952E-3</v>
      </c>
      <c r="EJ436" s="33">
        <v>4.5752639999999999E-3</v>
      </c>
      <c r="EK436" s="33">
        <v>4.5450100000000004E-3</v>
      </c>
      <c r="EL436" s="33">
        <v>4.5149550000000002E-3</v>
      </c>
      <c r="EM436" s="33">
        <v>4.484806E-3</v>
      </c>
      <c r="EN436" s="33">
        <v>4.4541989999999998E-3</v>
      </c>
      <c r="EO436" s="33">
        <v>4.4228770000000004E-3</v>
      </c>
      <c r="EP436" s="33">
        <v>4.3906370000000002E-3</v>
      </c>
      <c r="EQ436" s="33">
        <v>4.3579450000000002E-3</v>
      </c>
      <c r="ER436" s="33">
        <v>4.3252689999999996E-3</v>
      </c>
      <c r="ES436" s="33">
        <v>4.2928799999999998E-3</v>
      </c>
      <c r="ET436" s="33">
        <v>4.2607210000000003E-3</v>
      </c>
      <c r="EU436" s="33">
        <v>4.228969E-3</v>
      </c>
      <c r="EV436" s="33">
        <v>4.1978470000000002E-3</v>
      </c>
      <c r="EW436" s="33">
        <v>4.1676209999999998E-3</v>
      </c>
      <c r="EX436" s="33">
        <v>4.1382880000000004E-3</v>
      </c>
      <c r="EY436" s="33">
        <v>4.109555E-3</v>
      </c>
      <c r="EZ436" s="33">
        <v>4.0809460000000002E-3</v>
      </c>
      <c r="FA436" s="33">
        <v>4.0522140000000002E-3</v>
      </c>
      <c r="FB436" s="33">
        <v>4.0230179999999997E-3</v>
      </c>
      <c r="FC436" s="33">
        <v>3.9930920000000002E-3</v>
      </c>
      <c r="FD436" s="33">
        <v>3.9623449999999999E-3</v>
      </c>
      <c r="FE436" s="33">
        <v>3.9311570000000002E-3</v>
      </c>
      <c r="FF436" s="33">
        <v>3.900026E-3</v>
      </c>
      <c r="FG436" s="33">
        <v>3.8695439999999999E-3</v>
      </c>
      <c r="FH436" s="33">
        <v>3.8399509999999999E-3</v>
      </c>
      <c r="FI436" s="33">
        <v>3.811268E-3</v>
      </c>
      <c r="FJ436" s="33">
        <v>3.7835270000000001E-3</v>
      </c>
      <c r="FK436" s="33">
        <v>3.7568050000000002E-3</v>
      </c>
      <c r="FL436" s="33">
        <v>3.730868E-3</v>
      </c>
      <c r="FM436" s="33">
        <v>3.7052510000000001E-3</v>
      </c>
      <c r="FN436" s="33">
        <v>3.6792600000000002E-3</v>
      </c>
      <c r="FO436" s="33">
        <v>3.652541E-3</v>
      </c>
      <c r="FP436" s="33">
        <v>3.6251009999999999E-3</v>
      </c>
      <c r="FQ436" s="33">
        <v>3.5972980000000001E-3</v>
      </c>
      <c r="FR436" s="33">
        <v>3.5693460000000002E-3</v>
      </c>
      <c r="FS436" s="33">
        <v>3.5415830000000001E-3</v>
      </c>
      <c r="FT436" s="33">
        <v>3.5143409999999998E-3</v>
      </c>
      <c r="FU436" s="33">
        <v>3.4880380000000002E-3</v>
      </c>
      <c r="FV436" s="33">
        <v>3.462821E-3</v>
      </c>
      <c r="FW436" s="33">
        <v>3.4386030000000001E-3</v>
      </c>
      <c r="FX436" s="33">
        <v>3.4150109999999999E-3</v>
      </c>
      <c r="FY436" s="33">
        <v>3.3918109999999998E-3</v>
      </c>
      <c r="FZ436" s="33">
        <v>3.3686879999999999E-3</v>
      </c>
      <c r="GA436" s="33">
        <v>3.345434E-3</v>
      </c>
      <c r="GB436" s="33">
        <v>3.3218229999999998E-3</v>
      </c>
      <c r="GC436" s="33">
        <v>3.2978149999999999E-3</v>
      </c>
      <c r="GD436" s="33">
        <v>3.2734169999999998E-3</v>
      </c>
      <c r="GE436" s="33">
        <v>3.2488920000000002E-3</v>
      </c>
      <c r="GF436" s="33">
        <v>3.2245360000000001E-3</v>
      </c>
      <c r="GG436" s="33">
        <v>3.2008179999999998E-3</v>
      </c>
      <c r="GH436" s="33">
        <v>3.1781190000000001E-3</v>
      </c>
      <c r="GI436" s="33">
        <v>3.1567740000000002E-3</v>
      </c>
      <c r="GJ436" s="33">
        <v>3.1367600000000002E-3</v>
      </c>
      <c r="GK436" s="33">
        <v>3.117954E-3</v>
      </c>
      <c r="GL436" s="33">
        <v>3.0999550000000002E-3</v>
      </c>
      <c r="GM436" s="33">
        <v>3.0823130000000002E-3</v>
      </c>
      <c r="GN436" s="33">
        <v>3.064584E-3</v>
      </c>
      <c r="GO436" s="33">
        <v>3.0467469999999998E-3</v>
      </c>
      <c r="GP436" s="33">
        <v>3.028827E-3</v>
      </c>
      <c r="GQ436" s="33">
        <v>3.010923E-3</v>
      </c>
      <c r="GR436" s="33">
        <v>2.9931799999999998E-3</v>
      </c>
      <c r="GS436" s="33">
        <v>2.9756829999999998E-3</v>
      </c>
      <c r="GT436" s="33">
        <v>2.9584849999999998E-3</v>
      </c>
      <c r="GU436" s="33">
        <v>2.9418529999999999E-3</v>
      </c>
      <c r="GV436" s="33">
        <v>2.9258359999999998E-3</v>
      </c>
      <c r="GW436" s="33">
        <v>2.910363E-3</v>
      </c>
      <c r="GX436" s="33">
        <v>2.895346E-3</v>
      </c>
    </row>
    <row r="437" spans="1:206" x14ac:dyDescent="0.25">
      <c r="A437" s="13" t="str">
        <f t="shared" si="5"/>
        <v>Boom-FINE-1.2-7-Any</v>
      </c>
      <c r="B437" s="13" t="s">
        <v>57</v>
      </c>
      <c r="C437" s="13" t="s">
        <v>30</v>
      </c>
      <c r="D437" s="23">
        <v>1.2</v>
      </c>
      <c r="E437" s="23">
        <v>7</v>
      </c>
      <c r="F437" s="32" t="s">
        <v>48</v>
      </c>
      <c r="G437" s="33">
        <v>0.5915726</v>
      </c>
      <c r="H437" s="33">
        <v>0.35733090000000001</v>
      </c>
      <c r="I437" s="33">
        <v>0.24837680000000001</v>
      </c>
      <c r="J437" s="33">
        <v>0.1875098</v>
      </c>
      <c r="K437" s="33">
        <v>0.14936740000000001</v>
      </c>
      <c r="L437" s="33">
        <v>0.1230531</v>
      </c>
      <c r="M437" s="33">
        <v>0.1043048</v>
      </c>
      <c r="N437" s="33">
        <v>8.9777990000000002E-2</v>
      </c>
      <c r="O437" s="33">
        <v>7.8762990000000005E-2</v>
      </c>
      <c r="P437" s="33">
        <v>6.9723439999999998E-2</v>
      </c>
      <c r="Q437" s="33">
        <v>6.2548619999999999E-2</v>
      </c>
      <c r="R437" s="33">
        <v>5.6513279999999999E-2</v>
      </c>
      <c r="S437" s="33">
        <v>5.1507959999999998E-2</v>
      </c>
      <c r="T437" s="33">
        <v>4.7187710000000001E-2</v>
      </c>
      <c r="U437" s="33">
        <v>4.4503260000000003E-2</v>
      </c>
      <c r="V437" s="33">
        <v>4.2004310000000003E-2</v>
      </c>
      <c r="W437" s="33">
        <v>3.9603480000000003E-2</v>
      </c>
      <c r="X437" s="33">
        <v>3.72445E-2</v>
      </c>
      <c r="Y437" s="33">
        <v>3.5212979999999998E-2</v>
      </c>
      <c r="Z437" s="33">
        <v>3.3320500000000003E-2</v>
      </c>
      <c r="AA437" s="33">
        <v>3.1655200000000001E-2</v>
      </c>
      <c r="AB437" s="33">
        <v>3.01108E-2</v>
      </c>
      <c r="AC437" s="33">
        <v>2.872713E-2</v>
      </c>
      <c r="AD437" s="33">
        <v>2.7496509999999998E-2</v>
      </c>
      <c r="AE437" s="33">
        <v>2.635349E-2</v>
      </c>
      <c r="AF437" s="33">
        <v>2.5306240000000001E-2</v>
      </c>
      <c r="AG437" s="33">
        <v>2.4346240000000002E-2</v>
      </c>
      <c r="AH437" s="33">
        <v>2.3450720000000001E-2</v>
      </c>
      <c r="AI437" s="33">
        <v>2.2623879999999999E-2</v>
      </c>
      <c r="AJ437" s="33">
        <v>2.185401E-2</v>
      </c>
      <c r="AK437" s="33">
        <v>2.104408E-2</v>
      </c>
      <c r="AL437" s="33">
        <v>2.0303580000000002E-2</v>
      </c>
      <c r="AM437" s="33">
        <v>1.962436E-2</v>
      </c>
      <c r="AN437" s="33">
        <v>1.899911E-2</v>
      </c>
      <c r="AO437" s="33">
        <v>1.8423330000000002E-2</v>
      </c>
      <c r="AP437" s="33">
        <v>1.7890940000000001E-2</v>
      </c>
      <c r="AQ437" s="33">
        <v>1.7399359999999999E-2</v>
      </c>
      <c r="AR437" s="33">
        <v>1.694319E-2</v>
      </c>
      <c r="AS437" s="33">
        <v>1.6518789999999998E-2</v>
      </c>
      <c r="AT437" s="33">
        <v>1.6123189999999999E-2</v>
      </c>
      <c r="AU437" s="33">
        <v>1.5752180000000001E-2</v>
      </c>
      <c r="AV437" s="33">
        <v>1.540335E-2</v>
      </c>
      <c r="AW437" s="33">
        <v>1.5074850000000001E-2</v>
      </c>
      <c r="AX437" s="33">
        <v>1.4764950000000001E-2</v>
      </c>
      <c r="AY437" s="33">
        <v>1.4472769999999999E-2</v>
      </c>
      <c r="AZ437" s="33">
        <v>1.419603E-2</v>
      </c>
      <c r="BA437" s="33">
        <v>1.393492E-2</v>
      </c>
      <c r="BB437" s="33">
        <v>1.368671E-2</v>
      </c>
      <c r="BC437" s="33">
        <v>1.345085E-2</v>
      </c>
      <c r="BD437" s="33">
        <v>1.322506E-2</v>
      </c>
      <c r="BE437" s="33">
        <v>1.3008789999999999E-2</v>
      </c>
      <c r="BF437" s="33">
        <v>1.2801E-2</v>
      </c>
      <c r="BG437" s="33">
        <v>1.2601569999999999E-2</v>
      </c>
      <c r="BH437" s="33">
        <v>1.241042E-2</v>
      </c>
      <c r="BI437" s="33">
        <v>1.2227170000000001E-2</v>
      </c>
      <c r="BJ437" s="33">
        <v>1.205137E-2</v>
      </c>
      <c r="BK437" s="33">
        <v>1.188255E-2</v>
      </c>
      <c r="BL437" s="33">
        <v>1.1720360000000001E-2</v>
      </c>
      <c r="BM437" s="33">
        <v>1.1563489999999999E-2</v>
      </c>
      <c r="BN437" s="33">
        <v>1.1411259999999999E-2</v>
      </c>
      <c r="BO437" s="33">
        <v>1.1263159999999999E-2</v>
      </c>
      <c r="BP437" s="33">
        <v>1.111903E-2</v>
      </c>
      <c r="BQ437" s="33">
        <v>1.097856E-2</v>
      </c>
      <c r="BR437" s="33">
        <v>1.0841450000000001E-2</v>
      </c>
      <c r="BS437" s="33">
        <v>1.070803E-2</v>
      </c>
      <c r="BT437" s="33">
        <v>1.057847E-2</v>
      </c>
      <c r="BU437" s="33">
        <v>1.045337E-2</v>
      </c>
      <c r="BV437" s="33">
        <v>1.033251E-2</v>
      </c>
      <c r="BW437" s="33">
        <v>1.021466E-2</v>
      </c>
      <c r="BX437" s="33">
        <v>1.0098599999999999E-2</v>
      </c>
      <c r="BY437" s="33">
        <v>9.9832959999999991E-3</v>
      </c>
      <c r="BZ437" s="33">
        <v>9.8693140000000006E-3</v>
      </c>
      <c r="CA437" s="33">
        <v>9.7570759999999999E-3</v>
      </c>
      <c r="CB437" s="33">
        <v>9.6468439999999999E-3</v>
      </c>
      <c r="CC437" s="33">
        <v>9.5391020000000007E-3</v>
      </c>
      <c r="CD437" s="33">
        <v>9.4339290000000006E-3</v>
      </c>
      <c r="CE437" s="33">
        <v>9.3311809999999992E-3</v>
      </c>
      <c r="CF437" s="33">
        <v>9.2302340000000004E-3</v>
      </c>
      <c r="CG437" s="33">
        <v>9.1310120000000008E-3</v>
      </c>
      <c r="CH437" s="33">
        <v>9.0330370000000007E-3</v>
      </c>
      <c r="CI437" s="33">
        <v>8.9368120000000006E-3</v>
      </c>
      <c r="CJ437" s="33">
        <v>8.8424379999999993E-3</v>
      </c>
      <c r="CK437" s="33">
        <v>8.7497500000000006E-3</v>
      </c>
      <c r="CL437" s="33">
        <v>8.6589890000000006E-3</v>
      </c>
      <c r="CM437" s="33">
        <v>8.5706329999999994E-3</v>
      </c>
      <c r="CN437" s="33">
        <v>8.4844150000000004E-3</v>
      </c>
      <c r="CO437" s="33">
        <v>8.3999969999999993E-3</v>
      </c>
      <c r="CP437" s="33">
        <v>8.3171510000000001E-3</v>
      </c>
      <c r="CQ437" s="33">
        <v>8.2353800000000005E-3</v>
      </c>
      <c r="CR437" s="33">
        <v>8.154293E-3</v>
      </c>
      <c r="CS437" s="33">
        <v>8.0742709999999992E-3</v>
      </c>
      <c r="CT437" s="33">
        <v>7.9962669999999996E-3</v>
      </c>
      <c r="CU437" s="33">
        <v>7.9202390000000008E-3</v>
      </c>
      <c r="CV437" s="33">
        <v>7.8461639999999992E-3</v>
      </c>
      <c r="CW437" s="33">
        <v>7.7741090000000004E-3</v>
      </c>
      <c r="CX437" s="33">
        <v>7.7037030000000001E-3</v>
      </c>
      <c r="CY437" s="33">
        <v>7.6344730000000001E-3</v>
      </c>
      <c r="CZ437" s="33">
        <v>7.5656500000000002E-3</v>
      </c>
      <c r="DA437" s="33">
        <v>7.4969470000000003E-3</v>
      </c>
      <c r="DB437" s="33">
        <v>7.4283800000000001E-3</v>
      </c>
      <c r="DC437" s="33">
        <v>7.36076E-3</v>
      </c>
      <c r="DD437" s="33">
        <v>7.2946180000000001E-3</v>
      </c>
      <c r="DE437" s="33">
        <v>7.2305879999999996E-3</v>
      </c>
      <c r="DF437" s="33">
        <v>7.1693369999999996E-3</v>
      </c>
      <c r="DG437" s="33">
        <v>7.1102730000000003E-3</v>
      </c>
      <c r="DH437" s="33">
        <v>7.0521409999999996E-3</v>
      </c>
      <c r="DI437" s="33">
        <v>6.994325E-3</v>
      </c>
      <c r="DJ437" s="33">
        <v>6.9367079999999998E-3</v>
      </c>
      <c r="DK437" s="33">
        <v>6.8791909999999998E-3</v>
      </c>
      <c r="DL437" s="33">
        <v>6.8216930000000002E-3</v>
      </c>
      <c r="DM437" s="33">
        <v>6.7645719999999999E-3</v>
      </c>
      <c r="DN437" s="33">
        <v>6.7083569999999999E-3</v>
      </c>
      <c r="DO437" s="33">
        <v>6.6534760000000002E-3</v>
      </c>
      <c r="DP437" s="33">
        <v>6.5999450000000003E-3</v>
      </c>
      <c r="DQ437" s="33">
        <v>6.5474829999999998E-3</v>
      </c>
      <c r="DR437" s="33">
        <v>6.4960699999999996E-3</v>
      </c>
      <c r="DS437" s="33">
        <v>6.4455210000000001E-3</v>
      </c>
      <c r="DT437" s="33">
        <v>6.3954729999999996E-3</v>
      </c>
      <c r="DU437" s="33">
        <v>6.3457419999999997E-3</v>
      </c>
      <c r="DV437" s="33">
        <v>6.29621E-3</v>
      </c>
      <c r="DW437" s="33">
        <v>6.247084E-3</v>
      </c>
      <c r="DX437" s="33">
        <v>6.1987209999999999E-3</v>
      </c>
      <c r="DY437" s="33">
        <v>6.1510039999999998E-3</v>
      </c>
      <c r="DZ437" s="33">
        <v>6.1036689999999999E-3</v>
      </c>
      <c r="EA437" s="33">
        <v>6.0563279999999997E-3</v>
      </c>
      <c r="EB437" s="33">
        <v>6.0089679999999999E-3</v>
      </c>
      <c r="EC437" s="33">
        <v>5.9615500000000004E-3</v>
      </c>
      <c r="ED437" s="33">
        <v>5.9142149999999996E-3</v>
      </c>
      <c r="EE437" s="33">
        <v>5.8674030000000002E-3</v>
      </c>
      <c r="EF437" s="33">
        <v>5.8217759999999999E-3</v>
      </c>
      <c r="EG437" s="33">
        <v>5.7779909999999997E-3</v>
      </c>
      <c r="EH437" s="33">
        <v>5.7360179999999998E-3</v>
      </c>
      <c r="EI437" s="33">
        <v>5.695337E-3</v>
      </c>
      <c r="EJ437" s="33">
        <v>5.6552319999999996E-3</v>
      </c>
      <c r="EK437" s="33">
        <v>5.6149659999999999E-3</v>
      </c>
      <c r="EL437" s="33">
        <v>5.573934E-3</v>
      </c>
      <c r="EM437" s="33">
        <v>5.5317320000000001E-3</v>
      </c>
      <c r="EN437" s="33">
        <v>5.488639E-3</v>
      </c>
      <c r="EO437" s="33">
        <v>5.4453920000000003E-3</v>
      </c>
      <c r="EP437" s="33">
        <v>5.4028139999999997E-3</v>
      </c>
      <c r="EQ437" s="33">
        <v>5.3615030000000001E-3</v>
      </c>
      <c r="ER437" s="33">
        <v>5.3214719999999998E-3</v>
      </c>
      <c r="ES437" s="33">
        <v>5.2826729999999999E-3</v>
      </c>
      <c r="ET437" s="33">
        <v>5.2452380000000002E-3</v>
      </c>
      <c r="EU437" s="33">
        <v>5.2089700000000003E-3</v>
      </c>
      <c r="EV437" s="33">
        <v>5.1733400000000002E-3</v>
      </c>
      <c r="EW437" s="33">
        <v>5.1378049999999996E-3</v>
      </c>
      <c r="EX437" s="33">
        <v>5.1022079999999996E-3</v>
      </c>
      <c r="EY437" s="33">
        <v>5.0665650000000003E-3</v>
      </c>
      <c r="EZ437" s="33">
        <v>5.0309600000000001E-3</v>
      </c>
      <c r="FA437" s="33">
        <v>4.99563E-3</v>
      </c>
      <c r="FB437" s="33">
        <v>4.960875E-3</v>
      </c>
      <c r="FC437" s="33">
        <v>4.926985E-3</v>
      </c>
      <c r="FD437" s="33">
        <v>4.8940809999999998E-3</v>
      </c>
      <c r="FE437" s="33">
        <v>4.8620779999999997E-3</v>
      </c>
      <c r="FF437" s="33">
        <v>4.8310719999999996E-3</v>
      </c>
      <c r="FG437" s="33">
        <v>4.8011959999999998E-3</v>
      </c>
      <c r="FH437" s="33">
        <v>4.7724819999999998E-3</v>
      </c>
      <c r="FI437" s="33">
        <v>4.7447940000000001E-3</v>
      </c>
      <c r="FJ437" s="33">
        <v>4.717817E-3</v>
      </c>
      <c r="FK437" s="33">
        <v>4.6913320000000003E-3</v>
      </c>
      <c r="FL437" s="33">
        <v>4.6651180000000002E-3</v>
      </c>
      <c r="FM437" s="33">
        <v>4.6390930000000004E-3</v>
      </c>
      <c r="FN437" s="33">
        <v>4.6132639999999997E-3</v>
      </c>
      <c r="FO437" s="33">
        <v>4.5876340000000002E-3</v>
      </c>
      <c r="FP437" s="33">
        <v>4.5621910000000002E-3</v>
      </c>
      <c r="FQ437" s="33">
        <v>4.5371420000000001E-3</v>
      </c>
      <c r="FR437" s="33">
        <v>4.5127709999999996E-3</v>
      </c>
      <c r="FS437" s="33">
        <v>4.489369E-3</v>
      </c>
      <c r="FT437" s="33">
        <v>4.4670949999999999E-3</v>
      </c>
      <c r="FU437" s="33">
        <v>4.4459779999999997E-3</v>
      </c>
      <c r="FV437" s="33">
        <v>4.4257580000000001E-3</v>
      </c>
      <c r="FW437" s="33">
        <v>4.4061070000000003E-3</v>
      </c>
      <c r="FX437" s="33">
        <v>4.3866809999999999E-3</v>
      </c>
      <c r="FY437" s="33">
        <v>4.3674710000000004E-3</v>
      </c>
      <c r="FZ437" s="33">
        <v>4.3485770000000002E-3</v>
      </c>
      <c r="GA437" s="33">
        <v>4.3299819999999996E-3</v>
      </c>
      <c r="GB437" s="33">
        <v>4.3115269999999999E-3</v>
      </c>
      <c r="GC437" s="33">
        <v>4.2932810000000004E-3</v>
      </c>
      <c r="GD437" s="33">
        <v>4.2754250000000002E-3</v>
      </c>
      <c r="GE437" s="33">
        <v>4.2579999999999996E-3</v>
      </c>
      <c r="GF437" s="33">
        <v>4.240784E-3</v>
      </c>
      <c r="GG437" s="33">
        <v>4.2235199999999997E-3</v>
      </c>
      <c r="GH437" s="33">
        <v>4.2058959999999998E-3</v>
      </c>
      <c r="GI437" s="33">
        <v>4.1876170000000002E-3</v>
      </c>
      <c r="GJ437" s="33">
        <v>4.1685810000000002E-3</v>
      </c>
      <c r="GK437" s="33">
        <v>4.1490010000000003E-3</v>
      </c>
      <c r="GL437" s="33">
        <v>4.1292050000000004E-3</v>
      </c>
      <c r="GM437" s="33">
        <v>4.1094929999999997E-3</v>
      </c>
      <c r="GN437" s="33">
        <v>4.090013E-3</v>
      </c>
      <c r="GO437" s="33">
        <v>4.0709730000000003E-3</v>
      </c>
      <c r="GP437" s="33">
        <v>4.0525659999999996E-3</v>
      </c>
      <c r="GQ437" s="33">
        <v>4.0349519999999996E-3</v>
      </c>
      <c r="GR437" s="33">
        <v>4.0180179999999999E-3</v>
      </c>
      <c r="GS437" s="33">
        <v>4.001475E-3</v>
      </c>
      <c r="GT437" s="33">
        <v>3.9849810000000003E-3</v>
      </c>
      <c r="GU437" s="33">
        <v>3.9681739999999997E-3</v>
      </c>
      <c r="GV437" s="33">
        <v>3.950762E-3</v>
      </c>
      <c r="GW437" s="33">
        <v>3.9327249999999998E-3</v>
      </c>
      <c r="GX437" s="33">
        <v>3.9140590000000001E-3</v>
      </c>
    </row>
    <row r="438" spans="1:206" x14ac:dyDescent="0.25">
      <c r="A438" s="13" t="str">
        <f t="shared" si="5"/>
        <v>Boom-FINE-1.2-20-60</v>
      </c>
      <c r="B438" s="13" t="s">
        <v>57</v>
      </c>
      <c r="C438" s="13" t="s">
        <v>30</v>
      </c>
      <c r="D438" s="23">
        <v>1.2</v>
      </c>
      <c r="E438" s="23">
        <v>20</v>
      </c>
      <c r="F438" s="32">
        <v>60</v>
      </c>
      <c r="G438" s="13">
        <v>0.80590919999999999</v>
      </c>
      <c r="H438" s="13">
        <v>0.6612692</v>
      </c>
      <c r="I438" s="13">
        <v>0.54694860000000001</v>
      </c>
      <c r="J438" s="13">
        <v>0.46464610000000001</v>
      </c>
      <c r="K438" s="13">
        <v>0.40205829999999998</v>
      </c>
      <c r="L438" s="13">
        <v>0.35260170000000002</v>
      </c>
      <c r="M438" s="13">
        <v>0.31217020000000001</v>
      </c>
      <c r="N438" s="13">
        <v>0.27862880000000001</v>
      </c>
      <c r="O438" s="13">
        <v>0.25046489999999999</v>
      </c>
      <c r="P438" s="13">
        <v>0.22646939999999999</v>
      </c>
      <c r="Q438" s="13">
        <v>0.20554939999999999</v>
      </c>
      <c r="R438" s="13">
        <v>0.18778639999999999</v>
      </c>
      <c r="S438" s="13">
        <v>0.17163780000000001</v>
      </c>
      <c r="T438" s="13">
        <v>0.15782019999999999</v>
      </c>
      <c r="U438" s="13">
        <v>0.14520440000000001</v>
      </c>
      <c r="V438" s="13">
        <v>0.1342921</v>
      </c>
      <c r="W438" s="13">
        <v>0.12430960000000001</v>
      </c>
      <c r="X438" s="13">
        <v>0.11508939999999999</v>
      </c>
      <c r="Y438" s="13">
        <v>0.1069194</v>
      </c>
      <c r="Z438" s="13">
        <v>9.969633E-2</v>
      </c>
      <c r="AA438" s="13">
        <v>9.2518139999999999E-2</v>
      </c>
      <c r="AB438" s="13">
        <v>8.661576E-2</v>
      </c>
      <c r="AC438" s="13">
        <v>8.0725649999999996E-2</v>
      </c>
      <c r="AD438" s="13">
        <v>7.5512289999999996E-2</v>
      </c>
      <c r="AE438" s="13">
        <v>7.0801669999999997E-2</v>
      </c>
      <c r="AF438" s="13">
        <v>6.6199380000000002E-2</v>
      </c>
      <c r="AG438" s="13">
        <v>6.229987E-2</v>
      </c>
      <c r="AH438" s="13">
        <v>5.8366929999999997E-2</v>
      </c>
      <c r="AI438" s="13">
        <v>5.5112609999999999E-2</v>
      </c>
      <c r="AJ438" s="13">
        <v>5.1906769999999998E-2</v>
      </c>
      <c r="AK438" s="13">
        <v>4.900827E-2</v>
      </c>
      <c r="AL438" s="13">
        <v>4.6454559999999999E-2</v>
      </c>
      <c r="AM438" s="13">
        <v>4.3991349999999999E-2</v>
      </c>
      <c r="AN438" s="13">
        <v>4.1887519999999998E-2</v>
      </c>
      <c r="AO438" s="13">
        <v>3.975704E-2</v>
      </c>
      <c r="AP438" s="13">
        <v>3.7859410000000003E-2</v>
      </c>
      <c r="AQ438" s="13">
        <v>3.5999650000000001E-2</v>
      </c>
      <c r="AR438" s="13">
        <v>3.427115E-2</v>
      </c>
      <c r="AS438" s="13">
        <v>3.2736729999999999E-2</v>
      </c>
      <c r="AT438" s="13">
        <v>3.123981E-2</v>
      </c>
      <c r="AU438" s="13">
        <v>2.9805849999999998E-2</v>
      </c>
      <c r="AV438" s="13">
        <v>2.8468920000000002E-2</v>
      </c>
      <c r="AW438" s="13">
        <v>2.7218699999999998E-2</v>
      </c>
      <c r="AX438" s="13">
        <v>2.604573E-2</v>
      </c>
      <c r="AY438" s="13">
        <v>2.491846E-2</v>
      </c>
      <c r="AZ438" s="13">
        <v>2.3848379999999999E-2</v>
      </c>
      <c r="BA438" s="13">
        <v>2.2854510000000001E-2</v>
      </c>
      <c r="BB438" s="13">
        <v>2.187627E-2</v>
      </c>
      <c r="BC438" s="13">
        <v>2.0953630000000001E-2</v>
      </c>
      <c r="BD438" s="13">
        <v>2.0084230000000002E-2</v>
      </c>
      <c r="BE438" s="13">
        <v>1.9260860000000001E-2</v>
      </c>
      <c r="BF438" s="13">
        <v>1.8481709999999998E-2</v>
      </c>
      <c r="BG438" s="13">
        <v>1.7740990000000002E-2</v>
      </c>
      <c r="BH438" s="13">
        <v>1.7040199999999998E-2</v>
      </c>
      <c r="BI438" s="13">
        <v>1.6381050000000001E-2</v>
      </c>
      <c r="BJ438" s="13">
        <v>1.57593E-2</v>
      </c>
      <c r="BK438" s="13">
        <v>1.5169220000000001E-2</v>
      </c>
      <c r="BL438" s="13">
        <v>1.46056E-2</v>
      </c>
      <c r="BM438" s="13">
        <v>1.406718E-2</v>
      </c>
      <c r="BN438" s="13">
        <v>1.3554979999999999E-2</v>
      </c>
      <c r="BO438" s="13">
        <v>1.306799E-2</v>
      </c>
      <c r="BP438" s="13">
        <v>1.2606849999999999E-2</v>
      </c>
      <c r="BQ438" s="13">
        <v>1.2169289999999999E-2</v>
      </c>
      <c r="BR438" s="13">
        <v>1.175066E-2</v>
      </c>
      <c r="BS438" s="13">
        <v>1.1348830000000001E-2</v>
      </c>
      <c r="BT438" s="13">
        <v>1.09639E-2</v>
      </c>
      <c r="BU438" s="13">
        <v>1.059626E-2</v>
      </c>
      <c r="BV438" s="13">
        <v>1.024651E-2</v>
      </c>
      <c r="BW438" s="13">
        <v>9.9128940000000002E-3</v>
      </c>
      <c r="BX438" s="13">
        <v>9.5930890000000008E-3</v>
      </c>
      <c r="BY438" s="13">
        <v>9.2864200000000001E-3</v>
      </c>
      <c r="BZ438" s="13">
        <v>8.9919649999999993E-3</v>
      </c>
      <c r="CA438" s="13">
        <v>8.7095499999999999E-3</v>
      </c>
      <c r="CB438" s="13">
        <v>8.4387739999999996E-3</v>
      </c>
      <c r="CC438" s="13">
        <v>8.1795979999999997E-3</v>
      </c>
      <c r="CD438" s="13">
        <v>7.9309059999999997E-3</v>
      </c>
      <c r="CE438" s="13">
        <v>7.6919989999999997E-3</v>
      </c>
      <c r="CF438" s="13">
        <v>7.461723E-3</v>
      </c>
      <c r="CG438" s="13">
        <v>7.2398200000000001E-3</v>
      </c>
      <c r="CH438" s="13">
        <v>7.0269829999999997E-3</v>
      </c>
      <c r="CI438" s="13">
        <v>6.8243399999999999E-3</v>
      </c>
      <c r="CJ438" s="13">
        <v>6.6322389999999998E-3</v>
      </c>
      <c r="CK438" s="13">
        <v>6.448049E-3</v>
      </c>
      <c r="CL438" s="13">
        <v>6.2697530000000003E-3</v>
      </c>
      <c r="CM438" s="13">
        <v>6.0963639999999999E-3</v>
      </c>
      <c r="CN438" s="13">
        <v>5.9280319999999997E-3</v>
      </c>
      <c r="CO438" s="13">
        <v>5.765165E-3</v>
      </c>
      <c r="CP438" s="13">
        <v>5.6077200000000001E-3</v>
      </c>
      <c r="CQ438" s="13">
        <v>5.4556780000000003E-3</v>
      </c>
      <c r="CR438" s="13">
        <v>5.3095290000000003E-3</v>
      </c>
      <c r="CS438" s="13">
        <v>5.169267E-3</v>
      </c>
      <c r="CT438" s="13">
        <v>5.0339629999999998E-3</v>
      </c>
      <c r="CU438" s="13">
        <v>4.9025780000000003E-3</v>
      </c>
      <c r="CV438" s="13">
        <v>4.7749089999999999E-3</v>
      </c>
      <c r="CW438" s="13">
        <v>4.6509860000000002E-3</v>
      </c>
      <c r="CX438" s="13">
        <v>4.5316489999999996E-3</v>
      </c>
      <c r="CY438" s="13">
        <v>4.4170670000000002E-3</v>
      </c>
      <c r="CZ438" s="13">
        <v>4.3062719999999999E-3</v>
      </c>
      <c r="DA438" s="13">
        <v>4.1978579999999996E-3</v>
      </c>
      <c r="DB438" s="13">
        <v>4.0913169999999997E-3</v>
      </c>
      <c r="DC438" s="13">
        <v>3.9870360000000002E-3</v>
      </c>
      <c r="DD438" s="13">
        <v>3.8864350000000001E-3</v>
      </c>
      <c r="DE438" s="13">
        <v>3.790439E-3</v>
      </c>
      <c r="DF438" s="13">
        <v>3.698883E-3</v>
      </c>
      <c r="DG438" s="13">
        <v>3.6112739999999998E-3</v>
      </c>
      <c r="DH438" s="13">
        <v>3.5266300000000002E-3</v>
      </c>
      <c r="DI438" s="13">
        <v>3.4433150000000002E-3</v>
      </c>
      <c r="DJ438" s="13">
        <v>3.3603930000000001E-3</v>
      </c>
      <c r="DK438" s="13">
        <v>3.2785549999999998E-3</v>
      </c>
      <c r="DL438" s="13">
        <v>3.1995539999999999E-3</v>
      </c>
      <c r="DM438" s="13">
        <v>3.12452E-3</v>
      </c>
      <c r="DN438" s="13">
        <v>3.0527689999999999E-3</v>
      </c>
      <c r="DO438" s="13">
        <v>2.9832579999999999E-3</v>
      </c>
      <c r="DP438" s="13">
        <v>2.9147380000000001E-3</v>
      </c>
      <c r="DQ438" s="13">
        <v>2.8471070000000002E-3</v>
      </c>
      <c r="DR438" s="13">
        <v>2.7816680000000002E-3</v>
      </c>
      <c r="DS438" s="13">
        <v>2.719431E-3</v>
      </c>
      <c r="DT438" s="13">
        <v>2.6607739999999999E-3</v>
      </c>
      <c r="DU438" s="13">
        <v>2.6056909999999998E-3</v>
      </c>
      <c r="DV438" s="13">
        <v>2.5535689999999999E-3</v>
      </c>
      <c r="DW438" s="13">
        <v>2.5034179999999999E-3</v>
      </c>
      <c r="DX438" s="13">
        <v>2.4544240000000002E-3</v>
      </c>
      <c r="DY438" s="13">
        <v>2.4063299999999999E-3</v>
      </c>
      <c r="DZ438" s="13">
        <v>2.359763E-3</v>
      </c>
      <c r="EA438" s="13">
        <v>2.3154439999999998E-3</v>
      </c>
      <c r="EB438" s="13">
        <v>2.2734090000000001E-3</v>
      </c>
      <c r="EC438" s="13">
        <v>2.2335749999999998E-3</v>
      </c>
      <c r="ED438" s="13">
        <v>2.1957080000000002E-3</v>
      </c>
      <c r="EE438" s="13">
        <v>2.159738E-3</v>
      </c>
      <c r="EF438" s="13">
        <v>2.12554E-3</v>
      </c>
      <c r="EG438" s="13">
        <v>2.0928629999999999E-3</v>
      </c>
      <c r="EH438" s="13">
        <v>2.0617790000000001E-3</v>
      </c>
      <c r="EI438" s="13">
        <v>2.0321580000000001E-3</v>
      </c>
      <c r="EJ438" s="13">
        <v>2.0039709999999998E-3</v>
      </c>
      <c r="EK438" s="13">
        <v>1.9767669999999999E-3</v>
      </c>
      <c r="EL438" s="13">
        <v>1.9501130000000001E-3</v>
      </c>
      <c r="EM438" s="13">
        <v>1.9240290000000001E-3</v>
      </c>
      <c r="EN438" s="13">
        <v>1.8987209999999999E-3</v>
      </c>
      <c r="EO438" s="13">
        <v>1.8744219999999999E-3</v>
      </c>
      <c r="EP438" s="13">
        <v>1.851243E-3</v>
      </c>
      <c r="EQ438" s="13">
        <v>1.829352E-3</v>
      </c>
      <c r="ER438" s="13">
        <v>1.8085460000000001E-3</v>
      </c>
      <c r="ES438" s="13">
        <v>1.788053E-3</v>
      </c>
      <c r="ET438" s="13">
        <v>1.7675830000000001E-3</v>
      </c>
      <c r="EU438" s="13">
        <v>1.7471069999999999E-3</v>
      </c>
      <c r="EV438" s="13">
        <v>1.7267529999999999E-3</v>
      </c>
      <c r="EW438" s="13">
        <v>1.706962E-3</v>
      </c>
      <c r="EX438" s="13">
        <v>1.687949E-3</v>
      </c>
      <c r="EY438" s="13">
        <v>1.6696580000000001E-3</v>
      </c>
      <c r="EZ438" s="13">
        <v>1.651993E-3</v>
      </c>
      <c r="FA438" s="13">
        <v>1.634665E-3</v>
      </c>
      <c r="FB438" s="13">
        <v>1.617109E-3</v>
      </c>
      <c r="FC438" s="13">
        <v>1.5989400000000001E-3</v>
      </c>
      <c r="FD438" s="13">
        <v>1.5802469999999999E-3</v>
      </c>
      <c r="FE438" s="13">
        <v>1.5612860000000001E-3</v>
      </c>
      <c r="FF438" s="13">
        <v>1.5425529999999999E-3</v>
      </c>
      <c r="FG438" s="13">
        <v>1.523953E-3</v>
      </c>
      <c r="FH438" s="13">
        <v>1.5054319999999999E-3</v>
      </c>
      <c r="FI438" s="13">
        <v>1.487321E-3</v>
      </c>
      <c r="FJ438" s="13">
        <v>1.469885E-3</v>
      </c>
      <c r="FK438" s="13">
        <v>1.453099E-3</v>
      </c>
      <c r="FL438" s="13">
        <v>1.436597E-3</v>
      </c>
      <c r="FM438" s="13">
        <v>1.420181E-3</v>
      </c>
      <c r="FN438" s="13">
        <v>1.40405E-3</v>
      </c>
      <c r="FO438" s="13">
        <v>1.3881810000000001E-3</v>
      </c>
      <c r="FP438" s="13">
        <v>1.372503E-3</v>
      </c>
      <c r="FQ438" s="13">
        <v>1.3567220000000001E-3</v>
      </c>
      <c r="FR438" s="13">
        <v>1.3411370000000001E-3</v>
      </c>
      <c r="FS438" s="13">
        <v>1.326015E-3</v>
      </c>
      <c r="FT438" s="13">
        <v>1.311497E-3</v>
      </c>
      <c r="FU438" s="13">
        <v>1.297507E-3</v>
      </c>
      <c r="FV438" s="13">
        <v>1.283899E-3</v>
      </c>
      <c r="FW438" s="13">
        <v>1.2708699999999999E-3</v>
      </c>
      <c r="FX438" s="13">
        <v>1.258641E-3</v>
      </c>
      <c r="FY438" s="13">
        <v>1.247146E-3</v>
      </c>
      <c r="FZ438" s="13">
        <v>1.236331E-3</v>
      </c>
      <c r="GA438" s="13">
        <v>1.2259479999999999E-3</v>
      </c>
      <c r="GB438" s="13">
        <v>1.2158970000000001E-3</v>
      </c>
      <c r="GC438" s="13">
        <v>1.2061109999999999E-3</v>
      </c>
      <c r="GD438" s="13">
        <v>1.196646E-3</v>
      </c>
      <c r="GE438" s="13">
        <v>1.187535E-3</v>
      </c>
      <c r="GF438" s="13">
        <v>1.1787900000000001E-3</v>
      </c>
      <c r="GG438" s="13">
        <v>1.1703760000000001E-3</v>
      </c>
      <c r="GH438" s="13">
        <v>1.1624770000000001E-3</v>
      </c>
      <c r="GI438" s="13">
        <v>1.1552890000000001E-3</v>
      </c>
      <c r="GJ438" s="13">
        <v>1.1487940000000001E-3</v>
      </c>
      <c r="GK438" s="13">
        <v>1.142892E-3</v>
      </c>
      <c r="GL438" s="13">
        <v>1.1374849999999999E-3</v>
      </c>
      <c r="GM438" s="13">
        <v>1.1322330000000001E-3</v>
      </c>
      <c r="GN438" s="13">
        <v>1.127018E-3</v>
      </c>
      <c r="GO438" s="13">
        <v>1.1216049999999999E-3</v>
      </c>
      <c r="GP438" s="13">
        <v>1.115682E-3</v>
      </c>
      <c r="GQ438" s="13">
        <v>1.1091390000000001E-3</v>
      </c>
      <c r="GR438" s="13">
        <v>1.102268E-3</v>
      </c>
      <c r="GS438" s="13">
        <v>1.09559E-3</v>
      </c>
      <c r="GT438" s="13">
        <v>1.0896969999999999E-3</v>
      </c>
      <c r="GU438" s="13">
        <v>1.0849950000000001E-3</v>
      </c>
      <c r="GV438" s="13">
        <v>1.081533E-3</v>
      </c>
      <c r="GW438" s="13">
        <v>1.079134E-3</v>
      </c>
      <c r="GX438" s="13">
        <v>1.0773919999999999E-3</v>
      </c>
    </row>
    <row r="439" spans="1:206" x14ac:dyDescent="0.25">
      <c r="A439" s="13" t="str">
        <f t="shared" si="5"/>
        <v>Boom-FINE-1.2-14-60</v>
      </c>
      <c r="B439" s="13" t="s">
        <v>57</v>
      </c>
      <c r="C439" s="13" t="s">
        <v>30</v>
      </c>
      <c r="D439" s="23">
        <v>1.2</v>
      </c>
      <c r="E439" s="23">
        <v>14</v>
      </c>
      <c r="F439" s="32">
        <v>60</v>
      </c>
      <c r="G439" s="13">
        <v>0.77519159999999998</v>
      </c>
      <c r="H439" s="13">
        <v>0.58205779999999996</v>
      </c>
      <c r="I439" s="13">
        <v>0.45665119999999998</v>
      </c>
      <c r="J439" s="13">
        <v>0.37196210000000002</v>
      </c>
      <c r="K439" s="13">
        <v>0.3107625</v>
      </c>
      <c r="L439" s="13">
        <v>0.26450780000000002</v>
      </c>
      <c r="M439" s="13">
        <v>0.2282391</v>
      </c>
      <c r="N439" s="13">
        <v>0.19922519999999999</v>
      </c>
      <c r="O439" s="13">
        <v>0.17547969999999999</v>
      </c>
      <c r="P439" s="13">
        <v>0.15568750000000001</v>
      </c>
      <c r="Q439" s="13">
        <v>0.13896130000000001</v>
      </c>
      <c r="R439" s="13">
        <v>0.1247919</v>
      </c>
      <c r="S439" s="13">
        <v>0.1125408</v>
      </c>
      <c r="T439" s="13">
        <v>0.1017849</v>
      </c>
      <c r="U439" s="13">
        <v>9.2393459999999997E-2</v>
      </c>
      <c r="V439" s="13">
        <v>8.4249279999999996E-2</v>
      </c>
      <c r="W439" s="13">
        <v>7.6896560000000003E-2</v>
      </c>
      <c r="X439" s="13">
        <v>7.0262790000000006E-2</v>
      </c>
      <c r="Y439" s="13">
        <v>6.4539390000000002E-2</v>
      </c>
      <c r="Z439" s="13">
        <v>5.9466539999999998E-2</v>
      </c>
      <c r="AA439" s="13">
        <v>5.4743600000000003E-2</v>
      </c>
      <c r="AB439" s="13">
        <v>5.0645229999999999E-2</v>
      </c>
      <c r="AC439" s="13">
        <v>4.6933759999999998E-2</v>
      </c>
      <c r="AD439" s="13">
        <v>4.3824889999999998E-2</v>
      </c>
      <c r="AE439" s="13">
        <v>4.109119E-2</v>
      </c>
      <c r="AF439" s="13">
        <v>3.8521329999999999E-2</v>
      </c>
      <c r="AG439" s="13">
        <v>3.6164349999999998E-2</v>
      </c>
      <c r="AH439" s="13">
        <v>3.4012670000000002E-2</v>
      </c>
      <c r="AI439" s="13">
        <v>3.1981719999999998E-2</v>
      </c>
      <c r="AJ439" s="13">
        <v>3.0192360000000001E-2</v>
      </c>
      <c r="AK439" s="13">
        <v>2.8504060000000001E-2</v>
      </c>
      <c r="AL439" s="13">
        <v>2.6938630000000002E-2</v>
      </c>
      <c r="AM439" s="13">
        <v>2.546961E-2</v>
      </c>
      <c r="AN439" s="13">
        <v>2.4106059999999999E-2</v>
      </c>
      <c r="AO439" s="13">
        <v>2.28439E-2</v>
      </c>
      <c r="AP439" s="13">
        <v>2.1674740000000001E-2</v>
      </c>
      <c r="AQ439" s="13">
        <v>2.0588809999999999E-2</v>
      </c>
      <c r="AR439" s="13">
        <v>1.9570939999999998E-2</v>
      </c>
      <c r="AS439" s="13">
        <v>1.8621260000000001E-2</v>
      </c>
      <c r="AT439" s="13">
        <v>1.76826E-2</v>
      </c>
      <c r="AU439" s="13">
        <v>1.6810660000000002E-2</v>
      </c>
      <c r="AV439" s="13">
        <v>1.5997239999999999E-2</v>
      </c>
      <c r="AW439" s="13">
        <v>1.523791E-2</v>
      </c>
      <c r="AX439" s="13">
        <v>1.452793E-2</v>
      </c>
      <c r="AY439" s="13">
        <v>1.386335E-2</v>
      </c>
      <c r="AZ439" s="13">
        <v>1.32408E-2</v>
      </c>
      <c r="BA439" s="13">
        <v>1.265575E-2</v>
      </c>
      <c r="BB439" s="13">
        <v>1.2106820000000001E-2</v>
      </c>
      <c r="BC439" s="13">
        <v>1.159145E-2</v>
      </c>
      <c r="BD439" s="13">
        <v>1.110795E-2</v>
      </c>
      <c r="BE439" s="13">
        <v>1.0653370000000001E-2</v>
      </c>
      <c r="BF439" s="13">
        <v>1.0224769999999999E-2</v>
      </c>
      <c r="BG439" s="13">
        <v>9.8200790000000007E-3</v>
      </c>
      <c r="BH439" s="13">
        <v>9.4380869999999995E-3</v>
      </c>
      <c r="BI439" s="13">
        <v>9.0778679999999994E-3</v>
      </c>
      <c r="BJ439" s="13">
        <v>8.7370469999999995E-3</v>
      </c>
      <c r="BK439" s="13">
        <v>8.4140199999999995E-3</v>
      </c>
      <c r="BL439" s="13">
        <v>8.1082210000000005E-3</v>
      </c>
      <c r="BM439" s="13">
        <v>7.8200260000000008E-3</v>
      </c>
      <c r="BN439" s="13">
        <v>7.5477280000000001E-3</v>
      </c>
      <c r="BO439" s="13">
        <v>7.2893200000000002E-3</v>
      </c>
      <c r="BP439" s="13">
        <v>7.0435949999999997E-3</v>
      </c>
      <c r="BQ439" s="13">
        <v>6.8102930000000002E-3</v>
      </c>
      <c r="BR439" s="13">
        <v>6.5886449999999997E-3</v>
      </c>
      <c r="BS439" s="13">
        <v>6.3780460000000001E-3</v>
      </c>
      <c r="BT439" s="13">
        <v>6.1776909999999999E-3</v>
      </c>
      <c r="BU439" s="13">
        <v>5.9870920000000003E-3</v>
      </c>
      <c r="BV439" s="13">
        <v>5.8055429999999998E-3</v>
      </c>
      <c r="BW439" s="13">
        <v>5.6327249999999999E-3</v>
      </c>
      <c r="BX439" s="13">
        <v>5.4688389999999996E-3</v>
      </c>
      <c r="BY439" s="13">
        <v>5.3135259999999998E-3</v>
      </c>
      <c r="BZ439" s="13">
        <v>5.1661600000000004E-3</v>
      </c>
      <c r="CA439" s="13">
        <v>5.0264109999999997E-3</v>
      </c>
      <c r="CB439" s="13">
        <v>4.8932799999999999E-3</v>
      </c>
      <c r="CC439" s="13">
        <v>4.7662499999999997E-3</v>
      </c>
      <c r="CD439" s="13">
        <v>4.6453220000000003E-3</v>
      </c>
      <c r="CE439" s="13">
        <v>4.5306110000000004E-3</v>
      </c>
      <c r="CF439" s="13">
        <v>4.4221579999999998E-3</v>
      </c>
      <c r="CG439" s="13">
        <v>4.320066E-3</v>
      </c>
      <c r="CH439" s="13">
        <v>4.2230419999999998E-3</v>
      </c>
      <c r="CI439" s="13">
        <v>4.1295890000000003E-3</v>
      </c>
      <c r="CJ439" s="13">
        <v>4.0394029999999996E-3</v>
      </c>
      <c r="CK439" s="13">
        <v>3.9524130000000001E-3</v>
      </c>
      <c r="CL439" s="13">
        <v>3.8691720000000001E-3</v>
      </c>
      <c r="CM439" s="13">
        <v>3.7899769999999999E-3</v>
      </c>
      <c r="CN439" s="13">
        <v>3.7147270000000001E-3</v>
      </c>
      <c r="CO439" s="13">
        <v>3.6433630000000002E-3</v>
      </c>
      <c r="CP439" s="13">
        <v>3.57559E-3</v>
      </c>
      <c r="CQ439" s="13">
        <v>3.5112350000000001E-3</v>
      </c>
      <c r="CR439" s="13">
        <v>3.449779E-3</v>
      </c>
      <c r="CS439" s="13">
        <v>3.3906280000000001E-3</v>
      </c>
      <c r="CT439" s="13">
        <v>3.33322E-3</v>
      </c>
      <c r="CU439" s="13">
        <v>3.2776900000000002E-3</v>
      </c>
      <c r="CV439" s="13">
        <v>3.2243520000000002E-3</v>
      </c>
      <c r="CW439" s="13">
        <v>3.1735270000000002E-3</v>
      </c>
      <c r="CX439" s="13">
        <v>3.1253930000000002E-3</v>
      </c>
      <c r="CY439" s="13">
        <v>3.0799489999999998E-3</v>
      </c>
      <c r="CZ439" s="13">
        <v>3.037175E-3</v>
      </c>
      <c r="DA439" s="13">
        <v>2.997095E-3</v>
      </c>
      <c r="DB439" s="13">
        <v>2.9587810000000002E-3</v>
      </c>
      <c r="DC439" s="13">
        <v>2.9219049999999998E-3</v>
      </c>
      <c r="DD439" s="13">
        <v>2.8864450000000001E-3</v>
      </c>
      <c r="DE439" s="13">
        <v>2.8519309999999998E-3</v>
      </c>
      <c r="DF439" s="13">
        <v>2.8184999999999998E-3</v>
      </c>
      <c r="DG439" s="13">
        <v>2.78626E-3</v>
      </c>
      <c r="DH439" s="13">
        <v>2.7551379999999999E-3</v>
      </c>
      <c r="DI439" s="13">
        <v>2.7255140000000001E-3</v>
      </c>
      <c r="DJ439" s="13">
        <v>2.697451E-3</v>
      </c>
      <c r="DK439" s="13">
        <v>2.6705129999999998E-3</v>
      </c>
      <c r="DL439" s="13">
        <v>2.6443999999999999E-3</v>
      </c>
      <c r="DM439" s="13">
        <v>2.6191209999999999E-3</v>
      </c>
      <c r="DN439" s="13">
        <v>2.5947399999999999E-3</v>
      </c>
      <c r="DO439" s="13">
        <v>2.5716509999999999E-3</v>
      </c>
      <c r="DP439" s="13">
        <v>2.550189E-3</v>
      </c>
      <c r="DQ439" s="13">
        <v>2.5298909999999998E-3</v>
      </c>
      <c r="DR439" s="13">
        <v>2.5103809999999999E-3</v>
      </c>
      <c r="DS439" s="13">
        <v>2.491128E-3</v>
      </c>
      <c r="DT439" s="13">
        <v>2.471862E-3</v>
      </c>
      <c r="DU439" s="13">
        <v>2.4526069999999999E-3</v>
      </c>
      <c r="DV439" s="13">
        <v>2.433476E-3</v>
      </c>
      <c r="DW439" s="13">
        <v>2.4150410000000001E-3</v>
      </c>
      <c r="DX439" s="13">
        <v>2.3978179999999999E-3</v>
      </c>
      <c r="DY439" s="13">
        <v>2.3822119999999999E-3</v>
      </c>
      <c r="DZ439" s="13">
        <v>2.3682719999999998E-3</v>
      </c>
      <c r="EA439" s="13">
        <v>2.355308E-3</v>
      </c>
      <c r="EB439" s="13">
        <v>2.342935E-3</v>
      </c>
      <c r="EC439" s="13">
        <v>2.330688E-3</v>
      </c>
      <c r="ED439" s="13">
        <v>2.3180509999999998E-3</v>
      </c>
      <c r="EE439" s="13">
        <v>2.304501E-3</v>
      </c>
      <c r="EF439" s="13">
        <v>2.2899790000000001E-3</v>
      </c>
      <c r="EG439" s="13">
        <v>2.274908E-3</v>
      </c>
      <c r="EH439" s="13">
        <v>2.2599130000000001E-3</v>
      </c>
      <c r="EI439" s="13">
        <v>2.24588E-3</v>
      </c>
      <c r="EJ439" s="13">
        <v>2.232979E-3</v>
      </c>
      <c r="EK439" s="13">
        <v>2.2209930000000001E-3</v>
      </c>
      <c r="EL439" s="13">
        <v>2.2100079999999999E-3</v>
      </c>
      <c r="EM439" s="13">
        <v>2.1997269999999998E-3</v>
      </c>
      <c r="EN439" s="13">
        <v>2.1897140000000002E-3</v>
      </c>
      <c r="EO439" s="13">
        <v>2.179566E-3</v>
      </c>
      <c r="EP439" s="13">
        <v>2.1687859999999998E-3</v>
      </c>
      <c r="EQ439" s="13">
        <v>2.1573759999999999E-3</v>
      </c>
      <c r="ER439" s="13">
        <v>2.1456040000000002E-3</v>
      </c>
      <c r="ES439" s="13">
        <v>2.133701E-3</v>
      </c>
      <c r="ET439" s="13">
        <v>2.1216500000000001E-3</v>
      </c>
      <c r="EU439" s="13">
        <v>2.109465E-3</v>
      </c>
      <c r="EV439" s="13">
        <v>2.0972849999999999E-3</v>
      </c>
      <c r="EW439" s="13">
        <v>2.085333E-3</v>
      </c>
      <c r="EX439" s="13">
        <v>2.0738710000000001E-3</v>
      </c>
      <c r="EY439" s="13">
        <v>2.0629329999999999E-3</v>
      </c>
      <c r="EZ439" s="13">
        <v>2.0523780000000001E-3</v>
      </c>
      <c r="FA439" s="13">
        <v>2.042032E-3</v>
      </c>
      <c r="FB439" s="13">
        <v>2.0315490000000001E-3</v>
      </c>
      <c r="FC439" s="13">
        <v>2.0203669999999999E-3</v>
      </c>
      <c r="FD439" s="13">
        <v>2.0079899999999999E-3</v>
      </c>
      <c r="FE439" s="13">
        <v>1.9944849999999998E-3</v>
      </c>
      <c r="FF439" s="13">
        <v>1.980304E-3</v>
      </c>
      <c r="FG439" s="13">
        <v>1.9659790000000001E-3</v>
      </c>
      <c r="FH439" s="13">
        <v>1.951978E-3</v>
      </c>
      <c r="FI439" s="13">
        <v>1.9385909999999999E-3</v>
      </c>
      <c r="FJ439" s="13">
        <v>1.9259940000000001E-3</v>
      </c>
      <c r="FK439" s="13">
        <v>1.9142040000000001E-3</v>
      </c>
      <c r="FL439" s="13">
        <v>1.9029990000000001E-3</v>
      </c>
      <c r="FM439" s="13">
        <v>1.8917669999999999E-3</v>
      </c>
      <c r="FN439" s="13">
        <v>1.8797289999999999E-3</v>
      </c>
      <c r="FO439" s="13">
        <v>1.86641E-3</v>
      </c>
      <c r="FP439" s="13">
        <v>1.8516439999999999E-3</v>
      </c>
      <c r="FQ439" s="13">
        <v>1.8355279999999999E-3</v>
      </c>
      <c r="FR439" s="13">
        <v>1.818233E-3</v>
      </c>
      <c r="FS439" s="13">
        <v>1.8001720000000001E-3</v>
      </c>
      <c r="FT439" s="13">
        <v>1.78191E-3</v>
      </c>
      <c r="FU439" s="13">
        <v>1.764161E-3</v>
      </c>
      <c r="FV439" s="13">
        <v>1.747424E-3</v>
      </c>
      <c r="FW439" s="13">
        <v>1.7318139999999999E-3</v>
      </c>
      <c r="FX439" s="13">
        <v>1.7170410000000001E-3</v>
      </c>
      <c r="FY439" s="13">
        <v>1.7027629999999999E-3</v>
      </c>
      <c r="FZ439" s="13">
        <v>1.6884739999999999E-3</v>
      </c>
      <c r="GA439" s="13">
        <v>1.6738199999999999E-3</v>
      </c>
      <c r="GB439" s="13">
        <v>1.658631E-3</v>
      </c>
      <c r="GC439" s="13">
        <v>1.642856E-3</v>
      </c>
      <c r="GD439" s="13">
        <v>1.626459E-3</v>
      </c>
      <c r="GE439" s="13">
        <v>1.609589E-3</v>
      </c>
      <c r="GF439" s="13">
        <v>1.592443E-3</v>
      </c>
      <c r="GG439" s="13">
        <v>1.575424E-3</v>
      </c>
      <c r="GH439" s="13">
        <v>1.5589810000000001E-3</v>
      </c>
      <c r="GI439" s="13">
        <v>1.543504E-3</v>
      </c>
      <c r="GJ439" s="13">
        <v>1.529054E-3</v>
      </c>
      <c r="GK439" s="13">
        <v>1.515595E-3</v>
      </c>
      <c r="GL439" s="13">
        <v>1.502808E-3</v>
      </c>
      <c r="GM439" s="13">
        <v>1.490243E-3</v>
      </c>
      <c r="GN439" s="13">
        <v>1.477491E-3</v>
      </c>
      <c r="GO439" s="13">
        <v>1.4644739999999999E-3</v>
      </c>
      <c r="GP439" s="13">
        <v>1.451115E-3</v>
      </c>
      <c r="GQ439" s="13">
        <v>1.437533E-3</v>
      </c>
      <c r="GR439" s="13">
        <v>1.4240710000000001E-3</v>
      </c>
      <c r="GS439" s="13">
        <v>1.4110749999999999E-3</v>
      </c>
      <c r="GT439" s="13">
        <v>1.398905E-3</v>
      </c>
      <c r="GU439" s="13">
        <v>1.3879599999999999E-3</v>
      </c>
      <c r="GV439" s="13">
        <v>1.3782110000000001E-3</v>
      </c>
      <c r="GW439" s="13">
        <v>1.369398E-3</v>
      </c>
      <c r="GX439" s="13">
        <v>1.361302E-3</v>
      </c>
    </row>
    <row r="440" spans="1:206" x14ac:dyDescent="0.25">
      <c r="A440" s="13" t="str">
        <f t="shared" si="5"/>
        <v>Boom-FINE-1.2-7-60</v>
      </c>
      <c r="B440" s="13" t="s">
        <v>57</v>
      </c>
      <c r="C440" s="13" t="s">
        <v>30</v>
      </c>
      <c r="D440" s="23">
        <v>1.2</v>
      </c>
      <c r="E440" s="23">
        <v>7</v>
      </c>
      <c r="F440" s="32">
        <v>60</v>
      </c>
      <c r="G440" s="13">
        <v>0.5777331</v>
      </c>
      <c r="H440" s="13">
        <v>0.34398089999999998</v>
      </c>
      <c r="I440" s="13">
        <v>0.2354136</v>
      </c>
      <c r="J440" s="13">
        <v>0.17494080000000001</v>
      </c>
      <c r="K440" s="13">
        <v>0.1371667</v>
      </c>
      <c r="L440" s="13">
        <v>0.1112004</v>
      </c>
      <c r="M440" s="13">
        <v>9.2791380000000007E-2</v>
      </c>
      <c r="N440" s="13">
        <v>7.8576389999999996E-2</v>
      </c>
      <c r="O440" s="13">
        <v>6.7852830000000003E-2</v>
      </c>
      <c r="P440" s="13">
        <v>5.9039550000000003E-2</v>
      </c>
      <c r="Q440" s="13">
        <v>5.2097909999999997E-2</v>
      </c>
      <c r="R440" s="13">
        <v>4.6298039999999999E-2</v>
      </c>
      <c r="S440" s="13">
        <v>4.2655310000000002E-2</v>
      </c>
      <c r="T440" s="13">
        <v>3.9350950000000003E-2</v>
      </c>
      <c r="U440" s="13">
        <v>3.637162E-2</v>
      </c>
      <c r="V440" s="13">
        <v>3.360556E-2</v>
      </c>
      <c r="W440" s="13">
        <v>3.0989160000000002E-2</v>
      </c>
      <c r="X440" s="13">
        <v>2.853611E-2</v>
      </c>
      <c r="Y440" s="13">
        <v>2.6477279999999999E-2</v>
      </c>
      <c r="Z440" s="13">
        <v>2.461503E-2</v>
      </c>
      <c r="AA440" s="13">
        <v>2.301812E-2</v>
      </c>
      <c r="AB440" s="13">
        <v>2.1559999999999999E-2</v>
      </c>
      <c r="AC440" s="13">
        <v>2.0266889999999999E-2</v>
      </c>
      <c r="AD440" s="13">
        <v>1.9122279999999998E-2</v>
      </c>
      <c r="AE440" s="13">
        <v>1.8083120000000001E-2</v>
      </c>
      <c r="AF440" s="13">
        <v>1.7141529999999999E-2</v>
      </c>
      <c r="AG440" s="13">
        <v>1.629185E-2</v>
      </c>
      <c r="AH440" s="13">
        <v>1.551437E-2</v>
      </c>
      <c r="AI440" s="13">
        <v>1.470256E-2</v>
      </c>
      <c r="AJ440" s="13">
        <v>1.3970420000000001E-2</v>
      </c>
      <c r="AK440" s="13">
        <v>1.3308499999999999E-2</v>
      </c>
      <c r="AL440" s="13">
        <v>1.270787E-2</v>
      </c>
      <c r="AM440" s="13">
        <v>1.2161780000000001E-2</v>
      </c>
      <c r="AN440" s="13">
        <v>1.1664539999999999E-2</v>
      </c>
      <c r="AO440" s="13">
        <v>1.1211270000000001E-2</v>
      </c>
      <c r="AP440" s="13">
        <v>1.0796E-2</v>
      </c>
      <c r="AQ440" s="13">
        <v>1.041564E-2</v>
      </c>
      <c r="AR440" s="13">
        <v>1.006581E-2</v>
      </c>
      <c r="AS440" s="13">
        <v>9.7436899999999993E-3</v>
      </c>
      <c r="AT440" s="13">
        <v>9.4475050000000001E-3</v>
      </c>
      <c r="AU440" s="13">
        <v>9.1742669999999998E-3</v>
      </c>
      <c r="AV440" s="13">
        <v>8.921399E-3</v>
      </c>
      <c r="AW440" s="13">
        <v>8.6867920000000005E-3</v>
      </c>
      <c r="AX440" s="13">
        <v>8.4682869999999997E-3</v>
      </c>
      <c r="AY440" s="13">
        <v>8.2641220000000005E-3</v>
      </c>
      <c r="AZ440" s="13">
        <v>8.0720879999999998E-3</v>
      </c>
      <c r="BA440" s="13">
        <v>7.8927029999999992E-3</v>
      </c>
      <c r="BB440" s="13">
        <v>7.7240729999999997E-3</v>
      </c>
      <c r="BC440" s="13">
        <v>7.5658499999999998E-3</v>
      </c>
      <c r="BD440" s="13">
        <v>7.4163509999999998E-3</v>
      </c>
      <c r="BE440" s="13">
        <v>7.2747869999999996E-3</v>
      </c>
      <c r="BF440" s="13">
        <v>7.1403819999999998E-3</v>
      </c>
      <c r="BG440" s="13">
        <v>7.0130729999999999E-3</v>
      </c>
      <c r="BH440" s="13">
        <v>6.8921599999999996E-3</v>
      </c>
      <c r="BI440" s="13">
        <v>6.7763479999999997E-3</v>
      </c>
      <c r="BJ440" s="13">
        <v>6.6651009999999997E-3</v>
      </c>
      <c r="BK440" s="13">
        <v>6.5578579999999997E-3</v>
      </c>
      <c r="BL440" s="13">
        <v>6.4544229999999999E-3</v>
      </c>
      <c r="BM440" s="13">
        <v>6.3544420000000001E-3</v>
      </c>
      <c r="BN440" s="13">
        <v>6.2583980000000001E-3</v>
      </c>
      <c r="BO440" s="13">
        <v>6.1661700000000003E-3</v>
      </c>
      <c r="BP440" s="13">
        <v>6.076896E-3</v>
      </c>
      <c r="BQ440" s="13">
        <v>5.9900099999999996E-3</v>
      </c>
      <c r="BR440" s="13">
        <v>5.9047140000000001E-3</v>
      </c>
      <c r="BS440" s="13">
        <v>5.8207149999999997E-3</v>
      </c>
      <c r="BT440" s="13">
        <v>5.7380950000000003E-3</v>
      </c>
      <c r="BU440" s="13">
        <v>5.6573999999999999E-3</v>
      </c>
      <c r="BV440" s="13">
        <v>5.5790700000000002E-3</v>
      </c>
      <c r="BW440" s="13">
        <v>5.5025719999999998E-3</v>
      </c>
      <c r="BX440" s="13">
        <v>5.4272809999999999E-3</v>
      </c>
      <c r="BY440" s="13">
        <v>5.3519919999999999E-3</v>
      </c>
      <c r="BZ440" s="13">
        <v>5.2770330000000004E-3</v>
      </c>
      <c r="CA440" s="13">
        <v>5.2024209999999996E-3</v>
      </c>
      <c r="CB440" s="13">
        <v>5.1281670000000003E-3</v>
      </c>
      <c r="CC440" s="13">
        <v>5.0552640000000003E-3</v>
      </c>
      <c r="CD440" s="13">
        <v>4.9844930000000004E-3</v>
      </c>
      <c r="CE440" s="13">
        <v>4.9157940000000002E-3</v>
      </c>
      <c r="CF440" s="13">
        <v>4.8484749999999997E-3</v>
      </c>
      <c r="CG440" s="13">
        <v>4.7823309999999999E-3</v>
      </c>
      <c r="CH440" s="13">
        <v>4.7167490000000001E-3</v>
      </c>
      <c r="CI440" s="13">
        <v>4.6520190000000003E-3</v>
      </c>
      <c r="CJ440" s="13">
        <v>4.5881530000000002E-3</v>
      </c>
      <c r="CK440" s="13">
        <v>4.5250280000000004E-3</v>
      </c>
      <c r="CL440" s="13">
        <v>4.4632600000000001E-3</v>
      </c>
      <c r="CM440" s="13">
        <v>4.403761E-3</v>
      </c>
      <c r="CN440" s="13">
        <v>4.3464749999999998E-3</v>
      </c>
      <c r="CO440" s="13">
        <v>4.2913350000000003E-3</v>
      </c>
      <c r="CP440" s="13">
        <v>4.2383610000000004E-3</v>
      </c>
      <c r="CQ440" s="13">
        <v>4.1869919999999996E-3</v>
      </c>
      <c r="CR440" s="13">
        <v>4.1366240000000002E-3</v>
      </c>
      <c r="CS440" s="13">
        <v>4.0871329999999997E-3</v>
      </c>
      <c r="CT440" s="13">
        <v>4.0387699999999997E-3</v>
      </c>
      <c r="CU440" s="13">
        <v>3.9915180000000003E-3</v>
      </c>
      <c r="CV440" s="13">
        <v>3.9457809999999998E-3</v>
      </c>
      <c r="CW440" s="13">
        <v>3.9022380000000001E-3</v>
      </c>
      <c r="CX440" s="13">
        <v>3.8608620000000001E-3</v>
      </c>
      <c r="CY440" s="13">
        <v>3.8217360000000001E-3</v>
      </c>
      <c r="CZ440" s="13">
        <v>3.7843949999999999E-3</v>
      </c>
      <c r="DA440" s="13">
        <v>3.7482290000000001E-3</v>
      </c>
      <c r="DB440" s="13">
        <v>3.712496E-3</v>
      </c>
      <c r="DC440" s="13">
        <v>3.677109E-3</v>
      </c>
      <c r="DD440" s="13">
        <v>3.6421610000000001E-3</v>
      </c>
      <c r="DE440" s="13">
        <v>3.6082549999999999E-3</v>
      </c>
      <c r="DF440" s="13">
        <v>3.5762459999999999E-3</v>
      </c>
      <c r="DG440" s="13">
        <v>3.5461410000000001E-3</v>
      </c>
      <c r="DH440" s="13">
        <v>3.5174210000000002E-3</v>
      </c>
      <c r="DI440" s="13">
        <v>3.4900349999999998E-3</v>
      </c>
      <c r="DJ440" s="13">
        <v>3.4637800000000001E-3</v>
      </c>
      <c r="DK440" s="13">
        <v>3.4382560000000002E-3</v>
      </c>
      <c r="DL440" s="13">
        <v>3.4131109999999999E-3</v>
      </c>
      <c r="DM440" s="13">
        <v>3.3883680000000001E-3</v>
      </c>
      <c r="DN440" s="13">
        <v>3.3643779999999999E-3</v>
      </c>
      <c r="DO440" s="13">
        <v>3.3413850000000001E-3</v>
      </c>
      <c r="DP440" s="13">
        <v>3.3189130000000002E-3</v>
      </c>
      <c r="DQ440" s="13">
        <v>3.2964100000000001E-3</v>
      </c>
      <c r="DR440" s="13">
        <v>3.2740159999999998E-3</v>
      </c>
      <c r="DS440" s="13">
        <v>3.2518719999999998E-3</v>
      </c>
      <c r="DT440" s="13">
        <v>3.2297580000000001E-3</v>
      </c>
      <c r="DU440" s="13">
        <v>3.2076299999999999E-3</v>
      </c>
      <c r="DV440" s="13">
        <v>3.185551E-3</v>
      </c>
      <c r="DW440" s="13">
        <v>3.1638320000000001E-3</v>
      </c>
      <c r="DX440" s="13">
        <v>3.1428789999999999E-3</v>
      </c>
      <c r="DY440" s="13">
        <v>3.1225900000000002E-3</v>
      </c>
      <c r="DZ440" s="13">
        <v>3.102568E-3</v>
      </c>
      <c r="EA440" s="13">
        <v>3.0823859999999999E-3</v>
      </c>
      <c r="EB440" s="13">
        <v>3.0616620000000002E-3</v>
      </c>
      <c r="EC440" s="13">
        <v>3.039875E-3</v>
      </c>
      <c r="ED440" s="13">
        <v>3.0168310000000002E-3</v>
      </c>
      <c r="EE440" s="13">
        <v>2.9929800000000001E-3</v>
      </c>
      <c r="EF440" s="13">
        <v>2.9691000000000001E-3</v>
      </c>
      <c r="EG440" s="13">
        <v>2.9459600000000001E-3</v>
      </c>
      <c r="EH440" s="13">
        <v>2.9237949999999999E-3</v>
      </c>
      <c r="EI440" s="13">
        <v>2.9023310000000002E-3</v>
      </c>
      <c r="EJ440" s="13">
        <v>2.8810950000000002E-3</v>
      </c>
      <c r="EK440" s="13">
        <v>2.8595690000000002E-3</v>
      </c>
      <c r="EL440" s="13">
        <v>2.837231E-3</v>
      </c>
      <c r="EM440" s="13">
        <v>2.8134560000000002E-3</v>
      </c>
      <c r="EN440" s="13">
        <v>2.7881080000000001E-3</v>
      </c>
      <c r="EO440" s="13">
        <v>2.7615999999999999E-3</v>
      </c>
      <c r="EP440" s="13">
        <v>2.7346279999999998E-3</v>
      </c>
      <c r="EQ440" s="13">
        <v>2.707877E-3</v>
      </c>
      <c r="ER440" s="13">
        <v>2.6816510000000002E-3</v>
      </c>
      <c r="ES440" s="13">
        <v>2.656116E-3</v>
      </c>
      <c r="ET440" s="13">
        <v>2.6316429999999999E-3</v>
      </c>
      <c r="EU440" s="13">
        <v>2.6080909999999999E-3</v>
      </c>
      <c r="EV440" s="13">
        <v>2.584893E-3</v>
      </c>
      <c r="EW440" s="13">
        <v>2.561528E-3</v>
      </c>
      <c r="EX440" s="13">
        <v>2.5378979999999998E-3</v>
      </c>
      <c r="EY440" s="13">
        <v>2.5138420000000001E-3</v>
      </c>
      <c r="EZ440" s="13">
        <v>2.4891280000000002E-3</v>
      </c>
      <c r="FA440" s="13">
        <v>2.4638360000000001E-3</v>
      </c>
      <c r="FB440" s="13">
        <v>2.438403E-3</v>
      </c>
      <c r="FC440" s="13">
        <v>2.4133240000000001E-3</v>
      </c>
      <c r="FD440" s="13">
        <v>2.3890169999999998E-3</v>
      </c>
      <c r="FE440" s="13">
        <v>2.3656010000000002E-3</v>
      </c>
      <c r="FF440" s="13">
        <v>2.34322E-3</v>
      </c>
      <c r="FG440" s="13">
        <v>2.321956E-3</v>
      </c>
      <c r="FH440" s="13">
        <v>2.3017659999999998E-3</v>
      </c>
      <c r="FI440" s="13">
        <v>2.2824500000000001E-3</v>
      </c>
      <c r="FJ440" s="13">
        <v>2.2636840000000002E-3</v>
      </c>
      <c r="FK440" s="13">
        <v>2.2451770000000001E-3</v>
      </c>
      <c r="FL440" s="13">
        <v>2.2265779999999999E-3</v>
      </c>
      <c r="FM440" s="13">
        <v>2.2077500000000001E-3</v>
      </c>
      <c r="FN440" s="13">
        <v>2.1888290000000002E-3</v>
      </c>
      <c r="FO440" s="13">
        <v>2.1700579999999999E-3</v>
      </c>
      <c r="FP440" s="13">
        <v>2.1517839999999999E-3</v>
      </c>
      <c r="FQ440" s="13">
        <v>2.1345349999999999E-3</v>
      </c>
      <c r="FR440" s="13">
        <v>2.1187409999999999E-3</v>
      </c>
      <c r="FS440" s="13">
        <v>2.1045E-3</v>
      </c>
      <c r="FT440" s="13">
        <v>2.0917330000000001E-3</v>
      </c>
      <c r="FU440" s="13">
        <v>2.0802400000000001E-3</v>
      </c>
      <c r="FV440" s="13">
        <v>2.0695819999999999E-3</v>
      </c>
      <c r="FW440" s="13">
        <v>2.0592000000000002E-3</v>
      </c>
      <c r="FX440" s="13">
        <v>2.048537E-3</v>
      </c>
      <c r="FY440" s="13">
        <v>2.0374299999999998E-3</v>
      </c>
      <c r="FZ440" s="13">
        <v>2.0259940000000001E-3</v>
      </c>
      <c r="GA440" s="13">
        <v>2.0143819999999999E-3</v>
      </c>
      <c r="GB440" s="13">
        <v>2.0027880000000001E-3</v>
      </c>
      <c r="GC440" s="13">
        <v>1.9916539999999998E-3</v>
      </c>
      <c r="GD440" s="13">
        <v>1.9815319999999998E-3</v>
      </c>
      <c r="GE440" s="13">
        <v>1.9726840000000002E-3</v>
      </c>
      <c r="GF440" s="13">
        <v>1.9649860000000002E-3</v>
      </c>
      <c r="GG440" s="13">
        <v>1.958244E-3</v>
      </c>
      <c r="GH440" s="13">
        <v>1.9521040000000001E-3</v>
      </c>
      <c r="GI440" s="13">
        <v>1.9460650000000001E-3</v>
      </c>
      <c r="GJ440" s="13">
        <v>1.9397220000000001E-3</v>
      </c>
      <c r="GK440" s="13">
        <v>1.9328240000000001E-3</v>
      </c>
      <c r="GL440" s="13">
        <v>1.9253549999999999E-3</v>
      </c>
      <c r="GM440" s="13">
        <v>1.9174750000000001E-3</v>
      </c>
      <c r="GN440" s="13">
        <v>1.9094579999999999E-3</v>
      </c>
      <c r="GO440" s="13">
        <v>1.901649E-3</v>
      </c>
      <c r="GP440" s="13">
        <v>1.8944000000000001E-3</v>
      </c>
      <c r="GQ440" s="13">
        <v>1.888023E-3</v>
      </c>
      <c r="GR440" s="13">
        <v>1.882526E-3</v>
      </c>
      <c r="GS440" s="13">
        <v>1.877809E-3</v>
      </c>
      <c r="GT440" s="13">
        <v>1.873607E-3</v>
      </c>
      <c r="GU440" s="13">
        <v>1.8695680000000001E-3</v>
      </c>
      <c r="GV440" s="13">
        <v>1.865385E-3</v>
      </c>
      <c r="GW440" s="13">
        <v>1.860909E-3</v>
      </c>
      <c r="GX440" s="13">
        <v>1.8559010000000001E-3</v>
      </c>
    </row>
    <row r="441" spans="1:206" x14ac:dyDescent="0.25">
      <c r="A441" s="13" t="str">
        <f t="shared" si="5"/>
        <v>Boom-FINE-1.2-20-20</v>
      </c>
      <c r="B441" s="13" t="s">
        <v>57</v>
      </c>
      <c r="C441" s="13" t="s">
        <v>30</v>
      </c>
      <c r="D441" s="23">
        <v>1.2</v>
      </c>
      <c r="E441" s="23">
        <v>20</v>
      </c>
      <c r="F441" s="32">
        <v>20</v>
      </c>
      <c r="G441" s="13">
        <v>0.62611609999999995</v>
      </c>
      <c r="H441" s="13">
        <v>0.49764350000000002</v>
      </c>
      <c r="I441" s="13">
        <v>0.39792040000000001</v>
      </c>
      <c r="J441" s="13">
        <v>0.32816200000000001</v>
      </c>
      <c r="K441" s="13">
        <v>0.27685670000000001</v>
      </c>
      <c r="L441" s="13">
        <v>0.237313</v>
      </c>
      <c r="M441" s="13">
        <v>0.2057938</v>
      </c>
      <c r="N441" s="13">
        <v>0.18042749999999999</v>
      </c>
      <c r="O441" s="13">
        <v>0.1596013</v>
      </c>
      <c r="P441" s="13">
        <v>0.14199970000000001</v>
      </c>
      <c r="Q441" s="13">
        <v>0.1274972</v>
      </c>
      <c r="R441" s="13">
        <v>0.1149691</v>
      </c>
      <c r="S441" s="13">
        <v>0.1040235</v>
      </c>
      <c r="T441" s="13">
        <v>9.4814170000000003E-2</v>
      </c>
      <c r="U441" s="13">
        <v>8.6308940000000001E-2</v>
      </c>
      <c r="V441" s="13">
        <v>7.9386819999999997E-2</v>
      </c>
      <c r="W441" s="13">
        <v>7.2732039999999998E-2</v>
      </c>
      <c r="X441" s="13">
        <v>6.6953579999999999E-2</v>
      </c>
      <c r="Y441" s="13">
        <v>6.1580500000000003E-2</v>
      </c>
      <c r="Z441" s="13">
        <v>5.7158019999999997E-2</v>
      </c>
      <c r="AA441" s="13">
        <v>5.2461250000000001E-2</v>
      </c>
      <c r="AB441" s="13">
        <v>4.8808560000000001E-2</v>
      </c>
      <c r="AC441" s="13">
        <v>4.5341050000000001E-2</v>
      </c>
      <c r="AD441" s="13">
        <v>4.215555E-2</v>
      </c>
      <c r="AE441" s="13">
        <v>3.9460710000000003E-2</v>
      </c>
      <c r="AF441" s="13">
        <v>3.6622969999999998E-2</v>
      </c>
      <c r="AG441" s="13">
        <v>3.4390110000000002E-2</v>
      </c>
      <c r="AH441" s="13">
        <v>3.2107370000000003E-2</v>
      </c>
      <c r="AI441" s="13">
        <v>3.0162580000000001E-2</v>
      </c>
      <c r="AJ441" s="13">
        <v>2.827553E-2</v>
      </c>
      <c r="AK441" s="13">
        <v>2.6586499999999999E-2</v>
      </c>
      <c r="AL441" s="13">
        <v>2.502944E-2</v>
      </c>
      <c r="AM441" s="13">
        <v>2.356538E-2</v>
      </c>
      <c r="AN441" s="13">
        <v>2.2262379999999998E-2</v>
      </c>
      <c r="AO441" s="13">
        <v>2.1011930000000002E-2</v>
      </c>
      <c r="AP441" s="13">
        <v>1.9889049999999998E-2</v>
      </c>
      <c r="AQ441" s="13">
        <v>1.8812019999999999E-2</v>
      </c>
      <c r="AR441" s="13">
        <v>1.7814150000000001E-2</v>
      </c>
      <c r="AS441" s="13">
        <v>1.6829210000000001E-2</v>
      </c>
      <c r="AT441" s="13">
        <v>1.5913480000000001E-2</v>
      </c>
      <c r="AU441" s="13">
        <v>1.506331E-2</v>
      </c>
      <c r="AV441" s="13">
        <v>1.427178E-2</v>
      </c>
      <c r="AW441" s="13">
        <v>1.354079E-2</v>
      </c>
      <c r="AX441" s="13">
        <v>1.285588E-2</v>
      </c>
      <c r="AY441" s="13">
        <v>1.221473E-2</v>
      </c>
      <c r="AZ441" s="13">
        <v>1.161354E-2</v>
      </c>
      <c r="BA441" s="13">
        <v>1.105385E-2</v>
      </c>
      <c r="BB441" s="13">
        <v>1.053073E-2</v>
      </c>
      <c r="BC441" s="13">
        <v>1.0038729999999999E-2</v>
      </c>
      <c r="BD441" s="13">
        <v>9.5771840000000007E-3</v>
      </c>
      <c r="BE441" s="13">
        <v>9.1439390000000002E-3</v>
      </c>
      <c r="BF441" s="13">
        <v>8.7380510000000002E-3</v>
      </c>
      <c r="BG441" s="13">
        <v>8.3537139999999999E-3</v>
      </c>
      <c r="BH441" s="13">
        <v>7.9926210000000001E-3</v>
      </c>
      <c r="BI441" s="13">
        <v>7.6556590000000004E-3</v>
      </c>
      <c r="BJ441" s="13">
        <v>7.3385589999999997E-3</v>
      </c>
      <c r="BK441" s="13">
        <v>7.0369489999999998E-3</v>
      </c>
      <c r="BL441" s="13">
        <v>6.7473519999999999E-3</v>
      </c>
      <c r="BM441" s="13">
        <v>6.4724960000000003E-3</v>
      </c>
      <c r="BN441" s="13">
        <v>6.2162959999999996E-3</v>
      </c>
      <c r="BO441" s="13">
        <v>5.9769230000000003E-3</v>
      </c>
      <c r="BP441" s="13">
        <v>5.7524159999999998E-3</v>
      </c>
      <c r="BQ441" s="13">
        <v>5.5382729999999998E-3</v>
      </c>
      <c r="BR441" s="13">
        <v>5.3305289999999996E-3</v>
      </c>
      <c r="BS441" s="13">
        <v>5.1289830000000002E-3</v>
      </c>
      <c r="BT441" s="13">
        <v>4.937589E-3</v>
      </c>
      <c r="BU441" s="13">
        <v>4.7592529999999997E-3</v>
      </c>
      <c r="BV441" s="13">
        <v>4.5945500000000002E-3</v>
      </c>
      <c r="BW441" s="13">
        <v>4.43934E-3</v>
      </c>
      <c r="BX441" s="13">
        <v>4.2884419999999999E-3</v>
      </c>
      <c r="BY441" s="13">
        <v>4.1388479999999997E-3</v>
      </c>
      <c r="BZ441" s="13">
        <v>3.9911E-3</v>
      </c>
      <c r="CA441" s="13">
        <v>3.8501020000000002E-3</v>
      </c>
      <c r="CB441" s="13">
        <v>3.7193679999999998E-3</v>
      </c>
      <c r="CC441" s="13">
        <v>3.5994550000000001E-3</v>
      </c>
      <c r="CD441" s="13">
        <v>3.4866530000000001E-3</v>
      </c>
      <c r="CE441" s="13">
        <v>3.3770639999999999E-3</v>
      </c>
      <c r="CF441" s="13">
        <v>3.268272E-3</v>
      </c>
      <c r="CG441" s="13">
        <v>3.160609E-3</v>
      </c>
      <c r="CH441" s="13">
        <v>3.0565029999999999E-3</v>
      </c>
      <c r="CI441" s="13">
        <v>2.9595300000000001E-3</v>
      </c>
      <c r="CJ441" s="13">
        <v>2.8712989999999999E-3</v>
      </c>
      <c r="CK441" s="13">
        <v>2.7891970000000002E-3</v>
      </c>
      <c r="CL441" s="13">
        <v>2.709286E-3</v>
      </c>
      <c r="CM441" s="13">
        <v>2.6291090000000001E-3</v>
      </c>
      <c r="CN441" s="13">
        <v>2.54857E-3</v>
      </c>
      <c r="CO441" s="13">
        <v>2.4693279999999998E-3</v>
      </c>
      <c r="CP441" s="13">
        <v>2.3935929999999998E-3</v>
      </c>
      <c r="CQ441" s="13">
        <v>2.3230289999999999E-3</v>
      </c>
      <c r="CR441" s="13">
        <v>2.2581810000000002E-3</v>
      </c>
      <c r="CS441" s="13">
        <v>2.197971E-3</v>
      </c>
      <c r="CT441" s="13">
        <v>2.1391439999999999E-3</v>
      </c>
      <c r="CU441" s="13">
        <v>2.079366E-3</v>
      </c>
      <c r="CV441" s="13">
        <v>2.0190960000000002E-3</v>
      </c>
      <c r="CW441" s="13">
        <v>1.9601309999999999E-3</v>
      </c>
      <c r="CX441" s="13">
        <v>1.9048229999999999E-3</v>
      </c>
      <c r="CY441" s="13">
        <v>1.8546560000000001E-3</v>
      </c>
      <c r="CZ441" s="13">
        <v>1.8087089999999999E-3</v>
      </c>
      <c r="DA441" s="13">
        <v>1.7646059999999999E-3</v>
      </c>
      <c r="DB441" s="13">
        <v>1.72018E-3</v>
      </c>
      <c r="DC441" s="13">
        <v>1.674462E-3</v>
      </c>
      <c r="DD441" s="13">
        <v>1.629421E-3</v>
      </c>
      <c r="DE441" s="13">
        <v>1.587134E-3</v>
      </c>
      <c r="DF441" s="13">
        <v>1.5490619999999999E-3</v>
      </c>
      <c r="DG441" s="13">
        <v>1.5148970000000001E-3</v>
      </c>
      <c r="DH441" s="13">
        <v>1.482305E-3</v>
      </c>
      <c r="DI441" s="13">
        <v>1.4485329999999999E-3</v>
      </c>
      <c r="DJ441" s="13">
        <v>1.412558E-3</v>
      </c>
      <c r="DK441" s="13">
        <v>1.3751729999999999E-3</v>
      </c>
      <c r="DL441" s="13">
        <v>1.3383080000000001E-3</v>
      </c>
      <c r="DM441" s="13">
        <v>1.3040790000000001E-3</v>
      </c>
      <c r="DN441" s="13">
        <v>1.2729029999999999E-3</v>
      </c>
      <c r="DO441" s="13">
        <v>1.2438410000000001E-3</v>
      </c>
      <c r="DP441" s="13">
        <v>1.2146450000000001E-3</v>
      </c>
      <c r="DQ441" s="13">
        <v>1.183992E-3</v>
      </c>
      <c r="DR441" s="13">
        <v>1.1526799999999999E-3</v>
      </c>
      <c r="DS441" s="13">
        <v>1.122035E-3</v>
      </c>
      <c r="DT441" s="13">
        <v>1.0931020000000001E-3</v>
      </c>
      <c r="DU441" s="13">
        <v>1.0661900000000001E-3</v>
      </c>
      <c r="DV441" s="13">
        <v>1.041026E-3</v>
      </c>
      <c r="DW441" s="13">
        <v>1.0168779999999999E-3</v>
      </c>
      <c r="DX441" s="13">
        <v>9.927197E-4</v>
      </c>
      <c r="DY441" s="13">
        <v>9.6822080000000005E-4</v>
      </c>
      <c r="DZ441" s="13">
        <v>9.4392269999999995E-4</v>
      </c>
      <c r="EA441" s="13">
        <v>9.2106309999999999E-4</v>
      </c>
      <c r="EB441" s="13">
        <v>9.0026060000000005E-4</v>
      </c>
      <c r="EC441" s="13">
        <v>8.8124929999999996E-4</v>
      </c>
      <c r="ED441" s="13">
        <v>8.6309410000000005E-4</v>
      </c>
      <c r="EE441" s="13">
        <v>8.4542860000000005E-4</v>
      </c>
      <c r="EF441" s="13">
        <v>8.2823260000000002E-4</v>
      </c>
      <c r="EG441" s="13">
        <v>8.1127E-4</v>
      </c>
      <c r="EH441" s="13">
        <v>7.9459919999999996E-4</v>
      </c>
      <c r="EI441" s="13">
        <v>7.7848339999999998E-4</v>
      </c>
      <c r="EJ441" s="13">
        <v>7.6326910000000005E-4</v>
      </c>
      <c r="EK441" s="13">
        <v>7.4891529999999995E-4</v>
      </c>
      <c r="EL441" s="13">
        <v>7.3531040000000001E-4</v>
      </c>
      <c r="EM441" s="13">
        <v>7.2232850000000001E-4</v>
      </c>
      <c r="EN441" s="13">
        <v>7.1014549999999998E-4</v>
      </c>
      <c r="EO441" s="13">
        <v>6.9887829999999999E-4</v>
      </c>
      <c r="EP441" s="13">
        <v>6.884193E-4</v>
      </c>
      <c r="EQ441" s="13">
        <v>6.7883220000000005E-4</v>
      </c>
      <c r="ER441" s="13">
        <v>6.7026330000000004E-4</v>
      </c>
      <c r="ES441" s="13">
        <v>6.6254309999999996E-4</v>
      </c>
      <c r="ET441" s="13">
        <v>6.5532549999999996E-4</v>
      </c>
      <c r="EU441" s="13">
        <v>6.4810119999999995E-4</v>
      </c>
      <c r="EV441" s="13">
        <v>6.403944E-4</v>
      </c>
      <c r="EW441" s="13">
        <v>6.325406E-4</v>
      </c>
      <c r="EX441" s="13">
        <v>6.2505939999999999E-4</v>
      </c>
      <c r="EY441" s="13">
        <v>6.1813380000000004E-4</v>
      </c>
      <c r="EZ441" s="13">
        <v>6.1182249999999999E-4</v>
      </c>
      <c r="FA441" s="13">
        <v>6.060401E-4</v>
      </c>
      <c r="FB441" s="13">
        <v>6.0061489999999995E-4</v>
      </c>
      <c r="FC441" s="13">
        <v>5.9525050000000003E-4</v>
      </c>
      <c r="FD441" s="13">
        <v>5.898174E-4</v>
      </c>
      <c r="FE441" s="13">
        <v>5.84462E-4</v>
      </c>
      <c r="FF441" s="13">
        <v>5.7942930000000001E-4</v>
      </c>
      <c r="FG441" s="13">
        <v>5.7458819999999997E-4</v>
      </c>
      <c r="FH441" s="13">
        <v>5.693909E-4</v>
      </c>
      <c r="FI441" s="13">
        <v>5.6367720000000002E-4</v>
      </c>
      <c r="FJ441" s="13">
        <v>5.5756239999999997E-4</v>
      </c>
      <c r="FK441" s="13">
        <v>5.5124639999999995E-4</v>
      </c>
      <c r="FL441" s="13">
        <v>5.445224E-4</v>
      </c>
      <c r="FM441" s="13">
        <v>5.3707709999999999E-4</v>
      </c>
      <c r="FN441" s="13">
        <v>5.291203E-4</v>
      </c>
      <c r="FO441" s="13">
        <v>5.2105480000000002E-4</v>
      </c>
      <c r="FP441" s="13">
        <v>5.1334320000000005E-4</v>
      </c>
      <c r="FQ441" s="13">
        <v>5.0623349999999998E-4</v>
      </c>
      <c r="FR441" s="13">
        <v>4.9991529999999997E-4</v>
      </c>
      <c r="FS441" s="13">
        <v>4.9426259999999997E-4</v>
      </c>
      <c r="FT441" s="13">
        <v>4.8899640000000003E-4</v>
      </c>
      <c r="FU441" s="13">
        <v>4.837442E-4</v>
      </c>
      <c r="FV441" s="13">
        <v>4.7832970000000002E-4</v>
      </c>
      <c r="FW441" s="13">
        <v>4.7292800000000001E-4</v>
      </c>
      <c r="FX441" s="13">
        <v>4.6751829999999999E-4</v>
      </c>
      <c r="FY441" s="13">
        <v>4.6185859999999998E-4</v>
      </c>
      <c r="FZ441" s="13">
        <v>4.5580270000000002E-4</v>
      </c>
      <c r="GA441" s="13">
        <v>4.491621E-4</v>
      </c>
      <c r="GB441" s="13">
        <v>4.4220259999999998E-4</v>
      </c>
      <c r="GC441" s="13">
        <v>4.3548019999999998E-4</v>
      </c>
      <c r="GD441" s="13">
        <v>4.2941490000000001E-4</v>
      </c>
      <c r="GE441" s="13">
        <v>4.2416969999999998E-4</v>
      </c>
      <c r="GF441" s="13">
        <v>4.1974249999999997E-4</v>
      </c>
      <c r="GG441" s="13">
        <v>4.1600559999999999E-4</v>
      </c>
      <c r="GH441" s="13">
        <v>4.1294360000000002E-4</v>
      </c>
      <c r="GI441" s="13">
        <v>4.1041660000000002E-4</v>
      </c>
      <c r="GJ441" s="13">
        <v>4.081299E-4</v>
      </c>
      <c r="GK441" s="13">
        <v>4.0577290000000003E-4</v>
      </c>
      <c r="GL441" s="13">
        <v>4.0321489999999997E-4</v>
      </c>
      <c r="GM441" s="13">
        <v>4.00302E-4</v>
      </c>
      <c r="GN441" s="13">
        <v>3.9703859999999999E-4</v>
      </c>
      <c r="GO441" s="13">
        <v>3.9354020000000002E-4</v>
      </c>
      <c r="GP441" s="13">
        <v>3.8980459999999998E-4</v>
      </c>
      <c r="GQ441" s="13">
        <v>3.8592580000000002E-4</v>
      </c>
      <c r="GR441" s="13">
        <v>3.8214469999999997E-4</v>
      </c>
      <c r="GS441" s="13">
        <v>3.7879420000000002E-4</v>
      </c>
      <c r="GT441" s="13">
        <v>3.7628340000000002E-4</v>
      </c>
      <c r="GU441" s="13">
        <v>3.7486600000000001E-4</v>
      </c>
      <c r="GV441" s="13">
        <v>3.7429610000000002E-4</v>
      </c>
      <c r="GW441" s="13">
        <v>3.7410630000000002E-4</v>
      </c>
      <c r="GX441" s="13">
        <v>3.7394480000000003E-4</v>
      </c>
    </row>
    <row r="442" spans="1:206" x14ac:dyDescent="0.25">
      <c r="A442" s="13" t="str">
        <f t="shared" si="5"/>
        <v>Boom-FINE-1.2-14-20</v>
      </c>
      <c r="B442" s="13" t="s">
        <v>57</v>
      </c>
      <c r="C442" s="13" t="s">
        <v>30</v>
      </c>
      <c r="D442" s="23">
        <v>1.2</v>
      </c>
      <c r="E442" s="23">
        <v>14</v>
      </c>
      <c r="F442" s="32">
        <v>20</v>
      </c>
      <c r="G442" s="13">
        <v>0.65106920000000001</v>
      </c>
      <c r="H442" s="13">
        <v>0.47113949999999999</v>
      </c>
      <c r="I442" s="13">
        <v>0.35707549999999999</v>
      </c>
      <c r="J442" s="13">
        <v>0.28232180000000001</v>
      </c>
      <c r="K442" s="13">
        <v>0.22975590000000001</v>
      </c>
      <c r="L442" s="13">
        <v>0.1909757</v>
      </c>
      <c r="M442" s="13">
        <v>0.1614331</v>
      </c>
      <c r="N442" s="13">
        <v>0.13845150000000001</v>
      </c>
      <c r="O442" s="13">
        <v>0.1199027</v>
      </c>
      <c r="P442" s="13">
        <v>0.1047048</v>
      </c>
      <c r="Q442" s="13">
        <v>9.223431E-2</v>
      </c>
      <c r="R442" s="13">
        <v>8.1717219999999993E-2</v>
      </c>
      <c r="S442" s="13">
        <v>7.2770840000000003E-2</v>
      </c>
      <c r="T442" s="13">
        <v>6.5040799999999996E-2</v>
      </c>
      <c r="U442" s="13">
        <v>5.8273619999999998E-2</v>
      </c>
      <c r="V442" s="13">
        <v>5.2550329999999999E-2</v>
      </c>
      <c r="W442" s="13">
        <v>4.738846E-2</v>
      </c>
      <c r="X442" s="13">
        <v>4.315683E-2</v>
      </c>
      <c r="Y442" s="13">
        <v>3.9556670000000002E-2</v>
      </c>
      <c r="Z442" s="13">
        <v>3.6245439999999997E-2</v>
      </c>
      <c r="AA442" s="13">
        <v>3.3182059999999999E-2</v>
      </c>
      <c r="AB442" s="13">
        <v>3.0551249999999999E-2</v>
      </c>
      <c r="AC442" s="13">
        <v>2.8175869999999999E-2</v>
      </c>
      <c r="AD442" s="13">
        <v>2.6001050000000001E-2</v>
      </c>
      <c r="AE442" s="13">
        <v>2.4105040000000001E-2</v>
      </c>
      <c r="AF442" s="13">
        <v>2.2349210000000001E-2</v>
      </c>
      <c r="AG442" s="13">
        <v>2.0765430000000001E-2</v>
      </c>
      <c r="AH442" s="13">
        <v>1.9347329999999999E-2</v>
      </c>
      <c r="AI442" s="13">
        <v>1.8026730000000001E-2</v>
      </c>
      <c r="AJ442" s="13">
        <v>1.6846590000000002E-2</v>
      </c>
      <c r="AK442" s="13">
        <v>1.5753840000000002E-2</v>
      </c>
      <c r="AL442" s="13">
        <v>1.475138E-2</v>
      </c>
      <c r="AM442" s="13">
        <v>1.382712E-2</v>
      </c>
      <c r="AN442" s="13">
        <v>1.2923240000000001E-2</v>
      </c>
      <c r="AO442" s="13">
        <v>1.2102119999999999E-2</v>
      </c>
      <c r="AP442" s="13">
        <v>1.135333E-2</v>
      </c>
      <c r="AQ442" s="13">
        <v>1.066806E-2</v>
      </c>
      <c r="AR442" s="13">
        <v>1.0038480000000001E-2</v>
      </c>
      <c r="AS442" s="13">
        <v>9.4574069999999993E-3</v>
      </c>
      <c r="AT442" s="13">
        <v>8.9209010000000002E-3</v>
      </c>
      <c r="AU442" s="13">
        <v>8.4279379999999994E-3</v>
      </c>
      <c r="AV442" s="13">
        <v>7.9730719999999995E-3</v>
      </c>
      <c r="AW442" s="13">
        <v>7.552764E-3</v>
      </c>
      <c r="AX442" s="13">
        <v>7.1613509999999998E-3</v>
      </c>
      <c r="AY442" s="13">
        <v>6.7954060000000004E-3</v>
      </c>
      <c r="AZ442" s="13">
        <v>6.4546919999999997E-3</v>
      </c>
      <c r="BA442" s="13">
        <v>6.1372550000000003E-3</v>
      </c>
      <c r="BB442" s="13">
        <v>5.8424030000000004E-3</v>
      </c>
      <c r="BC442" s="13">
        <v>5.5666559999999997E-3</v>
      </c>
      <c r="BD442" s="13">
        <v>5.3088780000000004E-3</v>
      </c>
      <c r="BE442" s="13">
        <v>5.0672089999999996E-3</v>
      </c>
      <c r="BF442" s="13">
        <v>4.8402769999999996E-3</v>
      </c>
      <c r="BG442" s="13">
        <v>4.6265489999999998E-3</v>
      </c>
      <c r="BH442" s="13">
        <v>4.4260849999999997E-3</v>
      </c>
      <c r="BI442" s="13">
        <v>4.2384700000000003E-3</v>
      </c>
      <c r="BJ442" s="13">
        <v>4.0614809999999996E-3</v>
      </c>
      <c r="BK442" s="13">
        <v>3.893784E-3</v>
      </c>
      <c r="BL442" s="13">
        <v>3.7353500000000001E-3</v>
      </c>
      <c r="BM442" s="13">
        <v>3.5869919999999998E-3</v>
      </c>
      <c r="BN442" s="13">
        <v>3.4471559999999998E-3</v>
      </c>
      <c r="BO442" s="13">
        <v>3.3139060000000001E-3</v>
      </c>
      <c r="BP442" s="13">
        <v>3.1860579999999999E-3</v>
      </c>
      <c r="BQ442" s="13">
        <v>3.0640749999999999E-3</v>
      </c>
      <c r="BR442" s="13">
        <v>2.9485879999999998E-3</v>
      </c>
      <c r="BS442" s="13">
        <v>2.8396620000000002E-3</v>
      </c>
      <c r="BT442" s="13">
        <v>2.7365459999999999E-3</v>
      </c>
      <c r="BU442" s="13">
        <v>2.638226E-3</v>
      </c>
      <c r="BV442" s="13">
        <v>2.5439989999999999E-3</v>
      </c>
      <c r="BW442" s="13">
        <v>2.4538289999999998E-3</v>
      </c>
      <c r="BX442" s="13">
        <v>2.3687439999999999E-3</v>
      </c>
      <c r="BY442" s="13">
        <v>2.2896040000000002E-3</v>
      </c>
      <c r="BZ442" s="13">
        <v>2.2160299999999999E-3</v>
      </c>
      <c r="CA442" s="13">
        <v>2.147094E-3</v>
      </c>
      <c r="CB442" s="13">
        <v>2.0810170000000001E-3</v>
      </c>
      <c r="CC442" s="13">
        <v>2.0172889999999998E-3</v>
      </c>
      <c r="CD442" s="13">
        <v>1.9564420000000001E-3</v>
      </c>
      <c r="CE442" s="13">
        <v>1.899221E-3</v>
      </c>
      <c r="CF442" s="13">
        <v>1.845747E-3</v>
      </c>
      <c r="CG442" s="13">
        <v>1.795675E-3</v>
      </c>
      <c r="CH442" s="13">
        <v>1.747859E-3</v>
      </c>
      <c r="CI442" s="13">
        <v>1.7013810000000001E-3</v>
      </c>
      <c r="CJ442" s="13">
        <v>1.6565950000000001E-3</v>
      </c>
      <c r="CK442" s="13">
        <v>1.6136709999999999E-3</v>
      </c>
      <c r="CL442" s="13">
        <v>1.573065E-3</v>
      </c>
      <c r="CM442" s="13">
        <v>1.534667E-3</v>
      </c>
      <c r="CN442" s="13">
        <v>1.497885E-3</v>
      </c>
      <c r="CO442" s="13">
        <v>1.462451E-3</v>
      </c>
      <c r="CP442" s="13">
        <v>1.428234E-3</v>
      </c>
      <c r="CQ442" s="13">
        <v>1.3953769999999999E-3</v>
      </c>
      <c r="CR442" s="13">
        <v>1.364259E-3</v>
      </c>
      <c r="CS442" s="13">
        <v>1.334596E-3</v>
      </c>
      <c r="CT442" s="13">
        <v>1.305701E-3</v>
      </c>
      <c r="CU442" s="13">
        <v>1.277959E-3</v>
      </c>
      <c r="CV442" s="13">
        <v>1.2517139999999999E-3</v>
      </c>
      <c r="CW442" s="13">
        <v>1.22708E-3</v>
      </c>
      <c r="CX442" s="13">
        <v>1.2041129999999999E-3</v>
      </c>
      <c r="CY442" s="13">
        <v>1.1823409999999999E-3</v>
      </c>
      <c r="CZ442" s="13">
        <v>1.1617929999999999E-3</v>
      </c>
      <c r="DA442" s="13">
        <v>1.1428160000000001E-3</v>
      </c>
      <c r="DB442" s="13">
        <v>1.1249420000000001E-3</v>
      </c>
      <c r="DC442" s="13">
        <v>1.1079029999999999E-3</v>
      </c>
      <c r="DD442" s="13">
        <v>1.09165E-3</v>
      </c>
      <c r="DE442" s="13">
        <v>1.075548E-3</v>
      </c>
      <c r="DF442" s="13">
        <v>1.0593289999999999E-3</v>
      </c>
      <c r="DG442" s="13">
        <v>1.04327E-3</v>
      </c>
      <c r="DH442" s="13">
        <v>1.02779E-3</v>
      </c>
      <c r="DI442" s="13">
        <v>1.0135960000000001E-3</v>
      </c>
      <c r="DJ442" s="13">
        <v>1.000545E-3</v>
      </c>
      <c r="DK442" s="13">
        <v>9.8796400000000003E-4</v>
      </c>
      <c r="DL442" s="13">
        <v>9.7544350000000005E-4</v>
      </c>
      <c r="DM442" s="13">
        <v>9.629288E-4</v>
      </c>
      <c r="DN442" s="13">
        <v>9.5059569999999996E-4</v>
      </c>
      <c r="DO442" s="13">
        <v>9.3881040000000002E-4</v>
      </c>
      <c r="DP442" s="13">
        <v>9.2779679999999999E-4</v>
      </c>
      <c r="DQ442" s="13">
        <v>9.1749029999999997E-4</v>
      </c>
      <c r="DR442" s="13">
        <v>9.0763680000000002E-4</v>
      </c>
      <c r="DS442" s="13">
        <v>8.9799089999999997E-4</v>
      </c>
      <c r="DT442" s="13">
        <v>8.8866659999999997E-4</v>
      </c>
      <c r="DU442" s="13">
        <v>8.800333E-4</v>
      </c>
      <c r="DV442" s="13">
        <v>8.7200250000000004E-4</v>
      </c>
      <c r="DW442" s="13">
        <v>8.6455150000000003E-4</v>
      </c>
      <c r="DX442" s="13">
        <v>8.5756820000000003E-4</v>
      </c>
      <c r="DY442" s="13">
        <v>8.5083320000000002E-4</v>
      </c>
      <c r="DZ442" s="13">
        <v>8.4453610000000004E-4</v>
      </c>
      <c r="EA442" s="13">
        <v>8.386213E-4</v>
      </c>
      <c r="EB442" s="13">
        <v>8.3285390000000003E-4</v>
      </c>
      <c r="EC442" s="13">
        <v>8.2712900000000002E-4</v>
      </c>
      <c r="ED442" s="13">
        <v>8.2150349999999997E-4</v>
      </c>
      <c r="EE442" s="13">
        <v>8.1582080000000003E-4</v>
      </c>
      <c r="EF442" s="13">
        <v>8.1028169999999996E-4</v>
      </c>
      <c r="EG442" s="13">
        <v>8.0497089999999999E-4</v>
      </c>
      <c r="EH442" s="13">
        <v>7.9989809999999998E-4</v>
      </c>
      <c r="EI442" s="13">
        <v>7.9531329999999996E-4</v>
      </c>
      <c r="EJ442" s="13">
        <v>7.9113549999999995E-4</v>
      </c>
      <c r="EK442" s="13">
        <v>7.8702679999999997E-4</v>
      </c>
      <c r="EL442" s="13">
        <v>7.8311530000000002E-4</v>
      </c>
      <c r="EM442" s="13">
        <v>7.7923979999999999E-4</v>
      </c>
      <c r="EN442" s="13">
        <v>7.7495419999999997E-4</v>
      </c>
      <c r="EO442" s="13">
        <v>7.7001979999999999E-4</v>
      </c>
      <c r="EP442" s="13">
        <v>7.6442809999999997E-4</v>
      </c>
      <c r="EQ442" s="13">
        <v>7.586998E-4</v>
      </c>
      <c r="ER442" s="13">
        <v>7.5346120000000004E-4</v>
      </c>
      <c r="ES442" s="13">
        <v>7.4910500000000002E-4</v>
      </c>
      <c r="ET442" s="13">
        <v>7.4557119999999995E-4</v>
      </c>
      <c r="EU442" s="13">
        <v>7.4255079999999997E-4</v>
      </c>
      <c r="EV442" s="13">
        <v>7.3976420000000003E-4</v>
      </c>
      <c r="EW442" s="13">
        <v>7.3701949999999995E-4</v>
      </c>
      <c r="EX442" s="13">
        <v>7.3419350000000002E-4</v>
      </c>
      <c r="EY442" s="13">
        <v>7.3116580000000004E-4</v>
      </c>
      <c r="EZ442" s="13">
        <v>7.2769990000000004E-4</v>
      </c>
      <c r="FA442" s="13">
        <v>7.2360960000000005E-4</v>
      </c>
      <c r="FB442" s="13">
        <v>7.1885549999999997E-4</v>
      </c>
      <c r="FC442" s="13">
        <v>7.1366400000000003E-4</v>
      </c>
      <c r="FD442" s="13">
        <v>7.0835679999999999E-4</v>
      </c>
      <c r="FE442" s="13">
        <v>7.033893E-4</v>
      </c>
      <c r="FF442" s="13">
        <v>6.9900949999999996E-4</v>
      </c>
      <c r="FG442" s="13">
        <v>6.9527650000000005E-4</v>
      </c>
      <c r="FH442" s="13">
        <v>6.9229459999999997E-4</v>
      </c>
      <c r="FI442" s="13">
        <v>6.8999549999999995E-4</v>
      </c>
      <c r="FJ442" s="13">
        <v>6.8814600000000005E-4</v>
      </c>
      <c r="FK442" s="13">
        <v>6.8643689999999999E-4</v>
      </c>
      <c r="FL442" s="13">
        <v>6.8455860000000003E-4</v>
      </c>
      <c r="FM442" s="13">
        <v>6.8211219999999998E-4</v>
      </c>
      <c r="FN442" s="13">
        <v>6.7880879999999998E-4</v>
      </c>
      <c r="FO442" s="13">
        <v>6.7450470000000005E-4</v>
      </c>
      <c r="FP442" s="13">
        <v>6.6937120000000005E-4</v>
      </c>
      <c r="FQ442" s="13">
        <v>6.6376279999999998E-4</v>
      </c>
      <c r="FR442" s="13">
        <v>6.5794750000000004E-4</v>
      </c>
      <c r="FS442" s="13">
        <v>6.5215970000000005E-4</v>
      </c>
      <c r="FT442" s="13">
        <v>6.4675599999999996E-4</v>
      </c>
      <c r="FU442" s="13">
        <v>6.4206569999999995E-4</v>
      </c>
      <c r="FV442" s="13">
        <v>6.3809350000000001E-4</v>
      </c>
      <c r="FW442" s="13">
        <v>6.3445799999999996E-4</v>
      </c>
      <c r="FX442" s="13">
        <v>6.3062739999999995E-4</v>
      </c>
      <c r="FY442" s="13">
        <v>6.2634479999999998E-4</v>
      </c>
      <c r="FZ442" s="13">
        <v>6.2162160000000003E-4</v>
      </c>
      <c r="GA442" s="13">
        <v>6.1655390000000003E-4</v>
      </c>
      <c r="GB442" s="13">
        <v>6.1122590000000005E-4</v>
      </c>
      <c r="GC442" s="13">
        <v>6.0577549999999997E-4</v>
      </c>
      <c r="GD442" s="13">
        <v>6.002949E-4</v>
      </c>
      <c r="GE442" s="13">
        <v>5.948002E-4</v>
      </c>
      <c r="GF442" s="13">
        <v>5.8937710000000001E-4</v>
      </c>
      <c r="GG442" s="13">
        <v>5.8417240000000002E-4</v>
      </c>
      <c r="GH442" s="13">
        <v>5.7920740000000001E-4</v>
      </c>
      <c r="GI442" s="13">
        <v>5.7441399999999998E-4</v>
      </c>
      <c r="GJ442" s="13">
        <v>5.6944519999999998E-4</v>
      </c>
      <c r="GK442" s="13">
        <v>5.6392900000000001E-4</v>
      </c>
      <c r="GL442" s="13">
        <v>5.5766780000000003E-4</v>
      </c>
      <c r="GM442" s="13">
        <v>5.5070949999999998E-4</v>
      </c>
      <c r="GN442" s="13">
        <v>5.4320659999999995E-4</v>
      </c>
      <c r="GO442" s="13">
        <v>5.3559669999999997E-4</v>
      </c>
      <c r="GP442" s="13">
        <v>5.2832550000000002E-4</v>
      </c>
      <c r="GQ442" s="13">
        <v>5.2170069999999996E-4</v>
      </c>
      <c r="GR442" s="13">
        <v>5.1587129999999999E-4</v>
      </c>
      <c r="GS442" s="13">
        <v>5.1075250000000001E-4</v>
      </c>
      <c r="GT442" s="13">
        <v>5.061512E-4</v>
      </c>
      <c r="GU442" s="13">
        <v>5.0198319999999997E-4</v>
      </c>
      <c r="GV442" s="13">
        <v>4.982001E-4</v>
      </c>
      <c r="GW442" s="13">
        <v>4.9461380000000003E-4</v>
      </c>
      <c r="GX442" s="13">
        <v>4.9101139999999999E-4</v>
      </c>
    </row>
    <row r="443" spans="1:206" x14ac:dyDescent="0.25">
      <c r="A443" s="13" t="str">
        <f t="shared" si="5"/>
        <v>Boom-FINE-1.2-7-20</v>
      </c>
      <c r="B443" s="13" t="s">
        <v>57</v>
      </c>
      <c r="C443" s="13" t="s">
        <v>30</v>
      </c>
      <c r="D443" s="23">
        <v>1.2</v>
      </c>
      <c r="E443" s="23">
        <v>7</v>
      </c>
      <c r="F443" s="32">
        <v>20</v>
      </c>
      <c r="G443" s="13">
        <v>0.53146749999999998</v>
      </c>
      <c r="H443" s="13">
        <v>0.30321199999999998</v>
      </c>
      <c r="I443" s="13">
        <v>0.1991763</v>
      </c>
      <c r="J443" s="13">
        <v>0.1425574</v>
      </c>
      <c r="K443" s="13">
        <v>0.1080367</v>
      </c>
      <c r="L443" s="13">
        <v>8.4825730000000002E-2</v>
      </c>
      <c r="M443" s="13">
        <v>6.8785819999999998E-2</v>
      </c>
      <c r="N443" s="13">
        <v>5.6757349999999998E-2</v>
      </c>
      <c r="O443" s="13">
        <v>4.780798E-2</v>
      </c>
      <c r="P443" s="13">
        <v>4.1857779999999997E-2</v>
      </c>
      <c r="Q443" s="13">
        <v>3.7223890000000003E-2</v>
      </c>
      <c r="R443" s="13">
        <v>3.334177E-2</v>
      </c>
      <c r="S443" s="13">
        <v>3.005439E-2</v>
      </c>
      <c r="T443" s="13">
        <v>2.70396E-2</v>
      </c>
      <c r="U443" s="13">
        <v>2.4372379999999999E-2</v>
      </c>
      <c r="V443" s="13">
        <v>2.1938050000000001E-2</v>
      </c>
      <c r="W443" s="13">
        <v>1.9668910000000001E-2</v>
      </c>
      <c r="X443" s="13">
        <v>1.7641790000000001E-2</v>
      </c>
      <c r="Y443" s="13">
        <v>1.5994990000000001E-2</v>
      </c>
      <c r="Z443" s="13">
        <v>1.4569729999999999E-2</v>
      </c>
      <c r="AA443" s="13">
        <v>1.334633E-2</v>
      </c>
      <c r="AB443" s="13">
        <v>1.227402E-2</v>
      </c>
      <c r="AC443" s="13">
        <v>1.133409E-2</v>
      </c>
      <c r="AD443" s="13">
        <v>1.0520470000000001E-2</v>
      </c>
      <c r="AE443" s="13">
        <v>9.7963010000000003E-3</v>
      </c>
      <c r="AF443" s="13">
        <v>9.0574560000000002E-3</v>
      </c>
      <c r="AG443" s="13">
        <v>8.4054079999999996E-3</v>
      </c>
      <c r="AH443" s="13">
        <v>7.8256209999999996E-3</v>
      </c>
      <c r="AI443" s="13">
        <v>7.3081630000000003E-3</v>
      </c>
      <c r="AJ443" s="13">
        <v>6.8439859999999998E-3</v>
      </c>
      <c r="AK443" s="13">
        <v>6.4278740000000001E-3</v>
      </c>
      <c r="AL443" s="13">
        <v>6.0540050000000003E-3</v>
      </c>
      <c r="AM443" s="13">
        <v>5.7170399999999996E-3</v>
      </c>
      <c r="AN443" s="13">
        <v>5.4121899999999999E-3</v>
      </c>
      <c r="AO443" s="13">
        <v>5.1357219999999997E-3</v>
      </c>
      <c r="AP443" s="13">
        <v>4.8849009999999997E-3</v>
      </c>
      <c r="AQ443" s="13">
        <v>4.6569869999999996E-3</v>
      </c>
      <c r="AR443" s="13">
        <v>4.4498860000000001E-3</v>
      </c>
      <c r="AS443" s="13">
        <v>4.2607160000000003E-3</v>
      </c>
      <c r="AT443" s="13">
        <v>4.0890279999999998E-3</v>
      </c>
      <c r="AU443" s="13">
        <v>3.9318900000000004E-3</v>
      </c>
      <c r="AV443" s="13">
        <v>3.7875040000000001E-3</v>
      </c>
      <c r="AW443" s="13">
        <v>3.6544619999999998E-3</v>
      </c>
      <c r="AX443" s="13">
        <v>3.5315110000000002E-3</v>
      </c>
      <c r="AY443" s="13">
        <v>3.418202E-3</v>
      </c>
      <c r="AZ443" s="13">
        <v>3.3128319999999999E-3</v>
      </c>
      <c r="BA443" s="13">
        <v>3.2159509999999999E-3</v>
      </c>
      <c r="BB443" s="13">
        <v>3.1255300000000001E-3</v>
      </c>
      <c r="BC443" s="13">
        <v>3.0420640000000001E-3</v>
      </c>
      <c r="BD443" s="13">
        <v>2.9636269999999999E-3</v>
      </c>
      <c r="BE443" s="13">
        <v>2.889726E-3</v>
      </c>
      <c r="BF443" s="13">
        <v>2.8199929999999998E-3</v>
      </c>
      <c r="BG443" s="13">
        <v>2.7548E-3</v>
      </c>
      <c r="BH443" s="13">
        <v>2.694456E-3</v>
      </c>
      <c r="BI443" s="13">
        <v>2.6381780000000001E-3</v>
      </c>
      <c r="BJ443" s="13">
        <v>2.5854910000000001E-3</v>
      </c>
      <c r="BK443" s="13">
        <v>2.5354589999999999E-3</v>
      </c>
      <c r="BL443" s="13">
        <v>2.4878930000000001E-3</v>
      </c>
      <c r="BM443" s="13">
        <v>2.4425089999999998E-3</v>
      </c>
      <c r="BN443" s="13">
        <v>2.3999640000000001E-3</v>
      </c>
      <c r="BO443" s="13">
        <v>2.36104E-3</v>
      </c>
      <c r="BP443" s="13">
        <v>2.3251840000000001E-3</v>
      </c>
      <c r="BQ443" s="13">
        <v>2.2915259999999999E-3</v>
      </c>
      <c r="BR443" s="13">
        <v>2.2589810000000002E-3</v>
      </c>
      <c r="BS443" s="13">
        <v>2.2269270000000001E-3</v>
      </c>
      <c r="BT443" s="13">
        <v>2.1952909999999998E-3</v>
      </c>
      <c r="BU443" s="13">
        <v>2.1647649999999999E-3</v>
      </c>
      <c r="BV443" s="13">
        <v>2.1359510000000001E-3</v>
      </c>
      <c r="BW443" s="13">
        <v>2.1082050000000001E-3</v>
      </c>
      <c r="BX443" s="13">
        <v>2.0812719999999999E-3</v>
      </c>
      <c r="BY443" s="13">
        <v>2.0538829999999998E-3</v>
      </c>
      <c r="BZ443" s="13">
        <v>2.0262710000000001E-3</v>
      </c>
      <c r="CA443" s="13">
        <v>1.9987870000000001E-3</v>
      </c>
      <c r="CB443" s="13">
        <v>1.9715430000000001E-3</v>
      </c>
      <c r="CC443" s="13">
        <v>1.9446719999999999E-3</v>
      </c>
      <c r="CD443" s="13">
        <v>1.918176E-3</v>
      </c>
      <c r="CE443" s="13">
        <v>1.8917999999999999E-3</v>
      </c>
      <c r="CF443" s="13">
        <v>1.864978E-3</v>
      </c>
      <c r="CG443" s="13">
        <v>1.8382100000000001E-3</v>
      </c>
      <c r="CH443" s="13">
        <v>1.811577E-3</v>
      </c>
      <c r="CI443" s="13">
        <v>1.7854500000000001E-3</v>
      </c>
      <c r="CJ443" s="13">
        <v>1.7593019999999999E-3</v>
      </c>
      <c r="CK443" s="13">
        <v>1.733123E-3</v>
      </c>
      <c r="CL443" s="13">
        <v>1.707147E-3</v>
      </c>
      <c r="CM443" s="13">
        <v>1.6816209999999999E-3</v>
      </c>
      <c r="CN443" s="13">
        <v>1.6567019999999999E-3</v>
      </c>
      <c r="CO443" s="13">
        <v>1.6324880000000001E-3</v>
      </c>
      <c r="CP443" s="13">
        <v>1.609367E-3</v>
      </c>
      <c r="CQ443" s="13">
        <v>1.586949E-3</v>
      </c>
      <c r="CR443" s="13">
        <v>1.5648000000000001E-3</v>
      </c>
      <c r="CS443" s="13">
        <v>1.542636E-3</v>
      </c>
      <c r="CT443" s="13">
        <v>1.5210620000000001E-3</v>
      </c>
      <c r="CU443" s="13">
        <v>1.4997420000000001E-3</v>
      </c>
      <c r="CV443" s="13">
        <v>1.478343E-3</v>
      </c>
      <c r="CW443" s="13">
        <v>1.457475E-3</v>
      </c>
      <c r="CX443" s="13">
        <v>1.4377330000000001E-3</v>
      </c>
      <c r="CY443" s="13">
        <v>1.419214E-3</v>
      </c>
      <c r="CZ443" s="13">
        <v>1.4014190000000001E-3</v>
      </c>
      <c r="DA443" s="13">
        <v>1.38405E-3</v>
      </c>
      <c r="DB443" s="13">
        <v>1.366845E-3</v>
      </c>
      <c r="DC443" s="13">
        <v>1.3500140000000001E-3</v>
      </c>
      <c r="DD443" s="13">
        <v>1.3334659999999999E-3</v>
      </c>
      <c r="DE443" s="13">
        <v>1.3174199999999999E-3</v>
      </c>
      <c r="DF443" s="13">
        <v>1.302587E-3</v>
      </c>
      <c r="DG443" s="13">
        <v>1.2890530000000001E-3</v>
      </c>
      <c r="DH443" s="13">
        <v>1.276016E-3</v>
      </c>
      <c r="DI443" s="13">
        <v>1.263232E-3</v>
      </c>
      <c r="DJ443" s="13">
        <v>1.2508549999999999E-3</v>
      </c>
      <c r="DK443" s="13">
        <v>1.238975E-3</v>
      </c>
      <c r="DL443" s="13">
        <v>1.2276640000000001E-3</v>
      </c>
      <c r="DM443" s="13">
        <v>1.2169049999999999E-3</v>
      </c>
      <c r="DN443" s="13">
        <v>1.2064370000000001E-3</v>
      </c>
      <c r="DO443" s="13">
        <v>1.196349E-3</v>
      </c>
      <c r="DP443" s="13">
        <v>1.1866660000000001E-3</v>
      </c>
      <c r="DQ443" s="13">
        <v>1.1774070000000001E-3</v>
      </c>
      <c r="DR443" s="13">
        <v>1.168746E-3</v>
      </c>
      <c r="DS443" s="13">
        <v>1.160882E-3</v>
      </c>
      <c r="DT443" s="13">
        <v>1.153652E-3</v>
      </c>
      <c r="DU443" s="13">
        <v>1.1466340000000001E-3</v>
      </c>
      <c r="DV443" s="13">
        <v>1.139281E-3</v>
      </c>
      <c r="DW443" s="13">
        <v>1.1313479999999999E-3</v>
      </c>
      <c r="DX443" s="13">
        <v>1.12331E-3</v>
      </c>
      <c r="DY443" s="13">
        <v>1.1154649999999999E-3</v>
      </c>
      <c r="DZ443" s="13">
        <v>1.107897E-3</v>
      </c>
      <c r="EA443" s="13">
        <v>1.1004910000000001E-3</v>
      </c>
      <c r="EB443" s="13">
        <v>1.093384E-3</v>
      </c>
      <c r="EC443" s="13">
        <v>1.08657E-3</v>
      </c>
      <c r="ED443" s="13">
        <v>1.0798299999999999E-3</v>
      </c>
      <c r="EE443" s="13">
        <v>1.0730920000000001E-3</v>
      </c>
      <c r="EF443" s="13">
        <v>1.0664800000000001E-3</v>
      </c>
      <c r="EG443" s="13">
        <v>1.0602750000000001E-3</v>
      </c>
      <c r="EH443" s="13">
        <v>1.054634E-3</v>
      </c>
      <c r="EI443" s="13">
        <v>1.0494199999999999E-3</v>
      </c>
      <c r="EJ443" s="13">
        <v>1.044061E-3</v>
      </c>
      <c r="EK443" s="13">
        <v>1.0380980000000001E-3</v>
      </c>
      <c r="EL443" s="13">
        <v>1.031344E-3</v>
      </c>
      <c r="EM443" s="13">
        <v>1.0237239999999999E-3</v>
      </c>
      <c r="EN443" s="13">
        <v>1.0153930000000001E-3</v>
      </c>
      <c r="EO443" s="13">
        <v>1.0068150000000001E-3</v>
      </c>
      <c r="EP443" s="13">
        <v>9.9850250000000002E-4</v>
      </c>
      <c r="EQ443" s="13">
        <v>9.9075110000000004E-4</v>
      </c>
      <c r="ER443" s="13">
        <v>9.8332749999999994E-4</v>
      </c>
      <c r="ES443" s="13">
        <v>9.7595199999999998E-4</v>
      </c>
      <c r="ET443" s="13">
        <v>9.6871930000000004E-4</v>
      </c>
      <c r="EU443" s="13">
        <v>9.6178310000000005E-4</v>
      </c>
      <c r="EV443" s="13">
        <v>9.5480239999999996E-4</v>
      </c>
      <c r="EW443" s="13">
        <v>9.4731730000000003E-4</v>
      </c>
      <c r="EX443" s="13">
        <v>9.3917960000000004E-4</v>
      </c>
      <c r="EY443" s="13">
        <v>9.3044039999999996E-4</v>
      </c>
      <c r="EZ443" s="13">
        <v>9.212593E-4</v>
      </c>
      <c r="FA443" s="13">
        <v>9.1185859999999997E-4</v>
      </c>
      <c r="FB443" s="13">
        <v>9.0256539999999995E-4</v>
      </c>
      <c r="FC443" s="13">
        <v>8.9351800000000005E-4</v>
      </c>
      <c r="FD443" s="13">
        <v>8.8472409999999996E-4</v>
      </c>
      <c r="FE443" s="13">
        <v>8.7598220000000004E-4</v>
      </c>
      <c r="FF443" s="13">
        <v>8.6728689999999997E-4</v>
      </c>
      <c r="FG443" s="13">
        <v>8.5853399999999999E-4</v>
      </c>
      <c r="FH443" s="13">
        <v>8.495725E-4</v>
      </c>
      <c r="FI443" s="13">
        <v>8.4030159999999999E-4</v>
      </c>
      <c r="FJ443" s="13">
        <v>8.3074289999999996E-4</v>
      </c>
      <c r="FK443" s="13">
        <v>8.2106409999999996E-4</v>
      </c>
      <c r="FL443" s="13">
        <v>8.1149149999999997E-4</v>
      </c>
      <c r="FM443" s="13">
        <v>8.0233780000000003E-4</v>
      </c>
      <c r="FN443" s="13">
        <v>7.9386620000000002E-4</v>
      </c>
      <c r="FO443" s="13">
        <v>7.8597189999999998E-4</v>
      </c>
      <c r="FP443" s="13">
        <v>7.7842389999999997E-4</v>
      </c>
      <c r="FQ443" s="13">
        <v>7.7123760000000002E-4</v>
      </c>
      <c r="FR443" s="13">
        <v>7.6458839999999999E-4</v>
      </c>
      <c r="FS443" s="13">
        <v>7.5838290000000003E-4</v>
      </c>
      <c r="FT443" s="13">
        <v>7.522599E-4</v>
      </c>
      <c r="FU443" s="13">
        <v>7.4594539999999995E-4</v>
      </c>
      <c r="FV443" s="13">
        <v>7.3932119999999999E-4</v>
      </c>
      <c r="FW443" s="13">
        <v>7.3240100000000004E-4</v>
      </c>
      <c r="FX443" s="13">
        <v>7.2531029999999995E-4</v>
      </c>
      <c r="FY443" s="13">
        <v>7.1846309999999995E-4</v>
      </c>
      <c r="FZ443" s="13">
        <v>7.1223759999999999E-4</v>
      </c>
      <c r="GA443" s="13">
        <v>7.0678050000000001E-4</v>
      </c>
      <c r="GB443" s="13">
        <v>7.0199529999999996E-4</v>
      </c>
      <c r="GC443" s="13">
        <v>6.9787479999999997E-4</v>
      </c>
      <c r="GD443" s="13">
        <v>6.9446670000000005E-4</v>
      </c>
      <c r="GE443" s="13">
        <v>6.9164499999999996E-4</v>
      </c>
      <c r="GF443" s="13">
        <v>6.8902030000000003E-4</v>
      </c>
      <c r="GG443" s="13">
        <v>6.8615989999999997E-4</v>
      </c>
      <c r="GH443" s="13">
        <v>6.8278559999999998E-4</v>
      </c>
      <c r="GI443" s="13">
        <v>6.7878250000000002E-4</v>
      </c>
      <c r="GJ443" s="13">
        <v>6.7431670000000002E-4</v>
      </c>
      <c r="GK443" s="13">
        <v>6.6972760000000005E-4</v>
      </c>
      <c r="GL443" s="13">
        <v>6.6535580000000002E-4</v>
      </c>
      <c r="GM443" s="13">
        <v>6.613996E-4</v>
      </c>
      <c r="GN443" s="13">
        <v>6.580914E-4</v>
      </c>
      <c r="GO443" s="13">
        <v>6.5562499999999996E-4</v>
      </c>
      <c r="GP443" s="13">
        <v>6.5407970000000003E-4</v>
      </c>
      <c r="GQ443" s="13">
        <v>6.5334740000000001E-4</v>
      </c>
      <c r="GR443" s="13">
        <v>6.5305280000000005E-4</v>
      </c>
      <c r="GS443" s="13">
        <v>6.5273670000000003E-4</v>
      </c>
      <c r="GT443" s="13">
        <v>6.5195070000000001E-4</v>
      </c>
      <c r="GU443" s="13">
        <v>6.5034730000000001E-4</v>
      </c>
      <c r="GV443" s="13">
        <v>6.4787869999999997E-4</v>
      </c>
      <c r="GW443" s="13">
        <v>6.4478440000000005E-4</v>
      </c>
      <c r="GX443" s="13">
        <v>6.413279E-4</v>
      </c>
    </row>
    <row r="444" spans="1:206" x14ac:dyDescent="0.25">
      <c r="A444" s="13" t="str">
        <f t="shared" si="5"/>
        <v>Boom-FINE-1.2-20-3</v>
      </c>
      <c r="B444" s="13" t="s">
        <v>57</v>
      </c>
      <c r="C444" s="13" t="s">
        <v>30</v>
      </c>
      <c r="D444" s="23">
        <v>1.2</v>
      </c>
      <c r="E444" s="23">
        <v>20</v>
      </c>
      <c r="F444" s="32">
        <v>3</v>
      </c>
      <c r="G444" s="13">
        <v>0.20024500000000001</v>
      </c>
      <c r="H444" s="13">
        <v>0.16365750000000001</v>
      </c>
      <c r="I444" s="13">
        <v>0.12162920000000001</v>
      </c>
      <c r="J444" s="13">
        <v>9.4162350000000006E-2</v>
      </c>
      <c r="K444" s="13">
        <v>7.5671370000000002E-2</v>
      </c>
      <c r="L444" s="13">
        <v>6.2335219999999997E-2</v>
      </c>
      <c r="M444" s="13">
        <v>5.2357059999999997E-2</v>
      </c>
      <c r="N444" s="13">
        <v>4.4615120000000001E-2</v>
      </c>
      <c r="O444" s="13">
        <v>3.5198340000000002E-2</v>
      </c>
      <c r="P444" s="13">
        <v>2.798134E-2</v>
      </c>
      <c r="Q444" s="13">
        <v>2.240402E-2</v>
      </c>
      <c r="R444" s="13">
        <v>1.79829E-2</v>
      </c>
      <c r="S444" s="13">
        <v>1.748036E-2</v>
      </c>
      <c r="T444" s="13">
        <v>1.8071710000000001E-2</v>
      </c>
      <c r="U444" s="13">
        <v>2.0120619999999999E-2</v>
      </c>
      <c r="V444" s="13">
        <v>1.892841E-2</v>
      </c>
      <c r="W444" s="13">
        <v>1.7352090000000001E-2</v>
      </c>
      <c r="X444" s="13">
        <v>1.5786419999999999E-2</v>
      </c>
      <c r="Y444" s="13">
        <v>1.4363219999999999E-2</v>
      </c>
      <c r="Z444" s="13">
        <v>1.311211E-2</v>
      </c>
      <c r="AA444" s="13">
        <v>1.2014820000000001E-2</v>
      </c>
      <c r="AB444" s="13">
        <v>1.0998269999999999E-2</v>
      </c>
      <c r="AC444" s="13">
        <v>1.011622E-2</v>
      </c>
      <c r="AD444" s="13">
        <v>9.3084320000000002E-3</v>
      </c>
      <c r="AE444" s="13">
        <v>8.5508100000000007E-3</v>
      </c>
      <c r="AF444" s="13">
        <v>7.8766340000000004E-3</v>
      </c>
      <c r="AG444" s="13">
        <v>7.274282E-3</v>
      </c>
      <c r="AH444" s="13">
        <v>6.7387810000000001E-3</v>
      </c>
      <c r="AI444" s="13">
        <v>6.2554510000000004E-3</v>
      </c>
      <c r="AJ444" s="13">
        <v>5.8143179999999997E-3</v>
      </c>
      <c r="AK444" s="13">
        <v>5.4142390000000004E-3</v>
      </c>
      <c r="AL444" s="13">
        <v>5.0517210000000003E-3</v>
      </c>
      <c r="AM444" s="13">
        <v>4.7201889999999996E-3</v>
      </c>
      <c r="AN444" s="13">
        <v>4.4187059999999997E-3</v>
      </c>
      <c r="AO444" s="13">
        <v>4.1417700000000003E-3</v>
      </c>
      <c r="AP444" s="13">
        <v>3.8853210000000002E-3</v>
      </c>
      <c r="AQ444" s="13">
        <v>3.6487239999999999E-3</v>
      </c>
      <c r="AR444" s="13">
        <v>3.4301739999999998E-3</v>
      </c>
      <c r="AS444" s="13">
        <v>3.22639E-3</v>
      </c>
      <c r="AT444" s="13">
        <v>3.035173E-3</v>
      </c>
      <c r="AU444" s="13">
        <v>2.861752E-3</v>
      </c>
      <c r="AV444" s="13">
        <v>2.7031450000000001E-3</v>
      </c>
      <c r="AW444" s="13">
        <v>2.5581649999999998E-3</v>
      </c>
      <c r="AX444" s="13">
        <v>2.41982E-3</v>
      </c>
      <c r="AY444" s="13">
        <v>2.2909029999999999E-3</v>
      </c>
      <c r="AZ444" s="13">
        <v>2.1705880000000002E-3</v>
      </c>
      <c r="BA444" s="13">
        <v>2.0623880000000001E-3</v>
      </c>
      <c r="BB444" s="13">
        <v>1.9584160000000001E-3</v>
      </c>
      <c r="BC444" s="13">
        <v>1.859096E-3</v>
      </c>
      <c r="BD444" s="13">
        <v>1.764933E-3</v>
      </c>
      <c r="BE444" s="13">
        <v>1.6813589999999999E-3</v>
      </c>
      <c r="BF444" s="13">
        <v>1.6068250000000001E-3</v>
      </c>
      <c r="BG444" s="13">
        <v>1.5324799999999999E-3</v>
      </c>
      <c r="BH444" s="13">
        <v>1.4594720000000001E-3</v>
      </c>
      <c r="BI444" s="13">
        <v>1.392098E-3</v>
      </c>
      <c r="BJ444" s="13">
        <v>1.3319880000000001E-3</v>
      </c>
      <c r="BK444" s="13">
        <v>1.2764779999999999E-3</v>
      </c>
      <c r="BL444" s="13">
        <v>1.22131E-3</v>
      </c>
      <c r="BM444" s="13">
        <v>1.1673510000000001E-3</v>
      </c>
      <c r="BN444" s="13">
        <v>1.116658E-3</v>
      </c>
      <c r="BO444" s="13">
        <v>1.0701560000000001E-3</v>
      </c>
      <c r="BP444" s="13">
        <v>1.029098E-3</v>
      </c>
      <c r="BQ444" s="13">
        <v>9.9135869999999993E-4</v>
      </c>
      <c r="BR444" s="13">
        <v>9.5354659999999998E-4</v>
      </c>
      <c r="BS444" s="13">
        <v>9.1494359999999997E-4</v>
      </c>
      <c r="BT444" s="13">
        <v>8.7628510000000001E-4</v>
      </c>
      <c r="BU444" s="13">
        <v>8.4020419999999995E-4</v>
      </c>
      <c r="BV444" s="13">
        <v>8.0944600000000002E-4</v>
      </c>
      <c r="BW444" s="13">
        <v>7.8251760000000003E-4</v>
      </c>
      <c r="BX444" s="13">
        <v>7.5702020000000003E-4</v>
      </c>
      <c r="BY444" s="13">
        <v>7.3120070000000001E-4</v>
      </c>
      <c r="BZ444" s="13">
        <v>7.0414860000000002E-4</v>
      </c>
      <c r="CA444" s="13">
        <v>6.7610010000000004E-4</v>
      </c>
      <c r="CB444" s="13">
        <v>6.4972710000000004E-4</v>
      </c>
      <c r="CC444" s="13">
        <v>6.276497E-4</v>
      </c>
      <c r="CD444" s="13">
        <v>6.0901930000000003E-4</v>
      </c>
      <c r="CE444" s="13">
        <v>5.917502E-4</v>
      </c>
      <c r="CF444" s="13">
        <v>5.7314370000000005E-4</v>
      </c>
      <c r="CG444" s="13">
        <v>5.5172770000000003E-4</v>
      </c>
      <c r="CH444" s="13">
        <v>5.2819740000000003E-4</v>
      </c>
      <c r="CI444" s="13">
        <v>5.072713E-4</v>
      </c>
      <c r="CJ444" s="13">
        <v>4.9172180000000003E-4</v>
      </c>
      <c r="CK444" s="13">
        <v>4.796259E-4</v>
      </c>
      <c r="CL444" s="13">
        <v>4.6780820000000002E-4</v>
      </c>
      <c r="CM444" s="13">
        <v>4.5467430000000001E-4</v>
      </c>
      <c r="CN444" s="13">
        <v>4.4015820000000002E-4</v>
      </c>
      <c r="CO444" s="13">
        <v>4.2455409999999998E-4</v>
      </c>
      <c r="CP444" s="13">
        <v>4.0898449999999999E-4</v>
      </c>
      <c r="CQ444" s="13">
        <v>3.9498000000000002E-4</v>
      </c>
      <c r="CR444" s="13">
        <v>3.8350279999999998E-4</v>
      </c>
      <c r="CS444" s="13">
        <v>3.7433559999999999E-4</v>
      </c>
      <c r="CT444" s="13">
        <v>3.6594889999999998E-4</v>
      </c>
      <c r="CU444" s="13">
        <v>3.5649279999999998E-4</v>
      </c>
      <c r="CV444" s="13">
        <v>3.4503879999999999E-4</v>
      </c>
      <c r="CW444" s="13">
        <v>3.3255809999999998E-4</v>
      </c>
      <c r="CX444" s="13">
        <v>3.2097419999999998E-4</v>
      </c>
      <c r="CY444" s="13">
        <v>3.116037E-4</v>
      </c>
      <c r="CZ444" s="13">
        <v>3.0429159999999998E-4</v>
      </c>
      <c r="DA444" s="13">
        <v>2.9848039999999998E-4</v>
      </c>
      <c r="DB444" s="13">
        <v>2.9238659999999999E-4</v>
      </c>
      <c r="DC444" s="13">
        <v>2.8449410000000002E-4</v>
      </c>
      <c r="DD444" s="13">
        <v>2.7527729999999998E-4</v>
      </c>
      <c r="DE444" s="13">
        <v>2.6601879999999997E-4</v>
      </c>
      <c r="DF444" s="13">
        <v>2.577174E-4</v>
      </c>
      <c r="DG444" s="13">
        <v>2.5145259999999998E-4</v>
      </c>
      <c r="DH444" s="13">
        <v>2.4712410000000002E-4</v>
      </c>
      <c r="DI444" s="13">
        <v>2.429469E-4</v>
      </c>
      <c r="DJ444" s="13">
        <v>2.375574E-4</v>
      </c>
      <c r="DK444" s="13">
        <v>2.308643E-4</v>
      </c>
      <c r="DL444" s="13">
        <v>2.2397850000000001E-4</v>
      </c>
      <c r="DM444" s="13">
        <v>2.1805509999999999E-4</v>
      </c>
      <c r="DN444" s="13">
        <v>2.1367550000000001E-4</v>
      </c>
      <c r="DO444" s="13">
        <v>2.1085829999999999E-4</v>
      </c>
      <c r="DP444" s="13">
        <v>2.0761250000000001E-4</v>
      </c>
      <c r="DQ444" s="13">
        <v>2.0245659999999999E-4</v>
      </c>
      <c r="DR444" s="13">
        <v>1.958865E-4</v>
      </c>
      <c r="DS444" s="13">
        <v>1.888445E-4</v>
      </c>
      <c r="DT444" s="13">
        <v>1.822142E-4</v>
      </c>
      <c r="DU444" s="13">
        <v>1.7702420000000001E-4</v>
      </c>
      <c r="DV444" s="13">
        <v>1.739733E-4</v>
      </c>
      <c r="DW444" s="13">
        <v>1.720967E-4</v>
      </c>
      <c r="DX444" s="13">
        <v>1.6971919999999999E-4</v>
      </c>
      <c r="DY444" s="13">
        <v>1.6598080000000001E-4</v>
      </c>
      <c r="DZ444" s="13">
        <v>1.6113640000000001E-4</v>
      </c>
      <c r="EA444" s="13">
        <v>1.5578050000000001E-4</v>
      </c>
      <c r="EB444" s="13">
        <v>1.505542E-4</v>
      </c>
      <c r="EC444" s="13">
        <v>1.4589759999999999E-4</v>
      </c>
      <c r="ED444" s="13">
        <v>1.4188800000000001E-4</v>
      </c>
      <c r="EE444" s="13">
        <v>1.388137E-4</v>
      </c>
      <c r="EF444" s="13">
        <v>1.363413E-4</v>
      </c>
      <c r="EG444" s="13">
        <v>1.3401640000000001E-4</v>
      </c>
      <c r="EH444" s="13">
        <v>1.3144170000000001E-4</v>
      </c>
      <c r="EI444" s="13">
        <v>1.287584E-4</v>
      </c>
      <c r="EJ444" s="13">
        <v>1.2633960000000001E-4</v>
      </c>
      <c r="EK444" s="13">
        <v>1.2411209999999999E-4</v>
      </c>
      <c r="EL444" s="13">
        <v>1.215137E-4</v>
      </c>
      <c r="EM444" s="13">
        <v>1.182715E-4</v>
      </c>
      <c r="EN444" s="13">
        <v>1.151357E-4</v>
      </c>
      <c r="EO444" s="13">
        <v>1.125382E-4</v>
      </c>
      <c r="EP444" s="13">
        <v>1.103732E-4</v>
      </c>
      <c r="EQ444" s="13">
        <v>1.0855440000000001E-4</v>
      </c>
      <c r="ER444" s="13">
        <v>1.069991E-4</v>
      </c>
      <c r="ES444" s="13">
        <v>1.05567E-4</v>
      </c>
      <c r="ET444" s="13">
        <v>1.0433709999999999E-4</v>
      </c>
      <c r="EU444" s="13">
        <v>1.0317839999999999E-4</v>
      </c>
      <c r="EV444" s="13">
        <v>1.01786E-4</v>
      </c>
      <c r="EW444" s="13">
        <v>1.002071E-4</v>
      </c>
      <c r="EX444" s="13">
        <v>9.861049E-5</v>
      </c>
      <c r="EY444" s="13">
        <v>9.7251120000000003E-5</v>
      </c>
      <c r="EZ444" s="13">
        <v>9.6436229999999999E-5</v>
      </c>
      <c r="FA444" s="13">
        <v>9.6061030000000003E-5</v>
      </c>
      <c r="FB444" s="13">
        <v>9.5686020000000006E-5</v>
      </c>
      <c r="FC444" s="13">
        <v>9.4862440000000004E-5</v>
      </c>
      <c r="FD444" s="13">
        <v>9.344639E-5</v>
      </c>
      <c r="FE444" s="13">
        <v>9.1785639999999994E-5</v>
      </c>
      <c r="FF444" s="13">
        <v>9.0378789999999995E-5</v>
      </c>
      <c r="FG444" s="13">
        <v>8.9350540000000001E-5</v>
      </c>
      <c r="FH444" s="13">
        <v>8.8627150000000001E-5</v>
      </c>
      <c r="FI444" s="13">
        <v>8.8202629999999997E-5</v>
      </c>
      <c r="FJ444" s="13">
        <v>8.8175400000000003E-5</v>
      </c>
      <c r="FK444" s="13">
        <v>8.8333920000000006E-5</v>
      </c>
      <c r="FL444" s="13">
        <v>8.8078970000000006E-5</v>
      </c>
      <c r="FM444" s="13">
        <v>8.735897E-5</v>
      </c>
      <c r="FN444" s="13">
        <v>8.6264800000000001E-5</v>
      </c>
      <c r="FO444" s="13">
        <v>8.497492E-5</v>
      </c>
      <c r="FP444" s="13">
        <v>8.3489230000000002E-5</v>
      </c>
      <c r="FQ444" s="13">
        <v>8.1772170000000001E-5</v>
      </c>
      <c r="FR444" s="13">
        <v>8.0148200000000006E-5</v>
      </c>
      <c r="FS444" s="13">
        <v>7.8948030000000006E-5</v>
      </c>
      <c r="FT444" s="13">
        <v>7.8316879999999994E-5</v>
      </c>
      <c r="FU444" s="13">
        <v>7.7642630000000003E-5</v>
      </c>
      <c r="FV444" s="13">
        <v>7.6525560000000002E-5</v>
      </c>
      <c r="FW444" s="13">
        <v>7.5343860000000006E-5</v>
      </c>
      <c r="FX444" s="13">
        <v>7.4329070000000004E-5</v>
      </c>
      <c r="FY444" s="13">
        <v>7.3541950000000005E-5</v>
      </c>
      <c r="FZ444" s="13">
        <v>7.2955140000000005E-5</v>
      </c>
      <c r="GA444" s="13">
        <v>7.2365499999999997E-5</v>
      </c>
      <c r="GB444" s="13">
        <v>7.1682739999999993E-5</v>
      </c>
      <c r="GC444" s="13">
        <v>7.0943109999999996E-5</v>
      </c>
      <c r="GD444" s="13">
        <v>7.0147089999999997E-5</v>
      </c>
      <c r="GE444" s="13">
        <v>6.9318079999999995E-5</v>
      </c>
      <c r="GF444" s="13">
        <v>6.8268370000000003E-5</v>
      </c>
      <c r="GG444" s="13">
        <v>6.68694E-5</v>
      </c>
      <c r="GH444" s="13">
        <v>6.5299559999999998E-5</v>
      </c>
      <c r="GI444" s="13">
        <v>6.3724600000000003E-5</v>
      </c>
      <c r="GJ444" s="13">
        <v>6.2355490000000002E-5</v>
      </c>
      <c r="GK444" s="13">
        <v>6.1546549999999994E-5</v>
      </c>
      <c r="GL444" s="13">
        <v>6.1293389999999998E-5</v>
      </c>
      <c r="GM444" s="13">
        <v>6.1375919999999998E-5</v>
      </c>
      <c r="GN444" s="13">
        <v>6.1603270000000005E-5</v>
      </c>
      <c r="GO444" s="13">
        <v>6.1868969999999998E-5</v>
      </c>
      <c r="GP444" s="13">
        <v>6.2032449999999996E-5</v>
      </c>
      <c r="GQ444" s="13">
        <v>6.1885419999999997E-5</v>
      </c>
      <c r="GR444" s="13">
        <v>6.1254239999999996E-5</v>
      </c>
      <c r="GS444" s="13">
        <v>6.004831E-5</v>
      </c>
      <c r="GT444" s="13">
        <v>5.8456219999999999E-5</v>
      </c>
      <c r="GU444" s="13">
        <v>5.7034599999999998E-5</v>
      </c>
      <c r="GV444" s="13">
        <v>5.6091080000000001E-5</v>
      </c>
      <c r="GW444" s="13">
        <v>5.5710420000000003E-5</v>
      </c>
      <c r="GX444" s="13">
        <v>5.574022E-5</v>
      </c>
    </row>
    <row r="445" spans="1:206" x14ac:dyDescent="0.25">
      <c r="A445" s="13" t="str">
        <f t="shared" si="5"/>
        <v>Boom-FINE-1.2-14-3</v>
      </c>
      <c r="B445" s="13" t="s">
        <v>57</v>
      </c>
      <c r="C445" s="13" t="s">
        <v>30</v>
      </c>
      <c r="D445" s="23">
        <v>1.2</v>
      </c>
      <c r="E445" s="23">
        <v>14</v>
      </c>
      <c r="F445" s="32">
        <v>3</v>
      </c>
      <c r="G445" s="13">
        <v>0.24807770000000001</v>
      </c>
      <c r="H445" s="13">
        <v>0.1745468</v>
      </c>
      <c r="I445" s="13">
        <v>0.1211628</v>
      </c>
      <c r="J445" s="13">
        <v>8.9137949999999994E-2</v>
      </c>
      <c r="K445" s="13">
        <v>6.8470589999999998E-2</v>
      </c>
      <c r="L445" s="13">
        <v>5.4280469999999997E-2</v>
      </c>
      <c r="M445" s="13">
        <v>4.4078489999999998E-2</v>
      </c>
      <c r="N445" s="13">
        <v>3.3688700000000002E-2</v>
      </c>
      <c r="O445" s="13">
        <v>2.6180640000000002E-2</v>
      </c>
      <c r="P445" s="13">
        <v>2.059337E-2</v>
      </c>
      <c r="Q445" s="13">
        <v>1.6283010000000001E-2</v>
      </c>
      <c r="R445" s="13">
        <v>1.299466E-2</v>
      </c>
      <c r="S445" s="13">
        <v>1.2879109999999999E-2</v>
      </c>
      <c r="T445" s="13">
        <v>1.346987E-2</v>
      </c>
      <c r="U445" s="13">
        <v>1.521728E-2</v>
      </c>
      <c r="V445" s="13">
        <v>1.398896E-2</v>
      </c>
      <c r="W445" s="13">
        <v>1.2505169999999999E-2</v>
      </c>
      <c r="X445" s="13">
        <v>1.109863E-2</v>
      </c>
      <c r="Y445" s="13">
        <v>9.917871E-3</v>
      </c>
      <c r="Z445" s="13">
        <v>8.9064850000000004E-3</v>
      </c>
      <c r="AA445" s="13">
        <v>8.0281169999999995E-3</v>
      </c>
      <c r="AB445" s="13">
        <v>7.2675810000000004E-3</v>
      </c>
      <c r="AC445" s="13">
        <v>6.601783E-3</v>
      </c>
      <c r="AD445" s="13">
        <v>5.9728730000000001E-3</v>
      </c>
      <c r="AE445" s="13">
        <v>5.4262889999999999E-3</v>
      </c>
      <c r="AF445" s="13">
        <v>4.9466470000000002E-3</v>
      </c>
      <c r="AG445" s="13">
        <v>4.522402E-3</v>
      </c>
      <c r="AH445" s="13">
        <v>4.1468319999999996E-3</v>
      </c>
      <c r="AI445" s="13">
        <v>3.8112430000000002E-3</v>
      </c>
      <c r="AJ445" s="13">
        <v>3.510577E-3</v>
      </c>
      <c r="AK445" s="13">
        <v>3.2437019999999998E-3</v>
      </c>
      <c r="AL445" s="13">
        <v>3.0032869999999999E-3</v>
      </c>
      <c r="AM445" s="13">
        <v>2.7834959999999999E-3</v>
      </c>
      <c r="AN445" s="13">
        <v>2.5831589999999998E-3</v>
      </c>
      <c r="AO445" s="13">
        <v>2.4021509999999999E-3</v>
      </c>
      <c r="AP445" s="13">
        <v>2.238861E-3</v>
      </c>
      <c r="AQ445" s="13">
        <v>2.0918780000000001E-3</v>
      </c>
      <c r="AR445" s="13">
        <v>1.9588299999999999E-3</v>
      </c>
      <c r="AS445" s="13">
        <v>1.8359590000000001E-3</v>
      </c>
      <c r="AT445" s="13">
        <v>1.7226990000000001E-3</v>
      </c>
      <c r="AU445" s="13">
        <v>1.619112E-3</v>
      </c>
      <c r="AV445" s="13">
        <v>1.52436E-3</v>
      </c>
      <c r="AW445" s="13">
        <v>1.4384280000000001E-3</v>
      </c>
      <c r="AX445" s="13">
        <v>1.3592000000000001E-3</v>
      </c>
      <c r="AY445" s="13">
        <v>1.2861490000000001E-3</v>
      </c>
      <c r="AZ445" s="13">
        <v>1.2168330000000001E-3</v>
      </c>
      <c r="BA445" s="13">
        <v>1.151165E-3</v>
      </c>
      <c r="BB445" s="13">
        <v>1.0904949999999999E-3</v>
      </c>
      <c r="BC445" s="13">
        <v>1.035399E-3</v>
      </c>
      <c r="BD445" s="13">
        <v>9.8554380000000002E-4</v>
      </c>
      <c r="BE445" s="13">
        <v>9.3904999999999998E-4</v>
      </c>
      <c r="BF445" s="13">
        <v>8.9447180000000004E-4</v>
      </c>
      <c r="BG445" s="13">
        <v>8.5104910000000002E-4</v>
      </c>
      <c r="BH445" s="13">
        <v>8.1067620000000004E-4</v>
      </c>
      <c r="BI445" s="13">
        <v>7.7458330000000001E-4</v>
      </c>
      <c r="BJ445" s="13">
        <v>7.4126260000000001E-4</v>
      </c>
      <c r="BK445" s="13">
        <v>7.0858219999999999E-4</v>
      </c>
      <c r="BL445" s="13">
        <v>6.7686769999999996E-4</v>
      </c>
      <c r="BM445" s="13">
        <v>6.4787069999999996E-4</v>
      </c>
      <c r="BN445" s="13">
        <v>6.2174229999999999E-4</v>
      </c>
      <c r="BO445" s="13">
        <v>5.9713240000000003E-4</v>
      </c>
      <c r="BP445" s="13">
        <v>5.7320370000000002E-4</v>
      </c>
      <c r="BQ445" s="13">
        <v>5.502498E-4</v>
      </c>
      <c r="BR445" s="13">
        <v>5.2818329999999999E-4</v>
      </c>
      <c r="BS445" s="13">
        <v>5.0756610000000002E-4</v>
      </c>
      <c r="BT445" s="13">
        <v>4.8848930000000004E-4</v>
      </c>
      <c r="BU445" s="13">
        <v>4.7071850000000002E-4</v>
      </c>
      <c r="BV445" s="13">
        <v>4.5372830000000002E-4</v>
      </c>
      <c r="BW445" s="13">
        <v>4.3689880000000002E-4</v>
      </c>
      <c r="BX445" s="13">
        <v>4.2026949999999998E-4</v>
      </c>
      <c r="BY445" s="13">
        <v>4.0421130000000002E-4</v>
      </c>
      <c r="BZ445" s="13">
        <v>3.8949260000000001E-4</v>
      </c>
      <c r="CA445" s="13">
        <v>3.763568E-4</v>
      </c>
      <c r="CB445" s="13">
        <v>3.6404299999999998E-4</v>
      </c>
      <c r="CC445" s="13">
        <v>3.5177370000000002E-4</v>
      </c>
      <c r="CD445" s="13">
        <v>3.396966E-4</v>
      </c>
      <c r="CE445" s="13">
        <v>3.2807570000000001E-4</v>
      </c>
      <c r="CF445" s="13">
        <v>3.1763439999999999E-4</v>
      </c>
      <c r="CG445" s="13">
        <v>3.0891110000000002E-4</v>
      </c>
      <c r="CH445" s="13">
        <v>3.0116179999999999E-4</v>
      </c>
      <c r="CI445" s="13">
        <v>2.934441E-4</v>
      </c>
      <c r="CJ445" s="13">
        <v>2.8507000000000001E-4</v>
      </c>
      <c r="CK445" s="13">
        <v>2.7615890000000002E-4</v>
      </c>
      <c r="CL445" s="13">
        <v>2.6770560000000001E-4</v>
      </c>
      <c r="CM445" s="13">
        <v>2.602436E-4</v>
      </c>
      <c r="CN445" s="13">
        <v>2.5375099999999998E-4</v>
      </c>
      <c r="CO445" s="13">
        <v>2.4775269999999998E-4</v>
      </c>
      <c r="CP445" s="13">
        <v>2.4185910000000001E-4</v>
      </c>
      <c r="CQ445" s="13">
        <v>2.3599490000000001E-4</v>
      </c>
      <c r="CR445" s="13">
        <v>2.3056340000000001E-4</v>
      </c>
      <c r="CS445" s="13">
        <v>2.255785E-4</v>
      </c>
      <c r="CT445" s="13">
        <v>2.2051030000000001E-4</v>
      </c>
      <c r="CU445" s="13">
        <v>2.152267E-4</v>
      </c>
      <c r="CV445" s="13">
        <v>2.0980139999999999E-4</v>
      </c>
      <c r="CW445" s="13">
        <v>2.0460239999999999E-4</v>
      </c>
      <c r="CX445" s="13">
        <v>2.0001949999999999E-4</v>
      </c>
      <c r="CY445" s="13">
        <v>1.959137E-4</v>
      </c>
      <c r="CZ445" s="13">
        <v>1.9225399999999999E-4</v>
      </c>
      <c r="DA445" s="13">
        <v>1.8888870000000001E-4</v>
      </c>
      <c r="DB445" s="13">
        <v>1.8529249999999999E-4</v>
      </c>
      <c r="DC445" s="13">
        <v>1.817225E-4</v>
      </c>
      <c r="DD445" s="13">
        <v>1.785992E-4</v>
      </c>
      <c r="DE445" s="13">
        <v>1.7569969999999999E-4</v>
      </c>
      <c r="DF445" s="13">
        <v>1.7287150000000001E-4</v>
      </c>
      <c r="DG445" s="13">
        <v>1.7001000000000001E-4</v>
      </c>
      <c r="DH445" s="13">
        <v>1.6723000000000001E-4</v>
      </c>
      <c r="DI445" s="13">
        <v>1.650515E-4</v>
      </c>
      <c r="DJ445" s="13">
        <v>1.634098E-4</v>
      </c>
      <c r="DK445" s="13">
        <v>1.6166140000000001E-4</v>
      </c>
      <c r="DL445" s="13">
        <v>1.595198E-4</v>
      </c>
      <c r="DM445" s="13">
        <v>1.568524E-4</v>
      </c>
      <c r="DN445" s="13">
        <v>1.538391E-4</v>
      </c>
      <c r="DO445" s="13">
        <v>1.5090580000000001E-4</v>
      </c>
      <c r="DP445" s="13">
        <v>1.4842119999999999E-4</v>
      </c>
      <c r="DQ445" s="13">
        <v>1.467346E-4</v>
      </c>
      <c r="DR445" s="13">
        <v>1.4573759999999999E-4</v>
      </c>
      <c r="DS445" s="13">
        <v>1.4488470000000001E-4</v>
      </c>
      <c r="DT445" s="13">
        <v>1.438454E-4</v>
      </c>
      <c r="DU445" s="13">
        <v>1.423199E-4</v>
      </c>
      <c r="DV445" s="13">
        <v>1.40366E-4</v>
      </c>
      <c r="DW445" s="13">
        <v>1.3826539999999999E-4</v>
      </c>
      <c r="DX445" s="13">
        <v>1.3621870000000001E-4</v>
      </c>
      <c r="DY445" s="13">
        <v>1.343769E-4</v>
      </c>
      <c r="DZ445" s="13">
        <v>1.3274019999999999E-4</v>
      </c>
      <c r="EA445" s="13">
        <v>1.3147629999999999E-4</v>
      </c>
      <c r="EB445" s="13">
        <v>1.3072499999999999E-4</v>
      </c>
      <c r="EC445" s="13">
        <v>1.305166E-4</v>
      </c>
      <c r="ED445" s="13">
        <v>1.3052340000000001E-4</v>
      </c>
      <c r="EE445" s="13">
        <v>1.3010269999999999E-4</v>
      </c>
      <c r="EF445" s="13">
        <v>1.2912730000000001E-4</v>
      </c>
      <c r="EG445" s="13">
        <v>1.276854E-4</v>
      </c>
      <c r="EH445" s="13">
        <v>1.2610219999999999E-4</v>
      </c>
      <c r="EI445" s="13">
        <v>1.248535E-4</v>
      </c>
      <c r="EJ445" s="13">
        <v>1.236667E-4</v>
      </c>
      <c r="EK445" s="13">
        <v>1.224753E-4</v>
      </c>
      <c r="EL445" s="13">
        <v>1.21721E-4</v>
      </c>
      <c r="EM445" s="13">
        <v>1.214787E-4</v>
      </c>
      <c r="EN445" s="13">
        <v>1.215256E-4</v>
      </c>
      <c r="EO445" s="13">
        <v>1.21439E-4</v>
      </c>
      <c r="EP445" s="13">
        <v>1.208973E-4</v>
      </c>
      <c r="EQ445" s="13">
        <v>1.2006320000000001E-4</v>
      </c>
      <c r="ER445" s="13">
        <v>1.192055E-4</v>
      </c>
      <c r="ES445" s="13">
        <v>1.183777E-4</v>
      </c>
      <c r="ET445" s="13">
        <v>1.1743679999999999E-4</v>
      </c>
      <c r="EU445" s="13">
        <v>1.164225E-4</v>
      </c>
      <c r="EV445" s="13">
        <v>1.153845E-4</v>
      </c>
      <c r="EW445" s="13">
        <v>1.143414E-4</v>
      </c>
      <c r="EX445" s="13">
        <v>1.1339479999999999E-4</v>
      </c>
      <c r="EY445" s="13">
        <v>1.1262509999999999E-4</v>
      </c>
      <c r="EZ445" s="13">
        <v>1.1214019999999999E-4</v>
      </c>
      <c r="FA445" s="13">
        <v>1.120341E-4</v>
      </c>
      <c r="FB445" s="13">
        <v>1.123177E-4</v>
      </c>
      <c r="FC445" s="13">
        <v>1.126143E-4</v>
      </c>
      <c r="FD445" s="13">
        <v>1.12522E-4</v>
      </c>
      <c r="FE445" s="13">
        <v>1.119337E-4</v>
      </c>
      <c r="FF445" s="13">
        <v>1.109479E-4</v>
      </c>
      <c r="FG445" s="13">
        <v>1.096724E-4</v>
      </c>
      <c r="FH445" s="13">
        <v>1.081659E-4</v>
      </c>
      <c r="FI445" s="13">
        <v>1.065376E-4</v>
      </c>
      <c r="FJ445" s="13">
        <v>1.0504789999999999E-4</v>
      </c>
      <c r="FK445" s="13">
        <v>1.040697E-4</v>
      </c>
      <c r="FL445" s="13">
        <v>1.037798E-4</v>
      </c>
      <c r="FM445" s="13">
        <v>1.0404260000000001E-4</v>
      </c>
      <c r="FN445" s="13">
        <v>1.0450660000000001E-4</v>
      </c>
      <c r="FO445" s="13">
        <v>1.0485899999999999E-4</v>
      </c>
      <c r="FP445" s="13">
        <v>1.050404E-4</v>
      </c>
      <c r="FQ445" s="13">
        <v>1.051311E-4</v>
      </c>
      <c r="FR445" s="13">
        <v>1.04876E-4</v>
      </c>
      <c r="FS445" s="13">
        <v>1.039372E-4</v>
      </c>
      <c r="FT445" s="13">
        <v>1.024431E-4</v>
      </c>
      <c r="FU445" s="13">
        <v>1.008109E-4</v>
      </c>
      <c r="FV445" s="13">
        <v>9.9439100000000001E-5</v>
      </c>
      <c r="FW445" s="13">
        <v>9.837743E-5</v>
      </c>
      <c r="FX445" s="13">
        <v>9.7495679999999994E-5</v>
      </c>
      <c r="FY445" s="13">
        <v>9.6786400000000006E-5</v>
      </c>
      <c r="FZ445" s="13">
        <v>9.6354059999999997E-5</v>
      </c>
      <c r="GA445" s="13">
        <v>9.6235030000000005E-5</v>
      </c>
      <c r="GB445" s="13">
        <v>9.6265850000000006E-5</v>
      </c>
      <c r="GC445" s="13">
        <v>9.6232619999999999E-5</v>
      </c>
      <c r="GD445" s="13">
        <v>9.5983760000000005E-5</v>
      </c>
      <c r="GE445" s="13">
        <v>9.5329409999999996E-5</v>
      </c>
      <c r="GF445" s="13">
        <v>9.4213440000000004E-5</v>
      </c>
      <c r="GG445" s="13">
        <v>9.276272E-5</v>
      </c>
      <c r="GH445" s="13">
        <v>9.1290119999999997E-5</v>
      </c>
      <c r="GI445" s="13">
        <v>9.0008690000000004E-5</v>
      </c>
      <c r="GJ445" s="13">
        <v>8.9022390000000003E-5</v>
      </c>
      <c r="GK445" s="13">
        <v>8.8403529999999997E-5</v>
      </c>
      <c r="GL445" s="13">
        <v>8.8157089999999996E-5</v>
      </c>
      <c r="GM445" s="13">
        <v>8.8063299999999994E-5</v>
      </c>
      <c r="GN445" s="13">
        <v>8.7923770000000005E-5</v>
      </c>
      <c r="GO445" s="13">
        <v>8.7616419999999998E-5</v>
      </c>
      <c r="GP445" s="13">
        <v>8.695969E-5</v>
      </c>
      <c r="GQ445" s="13">
        <v>8.5842549999999993E-5</v>
      </c>
      <c r="GR445" s="13">
        <v>8.4336179999999999E-5</v>
      </c>
      <c r="GS445" s="13">
        <v>8.2539360000000002E-5</v>
      </c>
      <c r="GT445" s="13">
        <v>8.0669959999999996E-5</v>
      </c>
      <c r="GU445" s="13">
        <v>7.9035720000000001E-5</v>
      </c>
      <c r="GV445" s="13">
        <v>7.7791099999999995E-5</v>
      </c>
      <c r="GW445" s="13">
        <v>7.6921610000000006E-5</v>
      </c>
      <c r="GX445" s="13">
        <v>7.6458279999999998E-5</v>
      </c>
    </row>
    <row r="446" spans="1:206" x14ac:dyDescent="0.25">
      <c r="A446" s="13" t="str">
        <f t="shared" si="5"/>
        <v>Boom-FINE-1.2-7-3</v>
      </c>
      <c r="B446" s="13" t="s">
        <v>57</v>
      </c>
      <c r="C446" s="13" t="s">
        <v>30</v>
      </c>
      <c r="D446" s="23">
        <v>1.2</v>
      </c>
      <c r="E446" s="23">
        <v>7</v>
      </c>
      <c r="F446" s="32">
        <v>3</v>
      </c>
      <c r="G446" s="13">
        <v>0.28765449999999998</v>
      </c>
      <c r="H446" s="13">
        <v>0.14573720000000001</v>
      </c>
      <c r="I446" s="13">
        <v>8.3244849999999995E-2</v>
      </c>
      <c r="J446" s="13">
        <v>5.3518549999999998E-2</v>
      </c>
      <c r="K446" s="13">
        <v>3.7130139999999999E-2</v>
      </c>
      <c r="L446" s="13">
        <v>2.721326E-2</v>
      </c>
      <c r="M446" s="13">
        <v>2.093602E-2</v>
      </c>
      <c r="N446" s="13">
        <v>1.66473E-2</v>
      </c>
      <c r="O446" s="13">
        <v>1.3601179999999999E-2</v>
      </c>
      <c r="P446" s="13">
        <v>1.122415E-2</v>
      </c>
      <c r="Q446" s="13">
        <v>9.360564E-3</v>
      </c>
      <c r="R446" s="13">
        <v>7.8820729999999999E-3</v>
      </c>
      <c r="S446" s="13">
        <v>7.3470669999999997E-3</v>
      </c>
      <c r="T446" s="13">
        <v>6.9427129999999997E-3</v>
      </c>
      <c r="U446" s="13">
        <v>6.7492330000000003E-3</v>
      </c>
      <c r="V446" s="13">
        <v>6.0124829999999999E-3</v>
      </c>
      <c r="W446" s="13">
        <v>5.2142100000000004E-3</v>
      </c>
      <c r="X446" s="13">
        <v>4.531607E-3</v>
      </c>
      <c r="Y446" s="13">
        <v>3.9790490000000001E-3</v>
      </c>
      <c r="Z446" s="13">
        <v>3.5342820000000001E-3</v>
      </c>
      <c r="AA446" s="13">
        <v>3.1617210000000001E-3</v>
      </c>
      <c r="AB446" s="13">
        <v>2.808315E-3</v>
      </c>
      <c r="AC446" s="13">
        <v>2.5140319999999998E-3</v>
      </c>
      <c r="AD446" s="13">
        <v>2.2663779999999999E-3</v>
      </c>
      <c r="AE446" s="13">
        <v>2.0572989999999998E-3</v>
      </c>
      <c r="AF446" s="13">
        <v>1.8782759999999999E-3</v>
      </c>
      <c r="AG446" s="13">
        <v>1.723586E-3</v>
      </c>
      <c r="AH446" s="13">
        <v>1.587544E-3</v>
      </c>
      <c r="AI446" s="13">
        <v>1.4666760000000001E-3</v>
      </c>
      <c r="AJ446" s="13">
        <v>1.3595460000000001E-3</v>
      </c>
      <c r="AK446" s="13">
        <v>1.263728E-3</v>
      </c>
      <c r="AL446" s="13">
        <v>1.1786069999999999E-3</v>
      </c>
      <c r="AM446" s="13">
        <v>1.1034910000000001E-3</v>
      </c>
      <c r="AN446" s="13">
        <v>1.0361050000000001E-3</v>
      </c>
      <c r="AO446" s="13">
        <v>9.7433749999999999E-4</v>
      </c>
      <c r="AP446" s="13">
        <v>9.1883239999999999E-4</v>
      </c>
      <c r="AQ446" s="13">
        <v>8.6848030000000003E-4</v>
      </c>
      <c r="AR446" s="13">
        <v>8.2266730000000001E-4</v>
      </c>
      <c r="AS446" s="13">
        <v>7.80738E-4</v>
      </c>
      <c r="AT446" s="13">
        <v>7.4382490000000001E-4</v>
      </c>
      <c r="AU446" s="13">
        <v>7.101284E-4</v>
      </c>
      <c r="AV446" s="13">
        <v>6.7934759999999995E-4</v>
      </c>
      <c r="AW446" s="13">
        <v>6.5089369999999996E-4</v>
      </c>
      <c r="AX446" s="13">
        <v>6.2552919999999995E-4</v>
      </c>
      <c r="AY446" s="13">
        <v>6.0142490000000002E-4</v>
      </c>
      <c r="AZ446" s="13">
        <v>5.7958900000000004E-4</v>
      </c>
      <c r="BA446" s="13">
        <v>5.596997E-4</v>
      </c>
      <c r="BB446" s="13">
        <v>5.4127319999999995E-4</v>
      </c>
      <c r="BC446" s="13">
        <v>5.2459309999999999E-4</v>
      </c>
      <c r="BD446" s="13">
        <v>5.0888799999999998E-4</v>
      </c>
      <c r="BE446" s="13">
        <v>4.9413500000000004E-4</v>
      </c>
      <c r="BF446" s="13">
        <v>4.7993629999999997E-4</v>
      </c>
      <c r="BG446" s="13">
        <v>4.6700950000000001E-4</v>
      </c>
      <c r="BH446" s="13">
        <v>4.5515630000000001E-4</v>
      </c>
      <c r="BI446" s="13">
        <v>4.4411340000000002E-4</v>
      </c>
      <c r="BJ446" s="13">
        <v>4.3368859999999999E-4</v>
      </c>
      <c r="BK446" s="13">
        <v>4.2430320000000002E-4</v>
      </c>
      <c r="BL446" s="13">
        <v>4.154195E-4</v>
      </c>
      <c r="BM446" s="13">
        <v>4.0635269999999998E-4</v>
      </c>
      <c r="BN446" s="13">
        <v>3.9742119999999998E-4</v>
      </c>
      <c r="BO446" s="13">
        <v>3.8918889999999998E-4</v>
      </c>
      <c r="BP446" s="13">
        <v>3.8210050000000003E-4</v>
      </c>
      <c r="BQ446" s="13">
        <v>3.7598589999999999E-4</v>
      </c>
      <c r="BR446" s="13">
        <v>3.7029260000000003E-4</v>
      </c>
      <c r="BS446" s="13">
        <v>3.6442149999999998E-4</v>
      </c>
      <c r="BT446" s="13">
        <v>3.5814700000000001E-4</v>
      </c>
      <c r="BU446" s="13">
        <v>3.52245E-4</v>
      </c>
      <c r="BV446" s="13">
        <v>3.4710390000000001E-4</v>
      </c>
      <c r="BW446" s="13">
        <v>3.4274639999999997E-4</v>
      </c>
      <c r="BX446" s="13">
        <v>3.3902960000000001E-4</v>
      </c>
      <c r="BY446" s="13">
        <v>3.3508339999999999E-4</v>
      </c>
      <c r="BZ446" s="13">
        <v>3.3088829999999999E-4</v>
      </c>
      <c r="CA446" s="13">
        <v>3.2613640000000001E-4</v>
      </c>
      <c r="CB446" s="13">
        <v>3.2116300000000001E-4</v>
      </c>
      <c r="CC446" s="13">
        <v>3.1626460000000001E-4</v>
      </c>
      <c r="CD446" s="13">
        <v>3.119698E-4</v>
      </c>
      <c r="CE446" s="13">
        <v>3.0810540000000001E-4</v>
      </c>
      <c r="CF446" s="13">
        <v>3.045217E-4</v>
      </c>
      <c r="CG446" s="13">
        <v>3.0073680000000002E-4</v>
      </c>
      <c r="CH446" s="13">
        <v>2.965159E-4</v>
      </c>
      <c r="CI446" s="13">
        <v>2.9248399999999997E-4</v>
      </c>
      <c r="CJ446" s="13">
        <v>2.8852700000000001E-4</v>
      </c>
      <c r="CK446" s="13">
        <v>2.8438409999999997E-4</v>
      </c>
      <c r="CL446" s="13">
        <v>2.8000589999999998E-4</v>
      </c>
      <c r="CM446" s="13">
        <v>2.7555370000000002E-4</v>
      </c>
      <c r="CN446" s="13">
        <v>2.7103069999999998E-4</v>
      </c>
      <c r="CO446" s="13">
        <v>2.667174E-4</v>
      </c>
      <c r="CP446" s="13">
        <v>2.6307579999999999E-4</v>
      </c>
      <c r="CQ446" s="13">
        <v>2.5981049999999998E-4</v>
      </c>
      <c r="CR446" s="13">
        <v>2.561811E-4</v>
      </c>
      <c r="CS446" s="13">
        <v>2.5210690000000002E-4</v>
      </c>
      <c r="CT446" s="13">
        <v>2.4825379999999998E-4</v>
      </c>
      <c r="CU446" s="13">
        <v>2.4454300000000001E-4</v>
      </c>
      <c r="CV446" s="13">
        <v>2.4097490000000001E-4</v>
      </c>
      <c r="CW446" s="13">
        <v>2.374977E-4</v>
      </c>
      <c r="CX446" s="13">
        <v>2.3428260000000001E-4</v>
      </c>
      <c r="CY446" s="13">
        <v>2.3134699999999999E-4</v>
      </c>
      <c r="CZ446" s="13">
        <v>2.285643E-4</v>
      </c>
      <c r="DA446" s="13">
        <v>2.2558370000000001E-4</v>
      </c>
      <c r="DB446" s="13">
        <v>2.2240930000000001E-4</v>
      </c>
      <c r="DC446" s="13">
        <v>2.1909159999999999E-4</v>
      </c>
      <c r="DD446" s="13">
        <v>2.1544660000000001E-4</v>
      </c>
      <c r="DE446" s="13">
        <v>2.1192450000000001E-4</v>
      </c>
      <c r="DF446" s="13">
        <v>2.092807E-4</v>
      </c>
      <c r="DG446" s="13">
        <v>2.0747260000000001E-4</v>
      </c>
      <c r="DH446" s="13">
        <v>2.0583790000000001E-4</v>
      </c>
      <c r="DI446" s="13">
        <v>2.0398439999999999E-4</v>
      </c>
      <c r="DJ446" s="13">
        <v>2.0180020000000001E-4</v>
      </c>
      <c r="DK446" s="13">
        <v>1.9930189999999999E-4</v>
      </c>
      <c r="DL446" s="13">
        <v>1.966696E-4</v>
      </c>
      <c r="DM446" s="13">
        <v>1.9395130000000001E-4</v>
      </c>
      <c r="DN446" s="13">
        <v>1.914544E-4</v>
      </c>
      <c r="DO446" s="13">
        <v>1.8966990000000001E-4</v>
      </c>
      <c r="DP446" s="13">
        <v>1.8839510000000001E-4</v>
      </c>
      <c r="DQ446" s="13">
        <v>1.87216E-4</v>
      </c>
      <c r="DR446" s="13">
        <v>1.86071E-4</v>
      </c>
      <c r="DS446" s="13">
        <v>1.8495330000000001E-4</v>
      </c>
      <c r="DT446" s="13">
        <v>1.8368479999999999E-4</v>
      </c>
      <c r="DU446" s="13">
        <v>1.8220350000000001E-4</v>
      </c>
      <c r="DV446" s="13">
        <v>1.803335E-4</v>
      </c>
      <c r="DW446" s="13">
        <v>1.781179E-4</v>
      </c>
      <c r="DX446" s="13">
        <v>1.7608869999999999E-4</v>
      </c>
      <c r="DY446" s="13">
        <v>1.7473019999999999E-4</v>
      </c>
      <c r="DZ446" s="13">
        <v>1.740662E-4</v>
      </c>
      <c r="EA446" s="13">
        <v>1.7383869999999999E-4</v>
      </c>
      <c r="EB446" s="13">
        <v>1.738047E-4</v>
      </c>
      <c r="EC446" s="13">
        <v>1.7351690000000001E-4</v>
      </c>
      <c r="ED446" s="13">
        <v>1.7249649999999999E-4</v>
      </c>
      <c r="EE446" s="13">
        <v>1.7049989999999999E-4</v>
      </c>
      <c r="EF446" s="13">
        <v>1.680366E-4</v>
      </c>
      <c r="EG446" s="13">
        <v>1.6570570000000001E-4</v>
      </c>
      <c r="EH446" s="13">
        <v>1.638392E-4</v>
      </c>
      <c r="EI446" s="13">
        <v>1.6264639999999999E-4</v>
      </c>
      <c r="EJ446" s="13">
        <v>1.6218450000000001E-4</v>
      </c>
      <c r="EK446" s="13">
        <v>1.6232059999999999E-4</v>
      </c>
      <c r="EL446" s="13">
        <v>1.6258320000000001E-4</v>
      </c>
      <c r="EM446" s="13">
        <v>1.6245149999999999E-4</v>
      </c>
      <c r="EN446" s="13">
        <v>1.616806E-4</v>
      </c>
      <c r="EO446" s="13">
        <v>1.602458E-4</v>
      </c>
      <c r="EP446" s="13">
        <v>1.5851710000000001E-4</v>
      </c>
      <c r="EQ446" s="13">
        <v>1.5697399999999999E-4</v>
      </c>
      <c r="ER446" s="13">
        <v>1.554316E-4</v>
      </c>
      <c r="ES446" s="13">
        <v>1.5365809999999999E-4</v>
      </c>
      <c r="ET446" s="13">
        <v>1.5197339999999999E-4</v>
      </c>
      <c r="EU446" s="13">
        <v>1.5080940000000001E-4</v>
      </c>
      <c r="EV446" s="13">
        <v>1.4995469999999999E-4</v>
      </c>
      <c r="EW446" s="13">
        <v>1.4917089999999999E-4</v>
      </c>
      <c r="EX446" s="13">
        <v>1.483581E-4</v>
      </c>
      <c r="EY446" s="13">
        <v>1.4749500000000001E-4</v>
      </c>
      <c r="EZ446" s="13">
        <v>1.465146E-4</v>
      </c>
      <c r="FA446" s="13">
        <v>1.453762E-4</v>
      </c>
      <c r="FB446" s="13">
        <v>1.440329E-4</v>
      </c>
      <c r="FC446" s="13">
        <v>1.4261760000000001E-4</v>
      </c>
      <c r="FD446" s="13">
        <v>1.411882E-4</v>
      </c>
      <c r="FE446" s="13">
        <v>1.396368E-4</v>
      </c>
      <c r="FF446" s="13">
        <v>1.3796190000000001E-4</v>
      </c>
      <c r="FG446" s="13">
        <v>1.3628920000000001E-4</v>
      </c>
      <c r="FH446" s="13">
        <v>1.3474590000000001E-4</v>
      </c>
      <c r="FI446" s="13">
        <v>1.3337059999999999E-4</v>
      </c>
      <c r="FJ446" s="13">
        <v>1.322075E-4</v>
      </c>
      <c r="FK446" s="13">
        <v>1.3125269999999999E-4</v>
      </c>
      <c r="FL446" s="13">
        <v>1.3034360000000001E-4</v>
      </c>
      <c r="FM446" s="13">
        <v>1.2926689999999999E-4</v>
      </c>
      <c r="FN446" s="13">
        <v>1.279702E-4</v>
      </c>
      <c r="FO446" s="13">
        <v>1.264684E-4</v>
      </c>
      <c r="FP446" s="13">
        <v>1.246416E-4</v>
      </c>
      <c r="FQ446" s="13">
        <v>1.2258460000000001E-4</v>
      </c>
      <c r="FR446" s="13">
        <v>1.20604E-4</v>
      </c>
      <c r="FS446" s="13">
        <v>1.188957E-4</v>
      </c>
      <c r="FT446" s="13">
        <v>1.175832E-4</v>
      </c>
      <c r="FU446" s="13">
        <v>1.167329E-4</v>
      </c>
      <c r="FV446" s="13">
        <v>1.163689E-4</v>
      </c>
      <c r="FW446" s="13">
        <v>1.1624050000000001E-4</v>
      </c>
      <c r="FX446" s="13">
        <v>1.1585730000000001E-4</v>
      </c>
      <c r="FY446" s="13">
        <v>1.150951E-4</v>
      </c>
      <c r="FZ446" s="13">
        <v>1.141194E-4</v>
      </c>
      <c r="GA446" s="13">
        <v>1.1296450000000001E-4</v>
      </c>
      <c r="GB446" s="13">
        <v>1.11403E-4</v>
      </c>
      <c r="GC446" s="13">
        <v>1.095209E-4</v>
      </c>
      <c r="GD446" s="13">
        <v>1.077319E-4</v>
      </c>
      <c r="GE446" s="13">
        <v>1.063915E-4</v>
      </c>
      <c r="GF446" s="13">
        <v>1.055746E-4</v>
      </c>
      <c r="GG446" s="13">
        <v>1.0523659999999999E-4</v>
      </c>
      <c r="GH446" s="13">
        <v>1.052379E-4</v>
      </c>
      <c r="GI446" s="13">
        <v>1.05429E-4</v>
      </c>
      <c r="GJ446" s="13">
        <v>1.056621E-4</v>
      </c>
      <c r="GK446" s="13">
        <v>1.057679E-4</v>
      </c>
      <c r="GL446" s="13">
        <v>1.055874E-4</v>
      </c>
      <c r="GM446" s="13">
        <v>1.049563E-4</v>
      </c>
      <c r="GN446" s="13">
        <v>1.038507E-4</v>
      </c>
      <c r="GO446" s="13">
        <v>1.023954E-4</v>
      </c>
      <c r="GP446" s="13">
        <v>1.009368E-4</v>
      </c>
      <c r="GQ446" s="13">
        <v>9.9732210000000001E-5</v>
      </c>
      <c r="GR446" s="13">
        <v>9.8877949999999994E-5</v>
      </c>
      <c r="GS446" s="13">
        <v>9.8490519999999996E-5</v>
      </c>
      <c r="GT446" s="13">
        <v>9.8644060000000004E-5</v>
      </c>
      <c r="GU446" s="13">
        <v>9.9146919999999999E-5</v>
      </c>
      <c r="GV446" s="13">
        <v>9.9764230000000005E-5</v>
      </c>
      <c r="GW446" s="13">
        <v>1.003442E-4</v>
      </c>
      <c r="GX446" s="13">
        <v>1.007379E-4</v>
      </c>
    </row>
    <row r="447" spans="1:206" x14ac:dyDescent="0.25">
      <c r="A447" s="13" t="str">
        <f t="shared" si="5"/>
        <v>Boom-MEDIUM-1.2-20-Any</v>
      </c>
      <c r="B447" s="13" t="s">
        <v>57</v>
      </c>
      <c r="C447" s="13" t="s">
        <v>31</v>
      </c>
      <c r="D447" s="23">
        <v>1.2</v>
      </c>
      <c r="E447" s="23">
        <v>20</v>
      </c>
      <c r="F447" s="32" t="s">
        <v>48</v>
      </c>
      <c r="G447" s="33">
        <v>0.58961558000000003</v>
      </c>
      <c r="H447" s="33">
        <v>0.41418507400000004</v>
      </c>
      <c r="I447" s="33">
        <v>0.31394040600000001</v>
      </c>
      <c r="J447" s="33">
        <v>0.24925992400000002</v>
      </c>
      <c r="K447" s="33">
        <v>0.203748754</v>
      </c>
      <c r="L447" s="33">
        <v>0.170332594</v>
      </c>
      <c r="M447" s="33">
        <v>0.14461642199999999</v>
      </c>
      <c r="N447" s="33">
        <v>0.12433425200000001</v>
      </c>
      <c r="O447" s="33">
        <v>0.10839787940000001</v>
      </c>
      <c r="P447" s="33">
        <v>9.5409843800000005E-2</v>
      </c>
      <c r="Q447" s="33">
        <v>8.4631355399999997E-2</v>
      </c>
      <c r="R447" s="33">
        <v>7.5764544000000003E-2</v>
      </c>
      <c r="S447" s="33">
        <v>6.8082042600000003E-2</v>
      </c>
      <c r="T447" s="33">
        <v>6.1622698599999998E-2</v>
      </c>
      <c r="U447" s="33">
        <v>5.5953615599999992E-2</v>
      </c>
      <c r="V447" s="33">
        <v>5.1726770000000005E-2</v>
      </c>
      <c r="W447" s="33">
        <v>4.7823365600000001E-2</v>
      </c>
      <c r="X447" s="33">
        <v>4.4131298200000002E-2</v>
      </c>
      <c r="Y447" s="33">
        <v>4.0915126000000003E-2</v>
      </c>
      <c r="Z447" s="33">
        <v>3.798853E-2</v>
      </c>
      <c r="AA447" s="33">
        <v>3.5259395399999997E-2</v>
      </c>
      <c r="AB447" s="33">
        <v>3.2882618599999996E-2</v>
      </c>
      <c r="AC447" s="33">
        <v>3.0748410599999998E-2</v>
      </c>
      <c r="AD447" s="33">
        <v>2.8818679600000001E-2</v>
      </c>
      <c r="AE447" s="33">
        <v>2.7158766200000004E-2</v>
      </c>
      <c r="AF447" s="33">
        <v>2.5678606E-2</v>
      </c>
      <c r="AG447" s="33">
        <v>2.4309586600000002E-2</v>
      </c>
      <c r="AH447" s="33">
        <v>2.3013137600000004E-2</v>
      </c>
      <c r="AI447" s="33">
        <v>2.1878978E-2</v>
      </c>
      <c r="AJ447" s="33">
        <v>2.0789663600000001E-2</v>
      </c>
      <c r="AK447" s="33">
        <v>1.9819783399999999E-2</v>
      </c>
      <c r="AL447" s="33">
        <v>1.8849854399999998E-2</v>
      </c>
      <c r="AM447" s="33">
        <v>1.7984145199999999E-2</v>
      </c>
      <c r="AN447" s="33">
        <v>1.7158160199999998E-2</v>
      </c>
      <c r="AO447" s="33">
        <v>1.6385627400000002E-2</v>
      </c>
      <c r="AP447" s="33">
        <v>1.56945078E-2</v>
      </c>
      <c r="AQ447" s="33">
        <v>1.5037335800000001E-2</v>
      </c>
      <c r="AR447" s="33">
        <v>1.443509978E-2</v>
      </c>
      <c r="AS447" s="33">
        <v>1.3874958079999999E-2</v>
      </c>
      <c r="AT447" s="33">
        <v>1.335136068E-2</v>
      </c>
      <c r="AU447" s="33">
        <v>1.2847147360000002E-2</v>
      </c>
      <c r="AV447" s="33">
        <v>1.2378891100000001E-2</v>
      </c>
      <c r="AW447" s="33">
        <v>1.1940374640000001E-2</v>
      </c>
      <c r="AX447" s="33">
        <v>1.152795926E-2</v>
      </c>
      <c r="AY447" s="33">
        <v>1.114257468E-2</v>
      </c>
      <c r="AZ447" s="33">
        <v>1.078073018E-2</v>
      </c>
      <c r="BA447" s="33">
        <v>1.0442491620000001E-2</v>
      </c>
      <c r="BB447" s="33">
        <v>1.012108144E-2</v>
      </c>
      <c r="BC447" s="33">
        <v>9.8179291199999991E-3</v>
      </c>
      <c r="BD447" s="33">
        <v>9.5320920800000004E-3</v>
      </c>
      <c r="BE447" s="33">
        <v>9.2622629400000017E-3</v>
      </c>
      <c r="BF447" s="33">
        <v>9.007921759999999E-3</v>
      </c>
      <c r="BG447" s="33">
        <v>8.7655118800000001E-3</v>
      </c>
      <c r="BH447" s="33">
        <v>8.5365725400000005E-3</v>
      </c>
      <c r="BI447" s="33">
        <v>8.3196516999999998E-3</v>
      </c>
      <c r="BJ447" s="33">
        <v>8.1129279600000003E-3</v>
      </c>
      <c r="BK447" s="33">
        <v>7.9170146199999993E-3</v>
      </c>
      <c r="BL447" s="33">
        <v>7.7283933200000005E-3</v>
      </c>
      <c r="BM447" s="33">
        <v>7.5490127400000013E-3</v>
      </c>
      <c r="BN447" s="33">
        <v>7.3779637799999999E-3</v>
      </c>
      <c r="BO447" s="33">
        <v>7.2154186800000002E-3</v>
      </c>
      <c r="BP447" s="33">
        <v>7.0606043200000003E-3</v>
      </c>
      <c r="BQ447" s="33">
        <v>6.9113631999999994E-3</v>
      </c>
      <c r="BR447" s="33">
        <v>6.7688440800000001E-3</v>
      </c>
      <c r="BS447" s="33">
        <v>6.6304490600000007E-3</v>
      </c>
      <c r="BT447" s="33">
        <v>6.4971696399999997E-3</v>
      </c>
      <c r="BU447" s="33">
        <v>6.3699254800000001E-3</v>
      </c>
      <c r="BV447" s="33">
        <v>6.2469933999999994E-3</v>
      </c>
      <c r="BW447" s="33">
        <v>6.1290387400000004E-3</v>
      </c>
      <c r="BX447" s="33">
        <v>6.0152839399999995E-3</v>
      </c>
      <c r="BY447" s="33">
        <v>5.9053665200000001E-3</v>
      </c>
      <c r="BZ447" s="33">
        <v>5.7996425600000002E-3</v>
      </c>
      <c r="CA447" s="33">
        <v>5.69813566E-3</v>
      </c>
      <c r="CB447" s="33">
        <v>5.5997079800000002E-3</v>
      </c>
      <c r="CC447" s="33">
        <v>5.5035550999999999E-3</v>
      </c>
      <c r="CD447" s="33">
        <v>5.4113243799999997E-3</v>
      </c>
      <c r="CE447" s="33">
        <v>5.3223375199999996E-3</v>
      </c>
      <c r="CF447" s="33">
        <v>5.2358726799999998E-3</v>
      </c>
      <c r="CG447" s="33">
        <v>5.1528174799999995E-3</v>
      </c>
      <c r="CH447" s="33">
        <v>5.07297706E-3</v>
      </c>
      <c r="CI447" s="33">
        <v>4.9970904400000009E-3</v>
      </c>
      <c r="CJ447" s="33">
        <v>4.9244873000000005E-3</v>
      </c>
      <c r="CK447" s="33">
        <v>4.8534882600000002E-3</v>
      </c>
      <c r="CL447" s="33">
        <v>4.7843013399999999E-3</v>
      </c>
      <c r="CM447" s="33">
        <v>4.7165802399999996E-3</v>
      </c>
      <c r="CN447" s="33">
        <v>4.6508729400000001E-3</v>
      </c>
      <c r="CO447" s="33">
        <v>4.5872127399999999E-3</v>
      </c>
      <c r="CP447" s="33">
        <v>4.5263659599999997E-3</v>
      </c>
      <c r="CQ447" s="33">
        <v>4.46885648E-3</v>
      </c>
      <c r="CR447" s="33">
        <v>4.4133059800000006E-3</v>
      </c>
      <c r="CS447" s="33">
        <v>4.3599737600000001E-3</v>
      </c>
      <c r="CT447" s="33">
        <v>4.3079139399999997E-3</v>
      </c>
      <c r="CU447" s="33">
        <v>4.2563918400000001E-3</v>
      </c>
      <c r="CV447" s="33">
        <v>4.2060478600000001E-3</v>
      </c>
      <c r="CW447" s="33">
        <v>4.1559209200000002E-3</v>
      </c>
      <c r="CX447" s="33">
        <v>4.1077846199999999E-3</v>
      </c>
      <c r="CY447" s="33">
        <v>4.0615143000000001E-3</v>
      </c>
      <c r="CZ447" s="33">
        <v>4.0171250199999998E-3</v>
      </c>
      <c r="DA447" s="33">
        <v>3.9743745799999996E-3</v>
      </c>
      <c r="DB447" s="33">
        <v>3.9322875200000001E-3</v>
      </c>
      <c r="DC447" s="33">
        <v>3.8914391400000003E-3</v>
      </c>
      <c r="DD447" s="33">
        <v>3.8516672000000001E-3</v>
      </c>
      <c r="DE447" s="33">
        <v>3.81267982E-3</v>
      </c>
      <c r="DF447" s="33">
        <v>3.7755486200000002E-3</v>
      </c>
      <c r="DG447" s="33">
        <v>3.73906114E-3</v>
      </c>
      <c r="DH447" s="33">
        <v>3.7036924000000003E-3</v>
      </c>
      <c r="DI447" s="33">
        <v>3.6699736400000005E-3</v>
      </c>
      <c r="DJ447" s="33">
        <v>3.6369539600000001E-3</v>
      </c>
      <c r="DK447" s="33">
        <v>3.6043466240000001E-3</v>
      </c>
      <c r="DL447" s="33">
        <v>3.5722247979999996E-3</v>
      </c>
      <c r="DM447" s="33">
        <v>3.5408717439999998E-3</v>
      </c>
      <c r="DN447" s="33">
        <v>3.5096274440000004E-3</v>
      </c>
      <c r="DO447" s="33">
        <v>3.4787722540000001E-3</v>
      </c>
      <c r="DP447" s="33">
        <v>3.4485675979999998E-3</v>
      </c>
      <c r="DQ447" s="33">
        <v>3.4189737320000002E-3</v>
      </c>
      <c r="DR447" s="33">
        <v>3.3913480059999997E-3</v>
      </c>
      <c r="DS447" s="33">
        <v>3.3654163479999999E-3</v>
      </c>
      <c r="DT447" s="33">
        <v>3.3413641539999997E-3</v>
      </c>
      <c r="DU447" s="33">
        <v>3.3181275940000004E-3</v>
      </c>
      <c r="DV447" s="33">
        <v>3.2950661040000002E-3</v>
      </c>
      <c r="DW447" s="33">
        <v>3.2713447740000002E-3</v>
      </c>
      <c r="DX447" s="33">
        <v>3.246760446E-3</v>
      </c>
      <c r="DY447" s="33">
        <v>3.2215040780000002E-3</v>
      </c>
      <c r="DZ447" s="33">
        <v>3.1964149380000004E-3</v>
      </c>
      <c r="EA447" s="33">
        <v>3.171963622E-3</v>
      </c>
      <c r="EB447" s="33">
        <v>3.1488553160000004E-3</v>
      </c>
      <c r="EC447" s="33">
        <v>3.1267698479999998E-3</v>
      </c>
      <c r="ED447" s="33">
        <v>3.1061917020000001E-3</v>
      </c>
      <c r="EE447" s="33">
        <v>3.0869777499999999E-3</v>
      </c>
      <c r="EF447" s="33">
        <v>3.0682092280000001E-3</v>
      </c>
      <c r="EG447" s="33">
        <v>3.0497521320000001E-3</v>
      </c>
      <c r="EH447" s="33">
        <v>3.0320736480000002E-3</v>
      </c>
      <c r="EI447" s="33">
        <v>3.01519892E-3</v>
      </c>
      <c r="EJ447" s="33">
        <v>2.9991813000000002E-3</v>
      </c>
      <c r="EK447" s="33">
        <v>2.98315618E-3</v>
      </c>
      <c r="EL447" s="33">
        <v>2.9676950640000004E-3</v>
      </c>
      <c r="EM447" s="33">
        <v>2.9523215519999999E-3</v>
      </c>
      <c r="EN447" s="33">
        <v>2.9372701479999999E-3</v>
      </c>
      <c r="EO447" s="33">
        <v>2.9222125260000001E-3</v>
      </c>
      <c r="EP447" s="33">
        <v>2.9071407720000003E-3</v>
      </c>
      <c r="EQ447" s="33">
        <v>2.8928536600000003E-3</v>
      </c>
      <c r="ER447" s="33">
        <v>2.8786892580000001E-3</v>
      </c>
      <c r="ES447" s="33">
        <v>2.8653537239999999E-3</v>
      </c>
      <c r="ET447" s="33">
        <v>2.8534521899999995E-3</v>
      </c>
      <c r="EU447" s="33">
        <v>2.8423042600000002E-3</v>
      </c>
      <c r="EV447" s="33">
        <v>2.831726584E-3</v>
      </c>
      <c r="EW447" s="33">
        <v>2.8213193799999999E-3</v>
      </c>
      <c r="EX447" s="33">
        <v>2.8104191320000001E-3</v>
      </c>
      <c r="EY447" s="33">
        <v>2.7989263240000002E-3</v>
      </c>
      <c r="EZ447" s="33">
        <v>2.7866674599999999E-3</v>
      </c>
      <c r="FA447" s="33">
        <v>2.7737596099999999E-3</v>
      </c>
      <c r="FB447" s="33">
        <v>2.7610285720000003E-3</v>
      </c>
      <c r="FC447" s="33">
        <v>2.7493350540000001E-3</v>
      </c>
      <c r="FD447" s="33">
        <v>2.7385536059999997E-3</v>
      </c>
      <c r="FE447" s="33">
        <v>2.727923256E-3</v>
      </c>
      <c r="FF447" s="33">
        <v>2.7184215220000005E-3</v>
      </c>
      <c r="FG447" s="33">
        <v>2.7100135660000002E-3</v>
      </c>
      <c r="FH447" s="33">
        <v>2.7014152500000003E-3</v>
      </c>
      <c r="FI447" s="33">
        <v>2.692190134E-3</v>
      </c>
      <c r="FJ447" s="33">
        <v>2.6827048659999997E-3</v>
      </c>
      <c r="FK447" s="33">
        <v>2.673042556E-3</v>
      </c>
      <c r="FL447" s="33">
        <v>2.6623598060000002E-3</v>
      </c>
      <c r="FM447" s="33">
        <v>2.6515274579999998E-3</v>
      </c>
      <c r="FN447" s="33">
        <v>2.6409793019999996E-3</v>
      </c>
      <c r="FO447" s="33">
        <v>2.6301365640000003E-3</v>
      </c>
      <c r="FP447" s="33">
        <v>2.619311764E-3</v>
      </c>
      <c r="FQ447" s="33">
        <v>2.608576222E-3</v>
      </c>
      <c r="FR447" s="33">
        <v>2.5982493319999999E-3</v>
      </c>
      <c r="FS447" s="33">
        <v>2.5886291979999999E-3</v>
      </c>
      <c r="FT447" s="33">
        <v>2.5793715579999999E-3</v>
      </c>
      <c r="FU447" s="33">
        <v>2.5700121640000002E-3</v>
      </c>
      <c r="FV447" s="33">
        <v>2.560803538E-3</v>
      </c>
      <c r="FW447" s="33">
        <v>2.5519218800000004E-3</v>
      </c>
      <c r="FX447" s="33">
        <v>2.5424491439999999E-3</v>
      </c>
      <c r="FY447" s="33">
        <v>2.5329631640000003E-3</v>
      </c>
      <c r="FZ447" s="33">
        <v>2.52343241E-3</v>
      </c>
      <c r="GA447" s="33">
        <v>2.5127967559999999E-3</v>
      </c>
      <c r="GB447" s="33">
        <v>2.5019397120000001E-3</v>
      </c>
      <c r="GC447" s="33">
        <v>2.4915260519999998E-3</v>
      </c>
      <c r="GD447" s="33">
        <v>2.481723308E-3</v>
      </c>
      <c r="GE447" s="33">
        <v>2.4726291080000001E-3</v>
      </c>
      <c r="GF447" s="33">
        <v>2.4635574980000001E-3</v>
      </c>
      <c r="GG447" s="33">
        <v>2.4548764000000001E-3</v>
      </c>
      <c r="GH447" s="33">
        <v>2.4466087419999999E-3</v>
      </c>
      <c r="GI447" s="33">
        <v>2.4377946740000004E-3</v>
      </c>
      <c r="GJ447" s="33">
        <v>2.428183444E-3</v>
      </c>
      <c r="GK447" s="33">
        <v>2.418327332E-3</v>
      </c>
      <c r="GL447" s="33">
        <v>2.4088851639999997E-3</v>
      </c>
      <c r="GM447" s="33">
        <v>2.3994191440000001E-3</v>
      </c>
      <c r="GN447" s="33">
        <v>2.3896540820000003E-3</v>
      </c>
      <c r="GO447" s="33">
        <v>2.3804178720000001E-3</v>
      </c>
      <c r="GP447" s="33">
        <v>2.3721221680000001E-3</v>
      </c>
      <c r="GQ447" s="33">
        <v>2.3645487359999998E-3</v>
      </c>
      <c r="GR447" s="33">
        <v>2.357265958E-3</v>
      </c>
      <c r="GS447" s="33">
        <v>2.350267992E-3</v>
      </c>
      <c r="GT447" s="33">
        <v>2.3432006220000003E-3</v>
      </c>
      <c r="GU447" s="33">
        <v>2.3361159639999998E-3</v>
      </c>
      <c r="GV447" s="33">
        <v>2.3290385239999999E-3</v>
      </c>
      <c r="GW447" s="33">
        <v>2.3213325299999998E-3</v>
      </c>
      <c r="GX447" s="33">
        <v>2.3130339779999999E-3</v>
      </c>
    </row>
    <row r="448" spans="1:206" x14ac:dyDescent="0.25">
      <c r="A448" s="13" t="str">
        <f t="shared" si="5"/>
        <v>Boom-MEDIUM-1.2-14-Any</v>
      </c>
      <c r="B448" s="13" t="s">
        <v>57</v>
      </c>
      <c r="C448" s="13" t="s">
        <v>31</v>
      </c>
      <c r="D448" s="23">
        <v>1.2</v>
      </c>
      <c r="E448" s="23">
        <v>14</v>
      </c>
      <c r="F448" s="32" t="s">
        <v>48</v>
      </c>
      <c r="G448" s="33">
        <v>0.44877041800000006</v>
      </c>
      <c r="H448" s="33">
        <v>0.28601562600000002</v>
      </c>
      <c r="I448" s="33">
        <v>0.203614502</v>
      </c>
      <c r="J448" s="33">
        <v>0.15432600200000002</v>
      </c>
      <c r="K448" s="33">
        <v>0.121989628</v>
      </c>
      <c r="L448" s="33">
        <v>9.9365545400000005E-2</v>
      </c>
      <c r="M448" s="33">
        <v>8.2897941000000003E-2</v>
      </c>
      <c r="N448" s="33">
        <v>7.0379540399999996E-2</v>
      </c>
      <c r="O448" s="33">
        <v>6.0650794199999997E-2</v>
      </c>
      <c r="P448" s="33">
        <v>5.2835847400000004E-2</v>
      </c>
      <c r="Q448" s="33">
        <v>4.7455968400000006E-2</v>
      </c>
      <c r="R448" s="33">
        <v>4.2891892000000001E-2</v>
      </c>
      <c r="S448" s="33">
        <v>3.8932645000000002E-2</v>
      </c>
      <c r="T448" s="33">
        <v>3.5479429600000001E-2</v>
      </c>
      <c r="U448" s="33">
        <v>3.2383316000000002E-2</v>
      </c>
      <c r="V448" s="33">
        <v>2.9592360400000003E-2</v>
      </c>
      <c r="W448" s="33">
        <v>2.7077126800000004E-2</v>
      </c>
      <c r="X448" s="33">
        <v>2.5099709800000002E-2</v>
      </c>
      <c r="Y448" s="33">
        <v>2.33791382E-2</v>
      </c>
      <c r="Z448" s="33">
        <v>2.1835346000000002E-2</v>
      </c>
      <c r="AA448" s="33">
        <v>2.04709782E-2</v>
      </c>
      <c r="AB448" s="33">
        <v>1.9250135799999998E-2</v>
      </c>
      <c r="AC448" s="33">
        <v>1.8153046200000002E-2</v>
      </c>
      <c r="AD448" s="33">
        <v>1.7172888000000001E-2</v>
      </c>
      <c r="AE448" s="33">
        <v>1.6271967200000001E-2</v>
      </c>
      <c r="AF448" s="33">
        <v>1.545456278E-2</v>
      </c>
      <c r="AG448" s="33">
        <v>1.4658868300000001E-2</v>
      </c>
      <c r="AH448" s="33">
        <v>1.3948147220000002E-2</v>
      </c>
      <c r="AI448" s="33">
        <v>1.3294712219999999E-2</v>
      </c>
      <c r="AJ448" s="33">
        <v>1.2701170300000002E-2</v>
      </c>
      <c r="AK448" s="33">
        <v>1.2163962779999999E-2</v>
      </c>
      <c r="AL448" s="33">
        <v>1.1671048119999999E-2</v>
      </c>
      <c r="AM448" s="33">
        <v>1.1219461660000001E-2</v>
      </c>
      <c r="AN448" s="33">
        <v>1.078842574E-2</v>
      </c>
      <c r="AO448" s="33">
        <v>1.039279702E-2</v>
      </c>
      <c r="AP448" s="33">
        <v>1.002801522E-2</v>
      </c>
      <c r="AQ448" s="33">
        <v>9.6914271400000002E-3</v>
      </c>
      <c r="AR448" s="33">
        <v>9.37997426E-3</v>
      </c>
      <c r="AS448" s="33">
        <v>9.0913105999999994E-3</v>
      </c>
      <c r="AT448" s="33">
        <v>8.823185360000001E-3</v>
      </c>
      <c r="AU448" s="33">
        <v>8.5729384600000003E-3</v>
      </c>
      <c r="AV448" s="33">
        <v>8.3386320000000003E-3</v>
      </c>
      <c r="AW448" s="33">
        <v>8.1187004199999996E-3</v>
      </c>
      <c r="AX448" s="33">
        <v>7.9121032799999991E-3</v>
      </c>
      <c r="AY448" s="33">
        <v>7.7178928000000008E-3</v>
      </c>
      <c r="AZ448" s="33">
        <v>7.5350135599999996E-3</v>
      </c>
      <c r="BA448" s="33">
        <v>7.3636640800000003E-3</v>
      </c>
      <c r="BB448" s="33">
        <v>7.2015903400000003E-3</v>
      </c>
      <c r="BC448" s="33">
        <v>7.0486532000000003E-3</v>
      </c>
      <c r="BD448" s="33">
        <v>6.9032961999999998E-3</v>
      </c>
      <c r="BE448" s="33">
        <v>6.7657886400000001E-3</v>
      </c>
      <c r="BF448" s="33">
        <v>6.6347733599999995E-3</v>
      </c>
      <c r="BG448" s="33">
        <v>6.5105809999999997E-3</v>
      </c>
      <c r="BH448" s="33">
        <v>6.3924397000000004E-3</v>
      </c>
      <c r="BI448" s="33">
        <v>6.2795992400000002E-3</v>
      </c>
      <c r="BJ448" s="33">
        <v>6.1712068400000004E-3</v>
      </c>
      <c r="BK448" s="33">
        <v>6.0682060400000012E-3</v>
      </c>
      <c r="BL448" s="33">
        <v>5.9704206399999998E-3</v>
      </c>
      <c r="BM448" s="33">
        <v>5.8768575800000004E-3</v>
      </c>
      <c r="BN448" s="33">
        <v>5.7866938799999998E-3</v>
      </c>
      <c r="BO448" s="33">
        <v>5.7006156799999999E-3</v>
      </c>
      <c r="BP448" s="33">
        <v>5.6176464600000003E-3</v>
      </c>
      <c r="BQ448" s="33">
        <v>5.5383181399999998E-3</v>
      </c>
      <c r="BR448" s="33">
        <v>5.4620739599999992E-3</v>
      </c>
      <c r="BS448" s="33">
        <v>5.3890291399999995E-3</v>
      </c>
      <c r="BT448" s="33">
        <v>5.3197113599999998E-3</v>
      </c>
      <c r="BU448" s="33">
        <v>5.2536778999999999E-3</v>
      </c>
      <c r="BV448" s="33">
        <v>5.1899733800000007E-3</v>
      </c>
      <c r="BW448" s="33">
        <v>5.1288288200000004E-3</v>
      </c>
      <c r="BX448" s="33">
        <v>5.0707564600000008E-3</v>
      </c>
      <c r="BY448" s="33">
        <v>5.0148570000000002E-3</v>
      </c>
      <c r="BZ448" s="33">
        <v>4.9607606999999996E-3</v>
      </c>
      <c r="CA448" s="33">
        <v>4.9090232399999992E-3</v>
      </c>
      <c r="CB448" s="33">
        <v>4.8593949600000009E-3</v>
      </c>
      <c r="CC448" s="33">
        <v>4.8123470799999995E-3</v>
      </c>
      <c r="CD448" s="33">
        <v>4.76688006E-3</v>
      </c>
      <c r="CE448" s="33">
        <v>4.7233825400000004E-3</v>
      </c>
      <c r="CF448" s="33">
        <v>4.6806625399999999E-3</v>
      </c>
      <c r="CG448" s="33">
        <v>4.63858494E-3</v>
      </c>
      <c r="CH448" s="33">
        <v>4.5966490199999994E-3</v>
      </c>
      <c r="CI448" s="33">
        <v>4.5557782799999997E-3</v>
      </c>
      <c r="CJ448" s="33">
        <v>4.5161559799999995E-3</v>
      </c>
      <c r="CK448" s="33">
        <v>4.4786222000000007E-3</v>
      </c>
      <c r="CL448" s="33">
        <v>4.4419400999999997E-3</v>
      </c>
      <c r="CM448" s="33">
        <v>4.4069895599999995E-3</v>
      </c>
      <c r="CN448" s="33">
        <v>4.3730125400000004E-3</v>
      </c>
      <c r="CO448" s="33">
        <v>4.3396618799999998E-3</v>
      </c>
      <c r="CP448" s="33">
        <v>4.3069826799999999E-3</v>
      </c>
      <c r="CQ448" s="33">
        <v>4.2747896200000003E-3</v>
      </c>
      <c r="CR448" s="33">
        <v>4.2429101199999994E-3</v>
      </c>
      <c r="CS448" s="33">
        <v>4.2111885999999996E-3</v>
      </c>
      <c r="CT448" s="33">
        <v>4.1798758800000004E-3</v>
      </c>
      <c r="CU448" s="33">
        <v>4.1490966199999998E-3</v>
      </c>
      <c r="CV448" s="33">
        <v>4.1189640599999999E-3</v>
      </c>
      <c r="CW448" s="33">
        <v>4.0897612600000006E-3</v>
      </c>
      <c r="CX448" s="33">
        <v>4.0607811799999996E-3</v>
      </c>
      <c r="CY448" s="33">
        <v>4.0323080399999999E-3</v>
      </c>
      <c r="CZ448" s="33">
        <v>4.0040795600000002E-3</v>
      </c>
      <c r="DA448" s="33">
        <v>3.9758588399999998E-3</v>
      </c>
      <c r="DB448" s="33">
        <v>3.94769202E-3</v>
      </c>
      <c r="DC448" s="33">
        <v>3.9199054800000003E-3</v>
      </c>
      <c r="DD448" s="33">
        <v>3.892673674E-3</v>
      </c>
      <c r="DE448" s="33">
        <v>3.8655936380000001E-3</v>
      </c>
      <c r="DF448" s="33">
        <v>3.8392454320000003E-3</v>
      </c>
      <c r="DG448" s="33">
        <v>3.8135637660000003E-3</v>
      </c>
      <c r="DH448" s="33">
        <v>3.787458662E-3</v>
      </c>
      <c r="DI448" s="33">
        <v>3.7617335460000002E-3</v>
      </c>
      <c r="DJ448" s="33">
        <v>3.7356294520000002E-3</v>
      </c>
      <c r="DK448" s="33">
        <v>3.7094449099999999E-3</v>
      </c>
      <c r="DL448" s="33">
        <v>3.6832650240000001E-3</v>
      </c>
      <c r="DM448" s="33">
        <v>3.6579088139999999E-3</v>
      </c>
      <c r="DN448" s="33">
        <v>3.63362448E-3</v>
      </c>
      <c r="DO448" s="33">
        <v>3.6102721279999998E-3</v>
      </c>
      <c r="DP448" s="33">
        <v>3.587561524E-3</v>
      </c>
      <c r="DQ448" s="33">
        <v>3.56473562E-3</v>
      </c>
      <c r="DR448" s="33">
        <v>3.5413907459999998E-3</v>
      </c>
      <c r="DS448" s="33">
        <v>3.51819143E-3</v>
      </c>
      <c r="DT448" s="33">
        <v>3.4946720619999996E-3</v>
      </c>
      <c r="DU448" s="33">
        <v>3.4707546480000004E-3</v>
      </c>
      <c r="DV448" s="33">
        <v>3.4474685639999999E-3</v>
      </c>
      <c r="DW448" s="33">
        <v>3.425168782E-3</v>
      </c>
      <c r="DX448" s="33">
        <v>3.403671766E-3</v>
      </c>
      <c r="DY448" s="33">
        <v>3.3822558679999998E-3</v>
      </c>
      <c r="DZ448" s="33">
        <v>3.3612262040000002E-3</v>
      </c>
      <c r="EA448" s="33">
        <v>3.3408154520000004E-3</v>
      </c>
      <c r="EB448" s="33">
        <v>3.3205914560000003E-3</v>
      </c>
      <c r="EC448" s="33">
        <v>3.3000990039999999E-3</v>
      </c>
      <c r="ED448" s="33">
        <v>3.2790366080000001E-3</v>
      </c>
      <c r="EE448" s="33">
        <v>3.2580089980000001E-3</v>
      </c>
      <c r="EF448" s="33">
        <v>3.2371751120000001E-3</v>
      </c>
      <c r="EG448" s="33">
        <v>3.2165405140000001E-3</v>
      </c>
      <c r="EH448" s="33">
        <v>3.19557793E-3</v>
      </c>
      <c r="EI448" s="33">
        <v>3.1749626720000003E-3</v>
      </c>
      <c r="EJ448" s="33">
        <v>3.1555672319999997E-3</v>
      </c>
      <c r="EK448" s="33">
        <v>3.1360136739999999E-3</v>
      </c>
      <c r="EL448" s="33">
        <v>3.1158089080000001E-3</v>
      </c>
      <c r="EM448" s="33">
        <v>3.0956840619999998E-3</v>
      </c>
      <c r="EN448" s="33">
        <v>3.0756634660000001E-3</v>
      </c>
      <c r="EO448" s="33">
        <v>3.0559589379999998E-3</v>
      </c>
      <c r="EP448" s="33">
        <v>3.0358383040000004E-3</v>
      </c>
      <c r="EQ448" s="33">
        <v>3.0159269859999999E-3</v>
      </c>
      <c r="ER448" s="33">
        <v>2.996527248E-3</v>
      </c>
      <c r="ES448" s="33">
        <v>2.9770727539999999E-3</v>
      </c>
      <c r="ET448" s="33">
        <v>2.95714946E-3</v>
      </c>
      <c r="EU448" s="33">
        <v>2.9371083499999998E-3</v>
      </c>
      <c r="EV448" s="33">
        <v>2.9173247699999997E-3</v>
      </c>
      <c r="EW448" s="33">
        <v>2.8973873579999998E-3</v>
      </c>
      <c r="EX448" s="33">
        <v>2.8775790100000003E-3</v>
      </c>
      <c r="EY448" s="33">
        <v>2.8587294519999999E-3</v>
      </c>
      <c r="EZ448" s="33">
        <v>2.8409034819999999E-3</v>
      </c>
      <c r="FA448" s="33">
        <v>2.8239442200000001E-3</v>
      </c>
      <c r="FB448" s="33">
        <v>2.807035706E-3</v>
      </c>
      <c r="FC448" s="33">
        <v>2.7895377940000002E-3</v>
      </c>
      <c r="FD448" s="33">
        <v>2.7717402379999999E-3</v>
      </c>
      <c r="FE448" s="33">
        <v>2.7534103739999998E-3</v>
      </c>
      <c r="FF448" s="33">
        <v>2.7344564420000001E-3</v>
      </c>
      <c r="FG448" s="33">
        <v>2.7153946479999999E-3</v>
      </c>
      <c r="FH448" s="33">
        <v>2.6965382959999997E-3</v>
      </c>
      <c r="FI448" s="33">
        <v>2.6784933999999998E-3</v>
      </c>
      <c r="FJ448" s="33">
        <v>2.6615415940000001E-3</v>
      </c>
      <c r="FK448" s="33">
        <v>2.6459623840000002E-3</v>
      </c>
      <c r="FL448" s="33">
        <v>2.6310027599999999E-3</v>
      </c>
      <c r="FM448" s="33">
        <v>2.6162223300000001E-3</v>
      </c>
      <c r="FN448" s="33">
        <v>2.6017835520000003E-3</v>
      </c>
      <c r="FO448" s="33">
        <v>2.5876568920000001E-3</v>
      </c>
      <c r="FP448" s="33">
        <v>2.5732948100000001E-3</v>
      </c>
      <c r="FQ448" s="33">
        <v>2.5582840480000003E-3</v>
      </c>
      <c r="FR448" s="33">
        <v>2.54322903E-3</v>
      </c>
      <c r="FS448" s="33">
        <v>2.5283949719999998E-3</v>
      </c>
      <c r="FT448" s="33">
        <v>2.5134335099999999E-3</v>
      </c>
      <c r="FU448" s="33">
        <v>2.49854023E-3</v>
      </c>
      <c r="FV448" s="33">
        <v>2.4838568680000004E-3</v>
      </c>
      <c r="FW448" s="33">
        <v>2.4694701980000002E-3</v>
      </c>
      <c r="FX448" s="33">
        <v>2.4552136019999997E-3</v>
      </c>
      <c r="FY448" s="33">
        <v>2.4411931659999997E-3</v>
      </c>
      <c r="FZ448" s="33">
        <v>2.427397646E-3</v>
      </c>
      <c r="GA448" s="33">
        <v>2.4137703819999998E-3</v>
      </c>
      <c r="GB448" s="33">
        <v>2.400211482E-3</v>
      </c>
      <c r="GC448" s="33">
        <v>2.3870055500000002E-3</v>
      </c>
      <c r="GD448" s="33">
        <v>2.3745250999999998E-3</v>
      </c>
      <c r="GE448" s="33">
        <v>2.362115574E-3</v>
      </c>
      <c r="GF448" s="33">
        <v>2.3490172640000004E-3</v>
      </c>
      <c r="GG448" s="33">
        <v>2.3356098980000001E-3</v>
      </c>
      <c r="GH448" s="33">
        <v>2.3224565780000004E-3</v>
      </c>
      <c r="GI448" s="33">
        <v>2.309572258E-3</v>
      </c>
      <c r="GJ448" s="33">
        <v>2.2968672460000001E-3</v>
      </c>
      <c r="GK448" s="33">
        <v>2.2841255360000002E-3</v>
      </c>
      <c r="GL448" s="33">
        <v>2.2715675740000003E-3</v>
      </c>
      <c r="GM448" s="33">
        <v>2.2598226679999998E-3</v>
      </c>
      <c r="GN448" s="33">
        <v>2.2483205399999998E-3</v>
      </c>
      <c r="GO448" s="33">
        <v>2.23637307E-3</v>
      </c>
      <c r="GP448" s="33">
        <v>2.223795924E-3</v>
      </c>
      <c r="GQ448" s="33">
        <v>2.2112260959999998E-3</v>
      </c>
      <c r="GR448" s="33">
        <v>2.1986012220000001E-3</v>
      </c>
      <c r="GS448" s="33">
        <v>2.1855083680000003E-3</v>
      </c>
      <c r="GT448" s="33">
        <v>2.17215908E-3</v>
      </c>
      <c r="GU448" s="33">
        <v>2.1591110800000001E-3</v>
      </c>
      <c r="GV448" s="33">
        <v>2.1468314180000002E-3</v>
      </c>
      <c r="GW448" s="33">
        <v>2.1351803979999997E-3</v>
      </c>
      <c r="GX448" s="33">
        <v>2.1236886220000004E-3</v>
      </c>
    </row>
    <row r="449" spans="1:206" x14ac:dyDescent="0.25">
      <c r="A449" s="13" t="str">
        <f t="shared" si="5"/>
        <v>Boom-MEDIUM-1.2-7-Any</v>
      </c>
      <c r="B449" s="13" t="s">
        <v>57</v>
      </c>
      <c r="C449" s="13" t="s">
        <v>31</v>
      </c>
      <c r="D449" s="23">
        <v>1.2</v>
      </c>
      <c r="E449" s="23">
        <v>7</v>
      </c>
      <c r="F449" s="32" t="s">
        <v>48</v>
      </c>
      <c r="G449" s="33">
        <v>0.22014957200000002</v>
      </c>
      <c r="H449" s="33">
        <v>0.11444814640000001</v>
      </c>
      <c r="I449" s="33">
        <v>7.5049590999999999E-2</v>
      </c>
      <c r="J449" s="33">
        <v>5.5006737999999999E-2</v>
      </c>
      <c r="K449" s="33">
        <v>4.4234717800000004E-2</v>
      </c>
      <c r="L449" s="33">
        <v>3.7344091999999995E-2</v>
      </c>
      <c r="M449" s="33">
        <v>3.2486429999999997E-2</v>
      </c>
      <c r="N449" s="33">
        <v>2.9184860399999998E-2</v>
      </c>
      <c r="O449" s="33">
        <v>2.6915298599999998E-2</v>
      </c>
      <c r="P449" s="33">
        <v>2.5120362400000002E-2</v>
      </c>
      <c r="Q449" s="33">
        <v>2.3568029399999999E-2</v>
      </c>
      <c r="R449" s="33">
        <v>2.21108572E-2</v>
      </c>
      <c r="S449" s="33">
        <v>2.1121993999999998E-2</v>
      </c>
      <c r="T449" s="33">
        <v>2.0075721800000002E-2</v>
      </c>
      <c r="U449" s="33">
        <v>1.8947178000000002E-2</v>
      </c>
      <c r="V449" s="33">
        <v>1.780563152E-2</v>
      </c>
      <c r="W449" s="33">
        <v>1.6570555340000001E-2</v>
      </c>
      <c r="X449" s="33">
        <v>1.5679564199999999E-2</v>
      </c>
      <c r="Y449" s="33">
        <v>1.494340182E-2</v>
      </c>
      <c r="Z449" s="33">
        <v>1.4302378520000001E-2</v>
      </c>
      <c r="AA449" s="33">
        <v>1.3672859880000001E-2</v>
      </c>
      <c r="AB449" s="33">
        <v>1.310862346E-2</v>
      </c>
      <c r="AC449" s="33">
        <v>1.2623752E-2</v>
      </c>
      <c r="AD449" s="33">
        <v>1.220257596E-2</v>
      </c>
      <c r="AE449" s="33">
        <v>1.1827555740000001E-2</v>
      </c>
      <c r="AF449" s="33">
        <v>1.1484098180000001E-2</v>
      </c>
      <c r="AG449" s="33">
        <v>1.1168987580000001E-2</v>
      </c>
      <c r="AH449" s="33">
        <v>1.087684662E-2</v>
      </c>
      <c r="AI449" s="33">
        <v>1.0603312639999999E-2</v>
      </c>
      <c r="AJ449" s="33">
        <v>1.0348023500000001E-2</v>
      </c>
      <c r="AK449" s="33">
        <v>1.01090143E-2</v>
      </c>
      <c r="AL449" s="33">
        <v>9.8840774799999996E-3</v>
      </c>
      <c r="AM449" s="33">
        <v>9.6724404800000007E-3</v>
      </c>
      <c r="AN449" s="33">
        <v>9.4718650800000009E-3</v>
      </c>
      <c r="AO449" s="33">
        <v>9.2815958400000002E-3</v>
      </c>
      <c r="AP449" s="33">
        <v>9.0990690600000011E-3</v>
      </c>
      <c r="AQ449" s="33">
        <v>8.9247164199999993E-3</v>
      </c>
      <c r="AR449" s="33">
        <v>8.7576935000000002E-3</v>
      </c>
      <c r="AS449" s="33">
        <v>8.5978724199999995E-3</v>
      </c>
      <c r="AT449" s="33">
        <v>8.4440389200000007E-3</v>
      </c>
      <c r="AU449" s="33">
        <v>8.2971210600000008E-3</v>
      </c>
      <c r="AV449" s="33">
        <v>8.1544774600000001E-3</v>
      </c>
      <c r="AW449" s="33">
        <v>8.018331259999999E-3</v>
      </c>
      <c r="AX449" s="33">
        <v>7.8851718799999998E-3</v>
      </c>
      <c r="AY449" s="33">
        <v>7.7567586799999998E-3</v>
      </c>
      <c r="AZ449" s="33">
        <v>7.6318714200000002E-3</v>
      </c>
      <c r="BA449" s="33">
        <v>7.5120488000000006E-3</v>
      </c>
      <c r="BB449" s="33">
        <v>7.3957278599999995E-3</v>
      </c>
      <c r="BC449" s="33">
        <v>7.2834963600000007E-3</v>
      </c>
      <c r="BD449" s="33">
        <v>7.1743646799999998E-3</v>
      </c>
      <c r="BE449" s="33">
        <v>7.0686562400000003E-3</v>
      </c>
      <c r="BF449" s="33">
        <v>6.9642911400000004E-3</v>
      </c>
      <c r="BG449" s="33">
        <v>6.8639706200000006E-3</v>
      </c>
      <c r="BH449" s="33">
        <v>6.7654137999999999E-3</v>
      </c>
      <c r="BI449" s="33">
        <v>6.6701408400000007E-3</v>
      </c>
      <c r="BJ449" s="33">
        <v>6.5770144599999998E-3</v>
      </c>
      <c r="BK449" s="33">
        <v>6.48624366E-3</v>
      </c>
      <c r="BL449" s="33">
        <v>6.3965218399999997E-3</v>
      </c>
      <c r="BM449" s="33">
        <v>6.3088707799999998E-3</v>
      </c>
      <c r="BN449" s="33">
        <v>6.2223026399999999E-3</v>
      </c>
      <c r="BO449" s="33">
        <v>6.1383038199999997E-3</v>
      </c>
      <c r="BP449" s="33">
        <v>6.0543927200000002E-3</v>
      </c>
      <c r="BQ449" s="33">
        <v>5.9735144200000001E-3</v>
      </c>
      <c r="BR449" s="33">
        <v>5.8926038600000006E-3</v>
      </c>
      <c r="BS449" s="33">
        <v>5.8135374799999995E-3</v>
      </c>
      <c r="BT449" s="33">
        <v>5.735712520000001E-3</v>
      </c>
      <c r="BU449" s="33">
        <v>5.6596152600000005E-3</v>
      </c>
      <c r="BV449" s="33">
        <v>5.5845954000000005E-3</v>
      </c>
      <c r="BW449" s="33">
        <v>5.5119167400000009E-3</v>
      </c>
      <c r="BX449" s="33">
        <v>5.4404355799999998E-3</v>
      </c>
      <c r="BY449" s="33">
        <v>5.3701161400000006E-3</v>
      </c>
      <c r="BZ449" s="33">
        <v>5.3000560399999999E-3</v>
      </c>
      <c r="CA449" s="33">
        <v>5.2320739599999999E-3</v>
      </c>
      <c r="CB449" s="33">
        <v>5.1632991000000001E-3</v>
      </c>
      <c r="CC449" s="33">
        <v>5.0969233000000003E-3</v>
      </c>
      <c r="CD449" s="33">
        <v>5.0312908000000002E-3</v>
      </c>
      <c r="CE449" s="33">
        <v>4.9676379999999999E-3</v>
      </c>
      <c r="CF449" s="33">
        <v>4.9050059200000003E-3</v>
      </c>
      <c r="CG449" s="33">
        <v>4.8434588200000003E-3</v>
      </c>
      <c r="CH449" s="33">
        <v>4.7830822200000001E-3</v>
      </c>
      <c r="CI449" s="33">
        <v>4.7233141000000006E-3</v>
      </c>
      <c r="CJ449" s="33">
        <v>4.6635732600000005E-3</v>
      </c>
      <c r="CK449" s="33">
        <v>4.6058744799999992E-3</v>
      </c>
      <c r="CL449" s="33">
        <v>4.5484011600000008E-3</v>
      </c>
      <c r="CM449" s="33">
        <v>4.4940373600000005E-3</v>
      </c>
      <c r="CN449" s="33">
        <v>4.4394990800000009E-3</v>
      </c>
      <c r="CO449" s="33">
        <v>4.3856888800000004E-3</v>
      </c>
      <c r="CP449" s="33">
        <v>4.33259496E-3</v>
      </c>
      <c r="CQ449" s="33">
        <v>4.2804750399999996E-3</v>
      </c>
      <c r="CR449" s="33">
        <v>4.2297166399999997E-3</v>
      </c>
      <c r="CS449" s="33">
        <v>4.1807509200000002E-3</v>
      </c>
      <c r="CT449" s="33">
        <v>4.1326650600000004E-3</v>
      </c>
      <c r="CU449" s="33">
        <v>4.0866325000000004E-3</v>
      </c>
      <c r="CV449" s="33">
        <v>4.0397115000000003E-3</v>
      </c>
      <c r="CW449" s="33">
        <v>3.9949612000000001E-3</v>
      </c>
      <c r="CX449" s="33">
        <v>3.9500818600000003E-3</v>
      </c>
      <c r="CY449" s="33">
        <v>3.9066407799999998E-3</v>
      </c>
      <c r="CZ449" s="33">
        <v>3.8644683400000002E-3</v>
      </c>
      <c r="DA449" s="33">
        <v>3.8233681000000002E-3</v>
      </c>
      <c r="DB449" s="33">
        <v>3.7832845000000002E-3</v>
      </c>
      <c r="DC449" s="33">
        <v>3.7436187800000001E-3</v>
      </c>
      <c r="DD449" s="33">
        <v>3.7043080200000003E-3</v>
      </c>
      <c r="DE449" s="33">
        <v>3.6662893919999998E-3</v>
      </c>
      <c r="DF449" s="33">
        <v>3.6283497800000002E-3</v>
      </c>
      <c r="DG449" s="33">
        <v>3.592188672E-3</v>
      </c>
      <c r="DH449" s="33">
        <v>3.5562764540000005E-3</v>
      </c>
      <c r="DI449" s="33">
        <v>3.5215943259999999E-3</v>
      </c>
      <c r="DJ449" s="33">
        <v>3.4869242420000001E-3</v>
      </c>
      <c r="DK449" s="33">
        <v>3.4528463280000003E-3</v>
      </c>
      <c r="DL449" s="33">
        <v>3.4199889840000001E-3</v>
      </c>
      <c r="DM449" s="33">
        <v>3.3864048499999996E-3</v>
      </c>
      <c r="DN449" s="33">
        <v>3.3537183399999998E-3</v>
      </c>
      <c r="DO449" s="33">
        <v>3.3221563720000004E-3</v>
      </c>
      <c r="DP449" s="33">
        <v>3.2917066660000001E-3</v>
      </c>
      <c r="DQ449" s="33">
        <v>3.262399658E-3</v>
      </c>
      <c r="DR449" s="33">
        <v>3.2328848180000003E-3</v>
      </c>
      <c r="DS449" s="33">
        <v>3.2033745960000004E-3</v>
      </c>
      <c r="DT449" s="33">
        <v>3.173864586E-3</v>
      </c>
      <c r="DU449" s="33">
        <v>3.1456605119999999E-3</v>
      </c>
      <c r="DV449" s="33">
        <v>3.1179987799999998E-3</v>
      </c>
      <c r="DW449" s="33">
        <v>3.0901611099999997E-3</v>
      </c>
      <c r="DX449" s="33">
        <v>3.0632782559999999E-3</v>
      </c>
      <c r="DY449" s="33">
        <v>3.0362946319999998E-3</v>
      </c>
      <c r="DZ449" s="33">
        <v>3.0092463000000002E-3</v>
      </c>
      <c r="EA449" s="33">
        <v>2.9823093419999998E-3</v>
      </c>
      <c r="EB449" s="33">
        <v>2.955019242E-3</v>
      </c>
      <c r="EC449" s="33">
        <v>2.9286625239999999E-3</v>
      </c>
      <c r="ED449" s="33">
        <v>2.9032179019999999E-3</v>
      </c>
      <c r="EE449" s="33">
        <v>2.8788083960000002E-3</v>
      </c>
      <c r="EF449" s="33">
        <v>2.8548623199999997E-3</v>
      </c>
      <c r="EG449" s="33">
        <v>2.8305088040000001E-3</v>
      </c>
      <c r="EH449" s="33">
        <v>2.8065242399999998E-3</v>
      </c>
      <c r="EI449" s="33">
        <v>2.7826880839999998E-3</v>
      </c>
      <c r="EJ449" s="33">
        <v>2.75990153E-3</v>
      </c>
      <c r="EK449" s="33">
        <v>2.7374900680000001E-3</v>
      </c>
      <c r="EL449" s="33">
        <v>2.714939216E-3</v>
      </c>
      <c r="EM449" s="33">
        <v>2.692997636E-3</v>
      </c>
      <c r="EN449" s="33">
        <v>2.6715686179999997E-3</v>
      </c>
      <c r="EO449" s="33">
        <v>2.6501063859999999E-3</v>
      </c>
      <c r="EP449" s="33">
        <v>2.6287898799999998E-3</v>
      </c>
      <c r="EQ449" s="33">
        <v>2.6079610719999999E-3</v>
      </c>
      <c r="ER449" s="33">
        <v>2.5879540420000002E-3</v>
      </c>
      <c r="ES449" s="33">
        <v>2.568203718E-3</v>
      </c>
      <c r="ET449" s="33">
        <v>2.5493837400000002E-3</v>
      </c>
      <c r="EU449" s="33">
        <v>2.5302659919999998E-3</v>
      </c>
      <c r="EV449" s="33">
        <v>2.510613016E-3</v>
      </c>
      <c r="EW449" s="33">
        <v>2.4910718059999999E-3</v>
      </c>
      <c r="EX449" s="33">
        <v>2.472133018E-3</v>
      </c>
      <c r="EY449" s="33">
        <v>2.453451036E-3</v>
      </c>
      <c r="EZ449" s="33">
        <v>2.435911812E-3</v>
      </c>
      <c r="FA449" s="33">
        <v>2.4187753300000002E-3</v>
      </c>
      <c r="FB449" s="33">
        <v>2.4014219020000002E-3</v>
      </c>
      <c r="FC449" s="33">
        <v>2.3846611760000003E-3</v>
      </c>
      <c r="FD449" s="33">
        <v>2.3681866560000004E-3</v>
      </c>
      <c r="FE449" s="33">
        <v>2.3506983760000003E-3</v>
      </c>
      <c r="FF449" s="33">
        <v>2.3331714480000001E-3</v>
      </c>
      <c r="FG449" s="33">
        <v>2.3164824879999997E-3</v>
      </c>
      <c r="FH449" s="33">
        <v>2.300130664E-3</v>
      </c>
      <c r="FI449" s="33">
        <v>2.2840168879999997E-3</v>
      </c>
      <c r="FJ449" s="33">
        <v>2.2681627000000005E-3</v>
      </c>
      <c r="FK449" s="33">
        <v>2.2513515960000002E-3</v>
      </c>
      <c r="FL449" s="33">
        <v>2.234742986E-3</v>
      </c>
      <c r="FM449" s="33">
        <v>2.218989266E-3</v>
      </c>
      <c r="FN449" s="33">
        <v>2.2037068259999999E-3</v>
      </c>
      <c r="FO449" s="33">
        <v>2.187831072E-3</v>
      </c>
      <c r="FP449" s="33">
        <v>2.1723683000000001E-3</v>
      </c>
      <c r="FQ449" s="33">
        <v>2.1572175779999998E-3</v>
      </c>
      <c r="FR449" s="33">
        <v>2.1421159500000001E-3</v>
      </c>
      <c r="FS449" s="33">
        <v>2.1271832399999998E-3</v>
      </c>
      <c r="FT449" s="33">
        <v>2.112376656E-3</v>
      </c>
      <c r="FU449" s="33">
        <v>2.0972720199999998E-3</v>
      </c>
      <c r="FV449" s="33">
        <v>2.0827184840000001E-3</v>
      </c>
      <c r="FW449" s="33">
        <v>2.0679886379999998E-3</v>
      </c>
      <c r="FX449" s="33">
        <v>2.0525821500000001E-3</v>
      </c>
      <c r="FY449" s="33">
        <v>2.0363650720000002E-3</v>
      </c>
      <c r="FZ449" s="33">
        <v>2.0204593980000002E-3</v>
      </c>
      <c r="GA449" s="33">
        <v>2.0053895420000002E-3</v>
      </c>
      <c r="GB449" s="33">
        <v>1.9912213919999998E-3</v>
      </c>
      <c r="GC449" s="33">
        <v>1.9776867599999998E-3</v>
      </c>
      <c r="GD449" s="33">
        <v>1.964354704E-3</v>
      </c>
      <c r="GE449" s="33">
        <v>1.9511245880000001E-3</v>
      </c>
      <c r="GF449" s="33">
        <v>1.9379610719999999E-3</v>
      </c>
      <c r="GG449" s="33">
        <v>1.923923096E-3</v>
      </c>
      <c r="GH449" s="33">
        <v>1.90935017E-3</v>
      </c>
      <c r="GI449" s="33">
        <v>1.8949176780000002E-3</v>
      </c>
      <c r="GJ449" s="33">
        <v>1.881123976E-3</v>
      </c>
      <c r="GK449" s="33">
        <v>1.8680005359999999E-3</v>
      </c>
      <c r="GL449" s="33">
        <v>1.8553116620000001E-3</v>
      </c>
      <c r="GM449" s="33">
        <v>1.8427772800000001E-3</v>
      </c>
      <c r="GN449" s="33">
        <v>1.829919856E-3</v>
      </c>
      <c r="GO449" s="33">
        <v>1.81721246E-3</v>
      </c>
      <c r="GP449" s="33">
        <v>1.8043739539999998E-3</v>
      </c>
      <c r="GQ449" s="33">
        <v>1.791829366E-3</v>
      </c>
      <c r="GR449" s="33">
        <v>1.7795921559999998E-3</v>
      </c>
      <c r="GS449" s="33">
        <v>1.766902306E-3</v>
      </c>
      <c r="GT449" s="33">
        <v>1.7541808259999999E-3</v>
      </c>
      <c r="GU449" s="33">
        <v>1.7417503480000002E-3</v>
      </c>
      <c r="GV449" s="33">
        <v>1.7298586720000001E-3</v>
      </c>
      <c r="GW449" s="33">
        <v>1.71789079E-3</v>
      </c>
      <c r="GX449" s="33">
        <v>1.7054117380000001E-3</v>
      </c>
    </row>
    <row r="450" spans="1:206" x14ac:dyDescent="0.25">
      <c r="A450" s="13" t="str">
        <f t="shared" si="5"/>
        <v>Boom-MEDIUM-1.2-20-60</v>
      </c>
      <c r="B450" s="13" t="s">
        <v>57</v>
      </c>
      <c r="C450" s="13" t="s">
        <v>31</v>
      </c>
      <c r="D450" s="23">
        <v>1.2</v>
      </c>
      <c r="E450" s="23">
        <v>20</v>
      </c>
      <c r="F450" s="32">
        <v>60</v>
      </c>
      <c r="G450" s="13">
        <v>0.57347426599999995</v>
      </c>
      <c r="H450" s="13">
        <v>0.39891475599999998</v>
      </c>
      <c r="I450" s="13">
        <v>0.29948697600000007</v>
      </c>
      <c r="J450" s="13">
        <v>0.23551483200000001</v>
      </c>
      <c r="K450" s="13">
        <v>0.19077121400000002</v>
      </c>
      <c r="L450" s="13">
        <v>0.15792404200000001</v>
      </c>
      <c r="M450" s="13">
        <v>0.132824478</v>
      </c>
      <c r="N450" s="13">
        <v>0.1130952744</v>
      </c>
      <c r="O450" s="13">
        <v>9.760227660000001E-2</v>
      </c>
      <c r="P450" s="13">
        <v>8.5093882600000004E-2</v>
      </c>
      <c r="Q450" s="13">
        <v>7.4710156599999994E-2</v>
      </c>
      <c r="R450" s="13">
        <v>6.6230780000000003E-2</v>
      </c>
      <c r="S450" s="13">
        <v>5.8892749999999994E-2</v>
      </c>
      <c r="T450" s="13">
        <v>5.2770702799999999E-2</v>
      </c>
      <c r="U450" s="13">
        <v>4.8006854200000004E-2</v>
      </c>
      <c r="V450" s="13">
        <v>4.38866402E-2</v>
      </c>
      <c r="W450" s="13">
        <v>4.0125814800000006E-2</v>
      </c>
      <c r="X450" s="13">
        <v>3.6539887799999997E-2</v>
      </c>
      <c r="Y450" s="13">
        <v>3.3522223000000004E-2</v>
      </c>
      <c r="Z450" s="13">
        <v>3.0891190400000004E-2</v>
      </c>
      <c r="AA450" s="13">
        <v>2.8454852200000002E-2</v>
      </c>
      <c r="AB450" s="13">
        <v>2.6346380000000003E-2</v>
      </c>
      <c r="AC450" s="13">
        <v>2.44219704E-2</v>
      </c>
      <c r="AD450" s="13">
        <v>2.2714577E-2</v>
      </c>
      <c r="AE450" s="13">
        <v>2.1174119200000001E-2</v>
      </c>
      <c r="AF450" s="13">
        <v>1.9796265599999998E-2</v>
      </c>
      <c r="AG450" s="13">
        <v>1.8554424399999998E-2</v>
      </c>
      <c r="AH450" s="13">
        <v>1.7386261200000003E-2</v>
      </c>
      <c r="AI450" s="13">
        <v>1.63608108E-2</v>
      </c>
      <c r="AJ450" s="13">
        <v>1.5404933000000001E-2</v>
      </c>
      <c r="AK450" s="13">
        <v>1.4490419399999999E-2</v>
      </c>
      <c r="AL450" s="13">
        <v>1.36479788E-2</v>
      </c>
      <c r="AM450" s="13">
        <v>1.2885449199999999E-2</v>
      </c>
      <c r="AN450" s="13">
        <v>1.217988284E-2</v>
      </c>
      <c r="AO450" s="13">
        <v>1.153295738E-2</v>
      </c>
      <c r="AP450" s="13">
        <v>1.09177444E-2</v>
      </c>
      <c r="AQ450" s="13">
        <v>1.0352671900000001E-2</v>
      </c>
      <c r="AR450" s="13">
        <v>9.8341137800000006E-3</v>
      </c>
      <c r="AS450" s="13">
        <v>9.3561687800000001E-3</v>
      </c>
      <c r="AT450" s="13">
        <v>8.9159816600000007E-3</v>
      </c>
      <c r="AU450" s="13">
        <v>8.5101426600000009E-3</v>
      </c>
      <c r="AV450" s="13">
        <v>8.1354533400000012E-3</v>
      </c>
      <c r="AW450" s="13">
        <v>7.7856501000000003E-3</v>
      </c>
      <c r="AX450" s="13">
        <v>7.4576627400000008E-3</v>
      </c>
      <c r="AY450" s="13">
        <v>7.1530440000000008E-3</v>
      </c>
      <c r="AZ450" s="13">
        <v>6.8685836000000004E-3</v>
      </c>
      <c r="BA450" s="13">
        <v>6.6051683999999999E-3</v>
      </c>
      <c r="BB450" s="13">
        <v>6.3576401800000005E-3</v>
      </c>
      <c r="BC450" s="13">
        <v>6.1253150200000009E-3</v>
      </c>
      <c r="BD450" s="13">
        <v>5.9072835600000005E-3</v>
      </c>
      <c r="BE450" s="13">
        <v>5.7012531200000003E-3</v>
      </c>
      <c r="BF450" s="13">
        <v>5.5066942600000002E-3</v>
      </c>
      <c r="BG450" s="13">
        <v>5.3213976199999995E-3</v>
      </c>
      <c r="BH450" s="13">
        <v>5.1471604999999993E-3</v>
      </c>
      <c r="BI450" s="13">
        <v>4.9844327200000002E-3</v>
      </c>
      <c r="BJ450" s="13">
        <v>4.8304161799999999E-3</v>
      </c>
      <c r="BK450" s="13">
        <v>4.6852607600000006E-3</v>
      </c>
      <c r="BL450" s="13">
        <v>4.5458510799999997E-3</v>
      </c>
      <c r="BM450" s="13">
        <v>4.4132586199999999E-3</v>
      </c>
      <c r="BN450" s="13">
        <v>4.2869265400000004E-3</v>
      </c>
      <c r="BO450" s="13">
        <v>4.16709934E-3</v>
      </c>
      <c r="BP450" s="13">
        <v>4.0546395400000001E-3</v>
      </c>
      <c r="BQ450" s="13">
        <v>3.9473673199999998E-3</v>
      </c>
      <c r="BR450" s="13">
        <v>3.8458978600000001E-3</v>
      </c>
      <c r="BS450" s="13">
        <v>3.7482795599999997E-3</v>
      </c>
      <c r="BT450" s="13">
        <v>3.6544113800000004E-3</v>
      </c>
      <c r="BU450" s="13">
        <v>3.5654417999999998E-3</v>
      </c>
      <c r="BV450" s="13">
        <v>3.47950792E-3</v>
      </c>
      <c r="BW450" s="13">
        <v>3.3971419400000004E-3</v>
      </c>
      <c r="BX450" s="13">
        <v>3.31834724E-3</v>
      </c>
      <c r="BY450" s="13">
        <v>3.2428911399999998E-3</v>
      </c>
      <c r="BZ450" s="13">
        <v>3.1701797000000002E-3</v>
      </c>
      <c r="CA450" s="13">
        <v>3.1011762999999999E-3</v>
      </c>
      <c r="CB450" s="13">
        <v>3.0349208000000003E-3</v>
      </c>
      <c r="CC450" s="13">
        <v>2.9706962599999999E-3</v>
      </c>
      <c r="CD450" s="13">
        <v>2.9095260599999997E-3</v>
      </c>
      <c r="CE450" s="13">
        <v>2.8507709599999999E-3</v>
      </c>
      <c r="CF450" s="13">
        <v>2.7936767800000001E-3</v>
      </c>
      <c r="CG450" s="13">
        <v>2.7387829000000002E-3</v>
      </c>
      <c r="CH450" s="13">
        <v>2.6856425400000002E-3</v>
      </c>
      <c r="CI450" s="13">
        <v>2.6350657599999998E-3</v>
      </c>
      <c r="CJ450" s="13">
        <v>2.5880305400000003E-3</v>
      </c>
      <c r="CK450" s="13">
        <v>2.5426569199999997E-3</v>
      </c>
      <c r="CL450" s="13">
        <v>2.4991958200000003E-3</v>
      </c>
      <c r="CM450" s="13">
        <v>2.4573429799999999E-3</v>
      </c>
      <c r="CN450" s="13">
        <v>2.4168783419999998E-3</v>
      </c>
      <c r="CO450" s="13">
        <v>2.377714432E-3</v>
      </c>
      <c r="CP450" s="13">
        <v>2.3390580080000002E-3</v>
      </c>
      <c r="CQ450" s="13">
        <v>2.3023567439999998E-3</v>
      </c>
      <c r="CR450" s="13">
        <v>2.267364442E-3</v>
      </c>
      <c r="CS450" s="13">
        <v>2.2345150019999998E-3</v>
      </c>
      <c r="CT450" s="13">
        <v>2.2024429920000001E-3</v>
      </c>
      <c r="CU450" s="13">
        <v>2.1713823800000001E-3</v>
      </c>
      <c r="CV450" s="13">
        <v>2.1416540100000002E-3</v>
      </c>
      <c r="CW450" s="13">
        <v>2.1114003880000004E-3</v>
      </c>
      <c r="CX450" s="13">
        <v>2.0822668880000001E-3</v>
      </c>
      <c r="CY450" s="13">
        <v>2.05421073E-3</v>
      </c>
      <c r="CZ450" s="13">
        <v>2.026772446E-3</v>
      </c>
      <c r="DA450" s="13">
        <v>2.0001816140000003E-3</v>
      </c>
      <c r="DB450" s="13">
        <v>1.9739550320000002E-3</v>
      </c>
      <c r="DC450" s="13">
        <v>1.9484608120000002E-3</v>
      </c>
      <c r="DD450" s="13">
        <v>1.923516256E-3</v>
      </c>
      <c r="DE450" s="13">
        <v>1.8988498479999998E-3</v>
      </c>
      <c r="DF450" s="13">
        <v>1.874600526E-3</v>
      </c>
      <c r="DG450" s="13">
        <v>1.8509655019999999E-3</v>
      </c>
      <c r="DH450" s="13">
        <v>1.8276046120000002E-3</v>
      </c>
      <c r="DI450" s="13">
        <v>1.804569214E-3</v>
      </c>
      <c r="DJ450" s="13">
        <v>1.7818286499999998E-3</v>
      </c>
      <c r="DK450" s="13">
        <v>1.759879054E-3</v>
      </c>
      <c r="DL450" s="13">
        <v>1.7389602620000002E-3</v>
      </c>
      <c r="DM450" s="13">
        <v>1.7188689400000001E-3</v>
      </c>
      <c r="DN450" s="13">
        <v>1.6991632380000002E-3</v>
      </c>
      <c r="DO450" s="13">
        <v>1.6797463400000001E-3</v>
      </c>
      <c r="DP450" s="13">
        <v>1.659894992E-3</v>
      </c>
      <c r="DQ450" s="13">
        <v>1.6392166660000001E-3</v>
      </c>
      <c r="DR450" s="13">
        <v>1.6192996679999998E-3</v>
      </c>
      <c r="DS450" s="13">
        <v>1.6001537319999999E-3</v>
      </c>
      <c r="DT450" s="13">
        <v>1.5825767520000001E-3</v>
      </c>
      <c r="DU450" s="13">
        <v>1.5660098220000001E-3</v>
      </c>
      <c r="DV450" s="13">
        <v>1.550230124E-3</v>
      </c>
      <c r="DW450" s="13">
        <v>1.5347048879999999E-3</v>
      </c>
      <c r="DX450" s="13">
        <v>1.518950392E-3</v>
      </c>
      <c r="DY450" s="13">
        <v>1.502099056E-3</v>
      </c>
      <c r="DZ450" s="13">
        <v>1.4848510180000001E-3</v>
      </c>
      <c r="EA450" s="13">
        <v>1.4685111980000001E-3</v>
      </c>
      <c r="EB450" s="13">
        <v>1.4525718259999999E-3</v>
      </c>
      <c r="EC450" s="13">
        <v>1.4368712760000001E-3</v>
      </c>
      <c r="ED450" s="13">
        <v>1.422864654E-3</v>
      </c>
      <c r="EE450" s="13">
        <v>1.4100745140000002E-3</v>
      </c>
      <c r="EF450" s="13">
        <v>1.3973509840000001E-3</v>
      </c>
      <c r="EG450" s="13">
        <v>1.3846183380000002E-3</v>
      </c>
      <c r="EH450" s="13">
        <v>1.372696876E-3</v>
      </c>
      <c r="EI450" s="13">
        <v>1.3609992420000002E-3</v>
      </c>
      <c r="EJ450" s="13">
        <v>1.3497122660000001E-3</v>
      </c>
      <c r="EK450" s="13">
        <v>1.338477816E-3</v>
      </c>
      <c r="EL450" s="13">
        <v>1.3279568E-3</v>
      </c>
      <c r="EM450" s="13">
        <v>1.3183065140000001E-3</v>
      </c>
      <c r="EN450" s="13">
        <v>1.3093997140000001E-3</v>
      </c>
      <c r="EO450" s="13">
        <v>1.3006763459999999E-3</v>
      </c>
      <c r="EP450" s="13">
        <v>1.2922263060000001E-3</v>
      </c>
      <c r="EQ450" s="13">
        <v>1.2844212020000001E-3</v>
      </c>
      <c r="ER450" s="13">
        <v>1.2762993139999999E-3</v>
      </c>
      <c r="ES450" s="13">
        <v>1.2684377060000001E-3</v>
      </c>
      <c r="ET450" s="13">
        <v>1.261926486E-3</v>
      </c>
      <c r="EU450" s="13">
        <v>1.2558643119999998E-3</v>
      </c>
      <c r="EV450" s="13">
        <v>1.250204916E-3</v>
      </c>
      <c r="EW450" s="13">
        <v>1.2454850019999999E-3</v>
      </c>
      <c r="EX450" s="13">
        <v>1.2408565699999999E-3</v>
      </c>
      <c r="EY450" s="13">
        <v>1.2355211119999998E-3</v>
      </c>
      <c r="EZ450" s="13">
        <v>1.2292111440000001E-3</v>
      </c>
      <c r="FA450" s="13">
        <v>1.2222696419999998E-3</v>
      </c>
      <c r="FB450" s="13">
        <v>1.2156124719999999E-3</v>
      </c>
      <c r="FC450" s="13">
        <v>1.20947706E-3</v>
      </c>
      <c r="FD450" s="13">
        <v>1.204116726E-3</v>
      </c>
      <c r="FE450" s="13">
        <v>1.1996030799999999E-3</v>
      </c>
      <c r="FF450" s="13">
        <v>1.19656042E-3</v>
      </c>
      <c r="FG450" s="13">
        <v>1.1945335599999999E-3</v>
      </c>
      <c r="FH450" s="13">
        <v>1.1921002379999999E-3</v>
      </c>
      <c r="FI450" s="13">
        <v>1.189186174E-3</v>
      </c>
      <c r="FJ450" s="13">
        <v>1.186187812E-3</v>
      </c>
      <c r="FK450" s="13">
        <v>1.1826138279999998E-3</v>
      </c>
      <c r="FL450" s="13">
        <v>1.1777824920000003E-3</v>
      </c>
      <c r="FM450" s="13">
        <v>1.1728795040000001E-3</v>
      </c>
      <c r="FN450" s="13">
        <v>1.168413936E-3</v>
      </c>
      <c r="FO450" s="13">
        <v>1.163736282E-3</v>
      </c>
      <c r="FP450" s="13">
        <v>1.1594828599999999E-3</v>
      </c>
      <c r="FQ450" s="13">
        <v>1.1554887060000001E-3</v>
      </c>
      <c r="FR450" s="13">
        <v>1.151701008E-3</v>
      </c>
      <c r="FS450" s="13">
        <v>1.148575222E-3</v>
      </c>
      <c r="FT450" s="13">
        <v>1.145596616E-3</v>
      </c>
      <c r="FU450" s="13">
        <v>1.1424817100000001E-3</v>
      </c>
      <c r="FV450" s="13">
        <v>1.1397479540000001E-3</v>
      </c>
      <c r="FW450" s="13">
        <v>1.1373513899999999E-3</v>
      </c>
      <c r="FX450" s="13">
        <v>1.134380192E-3</v>
      </c>
      <c r="FY450" s="13">
        <v>1.1313596599999999E-3</v>
      </c>
      <c r="FZ450" s="13">
        <v>1.1279456340000001E-3</v>
      </c>
      <c r="GA450" s="13">
        <v>1.123287576E-3</v>
      </c>
      <c r="GB450" s="13">
        <v>1.1184697019999998E-3</v>
      </c>
      <c r="GC450" s="13">
        <v>1.1139456560000001E-3</v>
      </c>
      <c r="GD450" s="13">
        <v>1.1098862439999999E-3</v>
      </c>
      <c r="GE450" s="13">
        <v>1.1065649539999999E-3</v>
      </c>
      <c r="GF450" s="13">
        <v>1.1036660459999999E-3</v>
      </c>
      <c r="GG450" s="13">
        <v>1.1014544920000002E-3</v>
      </c>
      <c r="GH450" s="13">
        <v>1.0995596799999998E-3</v>
      </c>
      <c r="GI450" s="13">
        <v>1.0970403199999999E-3</v>
      </c>
      <c r="GJ450" s="13">
        <v>1.093779936E-3</v>
      </c>
      <c r="GK450" s="13">
        <v>1.0897043640000002E-3</v>
      </c>
      <c r="GL450" s="13">
        <v>1.0847205700000001E-3</v>
      </c>
      <c r="GM450" s="13">
        <v>1.0792577780000001E-3</v>
      </c>
      <c r="GN450" s="13">
        <v>1.073625316E-3</v>
      </c>
      <c r="GO450" s="13">
        <v>1.0682119819999999E-3</v>
      </c>
      <c r="GP450" s="13">
        <v>1.063622424E-3</v>
      </c>
      <c r="GQ450" s="13">
        <v>1.0597037639999999E-3</v>
      </c>
      <c r="GR450" s="13">
        <v>1.0561301380000001E-3</v>
      </c>
      <c r="GS450" s="13">
        <v>1.0530273039999999E-3</v>
      </c>
      <c r="GT450" s="13">
        <v>1.0501242979999998E-3</v>
      </c>
      <c r="GU450" s="13">
        <v>1.0475005280000001E-3</v>
      </c>
      <c r="GV450" s="13">
        <v>1.0448865979999999E-3</v>
      </c>
      <c r="GW450" s="13">
        <v>1.0414647719999999E-3</v>
      </c>
      <c r="GX450" s="13">
        <v>1.0374248620000001E-3</v>
      </c>
    </row>
    <row r="451" spans="1:206" x14ac:dyDescent="0.25">
      <c r="A451" s="13" t="str">
        <f t="shared" si="5"/>
        <v>Boom-MEDIUM-1.2-14-60</v>
      </c>
      <c r="B451" s="13" t="s">
        <v>57</v>
      </c>
      <c r="C451" s="13" t="s">
        <v>31</v>
      </c>
      <c r="D451" s="23">
        <v>1.2</v>
      </c>
      <c r="E451" s="23">
        <v>14</v>
      </c>
      <c r="F451" s="32">
        <v>60</v>
      </c>
      <c r="G451" s="13">
        <v>0.43987642399999999</v>
      </c>
      <c r="H451" s="13">
        <v>0.27751148799999997</v>
      </c>
      <c r="I451" s="13">
        <v>0.195482298</v>
      </c>
      <c r="J451" s="13">
        <v>0.146531036</v>
      </c>
      <c r="K451" s="13">
        <v>0.11451911000000001</v>
      </c>
      <c r="L451" s="13">
        <v>9.2166137000000009E-2</v>
      </c>
      <c r="M451" s="13">
        <v>7.5952617400000005E-2</v>
      </c>
      <c r="N451" s="13">
        <v>6.3678765400000004E-2</v>
      </c>
      <c r="O451" s="13">
        <v>5.4165797000000002E-2</v>
      </c>
      <c r="P451" s="13">
        <v>4.7539189400000001E-2</v>
      </c>
      <c r="Q451" s="13">
        <v>4.21725144E-2</v>
      </c>
      <c r="R451" s="13">
        <v>3.7613506800000002E-2</v>
      </c>
      <c r="S451" s="13">
        <v>3.367088E-2</v>
      </c>
      <c r="T451" s="13">
        <v>3.0491904800000001E-2</v>
      </c>
      <c r="U451" s="13">
        <v>2.7612042600000001E-2</v>
      </c>
      <c r="V451" s="13">
        <v>2.5023170400000003E-2</v>
      </c>
      <c r="W451" s="13">
        <v>2.2636565000000001E-2</v>
      </c>
      <c r="X451" s="13">
        <v>2.0627447199999999E-2</v>
      </c>
      <c r="Y451" s="13">
        <v>1.8909650600000001E-2</v>
      </c>
      <c r="Z451" s="13">
        <v>1.7388294800000002E-2</v>
      </c>
      <c r="AA451" s="13">
        <v>1.60700714E-2</v>
      </c>
      <c r="AB451" s="13">
        <v>1.49025488E-2</v>
      </c>
      <c r="AC451" s="13">
        <v>1.3860127999999999E-2</v>
      </c>
      <c r="AD451" s="13">
        <v>1.2931726940000001E-2</v>
      </c>
      <c r="AE451" s="13">
        <v>1.2090909300000001E-2</v>
      </c>
      <c r="AF451" s="13">
        <v>1.129103354E-2</v>
      </c>
      <c r="AG451" s="13">
        <v>1.0574281599999999E-2</v>
      </c>
      <c r="AH451" s="13">
        <v>9.9323576200000003E-3</v>
      </c>
      <c r="AI451" s="13">
        <v>9.3516582199999997E-3</v>
      </c>
      <c r="AJ451" s="13">
        <v>8.8084788399999999E-3</v>
      </c>
      <c r="AK451" s="13">
        <v>8.3199819600000002E-3</v>
      </c>
      <c r="AL451" s="13">
        <v>7.8800218599999992E-3</v>
      </c>
      <c r="AM451" s="13">
        <v>7.4812793000000009E-3</v>
      </c>
      <c r="AN451" s="13">
        <v>7.11847696E-3</v>
      </c>
      <c r="AO451" s="13">
        <v>6.7876065599999993E-3</v>
      </c>
      <c r="AP451" s="13">
        <v>6.4831272399999999E-3</v>
      </c>
      <c r="AQ451" s="13">
        <v>6.2032476000000005E-3</v>
      </c>
      <c r="AR451" s="13">
        <v>5.9453529400000007E-3</v>
      </c>
      <c r="AS451" s="13">
        <v>5.7067787799999995E-3</v>
      </c>
      <c r="AT451" s="13">
        <v>5.4854465200000002E-3</v>
      </c>
      <c r="AU451" s="13">
        <v>5.2800708399999997E-3</v>
      </c>
      <c r="AV451" s="13">
        <v>5.0888824600000002E-3</v>
      </c>
      <c r="AW451" s="13">
        <v>4.9103030200000003E-3</v>
      </c>
      <c r="AX451" s="13">
        <v>4.7436080399999997E-3</v>
      </c>
      <c r="AY451" s="13">
        <v>4.5866338999999996E-3</v>
      </c>
      <c r="AZ451" s="13">
        <v>4.4393244799999995E-3</v>
      </c>
      <c r="BA451" s="13">
        <v>4.3019121800000008E-3</v>
      </c>
      <c r="BB451" s="13">
        <v>4.1726020800000006E-3</v>
      </c>
      <c r="BC451" s="13">
        <v>4.0513759400000009E-3</v>
      </c>
      <c r="BD451" s="13">
        <v>3.9375713199999995E-3</v>
      </c>
      <c r="BE451" s="13">
        <v>3.8303716200000001E-3</v>
      </c>
      <c r="BF451" s="13">
        <v>3.7284174000000001E-3</v>
      </c>
      <c r="BG451" s="13">
        <v>3.6317192000000003E-3</v>
      </c>
      <c r="BH451" s="13">
        <v>3.5405255999999999E-3</v>
      </c>
      <c r="BI451" s="13">
        <v>3.45366464E-3</v>
      </c>
      <c r="BJ451" s="13">
        <v>3.3709231799999998E-3</v>
      </c>
      <c r="BK451" s="13">
        <v>3.2930311400000004E-3</v>
      </c>
      <c r="BL451" s="13">
        <v>3.2194778399999998E-3</v>
      </c>
      <c r="BM451" s="13">
        <v>3.1494942599999999E-3</v>
      </c>
      <c r="BN451" s="13">
        <v>3.0825149200000004E-3</v>
      </c>
      <c r="BO451" s="13">
        <v>3.0191694400000003E-3</v>
      </c>
      <c r="BP451" s="13">
        <v>2.9584412399999999E-3</v>
      </c>
      <c r="BQ451" s="13">
        <v>2.9012926399999998E-3</v>
      </c>
      <c r="BR451" s="13">
        <v>2.8472565139999999E-3</v>
      </c>
      <c r="BS451" s="13">
        <v>2.7954510120000004E-3</v>
      </c>
      <c r="BT451" s="13">
        <v>2.7466783300000002E-3</v>
      </c>
      <c r="BU451" s="13">
        <v>2.7009459359999999E-3</v>
      </c>
      <c r="BV451" s="13">
        <v>2.6573221300000001E-3</v>
      </c>
      <c r="BW451" s="13">
        <v>2.6162417580000001E-3</v>
      </c>
      <c r="BX451" s="13">
        <v>2.5778299899999997E-3</v>
      </c>
      <c r="BY451" s="13">
        <v>2.5412437660000003E-3</v>
      </c>
      <c r="BZ451" s="13">
        <v>2.506397774E-3</v>
      </c>
      <c r="CA451" s="13">
        <v>2.47351845E-3</v>
      </c>
      <c r="CB451" s="13">
        <v>2.4415177760000002E-3</v>
      </c>
      <c r="CC451" s="13">
        <v>2.411152598E-3</v>
      </c>
      <c r="CD451" s="13">
        <v>2.3824049100000001E-3</v>
      </c>
      <c r="CE451" s="13">
        <v>2.3548432960000002E-3</v>
      </c>
      <c r="CF451" s="13">
        <v>2.3285565900000001E-3</v>
      </c>
      <c r="CG451" s="13">
        <v>2.3034929020000002E-3</v>
      </c>
      <c r="CH451" s="13">
        <v>2.278871428E-3</v>
      </c>
      <c r="CI451" s="13">
        <v>2.2552666579999997E-3</v>
      </c>
      <c r="CJ451" s="13">
        <v>2.2323174400000001E-3</v>
      </c>
      <c r="CK451" s="13">
        <v>2.2100075499999999E-3</v>
      </c>
      <c r="CL451" s="13">
        <v>2.1879676000000001E-3</v>
      </c>
      <c r="CM451" s="13">
        <v>2.167497662E-3</v>
      </c>
      <c r="CN451" s="13">
        <v>2.1476445540000002E-3</v>
      </c>
      <c r="CO451" s="13">
        <v>2.1281853299999999E-3</v>
      </c>
      <c r="CP451" s="13">
        <v>2.1096722880000001E-3</v>
      </c>
      <c r="CQ451" s="13">
        <v>2.0919585100000002E-3</v>
      </c>
      <c r="CR451" s="13">
        <v>2.0742624280000004E-3</v>
      </c>
      <c r="CS451" s="13">
        <v>2.0567173399999999E-3</v>
      </c>
      <c r="CT451" s="13">
        <v>2.0393803680000002E-3</v>
      </c>
      <c r="CU451" s="13">
        <v>2.0224388440000002E-3</v>
      </c>
      <c r="CV451" s="13">
        <v>2.0060890119999999E-3</v>
      </c>
      <c r="CW451" s="13">
        <v>1.9902862820000001E-3</v>
      </c>
      <c r="CX451" s="13">
        <v>1.9744227140000002E-3</v>
      </c>
      <c r="CY451" s="13">
        <v>1.9587972699999998E-3</v>
      </c>
      <c r="CZ451" s="13">
        <v>1.9434275000000001E-3</v>
      </c>
      <c r="DA451" s="13">
        <v>1.9280968440000001E-3</v>
      </c>
      <c r="DB451" s="13">
        <v>1.91264049E-3</v>
      </c>
      <c r="DC451" s="13">
        <v>1.897307804E-3</v>
      </c>
      <c r="DD451" s="13">
        <v>1.8825550140000001E-3</v>
      </c>
      <c r="DE451" s="13">
        <v>1.86783191E-3</v>
      </c>
      <c r="DF451" s="13">
        <v>1.8531948680000001E-3</v>
      </c>
      <c r="DG451" s="13">
        <v>1.839411096E-3</v>
      </c>
      <c r="DH451" s="13">
        <v>1.825999004E-3</v>
      </c>
      <c r="DI451" s="13">
        <v>1.8133069519999999E-3</v>
      </c>
      <c r="DJ451" s="13">
        <v>1.800296282E-3</v>
      </c>
      <c r="DK451" s="13">
        <v>1.7868268399999999E-3</v>
      </c>
      <c r="DL451" s="13">
        <v>1.7736825619999999E-3</v>
      </c>
      <c r="DM451" s="13">
        <v>1.761039386E-3</v>
      </c>
      <c r="DN451" s="13">
        <v>1.748746018E-3</v>
      </c>
      <c r="DO451" s="13">
        <v>1.7373219379999999E-3</v>
      </c>
      <c r="DP451" s="13">
        <v>1.726649158E-3</v>
      </c>
      <c r="DQ451" s="13">
        <v>1.7160004920000001E-3</v>
      </c>
      <c r="DR451" s="13">
        <v>1.7052787180000001E-3</v>
      </c>
      <c r="DS451" s="13">
        <v>1.6949811720000001E-3</v>
      </c>
      <c r="DT451" s="13">
        <v>1.6843301640000002E-3</v>
      </c>
      <c r="DU451" s="13">
        <v>1.6733193580000002E-3</v>
      </c>
      <c r="DV451" s="13">
        <v>1.6624935300000002E-3</v>
      </c>
      <c r="DW451" s="13">
        <v>1.651471944E-3</v>
      </c>
      <c r="DX451" s="13">
        <v>1.6405750199999999E-3</v>
      </c>
      <c r="DY451" s="13">
        <v>1.6301097359999999E-3</v>
      </c>
      <c r="DZ451" s="13">
        <v>1.6199633239999999E-3</v>
      </c>
      <c r="EA451" s="13">
        <v>1.610480998E-3</v>
      </c>
      <c r="EB451" s="13">
        <v>1.6016480719999999E-3</v>
      </c>
      <c r="EC451" s="13">
        <v>1.592840032E-3</v>
      </c>
      <c r="ED451" s="13">
        <v>1.5836965639999998E-3</v>
      </c>
      <c r="EE451" s="13">
        <v>1.5743636960000003E-3</v>
      </c>
      <c r="EF451" s="13">
        <v>1.5649033560000002E-3</v>
      </c>
      <c r="EG451" s="13">
        <v>1.5552579360000002E-3</v>
      </c>
      <c r="EH451" s="13">
        <v>1.5454790180000001E-3</v>
      </c>
      <c r="EI451" s="13">
        <v>1.5360389760000002E-3</v>
      </c>
      <c r="EJ451" s="13">
        <v>1.5272797680000001E-3</v>
      </c>
      <c r="EK451" s="13">
        <v>1.5183079760000002E-3</v>
      </c>
      <c r="EL451" s="13">
        <v>1.5088470400000001E-3</v>
      </c>
      <c r="EM451" s="13">
        <v>1.4995723640000001E-3</v>
      </c>
      <c r="EN451" s="13">
        <v>1.4902822560000002E-3</v>
      </c>
      <c r="EO451" s="13">
        <v>1.4811542799999999E-3</v>
      </c>
      <c r="EP451" s="13">
        <v>1.471680702E-3</v>
      </c>
      <c r="EQ451" s="13">
        <v>1.4623404139999998E-3</v>
      </c>
      <c r="ER451" s="13">
        <v>1.4534722119999999E-3</v>
      </c>
      <c r="ES451" s="13">
        <v>1.444438634E-3</v>
      </c>
      <c r="ET451" s="13">
        <v>1.4350067619999999E-3</v>
      </c>
      <c r="EU451" s="13">
        <v>1.4252846099999999E-3</v>
      </c>
      <c r="EV451" s="13">
        <v>1.4153098839999999E-3</v>
      </c>
      <c r="EW451" s="13">
        <v>1.4048874320000001E-3</v>
      </c>
      <c r="EX451" s="13">
        <v>1.394687626E-3</v>
      </c>
      <c r="EY451" s="13">
        <v>1.3850376819999999E-3</v>
      </c>
      <c r="EZ451" s="13">
        <v>1.3756681319999999E-3</v>
      </c>
      <c r="FA451" s="13">
        <v>1.3671741020000001E-3</v>
      </c>
      <c r="FB451" s="13">
        <v>1.3591015840000002E-3</v>
      </c>
      <c r="FC451" s="13">
        <v>1.3506506540000001E-3</v>
      </c>
      <c r="FD451" s="13">
        <v>1.342264368E-3</v>
      </c>
      <c r="FE451" s="13">
        <v>1.33358542E-3</v>
      </c>
      <c r="FF451" s="13">
        <v>1.3241389859999998E-3</v>
      </c>
      <c r="FG451" s="13">
        <v>1.3145290980000001E-3</v>
      </c>
      <c r="FH451" s="13">
        <v>1.3049953160000002E-3</v>
      </c>
      <c r="FI451" s="13">
        <v>1.2953692340000001E-3</v>
      </c>
      <c r="FJ451" s="13">
        <v>1.2861262380000002E-3</v>
      </c>
      <c r="FK451" s="13">
        <v>1.2779341059999999E-3</v>
      </c>
      <c r="FL451" s="13">
        <v>1.2702882480000002E-3</v>
      </c>
      <c r="FM451" s="13">
        <v>1.2627022659999999E-3</v>
      </c>
      <c r="FN451" s="13">
        <v>1.2553731159999999E-3</v>
      </c>
      <c r="FO451" s="13">
        <v>1.2483342019999999E-3</v>
      </c>
      <c r="FP451" s="13">
        <v>1.2411614480000001E-3</v>
      </c>
      <c r="FQ451" s="13">
        <v>1.2333758139999999E-3</v>
      </c>
      <c r="FR451" s="13">
        <v>1.225139354E-3</v>
      </c>
      <c r="FS451" s="13">
        <v>1.216920388E-3</v>
      </c>
      <c r="FT451" s="13">
        <v>1.2088208319999999E-3</v>
      </c>
      <c r="FU451" s="13">
        <v>1.2006548720000002E-3</v>
      </c>
      <c r="FV451" s="13">
        <v>1.1921794820000001E-3</v>
      </c>
      <c r="FW451" s="13">
        <v>1.1839697440000001E-3</v>
      </c>
      <c r="FX451" s="13">
        <v>1.1762440359999998E-3</v>
      </c>
      <c r="FY451" s="13">
        <v>1.16860442E-3</v>
      </c>
      <c r="FZ451" s="13">
        <v>1.1610417920000001E-3</v>
      </c>
      <c r="GA451" s="13">
        <v>1.153942066E-3</v>
      </c>
      <c r="GB451" s="13">
        <v>1.1470550660000001E-3</v>
      </c>
      <c r="GC451" s="13">
        <v>1.1400547579999999E-3</v>
      </c>
      <c r="GD451" s="13">
        <v>1.1330485019999999E-3</v>
      </c>
      <c r="GE451" s="13">
        <v>1.1258584959999999E-3</v>
      </c>
      <c r="GF451" s="13">
        <v>1.1184742780000001E-3</v>
      </c>
      <c r="GG451" s="13">
        <v>1.11096468E-3</v>
      </c>
      <c r="GH451" s="13">
        <v>1.1030838779999999E-3</v>
      </c>
      <c r="GI451" s="13">
        <v>1.0952624040000002E-3</v>
      </c>
      <c r="GJ451" s="13">
        <v>1.088054982E-3</v>
      </c>
      <c r="GK451" s="13">
        <v>1.08101051E-3</v>
      </c>
      <c r="GL451" s="13">
        <v>1.0740025180000002E-3</v>
      </c>
      <c r="GM451" s="13">
        <v>1.0679754080000002E-3</v>
      </c>
      <c r="GN451" s="13">
        <v>1.0625466760000001E-3</v>
      </c>
      <c r="GO451" s="13">
        <v>1.0567294640000001E-3</v>
      </c>
      <c r="GP451" s="13">
        <v>1.0503126380000001E-3</v>
      </c>
      <c r="GQ451" s="13">
        <v>1.0436345000000001E-3</v>
      </c>
      <c r="GR451" s="13">
        <v>1.0366547779999998E-3</v>
      </c>
      <c r="GS451" s="13">
        <v>1.029208334E-3</v>
      </c>
      <c r="GT451" s="13">
        <v>1.0215774860000001E-3</v>
      </c>
      <c r="GU451" s="13">
        <v>1.014181888E-3</v>
      </c>
      <c r="GV451" s="13">
        <v>1.00717259E-3</v>
      </c>
      <c r="GW451" s="13">
        <v>1.000776066E-3</v>
      </c>
      <c r="GX451" s="13">
        <v>9.9511110399999993E-4</v>
      </c>
    </row>
    <row r="452" spans="1:206" x14ac:dyDescent="0.25">
      <c r="A452" s="13" t="str">
        <f t="shared" si="5"/>
        <v>Boom-MEDIUM-1.2-7-60</v>
      </c>
      <c r="B452" s="13" t="s">
        <v>57</v>
      </c>
      <c r="C452" s="13" t="s">
        <v>31</v>
      </c>
      <c r="D452" s="23">
        <v>1.2</v>
      </c>
      <c r="E452" s="23">
        <v>7</v>
      </c>
      <c r="F452" s="32">
        <v>60</v>
      </c>
      <c r="G452" s="13">
        <v>0.21329526199999999</v>
      </c>
      <c r="H452" s="13">
        <v>0.10777024960000001</v>
      </c>
      <c r="I452" s="13">
        <v>6.8517296800000002E-2</v>
      </c>
      <c r="J452" s="13">
        <v>4.8601197600000007E-2</v>
      </c>
      <c r="K452" s="13">
        <v>3.7841130000000001E-2</v>
      </c>
      <c r="L452" s="13">
        <v>3.0913746399999997E-2</v>
      </c>
      <c r="M452" s="13">
        <v>2.6091577999999997E-2</v>
      </c>
      <c r="N452" s="13">
        <v>2.3258245600000001E-2</v>
      </c>
      <c r="O452" s="13">
        <v>2.13972256E-2</v>
      </c>
      <c r="P452" s="13">
        <v>1.99429234E-2</v>
      </c>
      <c r="Q452" s="13">
        <v>1.8649120000000002E-2</v>
      </c>
      <c r="R452" s="13">
        <v>1.7414505800000001E-2</v>
      </c>
      <c r="S452" s="13">
        <v>1.6236549000000003E-2</v>
      </c>
      <c r="T452" s="13">
        <v>1.5046628540000001E-2</v>
      </c>
      <c r="U452" s="13">
        <v>1.3822758220000002E-2</v>
      </c>
      <c r="V452" s="13">
        <v>1.263238106E-2</v>
      </c>
      <c r="W452" s="13">
        <v>1.1424773940000001E-2</v>
      </c>
      <c r="X452" s="13">
        <v>1.057349898E-2</v>
      </c>
      <c r="Y452" s="13">
        <v>9.8760477199999995E-3</v>
      </c>
      <c r="Z452" s="13">
        <v>9.2884603399999988E-3</v>
      </c>
      <c r="AA452" s="13">
        <v>8.7325983199999999E-3</v>
      </c>
      <c r="AB452" s="13">
        <v>8.2590453799999998E-3</v>
      </c>
      <c r="AC452" s="13">
        <v>7.8538193799999999E-3</v>
      </c>
      <c r="AD452" s="13">
        <v>7.5004611000000004E-3</v>
      </c>
      <c r="AE452" s="13">
        <v>7.1967591800000006E-3</v>
      </c>
      <c r="AF452" s="13">
        <v>6.9276469399999997E-3</v>
      </c>
      <c r="AG452" s="13">
        <v>6.6852388199999998E-3</v>
      </c>
      <c r="AH452" s="13">
        <v>6.4653088599999995E-3</v>
      </c>
      <c r="AI452" s="13">
        <v>6.2642015000000002E-3</v>
      </c>
      <c r="AJ452" s="13">
        <v>6.0796819999999994E-3</v>
      </c>
      <c r="AK452" s="13">
        <v>5.9080889000000004E-3</v>
      </c>
      <c r="AL452" s="13">
        <v>5.7498092599999997E-3</v>
      </c>
      <c r="AM452" s="13">
        <v>5.6020454599999998E-3</v>
      </c>
      <c r="AN452" s="13">
        <v>5.4635550199999992E-3</v>
      </c>
      <c r="AO452" s="13">
        <v>5.3339065799999997E-3</v>
      </c>
      <c r="AP452" s="13">
        <v>5.2103075599999995E-3</v>
      </c>
      <c r="AQ452" s="13">
        <v>5.0935513599999994E-3</v>
      </c>
      <c r="AR452" s="13">
        <v>4.9827429599999997E-3</v>
      </c>
      <c r="AS452" s="13">
        <v>4.8778181000000004E-3</v>
      </c>
      <c r="AT452" s="13">
        <v>4.7785602999999999E-3</v>
      </c>
      <c r="AU452" s="13">
        <v>4.6837090400000001E-3</v>
      </c>
      <c r="AV452" s="13">
        <v>4.5932155000000009E-3</v>
      </c>
      <c r="AW452" s="13">
        <v>4.5069906599999997E-3</v>
      </c>
      <c r="AX452" s="13">
        <v>4.4244632599999998E-3</v>
      </c>
      <c r="AY452" s="13">
        <v>4.3453684399999996E-3</v>
      </c>
      <c r="AZ452" s="13">
        <v>4.2689824200000002E-3</v>
      </c>
      <c r="BA452" s="13">
        <v>4.1961110000000006E-3</v>
      </c>
      <c r="BB452" s="13">
        <v>4.1255953599999996E-3</v>
      </c>
      <c r="BC452" s="13">
        <v>4.0593287800000004E-3</v>
      </c>
      <c r="BD452" s="13">
        <v>3.9945825600000004E-3</v>
      </c>
      <c r="BE452" s="13">
        <v>3.9325299600000002E-3</v>
      </c>
      <c r="BF452" s="13">
        <v>3.87261518E-3</v>
      </c>
      <c r="BG452" s="13">
        <v>3.81426604E-3</v>
      </c>
      <c r="BH452" s="13">
        <v>3.7575647200000003E-3</v>
      </c>
      <c r="BI452" s="13">
        <v>3.7013199199999996E-3</v>
      </c>
      <c r="BJ452" s="13">
        <v>3.6470877800000002E-3</v>
      </c>
      <c r="BK452" s="13">
        <v>3.5944475600000001E-3</v>
      </c>
      <c r="BL452" s="13">
        <v>3.54252694E-3</v>
      </c>
      <c r="BM452" s="13">
        <v>3.4926027999999999E-3</v>
      </c>
      <c r="BN452" s="13">
        <v>3.4422963599999995E-3</v>
      </c>
      <c r="BO452" s="13">
        <v>3.3932881399999998E-3</v>
      </c>
      <c r="BP452" s="13">
        <v>3.3438919979999998E-3</v>
      </c>
      <c r="BQ452" s="13">
        <v>3.2952499639999997E-3</v>
      </c>
      <c r="BR452" s="13">
        <v>3.2477923939999995E-3</v>
      </c>
      <c r="BS452" s="13">
        <v>3.200652556E-3</v>
      </c>
      <c r="BT452" s="13">
        <v>3.1548396960000002E-3</v>
      </c>
      <c r="BU452" s="13">
        <v>3.1098715180000003E-3</v>
      </c>
      <c r="BV452" s="13">
        <v>3.0653136899999999E-3</v>
      </c>
      <c r="BW452" s="13">
        <v>3.0216746739999997E-3</v>
      </c>
      <c r="BX452" s="13">
        <v>2.9780674180000001E-3</v>
      </c>
      <c r="BY452" s="13">
        <v>2.9356606200000002E-3</v>
      </c>
      <c r="BZ452" s="13">
        <v>2.8930163539999999E-3</v>
      </c>
      <c r="CA452" s="13">
        <v>2.8516362200000003E-3</v>
      </c>
      <c r="CB452" s="13">
        <v>2.8106966380000002E-3</v>
      </c>
      <c r="CC452" s="13">
        <v>2.7706945139999999E-3</v>
      </c>
      <c r="CD452" s="13">
        <v>2.7310141120000003E-3</v>
      </c>
      <c r="CE452" s="13">
        <v>2.6917802800000001E-3</v>
      </c>
      <c r="CF452" s="13">
        <v>2.653253312E-3</v>
      </c>
      <c r="CG452" s="13">
        <v>2.6148103559999998E-3</v>
      </c>
      <c r="CH452" s="13">
        <v>2.5771202499999999E-3</v>
      </c>
      <c r="CI452" s="13">
        <v>2.5408654019999999E-3</v>
      </c>
      <c r="CJ452" s="13">
        <v>2.503723274E-3</v>
      </c>
      <c r="CK452" s="13">
        <v>2.4689648719999997E-3</v>
      </c>
      <c r="CL452" s="13">
        <v>2.433787486E-3</v>
      </c>
      <c r="CM452" s="13">
        <v>2.4001130240000001E-3</v>
      </c>
      <c r="CN452" s="13">
        <v>2.366226186E-3</v>
      </c>
      <c r="CO452" s="13">
        <v>2.3333531540000001E-3</v>
      </c>
      <c r="CP452" s="13">
        <v>2.3014678860000001E-3</v>
      </c>
      <c r="CQ452" s="13">
        <v>2.26946912E-3</v>
      </c>
      <c r="CR452" s="13">
        <v>2.2388856560000003E-3</v>
      </c>
      <c r="CS452" s="13">
        <v>2.2093238420000001E-3</v>
      </c>
      <c r="CT452" s="13">
        <v>2.1797433679999999E-3</v>
      </c>
      <c r="CU452" s="13">
        <v>2.1521678779999999E-3</v>
      </c>
      <c r="CV452" s="13">
        <v>2.123696322E-3</v>
      </c>
      <c r="CW452" s="13">
        <v>2.0973546520000001E-3</v>
      </c>
      <c r="CX452" s="13">
        <v>2.0715002599999998E-3</v>
      </c>
      <c r="CY452" s="13">
        <v>2.04651611E-3</v>
      </c>
      <c r="CZ452" s="13">
        <v>2.0218574299999998E-3</v>
      </c>
      <c r="DA452" s="13">
        <v>1.9972486200000002E-3</v>
      </c>
      <c r="DB452" s="13">
        <v>1.9734998560000001E-3</v>
      </c>
      <c r="DC452" s="13">
        <v>1.9503602200000001E-3</v>
      </c>
      <c r="DD452" s="13">
        <v>1.9277525679999999E-3</v>
      </c>
      <c r="DE452" s="13">
        <v>1.9064097220000001E-3</v>
      </c>
      <c r="DF452" s="13">
        <v>1.8840462800000001E-3</v>
      </c>
      <c r="DG452" s="13">
        <v>1.8627465060000001E-3</v>
      </c>
      <c r="DH452" s="13">
        <v>1.8416136420000002E-3</v>
      </c>
      <c r="DI452" s="13">
        <v>1.821320254E-3</v>
      </c>
      <c r="DJ452" s="13">
        <v>1.8011198020000002E-3</v>
      </c>
      <c r="DK452" s="13">
        <v>1.782194112E-3</v>
      </c>
      <c r="DL452" s="13">
        <v>1.7643955139999999E-3</v>
      </c>
      <c r="DM452" s="13">
        <v>1.745605298E-3</v>
      </c>
      <c r="DN452" s="13">
        <v>1.7273685459999999E-3</v>
      </c>
      <c r="DO452" s="13">
        <v>1.709076292E-3</v>
      </c>
      <c r="DP452" s="13">
        <v>1.6907843280000001E-3</v>
      </c>
      <c r="DQ452" s="13">
        <v>1.6736672899999999E-3</v>
      </c>
      <c r="DR452" s="13">
        <v>1.6565729060000001E-3</v>
      </c>
      <c r="DS452" s="13">
        <v>1.639955062E-3</v>
      </c>
      <c r="DT452" s="13">
        <v>1.6232617139999999E-3</v>
      </c>
      <c r="DU452" s="13">
        <v>1.6078155900000001E-3</v>
      </c>
      <c r="DV452" s="13">
        <v>1.5920446099999999E-3</v>
      </c>
      <c r="DW452" s="13">
        <v>1.5761408560000002E-3</v>
      </c>
      <c r="DX452" s="13">
        <v>1.5611032620000001E-3</v>
      </c>
      <c r="DY452" s="13">
        <v>1.5456093800000001E-3</v>
      </c>
      <c r="DZ452" s="13">
        <v>1.530238218E-3</v>
      </c>
      <c r="EA452" s="13">
        <v>1.515156028E-3</v>
      </c>
      <c r="EB452" s="13">
        <v>1.4997839520000001E-3</v>
      </c>
      <c r="EC452" s="13">
        <v>1.4843930499999999E-3</v>
      </c>
      <c r="ED452" s="13">
        <v>1.4693640580000001E-3</v>
      </c>
      <c r="EE452" s="13">
        <v>1.4552193060000001E-3</v>
      </c>
      <c r="EF452" s="13">
        <v>1.440999742E-3</v>
      </c>
      <c r="EG452" s="13">
        <v>1.4273143580000001E-3</v>
      </c>
      <c r="EH452" s="13">
        <v>1.41406227E-3</v>
      </c>
      <c r="EI452" s="13">
        <v>1.400618706E-3</v>
      </c>
      <c r="EJ452" s="13">
        <v>1.38752612E-3</v>
      </c>
      <c r="EK452" s="13">
        <v>1.3750699920000002E-3</v>
      </c>
      <c r="EL452" s="13">
        <v>1.362557472E-3</v>
      </c>
      <c r="EM452" s="13">
        <v>1.3506189539999999E-3</v>
      </c>
      <c r="EN452" s="13">
        <v>1.339244498E-3</v>
      </c>
      <c r="EO452" s="13">
        <v>1.327557226E-3</v>
      </c>
      <c r="EP452" s="13">
        <v>1.315728864E-3</v>
      </c>
      <c r="EQ452" s="13">
        <v>1.3043470199999999E-3</v>
      </c>
      <c r="ER452" s="13">
        <v>1.29278974E-3</v>
      </c>
      <c r="ES452" s="13">
        <v>1.281656638E-3</v>
      </c>
      <c r="ET452" s="13">
        <v>1.271787846E-3</v>
      </c>
      <c r="EU452" s="13">
        <v>1.2622117060000001E-3</v>
      </c>
      <c r="EV452" s="13">
        <v>1.252479576E-3</v>
      </c>
      <c r="EW452" s="13">
        <v>1.2424365720000001E-3</v>
      </c>
      <c r="EX452" s="13">
        <v>1.2320879459999999E-3</v>
      </c>
      <c r="EY452" s="13">
        <v>1.2213402420000001E-3</v>
      </c>
      <c r="EZ452" s="13">
        <v>1.2113426860000001E-3</v>
      </c>
      <c r="FA452" s="13">
        <v>1.2013638320000001E-3</v>
      </c>
      <c r="FB452" s="13">
        <v>1.1913069659999999E-3</v>
      </c>
      <c r="FC452" s="13">
        <v>1.1826775E-3</v>
      </c>
      <c r="FD452" s="13">
        <v>1.1745127739999999E-3</v>
      </c>
      <c r="FE452" s="13">
        <v>1.1658638600000001E-3</v>
      </c>
      <c r="FF452" s="13">
        <v>1.15700397E-3</v>
      </c>
      <c r="FG452" s="13">
        <v>1.148389562E-3</v>
      </c>
      <c r="FH452" s="13">
        <v>1.140080096E-3</v>
      </c>
      <c r="FI452" s="13">
        <v>1.1320182080000001E-3</v>
      </c>
      <c r="FJ452" s="13">
        <v>1.1245570320000001E-3</v>
      </c>
      <c r="FK452" s="13">
        <v>1.116126554E-3</v>
      </c>
      <c r="FL452" s="13">
        <v>1.107701986E-3</v>
      </c>
      <c r="FM452" s="13">
        <v>1.099154208E-3</v>
      </c>
      <c r="FN452" s="13">
        <v>1.0905389000000001E-3</v>
      </c>
      <c r="FO452" s="13">
        <v>1.0819819179999999E-3</v>
      </c>
      <c r="FP452" s="13">
        <v>1.0737161659999999E-3</v>
      </c>
      <c r="FQ452" s="13">
        <v>1.0657944899999999E-3</v>
      </c>
      <c r="FR452" s="13">
        <v>1.0578734979999999E-3</v>
      </c>
      <c r="FS452" s="13">
        <v>1.0499753E-3</v>
      </c>
      <c r="FT452" s="13">
        <v>1.0423823899999999E-3</v>
      </c>
      <c r="FU452" s="13">
        <v>1.0345515379999999E-3</v>
      </c>
      <c r="FV452" s="13">
        <v>1.027298178E-3</v>
      </c>
      <c r="FW452" s="13">
        <v>1.0201903660000001E-3</v>
      </c>
      <c r="FX452" s="13">
        <v>1.013048618E-3</v>
      </c>
      <c r="FY452" s="13">
        <v>1.0055716960000001E-3</v>
      </c>
      <c r="FZ452" s="13">
        <v>9.9783931399999998E-4</v>
      </c>
      <c r="GA452" s="13">
        <v>9.9029389800000004E-4</v>
      </c>
      <c r="GB452" s="13">
        <v>9.8334004999999988E-4</v>
      </c>
      <c r="GC452" s="13">
        <v>9.7700636199999995E-4</v>
      </c>
      <c r="GD452" s="13">
        <v>9.7076273400000001E-4</v>
      </c>
      <c r="GE452" s="13">
        <v>9.6473683600000002E-4</v>
      </c>
      <c r="GF452" s="13">
        <v>9.5921773400000005E-4</v>
      </c>
      <c r="GG452" s="13">
        <v>9.5281925000000002E-4</v>
      </c>
      <c r="GH452" s="13">
        <v>9.4622815800000004E-4</v>
      </c>
      <c r="GI452" s="13">
        <v>9.3935417199999996E-4</v>
      </c>
      <c r="GJ452" s="13">
        <v>9.3213013600000009E-4</v>
      </c>
      <c r="GK452" s="13">
        <v>9.2547578600000015E-4</v>
      </c>
      <c r="GL452" s="13">
        <v>9.1935659600000008E-4</v>
      </c>
      <c r="GM452" s="13">
        <v>9.1345634599999991E-4</v>
      </c>
      <c r="GN452" s="13">
        <v>9.0781310000000008E-4</v>
      </c>
      <c r="GO452" s="13">
        <v>9.0260341200000007E-4</v>
      </c>
      <c r="GP452" s="13">
        <v>8.971168700000001E-4</v>
      </c>
      <c r="GQ452" s="13">
        <v>8.9186261400000003E-4</v>
      </c>
      <c r="GR452" s="13">
        <v>8.870755120000001E-4</v>
      </c>
      <c r="GS452" s="13">
        <v>8.8145133199999998E-4</v>
      </c>
      <c r="GT452" s="13">
        <v>8.7585553800000005E-4</v>
      </c>
      <c r="GU452" s="13">
        <v>8.7019933800000005E-4</v>
      </c>
      <c r="GV452" s="13">
        <v>8.6429908799999988E-4</v>
      </c>
      <c r="GW452" s="13">
        <v>8.5845066400000003E-4</v>
      </c>
      <c r="GX452" s="13">
        <v>8.5229401199999992E-4</v>
      </c>
    </row>
    <row r="453" spans="1:206" x14ac:dyDescent="0.25">
      <c r="A453" s="13" t="str">
        <f t="shared" si="5"/>
        <v>Boom-MEDIUM-1.2-20-20</v>
      </c>
      <c r="B453" s="13" t="s">
        <v>57</v>
      </c>
      <c r="C453" s="13" t="s">
        <v>31</v>
      </c>
      <c r="D453" s="23">
        <v>1.2</v>
      </c>
      <c r="E453" s="23">
        <v>20</v>
      </c>
      <c r="F453" s="32">
        <v>20</v>
      </c>
      <c r="G453" s="13">
        <v>0.50587624800000008</v>
      </c>
      <c r="H453" s="13">
        <v>0.33931533399999997</v>
      </c>
      <c r="I453" s="13">
        <v>0.24677210799999999</v>
      </c>
      <c r="J453" s="13">
        <v>0.18856904400000002</v>
      </c>
      <c r="K453" s="13">
        <v>0.14876197000000002</v>
      </c>
      <c r="L453" s="13">
        <v>0.12011613400000001</v>
      </c>
      <c r="M453" s="13">
        <v>9.8604073599999995E-2</v>
      </c>
      <c r="N453" s="13">
        <v>8.217964920000001E-2</v>
      </c>
      <c r="O453" s="13">
        <v>6.9471331799999994E-2</v>
      </c>
      <c r="P453" s="13">
        <v>5.9423486799999994E-2</v>
      </c>
      <c r="Q453" s="13">
        <v>5.1372838399999995E-2</v>
      </c>
      <c r="R453" s="13">
        <v>4.5557924000000007E-2</v>
      </c>
      <c r="S453" s="13">
        <v>4.0598615800000001E-2</v>
      </c>
      <c r="T453" s="13">
        <v>3.6356213200000001E-2</v>
      </c>
      <c r="U453" s="13">
        <v>3.2650747000000001E-2</v>
      </c>
      <c r="V453" s="13">
        <v>2.9509011600000003E-2</v>
      </c>
      <c r="W453" s="13">
        <v>2.6527954200000002E-2</v>
      </c>
      <c r="X453" s="13">
        <v>2.3881397400000004E-2</v>
      </c>
      <c r="Y453" s="13">
        <v>2.1568524999999998E-2</v>
      </c>
      <c r="Z453" s="13">
        <v>1.95774698E-2</v>
      </c>
      <c r="AA453" s="13">
        <v>1.7716507200000002E-2</v>
      </c>
      <c r="AB453" s="13">
        <v>1.6166679199999999E-2</v>
      </c>
      <c r="AC453" s="13">
        <v>1.4756197400000001E-2</v>
      </c>
      <c r="AD453" s="13">
        <v>1.35215428E-2</v>
      </c>
      <c r="AE453" s="13">
        <v>1.2457281000000001E-2</v>
      </c>
      <c r="AF453" s="13">
        <v>1.14814242E-2</v>
      </c>
      <c r="AG453" s="13">
        <v>1.062622226E-2</v>
      </c>
      <c r="AH453" s="13">
        <v>9.8099262400000008E-3</v>
      </c>
      <c r="AI453" s="13">
        <v>9.0823179199999993E-3</v>
      </c>
      <c r="AJ453" s="13">
        <v>8.4266395600000009E-3</v>
      </c>
      <c r="AK453" s="13">
        <v>7.8121993400000001E-3</v>
      </c>
      <c r="AL453" s="13">
        <v>7.2618840199999996E-3</v>
      </c>
      <c r="AM453" s="13">
        <v>6.7658799800000002E-3</v>
      </c>
      <c r="AN453" s="13">
        <v>6.3186425399999989E-3</v>
      </c>
      <c r="AO453" s="13">
        <v>5.9129591400000001E-3</v>
      </c>
      <c r="AP453" s="13">
        <v>5.5430220399999997E-3</v>
      </c>
      <c r="AQ453" s="13">
        <v>5.2051351400000008E-3</v>
      </c>
      <c r="AR453" s="13">
        <v>4.8991025000000004E-3</v>
      </c>
      <c r="AS453" s="13">
        <v>4.6198625200000003E-3</v>
      </c>
      <c r="AT453" s="13">
        <v>4.3641691400000005E-3</v>
      </c>
      <c r="AU453" s="13">
        <v>4.1301898200000004E-3</v>
      </c>
      <c r="AV453" s="13">
        <v>3.9162205600000001E-3</v>
      </c>
      <c r="AW453" s="13">
        <v>3.7195791200000002E-3</v>
      </c>
      <c r="AX453" s="13">
        <v>3.5352762400000003E-3</v>
      </c>
      <c r="AY453" s="13">
        <v>3.3640063599999995E-3</v>
      </c>
      <c r="AZ453" s="13">
        <v>3.20571816E-3</v>
      </c>
      <c r="BA453" s="13">
        <v>3.06004998E-3</v>
      </c>
      <c r="BB453" s="13">
        <v>2.9245138E-3</v>
      </c>
      <c r="BC453" s="13">
        <v>2.7976271599999998E-3</v>
      </c>
      <c r="BD453" s="13">
        <v>2.6793070400000004E-3</v>
      </c>
      <c r="BE453" s="13">
        <v>2.5682328400000003E-3</v>
      </c>
      <c r="BF453" s="13">
        <v>2.4639270200000002E-3</v>
      </c>
      <c r="BG453" s="13">
        <v>2.3652830200000001E-3</v>
      </c>
      <c r="BH453" s="13">
        <v>2.2726427400000001E-3</v>
      </c>
      <c r="BI453" s="13">
        <v>2.1883987599999998E-3</v>
      </c>
      <c r="BJ453" s="13">
        <v>2.1095140399999997E-3</v>
      </c>
      <c r="BK453" s="13">
        <v>2.0351368999999998E-3</v>
      </c>
      <c r="BL453" s="13">
        <v>1.9641042600000002E-3</v>
      </c>
      <c r="BM453" s="13">
        <v>1.89772692E-3</v>
      </c>
      <c r="BN453" s="13">
        <v>1.8358374199999999E-3</v>
      </c>
      <c r="BO453" s="13">
        <v>1.7784407600000001E-3</v>
      </c>
      <c r="BP453" s="13">
        <v>1.72527644E-3</v>
      </c>
      <c r="BQ453" s="13">
        <v>1.6734808E-3</v>
      </c>
      <c r="BR453" s="13">
        <v>1.6249626520000002E-3</v>
      </c>
      <c r="BS453" s="13">
        <v>1.577880286E-3</v>
      </c>
      <c r="BT453" s="13">
        <v>1.5325035019999999E-3</v>
      </c>
      <c r="BU453" s="13">
        <v>1.4904961460000001E-3</v>
      </c>
      <c r="BV453" s="13">
        <v>1.450702242E-3</v>
      </c>
      <c r="BW453" s="13">
        <v>1.4126644400000001E-3</v>
      </c>
      <c r="BX453" s="13">
        <v>1.3758587740000001E-3</v>
      </c>
      <c r="BY453" s="13">
        <v>1.339350384E-3</v>
      </c>
      <c r="BZ453" s="13">
        <v>1.302918578E-3</v>
      </c>
      <c r="CA453" s="13">
        <v>1.26875312E-3</v>
      </c>
      <c r="CB453" s="13">
        <v>1.2362654720000001E-3</v>
      </c>
      <c r="CC453" s="13">
        <v>1.2052780800000001E-3</v>
      </c>
      <c r="CD453" s="13">
        <v>1.1760408299999999E-3</v>
      </c>
      <c r="CE453" s="13">
        <v>1.147708576E-3</v>
      </c>
      <c r="CF453" s="13">
        <v>1.119492306E-3</v>
      </c>
      <c r="CG453" s="13">
        <v>1.09164283E-3</v>
      </c>
      <c r="CH453" s="13">
        <v>1.0644882759999999E-3</v>
      </c>
      <c r="CI453" s="13">
        <v>1.039007768E-3</v>
      </c>
      <c r="CJ453" s="13">
        <v>1.016423756E-3</v>
      </c>
      <c r="CK453" s="13">
        <v>9.9535039200000005E-4</v>
      </c>
      <c r="CL453" s="13">
        <v>9.7506035600000002E-4</v>
      </c>
      <c r="CM453" s="13">
        <v>9.5575956599999994E-4</v>
      </c>
      <c r="CN453" s="13">
        <v>9.3685329399999999E-4</v>
      </c>
      <c r="CO453" s="13">
        <v>9.1864070399999998E-4</v>
      </c>
      <c r="CP453" s="13">
        <v>9.0094523199999994E-4</v>
      </c>
      <c r="CQ453" s="13">
        <v>8.8448399199999987E-4</v>
      </c>
      <c r="CR453" s="13">
        <v>8.6951143000000002E-4</v>
      </c>
      <c r="CS453" s="13">
        <v>8.55859338E-4</v>
      </c>
      <c r="CT453" s="13">
        <v>8.4204552799999998E-4</v>
      </c>
      <c r="CU453" s="13">
        <v>8.2822171000000006E-4</v>
      </c>
      <c r="CV453" s="13">
        <v>8.1476536999999999E-4</v>
      </c>
      <c r="CW453" s="13">
        <v>8.0098753999999998E-4</v>
      </c>
      <c r="CX453" s="13">
        <v>7.8812290400000001E-4</v>
      </c>
      <c r="CY453" s="13">
        <v>7.7595593200000001E-4</v>
      </c>
      <c r="CZ453" s="13">
        <v>7.6460699599999995E-4</v>
      </c>
      <c r="DA453" s="13">
        <v>7.5381008399999993E-4</v>
      </c>
      <c r="DB453" s="13">
        <v>7.4256719400000006E-4</v>
      </c>
      <c r="DC453" s="13">
        <v>7.3105236999999998E-4</v>
      </c>
      <c r="DD453" s="13">
        <v>7.2048445599999999E-4</v>
      </c>
      <c r="DE453" s="13">
        <v>7.1012414199999999E-4</v>
      </c>
      <c r="DF453" s="13">
        <v>7.0059895400000007E-4</v>
      </c>
      <c r="DG453" s="13">
        <v>6.9207023800000006E-4</v>
      </c>
      <c r="DH453" s="13">
        <v>6.8353753200000005E-4</v>
      </c>
      <c r="DI453" s="13">
        <v>6.7490911799999997E-4</v>
      </c>
      <c r="DJ453" s="13">
        <v>6.6541068400000005E-4</v>
      </c>
      <c r="DK453" s="13">
        <v>6.5596002000000006E-4</v>
      </c>
      <c r="DL453" s="13">
        <v>6.4713095799999996E-4</v>
      </c>
      <c r="DM453" s="13">
        <v>6.3944174799999997E-4</v>
      </c>
      <c r="DN453" s="13">
        <v>6.3180299200000004E-4</v>
      </c>
      <c r="DO453" s="13">
        <v>6.2510075999999996E-4</v>
      </c>
      <c r="DP453" s="13">
        <v>6.1856280799999993E-4</v>
      </c>
      <c r="DQ453" s="13">
        <v>6.10826398E-4</v>
      </c>
      <c r="DR453" s="13">
        <v>6.032147099999999E-4</v>
      </c>
      <c r="DS453" s="13">
        <v>5.9607471000000002E-4</v>
      </c>
      <c r="DT453" s="13">
        <v>5.8953938999999999E-4</v>
      </c>
      <c r="DU453" s="13">
        <v>5.8317453000000005E-4</v>
      </c>
      <c r="DV453" s="13">
        <v>5.7710758599999992E-4</v>
      </c>
      <c r="DW453" s="13">
        <v>5.7098585599999992E-4</v>
      </c>
      <c r="DX453" s="13">
        <v>5.6450597399999999E-4</v>
      </c>
      <c r="DY453" s="13">
        <v>5.5720559599999997E-4</v>
      </c>
      <c r="DZ453" s="13">
        <v>5.4924818800000002E-4</v>
      </c>
      <c r="EA453" s="13">
        <v>5.4206756800000003E-4</v>
      </c>
      <c r="EB453" s="13">
        <v>5.3501596199999996E-4</v>
      </c>
      <c r="EC453" s="13">
        <v>5.2784899799999995E-4</v>
      </c>
      <c r="ED453" s="13">
        <v>5.2121629600000003E-4</v>
      </c>
      <c r="EE453" s="13">
        <v>5.1514939199999996E-4</v>
      </c>
      <c r="EF453" s="13">
        <v>5.09176182E-4</v>
      </c>
      <c r="EG453" s="13">
        <v>5.0297235199999997E-4</v>
      </c>
      <c r="EH453" s="13">
        <v>4.9753937799999997E-4</v>
      </c>
      <c r="EI453" s="13">
        <v>4.9224090800000008E-4</v>
      </c>
      <c r="EJ453" s="13">
        <v>4.8688145800000006E-4</v>
      </c>
      <c r="EK453" s="13">
        <v>4.8108175199999999E-4</v>
      </c>
      <c r="EL453" s="13">
        <v>4.7577339339999999E-4</v>
      </c>
      <c r="EM453" s="13">
        <v>4.7086096240000005E-4</v>
      </c>
      <c r="EN453" s="13">
        <v>4.6636928299999996E-4</v>
      </c>
      <c r="EO453" s="13">
        <v>4.622256536E-4</v>
      </c>
      <c r="EP453" s="13">
        <v>4.5854981239999996E-4</v>
      </c>
      <c r="EQ453" s="13">
        <v>4.5543162419999997E-4</v>
      </c>
      <c r="ER453" s="13">
        <v>4.517180002E-4</v>
      </c>
      <c r="ES453" s="13">
        <v>4.4762003659999997E-4</v>
      </c>
      <c r="ET453" s="13">
        <v>4.4386634380000003E-4</v>
      </c>
      <c r="EU453" s="13">
        <v>4.40670568E-4</v>
      </c>
      <c r="EV453" s="13">
        <v>4.3725278479999995E-4</v>
      </c>
      <c r="EW453" s="13">
        <v>4.3381472860000003E-4</v>
      </c>
      <c r="EX453" s="13">
        <v>4.3113160179999999E-4</v>
      </c>
      <c r="EY453" s="13">
        <v>4.2878699239999997E-4</v>
      </c>
      <c r="EZ453" s="13">
        <v>4.2601295000000003E-4</v>
      </c>
      <c r="FA453" s="13">
        <v>4.2291497239999997E-4</v>
      </c>
      <c r="FB453" s="13">
        <v>4.20428307E-4</v>
      </c>
      <c r="FC453" s="13">
        <v>4.183332848E-4</v>
      </c>
      <c r="FD453" s="13">
        <v>4.1632156039999999E-4</v>
      </c>
      <c r="FE453" s="13">
        <v>4.142263118E-4</v>
      </c>
      <c r="FF453" s="13">
        <v>4.1259209460000002E-4</v>
      </c>
      <c r="FG453" s="13">
        <v>4.1151852840000001E-4</v>
      </c>
      <c r="FH453" s="13">
        <v>4.1003407360000005E-4</v>
      </c>
      <c r="FI453" s="13">
        <v>4.0802912039999999E-4</v>
      </c>
      <c r="FJ453" s="13">
        <v>4.06259751E-4</v>
      </c>
      <c r="FK453" s="13">
        <v>4.0483982459999998E-4</v>
      </c>
      <c r="FL453" s="13">
        <v>4.0299647379999997E-4</v>
      </c>
      <c r="FM453" s="13">
        <v>4.0135148199999996E-4</v>
      </c>
      <c r="FN453" s="13">
        <v>4.0065468360000003E-4</v>
      </c>
      <c r="FO453" s="13">
        <v>3.9992718920000002E-4</v>
      </c>
      <c r="FP453" s="13">
        <v>3.9935943760000003E-4</v>
      </c>
      <c r="FQ453" s="13">
        <v>3.9925616180000001E-4</v>
      </c>
      <c r="FR453" s="13">
        <v>3.988893966E-4</v>
      </c>
      <c r="FS453" s="13">
        <v>3.9796743939999999E-4</v>
      </c>
      <c r="FT453" s="13">
        <v>3.9628193980000004E-4</v>
      </c>
      <c r="FU453" s="13">
        <v>3.939275426E-4</v>
      </c>
      <c r="FV453" s="13">
        <v>3.9166397699999999E-4</v>
      </c>
      <c r="FW453" s="13">
        <v>3.8929480519999998E-4</v>
      </c>
      <c r="FX453" s="13">
        <v>3.866214174E-4</v>
      </c>
      <c r="FY453" s="13">
        <v>3.8493617720000001E-4</v>
      </c>
      <c r="FZ453" s="13">
        <v>3.84109961E-4</v>
      </c>
      <c r="GA453" s="13">
        <v>3.8328489740000003E-4</v>
      </c>
      <c r="GB453" s="13">
        <v>3.8273313999999999E-4</v>
      </c>
      <c r="GC453" s="13">
        <v>3.8271123580000001E-4</v>
      </c>
      <c r="GD453" s="13">
        <v>3.8307549140000004E-4</v>
      </c>
      <c r="GE453" s="13">
        <v>3.8317080319999995E-4</v>
      </c>
      <c r="GF453" s="13">
        <v>3.8241201819999999E-4</v>
      </c>
      <c r="GG453" s="13">
        <v>3.815104836E-4</v>
      </c>
      <c r="GH453" s="13">
        <v>3.8037384260000001E-4</v>
      </c>
      <c r="GI453" s="13">
        <v>3.7805852000000005E-4</v>
      </c>
      <c r="GJ453" s="13">
        <v>3.7511603339999999E-4</v>
      </c>
      <c r="GK453" s="13">
        <v>3.7194866059999998E-4</v>
      </c>
      <c r="GL453" s="13">
        <v>3.689684036E-4</v>
      </c>
      <c r="GM453" s="13">
        <v>3.6669049420000007E-4</v>
      </c>
      <c r="GN453" s="13">
        <v>3.649159458E-4</v>
      </c>
      <c r="GO453" s="13">
        <v>3.6395320000000004E-4</v>
      </c>
      <c r="GP453" s="13">
        <v>3.642066552E-4</v>
      </c>
      <c r="GQ453" s="13">
        <v>3.6497233480000004E-4</v>
      </c>
      <c r="GR453" s="13">
        <v>3.6564706939999999E-4</v>
      </c>
      <c r="GS453" s="13">
        <v>3.6648981019999998E-4</v>
      </c>
      <c r="GT453" s="13">
        <v>3.6671493859999999E-4</v>
      </c>
      <c r="GU453" s="13">
        <v>3.6593035779999996E-4</v>
      </c>
      <c r="GV453" s="13">
        <v>3.645173914E-4</v>
      </c>
      <c r="GW453" s="13">
        <v>3.6218022700000005E-4</v>
      </c>
      <c r="GX453" s="13">
        <v>3.5939480860000002E-4</v>
      </c>
    </row>
    <row r="454" spans="1:206" x14ac:dyDescent="0.25">
      <c r="A454" s="13" t="str">
        <f t="shared" si="5"/>
        <v>Boom-MEDIUM-1.2-14-20</v>
      </c>
      <c r="B454" s="13" t="s">
        <v>57</v>
      </c>
      <c r="C454" s="13" t="s">
        <v>31</v>
      </c>
      <c r="D454" s="23">
        <v>1.2</v>
      </c>
      <c r="E454" s="23">
        <v>14</v>
      </c>
      <c r="F454" s="32">
        <v>20</v>
      </c>
      <c r="G454" s="13">
        <v>0.40323081399999999</v>
      </c>
      <c r="H454" s="13">
        <v>0.245636778</v>
      </c>
      <c r="I454" s="13">
        <v>0.16756438600000001</v>
      </c>
      <c r="J454" s="13">
        <v>0.12191639800000001</v>
      </c>
      <c r="K454" s="13">
        <v>9.2669318000000001E-2</v>
      </c>
      <c r="L454" s="13">
        <v>7.2656230799999999E-2</v>
      </c>
      <c r="M454" s="13">
        <v>5.84336118E-2</v>
      </c>
      <c r="N454" s="13">
        <v>4.7854587599999998E-2</v>
      </c>
      <c r="O454" s="13">
        <v>4.0635670200000001E-2</v>
      </c>
      <c r="P454" s="13">
        <v>3.4958168800000002E-2</v>
      </c>
      <c r="Q454" s="13">
        <v>3.0634204400000004E-2</v>
      </c>
      <c r="R454" s="13">
        <v>2.7008575E-2</v>
      </c>
      <c r="S454" s="13">
        <v>2.3916417400000001E-2</v>
      </c>
      <c r="T454" s="13">
        <v>2.1183519599999999E-2</v>
      </c>
      <c r="U454" s="13">
        <v>1.8787104400000004E-2</v>
      </c>
      <c r="V454" s="13">
        <v>1.6665420600000001E-2</v>
      </c>
      <c r="W454" s="13">
        <v>1.4727152199999999E-2</v>
      </c>
      <c r="X454" s="13">
        <v>1.31244846E-2</v>
      </c>
      <c r="Y454" s="13">
        <v>1.1794656200000002E-2</v>
      </c>
      <c r="Z454" s="13">
        <v>1.0646983300000001E-2</v>
      </c>
      <c r="AA454" s="13">
        <v>9.6589252599999995E-3</v>
      </c>
      <c r="AB454" s="13">
        <v>8.7998034200000002E-3</v>
      </c>
      <c r="AC454" s="13">
        <v>8.0496244000000002E-3</v>
      </c>
      <c r="AD454" s="13">
        <v>7.3872243399999999E-3</v>
      </c>
      <c r="AE454" s="13">
        <v>6.7612890000000002E-3</v>
      </c>
      <c r="AF454" s="13">
        <v>6.2138755800000001E-3</v>
      </c>
      <c r="AG454" s="13">
        <v>5.7086044600000007E-3</v>
      </c>
      <c r="AH454" s="13">
        <v>5.264627840000001E-3</v>
      </c>
      <c r="AI454" s="13">
        <v>4.8746106600000005E-3</v>
      </c>
      <c r="AJ454" s="13">
        <v>4.5290553799999999E-3</v>
      </c>
      <c r="AK454" s="13">
        <v>4.2214700600000004E-3</v>
      </c>
      <c r="AL454" s="13">
        <v>3.9474574799999995E-3</v>
      </c>
      <c r="AM454" s="13">
        <v>3.7023918E-3</v>
      </c>
      <c r="AN454" s="13">
        <v>3.4825238400000001E-3</v>
      </c>
      <c r="AO454" s="13">
        <v>3.2844079600000001E-3</v>
      </c>
      <c r="AP454" s="13">
        <v>3.1042109400000002E-3</v>
      </c>
      <c r="AQ454" s="13">
        <v>2.9396315399999999E-3</v>
      </c>
      <c r="AR454" s="13">
        <v>2.7898289000000001E-3</v>
      </c>
      <c r="AS454" s="13">
        <v>2.6526500200000002E-3</v>
      </c>
      <c r="AT454" s="13">
        <v>2.5275128999999999E-3</v>
      </c>
      <c r="AU454" s="13">
        <v>2.4121124000000002E-3</v>
      </c>
      <c r="AV454" s="13">
        <v>2.3063641200000004E-3</v>
      </c>
      <c r="AW454" s="13">
        <v>2.2084695599999997E-3</v>
      </c>
      <c r="AX454" s="13">
        <v>2.1178039600000002E-3</v>
      </c>
      <c r="AY454" s="13">
        <v>2.0337115999999999E-3</v>
      </c>
      <c r="AZ454" s="13">
        <v>1.95598248E-3</v>
      </c>
      <c r="BA454" s="13">
        <v>1.8844852E-3</v>
      </c>
      <c r="BB454" s="13">
        <v>1.81677632E-3</v>
      </c>
      <c r="BC454" s="13">
        <v>1.7536365459999998E-3</v>
      </c>
      <c r="BD454" s="13">
        <v>1.6947497800000001E-3</v>
      </c>
      <c r="BE454" s="13">
        <v>1.639820306E-3</v>
      </c>
      <c r="BF454" s="13">
        <v>1.5883459740000001E-3</v>
      </c>
      <c r="BG454" s="13">
        <v>1.539688766E-3</v>
      </c>
      <c r="BH454" s="13">
        <v>1.4933560800000001E-3</v>
      </c>
      <c r="BI454" s="13">
        <v>1.4495020679999998E-3</v>
      </c>
      <c r="BJ454" s="13">
        <v>1.40697468E-3</v>
      </c>
      <c r="BK454" s="13">
        <v>1.3664626380000002E-3</v>
      </c>
      <c r="BL454" s="13">
        <v>1.3287864180000001E-3</v>
      </c>
      <c r="BM454" s="13">
        <v>1.292708726E-3</v>
      </c>
      <c r="BN454" s="13">
        <v>1.2572930340000001E-3</v>
      </c>
      <c r="BO454" s="13">
        <v>1.223865598E-3</v>
      </c>
      <c r="BP454" s="13">
        <v>1.1912979459999999E-3</v>
      </c>
      <c r="BQ454" s="13">
        <v>1.1603322640000001E-3</v>
      </c>
      <c r="BR454" s="13">
        <v>1.131461822E-3</v>
      </c>
      <c r="BS454" s="13">
        <v>1.103289468E-3</v>
      </c>
      <c r="BT454" s="13">
        <v>1.076917842E-3</v>
      </c>
      <c r="BU454" s="13">
        <v>1.052051986E-3</v>
      </c>
      <c r="BV454" s="13">
        <v>1.0285771120000001E-3</v>
      </c>
      <c r="BW454" s="13">
        <v>1.0068627820000002E-3</v>
      </c>
      <c r="BX454" s="13">
        <v>9.8745103799999993E-4</v>
      </c>
      <c r="BY454" s="13">
        <v>9.6867927600000005E-4</v>
      </c>
      <c r="BZ454" s="13">
        <v>9.5071644000000008E-4</v>
      </c>
      <c r="CA454" s="13">
        <v>9.3355483799999997E-4</v>
      </c>
      <c r="CB454" s="13">
        <v>9.1743214000000002E-4</v>
      </c>
      <c r="CC454" s="13">
        <v>9.0237498000000005E-4</v>
      </c>
      <c r="CD454" s="13">
        <v>8.8828935999999998E-4</v>
      </c>
      <c r="CE454" s="13">
        <v>8.7543046400000006E-4</v>
      </c>
      <c r="CF454" s="13">
        <v>8.6276043599999995E-4</v>
      </c>
      <c r="CG454" s="13">
        <v>8.5035386200000011E-4</v>
      </c>
      <c r="CH454" s="13">
        <v>8.3790843400000006E-4</v>
      </c>
      <c r="CI454" s="13">
        <v>8.2646343800000003E-4</v>
      </c>
      <c r="CJ454" s="13">
        <v>8.15952732E-4</v>
      </c>
      <c r="CK454" s="13">
        <v>8.0659575600000003E-4</v>
      </c>
      <c r="CL454" s="13">
        <v>7.97213994E-4</v>
      </c>
      <c r="CM454" s="13">
        <v>7.8833002000000009E-4</v>
      </c>
      <c r="CN454" s="13">
        <v>7.7977253799999999E-4</v>
      </c>
      <c r="CO454" s="13">
        <v>7.7161643600000003E-4</v>
      </c>
      <c r="CP454" s="13">
        <v>7.6404910599999994E-4</v>
      </c>
      <c r="CQ454" s="13">
        <v>7.5705822999999996E-4</v>
      </c>
      <c r="CR454" s="13">
        <v>7.5056686000000007E-4</v>
      </c>
      <c r="CS454" s="13">
        <v>7.44250682E-4</v>
      </c>
      <c r="CT454" s="13">
        <v>7.3794912200000006E-4</v>
      </c>
      <c r="CU454" s="13">
        <v>7.3170272199999992E-4</v>
      </c>
      <c r="CV454" s="13">
        <v>7.2534718000000003E-4</v>
      </c>
      <c r="CW454" s="13">
        <v>7.1920113600000004E-4</v>
      </c>
      <c r="CX454" s="13">
        <v>7.1338658399999993E-4</v>
      </c>
      <c r="CY454" s="13">
        <v>7.0718537800000005E-4</v>
      </c>
      <c r="CZ454" s="13">
        <v>7.0149784199999992E-4</v>
      </c>
      <c r="DA454" s="13">
        <v>6.9619591999999994E-4</v>
      </c>
      <c r="DB454" s="13">
        <v>6.9090821800000006E-4</v>
      </c>
      <c r="DC454" s="13">
        <v>6.8536647800000001E-4</v>
      </c>
      <c r="DD454" s="13">
        <v>6.7955954199999994E-4</v>
      </c>
      <c r="DE454" s="13">
        <v>6.7314324799999995E-4</v>
      </c>
      <c r="DF454" s="13">
        <v>6.6715250799999999E-4</v>
      </c>
      <c r="DG454" s="13">
        <v>6.62056938E-4</v>
      </c>
      <c r="DH454" s="13">
        <v>6.5690550800000008E-4</v>
      </c>
      <c r="DI454" s="13">
        <v>6.5215766000000007E-4</v>
      </c>
      <c r="DJ454" s="13">
        <v>6.4714830600000003E-4</v>
      </c>
      <c r="DK454" s="13">
        <v>6.4191678199999999E-4</v>
      </c>
      <c r="DL454" s="13">
        <v>6.3614775400000002E-4</v>
      </c>
      <c r="DM454" s="13">
        <v>6.3055679599999996E-4</v>
      </c>
      <c r="DN454" s="13">
        <v>6.2545389599999999E-4</v>
      </c>
      <c r="DO454" s="13">
        <v>6.2124280799999996E-4</v>
      </c>
      <c r="DP454" s="13">
        <v>6.1728307199999987E-4</v>
      </c>
      <c r="DQ454" s="13">
        <v>6.1275567000000002E-4</v>
      </c>
      <c r="DR454" s="13">
        <v>6.0789474400000005E-4</v>
      </c>
      <c r="DS454" s="13">
        <v>6.03251072E-4</v>
      </c>
      <c r="DT454" s="13">
        <v>5.9858871999999999E-4</v>
      </c>
      <c r="DU454" s="13">
        <v>5.9384450599999999E-4</v>
      </c>
      <c r="DV454" s="13">
        <v>5.8946399799999995E-4</v>
      </c>
      <c r="DW454" s="13">
        <v>5.8527058599999997E-4</v>
      </c>
      <c r="DX454" s="13">
        <v>5.8140620399999997E-4</v>
      </c>
      <c r="DY454" s="13">
        <v>5.7728312799999997E-4</v>
      </c>
      <c r="DZ454" s="13">
        <v>5.7261310199999995E-4</v>
      </c>
      <c r="EA454" s="13">
        <v>5.6846100000000003E-4</v>
      </c>
      <c r="EB454" s="13">
        <v>5.6509385600000007E-4</v>
      </c>
      <c r="EC454" s="13">
        <v>5.6182044399999994E-4</v>
      </c>
      <c r="ED454" s="13">
        <v>5.5851078600000002E-4</v>
      </c>
      <c r="EE454" s="13">
        <v>5.5505206600000006E-4</v>
      </c>
      <c r="EF454" s="13">
        <v>5.5205760599999997E-4</v>
      </c>
      <c r="EG454" s="13">
        <v>5.4922026600000002E-4</v>
      </c>
      <c r="EH454" s="13">
        <v>5.4588904599999996E-4</v>
      </c>
      <c r="EI454" s="13">
        <v>5.4283046599999999E-4</v>
      </c>
      <c r="EJ454" s="13">
        <v>5.4082602400000001E-4</v>
      </c>
      <c r="EK454" s="13">
        <v>5.3889349400000001E-4</v>
      </c>
      <c r="EL454" s="13">
        <v>5.3648132400000001E-4</v>
      </c>
      <c r="EM454" s="13">
        <v>5.3414832400000003E-4</v>
      </c>
      <c r="EN454" s="13">
        <v>5.31504928E-4</v>
      </c>
      <c r="EO454" s="13">
        <v>5.2872893799999995E-4</v>
      </c>
      <c r="EP454" s="13">
        <v>5.2529030800000005E-4</v>
      </c>
      <c r="EQ454" s="13">
        <v>5.2132299799999998E-4</v>
      </c>
      <c r="ER454" s="13">
        <v>5.1762404799999997E-4</v>
      </c>
      <c r="ES454" s="13">
        <v>5.1438176799999992E-4</v>
      </c>
      <c r="ET454" s="13">
        <v>5.1091996400000003E-4</v>
      </c>
      <c r="EU454" s="13">
        <v>5.0752969599999998E-4</v>
      </c>
      <c r="EV454" s="13">
        <v>5.0450518600000005E-4</v>
      </c>
      <c r="EW454" s="13">
        <v>5.0131359999999996E-4</v>
      </c>
      <c r="EX454" s="13">
        <v>4.9812401000000003E-4</v>
      </c>
      <c r="EY454" s="13">
        <v>4.9502525800000001E-4</v>
      </c>
      <c r="EZ454" s="13">
        <v>4.9199063800000004E-4</v>
      </c>
      <c r="FA454" s="13">
        <v>4.8913496199999996E-4</v>
      </c>
      <c r="FB454" s="13">
        <v>4.8638343199999996E-4</v>
      </c>
      <c r="FC454" s="13">
        <v>4.8325849999999998E-4</v>
      </c>
      <c r="FD454" s="13">
        <v>4.7990559400000005E-4</v>
      </c>
      <c r="FE454" s="13">
        <v>4.7618872800000002E-4</v>
      </c>
      <c r="FF454" s="13">
        <v>4.7210674799999996E-4</v>
      </c>
      <c r="FG454" s="13">
        <v>4.6830136799999995E-4</v>
      </c>
      <c r="FH454" s="13">
        <v>4.6481229999999999E-4</v>
      </c>
      <c r="FI454" s="13">
        <v>4.61548826E-4</v>
      </c>
      <c r="FJ454" s="13">
        <v>4.58546936E-4</v>
      </c>
      <c r="FK454" s="13">
        <v>4.5600683599999998E-4</v>
      </c>
      <c r="FL454" s="13">
        <v>4.53583576E-4</v>
      </c>
      <c r="FM454" s="13">
        <v>4.5094169000000001E-4</v>
      </c>
      <c r="FN454" s="13">
        <v>4.48320324E-4</v>
      </c>
      <c r="FO454" s="13">
        <v>4.4567598599999999E-4</v>
      </c>
      <c r="FP454" s="13">
        <v>4.4274765599999999E-4</v>
      </c>
      <c r="FQ454" s="13">
        <v>4.3926867999999998E-4</v>
      </c>
      <c r="FR454" s="13">
        <v>4.3569614399999998E-4</v>
      </c>
      <c r="FS454" s="13">
        <v>4.3235809800000002E-4</v>
      </c>
      <c r="FT454" s="13">
        <v>4.2897310599999993E-4</v>
      </c>
      <c r="FU454" s="13">
        <v>4.2581538580000003E-4</v>
      </c>
      <c r="FV454" s="13">
        <v>4.2289055239999997E-4</v>
      </c>
      <c r="FW454" s="13">
        <v>4.2020571519999996E-4</v>
      </c>
      <c r="FX454" s="13">
        <v>4.1782985639999995E-4</v>
      </c>
      <c r="FY454" s="13">
        <v>4.1555848359999995E-4</v>
      </c>
      <c r="FZ454" s="13">
        <v>4.1315226619999994E-4</v>
      </c>
      <c r="GA454" s="13">
        <v>4.1091467899999996E-4</v>
      </c>
      <c r="GB454" s="13">
        <v>4.0855544439999999E-4</v>
      </c>
      <c r="GC454" s="13">
        <v>4.0561363660000002E-4</v>
      </c>
      <c r="GD454" s="13">
        <v>4.0283829379999999E-4</v>
      </c>
      <c r="GE454" s="13">
        <v>4.0043286039999999E-4</v>
      </c>
      <c r="GF454" s="13">
        <v>3.9822377620000001E-4</v>
      </c>
      <c r="GG454" s="13">
        <v>3.9606360020000004E-4</v>
      </c>
      <c r="GH454" s="13">
        <v>3.9384435199999997E-4</v>
      </c>
      <c r="GI454" s="13">
        <v>3.918080162E-4</v>
      </c>
      <c r="GJ454" s="13">
        <v>3.900370576E-4</v>
      </c>
      <c r="GK454" s="13">
        <v>3.8806015520000001E-4</v>
      </c>
      <c r="GL454" s="13">
        <v>3.8584543399999995E-4</v>
      </c>
      <c r="GM454" s="13">
        <v>3.8396812719999998E-4</v>
      </c>
      <c r="GN454" s="13">
        <v>3.820852742E-4</v>
      </c>
      <c r="GO454" s="13">
        <v>3.7949073860000002E-4</v>
      </c>
      <c r="GP454" s="13">
        <v>3.7607700920000003E-4</v>
      </c>
      <c r="GQ454" s="13">
        <v>3.7267235939999994E-4</v>
      </c>
      <c r="GR454" s="13">
        <v>3.6956668500000002E-4</v>
      </c>
      <c r="GS454" s="13">
        <v>3.6623922600000005E-4</v>
      </c>
      <c r="GT454" s="13">
        <v>3.6283021320000005E-4</v>
      </c>
      <c r="GU454" s="13">
        <v>3.5995668519999996E-4</v>
      </c>
      <c r="GV454" s="13">
        <v>3.576740726E-4</v>
      </c>
      <c r="GW454" s="13">
        <v>3.5552411260000004E-4</v>
      </c>
      <c r="GX454" s="13">
        <v>3.5321335319999996E-4</v>
      </c>
    </row>
    <row r="455" spans="1:206" x14ac:dyDescent="0.25">
      <c r="A455" s="13" t="str">
        <f t="shared" si="5"/>
        <v>Boom-MEDIUM-1.2-7-20</v>
      </c>
      <c r="B455" s="13" t="s">
        <v>57</v>
      </c>
      <c r="C455" s="13" t="s">
        <v>31</v>
      </c>
      <c r="D455" s="23">
        <v>1.2</v>
      </c>
      <c r="E455" s="23">
        <v>7</v>
      </c>
      <c r="F455" s="32">
        <v>20</v>
      </c>
      <c r="G455" s="13">
        <v>0.201446236</v>
      </c>
      <c r="H455" s="13">
        <v>9.7018806200000002E-2</v>
      </c>
      <c r="I455" s="13">
        <v>5.8647702400000001E-2</v>
      </c>
      <c r="J455" s="13">
        <v>3.9488194000000004E-2</v>
      </c>
      <c r="K455" s="13">
        <v>2.8687348599999999E-2</v>
      </c>
      <c r="L455" s="13">
        <v>2.2856650799999999E-2</v>
      </c>
      <c r="M455" s="13">
        <v>1.8766062400000002E-2</v>
      </c>
      <c r="N455" s="13">
        <v>1.60271432E-2</v>
      </c>
      <c r="O455" s="13">
        <v>1.4240286800000002E-2</v>
      </c>
      <c r="P455" s="13">
        <v>1.2898055000000002E-2</v>
      </c>
      <c r="Q455" s="13">
        <v>1.1741319060000002E-2</v>
      </c>
      <c r="R455" s="13">
        <v>1.069500856E-2</v>
      </c>
      <c r="S455" s="13">
        <v>9.7359774000000017E-3</v>
      </c>
      <c r="T455" s="13">
        <v>8.79688086E-3</v>
      </c>
      <c r="U455" s="13">
        <v>7.8750376800000021E-3</v>
      </c>
      <c r="V455" s="13">
        <v>6.9949797199999999E-3</v>
      </c>
      <c r="W455" s="13">
        <v>6.1453095800000001E-3</v>
      </c>
      <c r="X455" s="13">
        <v>5.54046036E-3</v>
      </c>
      <c r="Y455" s="13">
        <v>5.0465589600000001E-3</v>
      </c>
      <c r="Z455" s="13">
        <v>4.6323984800000009E-3</v>
      </c>
      <c r="AA455" s="13">
        <v>4.2501413400000002E-3</v>
      </c>
      <c r="AB455" s="13">
        <v>3.9182565400000006E-3</v>
      </c>
      <c r="AC455" s="13">
        <v>3.6445174E-3</v>
      </c>
      <c r="AD455" s="13">
        <v>3.4192745200000004E-3</v>
      </c>
      <c r="AE455" s="13">
        <v>3.2305839200000002E-3</v>
      </c>
      <c r="AF455" s="13">
        <v>3.06848548E-3</v>
      </c>
      <c r="AG455" s="13">
        <v>2.92601992E-3</v>
      </c>
      <c r="AH455" s="13">
        <v>2.7995905399999998E-3</v>
      </c>
      <c r="AI455" s="13">
        <v>2.68684462E-3</v>
      </c>
      <c r="AJ455" s="13">
        <v>2.5848160799999999E-3</v>
      </c>
      <c r="AK455" s="13">
        <v>2.4919190199999999E-3</v>
      </c>
      <c r="AL455" s="13">
        <v>2.4076381840000003E-3</v>
      </c>
      <c r="AM455" s="13">
        <v>2.3297185020000003E-3</v>
      </c>
      <c r="AN455" s="13">
        <v>2.2576975620000003E-3</v>
      </c>
      <c r="AO455" s="13">
        <v>2.1907518639999999E-3</v>
      </c>
      <c r="AP455" s="13">
        <v>2.1278226199999998E-3</v>
      </c>
      <c r="AQ455" s="13">
        <v>2.0684901820000002E-3</v>
      </c>
      <c r="AR455" s="13">
        <v>2.0129761439999999E-3</v>
      </c>
      <c r="AS455" s="13">
        <v>1.9599163480000003E-3</v>
      </c>
      <c r="AT455" s="13">
        <v>1.9102382660000001E-3</v>
      </c>
      <c r="AU455" s="13">
        <v>1.8629897840000001E-3</v>
      </c>
      <c r="AV455" s="13">
        <v>1.8185024919999998E-3</v>
      </c>
      <c r="AW455" s="13">
        <v>1.7763489760000001E-3</v>
      </c>
      <c r="AX455" s="13">
        <v>1.735751226E-3</v>
      </c>
      <c r="AY455" s="13">
        <v>1.6977971499999999E-3</v>
      </c>
      <c r="AZ455" s="13">
        <v>1.6614467139999998E-3</v>
      </c>
      <c r="BA455" s="13">
        <v>1.627387904E-3</v>
      </c>
      <c r="BB455" s="13">
        <v>1.594984554E-3</v>
      </c>
      <c r="BC455" s="13">
        <v>1.5646212939999999E-3</v>
      </c>
      <c r="BD455" s="13">
        <v>1.5362158860000002E-3</v>
      </c>
      <c r="BE455" s="13">
        <v>1.5088243039999998E-3</v>
      </c>
      <c r="BF455" s="13">
        <v>1.4830579239999999E-3</v>
      </c>
      <c r="BG455" s="13">
        <v>1.4585781320000002E-3</v>
      </c>
      <c r="BH455" s="13">
        <v>1.4355117980000001E-3</v>
      </c>
      <c r="BI455" s="13">
        <v>1.4132783060000001E-3</v>
      </c>
      <c r="BJ455" s="13">
        <v>1.391320578E-3</v>
      </c>
      <c r="BK455" s="13">
        <v>1.370028356E-3</v>
      </c>
      <c r="BL455" s="13">
        <v>1.3490641520000001E-3</v>
      </c>
      <c r="BM455" s="13">
        <v>1.3292058839999999E-3</v>
      </c>
      <c r="BN455" s="13">
        <v>1.30950018E-3</v>
      </c>
      <c r="BO455" s="13">
        <v>1.2905438040000002E-3</v>
      </c>
      <c r="BP455" s="13">
        <v>1.2714374619999999E-3</v>
      </c>
      <c r="BQ455" s="13">
        <v>1.252853322E-3</v>
      </c>
      <c r="BR455" s="13">
        <v>1.2348655920000002E-3</v>
      </c>
      <c r="BS455" s="13">
        <v>1.2167452720000002E-3</v>
      </c>
      <c r="BT455" s="13">
        <v>1.199386926E-3</v>
      </c>
      <c r="BU455" s="13">
        <v>1.1824766200000001E-3</v>
      </c>
      <c r="BV455" s="13">
        <v>1.1658493219999998E-3</v>
      </c>
      <c r="BW455" s="13">
        <v>1.1501869800000001E-3</v>
      </c>
      <c r="BX455" s="13">
        <v>1.133852772E-3</v>
      </c>
      <c r="BY455" s="13">
        <v>1.1183284619999999E-3</v>
      </c>
      <c r="BZ455" s="13">
        <v>1.1034015439999999E-3</v>
      </c>
      <c r="CA455" s="13">
        <v>1.0882385799999999E-3</v>
      </c>
      <c r="CB455" s="13">
        <v>1.0726834720000001E-3</v>
      </c>
      <c r="CC455" s="13">
        <v>1.0568714739999999E-3</v>
      </c>
      <c r="CD455" s="13">
        <v>1.041997172E-3</v>
      </c>
      <c r="CE455" s="13">
        <v>1.0276168719999998E-3</v>
      </c>
      <c r="CF455" s="13">
        <v>1.0132992660000001E-3</v>
      </c>
      <c r="CG455" s="13">
        <v>9.988984140000001E-4</v>
      </c>
      <c r="CH455" s="13">
        <v>9.8460666600000001E-4</v>
      </c>
      <c r="CI455" s="13">
        <v>9.7003961600000005E-4</v>
      </c>
      <c r="CJ455" s="13">
        <v>9.5465433200000007E-4</v>
      </c>
      <c r="CK455" s="13">
        <v>9.3977182999999999E-4</v>
      </c>
      <c r="CL455" s="13">
        <v>9.2592610799999999E-4</v>
      </c>
      <c r="CM455" s="13">
        <v>9.1279901799999998E-4</v>
      </c>
      <c r="CN455" s="13">
        <v>8.9931013800000005E-4</v>
      </c>
      <c r="CO455" s="13">
        <v>8.8572423799999998E-4</v>
      </c>
      <c r="CP455" s="13">
        <v>8.7216063800000002E-4</v>
      </c>
      <c r="CQ455" s="13">
        <v>8.5861627599999996E-4</v>
      </c>
      <c r="CR455" s="13">
        <v>8.4568624000000002E-4</v>
      </c>
      <c r="CS455" s="13">
        <v>8.3343855599999999E-4</v>
      </c>
      <c r="CT455" s="13">
        <v>8.211441360000001E-4</v>
      </c>
      <c r="CU455" s="13">
        <v>8.0988567200000001E-4</v>
      </c>
      <c r="CV455" s="13">
        <v>7.9843728000000001E-4</v>
      </c>
      <c r="CW455" s="13">
        <v>7.8745474599999999E-4</v>
      </c>
      <c r="CX455" s="13">
        <v>7.7621743800000004E-4</v>
      </c>
      <c r="CY455" s="13">
        <v>7.6500551599999991E-4</v>
      </c>
      <c r="CZ455" s="13">
        <v>7.5437687400000016E-4</v>
      </c>
      <c r="DA455" s="13">
        <v>7.4386000400000003E-4</v>
      </c>
      <c r="DB455" s="13">
        <v>7.3337090599999996E-4</v>
      </c>
      <c r="DC455" s="13">
        <v>7.23904526E-4</v>
      </c>
      <c r="DD455" s="13">
        <v>7.1440018399999993E-4</v>
      </c>
      <c r="DE455" s="13">
        <v>7.0576696199999987E-4</v>
      </c>
      <c r="DF455" s="13">
        <v>6.9590928400000015E-4</v>
      </c>
      <c r="DG455" s="13">
        <v>6.8638463000000004E-4</v>
      </c>
      <c r="DH455" s="13">
        <v>6.7725044400000008E-4</v>
      </c>
      <c r="DI455" s="13">
        <v>6.6919667200000007E-4</v>
      </c>
      <c r="DJ455" s="13">
        <v>6.6153133799999998E-4</v>
      </c>
      <c r="DK455" s="13">
        <v>6.5361375199999997E-4</v>
      </c>
      <c r="DL455" s="13">
        <v>6.4647882399999999E-4</v>
      </c>
      <c r="DM455" s="13">
        <v>6.3872276799999995E-4</v>
      </c>
      <c r="DN455" s="13">
        <v>6.3106401200000003E-4</v>
      </c>
      <c r="DO455" s="13">
        <v>6.2352444599999993E-4</v>
      </c>
      <c r="DP455" s="13">
        <v>6.1652526999999993E-4</v>
      </c>
      <c r="DQ455" s="13">
        <v>6.1087030599999998E-4</v>
      </c>
      <c r="DR455" s="13">
        <v>6.0552433600000004E-4</v>
      </c>
      <c r="DS455" s="13">
        <v>5.9992221800000002E-4</v>
      </c>
      <c r="DT455" s="13">
        <v>5.93685472E-4</v>
      </c>
      <c r="DU455" s="13">
        <v>5.8764404200000006E-4</v>
      </c>
      <c r="DV455" s="13">
        <v>5.8164554E-4</v>
      </c>
      <c r="DW455" s="13">
        <v>5.7590765600000005E-4</v>
      </c>
      <c r="DX455" s="13">
        <v>5.7065079799999998E-4</v>
      </c>
      <c r="DY455" s="13">
        <v>5.6562511400000003E-4</v>
      </c>
      <c r="DZ455" s="13">
        <v>5.6024631399999997E-4</v>
      </c>
      <c r="EA455" s="13">
        <v>5.5425312800000002E-4</v>
      </c>
      <c r="EB455" s="13">
        <v>5.4767099600000002E-4</v>
      </c>
      <c r="EC455" s="13">
        <v>5.4108757800000007E-4</v>
      </c>
      <c r="ED455" s="13">
        <v>5.3488202799999998E-4</v>
      </c>
      <c r="EE455" s="13">
        <v>5.3001060599999999E-4</v>
      </c>
      <c r="EF455" s="13">
        <v>5.25438172E-4</v>
      </c>
      <c r="EG455" s="13">
        <v>5.2023472399999999E-4</v>
      </c>
      <c r="EH455" s="13">
        <v>5.1501063400000006E-4</v>
      </c>
      <c r="EI455" s="13">
        <v>5.0934619600000001E-4</v>
      </c>
      <c r="EJ455" s="13">
        <v>5.0350138800000002E-4</v>
      </c>
      <c r="EK455" s="13">
        <v>4.9810089200000003E-4</v>
      </c>
      <c r="EL455" s="13">
        <v>4.9297116600000002E-4</v>
      </c>
      <c r="EM455" s="13">
        <v>4.8856740199999999E-4</v>
      </c>
      <c r="EN455" s="13">
        <v>4.8437887400000002E-4</v>
      </c>
      <c r="EO455" s="13">
        <v>4.7991882800000002E-4</v>
      </c>
      <c r="EP455" s="13">
        <v>4.7476196199999998E-4</v>
      </c>
      <c r="EQ455" s="13">
        <v>4.6986869199999997E-4</v>
      </c>
      <c r="ER455" s="13">
        <v>4.6538495800000008E-4</v>
      </c>
      <c r="ES455" s="13">
        <v>4.60637098E-4</v>
      </c>
      <c r="ET455" s="13">
        <v>4.5654362000000003E-4</v>
      </c>
      <c r="EU455" s="13">
        <v>4.5290687399999997E-4</v>
      </c>
      <c r="EV455" s="13">
        <v>4.4929509000000002E-4</v>
      </c>
      <c r="EW455" s="13">
        <v>4.4495057799999997E-4</v>
      </c>
      <c r="EX455" s="13">
        <v>4.4038112600000004E-4</v>
      </c>
      <c r="EY455" s="13">
        <v>4.3564366599999998E-4</v>
      </c>
      <c r="EZ455" s="13">
        <v>4.3121531599999997E-4</v>
      </c>
      <c r="FA455" s="13">
        <v>4.2767671200000002E-4</v>
      </c>
      <c r="FB455" s="13">
        <v>4.2419785200000003E-4</v>
      </c>
      <c r="FC455" s="13">
        <v>4.2118799399999999E-4</v>
      </c>
      <c r="FD455" s="13">
        <v>4.1806484399999999E-4</v>
      </c>
      <c r="FE455" s="13">
        <v>4.1471326000000003E-4</v>
      </c>
      <c r="FF455" s="13">
        <v>4.1102006399999997E-4</v>
      </c>
      <c r="FG455" s="13">
        <v>4.0787227999999995E-4</v>
      </c>
      <c r="FH455" s="13">
        <v>4.05303768E-4</v>
      </c>
      <c r="FI455" s="13">
        <v>4.0291306199999999E-4</v>
      </c>
      <c r="FJ455" s="13">
        <v>4.0077006200000002E-4</v>
      </c>
      <c r="FK455" s="13">
        <v>3.97898772E-4</v>
      </c>
      <c r="FL455" s="13">
        <v>3.9437504000000003E-4</v>
      </c>
      <c r="FM455" s="13">
        <v>3.9106354999999995E-4</v>
      </c>
      <c r="FN455" s="13">
        <v>3.8848623799999998E-4</v>
      </c>
      <c r="FO455" s="13">
        <v>3.8597735200000002E-4</v>
      </c>
      <c r="FP455" s="13">
        <v>3.8366648599999996E-4</v>
      </c>
      <c r="FQ455" s="13">
        <v>3.8117848600000004E-4</v>
      </c>
      <c r="FR455" s="13">
        <v>3.7802008199999996E-4</v>
      </c>
      <c r="FS455" s="13">
        <v>3.7449099600000003E-4</v>
      </c>
      <c r="FT455" s="13">
        <v>3.7117702599999999E-4</v>
      </c>
      <c r="FU455" s="13">
        <v>3.6768524199999998E-4</v>
      </c>
      <c r="FV455" s="13">
        <v>3.6471392799999999E-4</v>
      </c>
      <c r="FW455" s="13">
        <v>3.6251119200000003E-4</v>
      </c>
      <c r="FX455" s="13">
        <v>3.6012597799999998E-4</v>
      </c>
      <c r="FY455" s="13">
        <v>3.5739613800000005E-4</v>
      </c>
      <c r="FZ455" s="13">
        <v>3.54624692E-4</v>
      </c>
      <c r="GA455" s="13">
        <v>3.5169620000000004E-4</v>
      </c>
      <c r="GB455" s="13">
        <v>3.4916640600000004E-4</v>
      </c>
      <c r="GC455" s="13">
        <v>3.4707196200000002E-4</v>
      </c>
      <c r="GD455" s="13">
        <v>3.4513346199999996E-4</v>
      </c>
      <c r="GE455" s="13">
        <v>3.4311831800000003E-4</v>
      </c>
      <c r="GF455" s="13">
        <v>3.4122400799999997E-4</v>
      </c>
      <c r="GG455" s="13">
        <v>3.38263474E-4</v>
      </c>
      <c r="GH455" s="13">
        <v>3.3464677600000001E-4</v>
      </c>
      <c r="GI455" s="13">
        <v>3.3136200000000003E-4</v>
      </c>
      <c r="GJ455" s="13">
        <v>3.28255844E-4</v>
      </c>
      <c r="GK455" s="13">
        <v>3.2580803399999999E-4</v>
      </c>
      <c r="GL455" s="13">
        <v>3.2362914800000003E-4</v>
      </c>
      <c r="GM455" s="13">
        <v>3.2137941000000004E-4</v>
      </c>
      <c r="GN455" s="13">
        <v>3.1909745E-4</v>
      </c>
      <c r="GO455" s="13">
        <v>3.1682043599999998E-4</v>
      </c>
      <c r="GP455" s="13">
        <v>3.1444633E-4</v>
      </c>
      <c r="GQ455" s="13">
        <v>3.12531706E-4</v>
      </c>
      <c r="GR455" s="13">
        <v>3.1136311600000002E-4</v>
      </c>
      <c r="GS455" s="13">
        <v>3.0989770200000002E-4</v>
      </c>
      <c r="GT455" s="13">
        <v>3.0806384200000002E-4</v>
      </c>
      <c r="GU455" s="13">
        <v>3.0590058199999996E-4</v>
      </c>
      <c r="GV455" s="13">
        <v>3.0368313400000002E-4</v>
      </c>
      <c r="GW455" s="13">
        <v>3.0171072599999998E-4</v>
      </c>
      <c r="GX455" s="13">
        <v>2.9972279000000003E-4</v>
      </c>
    </row>
    <row r="456" spans="1:206" x14ac:dyDescent="0.25">
      <c r="A456" s="13" t="str">
        <f t="shared" si="5"/>
        <v>Boom-MEDIUM-1.2-20-3</v>
      </c>
      <c r="B456" s="13" t="s">
        <v>57</v>
      </c>
      <c r="C456" s="13" t="s">
        <v>31</v>
      </c>
      <c r="D456" s="23">
        <v>1.2</v>
      </c>
      <c r="E456" s="23">
        <v>20</v>
      </c>
      <c r="F456" s="32">
        <v>3</v>
      </c>
      <c r="G456" s="13">
        <v>0.23743282799999998</v>
      </c>
      <c r="H456" s="13">
        <v>0.13548201400000001</v>
      </c>
      <c r="I456" s="13">
        <v>8.9885865000000009E-2</v>
      </c>
      <c r="J456" s="13">
        <v>6.4129841800000004E-2</v>
      </c>
      <c r="K456" s="13">
        <v>4.7976001399999996E-2</v>
      </c>
      <c r="L456" s="13">
        <v>3.6239207999999995E-2</v>
      </c>
      <c r="M456" s="13">
        <v>2.8019967599999997E-2</v>
      </c>
      <c r="N456" s="13">
        <v>2.2162043999999999E-2</v>
      </c>
      <c r="O456" s="13">
        <v>1.7797584800000002E-2</v>
      </c>
      <c r="P456" s="13">
        <v>1.4442487399999999E-2</v>
      </c>
      <c r="Q456" s="13">
        <v>1.18389698E-2</v>
      </c>
      <c r="R456" s="13">
        <v>9.769551520000001E-3</v>
      </c>
      <c r="S456" s="13">
        <v>9.2857746000000012E-3</v>
      </c>
      <c r="T456" s="13">
        <v>9.0691521799999997E-3</v>
      </c>
      <c r="U456" s="13">
        <v>9.2517235199999995E-3</v>
      </c>
      <c r="V456" s="13">
        <v>8.1564316799999995E-3</v>
      </c>
      <c r="W456" s="13">
        <v>7.1139759199999996E-3</v>
      </c>
      <c r="X456" s="13">
        <v>6.24850882E-3</v>
      </c>
      <c r="Y456" s="13">
        <v>5.5125972200000001E-3</v>
      </c>
      <c r="Z456" s="13">
        <v>4.8963119999999999E-3</v>
      </c>
      <c r="AA456" s="13">
        <v>4.3622398400000005E-3</v>
      </c>
      <c r="AB456" s="13">
        <v>3.8797942199999998E-3</v>
      </c>
      <c r="AC456" s="13">
        <v>3.4553965000000001E-3</v>
      </c>
      <c r="AD456" s="13">
        <v>3.0948159400000005E-3</v>
      </c>
      <c r="AE456" s="13">
        <v>2.7851843600000003E-3</v>
      </c>
      <c r="AF456" s="13">
        <v>2.5179407600000002E-3</v>
      </c>
      <c r="AG456" s="13">
        <v>2.2853345200000005E-3</v>
      </c>
      <c r="AH456" s="13">
        <v>2.0817341800000002E-3</v>
      </c>
      <c r="AI456" s="13">
        <v>1.90465964E-3</v>
      </c>
      <c r="AJ456" s="13">
        <v>1.7453349800000001E-3</v>
      </c>
      <c r="AK456" s="13">
        <v>1.6030224399999999E-3</v>
      </c>
      <c r="AL456" s="13">
        <v>1.47890804E-3</v>
      </c>
      <c r="AM456" s="13">
        <v>1.36759616E-3</v>
      </c>
      <c r="AN456" s="13">
        <v>1.2667134200000001E-3</v>
      </c>
      <c r="AO456" s="13">
        <v>1.176502936E-3</v>
      </c>
      <c r="AP456" s="13">
        <v>1.0958076840000002E-3</v>
      </c>
      <c r="AQ456" s="13">
        <v>1.022287798E-3</v>
      </c>
      <c r="AR456" s="13">
        <v>9.5443280400000011E-4</v>
      </c>
      <c r="AS456" s="13">
        <v>8.9341854799999997E-4</v>
      </c>
      <c r="AT456" s="13">
        <v>8.3701915800000006E-4</v>
      </c>
      <c r="AU456" s="13">
        <v>7.8713699200000007E-4</v>
      </c>
      <c r="AV456" s="13">
        <v>7.4357549799999997E-4</v>
      </c>
      <c r="AW456" s="13">
        <v>7.0297715200000007E-4</v>
      </c>
      <c r="AX456" s="13">
        <v>6.6304879800000002E-4</v>
      </c>
      <c r="AY456" s="13">
        <v>6.2591643400000002E-4</v>
      </c>
      <c r="AZ456" s="13">
        <v>5.9372095600000003E-4</v>
      </c>
      <c r="BA456" s="13">
        <v>5.6553933200000008E-4</v>
      </c>
      <c r="BB456" s="13">
        <v>5.3816022599999995E-4</v>
      </c>
      <c r="BC456" s="13">
        <v>5.120791720000001E-4</v>
      </c>
      <c r="BD456" s="13">
        <v>4.8850388600000009E-4</v>
      </c>
      <c r="BE456" s="13">
        <v>4.6781866000000002E-4</v>
      </c>
      <c r="BF456" s="13">
        <v>4.4808886199999999E-4</v>
      </c>
      <c r="BG456" s="13">
        <v>4.2735538000000003E-4</v>
      </c>
      <c r="BH456" s="13">
        <v>4.0744985799999998E-4</v>
      </c>
      <c r="BI456" s="13">
        <v>3.89694394E-4</v>
      </c>
      <c r="BJ456" s="13">
        <v>3.7532319199999999E-4</v>
      </c>
      <c r="BK456" s="13">
        <v>3.6170085000000003E-4</v>
      </c>
      <c r="BL456" s="13">
        <v>3.48297126E-4</v>
      </c>
      <c r="BM456" s="13">
        <v>3.3463182400000002E-4</v>
      </c>
      <c r="BN456" s="13">
        <v>3.2169545400000002E-4</v>
      </c>
      <c r="BO456" s="13">
        <v>3.1047156200000002E-4</v>
      </c>
      <c r="BP456" s="13">
        <v>2.9985818599999998E-4</v>
      </c>
      <c r="BQ456" s="13">
        <v>2.9000961400000002E-4</v>
      </c>
      <c r="BR456" s="13">
        <v>2.8121110999999996E-4</v>
      </c>
      <c r="BS456" s="13">
        <v>2.71874126E-4</v>
      </c>
      <c r="BT456" s="13">
        <v>2.6314998400000004E-4</v>
      </c>
      <c r="BU456" s="13">
        <v>2.5584362799999999E-4</v>
      </c>
      <c r="BV456" s="13">
        <v>2.4891954200000001E-4</v>
      </c>
      <c r="BW456" s="13">
        <v>2.4232721599999998E-4</v>
      </c>
      <c r="BX456" s="13">
        <v>2.3605736800000001E-4</v>
      </c>
      <c r="BY456" s="13">
        <v>2.29703004E-4</v>
      </c>
      <c r="BZ456" s="13">
        <v>2.22553078E-4</v>
      </c>
      <c r="CA456" s="13">
        <v>2.1630948799999998E-4</v>
      </c>
      <c r="CB456" s="13">
        <v>2.0996846799999999E-4</v>
      </c>
      <c r="CC456" s="13">
        <v>2.03882972E-4</v>
      </c>
      <c r="CD456" s="13">
        <v>1.99413524E-4</v>
      </c>
      <c r="CE456" s="13">
        <v>1.9535796999999998E-4</v>
      </c>
      <c r="CF456" s="13">
        <v>1.910449178E-4</v>
      </c>
      <c r="CG456" s="13">
        <v>1.8601164440000003E-4</v>
      </c>
      <c r="CH456" s="13">
        <v>1.8002526399999997E-4</v>
      </c>
      <c r="CI456" s="13">
        <v>1.7480650040000003E-4</v>
      </c>
      <c r="CJ456" s="13">
        <v>1.7066126560000001E-4</v>
      </c>
      <c r="CK456" s="13">
        <v>1.6695775939999999E-4</v>
      </c>
      <c r="CL456" s="13">
        <v>1.6319277660000001E-4</v>
      </c>
      <c r="CM456" s="13">
        <v>1.59351587E-4</v>
      </c>
      <c r="CN456" s="13">
        <v>1.5582998839999999E-4</v>
      </c>
      <c r="CO456" s="13">
        <v>1.5233363200000002E-4</v>
      </c>
      <c r="CP456" s="13">
        <v>1.488155904E-4</v>
      </c>
      <c r="CQ456" s="13">
        <v>1.452575628E-4</v>
      </c>
      <c r="CR456" s="13">
        <v>1.4255360460000002E-4</v>
      </c>
      <c r="CS456" s="13">
        <v>1.4061162400000001E-4</v>
      </c>
      <c r="CT456" s="13">
        <v>1.385162114E-4</v>
      </c>
      <c r="CU456" s="13">
        <v>1.3627374439999999E-4</v>
      </c>
      <c r="CV456" s="13">
        <v>1.3367598680000001E-4</v>
      </c>
      <c r="CW456" s="13">
        <v>1.306301412E-4</v>
      </c>
      <c r="CX456" s="13">
        <v>1.279317176E-4</v>
      </c>
      <c r="CY456" s="13">
        <v>1.2565954480000001E-4</v>
      </c>
      <c r="CZ456" s="13">
        <v>1.2396155000000001E-4</v>
      </c>
      <c r="DA456" s="13">
        <v>1.226851316E-4</v>
      </c>
      <c r="DB456" s="13">
        <v>1.2096389560000001E-4</v>
      </c>
      <c r="DC456" s="13">
        <v>1.1904840899999999E-4</v>
      </c>
      <c r="DD456" s="13">
        <v>1.1720258620000001E-4</v>
      </c>
      <c r="DE456" s="13">
        <v>1.150034556E-4</v>
      </c>
      <c r="DF456" s="13">
        <v>1.127813232E-4</v>
      </c>
      <c r="DG456" s="13">
        <v>1.10998986E-4</v>
      </c>
      <c r="DH456" s="13">
        <v>1.0952444940000001E-4</v>
      </c>
      <c r="DI456" s="13">
        <v>1.0833439499999999E-4</v>
      </c>
      <c r="DJ456" s="13">
        <v>1.071533278E-4</v>
      </c>
      <c r="DK456" s="13">
        <v>1.054575498E-4</v>
      </c>
      <c r="DL456" s="13">
        <v>1.0408229779999999E-4</v>
      </c>
      <c r="DM456" s="13">
        <v>1.030893524E-4</v>
      </c>
      <c r="DN456" s="13">
        <v>1.0186192980000001E-4</v>
      </c>
      <c r="DO456" s="13">
        <v>1.012055164E-4</v>
      </c>
      <c r="DP456" s="13">
        <v>9.9988548800000011E-5</v>
      </c>
      <c r="DQ456" s="13">
        <v>9.8291627400000006E-5</v>
      </c>
      <c r="DR456" s="13">
        <v>9.5985538800000001E-5</v>
      </c>
      <c r="DS456" s="13">
        <v>9.3952536400000004E-5</v>
      </c>
      <c r="DT456" s="13">
        <v>9.2962309399999987E-5</v>
      </c>
      <c r="DU456" s="13">
        <v>9.2496954E-5</v>
      </c>
      <c r="DV456" s="13">
        <v>9.2076195400000004E-5</v>
      </c>
      <c r="DW456" s="13">
        <v>9.1695317599999992E-5</v>
      </c>
      <c r="DX456" s="13">
        <v>9.1553907599999993E-5</v>
      </c>
      <c r="DY456" s="13">
        <v>9.0467326200000008E-5</v>
      </c>
      <c r="DZ456" s="13">
        <v>8.837469320000001E-5</v>
      </c>
      <c r="EA456" s="13">
        <v>8.6913340200000006E-5</v>
      </c>
      <c r="EB456" s="13">
        <v>8.5594568399999994E-5</v>
      </c>
      <c r="EC456" s="13">
        <v>8.4155284999999996E-5</v>
      </c>
      <c r="ED456" s="13">
        <v>8.3269206799999995E-5</v>
      </c>
      <c r="EE456" s="13">
        <v>8.3069493599999999E-5</v>
      </c>
      <c r="EF456" s="13">
        <v>8.2482456999999991E-5</v>
      </c>
      <c r="EG456" s="13">
        <v>8.1386754599999995E-5</v>
      </c>
      <c r="EH456" s="13">
        <v>8.015469560000001E-5</v>
      </c>
      <c r="EI456" s="13">
        <v>7.9120631399999994E-5</v>
      </c>
      <c r="EJ456" s="13">
        <v>7.7850428199999989E-5</v>
      </c>
      <c r="EK456" s="13">
        <v>7.6358899599999992E-5</v>
      </c>
      <c r="EL456" s="13">
        <v>7.5298192600000005E-5</v>
      </c>
      <c r="EM456" s="13">
        <v>7.4505303199999998E-5</v>
      </c>
      <c r="EN456" s="13">
        <v>7.4071671399999998E-5</v>
      </c>
      <c r="EO456" s="13">
        <v>7.3651002799999995E-5</v>
      </c>
      <c r="EP456" s="13">
        <v>7.3440019000000007E-5</v>
      </c>
      <c r="EQ456" s="13">
        <v>7.3167340400000003E-5</v>
      </c>
      <c r="ER456" s="13">
        <v>7.2166597E-5</v>
      </c>
      <c r="ES456" s="13">
        <v>7.078200800000001E-5</v>
      </c>
      <c r="ET456" s="13">
        <v>6.9449818000000003E-5</v>
      </c>
      <c r="EU456" s="13">
        <v>6.8565340999999998E-5</v>
      </c>
      <c r="EV456" s="13">
        <v>6.8012062599999998E-5</v>
      </c>
      <c r="EW456" s="13">
        <v>6.7806255200000002E-5</v>
      </c>
      <c r="EX456" s="13">
        <v>6.7865456399999989E-5</v>
      </c>
      <c r="EY456" s="13">
        <v>6.8372272999999995E-5</v>
      </c>
      <c r="EZ456" s="13">
        <v>6.8420197199999994E-5</v>
      </c>
      <c r="FA456" s="13">
        <v>6.7572725399999992E-5</v>
      </c>
      <c r="FB456" s="13">
        <v>6.6437417400000008E-5</v>
      </c>
      <c r="FC456" s="13">
        <v>6.5654101799999994E-5</v>
      </c>
      <c r="FD456" s="13">
        <v>6.4785679799999994E-5</v>
      </c>
      <c r="FE456" s="13">
        <v>6.3599873000000007E-5</v>
      </c>
      <c r="FF456" s="13">
        <v>6.3239267000000013E-5</v>
      </c>
      <c r="FG456" s="13">
        <v>6.3814899599999998E-5</v>
      </c>
      <c r="FH456" s="13">
        <v>6.4071423799999994E-5</v>
      </c>
      <c r="FI456" s="13">
        <v>6.3834716800000011E-5</v>
      </c>
      <c r="FJ456" s="13">
        <v>6.3943365799999999E-5</v>
      </c>
      <c r="FK456" s="13">
        <v>6.401741799999999E-5</v>
      </c>
      <c r="FL456" s="13">
        <v>6.3409279999999995E-5</v>
      </c>
      <c r="FM456" s="13">
        <v>6.2591009599999992E-5</v>
      </c>
      <c r="FN456" s="13">
        <v>6.1878796199999993E-5</v>
      </c>
      <c r="FO456" s="13">
        <v>6.1306278999999995E-5</v>
      </c>
      <c r="FP456" s="13">
        <v>6.1033731799999996E-5</v>
      </c>
      <c r="FQ456" s="13">
        <v>6.0978494399999996E-5</v>
      </c>
      <c r="FR456" s="13">
        <v>6.0955987600000005E-5</v>
      </c>
      <c r="FS456" s="13">
        <v>6.1147021600000003E-5</v>
      </c>
      <c r="FT456" s="13">
        <v>6.13683336E-5</v>
      </c>
      <c r="FU456" s="13">
        <v>6.1216120999999996E-5</v>
      </c>
      <c r="FV456" s="13">
        <v>6.1287156600000001E-5</v>
      </c>
      <c r="FW456" s="13">
        <v>6.1321757399999995E-5</v>
      </c>
      <c r="FX456" s="13">
        <v>6.0797055200000001E-5</v>
      </c>
      <c r="FY456" s="13">
        <v>6.0639896799999997E-5</v>
      </c>
      <c r="FZ456" s="13">
        <v>6.0677891199999996E-5</v>
      </c>
      <c r="GA456" s="13">
        <v>6.0107114399999997E-5</v>
      </c>
      <c r="GB456" s="13">
        <v>5.8886883399999993E-5</v>
      </c>
      <c r="GC456" s="13">
        <v>5.7741913799999999E-5</v>
      </c>
      <c r="GD456" s="13">
        <v>5.7285381999999996E-5</v>
      </c>
      <c r="GE456" s="13">
        <v>5.71479206E-5</v>
      </c>
      <c r="GF456" s="13">
        <v>5.6923143799999994E-5</v>
      </c>
      <c r="GG456" s="13">
        <v>5.7177656200000003E-5</v>
      </c>
      <c r="GH456" s="13">
        <v>5.7869625200000004E-5</v>
      </c>
      <c r="GI456" s="13">
        <v>5.8404517999999995E-5</v>
      </c>
      <c r="GJ456" s="13">
        <v>5.8664975799999999E-5</v>
      </c>
      <c r="GK456" s="13">
        <v>5.8807051199999997E-5</v>
      </c>
      <c r="GL456" s="13">
        <v>5.8794567200000001E-5</v>
      </c>
      <c r="GM456" s="13">
        <v>5.8183592599999997E-5</v>
      </c>
      <c r="GN456" s="13">
        <v>5.6905339400000005E-5</v>
      </c>
      <c r="GO456" s="13">
        <v>5.5663786000000002E-5</v>
      </c>
      <c r="GP456" s="13">
        <v>5.5074377000000006E-5</v>
      </c>
      <c r="GQ456" s="13">
        <v>5.4406401800000004E-5</v>
      </c>
      <c r="GR456" s="13">
        <v>5.3814210779999998E-5</v>
      </c>
      <c r="GS456" s="13">
        <v>5.3662974760000007E-5</v>
      </c>
      <c r="GT456" s="13">
        <v>5.3779680640000004E-5</v>
      </c>
      <c r="GU456" s="13">
        <v>5.4403099300000006E-5</v>
      </c>
      <c r="GV456" s="13">
        <v>5.5128260759999996E-5</v>
      </c>
      <c r="GW456" s="13">
        <v>5.5506898819999996E-5</v>
      </c>
      <c r="GX456" s="13">
        <v>5.5749871199999997E-5</v>
      </c>
    </row>
    <row r="457" spans="1:206" x14ac:dyDescent="0.25">
      <c r="A457" s="13" t="str">
        <f t="shared" si="5"/>
        <v>Boom-MEDIUM-1.2-14-3</v>
      </c>
      <c r="B457" s="13" t="s">
        <v>57</v>
      </c>
      <c r="C457" s="13" t="s">
        <v>31</v>
      </c>
      <c r="D457" s="23">
        <v>1.2</v>
      </c>
      <c r="E457" s="23">
        <v>14</v>
      </c>
      <c r="F457" s="32">
        <v>3</v>
      </c>
      <c r="G457" s="13">
        <v>0.21633015799999999</v>
      </c>
      <c r="H457" s="13">
        <v>0.10955163399999999</v>
      </c>
      <c r="I457" s="13">
        <v>6.7012318000000001E-2</v>
      </c>
      <c r="J457" s="13">
        <v>4.4852651399999999E-2</v>
      </c>
      <c r="K457" s="13">
        <v>3.1898262199999999E-2</v>
      </c>
      <c r="L457" s="13">
        <v>2.3898964199999997E-2</v>
      </c>
      <c r="M457" s="13">
        <v>1.8676440000000002E-2</v>
      </c>
      <c r="N457" s="13">
        <v>1.5018325799999999E-2</v>
      </c>
      <c r="O457" s="13">
        <v>1.2296682600000001E-2</v>
      </c>
      <c r="P457" s="13">
        <v>1.0220229420000001E-2</v>
      </c>
      <c r="Q457" s="13">
        <v>8.5158347000000006E-3</v>
      </c>
      <c r="R457" s="13">
        <v>7.1405306600000008E-3</v>
      </c>
      <c r="S457" s="13">
        <v>6.4760606799999995E-3</v>
      </c>
      <c r="T457" s="13">
        <v>5.89929818E-3</v>
      </c>
      <c r="U457" s="13">
        <v>5.5221411800000005E-3</v>
      </c>
      <c r="V457" s="13">
        <v>4.7438398E-3</v>
      </c>
      <c r="W457" s="13">
        <v>4.0514049800000002E-3</v>
      </c>
      <c r="X457" s="13">
        <v>3.5018730800000001E-3</v>
      </c>
      <c r="Y457" s="13">
        <v>3.0562782600000006E-3</v>
      </c>
      <c r="Z457" s="13">
        <v>2.6931411399999999E-3</v>
      </c>
      <c r="AA457" s="13">
        <v>2.3695296800000003E-3</v>
      </c>
      <c r="AB457" s="13">
        <v>2.08456066E-3</v>
      </c>
      <c r="AC457" s="13">
        <v>1.85107862E-3</v>
      </c>
      <c r="AD457" s="13">
        <v>1.6537751400000002E-3</v>
      </c>
      <c r="AE457" s="13">
        <v>1.4827972599999999E-3</v>
      </c>
      <c r="AF457" s="13">
        <v>1.3366133399999999E-3</v>
      </c>
      <c r="AG457" s="13">
        <v>1.2096018620000001E-3</v>
      </c>
      <c r="AH457" s="13">
        <v>1.0999096979999999E-3</v>
      </c>
      <c r="AI457" s="13">
        <v>1.0059072679999999E-3</v>
      </c>
      <c r="AJ457" s="13">
        <v>9.2347065200000002E-4</v>
      </c>
      <c r="AK457" s="13">
        <v>8.5144416400000002E-4</v>
      </c>
      <c r="AL457" s="13">
        <v>7.8729048599999996E-4</v>
      </c>
      <c r="AM457" s="13">
        <v>7.3016800399999999E-4</v>
      </c>
      <c r="AN457" s="13">
        <v>6.8048005999999999E-4</v>
      </c>
      <c r="AO457" s="13">
        <v>6.3628315599999999E-4</v>
      </c>
      <c r="AP457" s="13">
        <v>5.9635519400000011E-4</v>
      </c>
      <c r="AQ457" s="13">
        <v>5.6030751600000001E-4</v>
      </c>
      <c r="AR457" s="13">
        <v>5.2752588E-4</v>
      </c>
      <c r="AS457" s="13">
        <v>4.9808024200000004E-4</v>
      </c>
      <c r="AT457" s="13">
        <v>4.71197386E-4</v>
      </c>
      <c r="AU457" s="13">
        <v>4.4733799200000001E-4</v>
      </c>
      <c r="AV457" s="13">
        <v>4.2549343799999997E-4</v>
      </c>
      <c r="AW457" s="13">
        <v>4.0508539799999994E-4</v>
      </c>
      <c r="AX457" s="13">
        <v>3.8655484399999999E-4</v>
      </c>
      <c r="AY457" s="13">
        <v>3.6884713400000001E-4</v>
      </c>
      <c r="AZ457" s="13">
        <v>3.5231370400000005E-4</v>
      </c>
      <c r="BA457" s="13">
        <v>3.3728726000000002E-4</v>
      </c>
      <c r="BB457" s="13">
        <v>3.2386478000000002E-4</v>
      </c>
      <c r="BC457" s="13">
        <v>3.1107982400000004E-4</v>
      </c>
      <c r="BD457" s="13">
        <v>2.9939961800000002E-4</v>
      </c>
      <c r="BE457" s="13">
        <v>2.8863081999999998E-4</v>
      </c>
      <c r="BF457" s="13">
        <v>2.7870086200000002E-4</v>
      </c>
      <c r="BG457" s="13">
        <v>2.6929984200000002E-4</v>
      </c>
      <c r="BH457" s="13">
        <v>2.6057543599999997E-4</v>
      </c>
      <c r="BI457" s="13">
        <v>2.5268980599999998E-4</v>
      </c>
      <c r="BJ457" s="13">
        <v>2.4429097000000001E-4</v>
      </c>
      <c r="BK457" s="13">
        <v>2.3583718400000002E-4</v>
      </c>
      <c r="BL457" s="13">
        <v>2.2894112399999999E-4</v>
      </c>
      <c r="BM457" s="13">
        <v>2.2250545600000003E-4</v>
      </c>
      <c r="BN457" s="13">
        <v>2.1670990400000001E-4</v>
      </c>
      <c r="BO457" s="13">
        <v>2.1098216620000002E-4</v>
      </c>
      <c r="BP457" s="13">
        <v>2.0498344820000001E-4</v>
      </c>
      <c r="BQ457" s="13">
        <v>1.9950364480000001E-4</v>
      </c>
      <c r="BR457" s="13">
        <v>1.9395117279999999E-4</v>
      </c>
      <c r="BS457" s="13">
        <v>1.8841676840000002E-4</v>
      </c>
      <c r="BT457" s="13">
        <v>1.835302446E-4</v>
      </c>
      <c r="BU457" s="13">
        <v>1.78837229E-4</v>
      </c>
      <c r="BV457" s="13">
        <v>1.737839334E-4</v>
      </c>
      <c r="BW457" s="13">
        <v>1.692723328E-4</v>
      </c>
      <c r="BX457" s="13">
        <v>1.6551027599999999E-4</v>
      </c>
      <c r="BY457" s="13">
        <v>1.6175930660000001E-4</v>
      </c>
      <c r="BZ457" s="13">
        <v>1.5841782780000001E-4</v>
      </c>
      <c r="CA457" s="13">
        <v>1.552909228E-4</v>
      </c>
      <c r="CB457" s="13">
        <v>1.517367266E-4</v>
      </c>
      <c r="CC457" s="13">
        <v>1.4855627799999999E-4</v>
      </c>
      <c r="CD457" s="13">
        <v>1.4594392980000001E-4</v>
      </c>
      <c r="CE457" s="13">
        <v>1.43484829E-4</v>
      </c>
      <c r="CF457" s="13">
        <v>1.4158481459999999E-4</v>
      </c>
      <c r="CG457" s="13">
        <v>1.396898416E-4</v>
      </c>
      <c r="CH457" s="13">
        <v>1.3722060999999999E-4</v>
      </c>
      <c r="CI457" s="13">
        <v>1.345787218E-4</v>
      </c>
      <c r="CJ457" s="13">
        <v>1.325069062E-4</v>
      </c>
      <c r="CK457" s="13">
        <v>1.3093420099999999E-4</v>
      </c>
      <c r="CL457" s="13">
        <v>1.2910417820000001E-4</v>
      </c>
      <c r="CM457" s="13">
        <v>1.2749687319999999E-4</v>
      </c>
      <c r="CN457" s="13">
        <v>1.2611258440000002E-4</v>
      </c>
      <c r="CO457" s="13">
        <v>1.2417116779999998E-4</v>
      </c>
      <c r="CP457" s="13">
        <v>1.222643358E-4</v>
      </c>
      <c r="CQ457" s="13">
        <v>1.209338128E-4</v>
      </c>
      <c r="CR457" s="13">
        <v>1.199336406E-4</v>
      </c>
      <c r="CS457" s="13">
        <v>1.1895178580000001E-4</v>
      </c>
      <c r="CT457" s="13">
        <v>1.179510066E-4</v>
      </c>
      <c r="CU457" s="13">
        <v>1.167218448E-4</v>
      </c>
      <c r="CV457" s="13">
        <v>1.156188744E-4</v>
      </c>
      <c r="CW457" s="13">
        <v>1.1445989280000001E-4</v>
      </c>
      <c r="CX457" s="13">
        <v>1.1376304400000002E-4</v>
      </c>
      <c r="CY457" s="13">
        <v>1.128861274E-4</v>
      </c>
      <c r="CZ457" s="13">
        <v>1.1178607240000001E-4</v>
      </c>
      <c r="DA457" s="13">
        <v>1.1101001199999999E-4</v>
      </c>
      <c r="DB457" s="13">
        <v>1.102165158E-4</v>
      </c>
      <c r="DC457" s="13">
        <v>1.0933633920000001E-4</v>
      </c>
      <c r="DD457" s="13">
        <v>1.083465818E-4</v>
      </c>
      <c r="DE457" s="13">
        <v>1.071269496E-4</v>
      </c>
      <c r="DF457" s="13">
        <v>1.063402826E-4</v>
      </c>
      <c r="DG457" s="13">
        <v>1.0528074080000001E-4</v>
      </c>
      <c r="DH457" s="13">
        <v>1.0437842720000001E-4</v>
      </c>
      <c r="DI457" s="13">
        <v>1.041887058E-4</v>
      </c>
      <c r="DJ457" s="13">
        <v>1.0361258220000001E-4</v>
      </c>
      <c r="DK457" s="13">
        <v>1.0266377979999999E-4</v>
      </c>
      <c r="DL457" s="13">
        <v>1.016230376E-4</v>
      </c>
      <c r="DM457" s="13">
        <v>1.000803282E-4</v>
      </c>
      <c r="DN457" s="13">
        <v>9.862780820000001E-5</v>
      </c>
      <c r="DO457" s="13">
        <v>9.8164808399999994E-5</v>
      </c>
      <c r="DP457" s="13">
        <v>9.8058860400000001E-5</v>
      </c>
      <c r="DQ457" s="13">
        <v>9.7440888800000004E-5</v>
      </c>
      <c r="DR457" s="13">
        <v>9.6609487000000002E-5</v>
      </c>
      <c r="DS457" s="13">
        <v>9.6083645599999995E-5</v>
      </c>
      <c r="DT457" s="13">
        <v>9.5110207800000002E-5</v>
      </c>
      <c r="DU457" s="13">
        <v>9.3665955199999994E-5</v>
      </c>
      <c r="DV457" s="13">
        <v>9.2931850999999996E-5</v>
      </c>
      <c r="DW457" s="13">
        <v>9.2511757599999996E-5</v>
      </c>
      <c r="DX457" s="13">
        <v>9.2032831600000005E-5</v>
      </c>
      <c r="DY457" s="13">
        <v>9.1476169199999988E-5</v>
      </c>
      <c r="DZ457" s="13">
        <v>9.0721105400000008E-5</v>
      </c>
      <c r="EA457" s="13">
        <v>8.9940674E-5</v>
      </c>
      <c r="EB457" s="13">
        <v>8.92664322E-5</v>
      </c>
      <c r="EC457" s="13">
        <v>8.8625735000000003E-5</v>
      </c>
      <c r="ED457" s="13">
        <v>8.7963533599999999E-5</v>
      </c>
      <c r="EE457" s="13">
        <v>8.6952144200000008E-5</v>
      </c>
      <c r="EF457" s="13">
        <v>8.6475275E-5</v>
      </c>
      <c r="EG457" s="13">
        <v>8.6314319600000003E-5</v>
      </c>
      <c r="EH457" s="13">
        <v>8.5368914200000003E-5</v>
      </c>
      <c r="EI457" s="13">
        <v>8.4476921599999991E-5</v>
      </c>
      <c r="EJ457" s="13">
        <v>8.4525031599999996E-5</v>
      </c>
      <c r="EK457" s="13">
        <v>8.4556666999999999E-5</v>
      </c>
      <c r="EL457" s="13">
        <v>8.4083145000000005E-5</v>
      </c>
      <c r="EM457" s="13">
        <v>8.3284534399999998E-5</v>
      </c>
      <c r="EN457" s="13">
        <v>8.2746865200000006E-5</v>
      </c>
      <c r="EO457" s="13">
        <v>8.2376627400000007E-5</v>
      </c>
      <c r="EP457" s="13">
        <v>8.1658806200000011E-5</v>
      </c>
      <c r="EQ457" s="13">
        <v>8.1143081800000007E-5</v>
      </c>
      <c r="ER457" s="13">
        <v>8.1057034399999999E-5</v>
      </c>
      <c r="ES457" s="13">
        <v>8.1158892399999991E-5</v>
      </c>
      <c r="ET457" s="13">
        <v>8.1055086600000001E-5</v>
      </c>
      <c r="EU457" s="13">
        <v>8.0921327199999998E-5</v>
      </c>
      <c r="EV457" s="13">
        <v>8.0411474000000003E-5</v>
      </c>
      <c r="EW457" s="13">
        <v>7.9369778600000003E-5</v>
      </c>
      <c r="EX457" s="13">
        <v>7.8201890000000014E-5</v>
      </c>
      <c r="EY457" s="13">
        <v>7.6851278400000007E-5</v>
      </c>
      <c r="EZ457" s="13">
        <v>7.5670598000000008E-5</v>
      </c>
      <c r="FA457" s="13">
        <v>7.5472452000000008E-5</v>
      </c>
      <c r="FB457" s="13">
        <v>7.5733665199999997E-5</v>
      </c>
      <c r="FC457" s="13">
        <v>7.5711551599999991E-5</v>
      </c>
      <c r="FD457" s="13">
        <v>7.5813926999999996E-5</v>
      </c>
      <c r="FE457" s="13">
        <v>7.5823146599999998E-5</v>
      </c>
      <c r="FF457" s="13">
        <v>7.5404533400000003E-5</v>
      </c>
      <c r="FG457" s="13">
        <v>7.4443121599999999E-5</v>
      </c>
      <c r="FH457" s="13">
        <v>7.3408232200000004E-5</v>
      </c>
      <c r="FI457" s="13">
        <v>7.2274038600000007E-5</v>
      </c>
      <c r="FJ457" s="13">
        <v>7.1189093799999993E-5</v>
      </c>
      <c r="FK457" s="13">
        <v>7.0699528600000003E-5</v>
      </c>
      <c r="FL457" s="13">
        <v>7.049520920000001E-5</v>
      </c>
      <c r="FM457" s="13">
        <v>7.0127432599999999E-5</v>
      </c>
      <c r="FN457" s="13">
        <v>6.9691447199999993E-5</v>
      </c>
      <c r="FO457" s="13">
        <v>6.9595817000000002E-5</v>
      </c>
      <c r="FP457" s="13">
        <v>6.9612571600000009E-5</v>
      </c>
      <c r="FQ457" s="13">
        <v>6.9201667800000008E-5</v>
      </c>
      <c r="FR457" s="13">
        <v>6.8594110800000008E-5</v>
      </c>
      <c r="FS457" s="13">
        <v>6.8087319600000003E-5</v>
      </c>
      <c r="FT457" s="13">
        <v>6.7601655599999993E-5</v>
      </c>
      <c r="FU457" s="13">
        <v>6.7005785200000004E-5</v>
      </c>
      <c r="FV457" s="13">
        <v>6.6584861600000003E-5</v>
      </c>
      <c r="FW457" s="13">
        <v>6.6273328799999997E-5</v>
      </c>
      <c r="FX457" s="13">
        <v>6.5724917200000001E-5</v>
      </c>
      <c r="FY457" s="13">
        <v>6.5031811800000006E-5</v>
      </c>
      <c r="FZ457" s="13">
        <v>6.4466527000000011E-5</v>
      </c>
      <c r="GA457" s="13">
        <v>6.41219224E-5</v>
      </c>
      <c r="GB457" s="13">
        <v>6.3644759800000005E-5</v>
      </c>
      <c r="GC457" s="13">
        <v>6.3212120799999998E-5</v>
      </c>
      <c r="GD457" s="13">
        <v>6.3067128999999997E-5</v>
      </c>
      <c r="GE457" s="13">
        <v>6.2889614999999996E-5</v>
      </c>
      <c r="GF457" s="13">
        <v>6.2878893799999999E-5</v>
      </c>
      <c r="GG457" s="13">
        <v>6.30273424E-5</v>
      </c>
      <c r="GH457" s="13">
        <v>6.2614864400000004E-5</v>
      </c>
      <c r="GI457" s="13">
        <v>6.1881543600000001E-5</v>
      </c>
      <c r="GJ457" s="13">
        <v>6.1403511600000002E-5</v>
      </c>
      <c r="GK457" s="13">
        <v>6.0684420400000006E-5</v>
      </c>
      <c r="GL457" s="13">
        <v>5.9807885800000006E-5</v>
      </c>
      <c r="GM457" s="13">
        <v>5.94874708E-5</v>
      </c>
      <c r="GN457" s="13">
        <v>5.97238868E-5</v>
      </c>
      <c r="GO457" s="13">
        <v>5.9855836800000002E-5</v>
      </c>
      <c r="GP457" s="13">
        <v>5.9785305999999995E-5</v>
      </c>
      <c r="GQ457" s="13">
        <v>5.9987504200000009E-5</v>
      </c>
      <c r="GR457" s="13">
        <v>6.0056470200000005E-5</v>
      </c>
      <c r="GS457" s="13">
        <v>5.9530245600000001E-5</v>
      </c>
      <c r="GT457" s="13">
        <v>5.8641746399999997E-5</v>
      </c>
      <c r="GU457" s="13">
        <v>5.7805917800000001E-5</v>
      </c>
      <c r="GV457" s="13">
        <v>5.7057400400000007E-5</v>
      </c>
      <c r="GW457" s="13">
        <v>5.6323789199999997E-5</v>
      </c>
      <c r="GX457" s="13">
        <v>5.5504512219999999E-5</v>
      </c>
    </row>
    <row r="458" spans="1:206" x14ac:dyDescent="0.25">
      <c r="A458" s="13" t="str">
        <f t="shared" si="5"/>
        <v>Boom-MEDIUM-1.2-7-3</v>
      </c>
      <c r="B458" s="13" t="s">
        <v>57</v>
      </c>
      <c r="C458" s="13" t="s">
        <v>31</v>
      </c>
      <c r="D458" s="23">
        <v>1.2</v>
      </c>
      <c r="E458" s="23">
        <v>7</v>
      </c>
      <c r="F458" s="32">
        <v>3</v>
      </c>
      <c r="G458" s="13">
        <v>0.14155891000000001</v>
      </c>
      <c r="H458" s="13">
        <v>5.2409209399999997E-2</v>
      </c>
      <c r="I458" s="13">
        <v>2.7503895200000003E-2</v>
      </c>
      <c r="J458" s="13">
        <v>1.74253384E-2</v>
      </c>
      <c r="K458" s="13">
        <v>1.23485656E-2</v>
      </c>
      <c r="L458" s="13">
        <v>9.1890636599999999E-3</v>
      </c>
      <c r="M458" s="13">
        <v>6.9051012000000004E-3</v>
      </c>
      <c r="N458" s="13">
        <v>5.3891342400000002E-3</v>
      </c>
      <c r="O458" s="13">
        <v>4.4678991400000003E-3</v>
      </c>
      <c r="P458" s="13">
        <v>3.82890838E-3</v>
      </c>
      <c r="Q458" s="13">
        <v>3.3046240399999998E-3</v>
      </c>
      <c r="R458" s="13">
        <v>2.8755967E-3</v>
      </c>
      <c r="S458" s="13">
        <v>2.6067048400000002E-3</v>
      </c>
      <c r="T458" s="13">
        <v>2.3172593800000001E-3</v>
      </c>
      <c r="U458" s="13">
        <v>2.0859398600000002E-3</v>
      </c>
      <c r="V458" s="13">
        <v>1.7893439E-3</v>
      </c>
      <c r="W458" s="13">
        <v>1.52720006E-3</v>
      </c>
      <c r="X458" s="13">
        <v>1.322521782E-3</v>
      </c>
      <c r="Y458" s="13">
        <v>1.1535892880000002E-3</v>
      </c>
      <c r="Z458" s="13">
        <v>1.0079931899999999E-3</v>
      </c>
      <c r="AA458" s="13">
        <v>8.9391465399999998E-4</v>
      </c>
      <c r="AB458" s="13">
        <v>8.0213016999999994E-4</v>
      </c>
      <c r="AC458" s="13">
        <v>7.2698939800000008E-4</v>
      </c>
      <c r="AD458" s="13">
        <v>6.6637172600000005E-4</v>
      </c>
      <c r="AE458" s="13">
        <v>6.1728901599999997E-4</v>
      </c>
      <c r="AF458" s="13">
        <v>5.77288982E-4</v>
      </c>
      <c r="AG458" s="13">
        <v>5.4294386399999996E-4</v>
      </c>
      <c r="AH458" s="13">
        <v>5.1299505600000002E-4</v>
      </c>
      <c r="AI458" s="13">
        <v>4.8682399399999998E-4</v>
      </c>
      <c r="AJ458" s="13">
        <v>4.6329184000000001E-4</v>
      </c>
      <c r="AK458" s="13">
        <v>4.4249154600000003E-4</v>
      </c>
      <c r="AL458" s="13">
        <v>4.2402436999999999E-4</v>
      </c>
      <c r="AM458" s="13">
        <v>4.0765834199999997E-4</v>
      </c>
      <c r="AN458" s="13">
        <v>3.9316172199999999E-4</v>
      </c>
      <c r="AO458" s="13">
        <v>3.79956158E-4</v>
      </c>
      <c r="AP458" s="13">
        <v>3.67876474E-4</v>
      </c>
      <c r="AQ458" s="13">
        <v>3.5633813800000003E-4</v>
      </c>
      <c r="AR458" s="13">
        <v>3.4556427200000002E-4</v>
      </c>
      <c r="AS458" s="13">
        <v>3.3531856999999998E-4</v>
      </c>
      <c r="AT458" s="13">
        <v>3.2560724200000001E-4</v>
      </c>
      <c r="AU458" s="13">
        <v>3.1653893200000001E-4</v>
      </c>
      <c r="AV458" s="13">
        <v>3.0827225399999997E-4</v>
      </c>
      <c r="AW458" s="13">
        <v>3.0050787200000003E-4</v>
      </c>
      <c r="AX458" s="13">
        <v>2.9316056679999999E-4</v>
      </c>
      <c r="AY458" s="13">
        <v>2.8618919179999999E-4</v>
      </c>
      <c r="AZ458" s="13">
        <v>2.7948500079999998E-4</v>
      </c>
      <c r="BA458" s="13">
        <v>2.7322648160000001E-4</v>
      </c>
      <c r="BB458" s="13">
        <v>2.664797942E-4</v>
      </c>
      <c r="BC458" s="13">
        <v>2.6077684059999998E-4</v>
      </c>
      <c r="BD458" s="13">
        <v>2.5500400860000003E-4</v>
      </c>
      <c r="BE458" s="13">
        <v>2.499158448E-4</v>
      </c>
      <c r="BF458" s="13">
        <v>2.4470318100000001E-4</v>
      </c>
      <c r="BG458" s="13">
        <v>2.3995045700000002E-4</v>
      </c>
      <c r="BH458" s="13">
        <v>2.3590866100000002E-4</v>
      </c>
      <c r="BI458" s="13">
        <v>2.3178111659999997E-4</v>
      </c>
      <c r="BJ458" s="13">
        <v>2.28210126E-4</v>
      </c>
      <c r="BK458" s="13">
        <v>2.2442274039999999E-4</v>
      </c>
      <c r="BL458" s="13">
        <v>2.208724104E-4</v>
      </c>
      <c r="BM458" s="13">
        <v>2.1738803759999999E-4</v>
      </c>
      <c r="BN458" s="13">
        <v>2.13978388E-4</v>
      </c>
      <c r="BO458" s="13">
        <v>2.111568022E-4</v>
      </c>
      <c r="BP458" s="13">
        <v>2.0825887280000001E-4</v>
      </c>
      <c r="BQ458" s="13">
        <v>2.0538858200000001E-4</v>
      </c>
      <c r="BR458" s="13">
        <v>2.0223521300000001E-4</v>
      </c>
      <c r="BS458" s="13">
        <v>1.9872322979999998E-4</v>
      </c>
      <c r="BT458" s="13">
        <v>1.9582117680000001E-4</v>
      </c>
      <c r="BU458" s="13">
        <v>1.9287777299999999E-4</v>
      </c>
      <c r="BV458" s="13">
        <v>1.9024159279999999E-4</v>
      </c>
      <c r="BW458" s="13">
        <v>1.8732855019999999E-4</v>
      </c>
      <c r="BX458" s="13">
        <v>1.8466834980000003E-4</v>
      </c>
      <c r="BY458" s="13">
        <v>1.8202797799999999E-4</v>
      </c>
      <c r="BZ458" s="13">
        <v>1.7978475719999999E-4</v>
      </c>
      <c r="CA458" s="13">
        <v>1.7728478140000001E-4</v>
      </c>
      <c r="CB458" s="13">
        <v>1.7463549159999999E-4</v>
      </c>
      <c r="CC458" s="13">
        <v>1.7201662179999999E-4</v>
      </c>
      <c r="CD458" s="13">
        <v>1.694524728E-4</v>
      </c>
      <c r="CE458" s="13">
        <v>1.6763200940000001E-4</v>
      </c>
      <c r="CF458" s="13">
        <v>1.6530089199999999E-4</v>
      </c>
      <c r="CG458" s="13">
        <v>1.6256027080000001E-4</v>
      </c>
      <c r="CH458" s="13">
        <v>1.6073722500000001E-4</v>
      </c>
      <c r="CI458" s="13">
        <v>1.5879776040000001E-4</v>
      </c>
      <c r="CJ458" s="13">
        <v>1.5609431699999999E-4</v>
      </c>
      <c r="CK458" s="13">
        <v>1.5291948480000001E-4</v>
      </c>
      <c r="CL458" s="13">
        <v>1.5044259860000001E-4</v>
      </c>
      <c r="CM458" s="13">
        <v>1.4886643440000001E-4</v>
      </c>
      <c r="CN458" s="13">
        <v>1.4693896239999999E-4</v>
      </c>
      <c r="CO458" s="13">
        <v>1.4509174780000001E-4</v>
      </c>
      <c r="CP458" s="13">
        <v>1.4299038260000001E-4</v>
      </c>
      <c r="CQ458" s="13">
        <v>1.4019413300000002E-4</v>
      </c>
      <c r="CR458" s="13">
        <v>1.3764321320000001E-4</v>
      </c>
      <c r="CS458" s="13">
        <v>1.3506799140000002E-4</v>
      </c>
      <c r="CT458" s="13">
        <v>1.3351805800000002E-4</v>
      </c>
      <c r="CU458" s="13">
        <v>1.3172359380000001E-4</v>
      </c>
      <c r="CV458" s="13">
        <v>1.297587772E-4</v>
      </c>
      <c r="CW458" s="13">
        <v>1.2783911500000001E-4</v>
      </c>
      <c r="CX458" s="13">
        <v>1.2585444119999999E-4</v>
      </c>
      <c r="CY458" s="13">
        <v>1.2390580680000002E-4</v>
      </c>
      <c r="CZ458" s="13">
        <v>1.224621982E-4</v>
      </c>
      <c r="DA458" s="13">
        <v>1.2066360099999999E-4</v>
      </c>
      <c r="DB458" s="13">
        <v>1.1887614739999999E-4</v>
      </c>
      <c r="DC458" s="13">
        <v>1.170412426E-4</v>
      </c>
      <c r="DD458" s="13">
        <v>1.1602336619999999E-4</v>
      </c>
      <c r="DE458" s="13">
        <v>1.1470795520000001E-4</v>
      </c>
      <c r="DF458" s="13">
        <v>1.129056482E-4</v>
      </c>
      <c r="DG458" s="13">
        <v>1.1095311200000001E-4</v>
      </c>
      <c r="DH458" s="13">
        <v>1.091596758E-4</v>
      </c>
      <c r="DI458" s="13">
        <v>1.0786288799999999E-4</v>
      </c>
      <c r="DJ458" s="13">
        <v>1.06268021E-4</v>
      </c>
      <c r="DK458" s="13">
        <v>1.054123158E-4</v>
      </c>
      <c r="DL458" s="13">
        <v>1.042914608E-4</v>
      </c>
      <c r="DM458" s="13">
        <v>1.0307120060000001E-4</v>
      </c>
      <c r="DN458" s="13">
        <v>1.020585704E-4</v>
      </c>
      <c r="DO458" s="13">
        <v>1.0007370520000001E-4</v>
      </c>
      <c r="DP458" s="13">
        <v>9.8531798399999998E-5</v>
      </c>
      <c r="DQ458" s="13">
        <v>9.7569722999999998E-5</v>
      </c>
      <c r="DR458" s="13">
        <v>9.7138349800000005E-5</v>
      </c>
      <c r="DS458" s="13">
        <v>9.6058596600000001E-5</v>
      </c>
      <c r="DT458" s="13">
        <v>9.4903227799999996E-5</v>
      </c>
      <c r="DU458" s="13">
        <v>9.4156918000000002E-5</v>
      </c>
      <c r="DV458" s="13">
        <v>9.2876471799999998E-5</v>
      </c>
      <c r="DW458" s="13">
        <v>9.1611419599999997E-5</v>
      </c>
      <c r="DX458" s="13">
        <v>9.092008879999999E-5</v>
      </c>
      <c r="DY458" s="13">
        <v>9.0315435799999988E-5</v>
      </c>
      <c r="DZ458" s="13">
        <v>9.0160588999999995E-5</v>
      </c>
      <c r="EA458" s="13">
        <v>8.9422224799999998E-5</v>
      </c>
      <c r="EB458" s="13">
        <v>8.84404526E-5</v>
      </c>
      <c r="EC458" s="13">
        <v>8.6817122399999999E-5</v>
      </c>
      <c r="ED458" s="13">
        <v>8.56559688E-5</v>
      </c>
      <c r="EE458" s="13">
        <v>8.5089802599999995E-5</v>
      </c>
      <c r="EF458" s="13">
        <v>8.44095042E-5</v>
      </c>
      <c r="EG458" s="13">
        <v>8.3665132799999993E-5</v>
      </c>
      <c r="EH458" s="13">
        <v>8.2963899799999997E-5</v>
      </c>
      <c r="EI458" s="13">
        <v>8.1622162000000002E-5</v>
      </c>
      <c r="EJ458" s="13">
        <v>8.0244107800000005E-5</v>
      </c>
      <c r="EK458" s="13">
        <v>7.9156148599999993E-5</v>
      </c>
      <c r="EL458" s="13">
        <v>7.8211689999999995E-5</v>
      </c>
      <c r="EM458" s="13">
        <v>7.7757466000000003E-5</v>
      </c>
      <c r="EN458" s="13">
        <v>7.7735786399999997E-5</v>
      </c>
      <c r="EO458" s="13">
        <v>7.7368612800000002E-5</v>
      </c>
      <c r="EP458" s="13">
        <v>7.6151449000000005E-5</v>
      </c>
      <c r="EQ458" s="13">
        <v>7.4992255200000011E-5</v>
      </c>
      <c r="ER458" s="13">
        <v>7.3685907200000001E-5</v>
      </c>
      <c r="ES458" s="13">
        <v>7.2595241399999998E-5</v>
      </c>
      <c r="ET458" s="13">
        <v>7.1715528399999998E-5</v>
      </c>
      <c r="EU458" s="13">
        <v>7.1249144200000012E-5</v>
      </c>
      <c r="EV458" s="13">
        <v>7.10863964E-5</v>
      </c>
      <c r="EW458" s="13">
        <v>7.0785187200000002E-5</v>
      </c>
      <c r="EX458" s="13">
        <v>7.0249942599999991E-5</v>
      </c>
      <c r="EY458" s="13">
        <v>6.9451889200000005E-5</v>
      </c>
      <c r="EZ458" s="13">
        <v>6.8849384600000004E-5</v>
      </c>
      <c r="FA458" s="13">
        <v>6.7977791999999996E-5</v>
      </c>
      <c r="FB458" s="13">
        <v>6.6941385000000001E-5</v>
      </c>
      <c r="FC458" s="13">
        <v>6.6455136999999995E-5</v>
      </c>
      <c r="FD458" s="13">
        <v>6.6233668999999998E-5</v>
      </c>
      <c r="FE458" s="13">
        <v>6.5321788800000002E-5</v>
      </c>
      <c r="FF458" s="13">
        <v>6.4302474200000009E-5</v>
      </c>
      <c r="FG458" s="13">
        <v>6.3618737199999992E-5</v>
      </c>
      <c r="FH458" s="13">
        <v>6.29784498E-5</v>
      </c>
      <c r="FI458" s="13">
        <v>6.2849797200000004E-5</v>
      </c>
      <c r="FJ458" s="13">
        <v>6.3095411800000002E-5</v>
      </c>
      <c r="FK458" s="13">
        <v>6.2783429800000005E-5</v>
      </c>
      <c r="FL458" s="13">
        <v>6.2098680600000011E-5</v>
      </c>
      <c r="FM458" s="13">
        <v>6.1350436800000006E-5</v>
      </c>
      <c r="FN458" s="13">
        <v>6.0683914400000002E-5</v>
      </c>
      <c r="FO458" s="13">
        <v>5.9919239600000004E-5</v>
      </c>
      <c r="FP458" s="13">
        <v>5.9709918600000001E-5</v>
      </c>
      <c r="FQ458" s="13">
        <v>5.97611054E-5</v>
      </c>
      <c r="FR458" s="13">
        <v>5.9422699199999997E-5</v>
      </c>
      <c r="FS458" s="13">
        <v>5.9166279000000006E-5</v>
      </c>
      <c r="FT458" s="13">
        <v>5.8518231399999996E-5</v>
      </c>
      <c r="FU458" s="13">
        <v>5.77719086E-5</v>
      </c>
      <c r="FV458" s="13">
        <v>5.75177062E-5</v>
      </c>
      <c r="FW458" s="13">
        <v>5.7522664799999998E-5</v>
      </c>
      <c r="FX458" s="13">
        <v>5.7208768200000003E-5</v>
      </c>
      <c r="FY458" s="13">
        <v>5.66079392E-5</v>
      </c>
      <c r="FZ458" s="13">
        <v>5.5691000200000003E-5</v>
      </c>
      <c r="GA458" s="13">
        <v>5.4779388799999993E-5</v>
      </c>
      <c r="GB458" s="13">
        <v>5.4179840999999998E-5</v>
      </c>
      <c r="GC458" s="13">
        <v>5.3921931599999997E-5</v>
      </c>
      <c r="GD458" s="13">
        <v>5.3435290600000002E-5</v>
      </c>
      <c r="GE458" s="13">
        <v>5.3343289400000004E-5</v>
      </c>
      <c r="GF458" s="13">
        <v>5.3592870600000001E-5</v>
      </c>
      <c r="GG458" s="13">
        <v>5.34776304E-5</v>
      </c>
      <c r="GH458" s="13">
        <v>5.2789410400000007E-5</v>
      </c>
      <c r="GI458" s="13">
        <v>5.1903946400000002E-5</v>
      </c>
      <c r="GJ458" s="13">
        <v>5.1125119800000001E-5</v>
      </c>
      <c r="GK458" s="13">
        <v>5.0696508800000006E-5</v>
      </c>
      <c r="GL458" s="13">
        <v>5.0642368000000007E-5</v>
      </c>
      <c r="GM458" s="13">
        <v>5.0506625600000007E-5</v>
      </c>
      <c r="GN458" s="13">
        <v>5.0222448E-5</v>
      </c>
      <c r="GO458" s="13">
        <v>4.9699171200000004E-5</v>
      </c>
      <c r="GP458" s="13">
        <v>4.8682760599999994E-5</v>
      </c>
      <c r="GQ458" s="13">
        <v>4.8139793400000003E-5</v>
      </c>
      <c r="GR458" s="13">
        <v>4.7867354400000002E-5</v>
      </c>
      <c r="GS458" s="13">
        <v>4.7595917400000002E-5</v>
      </c>
      <c r="GT458" s="13">
        <v>4.7584696200000004E-5</v>
      </c>
      <c r="GU458" s="13">
        <v>4.7416148400000006E-5</v>
      </c>
      <c r="GV458" s="13">
        <v>4.7268482999999997E-5</v>
      </c>
      <c r="GW458" s="13">
        <v>4.7130809800000004E-5</v>
      </c>
      <c r="GX458" s="13">
        <v>4.6841026199999995E-5</v>
      </c>
    </row>
    <row r="459" spans="1:206" x14ac:dyDescent="0.25">
      <c r="A459" s="13" t="str">
        <f t="shared" si="5"/>
        <v>Boom-COARSE-1.2-20-Any</v>
      </c>
      <c r="B459" s="13" t="s">
        <v>57</v>
      </c>
      <c r="C459" s="13" t="s">
        <v>29</v>
      </c>
      <c r="D459" s="23">
        <v>1.2</v>
      </c>
      <c r="E459" s="23">
        <v>20</v>
      </c>
      <c r="F459" s="32" t="s">
        <v>48</v>
      </c>
      <c r="G459" s="33">
        <v>0.28681616999999998</v>
      </c>
      <c r="H459" s="33">
        <v>0.19777291299999999</v>
      </c>
      <c r="I459" s="33">
        <v>0.14854009699999998</v>
      </c>
      <c r="J459" s="33">
        <v>0.11687822859999999</v>
      </c>
      <c r="K459" s="33">
        <v>9.4860516699999994E-2</v>
      </c>
      <c r="L459" s="33">
        <v>7.86794091E-2</v>
      </c>
      <c r="M459" s="33">
        <v>6.6400942299999988E-2</v>
      </c>
      <c r="N459" s="33">
        <v>5.6856811499999993E-2</v>
      </c>
      <c r="O459" s="33">
        <v>5.0150250799999997E-2</v>
      </c>
      <c r="P459" s="33">
        <v>4.47146343E-2</v>
      </c>
      <c r="Q459" s="33">
        <v>4.0090532200000001E-2</v>
      </c>
      <c r="R459" s="33">
        <v>3.6189255099999998E-2</v>
      </c>
      <c r="S459" s="33">
        <v>3.3229922999999995E-2</v>
      </c>
      <c r="T459" s="33">
        <v>3.0461696899999998E-2</v>
      </c>
      <c r="U459" s="33">
        <v>2.7983873499999999E-2</v>
      </c>
      <c r="V459" s="33">
        <v>2.5637171E-2</v>
      </c>
      <c r="W459" s="33">
        <v>2.3464696299999997E-2</v>
      </c>
      <c r="X459" s="33">
        <v>2.1652197099999999E-2</v>
      </c>
      <c r="Y459" s="33">
        <v>2.0086497699999997E-2</v>
      </c>
      <c r="Z459" s="33">
        <v>1.86979751E-2</v>
      </c>
      <c r="AA459" s="33">
        <v>1.7450566399999999E-2</v>
      </c>
      <c r="AB459" s="33">
        <v>1.63456342E-2</v>
      </c>
      <c r="AC459" s="33">
        <v>1.53799352E-2</v>
      </c>
      <c r="AD459" s="33">
        <v>1.447303885E-2</v>
      </c>
      <c r="AE459" s="33">
        <v>1.3652464809999999E-2</v>
      </c>
      <c r="AF459" s="33">
        <v>1.289624359E-2</v>
      </c>
      <c r="AG459" s="33">
        <v>1.221468564E-2</v>
      </c>
      <c r="AH459" s="33">
        <v>1.1596730579999999E-2</v>
      </c>
      <c r="AI459" s="33">
        <v>1.0989132699999999E-2</v>
      </c>
      <c r="AJ459" s="33">
        <v>1.0437424969999998E-2</v>
      </c>
      <c r="AK459" s="33">
        <v>9.9373204199999995E-3</v>
      </c>
      <c r="AL459" s="33">
        <v>9.4805897799999997E-3</v>
      </c>
      <c r="AM459" s="33">
        <v>9.0645091500000004E-3</v>
      </c>
      <c r="AN459" s="33">
        <v>8.6831118299999996E-3</v>
      </c>
      <c r="AO459" s="33">
        <v>8.3327935799999992E-3</v>
      </c>
      <c r="AP459" s="33">
        <v>8.0107057600000003E-3</v>
      </c>
      <c r="AQ459" s="33">
        <v>7.7132943899999992E-3</v>
      </c>
      <c r="AR459" s="33">
        <v>7.4384374899999998E-3</v>
      </c>
      <c r="AS459" s="33">
        <v>7.1834324499999999E-3</v>
      </c>
      <c r="AT459" s="33">
        <v>6.9444586199999998E-3</v>
      </c>
      <c r="AU459" s="33">
        <v>6.7232299199999996E-3</v>
      </c>
      <c r="AV459" s="33">
        <v>6.5158858000000002E-3</v>
      </c>
      <c r="AW459" s="33">
        <v>6.3218296600000001E-3</v>
      </c>
      <c r="AX459" s="33">
        <v>6.1393189299999993E-3</v>
      </c>
      <c r="AY459" s="33">
        <v>5.9679295499999998E-3</v>
      </c>
      <c r="AZ459" s="33">
        <v>5.8063779499999985E-3</v>
      </c>
      <c r="BA459" s="33">
        <v>5.6528848700000004E-3</v>
      </c>
      <c r="BB459" s="33">
        <v>5.5067548799999991E-3</v>
      </c>
      <c r="BC459" s="33">
        <v>5.3692734799999997E-3</v>
      </c>
      <c r="BD459" s="33">
        <v>5.2362035399999996E-3</v>
      </c>
      <c r="BE459" s="33">
        <v>5.1124118999999997E-3</v>
      </c>
      <c r="BF459" s="33">
        <v>4.9927143999999998E-3</v>
      </c>
      <c r="BG459" s="33">
        <v>4.8795796400000003E-3</v>
      </c>
      <c r="BH459" s="33">
        <v>4.7711313699999999E-3</v>
      </c>
      <c r="BI459" s="33">
        <v>4.6675948E-3</v>
      </c>
      <c r="BJ459" s="33">
        <v>4.5683993099999995E-3</v>
      </c>
      <c r="BK459" s="33">
        <v>4.4738776900000001E-3</v>
      </c>
      <c r="BL459" s="33">
        <v>4.3823781799999994E-3</v>
      </c>
      <c r="BM459" s="33">
        <v>4.2948920899999994E-3</v>
      </c>
      <c r="BN459" s="33">
        <v>4.2113147500000003E-3</v>
      </c>
      <c r="BO459" s="33">
        <v>4.1310422099999997E-3</v>
      </c>
      <c r="BP459" s="33">
        <v>4.0542433699999993E-3</v>
      </c>
      <c r="BQ459" s="33">
        <v>3.9812798899999998E-3</v>
      </c>
      <c r="BR459" s="33">
        <v>3.9110836300000002E-3</v>
      </c>
      <c r="BS459" s="33">
        <v>3.8443018399999997E-3</v>
      </c>
      <c r="BT459" s="33">
        <v>3.7798577399999998E-3</v>
      </c>
      <c r="BU459" s="33">
        <v>3.7164434700000001E-3</v>
      </c>
      <c r="BV459" s="33">
        <v>3.6550658000000001E-3</v>
      </c>
      <c r="BW459" s="33">
        <v>3.5958685999999997E-3</v>
      </c>
      <c r="BX459" s="33">
        <v>3.5375232800000001E-3</v>
      </c>
      <c r="BY459" s="33">
        <v>3.4818777599999995E-3</v>
      </c>
      <c r="BZ459" s="33">
        <v>3.4286146199999997E-3</v>
      </c>
      <c r="CA459" s="33">
        <v>3.3775925040000002E-3</v>
      </c>
      <c r="CB459" s="33">
        <v>3.3278974569999997E-3</v>
      </c>
      <c r="CC459" s="33">
        <v>3.2795097709999999E-3</v>
      </c>
      <c r="CD459" s="33">
        <v>3.2330383389999997E-3</v>
      </c>
      <c r="CE459" s="33">
        <v>3.1871271689999999E-3</v>
      </c>
      <c r="CF459" s="33">
        <v>3.1424534219999995E-3</v>
      </c>
      <c r="CG459" s="33">
        <v>3.0991971180000001E-3</v>
      </c>
      <c r="CH459" s="33">
        <v>3.0578770589999998E-3</v>
      </c>
      <c r="CI459" s="33">
        <v>3.0186056350000002E-3</v>
      </c>
      <c r="CJ459" s="33">
        <v>2.9798458409999997E-3</v>
      </c>
      <c r="CK459" s="33">
        <v>2.9427233750000002E-3</v>
      </c>
      <c r="CL459" s="33">
        <v>2.9065797129999996E-3</v>
      </c>
      <c r="CM459" s="33">
        <v>2.871980903E-3</v>
      </c>
      <c r="CN459" s="33">
        <v>2.8381586809999998E-3</v>
      </c>
      <c r="CO459" s="33">
        <v>2.8053311429999997E-3</v>
      </c>
      <c r="CP459" s="33">
        <v>2.7744946119999995E-3</v>
      </c>
      <c r="CQ459" s="33">
        <v>2.7448947090000001E-3</v>
      </c>
      <c r="CR459" s="33">
        <v>2.7154334089999998E-3</v>
      </c>
      <c r="CS459" s="33">
        <v>2.6873314669999997E-3</v>
      </c>
      <c r="CT459" s="33">
        <v>2.658661012E-3</v>
      </c>
      <c r="CU459" s="33">
        <v>2.6310249349999998E-3</v>
      </c>
      <c r="CV459" s="33">
        <v>2.604525513E-3</v>
      </c>
      <c r="CW459" s="33">
        <v>2.5781305400000001E-3</v>
      </c>
      <c r="CX459" s="33">
        <v>2.5521813179999998E-3</v>
      </c>
      <c r="CY459" s="33">
        <v>2.5274193349999999E-3</v>
      </c>
      <c r="CZ459" s="33">
        <v>2.5033730980000002E-3</v>
      </c>
      <c r="DA459" s="33">
        <v>2.4795078999999996E-3</v>
      </c>
      <c r="DB459" s="33">
        <v>2.4573947039999997E-3</v>
      </c>
      <c r="DC459" s="33">
        <v>2.4368258389999998E-3</v>
      </c>
      <c r="DD459" s="33">
        <v>2.4166875429999998E-3</v>
      </c>
      <c r="DE459" s="33">
        <v>2.397927283E-3</v>
      </c>
      <c r="DF459" s="33">
        <v>2.3794133860000001E-3</v>
      </c>
      <c r="DG459" s="33">
        <v>2.3606420699999998E-3</v>
      </c>
      <c r="DH459" s="33">
        <v>2.3420947080000001E-3</v>
      </c>
      <c r="DI459" s="33">
        <v>2.3242325319999999E-3</v>
      </c>
      <c r="DJ459" s="33">
        <v>2.3066297200000003E-3</v>
      </c>
      <c r="DK459" s="33">
        <v>2.2895133449999999E-3</v>
      </c>
      <c r="DL459" s="33">
        <v>2.2736003520000001E-3</v>
      </c>
      <c r="DM459" s="33">
        <v>2.2581457959999999E-3</v>
      </c>
      <c r="DN459" s="33">
        <v>2.242592605E-3</v>
      </c>
      <c r="DO459" s="33">
        <v>2.2285230740000002E-3</v>
      </c>
      <c r="DP459" s="33">
        <v>2.2144393759999997E-3</v>
      </c>
      <c r="DQ459" s="33">
        <v>2.201017644E-3</v>
      </c>
      <c r="DR459" s="33">
        <v>2.1890040620000002E-3</v>
      </c>
      <c r="DS459" s="33">
        <v>2.1775805109999998E-3</v>
      </c>
      <c r="DT459" s="33">
        <v>2.166719364E-3</v>
      </c>
      <c r="DU459" s="33">
        <v>2.156292275E-3</v>
      </c>
      <c r="DV459" s="33">
        <v>2.1462900319999998E-3</v>
      </c>
      <c r="DW459" s="33">
        <v>2.1350307049999998E-3</v>
      </c>
      <c r="DX459" s="33">
        <v>2.1236804119999998E-3</v>
      </c>
      <c r="DY459" s="33">
        <v>2.1129451039999998E-3</v>
      </c>
      <c r="DZ459" s="33">
        <v>2.1019786289999997E-3</v>
      </c>
      <c r="EA459" s="33">
        <v>2.091678649E-3</v>
      </c>
      <c r="EB459" s="33">
        <v>2.0817894389999997E-3</v>
      </c>
      <c r="EC459" s="33">
        <v>2.0723420969999996E-3</v>
      </c>
      <c r="ED459" s="33">
        <v>2.0637211169999997E-3</v>
      </c>
      <c r="EE459" s="33">
        <v>2.0560390719999997E-3</v>
      </c>
      <c r="EF459" s="33">
        <v>2.0482437879999998E-3</v>
      </c>
      <c r="EG459" s="33">
        <v>2.040375028E-3</v>
      </c>
      <c r="EH459" s="33">
        <v>2.0334497569999997E-3</v>
      </c>
      <c r="EI459" s="33">
        <v>2.0263978739999996E-3</v>
      </c>
      <c r="EJ459" s="33">
        <v>2.0186005580000001E-3</v>
      </c>
      <c r="EK459" s="33">
        <v>2.0102672020000001E-3</v>
      </c>
      <c r="EL459" s="33">
        <v>2.0020699859999999E-3</v>
      </c>
      <c r="EM459" s="33">
        <v>1.9941901289999998E-3</v>
      </c>
      <c r="EN459" s="33">
        <v>1.9866455009999997E-3</v>
      </c>
      <c r="EO459" s="33">
        <v>1.9794829619999999E-3</v>
      </c>
      <c r="EP459" s="33">
        <v>1.9724664150000001E-3</v>
      </c>
      <c r="EQ459" s="33">
        <v>1.9658403880000001E-3</v>
      </c>
      <c r="ER459" s="33">
        <v>1.9586961289999997E-3</v>
      </c>
      <c r="ES459" s="33">
        <v>1.9513668079999998E-3</v>
      </c>
      <c r="ET459" s="33">
        <v>1.9445636439999999E-3</v>
      </c>
      <c r="EU459" s="33">
        <v>1.9376450230000001E-3</v>
      </c>
      <c r="EV459" s="33">
        <v>1.929863273E-3</v>
      </c>
      <c r="EW459" s="33">
        <v>1.9219966899999999E-3</v>
      </c>
      <c r="EX459" s="33">
        <v>1.9139979769999997E-3</v>
      </c>
      <c r="EY459" s="33">
        <v>1.9052749519999997E-3</v>
      </c>
      <c r="EZ459" s="33">
        <v>1.8956660410000001E-3</v>
      </c>
      <c r="FA459" s="33">
        <v>1.8859262659999998E-3</v>
      </c>
      <c r="FB459" s="33">
        <v>1.8765515999999999E-3</v>
      </c>
      <c r="FC459" s="33">
        <v>1.8674541719999999E-3</v>
      </c>
      <c r="FD459" s="33">
        <v>1.8588963240000001E-3</v>
      </c>
      <c r="FE459" s="33">
        <v>1.8499844460000002E-3</v>
      </c>
      <c r="FF459" s="33">
        <v>1.84130628E-3</v>
      </c>
      <c r="FG459" s="33">
        <v>1.8332421519999999E-3</v>
      </c>
      <c r="FH459" s="33">
        <v>1.8248547769999998E-3</v>
      </c>
      <c r="FI459" s="33">
        <v>1.8159645829999998E-3</v>
      </c>
      <c r="FJ459" s="33">
        <v>1.8065817819999997E-3</v>
      </c>
      <c r="FK459" s="33">
        <v>1.797187656E-3</v>
      </c>
      <c r="FL459" s="33">
        <v>1.787640549E-3</v>
      </c>
      <c r="FM459" s="33">
        <v>1.778102906E-3</v>
      </c>
      <c r="FN459" s="33">
        <v>1.7682436209999998E-3</v>
      </c>
      <c r="FO459" s="33">
        <v>1.7576469639999999E-3</v>
      </c>
      <c r="FP459" s="33">
        <v>1.7471439499999997E-3</v>
      </c>
      <c r="FQ459" s="33">
        <v>1.73622687E-3</v>
      </c>
      <c r="FR459" s="33">
        <v>1.7250564130000001E-3</v>
      </c>
      <c r="FS459" s="33">
        <v>1.7144455989999998E-3</v>
      </c>
      <c r="FT459" s="33">
        <v>1.703858531E-3</v>
      </c>
      <c r="FU459" s="33">
        <v>1.6932452419999998E-3</v>
      </c>
      <c r="FV459" s="33">
        <v>1.6828814759999998E-3</v>
      </c>
      <c r="FW459" s="33">
        <v>1.6727027999999999E-3</v>
      </c>
      <c r="FX459" s="33">
        <v>1.6624408219999998E-3</v>
      </c>
      <c r="FY459" s="33">
        <v>1.652689592E-3</v>
      </c>
      <c r="FZ459" s="33">
        <v>1.6430717709999998E-3</v>
      </c>
      <c r="GA459" s="33">
        <v>1.6326736909999999E-3</v>
      </c>
      <c r="GB459" s="33">
        <v>1.6226357059999997E-3</v>
      </c>
      <c r="GC459" s="33">
        <v>1.613110439E-3</v>
      </c>
      <c r="GD459" s="33">
        <v>1.60367374E-3</v>
      </c>
      <c r="GE459" s="33">
        <v>1.594702249E-3</v>
      </c>
      <c r="GF459" s="33">
        <v>1.5857286079999997E-3</v>
      </c>
      <c r="GG459" s="33">
        <v>1.576561863E-3</v>
      </c>
      <c r="GH459" s="33">
        <v>1.5670880569999999E-3</v>
      </c>
      <c r="GI459" s="33">
        <v>1.556732578E-3</v>
      </c>
      <c r="GJ459" s="33">
        <v>1.5457706779999998E-3</v>
      </c>
      <c r="GK459" s="33">
        <v>1.5349850809999999E-3</v>
      </c>
      <c r="GL459" s="33">
        <v>1.5249356599999998E-3</v>
      </c>
      <c r="GM459" s="33">
        <v>1.5148893809999997E-3</v>
      </c>
      <c r="GN459" s="33">
        <v>1.50486223E-3</v>
      </c>
      <c r="GO459" s="33">
        <v>1.4960224759999997E-3</v>
      </c>
      <c r="GP459" s="33">
        <v>1.48806192E-3</v>
      </c>
      <c r="GQ459" s="33">
        <v>1.4804721059999998E-3</v>
      </c>
      <c r="GR459" s="33">
        <v>1.472782373E-3</v>
      </c>
      <c r="GS459" s="33">
        <v>1.4647185319999999E-3</v>
      </c>
      <c r="GT459" s="33">
        <v>1.4565103449999998E-3</v>
      </c>
      <c r="GU459" s="33">
        <v>1.448386562E-3</v>
      </c>
      <c r="GV459" s="33">
        <v>1.44014013E-3</v>
      </c>
      <c r="GW459" s="33">
        <v>1.4312733309999998E-3</v>
      </c>
      <c r="GX459" s="33">
        <v>1.4223784550000001E-3</v>
      </c>
    </row>
    <row r="460" spans="1:206" x14ac:dyDescent="0.25">
      <c r="A460" s="13" t="str">
        <f t="shared" si="5"/>
        <v>Boom-COARSE-1.2-14-Any</v>
      </c>
      <c r="B460" s="13" t="s">
        <v>57</v>
      </c>
      <c r="C460" s="13" t="s">
        <v>29</v>
      </c>
      <c r="D460" s="23">
        <v>1.2</v>
      </c>
      <c r="E460" s="23">
        <v>14</v>
      </c>
      <c r="F460" s="32" t="s">
        <v>48</v>
      </c>
      <c r="G460" s="33">
        <v>0.20503270299999998</v>
      </c>
      <c r="H460" s="33">
        <v>0.13054407499999998</v>
      </c>
      <c r="I460" s="33">
        <v>9.2901441899999992E-2</v>
      </c>
      <c r="J460" s="33">
        <v>7.0274172799999993E-2</v>
      </c>
      <c r="K460" s="33">
        <v>5.5542600599999992E-2</v>
      </c>
      <c r="L460" s="33">
        <v>4.60949171E-2</v>
      </c>
      <c r="M460" s="33">
        <v>3.9305258599999997E-2</v>
      </c>
      <c r="N460" s="33">
        <v>3.4054855699999997E-2</v>
      </c>
      <c r="O460" s="33">
        <v>3.0666090899999998E-2</v>
      </c>
      <c r="P460" s="33">
        <v>2.7892771199999996E-2</v>
      </c>
      <c r="Q460" s="33">
        <v>2.5478488700000003E-2</v>
      </c>
      <c r="R460" s="33">
        <v>2.3370143499999999E-2</v>
      </c>
      <c r="S460" s="33">
        <v>2.1423530699999999E-2</v>
      </c>
      <c r="T460" s="33">
        <v>1.95896905E-2</v>
      </c>
      <c r="U460" s="33">
        <v>1.78876603E-2</v>
      </c>
      <c r="V460" s="33">
        <v>1.6261324800000001E-2</v>
      </c>
      <c r="W460" s="33">
        <v>1.4707956349999999E-2</v>
      </c>
      <c r="X460" s="33">
        <v>1.3621277689999999E-2</v>
      </c>
      <c r="Y460" s="33">
        <v>1.2696194599999999E-2</v>
      </c>
      <c r="Z460" s="33">
        <v>1.188062558E-2</v>
      </c>
      <c r="AA460" s="33">
        <v>1.1163403439999999E-2</v>
      </c>
      <c r="AB460" s="33">
        <v>1.050195577E-2</v>
      </c>
      <c r="AC460" s="33">
        <v>9.9162873699999987E-3</v>
      </c>
      <c r="AD460" s="33">
        <v>9.3946441299999975E-3</v>
      </c>
      <c r="AE460" s="33">
        <v>8.8832266999999999E-3</v>
      </c>
      <c r="AF460" s="33">
        <v>8.4324487699999999E-3</v>
      </c>
      <c r="AG460" s="33">
        <v>8.0320585199999996E-3</v>
      </c>
      <c r="AH460" s="33">
        <v>7.6753449499999994E-3</v>
      </c>
      <c r="AI460" s="33">
        <v>7.3573757099999991E-3</v>
      </c>
      <c r="AJ460" s="33">
        <v>7.0712306999999985E-3</v>
      </c>
      <c r="AK460" s="33">
        <v>6.8137494999999989E-3</v>
      </c>
      <c r="AL460" s="33">
        <v>6.5811288399999996E-3</v>
      </c>
      <c r="AM460" s="33">
        <v>6.3696785199999998E-3</v>
      </c>
      <c r="AN460" s="33">
        <v>6.1760840999999997E-3</v>
      </c>
      <c r="AO460" s="33">
        <v>5.9977496699999992E-3</v>
      </c>
      <c r="AP460" s="33">
        <v>5.8317381899999996E-3</v>
      </c>
      <c r="AQ460" s="33">
        <v>5.6770615400000002E-3</v>
      </c>
      <c r="AR460" s="33">
        <v>5.5336744899999995E-3</v>
      </c>
      <c r="AS460" s="33">
        <v>5.3998285299999994E-3</v>
      </c>
      <c r="AT460" s="33">
        <v>5.2745016999999998E-3</v>
      </c>
      <c r="AU460" s="33">
        <v>5.1568742499999995E-3</v>
      </c>
      <c r="AV460" s="33">
        <v>5.0450804900000002E-3</v>
      </c>
      <c r="AW460" s="33">
        <v>4.9397612299999999E-3</v>
      </c>
      <c r="AX460" s="33">
        <v>4.83924279E-3</v>
      </c>
      <c r="AY460" s="33">
        <v>4.7443947800000002E-3</v>
      </c>
      <c r="AZ460" s="33">
        <v>4.6541588899999993E-3</v>
      </c>
      <c r="BA460" s="33">
        <v>4.5676526099999995E-3</v>
      </c>
      <c r="BB460" s="33">
        <v>4.4861541899999993E-3</v>
      </c>
      <c r="BC460" s="33">
        <v>4.4082178899999998E-3</v>
      </c>
      <c r="BD460" s="33">
        <v>4.3332082099999999E-3</v>
      </c>
      <c r="BE460" s="33">
        <v>4.2616877799999996E-3</v>
      </c>
      <c r="BF460" s="33">
        <v>4.1925950500000001E-3</v>
      </c>
      <c r="BG460" s="33">
        <v>4.1270698999999996E-3</v>
      </c>
      <c r="BH460" s="33">
        <v>4.0631216659999993E-3</v>
      </c>
      <c r="BI460" s="33">
        <v>4.0016063129999996E-3</v>
      </c>
      <c r="BJ460" s="33">
        <v>3.9417053259999998E-3</v>
      </c>
      <c r="BK460" s="33">
        <v>3.8840405319999997E-3</v>
      </c>
      <c r="BL460" s="33">
        <v>3.8282194319999999E-3</v>
      </c>
      <c r="BM460" s="33">
        <v>3.7739799000000001E-3</v>
      </c>
      <c r="BN460" s="33">
        <v>3.7217104119999997E-3</v>
      </c>
      <c r="BO460" s="33">
        <v>3.6710491779999997E-3</v>
      </c>
      <c r="BP460" s="33">
        <v>3.6221269020000001E-3</v>
      </c>
      <c r="BQ460" s="33">
        <v>3.5749307399999992E-3</v>
      </c>
      <c r="BR460" s="33">
        <v>3.5287520769999997E-3</v>
      </c>
      <c r="BS460" s="33">
        <v>3.4839629289999999E-3</v>
      </c>
      <c r="BT460" s="33">
        <v>3.4401591789999996E-3</v>
      </c>
      <c r="BU460" s="33">
        <v>3.3974517749999996E-3</v>
      </c>
      <c r="BV460" s="33">
        <v>3.3561921169999996E-3</v>
      </c>
      <c r="BW460" s="33">
        <v>3.3163838029999998E-3</v>
      </c>
      <c r="BX460" s="33">
        <v>3.2778438639999999E-3</v>
      </c>
      <c r="BY460" s="33">
        <v>3.2408927189999997E-3</v>
      </c>
      <c r="BZ460" s="33">
        <v>3.2048355439999996E-3</v>
      </c>
      <c r="CA460" s="33">
        <v>3.1698298899999998E-3</v>
      </c>
      <c r="CB460" s="33">
        <v>3.1361502939999996E-3</v>
      </c>
      <c r="CC460" s="33">
        <v>3.1041123709999998E-3</v>
      </c>
      <c r="CD460" s="33">
        <v>3.072034848E-3</v>
      </c>
      <c r="CE460" s="33">
        <v>3.0412875129999998E-3</v>
      </c>
      <c r="CF460" s="33">
        <v>3.0106457109999995E-3</v>
      </c>
      <c r="CG460" s="33">
        <v>2.9799681069999995E-3</v>
      </c>
      <c r="CH460" s="33">
        <v>2.9499812339999995E-3</v>
      </c>
      <c r="CI460" s="33">
        <v>2.9208515429999999E-3</v>
      </c>
      <c r="CJ460" s="33">
        <v>2.8925624029999997E-3</v>
      </c>
      <c r="CK460" s="33">
        <v>2.8646605649999997E-3</v>
      </c>
      <c r="CL460" s="33">
        <v>2.8372500959999995E-3</v>
      </c>
      <c r="CM460" s="33">
        <v>2.810750947E-3</v>
      </c>
      <c r="CN460" s="33">
        <v>2.7838317429999997E-3</v>
      </c>
      <c r="CO460" s="33">
        <v>2.7576274990000001E-3</v>
      </c>
      <c r="CP460" s="33">
        <v>2.7319027440000001E-3</v>
      </c>
      <c r="CQ460" s="33">
        <v>2.7067535369999997E-3</v>
      </c>
      <c r="CR460" s="33">
        <v>2.6816007409999998E-3</v>
      </c>
      <c r="CS460" s="33">
        <v>2.6562207819999994E-3</v>
      </c>
      <c r="CT460" s="33">
        <v>2.6312404749999998E-3</v>
      </c>
      <c r="CU460" s="33">
        <v>2.6068600429999997E-3</v>
      </c>
      <c r="CV460" s="33">
        <v>2.5829582509999996E-3</v>
      </c>
      <c r="CW460" s="33">
        <v>2.5588612609999998E-3</v>
      </c>
      <c r="CX460" s="33">
        <v>2.5349692330000001E-3</v>
      </c>
      <c r="CY460" s="33">
        <v>2.5121558919999993E-3</v>
      </c>
      <c r="CZ460" s="33">
        <v>2.4895124529999996E-3</v>
      </c>
      <c r="DA460" s="33">
        <v>2.4671083920000001E-3</v>
      </c>
      <c r="DB460" s="33">
        <v>2.4447185649999997E-3</v>
      </c>
      <c r="DC460" s="33">
        <v>2.4227043409999999E-3</v>
      </c>
      <c r="DD460" s="33">
        <v>2.4010098240000001E-3</v>
      </c>
      <c r="DE460" s="33">
        <v>2.3788249959999998E-3</v>
      </c>
      <c r="DF460" s="33">
        <v>2.3565498089999997E-3</v>
      </c>
      <c r="DG460" s="33">
        <v>2.3348703099999998E-3</v>
      </c>
      <c r="DH460" s="33">
        <v>2.313550701E-3</v>
      </c>
      <c r="DI460" s="33">
        <v>2.2928524640000001E-3</v>
      </c>
      <c r="DJ460" s="33">
        <v>2.2719123009999997E-3</v>
      </c>
      <c r="DK460" s="33">
        <v>2.2516505319999996E-3</v>
      </c>
      <c r="DL460" s="33">
        <v>2.2321746549999999E-3</v>
      </c>
      <c r="DM460" s="33">
        <v>2.2139901769999996E-3</v>
      </c>
      <c r="DN460" s="33">
        <v>2.197170885E-3</v>
      </c>
      <c r="DO460" s="33">
        <v>2.1809536569999998E-3</v>
      </c>
      <c r="DP460" s="33">
        <v>2.164987254E-3</v>
      </c>
      <c r="DQ460" s="33">
        <v>2.1487957629999998E-3</v>
      </c>
      <c r="DR460" s="33">
        <v>2.1327083859999998E-3</v>
      </c>
      <c r="DS460" s="33">
        <v>2.1169979699999998E-3</v>
      </c>
      <c r="DT460" s="33">
        <v>2.100552083E-3</v>
      </c>
      <c r="DU460" s="33">
        <v>2.0843932049999995E-3</v>
      </c>
      <c r="DV460" s="33">
        <v>2.0688884549999995E-3</v>
      </c>
      <c r="DW460" s="33">
        <v>2.0546273409999998E-3</v>
      </c>
      <c r="DX460" s="33">
        <v>2.0412671560000001E-3</v>
      </c>
      <c r="DY460" s="33">
        <v>2.0277674119999999E-3</v>
      </c>
      <c r="DZ460" s="33">
        <v>2.0151654560000001E-3</v>
      </c>
      <c r="EA460" s="33">
        <v>2.0036197499999999E-3</v>
      </c>
      <c r="EB460" s="33">
        <v>1.9921701869999998E-3</v>
      </c>
      <c r="EC460" s="33">
        <v>1.98075942E-3</v>
      </c>
      <c r="ED460" s="33">
        <v>1.9692227339999997E-3</v>
      </c>
      <c r="EE460" s="33">
        <v>1.957957909E-3</v>
      </c>
      <c r="EF460" s="33">
        <v>1.9467207659999998E-3</v>
      </c>
      <c r="EG460" s="33">
        <v>1.9358022850000001E-3</v>
      </c>
      <c r="EH460" s="33">
        <v>1.9247168829999999E-3</v>
      </c>
      <c r="EI460" s="33">
        <v>1.914076601E-3</v>
      </c>
      <c r="EJ460" s="33">
        <v>1.9038376819999999E-3</v>
      </c>
      <c r="EK460" s="33">
        <v>1.893478129E-3</v>
      </c>
      <c r="EL460" s="33">
        <v>1.8840272179999999E-3</v>
      </c>
      <c r="EM460" s="33">
        <v>1.8753328280000001E-3</v>
      </c>
      <c r="EN460" s="33">
        <v>1.866933994E-3</v>
      </c>
      <c r="EO460" s="33">
        <v>1.858760023E-3</v>
      </c>
      <c r="EP460" s="33">
        <v>1.8504750469999999E-3</v>
      </c>
      <c r="EQ460" s="33">
        <v>1.8429166429999998E-3</v>
      </c>
      <c r="ER460" s="33">
        <v>1.835433016E-3</v>
      </c>
      <c r="ES460" s="33">
        <v>1.827439698E-3</v>
      </c>
      <c r="ET460" s="33">
        <v>1.8188513370000002E-3</v>
      </c>
      <c r="EU460" s="33">
        <v>1.8097565350000001E-3</v>
      </c>
      <c r="EV460" s="33">
        <v>1.8004876920000002E-3</v>
      </c>
      <c r="EW460" s="33">
        <v>1.7911486279999999E-3</v>
      </c>
      <c r="EX460" s="33">
        <v>1.7820460699999997E-3</v>
      </c>
      <c r="EY460" s="33">
        <v>1.7735331670000001E-3</v>
      </c>
      <c r="EZ460" s="33">
        <v>1.7658560429999997E-3</v>
      </c>
      <c r="FA460" s="33">
        <v>1.7592953519999998E-3</v>
      </c>
      <c r="FB460" s="33">
        <v>1.7526431029999999E-3</v>
      </c>
      <c r="FC460" s="33">
        <v>1.7453112660000001E-3</v>
      </c>
      <c r="FD460" s="33">
        <v>1.737413527E-3</v>
      </c>
      <c r="FE460" s="33">
        <v>1.7290449369999998E-3</v>
      </c>
      <c r="FF460" s="33">
        <v>1.720721857E-3</v>
      </c>
      <c r="FG460" s="33">
        <v>1.7121818249999999E-3</v>
      </c>
      <c r="FH460" s="33">
        <v>1.7032274279999999E-3</v>
      </c>
      <c r="FI460" s="33">
        <v>1.6950747849999999E-3</v>
      </c>
      <c r="FJ460" s="33">
        <v>1.6883194719999998E-3</v>
      </c>
      <c r="FK460" s="33">
        <v>1.6826057659999998E-3</v>
      </c>
      <c r="FL460" s="33">
        <v>1.6768025749999999E-3</v>
      </c>
      <c r="FM460" s="33">
        <v>1.6705501409999999E-3</v>
      </c>
      <c r="FN460" s="33">
        <v>1.6641375199999999E-3</v>
      </c>
      <c r="FO460" s="33">
        <v>1.657987846E-3</v>
      </c>
      <c r="FP460" s="33">
        <v>1.6517736509999998E-3</v>
      </c>
      <c r="FQ460" s="33">
        <v>1.6450868849999997E-3</v>
      </c>
      <c r="FR460" s="33">
        <v>1.6384478779999999E-3</v>
      </c>
      <c r="FS460" s="33">
        <v>1.6318535949999997E-3</v>
      </c>
      <c r="FT460" s="33">
        <v>1.6249881329999999E-3</v>
      </c>
      <c r="FU460" s="33">
        <v>1.6178597139999999E-3</v>
      </c>
      <c r="FV460" s="33">
        <v>1.6104267530000001E-3</v>
      </c>
      <c r="FW460" s="33">
        <v>1.602738329E-3</v>
      </c>
      <c r="FX460" s="33">
        <v>1.5948428409999999E-3</v>
      </c>
      <c r="FY460" s="33">
        <v>1.5873194729999999E-3</v>
      </c>
      <c r="FZ460" s="33">
        <v>1.5801237599999997E-3</v>
      </c>
      <c r="GA460" s="33">
        <v>1.5726981809999999E-3</v>
      </c>
      <c r="GB460" s="33">
        <v>1.5652879879999998E-3</v>
      </c>
      <c r="GC460" s="33">
        <v>1.5584294159999999E-3</v>
      </c>
      <c r="GD460" s="33">
        <v>1.5517789899999999E-3</v>
      </c>
      <c r="GE460" s="33">
        <v>1.544867672E-3</v>
      </c>
      <c r="GF460" s="33">
        <v>1.5372858469999999E-3</v>
      </c>
      <c r="GG460" s="33">
        <v>1.5290295669999998E-3</v>
      </c>
      <c r="GH460" s="33">
        <v>1.520691763E-3</v>
      </c>
      <c r="GI460" s="33">
        <v>1.5128637309999998E-3</v>
      </c>
      <c r="GJ460" s="33">
        <v>1.5053408509999998E-3</v>
      </c>
      <c r="GK460" s="33">
        <v>1.4976207419999999E-3</v>
      </c>
      <c r="GL460" s="33">
        <v>1.4900864650000002E-3</v>
      </c>
      <c r="GM460" s="33">
        <v>1.4830980929999998E-3</v>
      </c>
      <c r="GN460" s="33">
        <v>1.476161895E-3</v>
      </c>
      <c r="GO460" s="33">
        <v>1.4686283029999999E-3</v>
      </c>
      <c r="GP460" s="33">
        <v>1.459997165E-3</v>
      </c>
      <c r="GQ460" s="33">
        <v>1.450871881E-3</v>
      </c>
      <c r="GR460" s="33">
        <v>1.4414946369999998E-3</v>
      </c>
      <c r="GS460" s="33">
        <v>1.4317929619999999E-3</v>
      </c>
      <c r="GT460" s="33">
        <v>1.422103898E-3</v>
      </c>
      <c r="GU460" s="33">
        <v>1.4129575329999999E-3</v>
      </c>
      <c r="GV460" s="33">
        <v>1.4046750769999999E-3</v>
      </c>
      <c r="GW460" s="33">
        <v>1.3968574919999998E-3</v>
      </c>
      <c r="GX460" s="33">
        <v>1.3892689789999999E-3</v>
      </c>
    </row>
    <row r="461" spans="1:206" x14ac:dyDescent="0.25">
      <c r="A461" s="13" t="str">
        <f t="shared" si="5"/>
        <v>Boom-COARSE-1.2-7-Any</v>
      </c>
      <c r="B461" s="13" t="s">
        <v>57</v>
      </c>
      <c r="C461" s="13" t="s">
        <v>29</v>
      </c>
      <c r="D461" s="23">
        <v>1.2</v>
      </c>
      <c r="E461" s="23">
        <v>7</v>
      </c>
      <c r="F461" s="32" t="s">
        <v>48</v>
      </c>
      <c r="G461" s="33">
        <v>9.6336350500000001E-2</v>
      </c>
      <c r="H461" s="33">
        <v>5.2563354199999995E-2</v>
      </c>
      <c r="I461" s="33">
        <v>3.6028153100000002E-2</v>
      </c>
      <c r="J461" s="33">
        <v>2.7814681799999998E-2</v>
      </c>
      <c r="K461" s="33">
        <v>2.3692865099999998E-2</v>
      </c>
      <c r="L461" s="33">
        <v>2.1052094099999998E-2</v>
      </c>
      <c r="M461" s="33">
        <v>1.90702445E-2</v>
      </c>
      <c r="N461" s="33">
        <v>1.7949748599999999E-2</v>
      </c>
      <c r="O461" s="33">
        <v>1.7206790319999998E-2</v>
      </c>
      <c r="P461" s="33">
        <v>1.6527406389999999E-2</v>
      </c>
      <c r="Q461" s="33">
        <v>1.5764671599999999E-2</v>
      </c>
      <c r="R461" s="33">
        <v>1.4948357089999999E-2</v>
      </c>
      <c r="S461" s="33">
        <v>1.404207075E-2</v>
      </c>
      <c r="T461" s="33">
        <v>1.308725874E-2</v>
      </c>
      <c r="U461" s="33">
        <v>1.204103556E-2</v>
      </c>
      <c r="V461" s="33">
        <v>1.0961236039999999E-2</v>
      </c>
      <c r="W461" s="33">
        <v>9.8266664799999993E-3</v>
      </c>
      <c r="X461" s="33">
        <v>9.2248531099999986E-3</v>
      </c>
      <c r="Y461" s="33">
        <v>8.7101709100000004E-3</v>
      </c>
      <c r="Z461" s="33">
        <v>8.2820408199999994E-3</v>
      </c>
      <c r="AA461" s="33">
        <v>7.8983487599999999E-3</v>
      </c>
      <c r="AB461" s="33">
        <v>7.5809084999999988E-3</v>
      </c>
      <c r="AC461" s="33">
        <v>7.3142436699999997E-3</v>
      </c>
      <c r="AD461" s="33">
        <v>7.0890266699999991E-3</v>
      </c>
      <c r="AE461" s="33">
        <v>6.8909718299999994E-3</v>
      </c>
      <c r="AF461" s="33">
        <v>6.7122563200000002E-3</v>
      </c>
      <c r="AG461" s="33">
        <v>6.547056439999999E-3</v>
      </c>
      <c r="AH461" s="33">
        <v>6.3952029799999996E-3</v>
      </c>
      <c r="AI461" s="33">
        <v>6.2541411299999999E-3</v>
      </c>
      <c r="AJ461" s="33">
        <v>6.122259399999999E-3</v>
      </c>
      <c r="AK461" s="33">
        <v>5.9969914999999999E-3</v>
      </c>
      <c r="AL461" s="33">
        <v>5.8781096800000002E-3</v>
      </c>
      <c r="AM461" s="33">
        <v>5.7642849399999994E-3</v>
      </c>
      <c r="AN461" s="33">
        <v>5.6564296399999993E-3</v>
      </c>
      <c r="AO461" s="33">
        <v>5.5523124600000001E-3</v>
      </c>
      <c r="AP461" s="33">
        <v>5.4524159099999994E-3</v>
      </c>
      <c r="AQ461" s="33">
        <v>5.3558110199999993E-3</v>
      </c>
      <c r="AR461" s="33">
        <v>5.2635306899999996E-3</v>
      </c>
      <c r="AS461" s="33">
        <v>5.1751860199999991E-3</v>
      </c>
      <c r="AT461" s="33">
        <v>5.0903976599999999E-3</v>
      </c>
      <c r="AU461" s="33">
        <v>5.0073429900000001E-3</v>
      </c>
      <c r="AV461" s="33">
        <v>4.9276490499999999E-3</v>
      </c>
      <c r="AW461" s="33">
        <v>4.8501431900000004E-3</v>
      </c>
      <c r="AX461" s="33">
        <v>4.7760730700000002E-3</v>
      </c>
      <c r="AY461" s="33">
        <v>4.7047212420000002E-3</v>
      </c>
      <c r="AZ461" s="33">
        <v>4.6354089620000002E-3</v>
      </c>
      <c r="BA461" s="33">
        <v>4.566539599999999E-3</v>
      </c>
      <c r="BB461" s="33">
        <v>4.4999966009999998E-3</v>
      </c>
      <c r="BC461" s="33">
        <v>4.4343693699999999E-3</v>
      </c>
      <c r="BD461" s="33">
        <v>4.3717081310000001E-3</v>
      </c>
      <c r="BE461" s="33">
        <v>4.3097157220000001E-3</v>
      </c>
      <c r="BF461" s="33">
        <v>4.2495340409999995E-3</v>
      </c>
      <c r="BG461" s="33">
        <v>4.1909330539999998E-3</v>
      </c>
      <c r="BH461" s="33">
        <v>4.1341082830000002E-3</v>
      </c>
      <c r="BI461" s="33">
        <v>4.0778144410000003E-3</v>
      </c>
      <c r="BJ461" s="33">
        <v>4.0226608219999993E-3</v>
      </c>
      <c r="BK461" s="33">
        <v>3.968614017E-3</v>
      </c>
      <c r="BL461" s="33">
        <v>3.9159130619999998E-3</v>
      </c>
      <c r="BM461" s="33">
        <v>3.8636314509999997E-3</v>
      </c>
      <c r="BN461" s="33">
        <v>3.8132913770000001E-3</v>
      </c>
      <c r="BO461" s="33">
        <v>3.7632043549999999E-3</v>
      </c>
      <c r="BP461" s="33">
        <v>3.7141418069999996E-3</v>
      </c>
      <c r="BQ461" s="33">
        <v>3.6666518799999999E-3</v>
      </c>
      <c r="BR461" s="33">
        <v>3.6196915589999999E-3</v>
      </c>
      <c r="BS461" s="33">
        <v>3.573676877E-3</v>
      </c>
      <c r="BT461" s="33">
        <v>3.5282662549999998E-3</v>
      </c>
      <c r="BU461" s="33">
        <v>3.4832766349999996E-3</v>
      </c>
      <c r="BV461" s="33">
        <v>3.4391032779999995E-3</v>
      </c>
      <c r="BW461" s="33">
        <v>3.3961907999999997E-3</v>
      </c>
      <c r="BX461" s="33">
        <v>3.3533397969999997E-3</v>
      </c>
      <c r="BY461" s="33">
        <v>3.3109989129999997E-3</v>
      </c>
      <c r="BZ461" s="33">
        <v>3.2691251289999998E-3</v>
      </c>
      <c r="CA461" s="33">
        <v>3.2272031939999998E-3</v>
      </c>
      <c r="CB461" s="33">
        <v>3.1870636029999997E-3</v>
      </c>
      <c r="CC461" s="33">
        <v>3.1476946059999997E-3</v>
      </c>
      <c r="CD461" s="33">
        <v>3.1095741679999997E-3</v>
      </c>
      <c r="CE461" s="33">
        <v>3.070937684E-3</v>
      </c>
      <c r="CF461" s="33">
        <v>3.032886938E-3</v>
      </c>
      <c r="CG461" s="33">
        <v>2.9950163209999997E-3</v>
      </c>
      <c r="CH461" s="33">
        <v>2.9579944599999997E-3</v>
      </c>
      <c r="CI461" s="33">
        <v>2.9215137210000003E-3</v>
      </c>
      <c r="CJ461" s="33">
        <v>2.8864926209999997E-3</v>
      </c>
      <c r="CK461" s="33">
        <v>2.8516861409999994E-3</v>
      </c>
      <c r="CL461" s="33">
        <v>2.8178727959999998E-3</v>
      </c>
      <c r="CM461" s="33">
        <v>2.784575464E-3</v>
      </c>
      <c r="CN461" s="33">
        <v>2.7521198039999997E-3</v>
      </c>
      <c r="CO461" s="33">
        <v>2.7196470400000002E-3</v>
      </c>
      <c r="CP461" s="33">
        <v>2.688165159E-3</v>
      </c>
      <c r="CQ461" s="33">
        <v>2.6572266900000002E-3</v>
      </c>
      <c r="CR461" s="33">
        <v>2.6274296329999998E-3</v>
      </c>
      <c r="CS461" s="33">
        <v>2.5981781859999997E-3</v>
      </c>
      <c r="CT461" s="33">
        <v>2.5690764849999998E-3</v>
      </c>
      <c r="CU461" s="33">
        <v>2.5404981849999997E-3</v>
      </c>
      <c r="CV461" s="33">
        <v>2.5129353029999997E-3</v>
      </c>
      <c r="CW461" s="33">
        <v>2.485797132E-3</v>
      </c>
      <c r="CX461" s="33">
        <v>2.4588221729999996E-3</v>
      </c>
      <c r="CY461" s="33">
        <v>2.4326985899999999E-3</v>
      </c>
      <c r="CZ461" s="33">
        <v>2.406919207E-3</v>
      </c>
      <c r="DA461" s="33">
        <v>2.3820932399999995E-3</v>
      </c>
      <c r="DB461" s="33">
        <v>2.3587222659999995E-3</v>
      </c>
      <c r="DC461" s="33">
        <v>2.3354996330000001E-3</v>
      </c>
      <c r="DD461" s="33">
        <v>2.3123514189999999E-3</v>
      </c>
      <c r="DE461" s="33">
        <v>2.2902656440000001E-3</v>
      </c>
      <c r="DF461" s="33">
        <v>2.2685738679999999E-3</v>
      </c>
      <c r="DG461" s="33">
        <v>2.2475499859999997E-3</v>
      </c>
      <c r="DH461" s="33">
        <v>2.2269556349999997E-3</v>
      </c>
      <c r="DI461" s="33">
        <v>2.2057075770000002E-3</v>
      </c>
      <c r="DJ461" s="33">
        <v>2.1842502449999999E-3</v>
      </c>
      <c r="DK461" s="33">
        <v>2.1634853160000002E-3</v>
      </c>
      <c r="DL461" s="33">
        <v>2.1441900100000002E-3</v>
      </c>
      <c r="DM461" s="33">
        <v>2.1250509589999999E-3</v>
      </c>
      <c r="DN461" s="33">
        <v>2.1066437110000003E-3</v>
      </c>
      <c r="DO461" s="33">
        <v>2.0895417839999998E-3</v>
      </c>
      <c r="DP461" s="33">
        <v>2.0727137799999998E-3</v>
      </c>
      <c r="DQ461" s="33">
        <v>2.055264805E-3</v>
      </c>
      <c r="DR461" s="33">
        <v>2.0377371219999999E-3</v>
      </c>
      <c r="DS461" s="33">
        <v>2.0203862339999998E-3</v>
      </c>
      <c r="DT461" s="33">
        <v>2.0033862329999997E-3</v>
      </c>
      <c r="DU461" s="33">
        <v>1.9869505109999996E-3</v>
      </c>
      <c r="DV461" s="33">
        <v>1.9708289369999997E-3</v>
      </c>
      <c r="DW461" s="33">
        <v>1.9545016729999999E-3</v>
      </c>
      <c r="DX461" s="33">
        <v>1.9386732320000001E-3</v>
      </c>
      <c r="DY461" s="33">
        <v>1.9226946739999999E-3</v>
      </c>
      <c r="DZ461" s="33">
        <v>1.9069483069999997E-3</v>
      </c>
      <c r="EA461" s="33">
        <v>1.8919908569999999E-3</v>
      </c>
      <c r="EB461" s="33">
        <v>1.877333189E-3</v>
      </c>
      <c r="EC461" s="33">
        <v>1.8624036879999997E-3</v>
      </c>
      <c r="ED461" s="33">
        <v>1.8477406729999998E-3</v>
      </c>
      <c r="EE461" s="33">
        <v>1.8336647299999999E-3</v>
      </c>
      <c r="EF461" s="33">
        <v>1.819111216E-3</v>
      </c>
      <c r="EG461" s="33">
        <v>1.80449086E-3</v>
      </c>
      <c r="EH461" s="33">
        <v>1.7899624129999998E-3</v>
      </c>
      <c r="EI461" s="33">
        <v>1.7745895839999999E-3</v>
      </c>
      <c r="EJ461" s="33">
        <v>1.7599622049999999E-3</v>
      </c>
      <c r="EK461" s="33">
        <v>1.7453268469999998E-3</v>
      </c>
      <c r="EL461" s="33">
        <v>1.7305050669999998E-3</v>
      </c>
      <c r="EM461" s="33">
        <v>1.716075122E-3</v>
      </c>
      <c r="EN461" s="33">
        <v>1.701961991E-3</v>
      </c>
      <c r="EO461" s="33">
        <v>1.688357963E-3</v>
      </c>
      <c r="EP461" s="33">
        <v>1.6753597719999999E-3</v>
      </c>
      <c r="EQ461" s="33">
        <v>1.6628305570000001E-3</v>
      </c>
      <c r="ER461" s="33">
        <v>1.6505610419999999E-3</v>
      </c>
      <c r="ES461" s="33">
        <v>1.638183232E-3</v>
      </c>
      <c r="ET461" s="33">
        <v>1.6256012429999999E-3</v>
      </c>
      <c r="EU461" s="33">
        <v>1.6122660180000001E-3</v>
      </c>
      <c r="EV461" s="33">
        <v>1.5985284999999998E-3</v>
      </c>
      <c r="EW461" s="33">
        <v>1.5847898020000001E-3</v>
      </c>
      <c r="EX461" s="33">
        <v>1.5717728409999998E-3</v>
      </c>
      <c r="EY461" s="33">
        <v>1.5594432439999999E-3</v>
      </c>
      <c r="EZ461" s="33">
        <v>1.5477455309999999E-3</v>
      </c>
      <c r="FA461" s="33">
        <v>1.536488852E-3</v>
      </c>
      <c r="FB461" s="33">
        <v>1.5251114609999999E-3</v>
      </c>
      <c r="FC461" s="33">
        <v>1.5139134579999999E-3</v>
      </c>
      <c r="FD461" s="33">
        <v>1.5029409759999999E-3</v>
      </c>
      <c r="FE461" s="33">
        <v>1.4913333249999999E-3</v>
      </c>
      <c r="FF461" s="33">
        <v>1.4794903319999999E-3</v>
      </c>
      <c r="FG461" s="33">
        <v>1.4679402329999998E-3</v>
      </c>
      <c r="FH461" s="33">
        <v>1.4564558879999999E-3</v>
      </c>
      <c r="FI461" s="33">
        <v>1.4449241470000001E-3</v>
      </c>
      <c r="FJ461" s="33">
        <v>1.433607094E-3</v>
      </c>
      <c r="FK461" s="33">
        <v>1.422201688E-3</v>
      </c>
      <c r="FL461" s="33">
        <v>1.4110534740000001E-3</v>
      </c>
      <c r="FM461" s="33">
        <v>1.4006775990000001E-3</v>
      </c>
      <c r="FN461" s="33">
        <v>1.3907312849999998E-3</v>
      </c>
      <c r="FO461" s="33">
        <v>1.380479498E-3</v>
      </c>
      <c r="FP461" s="33">
        <v>1.3704098359999999E-3</v>
      </c>
      <c r="FQ461" s="33">
        <v>1.3600549219999999E-3</v>
      </c>
      <c r="FR461" s="33">
        <v>1.349771609E-3</v>
      </c>
      <c r="FS461" s="33">
        <v>1.3396612949999999E-3</v>
      </c>
      <c r="FT461" s="33">
        <v>1.329055752E-3</v>
      </c>
      <c r="FU461" s="33">
        <v>1.31869385E-3</v>
      </c>
      <c r="FV461" s="33">
        <v>1.308743591E-3</v>
      </c>
      <c r="FW461" s="33">
        <v>1.2984431530000001E-3</v>
      </c>
      <c r="FX461" s="33">
        <v>1.2878666369999998E-3</v>
      </c>
      <c r="FY461" s="33">
        <v>1.2769391789999999E-3</v>
      </c>
      <c r="FZ461" s="33">
        <v>1.2665297829999999E-3</v>
      </c>
      <c r="GA461" s="33">
        <v>1.2571263350000001E-3</v>
      </c>
      <c r="GB461" s="33">
        <v>1.248492629E-3</v>
      </c>
      <c r="GC461" s="33">
        <v>1.2400124100000001E-3</v>
      </c>
      <c r="GD461" s="33">
        <v>1.2320121430000001E-3</v>
      </c>
      <c r="GE461" s="33">
        <v>1.2242165509999999E-3</v>
      </c>
      <c r="GF461" s="33">
        <v>1.215714199E-3</v>
      </c>
      <c r="GG461" s="33">
        <v>1.2065284969999999E-3</v>
      </c>
      <c r="GH461" s="33">
        <v>1.1970158129999998E-3</v>
      </c>
      <c r="GI461" s="33">
        <v>1.187604724E-3</v>
      </c>
      <c r="GJ461" s="33">
        <v>1.178861701E-3</v>
      </c>
      <c r="GK461" s="33">
        <v>1.1706083270000001E-3</v>
      </c>
      <c r="GL461" s="33">
        <v>1.1628371409999998E-3</v>
      </c>
      <c r="GM461" s="33">
        <v>1.1553778359999999E-3</v>
      </c>
      <c r="GN461" s="33">
        <v>1.147883586E-3</v>
      </c>
      <c r="GO461" s="33">
        <v>1.1403028679999999E-3</v>
      </c>
      <c r="GP461" s="33">
        <v>1.1323392459999999E-3</v>
      </c>
      <c r="GQ461" s="33">
        <v>1.1245284419999998E-3</v>
      </c>
      <c r="GR461" s="33">
        <v>1.116770537E-3</v>
      </c>
      <c r="GS461" s="33">
        <v>1.1085371839999998E-3</v>
      </c>
      <c r="GT461" s="33">
        <v>1.1002817589999998E-3</v>
      </c>
      <c r="GU461" s="33">
        <v>1.0923666290000001E-3</v>
      </c>
      <c r="GV461" s="33">
        <v>1.084826564E-3</v>
      </c>
      <c r="GW461" s="33">
        <v>1.0775972620000001E-3</v>
      </c>
      <c r="GX461" s="33">
        <v>1.0706857049999998E-3</v>
      </c>
    </row>
    <row r="462" spans="1:206" x14ac:dyDescent="0.25">
      <c r="A462" s="13" t="str">
        <f t="shared" si="5"/>
        <v>Boom-COARSE-1.2-20-60</v>
      </c>
      <c r="B462" s="13" t="s">
        <v>57</v>
      </c>
      <c r="C462" s="13" t="s">
        <v>29</v>
      </c>
      <c r="D462" s="23">
        <v>1.2</v>
      </c>
      <c r="E462" s="23">
        <v>20</v>
      </c>
      <c r="F462" s="32">
        <v>60</v>
      </c>
      <c r="G462" s="13">
        <v>0.27929483399999999</v>
      </c>
      <c r="H462" s="13">
        <v>0.19064070999999999</v>
      </c>
      <c r="I462" s="13">
        <v>0.14169646599999999</v>
      </c>
      <c r="J462" s="13">
        <v>0.11037089429999999</v>
      </c>
      <c r="K462" s="13">
        <v>8.8609112699999992E-2</v>
      </c>
      <c r="L462" s="13">
        <v>7.2718298299999984E-2</v>
      </c>
      <c r="M462" s="13">
        <v>6.06458993E-2</v>
      </c>
      <c r="N462" s="13">
        <v>5.21669892E-2</v>
      </c>
      <c r="O462" s="13">
        <v>4.5492203199999998E-2</v>
      </c>
      <c r="P462" s="13">
        <v>4.0086453799999991E-2</v>
      </c>
      <c r="Q462" s="13">
        <v>3.5516463900000003E-2</v>
      </c>
      <c r="R462" s="13">
        <v>3.2036737100000004E-2</v>
      </c>
      <c r="S462" s="13">
        <v>2.8980799599999999E-2</v>
      </c>
      <c r="T462" s="13">
        <v>2.6146153499999998E-2</v>
      </c>
      <c r="U462" s="13">
        <v>2.3656149199999997E-2</v>
      </c>
      <c r="V462" s="13">
        <v>2.1320033000000002E-2</v>
      </c>
      <c r="W462" s="13">
        <v>1.9198917999999999E-2</v>
      </c>
      <c r="X462" s="13">
        <v>1.7461981199999997E-2</v>
      </c>
      <c r="Y462" s="13">
        <v>1.5964208799999997E-2</v>
      </c>
      <c r="Z462" s="13">
        <v>1.4658835999999998E-2</v>
      </c>
      <c r="AA462" s="13">
        <v>1.3502080600000001E-2</v>
      </c>
      <c r="AB462" s="13">
        <v>1.2483745959999997E-2</v>
      </c>
      <c r="AC462" s="13">
        <v>1.160303983E-2</v>
      </c>
      <c r="AD462" s="13">
        <v>1.076233783E-2</v>
      </c>
      <c r="AE462" s="13">
        <v>1.003511571E-2</v>
      </c>
      <c r="AF462" s="13">
        <v>9.3750359999999998E-3</v>
      </c>
      <c r="AG462" s="13">
        <v>8.7847392799999986E-3</v>
      </c>
      <c r="AH462" s="13">
        <v>8.2124829899999988E-3</v>
      </c>
      <c r="AI462" s="13">
        <v>7.6984671099999992E-3</v>
      </c>
      <c r="AJ462" s="13">
        <v>7.2344240399999996E-3</v>
      </c>
      <c r="AK462" s="13">
        <v>6.8168953499999994E-3</v>
      </c>
      <c r="AL462" s="13">
        <v>6.4369841099999993E-3</v>
      </c>
      <c r="AM462" s="13">
        <v>6.0931592799999997E-3</v>
      </c>
      <c r="AN462" s="13">
        <v>5.7803699000000004E-3</v>
      </c>
      <c r="AO462" s="13">
        <v>5.4945340699999994E-3</v>
      </c>
      <c r="AP462" s="13">
        <v>5.23306767E-3</v>
      </c>
      <c r="AQ462" s="13">
        <v>4.99388978E-3</v>
      </c>
      <c r="AR462" s="13">
        <v>4.7745554499999997E-3</v>
      </c>
      <c r="AS462" s="13">
        <v>4.5725758699999997E-3</v>
      </c>
      <c r="AT462" s="13">
        <v>4.3867368799999995E-3</v>
      </c>
      <c r="AU462" s="13">
        <v>4.2155171099999998E-3</v>
      </c>
      <c r="AV462" s="13">
        <v>4.0556118799999997E-3</v>
      </c>
      <c r="AW462" s="13">
        <v>3.9080838299999998E-3</v>
      </c>
      <c r="AX462" s="13">
        <v>3.7697757199999997E-3</v>
      </c>
      <c r="AY462" s="13">
        <v>3.6406411900000001E-3</v>
      </c>
      <c r="AZ462" s="13">
        <v>3.5202267799999995E-3</v>
      </c>
      <c r="BA462" s="13">
        <v>3.4073910299999999E-3</v>
      </c>
      <c r="BB462" s="13">
        <v>3.3011288199999997E-3</v>
      </c>
      <c r="BC462" s="13">
        <v>3.2022187700000001E-3</v>
      </c>
      <c r="BD462" s="13">
        <v>3.1068622299999997E-3</v>
      </c>
      <c r="BE462" s="13">
        <v>3.0177722300000001E-3</v>
      </c>
      <c r="BF462" s="13">
        <v>2.9321073999999995E-3</v>
      </c>
      <c r="BG462" s="13">
        <v>2.8519441099999999E-3</v>
      </c>
      <c r="BH462" s="13">
        <v>2.7748375899999999E-3</v>
      </c>
      <c r="BI462" s="13">
        <v>2.7020875099999998E-3</v>
      </c>
      <c r="BJ462" s="13">
        <v>2.6328809400000003E-3</v>
      </c>
      <c r="BK462" s="13">
        <v>2.5674654499999996E-3</v>
      </c>
      <c r="BL462" s="13">
        <v>2.5039753299999998E-3</v>
      </c>
      <c r="BM462" s="13">
        <v>2.4439237599999998E-3</v>
      </c>
      <c r="BN462" s="13">
        <v>2.3873700239999997E-3</v>
      </c>
      <c r="BO462" s="13">
        <v>2.3325374439999999E-3</v>
      </c>
      <c r="BP462" s="13">
        <v>2.2817655039999996E-3</v>
      </c>
      <c r="BQ462" s="13">
        <v>2.2329277349999997E-3</v>
      </c>
      <c r="BR462" s="13">
        <v>2.1850080239999995E-3</v>
      </c>
      <c r="BS462" s="13">
        <v>2.1399551399999997E-3</v>
      </c>
      <c r="BT462" s="13">
        <v>2.0967302399999997E-3</v>
      </c>
      <c r="BU462" s="13">
        <v>2.0543398289999998E-3</v>
      </c>
      <c r="BV462" s="13">
        <v>2.014025437E-3</v>
      </c>
      <c r="BW462" s="13">
        <v>1.9759469399999998E-3</v>
      </c>
      <c r="BX462" s="13">
        <v>1.9374137489999999E-3</v>
      </c>
      <c r="BY462" s="13">
        <v>1.9004929230000002E-3</v>
      </c>
      <c r="BZ462" s="13">
        <v>1.8646160749999998E-3</v>
      </c>
      <c r="CA462" s="13">
        <v>1.8292666909999998E-3</v>
      </c>
      <c r="CB462" s="13">
        <v>1.795516663E-3</v>
      </c>
      <c r="CC462" s="13">
        <v>1.762692414E-3</v>
      </c>
      <c r="CD462" s="13">
        <v>1.730915437E-3</v>
      </c>
      <c r="CE462" s="13">
        <v>1.6997502699999999E-3</v>
      </c>
      <c r="CF462" s="13">
        <v>1.6695312910000001E-3</v>
      </c>
      <c r="CG462" s="13">
        <v>1.6396957899999999E-3</v>
      </c>
      <c r="CH462" s="13">
        <v>1.610045989E-3</v>
      </c>
      <c r="CI462" s="13">
        <v>1.5820456729999997E-3</v>
      </c>
      <c r="CJ462" s="13">
        <v>1.5553698590000001E-3</v>
      </c>
      <c r="CK462" s="13">
        <v>1.529023385E-3</v>
      </c>
      <c r="CL462" s="13">
        <v>1.5040660999999999E-3</v>
      </c>
      <c r="CM462" s="13">
        <v>1.48035485E-3</v>
      </c>
      <c r="CN462" s="13">
        <v>1.4567915769999997E-3</v>
      </c>
      <c r="CO462" s="13">
        <v>1.433781353E-3</v>
      </c>
      <c r="CP462" s="13">
        <v>1.411153711E-3</v>
      </c>
      <c r="CQ462" s="13">
        <v>1.3889146659999997E-3</v>
      </c>
      <c r="CR462" s="13">
        <v>1.3662965259999998E-3</v>
      </c>
      <c r="CS462" s="13">
        <v>1.3457135069999998E-3</v>
      </c>
      <c r="CT462" s="13">
        <v>1.3245359819999999E-3</v>
      </c>
      <c r="CU462" s="13">
        <v>1.304273308E-3</v>
      </c>
      <c r="CV462" s="13">
        <v>1.2856286469999998E-3</v>
      </c>
      <c r="CW462" s="13">
        <v>1.2667020129999999E-3</v>
      </c>
      <c r="CX462" s="13">
        <v>1.2485195899999998E-3</v>
      </c>
      <c r="CY462" s="13">
        <v>1.2309516139999998E-3</v>
      </c>
      <c r="CZ462" s="13">
        <v>1.213274841E-3</v>
      </c>
      <c r="DA462" s="13">
        <v>1.1955360830000002E-3</v>
      </c>
      <c r="DB462" s="13">
        <v>1.179132274E-3</v>
      </c>
      <c r="DC462" s="13">
        <v>1.1638458349999999E-3</v>
      </c>
      <c r="DD462" s="13">
        <v>1.1486420870000002E-3</v>
      </c>
      <c r="DE462" s="13">
        <v>1.134950224E-3</v>
      </c>
      <c r="DF462" s="13">
        <v>1.121792427E-3</v>
      </c>
      <c r="DG462" s="13">
        <v>1.109361202E-3</v>
      </c>
      <c r="DH462" s="13">
        <v>1.097159346E-3</v>
      </c>
      <c r="DI462" s="13">
        <v>1.0845207479999999E-3</v>
      </c>
      <c r="DJ462" s="13">
        <v>1.0722660339999998E-3</v>
      </c>
      <c r="DK462" s="13">
        <v>1.060653308E-3</v>
      </c>
      <c r="DL462" s="13">
        <v>1.0501315249999998E-3</v>
      </c>
      <c r="DM462" s="13">
        <v>1.0400849029999998E-3</v>
      </c>
      <c r="DN462" s="13">
        <v>1.030476273E-3</v>
      </c>
      <c r="DO462" s="13">
        <v>1.0225788129999999E-3</v>
      </c>
      <c r="DP462" s="13">
        <v>1.0140605049999999E-3</v>
      </c>
      <c r="DQ462" s="13">
        <v>1.005217561E-3</v>
      </c>
      <c r="DR462" s="13">
        <v>9.9748948099999987E-4</v>
      </c>
      <c r="DS462" s="13">
        <v>9.8994828599999998E-4</v>
      </c>
      <c r="DT462" s="13">
        <v>9.8279866999999993E-4</v>
      </c>
      <c r="DU462" s="13">
        <v>9.7616189200000003E-4</v>
      </c>
      <c r="DV462" s="13">
        <v>9.7057739199999998E-4</v>
      </c>
      <c r="DW462" s="13">
        <v>9.64604647E-4</v>
      </c>
      <c r="DX462" s="13">
        <v>9.5875188100000004E-4</v>
      </c>
      <c r="DY462" s="13">
        <v>9.5345172400000005E-4</v>
      </c>
      <c r="DZ462" s="13">
        <v>9.477299799999999E-4</v>
      </c>
      <c r="EA462" s="13">
        <v>9.4298717199999991E-4</v>
      </c>
      <c r="EB462" s="13">
        <v>9.3815072599999993E-4</v>
      </c>
      <c r="EC462" s="13">
        <v>9.3324440899999995E-4</v>
      </c>
      <c r="ED462" s="13">
        <v>9.2935745800000003E-4</v>
      </c>
      <c r="EE462" s="13">
        <v>9.2610276199999982E-4</v>
      </c>
      <c r="EF462" s="13">
        <v>9.2286630499999992E-4</v>
      </c>
      <c r="EG462" s="13">
        <v>9.1944325599999999E-4</v>
      </c>
      <c r="EH462" s="13">
        <v>9.1614955899999993E-4</v>
      </c>
      <c r="EI462" s="13">
        <v>9.1206815700000006E-4</v>
      </c>
      <c r="EJ462" s="13">
        <v>9.0727216699999997E-4</v>
      </c>
      <c r="EK462" s="13">
        <v>9.0214224499999998E-4</v>
      </c>
      <c r="EL462" s="13">
        <v>8.9692163400000003E-4</v>
      </c>
      <c r="EM462" s="13">
        <v>8.9264442E-4</v>
      </c>
      <c r="EN462" s="13">
        <v>8.8911512800000003E-4</v>
      </c>
      <c r="EO462" s="13">
        <v>8.8583802399999992E-4</v>
      </c>
      <c r="EP462" s="13">
        <v>8.8320713599999989E-4</v>
      </c>
      <c r="EQ462" s="13">
        <v>8.8105686699999997E-4</v>
      </c>
      <c r="ER462" s="13">
        <v>8.7809163699999995E-4</v>
      </c>
      <c r="ES462" s="13">
        <v>8.7471836699999997E-4</v>
      </c>
      <c r="ET462" s="13">
        <v>8.7178881899999984E-4</v>
      </c>
      <c r="EU462" s="13">
        <v>8.6837510700000001E-4</v>
      </c>
      <c r="EV462" s="13">
        <v>8.6420337999999991E-4</v>
      </c>
      <c r="EW462" s="13">
        <v>8.6078879499999999E-4</v>
      </c>
      <c r="EX462" s="13">
        <v>8.5746400699999992E-4</v>
      </c>
      <c r="EY462" s="13">
        <v>8.5359435699999993E-4</v>
      </c>
      <c r="EZ462" s="13">
        <v>8.4926610199999991E-4</v>
      </c>
      <c r="FA462" s="13">
        <v>8.4489048399999996E-4</v>
      </c>
      <c r="FB462" s="13">
        <v>8.4103543299999986E-4</v>
      </c>
      <c r="FC462" s="13">
        <v>8.3744306699999995E-4</v>
      </c>
      <c r="FD462" s="13">
        <v>8.3431978899999992E-4</v>
      </c>
      <c r="FE462" s="13">
        <v>8.3153553700000002E-4</v>
      </c>
      <c r="FF462" s="13">
        <v>8.2949254779999995E-4</v>
      </c>
      <c r="FG462" s="13">
        <v>8.2776557369999989E-4</v>
      </c>
      <c r="FH462" s="13">
        <v>8.2503084059999991E-4</v>
      </c>
      <c r="FI462" s="13">
        <v>8.2195178249999993E-4</v>
      </c>
      <c r="FJ462" s="13">
        <v>8.1869855449999993E-4</v>
      </c>
      <c r="FK462" s="13">
        <v>8.1483660479999989E-4</v>
      </c>
      <c r="FL462" s="13">
        <v>8.107745522999999E-4</v>
      </c>
      <c r="FM462" s="13">
        <v>8.0713999559999992E-4</v>
      </c>
      <c r="FN462" s="13">
        <v>8.0375054009999987E-4</v>
      </c>
      <c r="FO462" s="13">
        <v>8.0049121119999994E-4</v>
      </c>
      <c r="FP462" s="13">
        <v>7.9806235119999995E-4</v>
      </c>
      <c r="FQ462" s="13">
        <v>7.9567171289999996E-4</v>
      </c>
      <c r="FR462" s="13">
        <v>7.9327967070000002E-4</v>
      </c>
      <c r="FS462" s="13">
        <v>7.9161864849999991E-4</v>
      </c>
      <c r="FT462" s="13">
        <v>7.893446897E-4</v>
      </c>
      <c r="FU462" s="13">
        <v>7.8649116289999997E-4</v>
      </c>
      <c r="FV462" s="13">
        <v>7.8421361479999994E-4</v>
      </c>
      <c r="FW462" s="13">
        <v>7.820275361999999E-4</v>
      </c>
      <c r="FX462" s="13">
        <v>7.7941313709999993E-4</v>
      </c>
      <c r="FY462" s="13">
        <v>7.7728686599999998E-4</v>
      </c>
      <c r="FZ462" s="13">
        <v>7.7527032019999997E-4</v>
      </c>
      <c r="GA462" s="13">
        <v>7.7250204989999993E-4</v>
      </c>
      <c r="GB462" s="13">
        <v>7.7018739219999999E-4</v>
      </c>
      <c r="GC462" s="13">
        <v>7.683539987999999E-4</v>
      </c>
      <c r="GD462" s="13">
        <v>7.6654035679999994E-4</v>
      </c>
      <c r="GE462" s="13">
        <v>7.6508071549999987E-4</v>
      </c>
      <c r="GF462" s="13">
        <v>7.6370986309999989E-4</v>
      </c>
      <c r="GG462" s="13">
        <v>7.6242202519999987E-4</v>
      </c>
      <c r="GH462" s="13">
        <v>7.6098900209999997E-4</v>
      </c>
      <c r="GI462" s="13">
        <v>7.5843876389999996E-4</v>
      </c>
      <c r="GJ462" s="13">
        <v>7.5469536869999989E-4</v>
      </c>
      <c r="GK462" s="13">
        <v>7.5041759519999993E-4</v>
      </c>
      <c r="GL462" s="13">
        <v>7.4578693879999989E-4</v>
      </c>
      <c r="GM462" s="13">
        <v>7.404793845999999E-4</v>
      </c>
      <c r="GN462" s="13">
        <v>7.3495377499999993E-4</v>
      </c>
      <c r="GO462" s="13">
        <v>7.3014910760000001E-4</v>
      </c>
      <c r="GP462" s="13">
        <v>7.2594145409999992E-4</v>
      </c>
      <c r="GQ462" s="13">
        <v>7.2197819249999995E-4</v>
      </c>
      <c r="GR462" s="13">
        <v>7.1837650419999996E-4</v>
      </c>
      <c r="GS462" s="13">
        <v>7.1477626089999993E-4</v>
      </c>
      <c r="GT462" s="13">
        <v>7.1090203479999992E-4</v>
      </c>
      <c r="GU462" s="13">
        <v>7.0712662560000006E-4</v>
      </c>
      <c r="GV462" s="13">
        <v>7.032743295999999E-4</v>
      </c>
      <c r="GW462" s="13">
        <v>6.9858159519999984E-4</v>
      </c>
      <c r="GX462" s="13">
        <v>6.934485131999999E-4</v>
      </c>
    </row>
    <row r="463" spans="1:206" x14ac:dyDescent="0.25">
      <c r="A463" s="13" t="str">
        <f t="shared" si="5"/>
        <v>Boom-COARSE-1.2-14-60</v>
      </c>
      <c r="B463" s="13" t="s">
        <v>57</v>
      </c>
      <c r="C463" s="13" t="s">
        <v>29</v>
      </c>
      <c r="D463" s="23">
        <v>1.2</v>
      </c>
      <c r="E463" s="23">
        <v>14</v>
      </c>
      <c r="F463" s="32">
        <v>60</v>
      </c>
      <c r="G463" s="13">
        <v>0.200307719</v>
      </c>
      <c r="H463" s="13">
        <v>0.12597301999999999</v>
      </c>
      <c r="I463" s="13">
        <v>8.8472923999999994E-2</v>
      </c>
      <c r="J463" s="13">
        <v>6.6010285099999996E-2</v>
      </c>
      <c r="K463" s="13">
        <v>5.1385300399999993E-2</v>
      </c>
      <c r="L463" s="13">
        <v>4.2012740299999997E-2</v>
      </c>
      <c r="M463" s="13">
        <v>3.5266616399999999E-2</v>
      </c>
      <c r="N463" s="13">
        <v>3.0671781299999999E-2</v>
      </c>
      <c r="O463" s="13">
        <v>2.7149929099999998E-2</v>
      </c>
      <c r="P463" s="13">
        <v>2.42896981E-2</v>
      </c>
      <c r="Q463" s="13">
        <v>2.1814277099999998E-2</v>
      </c>
      <c r="R463" s="13">
        <v>1.9657539600000003E-2</v>
      </c>
      <c r="S463" s="13">
        <v>1.7710165100000001E-2</v>
      </c>
      <c r="T463" s="13">
        <v>1.5921455599999999E-2</v>
      </c>
      <c r="U463" s="13">
        <v>1.4268395099999999E-2</v>
      </c>
      <c r="V463" s="13">
        <v>1.275040626E-2</v>
      </c>
      <c r="W463" s="13">
        <v>1.1325216659999998E-2</v>
      </c>
      <c r="X463" s="13">
        <v>1.0317383239999998E-2</v>
      </c>
      <c r="Y463" s="13">
        <v>9.480601E-3</v>
      </c>
      <c r="Z463" s="13">
        <v>8.7482807399999994E-3</v>
      </c>
      <c r="AA463" s="13">
        <v>8.1057792199999996E-3</v>
      </c>
      <c r="AB463" s="13">
        <v>7.5171593500000002E-3</v>
      </c>
      <c r="AC463" s="13">
        <v>7.0007183500000007E-3</v>
      </c>
      <c r="AD463" s="13">
        <v>6.4997219499999996E-3</v>
      </c>
      <c r="AE463" s="13">
        <v>6.0624154399999998E-3</v>
      </c>
      <c r="AF463" s="13">
        <v>5.6793535900000001E-3</v>
      </c>
      <c r="AG463" s="13">
        <v>5.3408080899999995E-3</v>
      </c>
      <c r="AH463" s="13">
        <v>5.03991734E-3</v>
      </c>
      <c r="AI463" s="13">
        <v>4.7732535300000004E-3</v>
      </c>
      <c r="AJ463" s="13">
        <v>4.5338033999999996E-3</v>
      </c>
      <c r="AK463" s="13">
        <v>4.31954222E-3</v>
      </c>
      <c r="AL463" s="13">
        <v>4.1266887099999996E-3</v>
      </c>
      <c r="AM463" s="13">
        <v>3.95134157E-3</v>
      </c>
      <c r="AN463" s="13">
        <v>3.7917904399999997E-3</v>
      </c>
      <c r="AO463" s="13">
        <v>3.6462651999999993E-3</v>
      </c>
      <c r="AP463" s="13">
        <v>3.5116700599999999E-3</v>
      </c>
      <c r="AQ463" s="13">
        <v>3.3870578199999995E-3</v>
      </c>
      <c r="AR463" s="13">
        <v>3.2715650699999994E-3</v>
      </c>
      <c r="AS463" s="13">
        <v>3.1646190299999999E-3</v>
      </c>
      <c r="AT463" s="13">
        <v>3.0652014199999997E-3</v>
      </c>
      <c r="AU463" s="13">
        <v>2.9720997999999996E-3</v>
      </c>
      <c r="AV463" s="13">
        <v>2.88499597E-3</v>
      </c>
      <c r="AW463" s="13">
        <v>2.8039471799999995E-3</v>
      </c>
      <c r="AX463" s="13">
        <v>2.7264964959999994E-3</v>
      </c>
      <c r="AY463" s="13">
        <v>2.6532991709999998E-3</v>
      </c>
      <c r="AZ463" s="13">
        <v>2.585464864E-3</v>
      </c>
      <c r="BA463" s="13">
        <v>2.5207249350000004E-3</v>
      </c>
      <c r="BB463" s="13">
        <v>2.4603040109999995E-3</v>
      </c>
      <c r="BC463" s="13">
        <v>2.403877547E-3</v>
      </c>
      <c r="BD463" s="13">
        <v>2.3501278190000002E-3</v>
      </c>
      <c r="BE463" s="13">
        <v>2.2991858639999996E-3</v>
      </c>
      <c r="BF463" s="13">
        <v>2.2501604379999997E-3</v>
      </c>
      <c r="BG463" s="13">
        <v>2.2043325809999997E-3</v>
      </c>
      <c r="BH463" s="13">
        <v>2.1604175150000001E-3</v>
      </c>
      <c r="BI463" s="13">
        <v>2.1189016579999998E-3</v>
      </c>
      <c r="BJ463" s="13">
        <v>2.0793050069999996E-3</v>
      </c>
      <c r="BK463" s="13">
        <v>2.0416052999999998E-3</v>
      </c>
      <c r="BL463" s="13">
        <v>2.005788465E-3</v>
      </c>
      <c r="BM463" s="13">
        <v>1.9709404519999999E-3</v>
      </c>
      <c r="BN463" s="13">
        <v>1.9377221839999999E-3</v>
      </c>
      <c r="BO463" s="13">
        <v>1.9064939389999999E-3</v>
      </c>
      <c r="BP463" s="13">
        <v>1.876615187E-3</v>
      </c>
      <c r="BQ463" s="13">
        <v>1.8484562679999999E-3</v>
      </c>
      <c r="BR463" s="13">
        <v>1.8215437529999999E-3</v>
      </c>
      <c r="BS463" s="13">
        <v>1.7961994189999999E-3</v>
      </c>
      <c r="BT463" s="13">
        <v>1.7720717939999999E-3</v>
      </c>
      <c r="BU463" s="13">
        <v>1.748549463E-3</v>
      </c>
      <c r="BV463" s="13">
        <v>1.7263613589999999E-3</v>
      </c>
      <c r="BW463" s="13">
        <v>1.7054950749999997E-3</v>
      </c>
      <c r="BX463" s="13">
        <v>1.685862761E-3</v>
      </c>
      <c r="BY463" s="13">
        <v>1.6676839379999998E-3</v>
      </c>
      <c r="BZ463" s="13">
        <v>1.6500746990000001E-3</v>
      </c>
      <c r="CA463" s="13">
        <v>1.6337669189999998E-3</v>
      </c>
      <c r="CB463" s="13">
        <v>1.6186650419999999E-3</v>
      </c>
      <c r="CC463" s="13">
        <v>1.6040549559999998E-3</v>
      </c>
      <c r="CD463" s="13">
        <v>1.5886199939999998E-3</v>
      </c>
      <c r="CE463" s="13">
        <v>1.5741262679999999E-3</v>
      </c>
      <c r="CF463" s="13">
        <v>1.5602205339999998E-3</v>
      </c>
      <c r="CG463" s="13">
        <v>1.5455981929999999E-3</v>
      </c>
      <c r="CH463" s="13">
        <v>1.5313371379999997E-3</v>
      </c>
      <c r="CI463" s="13">
        <v>1.5177414159999998E-3</v>
      </c>
      <c r="CJ463" s="13">
        <v>1.503929266E-3</v>
      </c>
      <c r="CK463" s="13">
        <v>1.4895099020000001E-3</v>
      </c>
      <c r="CL463" s="13">
        <v>1.4750753469999999E-3</v>
      </c>
      <c r="CM463" s="13">
        <v>1.4611861299999999E-3</v>
      </c>
      <c r="CN463" s="13">
        <v>1.4463139459999998E-3</v>
      </c>
      <c r="CO463" s="13">
        <v>1.4315309260000001E-3</v>
      </c>
      <c r="CP463" s="13">
        <v>1.4172868439999999E-3</v>
      </c>
      <c r="CQ463" s="13">
        <v>1.4033560859999998E-3</v>
      </c>
      <c r="CR463" s="13">
        <v>1.3893552929999998E-3</v>
      </c>
      <c r="CS463" s="13">
        <v>1.3746652689999998E-3</v>
      </c>
      <c r="CT463" s="13">
        <v>1.360013491E-3</v>
      </c>
      <c r="CU463" s="13">
        <v>1.3459601019999998E-3</v>
      </c>
      <c r="CV463" s="13">
        <v>1.3314341329999999E-3</v>
      </c>
      <c r="CW463" s="13">
        <v>1.3161426550000002E-3</v>
      </c>
      <c r="CX463" s="13">
        <v>1.3013553420000001E-3</v>
      </c>
      <c r="CY463" s="13">
        <v>1.2871116939999999E-3</v>
      </c>
      <c r="CZ463" s="13">
        <v>1.2724475109999998E-3</v>
      </c>
      <c r="DA463" s="13">
        <v>1.257708466E-3</v>
      </c>
      <c r="DB463" s="13">
        <v>1.2428143799999999E-3</v>
      </c>
      <c r="DC463" s="13">
        <v>1.2276333719999999E-3</v>
      </c>
      <c r="DD463" s="13">
        <v>1.2126828339999998E-3</v>
      </c>
      <c r="DE463" s="13">
        <v>1.1969628429999999E-3</v>
      </c>
      <c r="DF463" s="13">
        <v>1.1810459E-3</v>
      </c>
      <c r="DG463" s="13">
        <v>1.1661249799999999E-3</v>
      </c>
      <c r="DH463" s="13">
        <v>1.1511511289999999E-3</v>
      </c>
      <c r="DI463" s="13">
        <v>1.136335671E-3</v>
      </c>
      <c r="DJ463" s="13">
        <v>1.1213378479999999E-3</v>
      </c>
      <c r="DK463" s="13">
        <v>1.106996946E-3</v>
      </c>
      <c r="DL463" s="13">
        <v>1.0930620089999999E-3</v>
      </c>
      <c r="DM463" s="13">
        <v>1.0795855349999999E-3</v>
      </c>
      <c r="DN463" s="13">
        <v>1.0673888449999999E-3</v>
      </c>
      <c r="DO463" s="13">
        <v>1.055879264E-3</v>
      </c>
      <c r="DP463" s="13">
        <v>1.044603406E-3</v>
      </c>
      <c r="DQ463" s="13">
        <v>1.0335850139999998E-3</v>
      </c>
      <c r="DR463" s="13">
        <v>1.0232842099999998E-3</v>
      </c>
      <c r="DS463" s="13">
        <v>1.013639552E-3</v>
      </c>
      <c r="DT463" s="13">
        <v>1.0035035809999998E-3</v>
      </c>
      <c r="DU463" s="13">
        <v>9.9381675199999983E-4</v>
      </c>
      <c r="DV463" s="13">
        <v>9.8458024099999999E-4</v>
      </c>
      <c r="DW463" s="13">
        <v>9.7560961099999984E-4</v>
      </c>
      <c r="DX463" s="13">
        <v>9.6695911199999986E-4</v>
      </c>
      <c r="DY463" s="13">
        <v>9.5832454599999986E-4</v>
      </c>
      <c r="DZ463" s="13">
        <v>9.5052126799999997E-4</v>
      </c>
      <c r="EA463" s="13">
        <v>9.4357749000000002E-4</v>
      </c>
      <c r="EB463" s="13">
        <v>9.3650718899999995E-4</v>
      </c>
      <c r="EC463" s="13">
        <v>9.2983469399999987E-4</v>
      </c>
      <c r="ED463" s="13">
        <v>9.2368826400000001E-4</v>
      </c>
      <c r="EE463" s="13">
        <v>9.1750128699999987E-4</v>
      </c>
      <c r="EF463" s="13">
        <v>9.1093953600000007E-4</v>
      </c>
      <c r="EG463" s="13">
        <v>9.0459869100000001E-4</v>
      </c>
      <c r="EH463" s="13">
        <v>8.9829641199999991E-4</v>
      </c>
      <c r="EI463" s="13">
        <v>8.9261154699999995E-4</v>
      </c>
      <c r="EJ463" s="13">
        <v>8.87633022E-4</v>
      </c>
      <c r="EK463" s="13">
        <v>8.826109569999999E-4</v>
      </c>
      <c r="EL463" s="13">
        <v>8.7812491500000001E-4</v>
      </c>
      <c r="EM463" s="13">
        <v>8.7417859399999988E-4</v>
      </c>
      <c r="EN463" s="13">
        <v>8.7021875199999989E-4</v>
      </c>
      <c r="EO463" s="13">
        <v>8.6640864299999997E-4</v>
      </c>
      <c r="EP463" s="13">
        <v>8.6252472599999996E-4</v>
      </c>
      <c r="EQ463" s="13">
        <v>8.5901721499999991E-4</v>
      </c>
      <c r="ER463" s="13">
        <v>8.5550211099999995E-4</v>
      </c>
      <c r="ES463" s="13">
        <v>8.5182968799999998E-4</v>
      </c>
      <c r="ET463" s="13">
        <v>8.4799128099999994E-4</v>
      </c>
      <c r="EU463" s="13">
        <v>8.4351179499999999E-4</v>
      </c>
      <c r="EV463" s="13">
        <v>8.386515E-4</v>
      </c>
      <c r="EW463" s="13">
        <v>8.3388302000000003E-4</v>
      </c>
      <c r="EX463" s="13">
        <v>8.2938516399999997E-4</v>
      </c>
      <c r="EY463" s="13">
        <v>8.2492273400000006E-4</v>
      </c>
      <c r="EZ463" s="13">
        <v>8.2085726099999996E-4</v>
      </c>
      <c r="FA463" s="13">
        <v>8.1797073999999997E-4</v>
      </c>
      <c r="FB463" s="13">
        <v>8.1538172899999991E-4</v>
      </c>
      <c r="FC463" s="13">
        <v>8.1251733299999998E-4</v>
      </c>
      <c r="FD463" s="13">
        <v>8.0938000099999995E-4</v>
      </c>
      <c r="FE463" s="13">
        <v>8.0564319299999997E-4</v>
      </c>
      <c r="FF463" s="13">
        <v>8.0161973699999993E-4</v>
      </c>
      <c r="FG463" s="13">
        <v>7.9731129899999987E-4</v>
      </c>
      <c r="FH463" s="13">
        <v>7.9236503900000001E-4</v>
      </c>
      <c r="FI463" s="13">
        <v>7.8740145999999997E-4</v>
      </c>
      <c r="FJ463" s="13">
        <v>7.8305570399999995E-4</v>
      </c>
      <c r="FK463" s="13">
        <v>7.7957076499999992E-4</v>
      </c>
      <c r="FL463" s="13">
        <v>7.7658481299999987E-4</v>
      </c>
      <c r="FM463" s="13">
        <v>7.7350389299999994E-4</v>
      </c>
      <c r="FN463" s="13">
        <v>7.7036674499999993E-4</v>
      </c>
      <c r="FO463" s="13">
        <v>7.6784807499999993E-4</v>
      </c>
      <c r="FP463" s="13">
        <v>7.6565426899999995E-4</v>
      </c>
      <c r="FQ463" s="13">
        <v>7.6283278299999998E-4</v>
      </c>
      <c r="FR463" s="13">
        <v>7.5941618599999997E-4</v>
      </c>
      <c r="FS463" s="13">
        <v>7.5593943599999995E-4</v>
      </c>
      <c r="FT463" s="13">
        <v>7.5244655999999997E-4</v>
      </c>
      <c r="FU463" s="13">
        <v>7.4857810199999988E-4</v>
      </c>
      <c r="FV463" s="13">
        <v>7.4434336499999991E-4</v>
      </c>
      <c r="FW463" s="13">
        <v>7.4030043300000006E-4</v>
      </c>
      <c r="FX463" s="13">
        <v>7.3649010099999994E-4</v>
      </c>
      <c r="FY463" s="13">
        <v>7.3289990450000004E-4</v>
      </c>
      <c r="FZ463" s="13">
        <v>7.2960501209999996E-4</v>
      </c>
      <c r="GA463" s="13">
        <v>7.2658012349999994E-4</v>
      </c>
      <c r="GB463" s="13">
        <v>7.2399708639999999E-4</v>
      </c>
      <c r="GC463" s="13">
        <v>7.2164054139999998E-4</v>
      </c>
      <c r="GD463" s="13">
        <v>7.1887971349999993E-4</v>
      </c>
      <c r="GE463" s="13">
        <v>7.1589245679999994E-4</v>
      </c>
      <c r="GF463" s="13">
        <v>7.1289171409999995E-4</v>
      </c>
      <c r="GG463" s="13">
        <v>7.0941412899999993E-4</v>
      </c>
      <c r="GH463" s="13">
        <v>7.0524100689999989E-4</v>
      </c>
      <c r="GI463" s="13">
        <v>7.0109711150000001E-4</v>
      </c>
      <c r="GJ463" s="13">
        <v>6.9739138859999995E-4</v>
      </c>
      <c r="GK463" s="13">
        <v>6.9396603649999992E-4</v>
      </c>
      <c r="GL463" s="13">
        <v>6.9098420269999986E-4</v>
      </c>
      <c r="GM463" s="13">
        <v>6.8878592079999997E-4</v>
      </c>
      <c r="GN463" s="13">
        <v>6.8726052759999991E-4</v>
      </c>
      <c r="GO463" s="13">
        <v>6.8580852160000005E-4</v>
      </c>
      <c r="GP463" s="13">
        <v>6.8368801769999989E-4</v>
      </c>
      <c r="GQ463" s="13">
        <v>6.8101241749999989E-4</v>
      </c>
      <c r="GR463" s="13">
        <v>6.7779193780000005E-4</v>
      </c>
      <c r="GS463" s="13">
        <v>6.7391619630000001E-4</v>
      </c>
      <c r="GT463" s="13">
        <v>6.6980482579999986E-4</v>
      </c>
      <c r="GU463" s="13">
        <v>6.6591415659999998E-4</v>
      </c>
      <c r="GV463" s="13">
        <v>6.6226018250000005E-4</v>
      </c>
      <c r="GW463" s="13">
        <v>6.5911202729999994E-4</v>
      </c>
      <c r="GX463" s="13">
        <v>6.5690965140000003E-4</v>
      </c>
    </row>
    <row r="464" spans="1:206" x14ac:dyDescent="0.25">
      <c r="A464" s="13" t="str">
        <f t="shared" si="5"/>
        <v>Boom-COARSE-1.2-7-60</v>
      </c>
      <c r="B464" s="13" t="s">
        <v>57</v>
      </c>
      <c r="C464" s="13" t="s">
        <v>29</v>
      </c>
      <c r="D464" s="23">
        <v>1.2</v>
      </c>
      <c r="E464" s="23">
        <v>7</v>
      </c>
      <c r="F464" s="32">
        <v>60</v>
      </c>
      <c r="G464" s="13">
        <v>9.2305197599999986E-2</v>
      </c>
      <c r="H464" s="13">
        <v>4.8613649799999992E-2</v>
      </c>
      <c r="I464" s="13">
        <v>3.21050893E-2</v>
      </c>
      <c r="J464" s="13">
        <v>2.4690779599999997E-2</v>
      </c>
      <c r="K464" s="13">
        <v>2.0327087599999998E-2</v>
      </c>
      <c r="L464" s="13">
        <v>1.7462842999999999E-2</v>
      </c>
      <c r="M464" s="13">
        <v>1.53036483E-2</v>
      </c>
      <c r="N464" s="13">
        <v>1.402566547E-2</v>
      </c>
      <c r="O464" s="13">
        <v>1.31626826E-2</v>
      </c>
      <c r="P464" s="13">
        <v>1.239484127E-2</v>
      </c>
      <c r="Q464" s="13">
        <v>1.1612311189999999E-2</v>
      </c>
      <c r="R464" s="13">
        <v>1.080673578E-2</v>
      </c>
      <c r="S464" s="13">
        <v>9.9855246299999992E-3</v>
      </c>
      <c r="T464" s="13">
        <v>9.1398777799999997E-3</v>
      </c>
      <c r="U464" s="13">
        <v>8.2575656499999997E-3</v>
      </c>
      <c r="V464" s="13">
        <v>7.3678132699999998E-3</v>
      </c>
      <c r="W464" s="13">
        <v>6.4737735299999991E-3</v>
      </c>
      <c r="X464" s="13">
        <v>5.9773154600000003E-3</v>
      </c>
      <c r="Y464" s="13">
        <v>5.5513939199999997E-3</v>
      </c>
      <c r="Z464" s="13">
        <v>5.1753167399999998E-3</v>
      </c>
      <c r="AA464" s="13">
        <v>4.8689698699999999E-3</v>
      </c>
      <c r="AB464" s="13">
        <v>4.6161829300000005E-3</v>
      </c>
      <c r="AC464" s="13">
        <v>4.4056991099999995E-3</v>
      </c>
      <c r="AD464" s="13">
        <v>4.2307160599999996E-3</v>
      </c>
      <c r="AE464" s="13">
        <v>4.0795508099999997E-3</v>
      </c>
      <c r="AF464" s="13">
        <v>3.94477462E-3</v>
      </c>
      <c r="AG464" s="13">
        <v>3.8220071699999998E-3</v>
      </c>
      <c r="AH464" s="13">
        <v>3.7106400500000001E-3</v>
      </c>
      <c r="AI464" s="13">
        <v>3.60883574E-3</v>
      </c>
      <c r="AJ464" s="13">
        <v>3.5148001569999996E-3</v>
      </c>
      <c r="AK464" s="13">
        <v>3.4272337019999998E-3</v>
      </c>
      <c r="AL464" s="13">
        <v>3.3446221899999999E-3</v>
      </c>
      <c r="AM464" s="13">
        <v>3.266239265E-3</v>
      </c>
      <c r="AN464" s="13">
        <v>3.1932369239999997E-3</v>
      </c>
      <c r="AO464" s="13">
        <v>3.1234046260000003E-3</v>
      </c>
      <c r="AP464" s="13">
        <v>3.0572413979999997E-3</v>
      </c>
      <c r="AQ464" s="13">
        <v>2.9936540149999996E-3</v>
      </c>
      <c r="AR464" s="13">
        <v>2.9337866439999995E-3</v>
      </c>
      <c r="AS464" s="13">
        <v>2.8766537049999996E-3</v>
      </c>
      <c r="AT464" s="13">
        <v>2.8241561309999999E-3</v>
      </c>
      <c r="AU464" s="13">
        <v>2.7729825449999998E-3</v>
      </c>
      <c r="AV464" s="13">
        <v>2.7245114719999996E-3</v>
      </c>
      <c r="AW464" s="13">
        <v>2.678890596E-3</v>
      </c>
      <c r="AX464" s="13">
        <v>2.6352729519999998E-3</v>
      </c>
      <c r="AY464" s="13">
        <v>2.5933204719999999E-3</v>
      </c>
      <c r="AZ464" s="13">
        <v>2.5524429469999999E-3</v>
      </c>
      <c r="BA464" s="13">
        <v>2.5133082339999996E-3</v>
      </c>
      <c r="BB464" s="13">
        <v>2.4762212560000001E-3</v>
      </c>
      <c r="BC464" s="13">
        <v>2.4401806479999997E-3</v>
      </c>
      <c r="BD464" s="13">
        <v>2.4064664809999997E-3</v>
      </c>
      <c r="BE464" s="13">
        <v>2.3724686090000001E-3</v>
      </c>
      <c r="BF464" s="13">
        <v>2.3388712169999997E-3</v>
      </c>
      <c r="BG464" s="13">
        <v>2.3066486009999999E-3</v>
      </c>
      <c r="BH464" s="13">
        <v>2.275650468E-3</v>
      </c>
      <c r="BI464" s="13">
        <v>2.2451226399999996E-3</v>
      </c>
      <c r="BJ464" s="13">
        <v>2.2152541179999998E-3</v>
      </c>
      <c r="BK464" s="13">
        <v>2.1861848689999999E-3</v>
      </c>
      <c r="BL464" s="13">
        <v>2.157510349E-3</v>
      </c>
      <c r="BM464" s="13">
        <v>2.1294708779999996E-3</v>
      </c>
      <c r="BN464" s="13">
        <v>2.1020168049999998E-3</v>
      </c>
      <c r="BO464" s="13">
        <v>2.0742500059999997E-3</v>
      </c>
      <c r="BP464" s="13">
        <v>2.0475124000000002E-3</v>
      </c>
      <c r="BQ464" s="13">
        <v>2.0212066559999998E-3</v>
      </c>
      <c r="BR464" s="13">
        <v>1.994322484E-3</v>
      </c>
      <c r="BS464" s="13">
        <v>1.9680194929999999E-3</v>
      </c>
      <c r="BT464" s="13">
        <v>1.9425235059999997E-3</v>
      </c>
      <c r="BU464" s="13">
        <v>1.9170931039999999E-3</v>
      </c>
      <c r="BV464" s="13">
        <v>1.8920650850000002E-3</v>
      </c>
      <c r="BW464" s="13">
        <v>1.8676762460000001E-3</v>
      </c>
      <c r="BX464" s="13">
        <v>1.8426162980000002E-3</v>
      </c>
      <c r="BY464" s="13">
        <v>1.8177583849999998E-3</v>
      </c>
      <c r="BZ464" s="13">
        <v>1.7933390180000001E-3</v>
      </c>
      <c r="CA464" s="13">
        <v>1.768049946E-3</v>
      </c>
      <c r="CB464" s="13">
        <v>1.7437692259999998E-3</v>
      </c>
      <c r="CC464" s="13">
        <v>1.719360985E-3</v>
      </c>
      <c r="CD464" s="13">
        <v>1.6958920969999997E-3</v>
      </c>
      <c r="CE464" s="13">
        <v>1.6718934619999999E-3</v>
      </c>
      <c r="CF464" s="13">
        <v>1.6484875199999998E-3</v>
      </c>
      <c r="CG464" s="13">
        <v>1.625167724E-3</v>
      </c>
      <c r="CH464" s="13">
        <v>1.6013237569999998E-3</v>
      </c>
      <c r="CI464" s="13">
        <v>1.5778796749999998E-3</v>
      </c>
      <c r="CJ464" s="13">
        <v>1.5557250669999997E-3</v>
      </c>
      <c r="CK464" s="13">
        <v>1.5331025329999998E-3</v>
      </c>
      <c r="CL464" s="13">
        <v>1.5112774319999999E-3</v>
      </c>
      <c r="CM464" s="13">
        <v>1.4903863309999998E-3</v>
      </c>
      <c r="CN464" s="13">
        <v>1.469682841E-3</v>
      </c>
      <c r="CO464" s="13">
        <v>1.4481130469999998E-3</v>
      </c>
      <c r="CP464" s="13">
        <v>1.4269411829999998E-3</v>
      </c>
      <c r="CQ464" s="13">
        <v>1.4057336750000001E-3</v>
      </c>
      <c r="CR464" s="13">
        <v>1.3854987400000001E-3</v>
      </c>
      <c r="CS464" s="13">
        <v>1.3659932489999999E-3</v>
      </c>
      <c r="CT464" s="13">
        <v>1.3467273909999998E-3</v>
      </c>
      <c r="CU464" s="13">
        <v>1.3282200569999997E-3</v>
      </c>
      <c r="CV464" s="13">
        <v>1.3107981779999999E-3</v>
      </c>
      <c r="CW464" s="13">
        <v>1.2934761939999999E-3</v>
      </c>
      <c r="CX464" s="13">
        <v>1.2759934249999998E-3</v>
      </c>
      <c r="CY464" s="13">
        <v>1.2593139389999999E-3</v>
      </c>
      <c r="CZ464" s="13">
        <v>1.2429110189999999E-3</v>
      </c>
      <c r="DA464" s="13">
        <v>1.2265014300000001E-3</v>
      </c>
      <c r="DB464" s="13">
        <v>1.2111157839999999E-3</v>
      </c>
      <c r="DC464" s="13">
        <v>1.1962482960000001E-3</v>
      </c>
      <c r="DD464" s="13">
        <v>1.1814155419999999E-3</v>
      </c>
      <c r="DE464" s="13">
        <v>1.167729421E-3</v>
      </c>
      <c r="DF464" s="13">
        <v>1.1542107709999999E-3</v>
      </c>
      <c r="DG464" s="13">
        <v>1.1412241669999999E-3</v>
      </c>
      <c r="DH464" s="13">
        <v>1.12852662E-3</v>
      </c>
      <c r="DI464" s="13">
        <v>1.1157201209999999E-3</v>
      </c>
      <c r="DJ464" s="13">
        <v>1.1032837049999998E-3</v>
      </c>
      <c r="DK464" s="13">
        <v>1.091048514E-3</v>
      </c>
      <c r="DL464" s="13">
        <v>1.080021117E-3</v>
      </c>
      <c r="DM464" s="13">
        <v>1.0692093449999999E-3</v>
      </c>
      <c r="DN464" s="13">
        <v>1.0583631159999999E-3</v>
      </c>
      <c r="DO464" s="13">
        <v>1.0482617269999999E-3</v>
      </c>
      <c r="DP464" s="13">
        <v>1.0384998529999999E-3</v>
      </c>
      <c r="DQ464" s="13">
        <v>1.028511208E-3</v>
      </c>
      <c r="DR464" s="13">
        <v>1.018851794E-3</v>
      </c>
      <c r="DS464" s="13">
        <v>1.0100071539999999E-3</v>
      </c>
      <c r="DT464" s="13">
        <v>1.0014308929999999E-3</v>
      </c>
      <c r="DU464" s="13">
        <v>9.9316135200000011E-4</v>
      </c>
      <c r="DV464" s="13">
        <v>9.8521103199999981E-4</v>
      </c>
      <c r="DW464" s="13">
        <v>9.769100499999999E-4</v>
      </c>
      <c r="DX464" s="13">
        <v>9.68699748E-4</v>
      </c>
      <c r="DY464" s="13">
        <v>9.604575549999998E-4</v>
      </c>
      <c r="DZ464" s="13">
        <v>9.5260863199999983E-4</v>
      </c>
      <c r="EA464" s="13">
        <v>9.4521402199999991E-4</v>
      </c>
      <c r="EB464" s="13">
        <v>9.3815908599999991E-4</v>
      </c>
      <c r="EC464" s="13">
        <v>9.3077328099999983E-4</v>
      </c>
      <c r="ED464" s="13">
        <v>9.2341826199999989E-4</v>
      </c>
      <c r="EE464" s="13">
        <v>9.16828749E-4</v>
      </c>
      <c r="EF464" s="13">
        <v>9.1007683600000003E-4</v>
      </c>
      <c r="EG464" s="13">
        <v>9.0334818599999991E-4</v>
      </c>
      <c r="EH464" s="13">
        <v>8.9678798599999987E-4</v>
      </c>
      <c r="EI464" s="13">
        <v>8.8959937099999996E-4</v>
      </c>
      <c r="EJ464" s="13">
        <v>8.8232924400000006E-4</v>
      </c>
      <c r="EK464" s="13">
        <v>8.7512854999999994E-4</v>
      </c>
      <c r="EL464" s="13">
        <v>8.6827928999999994E-4</v>
      </c>
      <c r="EM464" s="13">
        <v>8.619031369999999E-4</v>
      </c>
      <c r="EN464" s="13">
        <v>8.5544389099999991E-4</v>
      </c>
      <c r="EO464" s="13">
        <v>8.4933789399999993E-4</v>
      </c>
      <c r="EP464" s="13">
        <v>8.4398718599999994E-4</v>
      </c>
      <c r="EQ464" s="13">
        <v>8.3848599099999987E-4</v>
      </c>
      <c r="ER464" s="13">
        <v>8.3299836200000001E-4</v>
      </c>
      <c r="ES464" s="13">
        <v>8.276724579999999E-4</v>
      </c>
      <c r="ET464" s="13">
        <v>8.2201203499999997E-4</v>
      </c>
      <c r="EU464" s="13">
        <v>8.1620759300000002E-4</v>
      </c>
      <c r="EV464" s="13">
        <v>8.1045452100000004E-4</v>
      </c>
      <c r="EW464" s="13">
        <v>8.0403300799999997E-4</v>
      </c>
      <c r="EX464" s="13">
        <v>7.9742287699999996E-4</v>
      </c>
      <c r="EY464" s="13">
        <v>7.9142810199999997E-4</v>
      </c>
      <c r="EZ464" s="13">
        <v>7.8553338699999991E-4</v>
      </c>
      <c r="FA464" s="13">
        <v>7.7955816399999996E-4</v>
      </c>
      <c r="FB464" s="13">
        <v>7.74047145E-4</v>
      </c>
      <c r="FC464" s="13">
        <v>7.6915334899999997E-4</v>
      </c>
      <c r="FD464" s="13">
        <v>7.6444587199999998E-4</v>
      </c>
      <c r="FE464" s="13">
        <v>7.5953637199999992E-4</v>
      </c>
      <c r="FF464" s="13">
        <v>7.5387007499999983E-4</v>
      </c>
      <c r="FG464" s="13">
        <v>7.4752886299999993E-4</v>
      </c>
      <c r="FH464" s="13">
        <v>7.4095656399999999E-4</v>
      </c>
      <c r="FI464" s="13">
        <v>7.3439420299999992E-4</v>
      </c>
      <c r="FJ464" s="13">
        <v>7.2785636900000008E-4</v>
      </c>
      <c r="FK464" s="13">
        <v>7.2127799299999992E-4</v>
      </c>
      <c r="FL464" s="13">
        <v>7.1525007899999986E-4</v>
      </c>
      <c r="FM464" s="13">
        <v>7.0932924899999995E-4</v>
      </c>
      <c r="FN464" s="13">
        <v>7.0371033699999992E-4</v>
      </c>
      <c r="FO464" s="13">
        <v>6.98507845E-4</v>
      </c>
      <c r="FP464" s="13">
        <v>6.9332662499999996E-4</v>
      </c>
      <c r="FQ464" s="13">
        <v>6.8785336900000003E-4</v>
      </c>
      <c r="FR464" s="13">
        <v>6.8259565499999991E-4</v>
      </c>
      <c r="FS464" s="13">
        <v>6.7696021799999999E-4</v>
      </c>
      <c r="FT464" s="13">
        <v>6.7031764499999994E-4</v>
      </c>
      <c r="FU464" s="13">
        <v>6.6397124799999995E-4</v>
      </c>
      <c r="FV464" s="13">
        <v>6.5767239099999994E-4</v>
      </c>
      <c r="FW464" s="13">
        <v>6.5064995999999996E-4</v>
      </c>
      <c r="FX464" s="13">
        <v>6.4415623199999994E-4</v>
      </c>
      <c r="FY464" s="13">
        <v>6.375268179999999E-4</v>
      </c>
      <c r="FZ464" s="13">
        <v>6.3059336199999989E-4</v>
      </c>
      <c r="GA464" s="13">
        <v>6.2459457599999999E-4</v>
      </c>
      <c r="GB464" s="13">
        <v>6.1949847700000006E-4</v>
      </c>
      <c r="GC464" s="13">
        <v>6.1438500499999993E-4</v>
      </c>
      <c r="GD464" s="13">
        <v>6.0963125699999997E-4</v>
      </c>
      <c r="GE464" s="13">
        <v>6.0540363399999998E-4</v>
      </c>
      <c r="GF464" s="13">
        <v>6.0069896199999994E-4</v>
      </c>
      <c r="GG464" s="13">
        <v>5.9534998099999999E-4</v>
      </c>
      <c r="GH464" s="13">
        <v>5.8984664700000001E-4</v>
      </c>
      <c r="GI464" s="13">
        <v>5.8397976699999996E-4</v>
      </c>
      <c r="GJ464" s="13">
        <v>5.7813441099999999E-4</v>
      </c>
      <c r="GK464" s="13">
        <v>5.7292345299999995E-4</v>
      </c>
      <c r="GL464" s="13">
        <v>5.68335787E-4</v>
      </c>
      <c r="GM464" s="13">
        <v>5.6417610300000002E-4</v>
      </c>
      <c r="GN464" s="13">
        <v>5.6064270999999985E-4</v>
      </c>
      <c r="GO464" s="13">
        <v>5.5740040000000002E-4</v>
      </c>
      <c r="GP464" s="13">
        <v>5.536537789999999E-4</v>
      </c>
      <c r="GQ464" s="13">
        <v>5.5019452499999991E-4</v>
      </c>
      <c r="GR464" s="13">
        <v>5.4710360099999994E-4</v>
      </c>
      <c r="GS464" s="13">
        <v>5.4306170499999996E-4</v>
      </c>
      <c r="GT464" s="13">
        <v>5.3883296299999999E-4</v>
      </c>
      <c r="GU464" s="13">
        <v>5.3482266099999997E-4</v>
      </c>
      <c r="GV464" s="13">
        <v>5.3064403799999999E-4</v>
      </c>
      <c r="GW464" s="13">
        <v>5.2659855300000004E-4</v>
      </c>
      <c r="GX464" s="13">
        <v>5.2306834700000004E-4</v>
      </c>
    </row>
    <row r="465" spans="1:206" x14ac:dyDescent="0.25">
      <c r="A465" s="13" t="str">
        <f t="shared" si="5"/>
        <v>Boom-COARSE-1.2-20-20</v>
      </c>
      <c r="B465" s="13" t="s">
        <v>57</v>
      </c>
      <c r="C465" s="13" t="s">
        <v>29</v>
      </c>
      <c r="D465" s="23">
        <v>1.2</v>
      </c>
      <c r="E465" s="23">
        <v>20</v>
      </c>
      <c r="F465" s="32">
        <v>20</v>
      </c>
      <c r="G465" s="13">
        <v>0.24909594000000002</v>
      </c>
      <c r="H465" s="13">
        <v>0.16415522199999999</v>
      </c>
      <c r="I465" s="13">
        <v>0.118409076</v>
      </c>
      <c r="J465" s="13">
        <v>8.9722949899999987E-2</v>
      </c>
      <c r="K465" s="13">
        <v>7.0218490999999994E-2</v>
      </c>
      <c r="L465" s="13">
        <v>5.62467491E-2</v>
      </c>
      <c r="M465" s="13">
        <v>4.6506757699999998E-2</v>
      </c>
      <c r="N465" s="13">
        <v>3.9239991099999996E-2</v>
      </c>
      <c r="O465" s="13">
        <v>3.3998880499999995E-2</v>
      </c>
      <c r="P465" s="13">
        <v>2.9806672599999997E-2</v>
      </c>
      <c r="Q465" s="13">
        <v>2.6308658299999999E-2</v>
      </c>
      <c r="R465" s="13">
        <v>2.3311670699999999E-2</v>
      </c>
      <c r="S465" s="13">
        <v>2.0663569600000001E-2</v>
      </c>
      <c r="T465" s="13">
        <v>1.8314541400000002E-2</v>
      </c>
      <c r="U465" s="13">
        <v>1.6182538599999997E-2</v>
      </c>
      <c r="V465" s="13">
        <v>1.42938274E-2</v>
      </c>
      <c r="W465" s="13">
        <v>1.2560761699999999E-2</v>
      </c>
      <c r="X465" s="13">
        <v>1.1198764829999999E-2</v>
      </c>
      <c r="Y465" s="13">
        <v>1.0047397409999999E-2</v>
      </c>
      <c r="Z465" s="13">
        <v>9.0625653499999993E-3</v>
      </c>
      <c r="AA465" s="13">
        <v>8.1959340299999992E-3</v>
      </c>
      <c r="AB465" s="13">
        <v>7.463400949999999E-3</v>
      </c>
      <c r="AC465" s="13">
        <v>6.7929489499999997E-3</v>
      </c>
      <c r="AD465" s="13">
        <v>6.2115855799999998E-3</v>
      </c>
      <c r="AE465" s="13">
        <v>5.6627498799999999E-3</v>
      </c>
      <c r="AF465" s="13">
        <v>5.1831911700000004E-3</v>
      </c>
      <c r="AG465" s="13">
        <v>4.7609374899999996E-3</v>
      </c>
      <c r="AH465" s="13">
        <v>4.3892896899999992E-3</v>
      </c>
      <c r="AI465" s="13">
        <v>4.0585942700000002E-3</v>
      </c>
      <c r="AJ465" s="13">
        <v>3.7630400399999999E-3</v>
      </c>
      <c r="AK465" s="13">
        <v>3.4987724099999999E-3</v>
      </c>
      <c r="AL465" s="13">
        <v>3.2616279099999998E-3</v>
      </c>
      <c r="AM465" s="13">
        <v>3.0492821599999997E-3</v>
      </c>
      <c r="AN465" s="13">
        <v>2.8581720799999996E-3</v>
      </c>
      <c r="AO465" s="13">
        <v>2.6859453299999999E-3</v>
      </c>
      <c r="AP465" s="13">
        <v>2.5298495E-3</v>
      </c>
      <c r="AQ465" s="13">
        <v>2.3890227499999998E-3</v>
      </c>
      <c r="AR465" s="13">
        <v>2.2611968599999996E-3</v>
      </c>
      <c r="AS465" s="13">
        <v>2.14448853E-3</v>
      </c>
      <c r="AT465" s="13">
        <v>2.0391140099999998E-3</v>
      </c>
      <c r="AU465" s="13">
        <v>1.9423830400000001E-3</v>
      </c>
      <c r="AV465" s="13">
        <v>1.85398761E-3</v>
      </c>
      <c r="AW465" s="13">
        <v>1.7723571199999997E-3</v>
      </c>
      <c r="AX465" s="13">
        <v>1.6973501299999997E-3</v>
      </c>
      <c r="AY465" s="13">
        <v>1.6273348689999998E-3</v>
      </c>
      <c r="AZ465" s="13">
        <v>1.5629929209999998E-3</v>
      </c>
      <c r="BA465" s="13">
        <v>1.5017353940000001E-3</v>
      </c>
      <c r="BB465" s="13">
        <v>1.4455825679999998E-3</v>
      </c>
      <c r="BC465" s="13">
        <v>1.393596858E-3</v>
      </c>
      <c r="BD465" s="13">
        <v>1.3427119679999999E-3</v>
      </c>
      <c r="BE465" s="13">
        <v>1.2970654289999998E-3</v>
      </c>
      <c r="BF465" s="13">
        <v>1.251813015E-3</v>
      </c>
      <c r="BG465" s="13">
        <v>1.210137654E-3</v>
      </c>
      <c r="BH465" s="13">
        <v>1.1704177059999998E-3</v>
      </c>
      <c r="BI465" s="13">
        <v>1.1328811049999999E-3</v>
      </c>
      <c r="BJ465" s="13">
        <v>1.096999975E-3</v>
      </c>
      <c r="BK465" s="13">
        <v>1.064463838E-3</v>
      </c>
      <c r="BL465" s="13">
        <v>1.0328015429999999E-3</v>
      </c>
      <c r="BM465" s="13">
        <v>1.0029361999999999E-3</v>
      </c>
      <c r="BN465" s="13">
        <v>9.7610419499999986E-4</v>
      </c>
      <c r="BO465" s="13">
        <v>9.4969062899999987E-4</v>
      </c>
      <c r="BP465" s="13">
        <v>9.2551999500000001E-4</v>
      </c>
      <c r="BQ465" s="13">
        <v>9.0306756799999992E-4</v>
      </c>
      <c r="BR465" s="13">
        <v>8.8112066599999993E-4</v>
      </c>
      <c r="BS465" s="13">
        <v>8.6086855099999995E-4</v>
      </c>
      <c r="BT465" s="13">
        <v>8.41758885E-4</v>
      </c>
      <c r="BU465" s="13">
        <v>8.2351859999999996E-4</v>
      </c>
      <c r="BV465" s="13">
        <v>8.0596649199999996E-4</v>
      </c>
      <c r="BW465" s="13">
        <v>7.8947261199999999E-4</v>
      </c>
      <c r="BX465" s="13">
        <v>7.7239544199999991E-4</v>
      </c>
      <c r="BY465" s="13">
        <v>7.5587659999999993E-4</v>
      </c>
      <c r="BZ465" s="13">
        <v>7.4000688500000002E-4</v>
      </c>
      <c r="CA465" s="13">
        <v>7.2429165399999994E-4</v>
      </c>
      <c r="CB465" s="13">
        <v>7.0919303400000008E-4</v>
      </c>
      <c r="CC465" s="13">
        <v>6.94499109E-4</v>
      </c>
      <c r="CD465" s="13">
        <v>6.8048004199999996E-4</v>
      </c>
      <c r="CE465" s="13">
        <v>6.6613943399999995E-4</v>
      </c>
      <c r="CF465" s="13">
        <v>6.5209804199999998E-4</v>
      </c>
      <c r="CG465" s="13">
        <v>6.3860315999999997E-4</v>
      </c>
      <c r="CH465" s="13">
        <v>6.2629313000000001E-4</v>
      </c>
      <c r="CI465" s="13">
        <v>6.1462692100000007E-4</v>
      </c>
      <c r="CJ465" s="13">
        <v>6.0409166600000001E-4</v>
      </c>
      <c r="CK465" s="13">
        <v>5.9365332599999997E-4</v>
      </c>
      <c r="CL465" s="13">
        <v>5.8298627299999996E-4</v>
      </c>
      <c r="CM465" s="13">
        <v>5.7311547699999995E-4</v>
      </c>
      <c r="CN465" s="13">
        <v>5.6325588699999995E-4</v>
      </c>
      <c r="CO465" s="13">
        <v>5.5370226399999991E-4</v>
      </c>
      <c r="CP465" s="13">
        <v>5.4518351999999996E-4</v>
      </c>
      <c r="CQ465" s="13">
        <v>5.373006479999999E-4</v>
      </c>
      <c r="CR465" s="13">
        <v>5.2824917999999999E-4</v>
      </c>
      <c r="CS465" s="13">
        <v>5.1956556499999995E-4</v>
      </c>
      <c r="CT465" s="13">
        <v>5.1004027400000001E-4</v>
      </c>
      <c r="CU465" s="13">
        <v>5.0093749599999999E-4</v>
      </c>
      <c r="CV465" s="13">
        <v>4.9311995499999996E-4</v>
      </c>
      <c r="CW465" s="13">
        <v>4.8505425899999995E-4</v>
      </c>
      <c r="CX465" s="13">
        <v>4.7730460599999997E-4</v>
      </c>
      <c r="CY465" s="13">
        <v>4.7017963799999998E-4</v>
      </c>
      <c r="CZ465" s="13">
        <v>4.62608078E-4</v>
      </c>
      <c r="DA465" s="13">
        <v>4.5425686299999996E-4</v>
      </c>
      <c r="DB465" s="13">
        <v>4.4601441599999997E-4</v>
      </c>
      <c r="DC465" s="13">
        <v>4.3842393800000001E-4</v>
      </c>
      <c r="DD465" s="13">
        <v>4.3174999199999998E-4</v>
      </c>
      <c r="DE465" s="13">
        <v>4.2503554699999997E-4</v>
      </c>
      <c r="DF465" s="13">
        <v>4.1869672999999999E-4</v>
      </c>
      <c r="DG465" s="13">
        <v>4.1301427399999995E-4</v>
      </c>
      <c r="DH465" s="13">
        <v>4.0714147400000003E-4</v>
      </c>
      <c r="DI465" s="13">
        <v>4.00898003E-4</v>
      </c>
      <c r="DJ465" s="13">
        <v>3.9446052199999999E-4</v>
      </c>
      <c r="DK465" s="13">
        <v>3.8852064989999997E-4</v>
      </c>
      <c r="DL465" s="13">
        <v>3.8316404829999998E-4</v>
      </c>
      <c r="DM465" s="13">
        <v>3.7873717949999996E-4</v>
      </c>
      <c r="DN465" s="13">
        <v>3.7359698340000001E-4</v>
      </c>
      <c r="DO465" s="13">
        <v>3.6912099149999996E-4</v>
      </c>
      <c r="DP465" s="13">
        <v>3.6461328880000004E-4</v>
      </c>
      <c r="DQ465" s="13">
        <v>3.594624829E-4</v>
      </c>
      <c r="DR465" s="13">
        <v>3.5495896769999994E-4</v>
      </c>
      <c r="DS465" s="13">
        <v>3.507760764E-4</v>
      </c>
      <c r="DT465" s="13">
        <v>3.4711484499999997E-4</v>
      </c>
      <c r="DU465" s="13">
        <v>3.4361567469999999E-4</v>
      </c>
      <c r="DV465" s="13">
        <v>3.4074427869999996E-4</v>
      </c>
      <c r="DW465" s="13">
        <v>3.3748524929999997E-4</v>
      </c>
      <c r="DX465" s="13">
        <v>3.3423800309999996E-4</v>
      </c>
      <c r="DY465" s="13">
        <v>3.3187321689999997E-4</v>
      </c>
      <c r="DZ465" s="13">
        <v>3.2973767830000002E-4</v>
      </c>
      <c r="EA465" s="13">
        <v>3.2847281139999999E-4</v>
      </c>
      <c r="EB465" s="13">
        <v>3.2682233039999994E-4</v>
      </c>
      <c r="EC465" s="13">
        <v>3.2468140949999999E-4</v>
      </c>
      <c r="ED465" s="13">
        <v>3.225980889E-4</v>
      </c>
      <c r="EE465" s="13">
        <v>3.2050403959999998E-4</v>
      </c>
      <c r="EF465" s="13">
        <v>3.1828128399999996E-4</v>
      </c>
      <c r="EG465" s="13">
        <v>3.160531603E-4</v>
      </c>
      <c r="EH465" s="13">
        <v>3.1503628490000001E-4</v>
      </c>
      <c r="EI465" s="13">
        <v>3.1417035389999992E-4</v>
      </c>
      <c r="EJ465" s="13">
        <v>3.1249545729999999E-4</v>
      </c>
      <c r="EK465" s="13">
        <v>3.1026455809999995E-4</v>
      </c>
      <c r="EL465" s="13">
        <v>3.0875940619999999E-4</v>
      </c>
      <c r="EM465" s="13">
        <v>3.0759672739999998E-4</v>
      </c>
      <c r="EN465" s="13">
        <v>3.062245529E-4</v>
      </c>
      <c r="EO465" s="13">
        <v>3.0525012150000002E-4</v>
      </c>
      <c r="EP465" s="13">
        <v>3.0487156129999998E-4</v>
      </c>
      <c r="EQ465" s="13">
        <v>3.0455637839999996E-4</v>
      </c>
      <c r="ER465" s="13">
        <v>3.0310707530000001E-4</v>
      </c>
      <c r="ES465" s="13">
        <v>3.0108450000000003E-4</v>
      </c>
      <c r="ET465" s="13">
        <v>2.9927134739999992E-4</v>
      </c>
      <c r="EU465" s="13">
        <v>2.9815204589999999E-4</v>
      </c>
      <c r="EV465" s="13">
        <v>2.9653877489999996E-4</v>
      </c>
      <c r="EW465" s="13">
        <v>2.9504402600000001E-4</v>
      </c>
      <c r="EX465" s="13">
        <v>2.9472577099999998E-4</v>
      </c>
      <c r="EY465" s="13">
        <v>2.946719902E-4</v>
      </c>
      <c r="EZ465" s="13">
        <v>2.9419522229999999E-4</v>
      </c>
      <c r="FA465" s="13">
        <v>2.9346234759999998E-4</v>
      </c>
      <c r="FB465" s="13">
        <v>2.9274478469999997E-4</v>
      </c>
      <c r="FC465" s="13">
        <v>2.916234692E-4</v>
      </c>
      <c r="FD465" s="13">
        <v>2.9042139369999997E-4</v>
      </c>
      <c r="FE465" s="13">
        <v>2.8874117219999994E-4</v>
      </c>
      <c r="FF465" s="13">
        <v>2.8670272999999996E-4</v>
      </c>
      <c r="FG465" s="13">
        <v>2.8516588330000002E-4</v>
      </c>
      <c r="FH465" s="13">
        <v>2.8338945330000001E-4</v>
      </c>
      <c r="FI465" s="13">
        <v>2.8117015480000004E-4</v>
      </c>
      <c r="FJ465" s="13">
        <v>2.7948070179999998E-4</v>
      </c>
      <c r="FK465" s="13">
        <v>2.7846565869999997E-4</v>
      </c>
      <c r="FL465" s="13">
        <v>2.7768243859999998E-4</v>
      </c>
      <c r="FM465" s="13">
        <v>2.7738856049999998E-4</v>
      </c>
      <c r="FN465" s="13">
        <v>2.7746395979999999E-4</v>
      </c>
      <c r="FO465" s="13">
        <v>2.7684653739999996E-4</v>
      </c>
      <c r="FP465" s="13">
        <v>2.7630244119999995E-4</v>
      </c>
      <c r="FQ465" s="13">
        <v>2.7595648079999996E-4</v>
      </c>
      <c r="FR465" s="13">
        <v>2.747217716E-4</v>
      </c>
      <c r="FS465" s="13">
        <v>2.730760411E-4</v>
      </c>
      <c r="FT465" s="13">
        <v>2.7090838229999997E-4</v>
      </c>
      <c r="FU465" s="13">
        <v>2.6824145880000001E-4</v>
      </c>
      <c r="FV465" s="13">
        <v>2.6587248259999995E-4</v>
      </c>
      <c r="FW465" s="13">
        <v>2.6367599009999998E-4</v>
      </c>
      <c r="FX465" s="13">
        <v>2.6165414209999995E-4</v>
      </c>
      <c r="FY465" s="13">
        <v>2.61140946E-4</v>
      </c>
      <c r="FZ465" s="13">
        <v>2.6164813659999999E-4</v>
      </c>
      <c r="GA465" s="13">
        <v>2.6178191759999999E-4</v>
      </c>
      <c r="GB465" s="13">
        <v>2.6199518689999998E-4</v>
      </c>
      <c r="GC465" s="13">
        <v>2.6266451069999999E-4</v>
      </c>
      <c r="GD465" s="13">
        <v>2.6312551789999997E-4</v>
      </c>
      <c r="GE465" s="13">
        <v>2.6280985159999996E-4</v>
      </c>
      <c r="GF465" s="13">
        <v>2.6185570939999997E-4</v>
      </c>
      <c r="GG465" s="13">
        <v>2.6068682910000002E-4</v>
      </c>
      <c r="GH465" s="13">
        <v>2.5921150810000003E-4</v>
      </c>
      <c r="GI465" s="13">
        <v>2.5703511189999998E-4</v>
      </c>
      <c r="GJ465" s="13">
        <v>2.5452484089999997E-4</v>
      </c>
      <c r="GK465" s="13">
        <v>2.5221815469999995E-4</v>
      </c>
      <c r="GL465" s="13">
        <v>2.5073636559999997E-4</v>
      </c>
      <c r="GM465" s="13">
        <v>2.4994819819999998E-4</v>
      </c>
      <c r="GN465" s="13">
        <v>2.492504149E-4</v>
      </c>
      <c r="GO465" s="13">
        <v>2.4926513479999997E-4</v>
      </c>
      <c r="GP465" s="13">
        <v>2.5027633939999998E-4</v>
      </c>
      <c r="GQ465" s="13">
        <v>2.5135728030000002E-4</v>
      </c>
      <c r="GR465" s="13">
        <v>2.520723856E-4</v>
      </c>
      <c r="GS465" s="13">
        <v>2.524679828E-4</v>
      </c>
      <c r="GT465" s="13">
        <v>2.5229345349999998E-4</v>
      </c>
      <c r="GU465" s="13">
        <v>2.515697408E-4</v>
      </c>
      <c r="GV465" s="13">
        <v>2.5044600380000001E-4</v>
      </c>
      <c r="GW465" s="13">
        <v>2.486759115E-4</v>
      </c>
      <c r="GX465" s="13">
        <v>2.4701399060000001E-4</v>
      </c>
    </row>
    <row r="466" spans="1:206" x14ac:dyDescent="0.25">
      <c r="A466" s="13" t="str">
        <f t="shared" si="5"/>
        <v>Boom-COARSE-1.2-14-20</v>
      </c>
      <c r="B466" s="13" t="s">
        <v>57</v>
      </c>
      <c r="C466" s="13" t="s">
        <v>29</v>
      </c>
      <c r="D466" s="23">
        <v>1.2</v>
      </c>
      <c r="E466" s="23">
        <v>14</v>
      </c>
      <c r="F466" s="32">
        <v>20</v>
      </c>
      <c r="G466" s="13">
        <v>0.18416377299999998</v>
      </c>
      <c r="H466" s="13">
        <v>0.11192541099999999</v>
      </c>
      <c r="I466" s="13">
        <v>7.6186211199999992E-2</v>
      </c>
      <c r="J466" s="13">
        <v>5.5174420599999996E-2</v>
      </c>
      <c r="K466" s="13">
        <v>4.21783555E-2</v>
      </c>
      <c r="L466" s="13">
        <v>3.3843314899999991E-2</v>
      </c>
      <c r="M466" s="13">
        <v>2.8239065299999998E-2</v>
      </c>
      <c r="N466" s="13">
        <v>2.3981733700000001E-2</v>
      </c>
      <c r="O466" s="13">
        <v>2.0729082400000001E-2</v>
      </c>
      <c r="P466" s="13">
        <v>1.81016001E-2</v>
      </c>
      <c r="Q466" s="13">
        <v>1.5882110800000002E-2</v>
      </c>
      <c r="R466" s="13">
        <v>1.3971871E-2</v>
      </c>
      <c r="S466" s="13">
        <v>1.22728002E-2</v>
      </c>
      <c r="T466" s="13">
        <v>1.0739204449999998E-2</v>
      </c>
      <c r="U466" s="13">
        <v>9.3807868399999987E-3</v>
      </c>
      <c r="V466" s="13">
        <v>8.1496303699999991E-3</v>
      </c>
      <c r="W466" s="13">
        <v>7.0408273999999996E-3</v>
      </c>
      <c r="X466" s="13">
        <v>6.2709849999999998E-3</v>
      </c>
      <c r="Y466" s="13">
        <v>5.6374080999999996E-3</v>
      </c>
      <c r="Z466" s="13">
        <v>5.092556849999999E-3</v>
      </c>
      <c r="AA466" s="13">
        <v>4.6079442899999998E-3</v>
      </c>
      <c r="AB466" s="13">
        <v>4.1913426499999998E-3</v>
      </c>
      <c r="AC466" s="13">
        <v>3.8001841500000001E-3</v>
      </c>
      <c r="AD466" s="13">
        <v>3.46462094E-3</v>
      </c>
      <c r="AE466" s="13">
        <v>3.1746857899999999E-3</v>
      </c>
      <c r="AF466" s="13">
        <v>2.9240684099999998E-3</v>
      </c>
      <c r="AG466" s="13">
        <v>2.7058468099999998E-3</v>
      </c>
      <c r="AH466" s="13">
        <v>2.51424424E-3</v>
      </c>
      <c r="AI466" s="13">
        <v>2.34653268E-3</v>
      </c>
      <c r="AJ466" s="13">
        <v>2.1973042899999999E-3</v>
      </c>
      <c r="AK466" s="13">
        <v>2.0654273299999999E-3</v>
      </c>
      <c r="AL466" s="13">
        <v>1.9491716099999997E-3</v>
      </c>
      <c r="AM466" s="13">
        <v>1.84393926E-3</v>
      </c>
      <c r="AN466" s="13">
        <v>1.7501842059999999E-3</v>
      </c>
      <c r="AO466" s="13">
        <v>1.6657478849999999E-3</v>
      </c>
      <c r="AP466" s="13">
        <v>1.5882543929999998E-3</v>
      </c>
      <c r="AQ466" s="13">
        <v>1.517351074E-3</v>
      </c>
      <c r="AR466" s="13">
        <v>1.4520626239999997E-3</v>
      </c>
      <c r="AS466" s="13">
        <v>1.3925413290000002E-3</v>
      </c>
      <c r="AT466" s="13">
        <v>1.3380038889999999E-3</v>
      </c>
      <c r="AU466" s="13">
        <v>1.2873012689999998E-3</v>
      </c>
      <c r="AV466" s="13">
        <v>1.2402307959999998E-3</v>
      </c>
      <c r="AW466" s="13">
        <v>1.1968918629999999E-3</v>
      </c>
      <c r="AX466" s="13">
        <v>1.1563274959999999E-3</v>
      </c>
      <c r="AY466" s="13">
        <v>1.11829046E-3</v>
      </c>
      <c r="AZ466" s="13">
        <v>1.083765932E-3</v>
      </c>
      <c r="BA466" s="13">
        <v>1.050978679E-3</v>
      </c>
      <c r="BB466" s="13">
        <v>1.020571951E-3</v>
      </c>
      <c r="BC466" s="13">
        <v>9.923533679999999E-4</v>
      </c>
      <c r="BD466" s="13">
        <v>9.6544709199999999E-4</v>
      </c>
      <c r="BE466" s="13">
        <v>9.406660649999999E-4</v>
      </c>
      <c r="BF466" s="13">
        <v>9.1681953799999994E-4</v>
      </c>
      <c r="BG466" s="13">
        <v>8.9423582399999991E-4</v>
      </c>
      <c r="BH466" s="13">
        <v>8.7240292099999999E-4</v>
      </c>
      <c r="BI466" s="13">
        <v>8.5210503799999998E-4</v>
      </c>
      <c r="BJ466" s="13">
        <v>8.3175507299999992E-4</v>
      </c>
      <c r="BK466" s="13">
        <v>8.1252848799999997E-4</v>
      </c>
      <c r="BL466" s="13">
        <v>7.9412328299999994E-4</v>
      </c>
      <c r="BM466" s="13">
        <v>7.7603633799999997E-4</v>
      </c>
      <c r="BN466" s="13">
        <v>7.5882162199999992E-4</v>
      </c>
      <c r="BO466" s="13">
        <v>7.4193063199999999E-4</v>
      </c>
      <c r="BP466" s="13">
        <v>7.2611355099999999E-4</v>
      </c>
      <c r="BQ466" s="13">
        <v>7.1131408599999998E-4</v>
      </c>
      <c r="BR466" s="13">
        <v>6.9651016000000002E-4</v>
      </c>
      <c r="BS466" s="13">
        <v>6.8179343599999997E-4</v>
      </c>
      <c r="BT466" s="13">
        <v>6.689307529999999E-4</v>
      </c>
      <c r="BU466" s="13">
        <v>6.5624761200000004E-4</v>
      </c>
      <c r="BV466" s="13">
        <v>6.4460649200000003E-4</v>
      </c>
      <c r="BW466" s="13">
        <v>6.3435805099999992E-4</v>
      </c>
      <c r="BX466" s="13">
        <v>6.2463789799999992E-4</v>
      </c>
      <c r="BY466" s="13">
        <v>6.1534369100000002E-4</v>
      </c>
      <c r="BZ466" s="13">
        <v>6.0591419599999991E-4</v>
      </c>
      <c r="CA466" s="13">
        <v>5.9740715400000003E-4</v>
      </c>
      <c r="CB466" s="13">
        <v>5.8999234500000004E-4</v>
      </c>
      <c r="CC466" s="13">
        <v>5.8342230999999995E-4</v>
      </c>
      <c r="CD466" s="13">
        <v>5.7693866299999999E-4</v>
      </c>
      <c r="CE466" s="13">
        <v>5.71065312E-4</v>
      </c>
      <c r="CF466" s="13">
        <v>5.6528157399999993E-4</v>
      </c>
      <c r="CG466" s="13">
        <v>5.5873295700000001E-4</v>
      </c>
      <c r="CH466" s="13">
        <v>5.5248425199999997E-4</v>
      </c>
      <c r="CI466" s="13">
        <v>5.4737908800000005E-4</v>
      </c>
      <c r="CJ466" s="13">
        <v>5.4274609999999991E-4</v>
      </c>
      <c r="CK466" s="13">
        <v>5.3789209329999999E-4</v>
      </c>
      <c r="CL466" s="13">
        <v>5.3312352000000002E-4</v>
      </c>
      <c r="CM466" s="13">
        <v>5.2910407029999995E-4</v>
      </c>
      <c r="CN466" s="13">
        <v>5.2430629039999994E-4</v>
      </c>
      <c r="CO466" s="13">
        <v>5.1938919999999994E-4</v>
      </c>
      <c r="CP466" s="13">
        <v>5.1474002259999996E-4</v>
      </c>
      <c r="CQ466" s="13">
        <v>5.1074915739999995E-4</v>
      </c>
      <c r="CR466" s="13">
        <v>5.0717663329999992E-4</v>
      </c>
      <c r="CS466" s="13">
        <v>5.0346337310000001E-4</v>
      </c>
      <c r="CT466" s="13">
        <v>4.9999638929999995E-4</v>
      </c>
      <c r="CU466" s="13">
        <v>4.9712569749999999E-4</v>
      </c>
      <c r="CV466" s="13">
        <v>4.9431092219999993E-4</v>
      </c>
      <c r="CW466" s="13">
        <v>4.9037601780000002E-4</v>
      </c>
      <c r="CX466" s="13">
        <v>4.8629645719999997E-4</v>
      </c>
      <c r="CY466" s="13">
        <v>4.8270269490000001E-4</v>
      </c>
      <c r="CZ466" s="13">
        <v>4.7934915139999991E-4</v>
      </c>
      <c r="DA466" s="13">
        <v>4.7537356009999998E-4</v>
      </c>
      <c r="DB466" s="13">
        <v>4.710057857E-4</v>
      </c>
      <c r="DC466" s="13">
        <v>4.6625507299999998E-4</v>
      </c>
      <c r="DD466" s="13">
        <v>4.6053539939999992E-4</v>
      </c>
      <c r="DE466" s="13">
        <v>4.5357651850000001E-4</v>
      </c>
      <c r="DF466" s="13">
        <v>4.4643508449999995E-4</v>
      </c>
      <c r="DG466" s="13">
        <v>4.4036032549999999E-4</v>
      </c>
      <c r="DH466" s="13">
        <v>4.3434659500000001E-4</v>
      </c>
      <c r="DI466" s="13">
        <v>4.2818194109999993E-4</v>
      </c>
      <c r="DJ466" s="13">
        <v>4.2200496499999996E-4</v>
      </c>
      <c r="DK466" s="13">
        <v>4.1609546599999999E-4</v>
      </c>
      <c r="DL466" s="13">
        <v>4.1003856839999997E-4</v>
      </c>
      <c r="DM466" s="13">
        <v>4.0377341569999999E-4</v>
      </c>
      <c r="DN466" s="13">
        <v>3.9828017449999994E-4</v>
      </c>
      <c r="DO466" s="13">
        <v>3.9379706659999997E-4</v>
      </c>
      <c r="DP466" s="13">
        <v>3.8904228699999997E-4</v>
      </c>
      <c r="DQ466" s="13">
        <v>3.8375227279999999E-4</v>
      </c>
      <c r="DR466" s="13">
        <v>3.7906707419999995E-4</v>
      </c>
      <c r="DS466" s="13">
        <v>3.7464924389999998E-4</v>
      </c>
      <c r="DT466" s="13">
        <v>3.6962096090000001E-4</v>
      </c>
      <c r="DU466" s="13">
        <v>3.6487358560000001E-4</v>
      </c>
      <c r="DV466" s="13">
        <v>3.6049970929999999E-4</v>
      </c>
      <c r="DW466" s="13">
        <v>3.5636027639999996E-4</v>
      </c>
      <c r="DX466" s="13">
        <v>3.5258602549999995E-4</v>
      </c>
      <c r="DY466" s="13">
        <v>3.4824226819999999E-4</v>
      </c>
      <c r="DZ466" s="13">
        <v>3.4410168049999997E-4</v>
      </c>
      <c r="EA466" s="13">
        <v>3.4048359039999998E-4</v>
      </c>
      <c r="EB466" s="13">
        <v>3.3622609239999999E-4</v>
      </c>
      <c r="EC466" s="13">
        <v>3.3198614250000002E-4</v>
      </c>
      <c r="ED466" s="13">
        <v>3.2819111779999998E-4</v>
      </c>
      <c r="EE466" s="13">
        <v>3.2452866529999997E-4</v>
      </c>
      <c r="EF466" s="13">
        <v>3.210094378E-4</v>
      </c>
      <c r="EG466" s="13">
        <v>3.1783970599999999E-4</v>
      </c>
      <c r="EH466" s="13">
        <v>3.148299759E-4</v>
      </c>
      <c r="EI466" s="13">
        <v>3.1220386139999999E-4</v>
      </c>
      <c r="EJ466" s="13">
        <v>3.0985986779999994E-4</v>
      </c>
      <c r="EK466" s="13">
        <v>3.0778888080000002E-4</v>
      </c>
      <c r="EL466" s="13">
        <v>3.0667074959999995E-4</v>
      </c>
      <c r="EM466" s="13">
        <v>3.0597423260000001E-4</v>
      </c>
      <c r="EN466" s="13">
        <v>3.0485871119999996E-4</v>
      </c>
      <c r="EO466" s="13">
        <v>3.0369231569999999E-4</v>
      </c>
      <c r="EP466" s="13">
        <v>3.0243173099999998E-4</v>
      </c>
      <c r="EQ466" s="13">
        <v>3.0090305939999999E-4</v>
      </c>
      <c r="ER466" s="13">
        <v>2.9916600479999999E-4</v>
      </c>
      <c r="ES466" s="13">
        <v>2.9766993869999992E-4</v>
      </c>
      <c r="ET466" s="13">
        <v>2.965411826E-4</v>
      </c>
      <c r="EU466" s="13">
        <v>2.954813731E-4</v>
      </c>
      <c r="EV466" s="13">
        <v>2.9405385199999997E-4</v>
      </c>
      <c r="EW466" s="13">
        <v>2.9256571720000002E-4</v>
      </c>
      <c r="EX466" s="13">
        <v>2.9148728409999998E-4</v>
      </c>
      <c r="EY466" s="13">
        <v>2.9023259409999996E-4</v>
      </c>
      <c r="EZ466" s="13">
        <v>2.8855654449999997E-4</v>
      </c>
      <c r="FA466" s="13">
        <v>2.870525729E-4</v>
      </c>
      <c r="FB466" s="13">
        <v>2.8561510780000001E-4</v>
      </c>
      <c r="FC466" s="13">
        <v>2.8414550189999999E-4</v>
      </c>
      <c r="FD466" s="13">
        <v>2.8272940989999997E-4</v>
      </c>
      <c r="FE466" s="13">
        <v>2.8088860769999994E-4</v>
      </c>
      <c r="FF466" s="13">
        <v>2.789466467E-4</v>
      </c>
      <c r="FG466" s="13">
        <v>2.7721309229999995E-4</v>
      </c>
      <c r="FH466" s="13">
        <v>2.7547237170000001E-4</v>
      </c>
      <c r="FI466" s="13">
        <v>2.7409689930000001E-4</v>
      </c>
      <c r="FJ466" s="13">
        <v>2.7317082799999999E-4</v>
      </c>
      <c r="FK466" s="13">
        <v>2.72670022E-4</v>
      </c>
      <c r="FL466" s="13">
        <v>2.7230199899999999E-4</v>
      </c>
      <c r="FM466" s="13">
        <v>2.7159703619999997E-4</v>
      </c>
      <c r="FN466" s="13">
        <v>2.7033440639999997E-4</v>
      </c>
      <c r="FO466" s="13">
        <v>2.6879841750000001E-4</v>
      </c>
      <c r="FP466" s="13">
        <v>2.6730616989999997E-4</v>
      </c>
      <c r="FQ466" s="13">
        <v>2.6576245599999997E-4</v>
      </c>
      <c r="FR466" s="13">
        <v>2.640888611E-4</v>
      </c>
      <c r="FS466" s="13">
        <v>2.6224551729999996E-4</v>
      </c>
      <c r="FT466" s="13">
        <v>2.6078984040000001E-4</v>
      </c>
      <c r="FU466" s="13">
        <v>2.5987620099999999E-4</v>
      </c>
      <c r="FV466" s="13">
        <v>2.590572832E-4</v>
      </c>
      <c r="FW466" s="13">
        <v>2.5834253129999998E-4</v>
      </c>
      <c r="FX466" s="13">
        <v>2.5789533579999996E-4</v>
      </c>
      <c r="FY466" s="13">
        <v>2.5755343029999994E-4</v>
      </c>
      <c r="FZ466" s="13">
        <v>2.5697642109999999E-4</v>
      </c>
      <c r="GA466" s="13">
        <v>2.5599817690000003E-4</v>
      </c>
      <c r="GB466" s="13">
        <v>2.5452083219999999E-4</v>
      </c>
      <c r="GC466" s="13">
        <v>2.5280959949999999E-4</v>
      </c>
      <c r="GD466" s="13">
        <v>2.5085976269999998E-4</v>
      </c>
      <c r="GE466" s="13">
        <v>2.4876816299999996E-4</v>
      </c>
      <c r="GF466" s="13">
        <v>2.4697423879999997E-4</v>
      </c>
      <c r="GG466" s="13">
        <v>2.4531616579999996E-4</v>
      </c>
      <c r="GH466" s="13">
        <v>2.4390831739999996E-4</v>
      </c>
      <c r="GI466" s="13">
        <v>2.432946042E-4</v>
      </c>
      <c r="GJ466" s="13">
        <v>2.4318918079999999E-4</v>
      </c>
      <c r="GK466" s="13">
        <v>2.4290212199999997E-4</v>
      </c>
      <c r="GL466" s="13">
        <v>2.4261521050000001E-4</v>
      </c>
      <c r="GM466" s="13">
        <v>2.426762852E-4</v>
      </c>
      <c r="GN466" s="13">
        <v>2.4258875359999999E-4</v>
      </c>
      <c r="GO466" s="13">
        <v>2.4171933779999996E-4</v>
      </c>
      <c r="GP466" s="13">
        <v>2.4006819239999998E-4</v>
      </c>
      <c r="GQ466" s="13">
        <v>2.3836654219999999E-4</v>
      </c>
      <c r="GR466" s="13">
        <v>2.3641096719999999E-4</v>
      </c>
      <c r="GS466" s="13">
        <v>2.3372068159999997E-4</v>
      </c>
      <c r="GT466" s="13">
        <v>2.309753792E-4</v>
      </c>
      <c r="GU466" s="13">
        <v>2.2916918359999999E-4</v>
      </c>
      <c r="GV466" s="13">
        <v>2.2832041809999997E-4</v>
      </c>
      <c r="GW466" s="13">
        <v>2.275949977E-4</v>
      </c>
      <c r="GX466" s="13">
        <v>2.2685850330000001E-4</v>
      </c>
    </row>
    <row r="467" spans="1:206" x14ac:dyDescent="0.25">
      <c r="A467" s="13" t="str">
        <f t="shared" si="5"/>
        <v>Boom-COARSE-1.2-7-20</v>
      </c>
      <c r="B467" s="13" t="s">
        <v>57</v>
      </c>
      <c r="C467" s="13" t="s">
        <v>29</v>
      </c>
      <c r="D467" s="23">
        <v>1.2</v>
      </c>
      <c r="E467" s="23">
        <v>7</v>
      </c>
      <c r="F467" s="32">
        <v>20</v>
      </c>
      <c r="G467" s="13">
        <v>8.6489498199999987E-2</v>
      </c>
      <c r="H467" s="13">
        <v>4.3281168499999995E-2</v>
      </c>
      <c r="I467" s="13">
        <v>2.6137964499999999E-2</v>
      </c>
      <c r="J467" s="13">
        <v>1.8305369699999997E-2</v>
      </c>
      <c r="K467" s="13">
        <v>1.4301265699999999E-2</v>
      </c>
      <c r="L467" s="13">
        <v>1.2139143049999999E-2</v>
      </c>
      <c r="M467" s="13">
        <v>1.003568786E-2</v>
      </c>
      <c r="N467" s="13">
        <v>8.7496642999999995E-3</v>
      </c>
      <c r="O467" s="13">
        <v>7.9410461999999994E-3</v>
      </c>
      <c r="P467" s="13">
        <v>7.2691629000000008E-3</v>
      </c>
      <c r="Q467" s="13">
        <v>6.65578933E-3</v>
      </c>
      <c r="R467" s="13">
        <v>6.0711093799999992E-3</v>
      </c>
      <c r="S467" s="13">
        <v>5.5165190699999998E-3</v>
      </c>
      <c r="T467" s="13">
        <v>4.9571394200000002E-3</v>
      </c>
      <c r="U467" s="13">
        <v>4.39974502E-3</v>
      </c>
      <c r="V467" s="13">
        <v>3.8575322399999994E-3</v>
      </c>
      <c r="W467" s="13">
        <v>3.3177795399999994E-3</v>
      </c>
      <c r="X467" s="13">
        <v>3.0019659299999999E-3</v>
      </c>
      <c r="Y467" s="13">
        <v>2.72602749E-3</v>
      </c>
      <c r="Z467" s="13">
        <v>2.4798305099999998E-3</v>
      </c>
      <c r="AA467" s="13">
        <v>2.2795032000000001E-3</v>
      </c>
      <c r="AB467" s="13">
        <v>2.1163638409999997E-3</v>
      </c>
      <c r="AC467" s="13">
        <v>1.9828984389999998E-3</v>
      </c>
      <c r="AD467" s="13">
        <v>1.874348785E-3</v>
      </c>
      <c r="AE467" s="13">
        <v>1.7832193940000001E-3</v>
      </c>
      <c r="AF467" s="13">
        <v>1.7041740869999998E-3</v>
      </c>
      <c r="AG467" s="13">
        <v>1.634084444E-3</v>
      </c>
      <c r="AH467" s="13">
        <v>1.5719595149999998E-3</v>
      </c>
      <c r="AI467" s="13">
        <v>1.5162208490000001E-3</v>
      </c>
      <c r="AJ467" s="13">
        <v>1.465098973E-3</v>
      </c>
      <c r="AK467" s="13">
        <v>1.4186066549999998E-3</v>
      </c>
      <c r="AL467" s="13">
        <v>1.3748857200000001E-3</v>
      </c>
      <c r="AM467" s="13">
        <v>1.3338308079999998E-3</v>
      </c>
      <c r="AN467" s="13">
        <v>1.29543829E-3</v>
      </c>
      <c r="AO467" s="13">
        <v>1.2591396969999999E-3</v>
      </c>
      <c r="AP467" s="13">
        <v>1.2248572349999999E-3</v>
      </c>
      <c r="AQ467" s="13">
        <v>1.1925777559999998E-3</v>
      </c>
      <c r="AR467" s="13">
        <v>1.1617862259999999E-3</v>
      </c>
      <c r="AS467" s="13">
        <v>1.133678953E-3</v>
      </c>
      <c r="AT467" s="13">
        <v>1.1071330630000001E-3</v>
      </c>
      <c r="AU467" s="13">
        <v>1.0821595229999999E-3</v>
      </c>
      <c r="AV467" s="13">
        <v>1.0587448179999999E-3</v>
      </c>
      <c r="AW467" s="13">
        <v>1.0364370909999999E-3</v>
      </c>
      <c r="AX467" s="13">
        <v>1.015539657E-3</v>
      </c>
      <c r="AY467" s="13">
        <v>9.9584663299999996E-4</v>
      </c>
      <c r="AZ467" s="13">
        <v>9.7725337200000001E-4</v>
      </c>
      <c r="BA467" s="13">
        <v>9.5904961399999994E-4</v>
      </c>
      <c r="BB467" s="13">
        <v>9.4232201700000004E-4</v>
      </c>
      <c r="BC467" s="13">
        <v>9.258429119999999E-4</v>
      </c>
      <c r="BD467" s="13">
        <v>9.1074882299999993E-4</v>
      </c>
      <c r="BE467" s="13">
        <v>8.9589176699999998E-4</v>
      </c>
      <c r="BF467" s="13">
        <v>8.8152597699999986E-4</v>
      </c>
      <c r="BG467" s="13">
        <v>8.6755116299999993E-4</v>
      </c>
      <c r="BH467" s="13">
        <v>8.5479559000000002E-4</v>
      </c>
      <c r="BI467" s="13">
        <v>8.419108849999999E-4</v>
      </c>
      <c r="BJ467" s="13">
        <v>8.2952922099999984E-4</v>
      </c>
      <c r="BK467" s="13">
        <v>8.1737127999999986E-4</v>
      </c>
      <c r="BL467" s="13">
        <v>8.0588032599999992E-4</v>
      </c>
      <c r="BM467" s="13">
        <v>7.9415686999999996E-4</v>
      </c>
      <c r="BN467" s="13">
        <v>7.8402657899999991E-4</v>
      </c>
      <c r="BO467" s="13">
        <v>7.7340289799999996E-4</v>
      </c>
      <c r="BP467" s="13">
        <v>7.6336706100000001E-4</v>
      </c>
      <c r="BQ467" s="13">
        <v>7.5457708399999997E-4</v>
      </c>
      <c r="BR467" s="13">
        <v>7.4518786399999993E-4</v>
      </c>
      <c r="BS467" s="13">
        <v>7.3632973599999996E-4</v>
      </c>
      <c r="BT467" s="13">
        <v>7.2688409100000009E-4</v>
      </c>
      <c r="BU467" s="13">
        <v>7.1849953700000007E-4</v>
      </c>
      <c r="BV467" s="13">
        <v>7.0996767099999996E-4</v>
      </c>
      <c r="BW467" s="13">
        <v>7.0236654699999993E-4</v>
      </c>
      <c r="BX467" s="13">
        <v>6.9408940099999986E-4</v>
      </c>
      <c r="BY467" s="13">
        <v>6.8577204899999999E-4</v>
      </c>
      <c r="BZ467" s="13">
        <v>6.7672396799999999E-4</v>
      </c>
      <c r="CA467" s="13">
        <v>6.6739145299999996E-4</v>
      </c>
      <c r="CB467" s="13">
        <v>6.5864094899999994E-4</v>
      </c>
      <c r="CC467" s="13">
        <v>6.4997716300000004E-4</v>
      </c>
      <c r="CD467" s="13">
        <v>6.420435989999999E-4</v>
      </c>
      <c r="CE467" s="13">
        <v>6.336185589999999E-4</v>
      </c>
      <c r="CF467" s="13">
        <v>6.2505881199999996E-4</v>
      </c>
      <c r="CG467" s="13">
        <v>6.1638031099999998E-4</v>
      </c>
      <c r="CH467" s="13">
        <v>6.0737290199999988E-4</v>
      </c>
      <c r="CI467" s="13">
        <v>5.9860228499999989E-4</v>
      </c>
      <c r="CJ467" s="13">
        <v>5.9102011400000002E-4</v>
      </c>
      <c r="CK467" s="13">
        <v>5.8288367700000008E-4</v>
      </c>
      <c r="CL467" s="13">
        <v>5.7419761399999986E-4</v>
      </c>
      <c r="CM467" s="13">
        <v>5.6546573500000001E-4</v>
      </c>
      <c r="CN467" s="13">
        <v>5.5741529000000005E-4</v>
      </c>
      <c r="CO467" s="13">
        <v>5.4883697900000002E-4</v>
      </c>
      <c r="CP467" s="13">
        <v>5.4096687600000001E-4</v>
      </c>
      <c r="CQ467" s="13">
        <v>5.328872449999999E-4</v>
      </c>
      <c r="CR467" s="13">
        <v>5.2514309899999998E-4</v>
      </c>
      <c r="CS467" s="13">
        <v>5.174455673E-4</v>
      </c>
      <c r="CT467" s="13">
        <v>5.0969295589999995E-4</v>
      </c>
      <c r="CU467" s="13">
        <v>5.0196389649999991E-4</v>
      </c>
      <c r="CV467" s="13">
        <v>4.9519351959999996E-4</v>
      </c>
      <c r="CW467" s="13">
        <v>4.8824342259999999E-4</v>
      </c>
      <c r="CX467" s="13">
        <v>4.8083702089999996E-4</v>
      </c>
      <c r="CY467" s="13">
        <v>4.7387954670000002E-4</v>
      </c>
      <c r="CZ467" s="13">
        <v>4.6696936469999993E-4</v>
      </c>
      <c r="DA467" s="13">
        <v>4.6045612219999999E-4</v>
      </c>
      <c r="DB467" s="13">
        <v>4.5343776469999999E-4</v>
      </c>
      <c r="DC467" s="13">
        <v>4.4652467039999995E-4</v>
      </c>
      <c r="DD467" s="13">
        <v>4.3976750080000003E-4</v>
      </c>
      <c r="DE467" s="13">
        <v>4.3308900830000001E-4</v>
      </c>
      <c r="DF467" s="13">
        <v>4.2680097809999994E-4</v>
      </c>
      <c r="DG467" s="13">
        <v>4.2162164109999997E-4</v>
      </c>
      <c r="DH467" s="13">
        <v>4.1645356469999993E-4</v>
      </c>
      <c r="DI467" s="13">
        <v>4.1048926449999997E-4</v>
      </c>
      <c r="DJ467" s="13">
        <v>4.0418848219999997E-4</v>
      </c>
      <c r="DK467" s="13">
        <v>3.9768050059999996E-4</v>
      </c>
      <c r="DL467" s="13">
        <v>3.9229577349999997E-4</v>
      </c>
      <c r="DM467" s="13">
        <v>3.8746610409999999E-4</v>
      </c>
      <c r="DN467" s="13">
        <v>3.8279783230000001E-4</v>
      </c>
      <c r="DO467" s="13">
        <v>3.7879308860000005E-4</v>
      </c>
      <c r="DP467" s="13">
        <v>3.7454557539999994E-4</v>
      </c>
      <c r="DQ467" s="13">
        <v>3.6946444929999994E-4</v>
      </c>
      <c r="DR467" s="13">
        <v>3.6467660150000001E-4</v>
      </c>
      <c r="DS467" s="13">
        <v>3.6102369259999995E-4</v>
      </c>
      <c r="DT467" s="13">
        <v>3.5790608590000002E-4</v>
      </c>
      <c r="DU467" s="13">
        <v>3.5459418349999999E-4</v>
      </c>
      <c r="DV467" s="13">
        <v>3.5171651219999999E-4</v>
      </c>
      <c r="DW467" s="13">
        <v>3.4867600090000004E-4</v>
      </c>
      <c r="DX467" s="13">
        <v>3.4542204649999999E-4</v>
      </c>
      <c r="DY467" s="13">
        <v>3.4253488849999994E-4</v>
      </c>
      <c r="DZ467" s="13">
        <v>3.3965531369999996E-4</v>
      </c>
      <c r="EA467" s="13">
        <v>3.3708007649999998E-4</v>
      </c>
      <c r="EB467" s="13">
        <v>3.3443361609999998E-4</v>
      </c>
      <c r="EC467" s="13">
        <v>3.3133440589999999E-4</v>
      </c>
      <c r="ED467" s="13">
        <v>3.283801E-4</v>
      </c>
      <c r="EE467" s="13">
        <v>3.2600077320000002E-4</v>
      </c>
      <c r="EF467" s="13">
        <v>3.2337067799999996E-4</v>
      </c>
      <c r="EG467" s="13">
        <v>3.2054950609999996E-4</v>
      </c>
      <c r="EH467" s="13">
        <v>3.1775193269999998E-4</v>
      </c>
      <c r="EI467" s="13">
        <v>3.1461838279999999E-4</v>
      </c>
      <c r="EJ467" s="13">
        <v>3.1209634129999997E-4</v>
      </c>
      <c r="EK467" s="13">
        <v>3.098709125E-4</v>
      </c>
      <c r="EL467" s="13">
        <v>3.0773909479999995E-4</v>
      </c>
      <c r="EM467" s="13">
        <v>3.0572922440000002E-4</v>
      </c>
      <c r="EN467" s="13">
        <v>3.0329971139999998E-4</v>
      </c>
      <c r="EO467" s="13">
        <v>3.0079687859999998E-4</v>
      </c>
      <c r="EP467" s="13">
        <v>2.9843266940000001E-4</v>
      </c>
      <c r="EQ467" s="13">
        <v>2.9608615929999999E-4</v>
      </c>
      <c r="ER467" s="13">
        <v>2.9402942599999994E-4</v>
      </c>
      <c r="ES467" s="13">
        <v>2.9186614960000003E-4</v>
      </c>
      <c r="ET467" s="13">
        <v>2.8949867720000003E-4</v>
      </c>
      <c r="EU467" s="13">
        <v>2.8697318159999995E-4</v>
      </c>
      <c r="EV467" s="13">
        <v>2.8477594799999998E-4</v>
      </c>
      <c r="EW467" s="13">
        <v>2.825808179E-4</v>
      </c>
      <c r="EX467" s="13">
        <v>2.8070795889999992E-4</v>
      </c>
      <c r="EY467" s="13">
        <v>2.7908403789999995E-4</v>
      </c>
      <c r="EZ467" s="13">
        <v>2.7740413499999998E-4</v>
      </c>
      <c r="FA467" s="13">
        <v>2.7588669109999996E-4</v>
      </c>
      <c r="FB467" s="13">
        <v>2.7424961100000001E-4</v>
      </c>
      <c r="FC467" s="13">
        <v>2.7240450329999995E-4</v>
      </c>
      <c r="FD467" s="13">
        <v>2.7010561450000001E-4</v>
      </c>
      <c r="FE467" s="13">
        <v>2.6771561350000001E-4</v>
      </c>
      <c r="FF467" s="13">
        <v>2.6526455199999999E-4</v>
      </c>
      <c r="FG467" s="13">
        <v>2.6317318279999997E-4</v>
      </c>
      <c r="FH467" s="13">
        <v>2.6110995960000003E-4</v>
      </c>
      <c r="FI467" s="13">
        <v>2.592241466E-4</v>
      </c>
      <c r="FJ467" s="13">
        <v>2.5797131529999999E-4</v>
      </c>
      <c r="FK467" s="13">
        <v>2.5637811179999995E-4</v>
      </c>
      <c r="FL467" s="13">
        <v>2.5466306029999999E-4</v>
      </c>
      <c r="FM467" s="13">
        <v>2.5341041369999996E-4</v>
      </c>
      <c r="FN467" s="13">
        <v>2.5247524949999998E-4</v>
      </c>
      <c r="FO467" s="13">
        <v>2.5161942219999997E-4</v>
      </c>
      <c r="FP467" s="13">
        <v>2.5062050409999998E-4</v>
      </c>
      <c r="FQ467" s="13">
        <v>2.4856323600000002E-4</v>
      </c>
      <c r="FR467" s="13">
        <v>2.4597502409999999E-4</v>
      </c>
      <c r="FS467" s="13">
        <v>2.4356421759999999E-4</v>
      </c>
      <c r="FT467" s="13">
        <v>2.4058220769999998E-4</v>
      </c>
      <c r="FU467" s="13">
        <v>2.3772080849999999E-4</v>
      </c>
      <c r="FV467" s="13">
        <v>2.3561357780000001E-4</v>
      </c>
      <c r="FW467" s="13">
        <v>2.3387593259999997E-4</v>
      </c>
      <c r="FX467" s="13">
        <v>2.3246132789999998E-4</v>
      </c>
      <c r="FY467" s="13">
        <v>2.3081981379999996E-4</v>
      </c>
      <c r="FZ467" s="13">
        <v>2.286935667E-4</v>
      </c>
      <c r="GA467" s="13">
        <v>2.2657014319999997E-4</v>
      </c>
      <c r="GB467" s="13">
        <v>2.2472329720000001E-4</v>
      </c>
      <c r="GC467" s="13">
        <v>2.2250642179999998E-4</v>
      </c>
      <c r="GD467" s="13">
        <v>2.2017159530000001E-4</v>
      </c>
      <c r="GE467" s="13">
        <v>2.180828247E-4</v>
      </c>
      <c r="GF467" s="13">
        <v>2.159215286E-4</v>
      </c>
      <c r="GG467" s="13">
        <v>2.1296971509999999E-4</v>
      </c>
      <c r="GH467" s="13">
        <v>2.097219704E-4</v>
      </c>
      <c r="GI467" s="13">
        <v>2.0707405809999998E-4</v>
      </c>
      <c r="GJ467" s="13">
        <v>2.0512456600000001E-4</v>
      </c>
      <c r="GK467" s="13">
        <v>2.038689202E-4</v>
      </c>
      <c r="GL467" s="13">
        <v>2.030725464E-4</v>
      </c>
      <c r="GM467" s="13">
        <v>2.0209524149999999E-4</v>
      </c>
      <c r="GN467" s="13">
        <v>2.0078389120000001E-4</v>
      </c>
      <c r="GO467" s="13">
        <v>1.9942955929999999E-4</v>
      </c>
      <c r="GP467" s="13">
        <v>1.9747234469999998E-4</v>
      </c>
      <c r="GQ467" s="13">
        <v>1.9521539719999999E-4</v>
      </c>
      <c r="GR467" s="13">
        <v>1.9346812849999997E-4</v>
      </c>
      <c r="GS467" s="13">
        <v>1.9124621129999999E-4</v>
      </c>
      <c r="GT467" s="13">
        <v>1.8846357900000001E-4</v>
      </c>
      <c r="GU467" s="13">
        <v>1.8591356250000001E-4</v>
      </c>
      <c r="GV467" s="13">
        <v>1.8355575419999999E-4</v>
      </c>
      <c r="GW467" s="13">
        <v>1.816761706E-4</v>
      </c>
      <c r="GX467" s="13">
        <v>1.8056632739999999E-4</v>
      </c>
    </row>
    <row r="468" spans="1:206" x14ac:dyDescent="0.25">
      <c r="A468" s="13" t="str">
        <f t="shared" si="5"/>
        <v>Boom-COARSE-1.2-20-3</v>
      </c>
      <c r="B468" s="13" t="s">
        <v>57</v>
      </c>
      <c r="C468" s="13" t="s">
        <v>29</v>
      </c>
      <c r="D468" s="23">
        <v>1.2</v>
      </c>
      <c r="E468" s="23">
        <v>20</v>
      </c>
      <c r="F468" s="32">
        <v>3</v>
      </c>
      <c r="G468" s="13">
        <v>9.4849929999999999E-2</v>
      </c>
      <c r="H468" s="13">
        <v>5.9608499999999995E-2</v>
      </c>
      <c r="I468" s="13">
        <v>4.521204999999999E-2</v>
      </c>
      <c r="J468" s="13">
        <v>3.499124E-2</v>
      </c>
      <c r="K468" s="13">
        <v>2.7786330000000001E-2</v>
      </c>
      <c r="L468" s="13">
        <v>2.2511499999999997E-2</v>
      </c>
      <c r="M468" s="13">
        <v>1.8596419999999995E-2</v>
      </c>
      <c r="N468" s="13">
        <v>1.5573059999999998E-2</v>
      </c>
      <c r="O468" s="13">
        <v>1.3140789999999999E-2</v>
      </c>
      <c r="P468" s="13">
        <v>1.1120059999999998E-2</v>
      </c>
      <c r="Q468" s="13">
        <v>9.4018460000000002E-3</v>
      </c>
      <c r="R468" s="13">
        <v>7.9355709999999989E-3</v>
      </c>
      <c r="S468" s="13">
        <v>7.1555309999999997E-3</v>
      </c>
      <c r="T468" s="13">
        <v>6.431497999999999E-3</v>
      </c>
      <c r="U468" s="13">
        <v>5.8694059999999989E-3</v>
      </c>
      <c r="V468" s="13">
        <v>4.9812320000000004E-3</v>
      </c>
      <c r="W468" s="13">
        <v>4.2395289999999997E-3</v>
      </c>
      <c r="X468" s="13">
        <v>3.7282719999999995E-3</v>
      </c>
      <c r="Y468" s="13">
        <v>3.3025950000000002E-3</v>
      </c>
      <c r="Z468" s="13">
        <v>2.9022060000000001E-3</v>
      </c>
      <c r="AA468" s="13">
        <v>2.5663090000000001E-3</v>
      </c>
      <c r="AB468" s="13">
        <v>2.2814359999999995E-3</v>
      </c>
      <c r="AC468" s="13">
        <v>2.041279E-3</v>
      </c>
      <c r="AD468" s="13">
        <v>1.8322729999999999E-3</v>
      </c>
      <c r="AE468" s="13">
        <v>1.6567000000000001E-3</v>
      </c>
      <c r="AF468" s="13">
        <v>1.5034279999999998E-3</v>
      </c>
      <c r="AG468" s="13">
        <v>1.3701309999999997E-3</v>
      </c>
      <c r="AH468" s="13">
        <v>1.2566820000000001E-3</v>
      </c>
      <c r="AI468" s="13">
        <v>1.154331E-3</v>
      </c>
      <c r="AJ468" s="13">
        <v>1.0666829999999997E-3</v>
      </c>
      <c r="AK468" s="13">
        <v>9.8810309999999976E-4</v>
      </c>
      <c r="AL468" s="13">
        <v>9.1617990000000002E-4</v>
      </c>
      <c r="AM468" s="13">
        <v>8.551985E-4</v>
      </c>
      <c r="AN468" s="13">
        <v>7.9920629999999989E-4</v>
      </c>
      <c r="AO468" s="13">
        <v>7.4691829999999995E-4</v>
      </c>
      <c r="AP468" s="13">
        <v>7.018654E-4</v>
      </c>
      <c r="AQ468" s="13">
        <v>6.6258009999999989E-4</v>
      </c>
      <c r="AR468" s="13">
        <v>6.2499720000000003E-4</v>
      </c>
      <c r="AS468" s="13">
        <v>5.9240840000000003E-4</v>
      </c>
      <c r="AT468" s="13">
        <v>5.6328400000000005E-4</v>
      </c>
      <c r="AU468" s="13">
        <v>5.3830649999999985E-4</v>
      </c>
      <c r="AV468" s="13">
        <v>5.1241809999999998E-4</v>
      </c>
      <c r="AW468" s="13">
        <v>4.902413999999999E-4</v>
      </c>
      <c r="AX468" s="13">
        <v>4.704547E-4</v>
      </c>
      <c r="AY468" s="13">
        <v>4.5315850000000001E-4</v>
      </c>
      <c r="AZ468" s="13">
        <v>4.3639139999999998E-4</v>
      </c>
      <c r="BA468" s="13">
        <v>4.1854190000000001E-4</v>
      </c>
      <c r="BB468" s="13">
        <v>4.0582369999999995E-4</v>
      </c>
      <c r="BC468" s="13">
        <v>3.9157979999999992E-4</v>
      </c>
      <c r="BD468" s="13">
        <v>3.8044229999999993E-4</v>
      </c>
      <c r="BE468" s="13">
        <v>3.6884089999999993E-4</v>
      </c>
      <c r="BF468" s="13">
        <v>3.581309E-4</v>
      </c>
      <c r="BG468" s="13">
        <v>3.4816779999999998E-4</v>
      </c>
      <c r="BH468" s="13">
        <v>3.3939669999999997E-4</v>
      </c>
      <c r="BI468" s="13">
        <v>3.2966270000000001E-4</v>
      </c>
      <c r="BJ468" s="13">
        <v>3.1931129999999996E-4</v>
      </c>
      <c r="BK468" s="13">
        <v>3.1253230000000002E-4</v>
      </c>
      <c r="BL468" s="13">
        <v>3.0407760000000002E-4</v>
      </c>
      <c r="BM468" s="13">
        <v>2.9572229999999999E-4</v>
      </c>
      <c r="BN468" s="13">
        <v>2.8943779999999998E-4</v>
      </c>
      <c r="BO468" s="13">
        <v>2.809887E-4</v>
      </c>
      <c r="BP468" s="13">
        <v>2.755907E-4</v>
      </c>
      <c r="BQ468" s="13">
        <v>2.6846939999999994E-4</v>
      </c>
      <c r="BR468" s="13">
        <v>2.6166630000000002E-4</v>
      </c>
      <c r="BS468" s="13">
        <v>2.5728440000000001E-4</v>
      </c>
      <c r="BT468" s="13">
        <v>2.5259619999999997E-4</v>
      </c>
      <c r="BU468" s="13">
        <v>2.4708599999999999E-4</v>
      </c>
      <c r="BV468" s="13">
        <v>2.4442229999999999E-4</v>
      </c>
      <c r="BW468" s="13">
        <v>2.4021669999999996E-4</v>
      </c>
      <c r="BX468" s="13">
        <v>2.3429659999999998E-4</v>
      </c>
      <c r="BY468" s="13">
        <v>2.3152469999999998E-4</v>
      </c>
      <c r="BZ468" s="13">
        <v>2.2833629999999998E-4</v>
      </c>
      <c r="CA468" s="13">
        <v>2.247509E-4</v>
      </c>
      <c r="CB468" s="13">
        <v>2.2074839999999997E-4</v>
      </c>
      <c r="CC468" s="13">
        <v>2.1837350000000001E-4</v>
      </c>
      <c r="CD468" s="13">
        <v>2.1505339999999996E-4</v>
      </c>
      <c r="CE468" s="13">
        <v>2.1067580000000001E-4</v>
      </c>
      <c r="CF468" s="13">
        <v>2.0781729999999997E-4</v>
      </c>
      <c r="CG468" s="13">
        <v>2.0438379999999999E-4</v>
      </c>
      <c r="CH468" s="13">
        <v>2.0072379999999998E-4</v>
      </c>
      <c r="CI468" s="13">
        <v>1.977681E-4</v>
      </c>
      <c r="CJ468" s="13">
        <v>1.9511399999999998E-4</v>
      </c>
      <c r="CK468" s="13">
        <v>1.9111909999999999E-4</v>
      </c>
      <c r="CL468" s="13">
        <v>1.8818789999999996E-4</v>
      </c>
      <c r="CM468" s="13">
        <v>1.856739E-4</v>
      </c>
      <c r="CN468" s="13">
        <v>1.8209349999999999E-4</v>
      </c>
      <c r="CO468" s="13">
        <v>1.784953E-4</v>
      </c>
      <c r="CP468" s="13">
        <v>1.7768910000000001E-4</v>
      </c>
      <c r="CQ468" s="13">
        <v>1.7665119999999999E-4</v>
      </c>
      <c r="CR468" s="13">
        <v>1.7449179999999998E-4</v>
      </c>
      <c r="CS468" s="13">
        <v>1.7220650000000001E-4</v>
      </c>
      <c r="CT468" s="13">
        <v>1.6857180000000001E-4</v>
      </c>
      <c r="CU468" s="13">
        <v>1.6454220000000001E-4</v>
      </c>
      <c r="CV468" s="13">
        <v>1.6273040000000001E-4</v>
      </c>
      <c r="CW468" s="13">
        <v>1.6063690000000001E-4</v>
      </c>
      <c r="CX468" s="13">
        <v>1.5883329999999998E-4</v>
      </c>
      <c r="CY468" s="13">
        <v>1.5770390000000001E-4</v>
      </c>
      <c r="CZ468" s="13">
        <v>1.5533539999999999E-4</v>
      </c>
      <c r="DA468" s="13">
        <v>1.519705E-4</v>
      </c>
      <c r="DB468" s="13">
        <v>1.481423E-4</v>
      </c>
      <c r="DC468" s="13">
        <v>1.4466429999999996E-4</v>
      </c>
      <c r="DD468" s="13">
        <v>1.4374069999999997E-4</v>
      </c>
      <c r="DE468" s="13">
        <v>1.4290059999999999E-4</v>
      </c>
      <c r="DF468" s="13">
        <v>1.4050789999999998E-4</v>
      </c>
      <c r="DG468" s="13">
        <v>1.3919280000000001E-4</v>
      </c>
      <c r="DH468" s="13">
        <v>1.3743849999999999E-4</v>
      </c>
      <c r="DI468" s="13">
        <v>1.3392340000000001E-4</v>
      </c>
      <c r="DJ468" s="13">
        <v>1.30075E-4</v>
      </c>
      <c r="DK468" s="13">
        <v>1.2775739999999996E-4</v>
      </c>
      <c r="DL468" s="13">
        <v>1.2758449999999998E-4</v>
      </c>
      <c r="DM468" s="13">
        <v>1.2622149999999999E-4</v>
      </c>
      <c r="DN468" s="13">
        <v>1.246668E-4</v>
      </c>
      <c r="DO468" s="13">
        <v>1.2509970000000001E-4</v>
      </c>
      <c r="DP468" s="13">
        <v>1.2375959999999999E-4</v>
      </c>
      <c r="DQ468" s="13">
        <v>1.2183680000000001E-4</v>
      </c>
      <c r="DR468" s="13">
        <v>1.193418E-4</v>
      </c>
      <c r="DS468" s="13">
        <v>1.1674529999999999E-4</v>
      </c>
      <c r="DT468" s="13">
        <v>1.148194E-4</v>
      </c>
      <c r="DU468" s="13">
        <v>1.146849E-4</v>
      </c>
      <c r="DV468" s="13">
        <v>1.149916E-4</v>
      </c>
      <c r="DW468" s="13">
        <v>1.1311009999999999E-4</v>
      </c>
      <c r="DX468" s="13">
        <v>1.1264699999999999E-4</v>
      </c>
      <c r="DY468" s="13">
        <v>1.1221199999999999E-4</v>
      </c>
      <c r="DZ468" s="13">
        <v>1.1108479999999998E-4</v>
      </c>
      <c r="EA468" s="13">
        <v>1.10738E-4</v>
      </c>
      <c r="EB468" s="13">
        <v>1.1009940000000001E-4</v>
      </c>
      <c r="EC468" s="13">
        <v>1.0850249999999999E-4</v>
      </c>
      <c r="ED468" s="13">
        <v>1.071765E-4</v>
      </c>
      <c r="EE468" s="13">
        <v>1.0726419999999998E-4</v>
      </c>
      <c r="EF468" s="13">
        <v>1.0704350000000001E-4</v>
      </c>
      <c r="EG468" s="13">
        <v>1.067036E-4</v>
      </c>
      <c r="EH468" s="13">
        <v>1.0765239999999999E-4</v>
      </c>
      <c r="EI468" s="13">
        <v>1.0971279999999998E-4</v>
      </c>
      <c r="EJ468" s="13">
        <v>1.100529E-4</v>
      </c>
      <c r="EK468" s="13">
        <v>1.081082E-4</v>
      </c>
      <c r="EL468" s="13">
        <v>1.0585749999999998E-4</v>
      </c>
      <c r="EM468" s="13">
        <v>1.0387379999999999E-4</v>
      </c>
      <c r="EN468" s="13">
        <v>1.0217329999999999E-4</v>
      </c>
      <c r="EO468" s="13">
        <v>1.0139009999999998E-4</v>
      </c>
      <c r="EP468" s="13">
        <v>1.028549E-4</v>
      </c>
      <c r="EQ468" s="13">
        <v>1.052649E-4</v>
      </c>
      <c r="ER468" s="13">
        <v>1.0569219999999999E-4</v>
      </c>
      <c r="ES468" s="13">
        <v>1.048476E-4</v>
      </c>
      <c r="ET468" s="13">
        <v>1.0458370000000001E-4</v>
      </c>
      <c r="EU468" s="13">
        <v>1.0481219999999999E-4</v>
      </c>
      <c r="EV468" s="13">
        <v>1.0345299999999999E-4</v>
      </c>
      <c r="EW468" s="13">
        <v>1.017282E-4</v>
      </c>
      <c r="EX468" s="13">
        <v>1.011365E-4</v>
      </c>
      <c r="EY468" s="13">
        <v>1.0176200000000001E-4</v>
      </c>
      <c r="EZ468" s="13">
        <v>1.0130170000000001E-4</v>
      </c>
      <c r="FA468" s="13">
        <v>1.0027969999999999E-4</v>
      </c>
      <c r="FB468" s="13">
        <v>9.952181E-5</v>
      </c>
      <c r="FC468" s="13">
        <v>9.9467619999999991E-5</v>
      </c>
      <c r="FD468" s="13">
        <v>1.000121E-4</v>
      </c>
      <c r="FE468" s="13">
        <v>9.9315629999999997E-5</v>
      </c>
      <c r="FF468" s="13">
        <v>9.9487549999999989E-5</v>
      </c>
      <c r="FG468" s="13">
        <v>1.0064499999999998E-4</v>
      </c>
      <c r="FH468" s="13">
        <v>1.0046339999999999E-4</v>
      </c>
      <c r="FI468" s="13">
        <v>9.9082050000000001E-5</v>
      </c>
      <c r="FJ468" s="13">
        <v>9.8020969999999987E-5</v>
      </c>
      <c r="FK468" s="13">
        <v>9.6149069999999995E-5</v>
      </c>
      <c r="FL468" s="13">
        <v>9.4370749999999991E-5</v>
      </c>
      <c r="FM468" s="13">
        <v>9.3417019999999991E-5</v>
      </c>
      <c r="FN468" s="13">
        <v>9.2516059999999984E-5</v>
      </c>
      <c r="FO468" s="13">
        <v>9.1688789999999995E-5</v>
      </c>
      <c r="FP468" s="13">
        <v>9.1970590000000003E-5</v>
      </c>
      <c r="FQ468" s="13">
        <v>9.2308440000000001E-5</v>
      </c>
      <c r="FR468" s="13">
        <v>9.2087080000000007E-5</v>
      </c>
      <c r="FS468" s="13">
        <v>9.325988999999999E-5</v>
      </c>
      <c r="FT468" s="13">
        <v>9.4793579999999985E-5</v>
      </c>
      <c r="FU468" s="13">
        <v>9.5037210000000006E-5</v>
      </c>
      <c r="FV468" s="13">
        <v>9.5019819999999982E-5</v>
      </c>
      <c r="FW468" s="13">
        <v>9.3840559999999995E-5</v>
      </c>
      <c r="FX468" s="13">
        <v>9.136902E-5</v>
      </c>
      <c r="FY468" s="13">
        <v>9.0516830000000003E-5</v>
      </c>
      <c r="FZ468" s="13">
        <v>9.0082660000000001E-5</v>
      </c>
      <c r="GA468" s="13">
        <v>8.8584109999999998E-5</v>
      </c>
      <c r="GB468" s="13">
        <v>8.6292439999999997E-5</v>
      </c>
      <c r="GC468" s="13">
        <v>8.4779209999999997E-5</v>
      </c>
      <c r="GD468" s="13">
        <v>8.5363780000000003E-5</v>
      </c>
      <c r="GE468" s="13">
        <v>8.6426169999999987E-5</v>
      </c>
      <c r="GF468" s="13">
        <v>8.6966380000000007E-5</v>
      </c>
      <c r="GG468" s="13">
        <v>8.8449520000000002E-5</v>
      </c>
      <c r="GH468" s="13">
        <v>9.0556279999999984E-5</v>
      </c>
      <c r="GI468" s="13">
        <v>9.1354399999999994E-5</v>
      </c>
      <c r="GJ468" s="13">
        <v>9.0712199999999995E-5</v>
      </c>
      <c r="GK468" s="13">
        <v>8.9932950000000004E-5</v>
      </c>
      <c r="GL468" s="13">
        <v>8.8911099999999996E-5</v>
      </c>
      <c r="GM468" s="13">
        <v>8.6147169999999985E-5</v>
      </c>
      <c r="GN468" s="13">
        <v>8.3185569999999996E-5</v>
      </c>
      <c r="GO468" s="13">
        <v>8.2007329999999999E-5</v>
      </c>
      <c r="GP468" s="13">
        <v>8.1785940000000002E-5</v>
      </c>
      <c r="GQ468" s="13">
        <v>8.1516819999999986E-5</v>
      </c>
      <c r="GR468" s="13">
        <v>8.239911999999999E-5</v>
      </c>
      <c r="GS468" s="13">
        <v>8.3397519999999997E-5</v>
      </c>
      <c r="GT468" s="13">
        <v>8.404056E-5</v>
      </c>
      <c r="GU468" s="13">
        <v>8.5392359999999996E-5</v>
      </c>
      <c r="GV468" s="13">
        <v>8.6069560000000004E-5</v>
      </c>
      <c r="GW468" s="13">
        <v>8.5070320000000006E-5</v>
      </c>
      <c r="GX468" s="13">
        <v>8.4715119999999999E-5</v>
      </c>
    </row>
    <row r="469" spans="1:206" x14ac:dyDescent="0.25">
      <c r="A469" s="13" t="str">
        <f t="shared" si="5"/>
        <v>Boom-COARSE-1.2-14-3</v>
      </c>
      <c r="B469" s="13" t="s">
        <v>57</v>
      </c>
      <c r="C469" s="13" t="s">
        <v>29</v>
      </c>
      <c r="D469" s="23">
        <v>1.2</v>
      </c>
      <c r="E469" s="23">
        <v>14</v>
      </c>
      <c r="F469" s="32">
        <v>3</v>
      </c>
      <c r="G469" s="13">
        <v>8.8319109699999981E-2</v>
      </c>
      <c r="H469" s="13">
        <v>5.5782625999999995E-2</v>
      </c>
      <c r="I469" s="13">
        <v>4.0796382799999996E-2</v>
      </c>
      <c r="J469" s="13">
        <v>3.0894737299999999E-2</v>
      </c>
      <c r="K469" s="13">
        <v>2.4245348600000001E-2</v>
      </c>
      <c r="L469" s="13">
        <v>1.9518709099999997E-2</v>
      </c>
      <c r="M469" s="13">
        <v>1.6036515299999998E-2</v>
      </c>
      <c r="N469" s="13">
        <v>1.3342139299999998E-2</v>
      </c>
      <c r="O469" s="13">
        <v>1.1202537549999999E-2</v>
      </c>
      <c r="P469" s="13">
        <v>9.4758677499999985E-3</v>
      </c>
      <c r="Q469" s="13">
        <v>7.9951938100000005E-3</v>
      </c>
      <c r="R469" s="13">
        <v>6.7570895499999995E-3</v>
      </c>
      <c r="S469" s="13">
        <v>6.0357369499999996E-3</v>
      </c>
      <c r="T469" s="13">
        <v>5.366191309999999E-3</v>
      </c>
      <c r="U469" s="13">
        <v>4.8380641199999991E-3</v>
      </c>
      <c r="V469" s="13">
        <v>4.0956361000000002E-3</v>
      </c>
      <c r="W469" s="13">
        <v>3.4894774599999994E-3</v>
      </c>
      <c r="X469" s="13">
        <v>3.0722642099999999E-3</v>
      </c>
      <c r="Y469" s="13">
        <v>2.7240091500000002E-3</v>
      </c>
      <c r="Z469" s="13">
        <v>2.3906243999999998E-3</v>
      </c>
      <c r="AA469" s="13">
        <v>2.1138420200000002E-3</v>
      </c>
      <c r="AB469" s="13">
        <v>1.8788459299999998E-3</v>
      </c>
      <c r="AC469" s="13">
        <v>1.6837249699999998E-3</v>
      </c>
      <c r="AD469" s="13">
        <v>1.5133458900000001E-3</v>
      </c>
      <c r="AE469" s="13">
        <v>1.3701186100000002E-3</v>
      </c>
      <c r="AF469" s="13">
        <v>1.247216007E-3</v>
      </c>
      <c r="AG469" s="13">
        <v>1.138283421E-3</v>
      </c>
      <c r="AH469" s="13">
        <v>1.046228262E-3</v>
      </c>
      <c r="AI469" s="13">
        <v>9.6520517499999996E-4</v>
      </c>
      <c r="AJ469" s="13">
        <v>8.9331753399999984E-4</v>
      </c>
      <c r="AK469" s="13">
        <v>8.3073669499999993E-4</v>
      </c>
      <c r="AL469" s="13">
        <v>7.7476721000000002E-4</v>
      </c>
      <c r="AM469" s="13">
        <v>7.2661327499999996E-4</v>
      </c>
      <c r="AN469" s="13">
        <v>6.8284588100000002E-4</v>
      </c>
      <c r="AO469" s="13">
        <v>6.4264857599999998E-4</v>
      </c>
      <c r="AP469" s="13">
        <v>6.0782714399999999E-4</v>
      </c>
      <c r="AQ469" s="13">
        <v>5.7673192200000003E-4</v>
      </c>
      <c r="AR469" s="13">
        <v>5.4689761200000001E-4</v>
      </c>
      <c r="AS469" s="13">
        <v>5.2136852000000001E-4</v>
      </c>
      <c r="AT469" s="13">
        <v>4.9887468100000005E-4</v>
      </c>
      <c r="AU469" s="13">
        <v>4.7848118599999991E-4</v>
      </c>
      <c r="AV469" s="13">
        <v>4.5829850999999991E-4</v>
      </c>
      <c r="AW469" s="13">
        <v>4.4089285699999996E-4</v>
      </c>
      <c r="AX469" s="13">
        <v>4.2500029599999999E-4</v>
      </c>
      <c r="AY469" s="13">
        <v>4.1010891000000001E-4</v>
      </c>
      <c r="AZ469" s="13">
        <v>3.9634838099999998E-4</v>
      </c>
      <c r="BA469" s="13">
        <v>3.8185542799999998E-4</v>
      </c>
      <c r="BB469" s="13">
        <v>3.7112859799999997E-4</v>
      </c>
      <c r="BC469" s="13">
        <v>3.5921624499999998E-4</v>
      </c>
      <c r="BD469" s="13">
        <v>3.5005420699999997E-4</v>
      </c>
      <c r="BE469" s="13">
        <v>3.4028784399999998E-4</v>
      </c>
      <c r="BF469" s="13">
        <v>3.3159979999999997E-4</v>
      </c>
      <c r="BG469" s="13">
        <v>3.2316226899999995E-4</v>
      </c>
      <c r="BH469" s="13">
        <v>3.1557811900000002E-4</v>
      </c>
      <c r="BI469" s="13">
        <v>3.0787144599999999E-4</v>
      </c>
      <c r="BJ469" s="13">
        <v>2.9903499599999997E-4</v>
      </c>
      <c r="BK469" s="13">
        <v>2.9325438700000003E-4</v>
      </c>
      <c r="BL469" s="13">
        <v>2.8635576000000002E-4</v>
      </c>
      <c r="BM469" s="13">
        <v>2.7937789599999998E-4</v>
      </c>
      <c r="BN469" s="13">
        <v>2.7422753799999995E-4</v>
      </c>
      <c r="BO469" s="13">
        <v>2.6727502000000001E-4</v>
      </c>
      <c r="BP469" s="13">
        <v>2.6188829500000001E-4</v>
      </c>
      <c r="BQ469" s="13">
        <v>2.5659256099999997E-4</v>
      </c>
      <c r="BR469" s="13">
        <v>2.5095939600000002E-4</v>
      </c>
      <c r="BS469" s="13">
        <v>2.46745227E-4</v>
      </c>
      <c r="BT469" s="13">
        <v>2.4210610399999998E-4</v>
      </c>
      <c r="BU469" s="13">
        <v>2.3710430399999995E-4</v>
      </c>
      <c r="BV469" s="13">
        <v>2.3402740599999999E-4</v>
      </c>
      <c r="BW469" s="13">
        <v>2.3003988499999996E-4</v>
      </c>
      <c r="BX469" s="13">
        <v>2.2539623799999999E-4</v>
      </c>
      <c r="BY469" s="13">
        <v>2.2314987599999998E-4</v>
      </c>
      <c r="BZ469" s="13">
        <v>2.1966771099999997E-4</v>
      </c>
      <c r="CA469" s="13">
        <v>2.1562598099999998E-4</v>
      </c>
      <c r="CB469" s="13">
        <v>2.1251108999999999E-4</v>
      </c>
      <c r="CC469" s="13">
        <v>2.1056361499999999E-4</v>
      </c>
      <c r="CD469" s="13">
        <v>2.0740497299999997E-4</v>
      </c>
      <c r="CE469" s="13">
        <v>2.0422362999999999E-4</v>
      </c>
      <c r="CF469" s="13">
        <v>2.0236815399999998E-4</v>
      </c>
      <c r="CG469" s="13">
        <v>1.99335265E-4</v>
      </c>
      <c r="CH469" s="13">
        <v>1.9585054E-4</v>
      </c>
      <c r="CI469" s="13">
        <v>1.9338786500000001E-4</v>
      </c>
      <c r="CJ469" s="13">
        <v>1.9173646099999997E-4</v>
      </c>
      <c r="CK469" s="13">
        <v>1.8878513399999997E-4</v>
      </c>
      <c r="CL469" s="13">
        <v>1.8670263399999998E-4</v>
      </c>
      <c r="CM469" s="13">
        <v>1.8497120099999998E-4</v>
      </c>
      <c r="CN469" s="13">
        <v>1.8222219899999997E-4</v>
      </c>
      <c r="CO469" s="13">
        <v>1.7882498099999999E-4</v>
      </c>
      <c r="CP469" s="13">
        <v>1.7743227599999997E-4</v>
      </c>
      <c r="CQ469" s="13">
        <v>1.76605239E-4</v>
      </c>
      <c r="CR469" s="13">
        <v>1.75169489E-4</v>
      </c>
      <c r="CS469" s="13">
        <v>1.7334363500000002E-4</v>
      </c>
      <c r="CT469" s="13">
        <v>1.70684202E-4</v>
      </c>
      <c r="CU469" s="13">
        <v>1.68200466E-4</v>
      </c>
      <c r="CV469" s="13">
        <v>1.6683913300000002E-4</v>
      </c>
      <c r="CW469" s="13">
        <v>1.64580075E-4</v>
      </c>
      <c r="CX469" s="13">
        <v>1.62624201E-4</v>
      </c>
      <c r="CY469" s="13">
        <v>1.61244373E-4</v>
      </c>
      <c r="CZ469" s="13">
        <v>1.59434826E-4</v>
      </c>
      <c r="DA469" s="13">
        <v>1.5745556200000001E-4</v>
      </c>
      <c r="DB469" s="13">
        <v>1.55011153E-4</v>
      </c>
      <c r="DC469" s="13">
        <v>1.5292219199999999E-4</v>
      </c>
      <c r="DD469" s="13">
        <v>1.52339835E-4</v>
      </c>
      <c r="DE469" s="13">
        <v>1.51131432E-4</v>
      </c>
      <c r="DF469" s="13">
        <v>1.48211308E-4</v>
      </c>
      <c r="DG469" s="13">
        <v>1.4623655899999999E-4</v>
      </c>
      <c r="DH469" s="13">
        <v>1.4481649099999997E-4</v>
      </c>
      <c r="DI469" s="13">
        <v>1.4201114199999999E-4</v>
      </c>
      <c r="DJ469" s="13">
        <v>1.3843297299999998E-4</v>
      </c>
      <c r="DK469" s="13">
        <v>1.3643845299999999E-4</v>
      </c>
      <c r="DL469" s="13">
        <v>1.3534866999999998E-4</v>
      </c>
      <c r="DM469" s="13">
        <v>1.3295501199999998E-4</v>
      </c>
      <c r="DN469" s="13">
        <v>1.3072692799999999E-4</v>
      </c>
      <c r="DO469" s="13">
        <v>1.3073629800000001E-4</v>
      </c>
      <c r="DP469" s="13">
        <v>1.2950956299999998E-4</v>
      </c>
      <c r="DQ469" s="13">
        <v>1.2722985800000001E-4</v>
      </c>
      <c r="DR469" s="13">
        <v>1.2502132499999998E-4</v>
      </c>
      <c r="DS469" s="13">
        <v>1.22972503E-4</v>
      </c>
      <c r="DT469" s="13">
        <v>1.20795601E-4</v>
      </c>
      <c r="DU469" s="13">
        <v>1.19627983E-4</v>
      </c>
      <c r="DV469" s="13">
        <v>1.1912554799999999E-4</v>
      </c>
      <c r="DW469" s="13">
        <v>1.1771751599999998E-4</v>
      </c>
      <c r="DX469" s="13">
        <v>1.1706479099999999E-4</v>
      </c>
      <c r="DY469" s="13">
        <v>1.15951733E-4</v>
      </c>
      <c r="DZ469" s="13">
        <v>1.1474568999999999E-4</v>
      </c>
      <c r="EA469" s="13">
        <v>1.1415436599999999E-4</v>
      </c>
      <c r="EB469" s="13">
        <v>1.1293512400000001E-4</v>
      </c>
      <c r="EC469" s="13">
        <v>1.1104995299999999E-4</v>
      </c>
      <c r="ED469" s="13">
        <v>1.0971694199999999E-4</v>
      </c>
      <c r="EE469" s="13">
        <v>1.0908062299999998E-4</v>
      </c>
      <c r="EF469" s="13">
        <v>1.08693627E-4</v>
      </c>
      <c r="EG469" s="13">
        <v>1.08137575E-4</v>
      </c>
      <c r="EH469" s="13">
        <v>1.0797396300000001E-4</v>
      </c>
      <c r="EI469" s="13">
        <v>1.0883113599999999E-4</v>
      </c>
      <c r="EJ469" s="13">
        <v>1.0855000399999999E-4</v>
      </c>
      <c r="EK469" s="13">
        <v>1.06596694E-4</v>
      </c>
      <c r="EL469" s="13">
        <v>1.0463873399999999E-4</v>
      </c>
      <c r="EM469" s="13">
        <v>1.0302005699999999E-4</v>
      </c>
      <c r="EN469" s="13">
        <v>1.01703604E-4</v>
      </c>
      <c r="EO469" s="13">
        <v>1.0096513499999998E-4</v>
      </c>
      <c r="EP469" s="13">
        <v>1.0178139699999999E-4</v>
      </c>
      <c r="EQ469" s="13">
        <v>1.0335257799999999E-4</v>
      </c>
      <c r="ER469" s="13">
        <v>1.03373773E-4</v>
      </c>
      <c r="ES469" s="13">
        <v>1.027994163E-4</v>
      </c>
      <c r="ET469" s="13">
        <v>1.0298154300000001E-4</v>
      </c>
      <c r="EU469" s="13">
        <v>1.0346850699999999E-4</v>
      </c>
      <c r="EV469" s="13">
        <v>1.0223575099999999E-4</v>
      </c>
      <c r="EW469" s="13">
        <v>1.0042596619999999E-4</v>
      </c>
      <c r="EX469" s="13">
        <v>9.9640828199999996E-5</v>
      </c>
      <c r="EY469" s="13">
        <v>9.9546105799999999E-5</v>
      </c>
      <c r="EZ469" s="13">
        <v>9.8872191699999988E-5</v>
      </c>
      <c r="FA469" s="13">
        <v>9.8336476299999999E-5</v>
      </c>
      <c r="FB469" s="13">
        <v>9.8140638899999995E-5</v>
      </c>
      <c r="FC469" s="13">
        <v>9.8343670599999999E-5</v>
      </c>
      <c r="FD469" s="13">
        <v>9.8745425499999998E-5</v>
      </c>
      <c r="FE469" s="13">
        <v>9.8171410200000004E-5</v>
      </c>
      <c r="FF469" s="13">
        <v>9.8098953799999995E-5</v>
      </c>
      <c r="FG469" s="13">
        <v>9.8329168299999994E-5</v>
      </c>
      <c r="FH469" s="13">
        <v>9.7329659299999987E-5</v>
      </c>
      <c r="FI469" s="13">
        <v>9.5605737899999991E-5</v>
      </c>
      <c r="FJ469" s="13">
        <v>9.4624751399999995E-5</v>
      </c>
      <c r="FK469" s="13">
        <v>9.3661214599999998E-5</v>
      </c>
      <c r="FL469" s="13">
        <v>9.2984216099999999E-5</v>
      </c>
      <c r="FM469" s="13">
        <v>9.2497824599999996E-5</v>
      </c>
      <c r="FN469" s="13">
        <v>9.1756297199999982E-5</v>
      </c>
      <c r="FO469" s="13">
        <v>9.1163858799999981E-5</v>
      </c>
      <c r="FP469" s="13">
        <v>9.1239322199999996E-5</v>
      </c>
      <c r="FQ469" s="13">
        <v>9.1226810799999999E-5</v>
      </c>
      <c r="FR469" s="13">
        <v>9.0818006999999996E-5</v>
      </c>
      <c r="FS469" s="13">
        <v>9.13824221E-5</v>
      </c>
      <c r="FT469" s="13">
        <v>9.2497010099999998E-5</v>
      </c>
      <c r="FU469" s="13">
        <v>9.2746925400000006E-5</v>
      </c>
      <c r="FV469" s="13">
        <v>9.2484023299999995E-5</v>
      </c>
      <c r="FW469" s="13">
        <v>9.1338235699999989E-5</v>
      </c>
      <c r="FX469" s="13">
        <v>8.9453212999999988E-5</v>
      </c>
      <c r="FY469" s="13">
        <v>8.8854251299999988E-5</v>
      </c>
      <c r="FZ469" s="13">
        <v>8.8535164199999997E-5</v>
      </c>
      <c r="GA469" s="13">
        <v>8.7319272299999994E-5</v>
      </c>
      <c r="GB469" s="13">
        <v>8.5707386399999993E-5</v>
      </c>
      <c r="GC469" s="13">
        <v>8.5204802299999988E-5</v>
      </c>
      <c r="GD469" s="13">
        <v>8.6211869099999994E-5</v>
      </c>
      <c r="GE469" s="13">
        <v>8.7174649600000001E-5</v>
      </c>
      <c r="GF469" s="13">
        <v>8.7533947100000006E-5</v>
      </c>
      <c r="GG469" s="13">
        <v>8.8259001199999989E-5</v>
      </c>
      <c r="GH469" s="13">
        <v>8.9011080199999994E-5</v>
      </c>
      <c r="GI469" s="13">
        <v>8.8815880899999994E-5</v>
      </c>
      <c r="GJ469" s="13">
        <v>8.7647999399999995E-5</v>
      </c>
      <c r="GK469" s="13">
        <v>8.6279948400000005E-5</v>
      </c>
      <c r="GL469" s="13">
        <v>8.4975895399999987E-5</v>
      </c>
      <c r="GM469" s="13">
        <v>8.3244341299999985E-5</v>
      </c>
      <c r="GN469" s="13">
        <v>8.2035339599999987E-5</v>
      </c>
      <c r="GO469" s="13">
        <v>8.2037870899999998E-5</v>
      </c>
      <c r="GP469" s="13">
        <v>8.2354015499999997E-5</v>
      </c>
      <c r="GQ469" s="13">
        <v>8.273267089999999E-5</v>
      </c>
      <c r="GR469" s="13">
        <v>8.3691845899999998E-5</v>
      </c>
      <c r="GS469" s="13">
        <v>8.41840517E-5</v>
      </c>
      <c r="GT469" s="13">
        <v>8.3797454600000002E-5</v>
      </c>
      <c r="GU469" s="13">
        <v>8.3712204600000002E-5</v>
      </c>
      <c r="GV469" s="13">
        <v>8.3437749499999994E-5</v>
      </c>
      <c r="GW469" s="13">
        <v>8.2098020900000005E-5</v>
      </c>
      <c r="GX469" s="13">
        <v>8.1301952000000004E-5</v>
      </c>
    </row>
    <row r="470" spans="1:206" x14ac:dyDescent="0.25">
      <c r="A470" s="13" t="str">
        <f t="shared" si="5"/>
        <v>Boom-COARSE-1.2-7-3</v>
      </c>
      <c r="B470" s="13" t="s">
        <v>57</v>
      </c>
      <c r="C470" s="13" t="s">
        <v>29</v>
      </c>
      <c r="D470" s="23">
        <v>1.2</v>
      </c>
      <c r="E470" s="23">
        <v>7</v>
      </c>
      <c r="F470" s="32">
        <v>3</v>
      </c>
      <c r="G470" s="13">
        <v>5.95390763E-2</v>
      </c>
      <c r="H470" s="13">
        <v>2.2844874699999997E-2</v>
      </c>
      <c r="I470" s="13">
        <v>1.2561253929999999E-2</v>
      </c>
      <c r="J470" s="13">
        <v>8.3598512199999989E-3</v>
      </c>
      <c r="K470" s="13">
        <v>6.2035737699999999E-3</v>
      </c>
      <c r="L470" s="13">
        <v>4.6242197500000002E-3</v>
      </c>
      <c r="M470" s="13">
        <v>3.41129619E-3</v>
      </c>
      <c r="N470" s="13">
        <v>2.7100154299999997E-3</v>
      </c>
      <c r="O470" s="13">
        <v>2.3121736999999996E-3</v>
      </c>
      <c r="P470" s="13">
        <v>2.0228245299999999E-3</v>
      </c>
      <c r="Q470" s="13">
        <v>1.76960089E-3</v>
      </c>
      <c r="R470" s="13">
        <v>1.5325177399999998E-3</v>
      </c>
      <c r="S470" s="13">
        <v>1.3567606239999999E-3</v>
      </c>
      <c r="T470" s="13">
        <v>1.173300633E-3</v>
      </c>
      <c r="U470" s="13">
        <v>1.0273284909999999E-3</v>
      </c>
      <c r="V470" s="13">
        <v>8.8650788199999987E-4</v>
      </c>
      <c r="W470" s="13">
        <v>7.6987461199999998E-4</v>
      </c>
      <c r="X470" s="13">
        <v>6.7801501099999998E-4</v>
      </c>
      <c r="Y470" s="13">
        <v>5.88024713E-4</v>
      </c>
      <c r="Z470" s="13">
        <v>5.1869398099999996E-4</v>
      </c>
      <c r="AA470" s="13">
        <v>4.6331937899999991E-4</v>
      </c>
      <c r="AB470" s="13">
        <v>4.1812707599999998E-4</v>
      </c>
      <c r="AC470" s="13">
        <v>3.8207919899999998E-4</v>
      </c>
      <c r="AD470" s="13">
        <v>3.5365154999999994E-4</v>
      </c>
      <c r="AE470" s="13">
        <v>3.3099741799999999E-4</v>
      </c>
      <c r="AF470" s="13">
        <v>3.1184023099999997E-4</v>
      </c>
      <c r="AG470" s="13">
        <v>2.9529486499999999E-4</v>
      </c>
      <c r="AH470" s="13">
        <v>2.80652799E-4</v>
      </c>
      <c r="AI470" s="13">
        <v>2.6784312700000001E-4</v>
      </c>
      <c r="AJ470" s="13">
        <v>2.5666914299999998E-4</v>
      </c>
      <c r="AK470" s="13">
        <v>2.4712601369999997E-4</v>
      </c>
      <c r="AL470" s="13">
        <v>2.3874221639999998E-4</v>
      </c>
      <c r="AM470" s="13">
        <v>2.3124967359999999E-4</v>
      </c>
      <c r="AN470" s="13">
        <v>2.2436161319999999E-4</v>
      </c>
      <c r="AO470" s="13">
        <v>2.1798386389999997E-4</v>
      </c>
      <c r="AP470" s="13">
        <v>2.1182506859999999E-4</v>
      </c>
      <c r="AQ470" s="13">
        <v>2.055897141E-4</v>
      </c>
      <c r="AR470" s="13">
        <v>1.9963586389999997E-4</v>
      </c>
      <c r="AS470" s="13">
        <v>1.9375162639999997E-4</v>
      </c>
      <c r="AT470" s="13">
        <v>1.8843079759999997E-4</v>
      </c>
      <c r="AU470" s="13">
        <v>1.834573748E-4</v>
      </c>
      <c r="AV470" s="13">
        <v>1.7854379369999998E-4</v>
      </c>
      <c r="AW470" s="13">
        <v>1.7432499609999999E-4</v>
      </c>
      <c r="AX470" s="13">
        <v>1.7048515409999999E-4</v>
      </c>
      <c r="AY470" s="13">
        <v>1.671776399E-4</v>
      </c>
      <c r="AZ470" s="13">
        <v>1.635664415E-4</v>
      </c>
      <c r="BA470" s="13">
        <v>1.603401506E-4</v>
      </c>
      <c r="BB470" s="13">
        <v>1.5705087790000001E-4</v>
      </c>
      <c r="BC470" s="13">
        <v>1.540347617E-4</v>
      </c>
      <c r="BD470" s="13">
        <v>1.5116453649999999E-4</v>
      </c>
      <c r="BE470" s="13">
        <v>1.4797970910000001E-4</v>
      </c>
      <c r="BF470" s="13">
        <v>1.454691859E-4</v>
      </c>
      <c r="BG470" s="13">
        <v>1.4306974299999999E-4</v>
      </c>
      <c r="BH470" s="13">
        <v>1.4104891720000001E-4</v>
      </c>
      <c r="BI470" s="13">
        <v>1.387481655E-4</v>
      </c>
      <c r="BJ470" s="13">
        <v>1.3613722339999998E-4</v>
      </c>
      <c r="BK470" s="13">
        <v>1.3419998449999999E-4</v>
      </c>
      <c r="BL470" s="13">
        <v>1.318215854E-4</v>
      </c>
      <c r="BM470" s="13">
        <v>1.299558342E-4</v>
      </c>
      <c r="BN470" s="13">
        <v>1.2805601520000001E-4</v>
      </c>
      <c r="BO470" s="13">
        <v>1.256494431E-4</v>
      </c>
      <c r="BP470" s="13">
        <v>1.2382762019999999E-4</v>
      </c>
      <c r="BQ470" s="13">
        <v>1.223918251E-4</v>
      </c>
      <c r="BR470" s="13">
        <v>1.2085160119999999E-4</v>
      </c>
      <c r="BS470" s="13">
        <v>1.1934278069999999E-4</v>
      </c>
      <c r="BT470" s="13">
        <v>1.175131743E-4</v>
      </c>
      <c r="BU470" s="13">
        <v>1.1571496069999999E-4</v>
      </c>
      <c r="BV470" s="13">
        <v>1.143999435E-4</v>
      </c>
      <c r="BW470" s="13">
        <v>1.1338918149999999E-4</v>
      </c>
      <c r="BX470" s="13">
        <v>1.116570717E-4</v>
      </c>
      <c r="BY470" s="13">
        <v>1.1064415889999999E-4</v>
      </c>
      <c r="BZ470" s="13">
        <v>1.0951459369999998E-4</v>
      </c>
      <c r="CA470" s="13">
        <v>1.079729648E-4</v>
      </c>
      <c r="CB470" s="13">
        <v>1.0613324439999999E-4</v>
      </c>
      <c r="CC470" s="13">
        <v>1.0485100609999998E-4</v>
      </c>
      <c r="CD470" s="13">
        <v>1.0393469259999999E-4</v>
      </c>
      <c r="CE470" s="13">
        <v>1.0258835500000001E-4</v>
      </c>
      <c r="CF470" s="13">
        <v>1.0163730130000001E-4</v>
      </c>
      <c r="CG470" s="13">
        <v>1.0043174549999999E-4</v>
      </c>
      <c r="CH470" s="13">
        <v>9.8232610699999987E-5</v>
      </c>
      <c r="CI470" s="13">
        <v>9.63280496E-5</v>
      </c>
      <c r="CJ470" s="13">
        <v>9.5150957899999998E-5</v>
      </c>
      <c r="CK470" s="13">
        <v>9.4090889399999994E-5</v>
      </c>
      <c r="CL470" s="13">
        <v>9.3008889599999989E-5</v>
      </c>
      <c r="CM470" s="13">
        <v>9.1891434099999997E-5</v>
      </c>
      <c r="CN470" s="13">
        <v>9.0663834599999987E-5</v>
      </c>
      <c r="CO470" s="13">
        <v>8.9072338700000003E-5</v>
      </c>
      <c r="CP470" s="13">
        <v>8.7686914599999997E-5</v>
      </c>
      <c r="CQ470" s="13">
        <v>8.6350131099999995E-5</v>
      </c>
      <c r="CR470" s="13">
        <v>8.5145399999999986E-5</v>
      </c>
      <c r="CS470" s="13">
        <v>8.4156623799999989E-5</v>
      </c>
      <c r="CT470" s="13">
        <v>8.2350051799999995E-5</v>
      </c>
      <c r="CU470" s="13">
        <v>8.0402240999999993E-5</v>
      </c>
      <c r="CV470" s="13">
        <v>7.9754235300000007E-5</v>
      </c>
      <c r="CW470" s="13">
        <v>7.904962199999999E-5</v>
      </c>
      <c r="CX470" s="13">
        <v>7.7912802599999992E-5</v>
      </c>
      <c r="CY470" s="13">
        <v>7.6844463199999988E-5</v>
      </c>
      <c r="CZ470" s="13">
        <v>7.5402287400000006E-5</v>
      </c>
      <c r="DA470" s="13">
        <v>7.4381792899999989E-5</v>
      </c>
      <c r="DB470" s="13">
        <v>7.3352183400000006E-5</v>
      </c>
      <c r="DC470" s="13">
        <v>7.2221563799999985E-5</v>
      </c>
      <c r="DD470" s="13">
        <v>7.1214408099999987E-5</v>
      </c>
      <c r="DE470" s="13">
        <v>7.022427029999999E-5</v>
      </c>
      <c r="DF470" s="13">
        <v>6.88240512E-5</v>
      </c>
      <c r="DG470" s="13">
        <v>6.8161982599999996E-5</v>
      </c>
      <c r="DH470" s="13">
        <v>6.7356400799999997E-5</v>
      </c>
      <c r="DI470" s="13">
        <v>6.67509277E-5</v>
      </c>
      <c r="DJ470" s="13">
        <v>6.5485235099999988E-5</v>
      </c>
      <c r="DK470" s="13">
        <v>6.3889320200000003E-5</v>
      </c>
      <c r="DL470" s="13">
        <v>6.3060756499999995E-5</v>
      </c>
      <c r="DM470" s="13">
        <v>6.2102051999999991E-5</v>
      </c>
      <c r="DN470" s="13">
        <v>6.1205993100000002E-5</v>
      </c>
      <c r="DO470" s="13">
        <v>6.1246861299999993E-5</v>
      </c>
      <c r="DP470" s="13">
        <v>6.1052723500000007E-5</v>
      </c>
      <c r="DQ470" s="13">
        <v>5.9946364000000001E-5</v>
      </c>
      <c r="DR470" s="13">
        <v>5.8413546399999998E-5</v>
      </c>
      <c r="DS470" s="13">
        <v>5.6970773699999994E-5</v>
      </c>
      <c r="DT470" s="13">
        <v>5.6195902699999995E-5</v>
      </c>
      <c r="DU470" s="13">
        <v>5.5863766299999994E-5</v>
      </c>
      <c r="DV470" s="13">
        <v>5.5643918300000002E-5</v>
      </c>
      <c r="DW470" s="13">
        <v>5.5370423399999997E-5</v>
      </c>
      <c r="DX470" s="13">
        <v>5.5024864999999993E-5</v>
      </c>
      <c r="DY470" s="13">
        <v>5.4218006500000003E-5</v>
      </c>
      <c r="DZ470" s="13">
        <v>5.342744549999999E-5</v>
      </c>
      <c r="EA470" s="13">
        <v>5.3166513999999998E-5</v>
      </c>
      <c r="EB470" s="13">
        <v>5.3284369699999997E-5</v>
      </c>
      <c r="EC470" s="13">
        <v>5.2391945099999997E-5</v>
      </c>
      <c r="ED470" s="13">
        <v>5.1577479999999997E-5</v>
      </c>
      <c r="EE470" s="13">
        <v>5.1400843000000002E-5</v>
      </c>
      <c r="EF470" s="13">
        <v>5.0972118000000002E-5</v>
      </c>
      <c r="EG470" s="13">
        <v>5.0737274899999993E-5</v>
      </c>
      <c r="EH470" s="13">
        <v>5.0603659300000001E-5</v>
      </c>
      <c r="EI470" s="13">
        <v>5.0120384799999998E-5</v>
      </c>
      <c r="EJ470" s="13">
        <v>4.9561415800000003E-5</v>
      </c>
      <c r="EK470" s="13">
        <v>4.8889283089999995E-5</v>
      </c>
      <c r="EL470" s="13">
        <v>4.8515660199999994E-5</v>
      </c>
      <c r="EM470" s="13">
        <v>4.8329877669999995E-5</v>
      </c>
      <c r="EN470" s="13">
        <v>4.7787188069999998E-5</v>
      </c>
      <c r="EO470" s="13">
        <v>4.7321895399999998E-5</v>
      </c>
      <c r="EP470" s="13">
        <v>4.679672563E-5</v>
      </c>
      <c r="EQ470" s="13">
        <v>4.6214757189999999E-5</v>
      </c>
      <c r="ER470" s="13">
        <v>4.6081299649999998E-5</v>
      </c>
      <c r="ES470" s="13">
        <v>4.6194319209999997E-5</v>
      </c>
      <c r="ET470" s="13">
        <v>4.6008356389999994E-5</v>
      </c>
      <c r="EU470" s="13">
        <v>4.554758345E-5</v>
      </c>
      <c r="EV470" s="13">
        <v>4.4985923009999992E-5</v>
      </c>
      <c r="EW470" s="13">
        <v>4.4377113319999996E-5</v>
      </c>
      <c r="EX470" s="13">
        <v>4.3821258119999996E-5</v>
      </c>
      <c r="EY470" s="13">
        <v>4.3370112769999996E-5</v>
      </c>
      <c r="EZ470" s="13">
        <v>4.3163439070000003E-5</v>
      </c>
      <c r="FA470" s="13">
        <v>4.2798216359999997E-5</v>
      </c>
      <c r="FB470" s="13">
        <v>4.2449439910000002E-5</v>
      </c>
      <c r="FC470" s="13">
        <v>4.2239786619999999E-5</v>
      </c>
      <c r="FD470" s="13">
        <v>4.2169592209999995E-5</v>
      </c>
      <c r="FE470" s="13">
        <v>4.2007303579999998E-5</v>
      </c>
      <c r="FF470" s="13">
        <v>4.1710663439999998E-5</v>
      </c>
      <c r="FG470" s="13">
        <v>4.1549600909999994E-5</v>
      </c>
      <c r="FH470" s="13">
        <v>4.1266102999999996E-5</v>
      </c>
      <c r="FI470" s="13">
        <v>4.0900871619999997E-5</v>
      </c>
      <c r="FJ470" s="13">
        <v>4.0760810520000003E-5</v>
      </c>
      <c r="FK470" s="13">
        <v>4.0278367359999994E-5</v>
      </c>
      <c r="FL470" s="13">
        <v>3.9432426659999998E-5</v>
      </c>
      <c r="FM470" s="13">
        <v>3.8705474529999994E-5</v>
      </c>
      <c r="FN470" s="13">
        <v>3.8424722179999995E-5</v>
      </c>
      <c r="FO470" s="13">
        <v>3.8409143959999999E-5</v>
      </c>
      <c r="FP470" s="13">
        <v>3.847526279E-5</v>
      </c>
      <c r="FQ470" s="13">
        <v>3.8303208520000002E-5</v>
      </c>
      <c r="FR470" s="13">
        <v>3.8517062450000003E-5</v>
      </c>
      <c r="FS470" s="13">
        <v>3.8590565640000003E-5</v>
      </c>
      <c r="FT470" s="13">
        <v>3.8030229629999992E-5</v>
      </c>
      <c r="FU470" s="13">
        <v>3.7740905899999994E-5</v>
      </c>
      <c r="FV470" s="13">
        <v>3.7533951579999999E-5</v>
      </c>
      <c r="FW470" s="13">
        <v>3.7149355960000001E-5</v>
      </c>
      <c r="FX470" s="13">
        <v>3.6852166200000003E-5</v>
      </c>
      <c r="FY470" s="13">
        <v>3.6133041890000001E-5</v>
      </c>
      <c r="FZ470" s="13">
        <v>3.4996647669999997E-5</v>
      </c>
      <c r="GA470" s="13">
        <v>3.4403055450000002E-5</v>
      </c>
      <c r="GB470" s="13">
        <v>3.4347680139999999E-5</v>
      </c>
      <c r="GC470" s="13">
        <v>3.4207564270000001E-5</v>
      </c>
      <c r="GD470" s="13">
        <v>3.4106964559999996E-5</v>
      </c>
      <c r="GE470" s="13">
        <v>3.4508196529999999E-5</v>
      </c>
      <c r="GF470" s="13">
        <v>3.4988397089999999E-5</v>
      </c>
      <c r="GG470" s="13">
        <v>3.4973128469999997E-5</v>
      </c>
      <c r="GH470" s="13">
        <v>3.4137055479999997E-5</v>
      </c>
      <c r="GI470" s="13">
        <v>3.2836754329999995E-5</v>
      </c>
      <c r="GJ470" s="13">
        <v>3.1780872829999998E-5</v>
      </c>
      <c r="GK470" s="13">
        <v>3.1080660009999996E-5</v>
      </c>
      <c r="GL470" s="13">
        <v>3.0620341360000002E-5</v>
      </c>
      <c r="GM470" s="13">
        <v>3.0412391849999998E-5</v>
      </c>
      <c r="GN470" s="13">
        <v>3.0400728359999999E-5</v>
      </c>
      <c r="GO470" s="13">
        <v>3.0368577989999999E-5</v>
      </c>
      <c r="GP470" s="13">
        <v>2.9966402139999998E-5</v>
      </c>
      <c r="GQ470" s="13">
        <v>2.9845289309999998E-5</v>
      </c>
      <c r="GR470" s="13">
        <v>3.0050089349999993E-5</v>
      </c>
      <c r="GS470" s="13">
        <v>3.0154462449999999E-5</v>
      </c>
      <c r="GT470" s="13">
        <v>3.0185330950000003E-5</v>
      </c>
      <c r="GU470" s="13">
        <v>2.9880784689999998E-5</v>
      </c>
      <c r="GV470" s="13">
        <v>2.908158935E-5</v>
      </c>
      <c r="GW470" s="13">
        <v>2.8456372699999999E-5</v>
      </c>
      <c r="GX470" s="13">
        <v>2.8153891899999998E-5</v>
      </c>
    </row>
    <row r="471" spans="1:206" x14ac:dyDescent="0.25">
      <c r="A471" s="13" t="str">
        <f t="shared" si="5"/>
        <v>Boom-VERY COARSE-1.2-20-Any</v>
      </c>
      <c r="B471" s="13" t="s">
        <v>57</v>
      </c>
      <c r="C471" s="13" t="s">
        <v>32</v>
      </c>
      <c r="D471" s="23">
        <v>1.2</v>
      </c>
      <c r="E471" s="23">
        <v>20</v>
      </c>
      <c r="F471" s="32" t="s">
        <v>48</v>
      </c>
      <c r="G471" s="33">
        <v>0.15135337999999998</v>
      </c>
      <c r="H471" s="33">
        <v>0.1077243</v>
      </c>
      <c r="I471" s="33">
        <v>8.266288799999999E-2</v>
      </c>
      <c r="J471" s="33">
        <v>6.5627244000000001E-2</v>
      </c>
      <c r="K471" s="33">
        <v>5.3423796000000003E-2</v>
      </c>
      <c r="L471" s="33">
        <v>4.509792E-2</v>
      </c>
      <c r="M471" s="33">
        <v>3.8825618000000006E-2</v>
      </c>
      <c r="N471" s="33">
        <v>3.4690743999999996E-2</v>
      </c>
      <c r="O471" s="33">
        <v>3.1383484000000003E-2</v>
      </c>
      <c r="P471" s="33">
        <v>2.8510630000000002E-2</v>
      </c>
      <c r="Q471" s="33">
        <v>2.5924849999999999E-2</v>
      </c>
      <c r="R471" s="33">
        <v>2.362788E-2</v>
      </c>
      <c r="S471" s="33">
        <v>2.1554176000000001E-2</v>
      </c>
      <c r="T471" s="33">
        <v>1.9512399999999999E-2</v>
      </c>
      <c r="U471" s="33">
        <v>1.7680227999999999E-2</v>
      </c>
      <c r="V471" s="33">
        <v>1.5919464000000001E-2</v>
      </c>
      <c r="W471" s="33">
        <v>1.42752876E-2</v>
      </c>
      <c r="X471" s="33">
        <v>1.3140026799999999E-2</v>
      </c>
      <c r="Y471" s="33">
        <v>1.2155478800000001E-2</v>
      </c>
      <c r="Z471" s="33">
        <v>1.12906312E-2</v>
      </c>
      <c r="AA471" s="33">
        <v>1.0532975200000001E-2</v>
      </c>
      <c r="AB471" s="33">
        <v>9.8405456000000002E-3</v>
      </c>
      <c r="AC471" s="33">
        <v>9.2322615999999996E-3</v>
      </c>
      <c r="AD471" s="33">
        <v>8.6239168000000008E-3</v>
      </c>
      <c r="AE471" s="33">
        <v>8.0852704000000004E-3</v>
      </c>
      <c r="AF471" s="33">
        <v>7.6071399999999992E-3</v>
      </c>
      <c r="AG471" s="33">
        <v>7.1790810000000004E-3</v>
      </c>
      <c r="AH471" s="33">
        <v>6.7956314E-3</v>
      </c>
      <c r="AI471" s="33">
        <v>6.4521599999999993E-3</v>
      </c>
      <c r="AJ471" s="33">
        <v>6.1388448000000003E-3</v>
      </c>
      <c r="AK471" s="33">
        <v>5.8558329999999995E-3</v>
      </c>
      <c r="AL471" s="33">
        <v>5.5987710000000006E-3</v>
      </c>
      <c r="AM471" s="33">
        <v>5.3630857999999995E-3</v>
      </c>
      <c r="AN471" s="33">
        <v>5.1470748E-3</v>
      </c>
      <c r="AO471" s="33">
        <v>4.9495127999999999E-3</v>
      </c>
      <c r="AP471" s="33">
        <v>4.7667307999999997E-3</v>
      </c>
      <c r="AQ471" s="33">
        <v>4.5995376000000001E-3</v>
      </c>
      <c r="AR471" s="33">
        <v>4.4450113999999997E-3</v>
      </c>
      <c r="AS471" s="33">
        <v>4.302607E-3</v>
      </c>
      <c r="AT471" s="33">
        <v>4.1689118000000002E-3</v>
      </c>
      <c r="AU471" s="33">
        <v>4.0465279999999998E-3</v>
      </c>
      <c r="AV471" s="33">
        <v>3.9323121999999995E-3</v>
      </c>
      <c r="AW471" s="33">
        <v>3.8257372000000001E-3</v>
      </c>
      <c r="AX471" s="33">
        <v>3.7254976000000001E-3</v>
      </c>
      <c r="AY471" s="33">
        <v>3.6323163999999997E-3</v>
      </c>
      <c r="AZ471" s="33">
        <v>3.544471E-3</v>
      </c>
      <c r="BA471" s="33">
        <v>3.4620641999999996E-3</v>
      </c>
      <c r="BB471" s="33">
        <v>3.3829643999999997E-3</v>
      </c>
      <c r="BC471" s="33">
        <v>3.3095666000000001E-3</v>
      </c>
      <c r="BD471" s="33">
        <v>3.2385538000000002E-3</v>
      </c>
      <c r="BE471" s="33">
        <v>3.1734241999999998E-3</v>
      </c>
      <c r="BF471" s="33">
        <v>3.1102899999999999E-3</v>
      </c>
      <c r="BG471" s="33">
        <v>3.0501496E-3</v>
      </c>
      <c r="BH471" s="33">
        <v>2.9938427999999999E-3</v>
      </c>
      <c r="BI471" s="33">
        <v>2.9389345999999996E-3</v>
      </c>
      <c r="BJ471" s="33">
        <v>2.8867293600000001E-3</v>
      </c>
      <c r="BK471" s="33">
        <v>2.83701208E-3</v>
      </c>
      <c r="BL471" s="33">
        <v>2.7888359600000004E-3</v>
      </c>
      <c r="BM471" s="33">
        <v>2.7427641599999998E-3</v>
      </c>
      <c r="BN471" s="33">
        <v>2.6986393599999999E-3</v>
      </c>
      <c r="BO471" s="33">
        <v>2.65693132E-3</v>
      </c>
      <c r="BP471" s="33">
        <v>2.6165600400000003E-3</v>
      </c>
      <c r="BQ471" s="33">
        <v>2.5784546800000003E-3</v>
      </c>
      <c r="BR471" s="33">
        <v>2.5423776400000002E-3</v>
      </c>
      <c r="BS471" s="33">
        <v>2.5074208799999997E-3</v>
      </c>
      <c r="BT471" s="33">
        <v>2.47407404E-3</v>
      </c>
      <c r="BU471" s="33">
        <v>2.44154312E-3</v>
      </c>
      <c r="BV471" s="33">
        <v>2.4095339200000004E-3</v>
      </c>
      <c r="BW471" s="33">
        <v>2.3793695599999996E-3</v>
      </c>
      <c r="BX471" s="33">
        <v>2.34912372E-3</v>
      </c>
      <c r="BY471" s="33">
        <v>2.3205078800000003E-3</v>
      </c>
      <c r="BZ471" s="33">
        <v>2.2926830000000002E-3</v>
      </c>
      <c r="CA471" s="33">
        <v>2.2663743199999994E-3</v>
      </c>
      <c r="CB471" s="33">
        <v>2.2404521199999999E-3</v>
      </c>
      <c r="CC471" s="33">
        <v>2.2147722799999996E-3</v>
      </c>
      <c r="CD471" s="33">
        <v>2.1908434799999999E-3</v>
      </c>
      <c r="CE471" s="33">
        <v>2.167104E-3</v>
      </c>
      <c r="CF471" s="33">
        <v>2.1434302399999999E-3</v>
      </c>
      <c r="CG471" s="33">
        <v>2.1207800000000001E-3</v>
      </c>
      <c r="CH471" s="33">
        <v>2.0989560399999998E-3</v>
      </c>
      <c r="CI471" s="33">
        <v>2.0787227600000003E-3</v>
      </c>
      <c r="CJ471" s="33">
        <v>2.0583843999999996E-3</v>
      </c>
      <c r="CK471" s="33">
        <v>2.0389230799999999E-3</v>
      </c>
      <c r="CL471" s="33">
        <v>2.0199341199999997E-3</v>
      </c>
      <c r="CM471" s="33">
        <v>2.0014262400000001E-3</v>
      </c>
      <c r="CN471" s="33">
        <v>1.9836711199999997E-3</v>
      </c>
      <c r="CO471" s="33">
        <v>1.9660497999999999E-3</v>
      </c>
      <c r="CP471" s="33">
        <v>1.9498742799999998E-3</v>
      </c>
      <c r="CQ471" s="33">
        <v>1.9343582400000001E-3</v>
      </c>
      <c r="CR471" s="33">
        <v>1.9190688399999998E-3</v>
      </c>
      <c r="CS471" s="33">
        <v>1.9047095999999999E-3</v>
      </c>
      <c r="CT471" s="33">
        <v>1.8895983999999998E-3</v>
      </c>
      <c r="CU471" s="33">
        <v>1.8753875599999998E-3</v>
      </c>
      <c r="CV471" s="33">
        <v>1.86160704E-3</v>
      </c>
      <c r="CW471" s="33">
        <v>1.84763328E-3</v>
      </c>
      <c r="CX471" s="33">
        <v>1.8341828399999999E-3</v>
      </c>
      <c r="CY471" s="33">
        <v>1.8209487999999998E-3</v>
      </c>
      <c r="CZ471" s="33">
        <v>1.8081632399999997E-3</v>
      </c>
      <c r="DA471" s="33">
        <v>1.7958556400000001E-3</v>
      </c>
      <c r="DB471" s="33">
        <v>1.7843168800000002E-3</v>
      </c>
      <c r="DC471" s="33">
        <v>1.77390036E-3</v>
      </c>
      <c r="DD471" s="33">
        <v>1.76393508E-3</v>
      </c>
      <c r="DE471" s="33">
        <v>1.7546237600000001E-3</v>
      </c>
      <c r="DF471" s="33">
        <v>1.7452624799999998E-3</v>
      </c>
      <c r="DG471" s="33">
        <v>1.7359205199999998E-3</v>
      </c>
      <c r="DH471" s="33">
        <v>1.72636008E-3</v>
      </c>
      <c r="DI471" s="33">
        <v>1.7170734399999999E-3</v>
      </c>
      <c r="DJ471" s="33">
        <v>1.7077746E-3</v>
      </c>
      <c r="DK471" s="33">
        <v>1.6984067199999999E-3</v>
      </c>
      <c r="DL471" s="33">
        <v>1.6896977199999999E-3</v>
      </c>
      <c r="DM471" s="33">
        <v>1.6812063199999998E-3</v>
      </c>
      <c r="DN471" s="33">
        <v>1.6724950799999999E-3</v>
      </c>
      <c r="DO471" s="33">
        <v>1.6645877599999999E-3</v>
      </c>
      <c r="DP471" s="33">
        <v>1.65659128E-3</v>
      </c>
      <c r="DQ471" s="33">
        <v>1.6488168399999999E-3</v>
      </c>
      <c r="DR471" s="33">
        <v>1.64182728E-3</v>
      </c>
      <c r="DS471" s="33">
        <v>1.6351558E-3</v>
      </c>
      <c r="DT471" s="33">
        <v>1.62880996E-3</v>
      </c>
      <c r="DU471" s="33">
        <v>1.62261576E-3</v>
      </c>
      <c r="DV471" s="33">
        <v>1.6163884400000003E-3</v>
      </c>
      <c r="DW471" s="33">
        <v>1.6091173999999999E-3</v>
      </c>
      <c r="DX471" s="33">
        <v>1.6017352799999999E-3</v>
      </c>
      <c r="DY471" s="33">
        <v>1.5944927999999999E-3</v>
      </c>
      <c r="DZ471" s="33">
        <v>1.5869476000000002E-3</v>
      </c>
      <c r="EA471" s="33">
        <v>1.57984828E-3</v>
      </c>
      <c r="EB471" s="33">
        <v>1.5730051599999999E-3</v>
      </c>
      <c r="EC471" s="33">
        <v>1.5664506799999999E-3</v>
      </c>
      <c r="ED471" s="33">
        <v>1.5604906400000001E-3</v>
      </c>
      <c r="EE471" s="33">
        <v>1.5552374400000001E-3</v>
      </c>
      <c r="EF471" s="33">
        <v>1.5498744799999999E-3</v>
      </c>
      <c r="EG471" s="33">
        <v>1.5444199999999999E-3</v>
      </c>
      <c r="EH471" s="33">
        <v>1.5396354399999999E-3</v>
      </c>
      <c r="EI471" s="33">
        <v>1.5346715199999999E-3</v>
      </c>
      <c r="EJ471" s="33">
        <v>1.5290599599999998E-3</v>
      </c>
      <c r="EK471" s="33">
        <v>1.5229625599999998E-3</v>
      </c>
      <c r="EL471" s="33">
        <v>1.5169540399999999E-3</v>
      </c>
      <c r="EM471" s="33">
        <v>1.5111814799999999E-3</v>
      </c>
      <c r="EN471" s="33">
        <v>1.5056774400000002E-3</v>
      </c>
      <c r="EO471" s="33">
        <v>1.5004736799999999E-3</v>
      </c>
      <c r="EP471" s="33">
        <v>1.4953744800000001E-3</v>
      </c>
      <c r="EQ471" s="33">
        <v>1.49056492E-3</v>
      </c>
      <c r="ER471" s="33">
        <v>1.4853250799999999E-3</v>
      </c>
      <c r="ES471" s="33">
        <v>1.47991544E-3</v>
      </c>
      <c r="ET471" s="33">
        <v>1.47487924E-3</v>
      </c>
      <c r="EU471" s="33">
        <v>1.46971584E-3</v>
      </c>
      <c r="EV471" s="33">
        <v>1.4638521599999999E-3</v>
      </c>
      <c r="EW471" s="33">
        <v>1.45789644E-3</v>
      </c>
      <c r="EX471" s="33">
        <v>1.451831E-3</v>
      </c>
      <c r="EY471" s="33">
        <v>1.44521704E-3</v>
      </c>
      <c r="EZ471" s="33">
        <v>1.4379325199999999E-3</v>
      </c>
      <c r="FA471" s="33">
        <v>1.4305617600000001E-3</v>
      </c>
      <c r="FB471" s="33">
        <v>1.4234898399999999E-3</v>
      </c>
      <c r="FC471" s="33">
        <v>1.4166313999999999E-3</v>
      </c>
      <c r="FD471" s="33">
        <v>1.4101826E-3</v>
      </c>
      <c r="FE471" s="33">
        <v>1.4034334799999998E-3</v>
      </c>
      <c r="FF471" s="33">
        <v>1.3968588799999999E-3</v>
      </c>
      <c r="FG471" s="33">
        <v>1.3907573199999999E-3</v>
      </c>
      <c r="FH471" s="33">
        <v>1.3844001999999999E-3</v>
      </c>
      <c r="FI471" s="33">
        <v>1.3776637599999999E-3</v>
      </c>
      <c r="FJ471" s="33">
        <v>1.3705577599999999E-3</v>
      </c>
      <c r="FK471" s="33">
        <v>1.36347084E-3</v>
      </c>
      <c r="FL471" s="33">
        <v>1.3562745599999999E-3</v>
      </c>
      <c r="FM471" s="33">
        <v>1.3490837600000001E-3</v>
      </c>
      <c r="FN471" s="33">
        <v>1.34162764E-3</v>
      </c>
      <c r="FO471" s="33">
        <v>1.3335868000000002E-3</v>
      </c>
      <c r="FP471" s="33">
        <v>1.32561924E-3</v>
      </c>
      <c r="FQ471" s="33">
        <v>1.3173218E-3</v>
      </c>
      <c r="FR471" s="33">
        <v>1.30882148E-3</v>
      </c>
      <c r="FS471" s="33">
        <v>1.30074436E-3</v>
      </c>
      <c r="FT471" s="33">
        <v>1.2926744399999999E-3</v>
      </c>
      <c r="FU471" s="33">
        <v>1.2845817199999999E-3</v>
      </c>
      <c r="FV471" s="33">
        <v>1.27667976E-3</v>
      </c>
      <c r="FW471" s="33">
        <v>1.2689256800000001E-3</v>
      </c>
      <c r="FX471" s="33">
        <v>1.2611094800000001E-3</v>
      </c>
      <c r="FY471" s="33">
        <v>1.2536994E-3</v>
      </c>
      <c r="FZ471" s="33">
        <v>1.24640264E-3</v>
      </c>
      <c r="GA471" s="33">
        <v>1.23850108E-3</v>
      </c>
      <c r="GB471" s="33">
        <v>1.2308889200000001E-3</v>
      </c>
      <c r="GC471" s="33">
        <v>1.2236889999999998E-3</v>
      </c>
      <c r="GD471" s="33">
        <v>1.2165608E-3</v>
      </c>
      <c r="GE471" s="33">
        <v>1.2097909599999999E-3</v>
      </c>
      <c r="GF471" s="33">
        <v>1.20299976E-3</v>
      </c>
      <c r="GG471" s="33">
        <v>1.1960432800000001E-3</v>
      </c>
      <c r="GH471" s="33">
        <v>1.1888408000000001E-3</v>
      </c>
      <c r="GI471" s="33">
        <v>1.1809573599999999E-3</v>
      </c>
      <c r="GJ471" s="33">
        <v>1.1726163999999999E-3</v>
      </c>
      <c r="GK471" s="33">
        <v>1.1644192399999998E-3</v>
      </c>
      <c r="GL471" s="33">
        <v>1.1568017199999998E-3</v>
      </c>
      <c r="GM471" s="33">
        <v>1.1491856399999999E-3</v>
      </c>
      <c r="GN471" s="33">
        <v>1.14157096E-3</v>
      </c>
      <c r="GO471" s="33">
        <v>1.1348677200000001E-3</v>
      </c>
      <c r="GP471" s="33">
        <v>1.1288232E-3</v>
      </c>
      <c r="GQ471" s="33">
        <v>1.1230457999999999E-3</v>
      </c>
      <c r="GR471" s="33">
        <v>1.1171714000000001E-3</v>
      </c>
      <c r="GS471" s="33">
        <v>1.1109919999999999E-3</v>
      </c>
      <c r="GT471" s="33">
        <v>1.1046966799999999E-3</v>
      </c>
      <c r="GU471" s="33">
        <v>1.0984779200000001E-3</v>
      </c>
      <c r="GV471" s="33">
        <v>1.09218644E-3</v>
      </c>
      <c r="GW471" s="33">
        <v>1.0854397600000001E-3</v>
      </c>
      <c r="GX471" s="33">
        <v>1.0786952E-3</v>
      </c>
    </row>
    <row r="472" spans="1:206" x14ac:dyDescent="0.25">
      <c r="A472" s="13" t="str">
        <f t="shared" ref="A472:A506" si="6">IF(F472="","",CONCATENATE(B472,"-",C472,"-",D472,"-",E472,"-",F472))</f>
        <v>Boom-VERY COARSE-1.2-14-Any</v>
      </c>
      <c r="B472" s="13" t="s">
        <v>57</v>
      </c>
      <c r="C472" s="13" t="s">
        <v>32</v>
      </c>
      <c r="D472" s="23">
        <v>1.2</v>
      </c>
      <c r="E472" s="23">
        <v>14</v>
      </c>
      <c r="F472" s="32" t="s">
        <v>48</v>
      </c>
      <c r="G472" s="33">
        <v>0.10774019999999999</v>
      </c>
      <c r="H472" s="33">
        <v>7.166734000000001E-2</v>
      </c>
      <c r="I472" s="33">
        <v>5.1841507999999994E-2</v>
      </c>
      <c r="J472" s="33">
        <v>4.0338777999999999E-2</v>
      </c>
      <c r="K472" s="33">
        <v>3.3749161999999999E-2</v>
      </c>
      <c r="L472" s="33">
        <v>2.9142846E-2</v>
      </c>
      <c r="M472" s="33">
        <v>2.5576373999999999E-2</v>
      </c>
      <c r="N472" s="33">
        <v>2.2872603999999998E-2</v>
      </c>
      <c r="O472" s="33">
        <v>2.0761160000000001E-2</v>
      </c>
      <c r="P472" s="33">
        <v>1.8899696000000001E-2</v>
      </c>
      <c r="Q472" s="33">
        <v>1.7243712000000001E-2</v>
      </c>
      <c r="R472" s="33">
        <v>1.5730298E-2</v>
      </c>
      <c r="S472" s="33">
        <v>1.4294460799999999E-2</v>
      </c>
      <c r="T472" s="33">
        <v>1.2952656799999998E-2</v>
      </c>
      <c r="U472" s="33">
        <v>1.1673464399999998E-2</v>
      </c>
      <c r="V472" s="33">
        <v>1.04533292E-2</v>
      </c>
      <c r="W472" s="33">
        <v>9.2818788000000006E-3</v>
      </c>
      <c r="X472" s="33">
        <v>8.6204248000000001E-3</v>
      </c>
      <c r="Y472" s="33">
        <v>8.0517147999999983E-3</v>
      </c>
      <c r="Z472" s="33">
        <v>7.5354527999999992E-3</v>
      </c>
      <c r="AA472" s="33">
        <v>7.0112289999999999E-3</v>
      </c>
      <c r="AB472" s="33">
        <v>6.5651151999999999E-3</v>
      </c>
      <c r="AC472" s="33">
        <v>6.1820568000000003E-3</v>
      </c>
      <c r="AD472" s="33">
        <v>5.8503069999999999E-3</v>
      </c>
      <c r="AE472" s="33">
        <v>5.5626395999999996E-3</v>
      </c>
      <c r="AF472" s="33">
        <v>5.3090372E-3</v>
      </c>
      <c r="AG472" s="33">
        <v>5.0850658E-3</v>
      </c>
      <c r="AH472" s="33">
        <v>4.8871845999999995E-3</v>
      </c>
      <c r="AI472" s="33">
        <v>4.7119648000000002E-3</v>
      </c>
      <c r="AJ472" s="33">
        <v>4.5563106000000003E-3</v>
      </c>
      <c r="AK472" s="33">
        <v>4.4177844000000003E-3</v>
      </c>
      <c r="AL472" s="33">
        <v>4.2938341999999999E-3</v>
      </c>
      <c r="AM472" s="33">
        <v>4.1823924000000002E-3</v>
      </c>
      <c r="AN472" s="33">
        <v>4.0807863999999996E-3</v>
      </c>
      <c r="AO472" s="33">
        <v>3.9868665999999997E-3</v>
      </c>
      <c r="AP472" s="33">
        <v>3.8988500000000001E-3</v>
      </c>
      <c r="AQ472" s="33">
        <v>3.8167893999999998E-3</v>
      </c>
      <c r="AR472" s="33">
        <v>3.7403472000000003E-3</v>
      </c>
      <c r="AS472" s="33">
        <v>3.6682841599999997E-3</v>
      </c>
      <c r="AT472" s="33">
        <v>3.60102932E-3</v>
      </c>
      <c r="AU472" s="33">
        <v>3.5374332000000001E-3</v>
      </c>
      <c r="AV472" s="33">
        <v>3.4775123199999999E-3</v>
      </c>
      <c r="AW472" s="33">
        <v>3.4209717999999995E-3</v>
      </c>
      <c r="AX472" s="33">
        <v>3.3663937200000002E-3</v>
      </c>
      <c r="AY472" s="33">
        <v>3.3147030399999998E-3</v>
      </c>
      <c r="AZ472" s="33">
        <v>3.2649355599999996E-3</v>
      </c>
      <c r="BA472" s="33">
        <v>3.2164508400000002E-3</v>
      </c>
      <c r="BB472" s="33">
        <v>3.17063732E-3</v>
      </c>
      <c r="BC472" s="33">
        <v>3.1258497599999996E-3</v>
      </c>
      <c r="BD472" s="33">
        <v>3.08299224E-3</v>
      </c>
      <c r="BE472" s="33">
        <v>3.0410812400000001E-3</v>
      </c>
      <c r="BF472" s="33">
        <v>3.0011082000000002E-3</v>
      </c>
      <c r="BG472" s="33">
        <v>2.9627366000000003E-3</v>
      </c>
      <c r="BH472" s="33">
        <v>2.9254138799999999E-3</v>
      </c>
      <c r="BI472" s="33">
        <v>2.8892028800000004E-3</v>
      </c>
      <c r="BJ472" s="33">
        <v>2.8537274399999999E-3</v>
      </c>
      <c r="BK472" s="33">
        <v>2.8198563199999999E-3</v>
      </c>
      <c r="BL472" s="33">
        <v>2.78635856E-3</v>
      </c>
      <c r="BM472" s="33">
        <v>2.7541017199999994E-3</v>
      </c>
      <c r="BN472" s="33">
        <v>2.7229670000000002E-3</v>
      </c>
      <c r="BO472" s="33">
        <v>2.6923626399999998E-3</v>
      </c>
      <c r="BP472" s="33">
        <v>2.6630515200000001E-3</v>
      </c>
      <c r="BQ472" s="33">
        <v>2.6344189199999997E-3</v>
      </c>
      <c r="BR472" s="33">
        <v>2.6058999599999997E-3</v>
      </c>
      <c r="BS472" s="33">
        <v>2.5781153199999998E-3</v>
      </c>
      <c r="BT472" s="33">
        <v>2.5502334E-3</v>
      </c>
      <c r="BU472" s="33">
        <v>2.5224218400000001E-3</v>
      </c>
      <c r="BV472" s="33">
        <v>2.4954636800000002E-3</v>
      </c>
      <c r="BW472" s="33">
        <v>2.4690781599999998E-3</v>
      </c>
      <c r="BX472" s="33">
        <v>2.4430742399999998E-3</v>
      </c>
      <c r="BY472" s="33">
        <v>2.4178857599999998E-3</v>
      </c>
      <c r="BZ472" s="33">
        <v>2.39322872E-3</v>
      </c>
      <c r="CA472" s="33">
        <v>2.3689828400000001E-3</v>
      </c>
      <c r="CB472" s="33">
        <v>2.3454778399999996E-3</v>
      </c>
      <c r="CC472" s="33">
        <v>2.3229270000000002E-3</v>
      </c>
      <c r="CD472" s="33">
        <v>2.3002143199999997E-3</v>
      </c>
      <c r="CE472" s="33">
        <v>2.2781998799999998E-3</v>
      </c>
      <c r="CF472" s="33">
        <v>2.25607256E-3</v>
      </c>
      <c r="CG472" s="33">
        <v>2.2338138799999998E-3</v>
      </c>
      <c r="CH472" s="33">
        <v>2.21200272E-3</v>
      </c>
      <c r="CI472" s="33">
        <v>2.1907799199999997E-3</v>
      </c>
      <c r="CJ472" s="33">
        <v>2.1701341999999998E-3</v>
      </c>
      <c r="CK472" s="33">
        <v>2.1497117199999996E-3</v>
      </c>
      <c r="CL472" s="33">
        <v>2.1295861200000001E-3</v>
      </c>
      <c r="CM472" s="33">
        <v>2.1100961599999999E-3</v>
      </c>
      <c r="CN472" s="33">
        <v>2.09020216E-3</v>
      </c>
      <c r="CO472" s="33">
        <v>2.07078932E-3</v>
      </c>
      <c r="CP472" s="33">
        <v>2.0516756399999998E-3</v>
      </c>
      <c r="CQ472" s="33">
        <v>2.0329215199999997E-3</v>
      </c>
      <c r="CR472" s="33">
        <v>2.01411736E-3</v>
      </c>
      <c r="CS472" s="33">
        <v>1.9951178799999998E-3</v>
      </c>
      <c r="CT472" s="33">
        <v>1.9764253599999998E-3</v>
      </c>
      <c r="CU472" s="33">
        <v>1.9581935599999999E-3</v>
      </c>
      <c r="CV472" s="33">
        <v>1.9403215199999999E-3</v>
      </c>
      <c r="CW472" s="33">
        <v>1.92228048E-3</v>
      </c>
      <c r="CX472" s="33">
        <v>1.9043603999999998E-3</v>
      </c>
      <c r="CY472" s="33">
        <v>1.88723884E-3</v>
      </c>
      <c r="CZ472" s="33">
        <v>1.8702182799999998E-3</v>
      </c>
      <c r="DA472" s="33">
        <v>1.8533559599999997E-3</v>
      </c>
      <c r="DB472" s="33">
        <v>1.8364906000000001E-3</v>
      </c>
      <c r="DC472" s="33">
        <v>1.8199180400000001E-3</v>
      </c>
      <c r="DD472" s="33">
        <v>1.8036140399999997E-3</v>
      </c>
      <c r="DE472" s="33">
        <v>1.7869650800000001E-3</v>
      </c>
      <c r="DF472" s="33">
        <v>1.7702724799999999E-3</v>
      </c>
      <c r="DG472" s="33">
        <v>1.7540575199999999E-3</v>
      </c>
      <c r="DH472" s="33">
        <v>1.7381280799999999E-3</v>
      </c>
      <c r="DI472" s="33">
        <v>1.7226791599999998E-3</v>
      </c>
      <c r="DJ472" s="33">
        <v>1.70703228E-3</v>
      </c>
      <c r="DK472" s="33">
        <v>1.6919055599999998E-3</v>
      </c>
      <c r="DL472" s="33">
        <v>1.6773932800000001E-3</v>
      </c>
      <c r="DM472" s="33">
        <v>1.6639047999999997E-3</v>
      </c>
      <c r="DN472" s="33">
        <v>1.65149756E-3</v>
      </c>
      <c r="DO472" s="33">
        <v>1.6395691599999998E-3</v>
      </c>
      <c r="DP472" s="33">
        <v>1.6278371599999998E-3</v>
      </c>
      <c r="DQ472" s="33">
        <v>1.6159344E-3</v>
      </c>
      <c r="DR472" s="33">
        <v>1.6041205999999999E-3</v>
      </c>
      <c r="DS472" s="33">
        <v>1.5926096799999999E-3</v>
      </c>
      <c r="DT472" s="33">
        <v>1.5805293599999999E-3</v>
      </c>
      <c r="DU472" s="33">
        <v>1.5686806E-3</v>
      </c>
      <c r="DV472" s="33">
        <v>1.55735616E-3</v>
      </c>
      <c r="DW472" s="33">
        <v>1.54701264E-3</v>
      </c>
      <c r="DX472" s="33">
        <v>1.53738712E-3</v>
      </c>
      <c r="DY472" s="33">
        <v>1.52765076E-3</v>
      </c>
      <c r="DZ472" s="33">
        <v>1.5186048399999999E-3</v>
      </c>
      <c r="EA472" s="33">
        <v>1.5103711200000001E-3</v>
      </c>
      <c r="EB472" s="33">
        <v>1.5021939600000003E-3</v>
      </c>
      <c r="EC472" s="33">
        <v>1.4940235999999999E-3</v>
      </c>
      <c r="ED472" s="33">
        <v>1.4857410399999999E-3</v>
      </c>
      <c r="EE472" s="33">
        <v>1.47767616E-3</v>
      </c>
      <c r="EF472" s="33">
        <v>1.46965052E-3</v>
      </c>
      <c r="EG472" s="33">
        <v>1.4619015199999999E-3</v>
      </c>
      <c r="EH472" s="33">
        <v>1.4540440399999999E-3</v>
      </c>
      <c r="EI472" s="33">
        <v>1.4465383599999999E-3</v>
      </c>
      <c r="EJ472" s="33">
        <v>1.4393369200000001E-3</v>
      </c>
      <c r="EK472" s="33">
        <v>1.4320180799999999E-3</v>
      </c>
      <c r="EL472" s="33">
        <v>1.4253779999999999E-3</v>
      </c>
      <c r="EM472" s="33">
        <v>1.41930788E-3</v>
      </c>
      <c r="EN472" s="33">
        <v>1.41345508E-3</v>
      </c>
      <c r="EO472" s="33">
        <v>1.4077694799999999E-3</v>
      </c>
      <c r="EP472" s="33">
        <v>1.4019987999999998E-3</v>
      </c>
      <c r="EQ472" s="33">
        <v>1.3968115600000001E-3</v>
      </c>
      <c r="ER472" s="33">
        <v>1.39169984E-3</v>
      </c>
      <c r="ES472" s="33">
        <v>1.3861968799999999E-3</v>
      </c>
      <c r="ET472" s="33">
        <v>1.3802170799999997E-3</v>
      </c>
      <c r="EU472" s="33">
        <v>1.3738217600000001E-3</v>
      </c>
      <c r="EV472" s="33">
        <v>1.36727148E-3</v>
      </c>
      <c r="EW472" s="33">
        <v>1.3606572400000001E-3</v>
      </c>
      <c r="EX472" s="33">
        <v>1.3542183199999999E-3</v>
      </c>
      <c r="EY472" s="33">
        <v>1.3482282400000001E-3</v>
      </c>
      <c r="EZ472" s="33">
        <v>1.3428811200000002E-3</v>
      </c>
      <c r="FA472" s="33">
        <v>1.3384000000000002E-3</v>
      </c>
      <c r="FB472" s="33">
        <v>1.33384304E-3</v>
      </c>
      <c r="FC472" s="33">
        <v>1.3287567999999998E-3</v>
      </c>
      <c r="FD472" s="33">
        <v>1.3232335199999999E-3</v>
      </c>
      <c r="FE472" s="33">
        <v>1.3173493999999999E-3</v>
      </c>
      <c r="FF472" s="33">
        <v>1.3115135199999999E-3</v>
      </c>
      <c r="FG472" s="33">
        <v>1.3055135599999998E-3</v>
      </c>
      <c r="FH472" s="33">
        <v>1.2991805199999999E-3</v>
      </c>
      <c r="FI472" s="33">
        <v>1.2934637600000001E-3</v>
      </c>
      <c r="FJ472" s="33">
        <v>1.2888361599999998E-3</v>
      </c>
      <c r="FK472" s="33">
        <v>1.2850171999999999E-3</v>
      </c>
      <c r="FL472" s="33">
        <v>1.2811079200000001E-3</v>
      </c>
      <c r="FM472" s="33">
        <v>1.2768120399999998E-3</v>
      </c>
      <c r="FN472" s="33">
        <v>1.27235348E-3</v>
      </c>
      <c r="FO472" s="33">
        <v>1.26807804E-3</v>
      </c>
      <c r="FP472" s="33">
        <v>1.26374568E-3</v>
      </c>
      <c r="FQ472" s="33">
        <v>1.25904616E-3</v>
      </c>
      <c r="FR472" s="33">
        <v>1.2543937200000001E-3</v>
      </c>
      <c r="FS472" s="33">
        <v>1.2497855599999999E-3</v>
      </c>
      <c r="FT472" s="33">
        <v>1.2449702399999999E-3</v>
      </c>
      <c r="FU472" s="33">
        <v>1.2399484E-3</v>
      </c>
      <c r="FV472" s="33">
        <v>1.234682E-3</v>
      </c>
      <c r="FW472" s="33">
        <v>1.2292004399999999E-3</v>
      </c>
      <c r="FX472" s="33">
        <v>1.2235330800000001E-3</v>
      </c>
      <c r="FY472" s="33">
        <v>1.21813032E-3</v>
      </c>
      <c r="FZ472" s="33">
        <v>1.21295796E-3</v>
      </c>
      <c r="GA472" s="33">
        <v>1.2075799600000001E-3</v>
      </c>
      <c r="GB472" s="33">
        <v>1.2021941199999999E-3</v>
      </c>
      <c r="GC472" s="33">
        <v>1.1972229599999998E-3</v>
      </c>
      <c r="GD472" s="33">
        <v>1.1923993599999999E-3</v>
      </c>
      <c r="GE472" s="33">
        <v>1.1873598400000001E-3</v>
      </c>
      <c r="GF472" s="33">
        <v>1.1817898839999999E-3</v>
      </c>
      <c r="GG472" s="33">
        <v>1.1756877359999998E-3</v>
      </c>
      <c r="GH472" s="33">
        <v>1.1695174799999999E-3</v>
      </c>
      <c r="GI472" s="33">
        <v>1.1637374319999998E-3</v>
      </c>
      <c r="GJ472" s="33">
        <v>1.158179984E-3</v>
      </c>
      <c r="GK472" s="33">
        <v>1.1524442520000002E-3</v>
      </c>
      <c r="GL472" s="33">
        <v>1.1468285919999999E-3</v>
      </c>
      <c r="GM472" s="33">
        <v>1.1416190280000001E-3</v>
      </c>
      <c r="GN472" s="33">
        <v>1.136437456E-3</v>
      </c>
      <c r="GO472" s="33">
        <v>1.130777852E-3</v>
      </c>
      <c r="GP472" s="33">
        <v>1.1242465639999999E-3</v>
      </c>
      <c r="GQ472" s="33">
        <v>1.117313756E-3</v>
      </c>
      <c r="GR472" s="33">
        <v>1.1101692600000001E-3</v>
      </c>
      <c r="GS472" s="33">
        <v>1.1027629560000001E-3</v>
      </c>
      <c r="GT472" s="33">
        <v>1.0953648119999999E-3</v>
      </c>
      <c r="GU472" s="33">
        <v>1.088394576E-3</v>
      </c>
      <c r="GV472" s="33">
        <v>1.0821023439999999E-3</v>
      </c>
      <c r="GW472" s="33">
        <v>1.0761700759999999E-3</v>
      </c>
      <c r="GX472" s="33">
        <v>1.070407476E-3</v>
      </c>
    </row>
    <row r="473" spans="1:206" x14ac:dyDescent="0.25">
      <c r="A473" s="13" t="str">
        <f t="shared" si="6"/>
        <v>Boom-VERY COARSE-1.2-7-Any</v>
      </c>
      <c r="B473" s="13" t="s">
        <v>57</v>
      </c>
      <c r="C473" s="13" t="s">
        <v>32</v>
      </c>
      <c r="D473" s="23">
        <v>1.2</v>
      </c>
      <c r="E473" s="23">
        <v>7</v>
      </c>
      <c r="F473" s="32" t="s">
        <v>48</v>
      </c>
      <c r="G473" s="33">
        <v>5.2460434E-2</v>
      </c>
      <c r="H473" s="33">
        <v>3.1208943999999995E-2</v>
      </c>
      <c r="I473" s="33">
        <v>2.2650260000000002E-2</v>
      </c>
      <c r="J473" s="33">
        <v>1.8680148000000001E-2</v>
      </c>
      <c r="K473" s="33">
        <v>1.6363613999999999E-2</v>
      </c>
      <c r="L473" s="33">
        <v>1.47722576E-2</v>
      </c>
      <c r="M473" s="33">
        <v>1.39749044E-2</v>
      </c>
      <c r="N473" s="33">
        <v>1.3563696E-2</v>
      </c>
      <c r="O473" s="33">
        <v>1.3162810800000001E-2</v>
      </c>
      <c r="P473" s="33">
        <v>1.2701153600000001E-2</v>
      </c>
      <c r="Q473" s="33">
        <v>1.2124314400000001E-2</v>
      </c>
      <c r="R473" s="33">
        <v>1.1450761199999999E-2</v>
      </c>
      <c r="S473" s="33">
        <v>1.0663077199999999E-2</v>
      </c>
      <c r="T473" s="33">
        <v>9.8064907999999996E-3</v>
      </c>
      <c r="U473" s="33">
        <v>8.8724003999999992E-3</v>
      </c>
      <c r="V473" s="33">
        <v>7.9109159999999987E-3</v>
      </c>
      <c r="W473" s="33">
        <v>6.9327267999999996E-3</v>
      </c>
      <c r="X473" s="33">
        <v>6.4966317999999995E-3</v>
      </c>
      <c r="Y473" s="33">
        <v>6.1197170000000002E-3</v>
      </c>
      <c r="Z473" s="33">
        <v>5.8296718000000001E-3</v>
      </c>
      <c r="AA473" s="33">
        <v>5.5963338000000005E-3</v>
      </c>
      <c r="AB473" s="33">
        <v>5.4068934000000004E-3</v>
      </c>
      <c r="AC473" s="33">
        <v>5.2525757999999992E-3</v>
      </c>
      <c r="AD473" s="33">
        <v>5.1183740000000002E-3</v>
      </c>
      <c r="AE473" s="33">
        <v>4.9963451999999993E-3</v>
      </c>
      <c r="AF473" s="33">
        <v>4.8845334000000001E-3</v>
      </c>
      <c r="AG473" s="33">
        <v>4.7796498399999996E-3</v>
      </c>
      <c r="AH473" s="33">
        <v>4.6817509199999999E-3</v>
      </c>
      <c r="AI473" s="33">
        <v>4.5893176799999998E-3</v>
      </c>
      <c r="AJ473" s="33">
        <v>4.5017055999999993E-3</v>
      </c>
      <c r="AK473" s="33">
        <v>4.4173949199999996E-3</v>
      </c>
      <c r="AL473" s="33">
        <v>4.3366091200000003E-3</v>
      </c>
      <c r="AM473" s="33">
        <v>4.2586734400000001E-3</v>
      </c>
      <c r="AN473" s="33">
        <v>4.1844629599999995E-3</v>
      </c>
      <c r="AO473" s="33">
        <v>4.1123691999999995E-3</v>
      </c>
      <c r="AP473" s="33">
        <v>4.0428263199999998E-3</v>
      </c>
      <c r="AQ473" s="33">
        <v>3.9751599599999994E-3</v>
      </c>
      <c r="AR473" s="33">
        <v>3.9102854400000003E-3</v>
      </c>
      <c r="AS473" s="33">
        <v>3.8479633200000003E-3</v>
      </c>
      <c r="AT473" s="33">
        <v>3.7879824399999996E-3</v>
      </c>
      <c r="AU473" s="33">
        <v>3.7289433200000002E-3</v>
      </c>
      <c r="AV473" s="33">
        <v>3.6721587199999997E-3</v>
      </c>
      <c r="AW473" s="33">
        <v>3.6167719999999999E-3</v>
      </c>
      <c r="AX473" s="33">
        <v>3.5637827200000003E-3</v>
      </c>
      <c r="AY473" s="33">
        <v>3.5126704399999998E-3</v>
      </c>
      <c r="AZ473" s="33">
        <v>3.4628964000000002E-3</v>
      </c>
      <c r="BA473" s="33">
        <v>3.4131966800000002E-3</v>
      </c>
      <c r="BB473" s="33">
        <v>3.3651023599999999E-3</v>
      </c>
      <c r="BC473" s="33">
        <v>3.3175360000000003E-3</v>
      </c>
      <c r="BD473" s="33">
        <v>3.27215112E-3</v>
      </c>
      <c r="BE473" s="33">
        <v>3.2271311600000005E-3</v>
      </c>
      <c r="BF473" s="33">
        <v>3.1833990800000001E-3</v>
      </c>
      <c r="BG473" s="33">
        <v>3.1407889599999995E-3</v>
      </c>
      <c r="BH473" s="33">
        <v>3.0994472800000001E-3</v>
      </c>
      <c r="BI473" s="33">
        <v>3.05842164E-3</v>
      </c>
      <c r="BJ473" s="33">
        <v>3.0181750799999994E-3</v>
      </c>
      <c r="BK473" s="33">
        <v>2.9787205599999997E-3</v>
      </c>
      <c r="BL473" s="33">
        <v>2.9402566400000001E-3</v>
      </c>
      <c r="BM473" s="33">
        <v>2.9020757600000001E-3</v>
      </c>
      <c r="BN473" s="33">
        <v>2.8653769999999997E-3</v>
      </c>
      <c r="BO473" s="33">
        <v>2.8288274399999999E-3</v>
      </c>
      <c r="BP473" s="33">
        <v>2.7930419199999998E-3</v>
      </c>
      <c r="BQ473" s="33">
        <v>2.75843708E-3</v>
      </c>
      <c r="BR473" s="33">
        <v>2.7241941199999996E-3</v>
      </c>
      <c r="BS473" s="33">
        <v>2.6906443600000001E-3</v>
      </c>
      <c r="BT473" s="33">
        <v>2.6575160399999998E-3</v>
      </c>
      <c r="BU473" s="33">
        <v>2.6246644000000002E-3</v>
      </c>
      <c r="BV473" s="33">
        <v>2.5924129199999999E-3</v>
      </c>
      <c r="BW473" s="33">
        <v>2.5611373600000001E-3</v>
      </c>
      <c r="BX473" s="33">
        <v>2.5299007600000003E-3</v>
      </c>
      <c r="BY473" s="33">
        <v>2.4990331199999999E-3</v>
      </c>
      <c r="BZ473" s="33">
        <v>2.4684874799999999E-3</v>
      </c>
      <c r="CA473" s="33">
        <v>2.4378403200000002E-3</v>
      </c>
      <c r="CB473" s="33">
        <v>2.4085067599999999E-3</v>
      </c>
      <c r="CC473" s="33">
        <v>2.3796957999999997E-3</v>
      </c>
      <c r="CD473" s="33">
        <v>2.35180136E-3</v>
      </c>
      <c r="CE473" s="33">
        <v>2.3234721599999998E-3</v>
      </c>
      <c r="CF473" s="33">
        <v>2.2955800800000003E-3</v>
      </c>
      <c r="CG473" s="33">
        <v>2.2678063600000001E-3</v>
      </c>
      <c r="CH473" s="33">
        <v>2.2406804000000002E-3</v>
      </c>
      <c r="CI473" s="33">
        <v>2.2139308000000001E-3</v>
      </c>
      <c r="CJ473" s="33">
        <v>2.1882792399999999E-3</v>
      </c>
      <c r="CK473" s="33">
        <v>2.1627180000000001E-3</v>
      </c>
      <c r="CL473" s="33">
        <v>2.13786664E-3</v>
      </c>
      <c r="CM473" s="33">
        <v>2.11335052E-3</v>
      </c>
      <c r="CN473" s="33">
        <v>2.0894357600000002E-3</v>
      </c>
      <c r="CO473" s="33">
        <v>2.06545476E-3</v>
      </c>
      <c r="CP473" s="33">
        <v>2.0422002799999998E-3</v>
      </c>
      <c r="CQ473" s="33">
        <v>2.0193417999999999E-3</v>
      </c>
      <c r="CR473" s="33">
        <v>1.9973333599999999E-3</v>
      </c>
      <c r="CS473" s="33">
        <v>1.9757040800000001E-3</v>
      </c>
      <c r="CT473" s="33">
        <v>1.9541485600000001E-3</v>
      </c>
      <c r="CU473" s="33">
        <v>1.9329425999999998E-3</v>
      </c>
      <c r="CV473" s="33">
        <v>1.9124852000000001E-3</v>
      </c>
      <c r="CW473" s="33">
        <v>1.8923159199999999E-3</v>
      </c>
      <c r="CX473" s="33">
        <v>1.8722188399999998E-3</v>
      </c>
      <c r="CY473" s="33">
        <v>1.85274192E-3</v>
      </c>
      <c r="CZ473" s="33">
        <v>1.8334917599999998E-3</v>
      </c>
      <c r="DA473" s="33">
        <v>1.8149442400000001E-3</v>
      </c>
      <c r="DB473" s="33">
        <v>1.79748228E-3</v>
      </c>
      <c r="DC473" s="33">
        <v>1.78008144E-3</v>
      </c>
      <c r="DD473" s="33">
        <v>1.76268608E-3</v>
      </c>
      <c r="DE473" s="33">
        <v>1.7460699199999998E-3</v>
      </c>
      <c r="DF473" s="33">
        <v>1.7297266400000001E-3</v>
      </c>
      <c r="DG473" s="33">
        <v>1.7138885599999999E-3</v>
      </c>
      <c r="DH473" s="33">
        <v>1.6983749199999997E-3</v>
      </c>
      <c r="DI473" s="33">
        <v>1.6823474800000001E-3</v>
      </c>
      <c r="DJ473" s="33">
        <v>1.6661490400000001E-3</v>
      </c>
      <c r="DK473" s="33">
        <v>1.65047956E-3</v>
      </c>
      <c r="DL473" s="33">
        <v>1.6359159199999999E-3</v>
      </c>
      <c r="DM473" s="33">
        <v>1.6214184E-3</v>
      </c>
      <c r="DN473" s="33">
        <v>1.6074514399999997E-3</v>
      </c>
      <c r="DO473" s="33">
        <v>1.5944664399999999E-3</v>
      </c>
      <c r="DP473" s="33">
        <v>1.5816705999999999E-3</v>
      </c>
      <c r="DQ473" s="33">
        <v>1.5683586000000002E-3</v>
      </c>
      <c r="DR473" s="33">
        <v>1.5549724800000002E-3</v>
      </c>
      <c r="DS473" s="33">
        <v>1.541735E-3</v>
      </c>
      <c r="DT473" s="33">
        <v>1.5287833199999999E-3</v>
      </c>
      <c r="DU473" s="33">
        <v>1.51628556E-3</v>
      </c>
      <c r="DV473" s="33">
        <v>1.5040366799999999E-3</v>
      </c>
      <c r="DW473" s="33">
        <v>1.4916295599999999E-3</v>
      </c>
      <c r="DX473" s="33">
        <v>1.4795942800000001E-3</v>
      </c>
      <c r="DY473" s="33">
        <v>1.4674078399999999E-3</v>
      </c>
      <c r="DZ473" s="33">
        <v>1.4553812399999999E-3</v>
      </c>
      <c r="EA473" s="33">
        <v>1.44396104E-3</v>
      </c>
      <c r="EB473" s="33">
        <v>1.4327558400000001E-3</v>
      </c>
      <c r="EC473" s="33">
        <v>1.42131832E-3</v>
      </c>
      <c r="ED473" s="33">
        <v>1.4100643600000002E-3</v>
      </c>
      <c r="EE473" s="33">
        <v>1.3992538399999999E-3</v>
      </c>
      <c r="EF473" s="33">
        <v>1.3880393999999999E-3</v>
      </c>
      <c r="EG473" s="33">
        <v>1.3767697599999999E-3</v>
      </c>
      <c r="EH473" s="33">
        <v>1.3655776399999998E-3</v>
      </c>
      <c r="EI473" s="33">
        <v>1.3537356E-3</v>
      </c>
      <c r="EJ473" s="33">
        <v>1.3425081999999999E-3</v>
      </c>
      <c r="EK473" s="33">
        <v>1.33127484E-3</v>
      </c>
      <c r="EL473" s="33">
        <v>1.3198724399999999E-3</v>
      </c>
      <c r="EM473" s="33">
        <v>1.3087667599999998E-3</v>
      </c>
      <c r="EN473" s="33">
        <v>1.2978886400000001E-3</v>
      </c>
      <c r="EO473" s="33">
        <v>1.2873909199999998E-3</v>
      </c>
      <c r="EP473" s="33">
        <v>1.2773441599999999E-3</v>
      </c>
      <c r="EQ473" s="33">
        <v>1.26765524E-3</v>
      </c>
      <c r="ER473" s="33">
        <v>1.2581687599999998E-3</v>
      </c>
      <c r="ES473" s="33">
        <v>1.24859244E-3</v>
      </c>
      <c r="ET473" s="33">
        <v>1.23885372E-3</v>
      </c>
      <c r="EU473" s="33">
        <v>1.2285074000000001E-3</v>
      </c>
      <c r="EV473" s="33">
        <v>1.217833E-3</v>
      </c>
      <c r="EW473" s="33">
        <v>1.2071497999999999E-3</v>
      </c>
      <c r="EX473" s="33">
        <v>1.19702564E-3</v>
      </c>
      <c r="EY473" s="33">
        <v>1.1874368799999998E-3</v>
      </c>
      <c r="EZ473" s="33">
        <v>1.1783306399999998E-3</v>
      </c>
      <c r="FA473" s="33">
        <v>1.16957064E-3</v>
      </c>
      <c r="FB473" s="33">
        <v>1.1607051200000001E-3</v>
      </c>
      <c r="FC473" s="33">
        <v>1.1519779600000001E-3</v>
      </c>
      <c r="FD473" s="33">
        <v>1.1434300399999998E-3</v>
      </c>
      <c r="FE473" s="33">
        <v>1.1343789199999999E-3</v>
      </c>
      <c r="FF473" s="33">
        <v>1.12515132E-3</v>
      </c>
      <c r="FG473" s="33">
        <v>1.1161745999999999E-3</v>
      </c>
      <c r="FH473" s="33">
        <v>1.1072560799999999E-3</v>
      </c>
      <c r="FI473" s="33">
        <v>1.0982936E-3</v>
      </c>
      <c r="FJ473" s="33">
        <v>1.0894870399999999E-3</v>
      </c>
      <c r="FK473" s="33">
        <v>1.0806094400000001E-3</v>
      </c>
      <c r="FL473" s="33">
        <v>1.0719408400000001E-3</v>
      </c>
      <c r="FM473" s="33">
        <v>1.0638869600000001E-3</v>
      </c>
      <c r="FN473" s="33">
        <v>1.0561593199999999E-3</v>
      </c>
      <c r="FO473" s="33">
        <v>1.0481699599999999E-3</v>
      </c>
      <c r="FP473" s="33">
        <v>1.0403246400000001E-3</v>
      </c>
      <c r="FQ473" s="33">
        <v>1.0322507199999999E-3</v>
      </c>
      <c r="FR473" s="33">
        <v>1.02424164E-3</v>
      </c>
      <c r="FS473" s="33">
        <v>1.0163987199999999E-3</v>
      </c>
      <c r="FT473" s="33">
        <v>1.00819412E-3</v>
      </c>
      <c r="FU473" s="33">
        <v>1.0002111599999998E-3</v>
      </c>
      <c r="FV473" s="33">
        <v>9.9256796000000004E-4</v>
      </c>
      <c r="FW473" s="33">
        <v>9.8463419999999992E-4</v>
      </c>
      <c r="FX473" s="33">
        <v>9.7646187999999982E-4</v>
      </c>
      <c r="FY473" s="33">
        <v>9.6798687999999995E-4</v>
      </c>
      <c r="FZ473" s="33">
        <v>9.5992043999999993E-4</v>
      </c>
      <c r="GA473" s="33">
        <v>9.5264999999999998E-4</v>
      </c>
      <c r="GB473" s="33">
        <v>9.460052400000001E-4</v>
      </c>
      <c r="GC473" s="33">
        <v>9.3950364E-4</v>
      </c>
      <c r="GD473" s="33">
        <v>9.3341875999999999E-4</v>
      </c>
      <c r="GE473" s="33">
        <v>9.2754159999999992E-4</v>
      </c>
      <c r="GF473" s="33">
        <v>9.2112075999999988E-4</v>
      </c>
      <c r="GG473" s="33">
        <v>9.1416247999999997E-4</v>
      </c>
      <c r="GH473" s="33">
        <v>9.0694967999999999E-4</v>
      </c>
      <c r="GI473" s="33">
        <v>8.9982367999999989E-4</v>
      </c>
      <c r="GJ473" s="33">
        <v>8.9323232000000012E-4</v>
      </c>
      <c r="GK473" s="33">
        <v>8.870143199999999E-4</v>
      </c>
      <c r="GL473" s="33">
        <v>8.8116607999999996E-4</v>
      </c>
      <c r="GM473" s="33">
        <v>8.7554039999999998E-4</v>
      </c>
      <c r="GN473" s="33">
        <v>8.698528799999999E-4</v>
      </c>
      <c r="GO473" s="33">
        <v>8.6407523999999997E-4</v>
      </c>
      <c r="GP473" s="33">
        <v>8.5799179999999995E-4</v>
      </c>
      <c r="GQ473" s="33">
        <v>8.5204744000000007E-4</v>
      </c>
      <c r="GR473" s="33">
        <v>8.4616779999999994E-4</v>
      </c>
      <c r="GS473" s="33">
        <v>8.3993003999999997E-4</v>
      </c>
      <c r="GT473" s="33">
        <v>8.3370899999999997E-4</v>
      </c>
      <c r="GU473" s="33">
        <v>8.2779315999999996E-4</v>
      </c>
      <c r="GV473" s="33">
        <v>8.2220964000000001E-4</v>
      </c>
      <c r="GW473" s="33">
        <v>8.1688447999999996E-4</v>
      </c>
      <c r="GX473" s="33">
        <v>8.1181228000000005E-4</v>
      </c>
    </row>
    <row r="474" spans="1:206" x14ac:dyDescent="0.25">
      <c r="A474" s="13" t="str">
        <f t="shared" si="6"/>
        <v>Boom-VERY COARSE-1.2-20-60</v>
      </c>
      <c r="B474" s="13" t="s">
        <v>57</v>
      </c>
      <c r="C474" s="13" t="s">
        <v>32</v>
      </c>
      <c r="D474" s="23">
        <v>1.2</v>
      </c>
      <c r="E474" s="23">
        <v>20</v>
      </c>
      <c r="F474" s="32">
        <v>60</v>
      </c>
      <c r="G474" s="13">
        <v>0.14710862</v>
      </c>
      <c r="H474" s="13">
        <v>0.10370019599999999</v>
      </c>
      <c r="I474" s="13">
        <v>7.8773211999999995E-2</v>
      </c>
      <c r="J474" s="13">
        <v>6.1938724000000001E-2</v>
      </c>
      <c r="K474" s="13">
        <v>5.0474433999999999E-2</v>
      </c>
      <c r="L474" s="13">
        <v>4.2175612000000001E-2</v>
      </c>
      <c r="M474" s="13">
        <v>3.6774253999999999E-2</v>
      </c>
      <c r="N474" s="13">
        <v>3.2428310000000002E-2</v>
      </c>
      <c r="O474" s="13">
        <v>2.8940899999999999E-2</v>
      </c>
      <c r="P474" s="13">
        <v>2.5922906000000003E-2</v>
      </c>
      <c r="Q474" s="13">
        <v>2.3226712E-2</v>
      </c>
      <c r="R474" s="13">
        <v>2.0809432000000003E-2</v>
      </c>
      <c r="S474" s="13">
        <v>1.8690864000000001E-2</v>
      </c>
      <c r="T474" s="13">
        <v>1.6635256000000001E-2</v>
      </c>
      <c r="U474" s="13">
        <v>1.4798617999999999E-2</v>
      </c>
      <c r="V474" s="13">
        <v>1.31004064E-2</v>
      </c>
      <c r="W474" s="13">
        <v>1.15349984E-2</v>
      </c>
      <c r="X474" s="13">
        <v>1.0446122399999999E-2</v>
      </c>
      <c r="Y474" s="13">
        <v>9.5337620000000012E-3</v>
      </c>
      <c r="Z474" s="13">
        <v>8.731908E-3</v>
      </c>
      <c r="AA474" s="13">
        <v>8.0137296E-3</v>
      </c>
      <c r="AB474" s="13">
        <v>7.3918539999999998E-3</v>
      </c>
      <c r="AC474" s="13">
        <v>6.7909056000000001E-3</v>
      </c>
      <c r="AD474" s="13">
        <v>6.2641225999999998E-3</v>
      </c>
      <c r="AE474" s="13">
        <v>5.8001802000000003E-3</v>
      </c>
      <c r="AF474" s="13">
        <v>5.3910818000000001E-3</v>
      </c>
      <c r="AG474" s="13">
        <v>5.0255374000000002E-3</v>
      </c>
      <c r="AH474" s="13">
        <v>4.7005402000000005E-3</v>
      </c>
      <c r="AI474" s="13">
        <v>4.4102828E-3</v>
      </c>
      <c r="AJ474" s="13">
        <v>4.1471668000000001E-3</v>
      </c>
      <c r="AK474" s="13">
        <v>3.9108846000000001E-3</v>
      </c>
      <c r="AL474" s="13">
        <v>3.6976512000000002E-3</v>
      </c>
      <c r="AM474" s="13">
        <v>3.5032710000000001E-3</v>
      </c>
      <c r="AN474" s="13">
        <v>3.3255956E-3</v>
      </c>
      <c r="AO474" s="13">
        <v>3.1647288000000002E-3</v>
      </c>
      <c r="AP474" s="13">
        <v>3.0162293999999997E-3</v>
      </c>
      <c r="AQ474" s="13">
        <v>2.8812398000000001E-3</v>
      </c>
      <c r="AR474" s="13">
        <v>2.7577193999999998E-3</v>
      </c>
      <c r="AS474" s="13">
        <v>2.6444763999999999E-3</v>
      </c>
      <c r="AT474" s="13">
        <v>2.540297E-3</v>
      </c>
      <c r="AU474" s="13">
        <v>2.4452839999999998E-3</v>
      </c>
      <c r="AV474" s="13">
        <v>2.3576521999999996E-3</v>
      </c>
      <c r="AW474" s="13">
        <v>2.2767472E-3</v>
      </c>
      <c r="AX474" s="13">
        <v>2.2008644E-3</v>
      </c>
      <c r="AY474" s="13">
        <v>2.1309654E-3</v>
      </c>
      <c r="AZ474" s="13">
        <v>2.0649814000000002E-3</v>
      </c>
      <c r="BA474" s="13">
        <v>2.0041514000000002E-3</v>
      </c>
      <c r="BB474" s="13">
        <v>1.9465993599999999E-3</v>
      </c>
      <c r="BC474" s="13">
        <v>1.8937261199999998E-3</v>
      </c>
      <c r="BD474" s="13">
        <v>1.8428336000000001E-3</v>
      </c>
      <c r="BE474" s="13">
        <v>1.79554048E-3</v>
      </c>
      <c r="BF474" s="13">
        <v>1.75016112E-3</v>
      </c>
      <c r="BG474" s="13">
        <v>1.70699576E-3</v>
      </c>
      <c r="BH474" s="13">
        <v>1.6666006000000001E-3</v>
      </c>
      <c r="BI474" s="13">
        <v>1.6277997199999998E-3</v>
      </c>
      <c r="BJ474" s="13">
        <v>1.5908885599999999E-3</v>
      </c>
      <c r="BK474" s="13">
        <v>1.5561939999999999E-3</v>
      </c>
      <c r="BL474" s="13">
        <v>1.5222768799999999E-3</v>
      </c>
      <c r="BM474" s="13">
        <v>1.4903693199999999E-3</v>
      </c>
      <c r="BN474" s="13">
        <v>1.4598959199999999E-3</v>
      </c>
      <c r="BO474" s="13">
        <v>1.43071248E-3</v>
      </c>
      <c r="BP474" s="13">
        <v>1.40362476E-3</v>
      </c>
      <c r="BQ474" s="13">
        <v>1.37716648E-3</v>
      </c>
      <c r="BR474" s="13">
        <v>1.3517307199999999E-3</v>
      </c>
      <c r="BS474" s="13">
        <v>1.3272589999999999E-3</v>
      </c>
      <c r="BT474" s="13">
        <v>1.303788E-3</v>
      </c>
      <c r="BU474" s="13">
        <v>1.28164572E-3</v>
      </c>
      <c r="BV474" s="13">
        <v>1.2601769999999999E-3</v>
      </c>
      <c r="BW474" s="13">
        <v>1.24028788E-3</v>
      </c>
      <c r="BX474" s="13">
        <v>1.2198904399999999E-3</v>
      </c>
      <c r="BY474" s="13">
        <v>1.2003634E-3</v>
      </c>
      <c r="BZ474" s="13">
        <v>1.1804254800000002E-3</v>
      </c>
      <c r="CA474" s="13">
        <v>1.1610556800000001E-3</v>
      </c>
      <c r="CB474" s="13">
        <v>1.1425253999999998E-3</v>
      </c>
      <c r="CC474" s="13">
        <v>1.1238138E-3</v>
      </c>
      <c r="CD474" s="13">
        <v>1.1065399599999998E-3</v>
      </c>
      <c r="CE474" s="13">
        <v>1.0897591600000001E-3</v>
      </c>
      <c r="CF474" s="13">
        <v>1.0730796799999999E-3</v>
      </c>
      <c r="CG474" s="13">
        <v>1.0570422399999999E-3</v>
      </c>
      <c r="CH474" s="13">
        <v>1.04083364E-3</v>
      </c>
      <c r="CI474" s="13">
        <v>1.0260047599999998E-3</v>
      </c>
      <c r="CJ474" s="13">
        <v>1.0118738E-3</v>
      </c>
      <c r="CK474" s="13">
        <v>9.9797011999999989E-4</v>
      </c>
      <c r="CL474" s="13">
        <v>9.8493515999999995E-4</v>
      </c>
      <c r="CM474" s="13">
        <v>9.7240363999999988E-4</v>
      </c>
      <c r="CN474" s="13">
        <v>9.6036356000000003E-4</v>
      </c>
      <c r="CO474" s="13">
        <v>9.483286799999999E-4</v>
      </c>
      <c r="CP474" s="13">
        <v>9.3658675999999999E-4</v>
      </c>
      <c r="CQ474" s="13">
        <v>9.2503680000000012E-4</v>
      </c>
      <c r="CR474" s="13">
        <v>9.1366319999999996E-4</v>
      </c>
      <c r="CS474" s="13">
        <v>9.0377527999999986E-4</v>
      </c>
      <c r="CT474" s="13">
        <v>8.9317151999999999E-4</v>
      </c>
      <c r="CU474" s="13">
        <v>8.836456399999999E-4</v>
      </c>
      <c r="CV474" s="13">
        <v>8.7502247999999986E-4</v>
      </c>
      <c r="CW474" s="13">
        <v>8.6595771999999993E-4</v>
      </c>
      <c r="CX474" s="13">
        <v>8.577152399999999E-4</v>
      </c>
      <c r="CY474" s="13">
        <v>8.4936571999999998E-4</v>
      </c>
      <c r="CZ474" s="13">
        <v>8.4087300000000001E-4</v>
      </c>
      <c r="DA474" s="13">
        <v>8.3265004000000005E-4</v>
      </c>
      <c r="DB474" s="13">
        <v>8.2487943999999991E-4</v>
      </c>
      <c r="DC474" s="13">
        <v>8.1788504000000002E-4</v>
      </c>
      <c r="DD474" s="13">
        <v>8.1108751999999992E-4</v>
      </c>
      <c r="DE474" s="13">
        <v>8.0516699999999997E-4</v>
      </c>
      <c r="DF474" s="13">
        <v>7.9948607999999997E-4</v>
      </c>
      <c r="DG474" s="13">
        <v>7.946804E-4</v>
      </c>
      <c r="DH474" s="13">
        <v>7.8971492000000007E-4</v>
      </c>
      <c r="DI474" s="13">
        <v>7.8417720000000001E-4</v>
      </c>
      <c r="DJ474" s="13">
        <v>7.7873988000000003E-4</v>
      </c>
      <c r="DK474" s="13">
        <v>7.7333939999999998E-4</v>
      </c>
      <c r="DL474" s="13">
        <v>7.6850552000000004E-4</v>
      </c>
      <c r="DM474" s="13">
        <v>7.6390811999999995E-4</v>
      </c>
      <c r="DN474" s="13">
        <v>7.5953380000000001E-4</v>
      </c>
      <c r="DO474" s="13">
        <v>7.5617136000000001E-4</v>
      </c>
      <c r="DP474" s="13">
        <v>7.5225552000000005E-4</v>
      </c>
      <c r="DQ474" s="13">
        <v>7.4780080799999988E-4</v>
      </c>
      <c r="DR474" s="13">
        <v>7.4395167199999999E-4</v>
      </c>
      <c r="DS474" s="13">
        <v>7.4013325999999996E-4</v>
      </c>
      <c r="DT474" s="13">
        <v>7.3651884399999991E-4</v>
      </c>
      <c r="DU474" s="13">
        <v>7.3311669599999995E-4</v>
      </c>
      <c r="DV474" s="13">
        <v>7.3016623199999992E-4</v>
      </c>
      <c r="DW474" s="13">
        <v>7.2683287199999994E-4</v>
      </c>
      <c r="DX474" s="13">
        <v>7.2352992799999997E-4</v>
      </c>
      <c r="DY474" s="13">
        <v>7.2030052399999996E-4</v>
      </c>
      <c r="DZ474" s="13">
        <v>7.1661228000000001E-4</v>
      </c>
      <c r="EA474" s="13">
        <v>7.1362513599999996E-4</v>
      </c>
      <c r="EB474" s="13">
        <v>7.1050343200000003E-4</v>
      </c>
      <c r="EC474" s="13">
        <v>7.0728001999999994E-4</v>
      </c>
      <c r="ED474" s="13">
        <v>7.0481269600000001E-4</v>
      </c>
      <c r="EE474" s="13">
        <v>7.0280970799999998E-4</v>
      </c>
      <c r="EF474" s="13">
        <v>7.0079691600000008E-4</v>
      </c>
      <c r="EG474" s="13">
        <v>6.9860071600000003E-4</v>
      </c>
      <c r="EH474" s="13">
        <v>6.9645460400000008E-4</v>
      </c>
      <c r="EI474" s="13">
        <v>6.9363473600000003E-4</v>
      </c>
      <c r="EJ474" s="13">
        <v>6.9021869599999997E-4</v>
      </c>
      <c r="EK474" s="13">
        <v>6.8648976400000007E-4</v>
      </c>
      <c r="EL474" s="13">
        <v>6.8266541600000002E-4</v>
      </c>
      <c r="EM474" s="13">
        <v>6.7955524799999986E-4</v>
      </c>
      <c r="EN474" s="13">
        <v>6.7702356000000005E-4</v>
      </c>
      <c r="EO474" s="13">
        <v>6.7468666400000003E-4</v>
      </c>
      <c r="EP474" s="13">
        <v>6.7284021999999995E-4</v>
      </c>
      <c r="EQ474" s="13">
        <v>6.7134453999999994E-4</v>
      </c>
      <c r="ER474" s="13">
        <v>6.6917849199999997E-4</v>
      </c>
      <c r="ES474" s="13">
        <v>6.6666522400000007E-4</v>
      </c>
      <c r="ET474" s="13">
        <v>6.6446336399999997E-4</v>
      </c>
      <c r="EU474" s="13">
        <v>6.6185387599999998E-4</v>
      </c>
      <c r="EV474" s="13">
        <v>6.5863099999999991E-4</v>
      </c>
      <c r="EW474" s="13">
        <v>6.5598467599999998E-4</v>
      </c>
      <c r="EX474" s="13">
        <v>6.5340662000000006E-4</v>
      </c>
      <c r="EY474" s="13">
        <v>6.5041605200000002E-4</v>
      </c>
      <c r="EZ474" s="13">
        <v>6.4709207599999985E-4</v>
      </c>
      <c r="FA474" s="13">
        <v>6.4375718800000002E-4</v>
      </c>
      <c r="FB474" s="13">
        <v>6.4086013200000006E-4</v>
      </c>
      <c r="FC474" s="13">
        <v>6.3817761999999999E-4</v>
      </c>
      <c r="FD474" s="13">
        <v>6.3585380799999994E-4</v>
      </c>
      <c r="FE474" s="13">
        <v>6.3376236399999991E-4</v>
      </c>
      <c r="FF474" s="13">
        <v>6.3221904399999999E-4</v>
      </c>
      <c r="FG474" s="13">
        <v>6.3089901599999991E-4</v>
      </c>
      <c r="FH474" s="13">
        <v>6.2877446400000001E-4</v>
      </c>
      <c r="FI474" s="13">
        <v>6.2638037999999995E-4</v>
      </c>
      <c r="FJ474" s="13">
        <v>6.2385962800000003E-4</v>
      </c>
      <c r="FK474" s="13">
        <v>6.2089098000000001E-4</v>
      </c>
      <c r="FL474" s="13">
        <v>6.1779185199999998E-4</v>
      </c>
      <c r="FM474" s="13">
        <v>6.1504318399999993E-4</v>
      </c>
      <c r="FN474" s="13">
        <v>6.1249150399999999E-4</v>
      </c>
      <c r="FO474" s="13">
        <v>6.10048888E-4</v>
      </c>
      <c r="FP474" s="13">
        <v>6.0826467199999999E-4</v>
      </c>
      <c r="FQ474" s="13">
        <v>6.0650881599999995E-4</v>
      </c>
      <c r="FR474" s="13">
        <v>6.0474217999999995E-4</v>
      </c>
      <c r="FS474" s="13">
        <v>6.0352983599999991E-4</v>
      </c>
      <c r="FT474" s="13">
        <v>6.0182978400000003E-4</v>
      </c>
      <c r="FU474" s="13">
        <v>5.99667168E-4</v>
      </c>
      <c r="FV474" s="13">
        <v>5.9793742400000003E-4</v>
      </c>
      <c r="FW474" s="13">
        <v>5.9626703600000001E-4</v>
      </c>
      <c r="FX474" s="13">
        <v>5.9426486800000006E-4</v>
      </c>
      <c r="FY474" s="13">
        <v>5.9266015199999989E-4</v>
      </c>
      <c r="FZ474" s="13">
        <v>5.9116410000000007E-4</v>
      </c>
      <c r="GA474" s="13">
        <v>5.8909970799999993E-4</v>
      </c>
      <c r="GB474" s="13">
        <v>5.8739798799999998E-4</v>
      </c>
      <c r="GC474" s="13">
        <v>5.8607943999999996E-4</v>
      </c>
      <c r="GD474" s="13">
        <v>5.8477454799999991E-4</v>
      </c>
      <c r="GE474" s="13">
        <v>5.8373889599999988E-4</v>
      </c>
      <c r="GF474" s="13">
        <v>5.8276022800000005E-4</v>
      </c>
      <c r="GG474" s="13">
        <v>5.8183264800000002E-4</v>
      </c>
      <c r="GH474" s="13">
        <v>5.8077813199999991E-4</v>
      </c>
      <c r="GI474" s="13">
        <v>5.7884643199999995E-4</v>
      </c>
      <c r="GJ474" s="13">
        <v>5.7599090399999993E-4</v>
      </c>
      <c r="GK474" s="13">
        <v>5.7272826400000003E-4</v>
      </c>
      <c r="GL474" s="13">
        <v>5.6920862800000007E-4</v>
      </c>
      <c r="GM474" s="13">
        <v>5.6518056799999999E-4</v>
      </c>
      <c r="GN474" s="13">
        <v>5.6099071200000001E-4</v>
      </c>
      <c r="GO474" s="13">
        <v>5.5736021200000004E-4</v>
      </c>
      <c r="GP474" s="13">
        <v>5.5418189199999996E-4</v>
      </c>
      <c r="GQ474" s="13">
        <v>5.5117872399999997E-4</v>
      </c>
      <c r="GR474" s="13">
        <v>5.4843549199999999E-4</v>
      </c>
      <c r="GS474" s="13">
        <v>5.4567443200000002E-4</v>
      </c>
      <c r="GT474" s="13">
        <v>5.4268742399999996E-4</v>
      </c>
      <c r="GU474" s="13">
        <v>5.3977642800000008E-4</v>
      </c>
      <c r="GV474" s="13">
        <v>5.3681178799999999E-4</v>
      </c>
      <c r="GW474" s="13">
        <v>5.3320412800000004E-4</v>
      </c>
      <c r="GX474" s="13">
        <v>5.2926647199999998E-4</v>
      </c>
    </row>
    <row r="475" spans="1:206" x14ac:dyDescent="0.25">
      <c r="A475" s="13" t="str">
        <f t="shared" si="6"/>
        <v>Boom-VERY COARSE-1.2-14-60</v>
      </c>
      <c r="B475" s="13" t="s">
        <v>57</v>
      </c>
      <c r="C475" s="13" t="s">
        <v>32</v>
      </c>
      <c r="D475" s="23">
        <v>1.2</v>
      </c>
      <c r="E475" s="23">
        <v>14</v>
      </c>
      <c r="F475" s="32">
        <v>60</v>
      </c>
      <c r="G475" s="13">
        <v>0.10477591999999999</v>
      </c>
      <c r="H475" s="13">
        <v>6.8754598E-2</v>
      </c>
      <c r="I475" s="13">
        <v>4.9027276000000002E-2</v>
      </c>
      <c r="J475" s="13">
        <v>3.7547733999999999E-2</v>
      </c>
      <c r="K475" s="13">
        <v>3.082435E-2</v>
      </c>
      <c r="L475" s="13">
        <v>2.6084976000000003E-2</v>
      </c>
      <c r="M475" s="13">
        <v>2.2428587999999999E-2</v>
      </c>
      <c r="N475" s="13">
        <v>1.9651526000000002E-2</v>
      </c>
      <c r="O475" s="13">
        <v>1.7474190000000001E-2</v>
      </c>
      <c r="P475" s="13">
        <v>1.5605924E-2</v>
      </c>
      <c r="Q475" s="13">
        <v>1.3943048E-2</v>
      </c>
      <c r="R475" s="13">
        <v>1.2477841999999999E-2</v>
      </c>
      <c r="S475" s="13">
        <v>1.11204484E-2</v>
      </c>
      <c r="T475" s="13">
        <v>9.8904123999999996E-3</v>
      </c>
      <c r="U475" s="13">
        <v>8.7515104000000007E-3</v>
      </c>
      <c r="V475" s="13">
        <v>7.7029854000000009E-3</v>
      </c>
      <c r="W475" s="13">
        <v>6.7242607999999995E-3</v>
      </c>
      <c r="X475" s="13">
        <v>6.1485031999999997E-3</v>
      </c>
      <c r="Y475" s="13">
        <v>5.6598433999999996E-3</v>
      </c>
      <c r="Z475" s="13">
        <v>5.2191387999999993E-3</v>
      </c>
      <c r="AA475" s="13">
        <v>4.7777737999999993E-3</v>
      </c>
      <c r="AB475" s="13">
        <v>4.4029181999999997E-3</v>
      </c>
      <c r="AC475" s="13">
        <v>4.0817335999999999E-3</v>
      </c>
      <c r="AD475" s="13">
        <v>3.8036751999999999E-3</v>
      </c>
      <c r="AE475" s="13">
        <v>3.5626624E-3</v>
      </c>
      <c r="AF475" s="13">
        <v>3.3510952000000002E-3</v>
      </c>
      <c r="AG475" s="13">
        <v>3.1647929999999999E-3</v>
      </c>
      <c r="AH475" s="13">
        <v>3.0006385999999997E-3</v>
      </c>
      <c r="AI475" s="13">
        <v>2.8556086000000001E-3</v>
      </c>
      <c r="AJ475" s="13">
        <v>2.7268399999999999E-3</v>
      </c>
      <c r="AK475" s="13">
        <v>2.6130529999999997E-3</v>
      </c>
      <c r="AL475" s="13">
        <v>2.5112938000000002E-3</v>
      </c>
      <c r="AM475" s="13">
        <v>2.4199171999999998E-3</v>
      </c>
      <c r="AN475" s="13">
        <v>2.3375191999999998E-3</v>
      </c>
      <c r="AO475" s="13">
        <v>2.2622595999999997E-3</v>
      </c>
      <c r="AP475" s="13">
        <v>2.19269428E-3</v>
      </c>
      <c r="AQ475" s="13">
        <v>2.1287784399999995E-3</v>
      </c>
      <c r="AR475" s="13">
        <v>2.0692115200000001E-3</v>
      </c>
      <c r="AS475" s="13">
        <v>2.0137794800000001E-3</v>
      </c>
      <c r="AT475" s="13">
        <v>1.9628893999999999E-3</v>
      </c>
      <c r="AU475" s="13">
        <v>1.9150529600000001E-3</v>
      </c>
      <c r="AV475" s="13">
        <v>1.8711251999999998E-3</v>
      </c>
      <c r="AW475" s="13">
        <v>1.8305819599999998E-3</v>
      </c>
      <c r="AX475" s="13">
        <v>1.79140592E-3</v>
      </c>
      <c r="AY475" s="13">
        <v>1.75432704E-3</v>
      </c>
      <c r="AZ475" s="13">
        <v>1.7198982000000002E-3</v>
      </c>
      <c r="BA475" s="13">
        <v>1.6865750399999999E-3</v>
      </c>
      <c r="BB475" s="13">
        <v>1.65555956E-3</v>
      </c>
      <c r="BC475" s="13">
        <v>1.62604468E-3</v>
      </c>
      <c r="BD475" s="13">
        <v>1.5983244399999999E-3</v>
      </c>
      <c r="BE475" s="13">
        <v>1.5711949199999999E-3</v>
      </c>
      <c r="BF475" s="13">
        <v>1.5456357599999998E-3</v>
      </c>
      <c r="BG475" s="13">
        <v>1.5214653600000001E-3</v>
      </c>
      <c r="BH475" s="13">
        <v>1.4986394399999999E-3</v>
      </c>
      <c r="BI475" s="13">
        <v>1.4769564400000002E-3</v>
      </c>
      <c r="BJ475" s="13">
        <v>1.4562882399999999E-3</v>
      </c>
      <c r="BK475" s="13">
        <v>1.4369995600000001E-3</v>
      </c>
      <c r="BL475" s="13">
        <v>1.4182071600000001E-3</v>
      </c>
      <c r="BM475" s="13">
        <v>1.40024616E-3</v>
      </c>
      <c r="BN475" s="13">
        <v>1.3832026400000001E-3</v>
      </c>
      <c r="BO475" s="13">
        <v>1.3670554E-3</v>
      </c>
      <c r="BP475" s="13">
        <v>1.3519230000000001E-3</v>
      </c>
      <c r="BQ475" s="13">
        <v>1.3375256799999999E-3</v>
      </c>
      <c r="BR475" s="13">
        <v>1.32343244E-3</v>
      </c>
      <c r="BS475" s="13">
        <v>1.31023612E-3</v>
      </c>
      <c r="BT475" s="13">
        <v>1.2971473999999999E-3</v>
      </c>
      <c r="BU475" s="13">
        <v>1.2837583599999999E-3</v>
      </c>
      <c r="BV475" s="13">
        <v>1.2711459600000001E-3</v>
      </c>
      <c r="BW475" s="13">
        <v>1.25902836E-3</v>
      </c>
      <c r="BX475" s="13">
        <v>1.2472871599999999E-3</v>
      </c>
      <c r="BY475" s="13">
        <v>1.2362920800000001E-3</v>
      </c>
      <c r="BZ475" s="13">
        <v>1.2255947200000001E-3</v>
      </c>
      <c r="CA475" s="13">
        <v>1.2154921999999999E-3</v>
      </c>
      <c r="CB475" s="13">
        <v>1.20602992E-3</v>
      </c>
      <c r="CC475" s="13">
        <v>1.19661848E-3</v>
      </c>
      <c r="CD475" s="13">
        <v>1.18643468E-3</v>
      </c>
      <c r="CE475" s="13">
        <v>1.17665088E-3</v>
      </c>
      <c r="CF475" s="13">
        <v>1.1671424000000001E-3</v>
      </c>
      <c r="CG475" s="13">
        <v>1.15698356E-3</v>
      </c>
      <c r="CH475" s="13">
        <v>1.1470178399999999E-3</v>
      </c>
      <c r="CI475" s="13">
        <v>1.1374845999999998E-3</v>
      </c>
      <c r="CJ475" s="13">
        <v>1.1277031999999997E-3</v>
      </c>
      <c r="CK475" s="13">
        <v>1.11737752E-3</v>
      </c>
      <c r="CL475" s="13">
        <v>1.1069745600000001E-3</v>
      </c>
      <c r="CM475" s="13">
        <v>1.0969475999999998E-3</v>
      </c>
      <c r="CN475" s="13">
        <v>1.0861073599999999E-3</v>
      </c>
      <c r="CO475" s="13">
        <v>1.0752841599999999E-3</v>
      </c>
      <c r="CP475" s="13">
        <v>1.06481804E-3</v>
      </c>
      <c r="CQ475" s="13">
        <v>1.0545115999999999E-3</v>
      </c>
      <c r="CR475" s="13">
        <v>1.0440968000000001E-3</v>
      </c>
      <c r="CS475" s="13">
        <v>1.0331121999999999E-3</v>
      </c>
      <c r="CT475" s="13">
        <v>1.02212556E-3</v>
      </c>
      <c r="CU475" s="13">
        <v>1.01157912E-3</v>
      </c>
      <c r="CV475" s="13">
        <v>1.0006408E-3</v>
      </c>
      <c r="CW475" s="13">
        <v>9.8909400000000004E-4</v>
      </c>
      <c r="CX475" s="13">
        <v>9.7792064000000001E-4</v>
      </c>
      <c r="CY475" s="13">
        <v>9.6715408000000002E-4</v>
      </c>
      <c r="CZ475" s="13">
        <v>9.5605211999999994E-4</v>
      </c>
      <c r="DA475" s="13">
        <v>9.4487463999999989E-4</v>
      </c>
      <c r="DB475" s="13">
        <v>9.335593599999999E-4</v>
      </c>
      <c r="DC475" s="13">
        <v>9.2199936000000003E-4</v>
      </c>
      <c r="DD475" s="13">
        <v>9.1061363999999994E-4</v>
      </c>
      <c r="DE475" s="13">
        <v>8.9864791999999993E-4</v>
      </c>
      <c r="DF475" s="13">
        <v>8.8654363999999999E-4</v>
      </c>
      <c r="DG475" s="13">
        <v>8.7522495999999993E-4</v>
      </c>
      <c r="DH475" s="13">
        <v>8.6387455999999997E-4</v>
      </c>
      <c r="DI475" s="13">
        <v>8.5264507999999997E-4</v>
      </c>
      <c r="DJ475" s="13">
        <v>8.412681999999999E-4</v>
      </c>
      <c r="DK475" s="13">
        <v>8.3039311999999986E-4</v>
      </c>
      <c r="DL475" s="13">
        <v>8.1982363999999995E-4</v>
      </c>
      <c r="DM475" s="13">
        <v>8.0960191999999997E-4</v>
      </c>
      <c r="DN475" s="13">
        <v>8.0036799999999987E-4</v>
      </c>
      <c r="DO475" s="13">
        <v>7.9166516E-4</v>
      </c>
      <c r="DP475" s="13">
        <v>7.8314623999999999E-4</v>
      </c>
      <c r="DQ475" s="13">
        <v>7.7483439999999999E-4</v>
      </c>
      <c r="DR475" s="13">
        <v>7.6708699999999996E-4</v>
      </c>
      <c r="DS475" s="13">
        <v>7.5984636000000008E-4</v>
      </c>
      <c r="DT475" s="13">
        <v>7.5221259999999992E-4</v>
      </c>
      <c r="DU475" s="13">
        <v>7.4492823999999997E-4</v>
      </c>
      <c r="DV475" s="13">
        <v>7.3800499999999991E-4</v>
      </c>
      <c r="DW475" s="13">
        <v>7.3129495999999991E-4</v>
      </c>
      <c r="DX475" s="13">
        <v>7.2484352000000006E-4</v>
      </c>
      <c r="DY475" s="13">
        <v>7.1839591999999994E-4</v>
      </c>
      <c r="DZ475" s="13">
        <v>7.1257788399999998E-4</v>
      </c>
      <c r="EA475" s="13">
        <v>7.0740747199999991E-4</v>
      </c>
      <c r="EB475" s="13">
        <v>7.0211213199999987E-4</v>
      </c>
      <c r="EC475" s="13">
        <v>6.9710352000000001E-4</v>
      </c>
      <c r="ED475" s="13">
        <v>6.92497876E-4</v>
      </c>
      <c r="EE475" s="13">
        <v>6.8786547600000001E-4</v>
      </c>
      <c r="EF475" s="13">
        <v>6.8295149600000008E-4</v>
      </c>
      <c r="EG475" s="13">
        <v>6.7823254399999996E-4</v>
      </c>
      <c r="EH475" s="13">
        <v>6.7357358800000005E-4</v>
      </c>
      <c r="EI475" s="13">
        <v>6.69419836E-4</v>
      </c>
      <c r="EJ475" s="13">
        <v>6.6583275199999991E-4</v>
      </c>
      <c r="EK475" s="13">
        <v>6.6220002400000006E-4</v>
      </c>
      <c r="EL475" s="13">
        <v>6.58956416E-4</v>
      </c>
      <c r="EM475" s="13">
        <v>6.561088599999999E-4</v>
      </c>
      <c r="EN475" s="13">
        <v>6.5323124399999999E-4</v>
      </c>
      <c r="EO475" s="13">
        <v>6.5046066400000001E-4</v>
      </c>
      <c r="EP475" s="13">
        <v>6.4763588400000007E-4</v>
      </c>
      <c r="EQ475" s="13">
        <v>6.4512785200000007E-4</v>
      </c>
      <c r="ER475" s="13">
        <v>6.4264539599999989E-4</v>
      </c>
      <c r="ES475" s="13">
        <v>6.4006897200000006E-4</v>
      </c>
      <c r="ET475" s="13">
        <v>6.3737766400000001E-4</v>
      </c>
      <c r="EU475" s="13">
        <v>6.3419027200000008E-4</v>
      </c>
      <c r="EV475" s="13">
        <v>6.3070930799999998E-4</v>
      </c>
      <c r="EW475" s="13">
        <v>6.2730341199999993E-4</v>
      </c>
      <c r="EX475" s="13">
        <v>6.2411027199999998E-4</v>
      </c>
      <c r="EY475" s="13">
        <v>6.2094107199999989E-4</v>
      </c>
      <c r="EZ475" s="13">
        <v>6.18081252E-4</v>
      </c>
      <c r="FA475" s="13">
        <v>6.1614920399999992E-4</v>
      </c>
      <c r="FB475" s="13">
        <v>6.1445856000000006E-4</v>
      </c>
      <c r="FC475" s="13">
        <v>6.1256607999999994E-4</v>
      </c>
      <c r="FD475" s="13">
        <v>6.1047975599999994E-4</v>
      </c>
      <c r="FE475" s="13">
        <v>6.0795284000000004E-4</v>
      </c>
      <c r="FF475" s="13">
        <v>6.05238548E-4</v>
      </c>
      <c r="FG475" s="13">
        <v>6.023298039999999E-4</v>
      </c>
      <c r="FH475" s="13">
        <v>5.9893439200000003E-4</v>
      </c>
      <c r="FI475" s="13">
        <v>5.9553087999999999E-4</v>
      </c>
      <c r="FJ475" s="13">
        <v>5.9260951999999989E-4</v>
      </c>
      <c r="FK475" s="13">
        <v>5.9035398800000001E-4</v>
      </c>
      <c r="FL475" s="13">
        <v>5.8847304799999997E-4</v>
      </c>
      <c r="FM475" s="13">
        <v>5.8649448000000005E-4</v>
      </c>
      <c r="FN475" s="13">
        <v>5.8444892799999998E-4</v>
      </c>
      <c r="FO475" s="13">
        <v>5.8287959200000003E-4</v>
      </c>
      <c r="FP475" s="13">
        <v>5.8156496400000007E-4</v>
      </c>
      <c r="FQ475" s="13">
        <v>5.7976544399999995E-4</v>
      </c>
      <c r="FR475" s="13">
        <v>5.7751089999999992E-4</v>
      </c>
      <c r="FS475" s="13">
        <v>5.7522286799999991E-4</v>
      </c>
      <c r="FT475" s="13">
        <v>5.729334E-4</v>
      </c>
      <c r="FU475" s="13">
        <v>5.7035428399999997E-4</v>
      </c>
      <c r="FV475" s="13">
        <v>5.6748470800000003E-4</v>
      </c>
      <c r="FW475" s="13">
        <v>5.6475142399999988E-4</v>
      </c>
      <c r="FX475" s="13">
        <v>5.6217950000000006E-4</v>
      </c>
      <c r="FY475" s="13">
        <v>5.5975677599999995E-4</v>
      </c>
      <c r="FZ475" s="13">
        <v>5.5754141999999989E-4</v>
      </c>
      <c r="GA475" s="13">
        <v>5.5551900000000009E-4</v>
      </c>
      <c r="GB475" s="13">
        <v>5.5382990000000002E-4</v>
      </c>
      <c r="GC475" s="13">
        <v>5.5230614E-4</v>
      </c>
      <c r="GD475" s="13">
        <v>5.5045457999999998E-4</v>
      </c>
      <c r="GE475" s="13">
        <v>5.4841561599999994E-4</v>
      </c>
      <c r="GF475" s="13">
        <v>5.4635831199999999E-4</v>
      </c>
      <c r="GG475" s="13">
        <v>5.4392027199999993E-4</v>
      </c>
      <c r="GH475" s="13">
        <v>5.4092745599999999E-4</v>
      </c>
      <c r="GI475" s="13">
        <v>5.3794106799999995E-4</v>
      </c>
      <c r="GJ475" s="13">
        <v>5.3527587199999997E-4</v>
      </c>
      <c r="GK475" s="13">
        <v>5.3280953200000002E-4</v>
      </c>
      <c r="GL475" s="13">
        <v>5.3066841199999996E-4</v>
      </c>
      <c r="GM475" s="13">
        <v>5.2912035599999999E-4</v>
      </c>
      <c r="GN475" s="13">
        <v>5.2808617599999993E-4</v>
      </c>
      <c r="GO475" s="13">
        <v>5.2710171599999994E-4</v>
      </c>
      <c r="GP475" s="13">
        <v>5.2558693999999991E-4</v>
      </c>
      <c r="GQ475" s="13">
        <v>5.2363138399999997E-4</v>
      </c>
      <c r="GR475" s="13">
        <v>5.2124205999999997E-4</v>
      </c>
      <c r="GS475" s="13">
        <v>5.1833607999999989E-4</v>
      </c>
      <c r="GT475" s="13">
        <v>5.1524879999999989E-4</v>
      </c>
      <c r="GU475" s="13">
        <v>5.1233901199999995E-4</v>
      </c>
      <c r="GV475" s="13">
        <v>5.0961119599999996E-4</v>
      </c>
      <c r="GW475" s="13">
        <v>5.0727046799999996E-4</v>
      </c>
      <c r="GX475" s="13">
        <v>5.0566187999999998E-4</v>
      </c>
    </row>
    <row r="476" spans="1:206" x14ac:dyDescent="0.25">
      <c r="A476" s="13" t="str">
        <f t="shared" si="6"/>
        <v>Boom-VERY COARSE-1.2-7-60</v>
      </c>
      <c r="B476" s="13" t="s">
        <v>57</v>
      </c>
      <c r="C476" s="13" t="s">
        <v>32</v>
      </c>
      <c r="D476" s="23">
        <v>1.2</v>
      </c>
      <c r="E476" s="23">
        <v>7</v>
      </c>
      <c r="F476" s="32">
        <v>60</v>
      </c>
      <c r="G476" s="13">
        <v>4.9488206E-2</v>
      </c>
      <c r="H476" s="13">
        <v>2.8251484E-2</v>
      </c>
      <c r="I476" s="13">
        <v>1.9503902E-2</v>
      </c>
      <c r="J476" s="13">
        <v>1.5344192E-2</v>
      </c>
      <c r="K476" s="13">
        <v>1.28480512E-2</v>
      </c>
      <c r="L476" s="13">
        <v>1.1089108799999999E-2</v>
      </c>
      <c r="M476" s="13">
        <v>1.0198821199999999E-2</v>
      </c>
      <c r="N476" s="13">
        <v>9.7128367999999993E-3</v>
      </c>
      <c r="O476" s="13">
        <v>9.2829171999999991E-3</v>
      </c>
      <c r="P476" s="13">
        <v>8.8345659999999986E-3</v>
      </c>
      <c r="Q476" s="13">
        <v>8.3378407999999994E-3</v>
      </c>
      <c r="R476" s="13">
        <v>7.78081E-3</v>
      </c>
      <c r="S476" s="13">
        <v>7.1705802000000003E-3</v>
      </c>
      <c r="T476" s="13">
        <v>6.5150804000000005E-3</v>
      </c>
      <c r="U476" s="13">
        <v>5.8193940000000003E-3</v>
      </c>
      <c r="V476" s="13">
        <v>5.1145570000000005E-3</v>
      </c>
      <c r="W476" s="13">
        <v>4.4144817999999999E-3</v>
      </c>
      <c r="X476" s="13">
        <v>4.0764169999999997E-3</v>
      </c>
      <c r="Y476" s="13">
        <v>3.7806886000000001E-3</v>
      </c>
      <c r="Z476" s="13">
        <v>3.5513469999999994E-3</v>
      </c>
      <c r="AA476" s="13">
        <v>3.3676848799999996E-3</v>
      </c>
      <c r="AB476" s="13">
        <v>3.2193199599999996E-3</v>
      </c>
      <c r="AC476" s="13">
        <v>3.1004591200000002E-3</v>
      </c>
      <c r="AD476" s="13">
        <v>2.9992508799999997E-3</v>
      </c>
      <c r="AE476" s="13">
        <v>2.9089050799999999E-3</v>
      </c>
      <c r="AF476" s="13">
        <v>2.8270979999999997E-3</v>
      </c>
      <c r="AG476" s="13">
        <v>2.7514743599999997E-3</v>
      </c>
      <c r="AH476" s="13">
        <v>2.6816930799999999E-3</v>
      </c>
      <c r="AI476" s="13">
        <v>2.6167421599999998E-3</v>
      </c>
      <c r="AJ476" s="13">
        <v>2.5557493199999995E-3</v>
      </c>
      <c r="AK476" s="13">
        <v>2.4981473599999999E-3</v>
      </c>
      <c r="AL476" s="13">
        <v>2.4431024399999999E-3</v>
      </c>
      <c r="AM476" s="13">
        <v>2.3903660399999999E-3</v>
      </c>
      <c r="AN476" s="13">
        <v>2.3409877599999997E-3</v>
      </c>
      <c r="AO476" s="13">
        <v>2.2933699599999996E-3</v>
      </c>
      <c r="AP476" s="13">
        <v>2.2479712799999998E-3</v>
      </c>
      <c r="AQ476" s="13">
        <v>2.2039940399999998E-3</v>
      </c>
      <c r="AR476" s="13">
        <v>2.1624252799999997E-3</v>
      </c>
      <c r="AS476" s="13">
        <v>2.12252188E-3</v>
      </c>
      <c r="AT476" s="13">
        <v>2.0858304399999999E-3</v>
      </c>
      <c r="AU476" s="13">
        <v>2.0498014399999999E-3</v>
      </c>
      <c r="AV476" s="13">
        <v>2.0155476799999998E-3</v>
      </c>
      <c r="AW476" s="13">
        <v>1.98326124E-3</v>
      </c>
      <c r="AX476" s="13">
        <v>1.9523241199999998E-3</v>
      </c>
      <c r="AY476" s="13">
        <v>1.9225026799999999E-3</v>
      </c>
      <c r="AZ476" s="13">
        <v>1.8933267599999999E-3</v>
      </c>
      <c r="BA476" s="13">
        <v>1.86529176E-3</v>
      </c>
      <c r="BB476" s="13">
        <v>1.83867828E-3</v>
      </c>
      <c r="BC476" s="13">
        <v>1.8127236E-3</v>
      </c>
      <c r="BD476" s="13">
        <v>1.78847448E-3</v>
      </c>
      <c r="BE476" s="13">
        <v>1.7638837599999997E-3</v>
      </c>
      <c r="BF476" s="13">
        <v>1.7395059600000002E-3</v>
      </c>
      <c r="BG476" s="13">
        <v>1.7161461199999999E-3</v>
      </c>
      <c r="BH476" s="13">
        <v>1.6936880000000001E-3</v>
      </c>
      <c r="BI476" s="13">
        <v>1.67155488E-3</v>
      </c>
      <c r="BJ476" s="13">
        <v>1.6498703199999999E-3</v>
      </c>
      <c r="BK476" s="13">
        <v>1.6287708400000002E-3</v>
      </c>
      <c r="BL476" s="13">
        <v>1.6079536399999997E-3</v>
      </c>
      <c r="BM476" s="13">
        <v>1.5876239199999998E-3</v>
      </c>
      <c r="BN476" s="13">
        <v>1.5677472799999999E-3</v>
      </c>
      <c r="BO476" s="13">
        <v>1.5476187199999999E-3</v>
      </c>
      <c r="BP476" s="13">
        <v>1.52829088E-3</v>
      </c>
      <c r="BQ476" s="13">
        <v>1.5093050000000001E-3</v>
      </c>
      <c r="BR476" s="13">
        <v>1.4898680400000002E-3</v>
      </c>
      <c r="BS476" s="13">
        <v>1.47088584E-3</v>
      </c>
      <c r="BT476" s="13">
        <v>1.45253376E-3</v>
      </c>
      <c r="BU476" s="13">
        <v>1.43422128E-3</v>
      </c>
      <c r="BV476" s="13">
        <v>1.4162099999999998E-3</v>
      </c>
      <c r="BW476" s="13">
        <v>1.3987008800000001E-3</v>
      </c>
      <c r="BX476" s="13">
        <v>1.38067784E-3</v>
      </c>
      <c r="BY476" s="13">
        <v>1.36280612E-3</v>
      </c>
      <c r="BZ476" s="13">
        <v>1.3452764800000001E-3</v>
      </c>
      <c r="CA476" s="13">
        <v>1.3270609999999998E-3</v>
      </c>
      <c r="CB476" s="13">
        <v>1.3095966400000002E-3</v>
      </c>
      <c r="CC476" s="13">
        <v>1.2919843999999998E-3</v>
      </c>
      <c r="CD476" s="13">
        <v>1.2750737599999998E-3</v>
      </c>
      <c r="CE476" s="13">
        <v>1.2577287999999999E-3</v>
      </c>
      <c r="CF476" s="13">
        <v>1.2408222799999999E-3</v>
      </c>
      <c r="CG476" s="13">
        <v>1.22395492E-3</v>
      </c>
      <c r="CH476" s="13">
        <v>1.2066629200000001E-3</v>
      </c>
      <c r="CI476" s="13">
        <v>1.1896579599999998E-3</v>
      </c>
      <c r="CJ476" s="13">
        <v>1.17363812E-3</v>
      </c>
      <c r="CK476" s="13">
        <v>1.1572096E-3</v>
      </c>
      <c r="CL476" s="13">
        <v>1.14135916E-3</v>
      </c>
      <c r="CM476" s="13">
        <v>1.1261996E-3</v>
      </c>
      <c r="CN476" s="13">
        <v>1.11113644E-3</v>
      </c>
      <c r="CO476" s="13">
        <v>1.0953428400000001E-3</v>
      </c>
      <c r="CP476" s="13">
        <v>1.0798118399999999E-3</v>
      </c>
      <c r="CQ476" s="13">
        <v>1.06422344E-3</v>
      </c>
      <c r="CR476" s="13">
        <v>1.0493641999999997E-3</v>
      </c>
      <c r="CS476" s="13">
        <v>1.03503352E-3</v>
      </c>
      <c r="CT476" s="13">
        <v>1.02086716E-3</v>
      </c>
      <c r="CU476" s="13">
        <v>1.0072540399999998E-3</v>
      </c>
      <c r="CV476" s="13">
        <v>9.9444664E-4</v>
      </c>
      <c r="CW476" s="13">
        <v>9.8167087999999998E-4</v>
      </c>
      <c r="CX476" s="13">
        <v>9.6872211999999994E-4</v>
      </c>
      <c r="CY476" s="13">
        <v>9.5636407999999992E-4</v>
      </c>
      <c r="CZ476" s="13">
        <v>9.4419867999999993E-4</v>
      </c>
      <c r="DA476" s="13">
        <v>9.3200708E-4</v>
      </c>
      <c r="DB476" s="13">
        <v>9.2059863999999995E-4</v>
      </c>
      <c r="DC476" s="13">
        <v>9.0957271999999993E-4</v>
      </c>
      <c r="DD476" s="13">
        <v>8.9854140000000002E-4</v>
      </c>
      <c r="DE476" s="13">
        <v>8.8835171999999995E-4</v>
      </c>
      <c r="DF476" s="13">
        <v>8.7824452000000001E-4</v>
      </c>
      <c r="DG476" s="13">
        <v>8.6852184000000003E-4</v>
      </c>
      <c r="DH476" s="13">
        <v>8.5900887999999993E-4</v>
      </c>
      <c r="DI476" s="13">
        <v>8.4940275999999997E-4</v>
      </c>
      <c r="DJ476" s="13">
        <v>8.4009368000000008E-4</v>
      </c>
      <c r="DK476" s="13">
        <v>8.3094275999999988E-4</v>
      </c>
      <c r="DL476" s="13">
        <v>8.2272227999999998E-4</v>
      </c>
      <c r="DM476" s="13">
        <v>8.1465083999999999E-4</v>
      </c>
      <c r="DN476" s="13">
        <v>8.0652471999999992E-4</v>
      </c>
      <c r="DO476" s="13">
        <v>7.9895459999999993E-4</v>
      </c>
      <c r="DP476" s="13">
        <v>7.9162776000000004E-4</v>
      </c>
      <c r="DQ476" s="13">
        <v>7.8409911999999997E-4</v>
      </c>
      <c r="DR476" s="13">
        <v>7.7682208000000004E-4</v>
      </c>
      <c r="DS476" s="13">
        <v>7.7019432E-4</v>
      </c>
      <c r="DT476" s="13">
        <v>7.6378416E-4</v>
      </c>
      <c r="DU476" s="13">
        <v>7.5761920000000003E-4</v>
      </c>
      <c r="DV476" s="13">
        <v>7.5170911999999988E-4</v>
      </c>
      <c r="DW476" s="13">
        <v>7.4552039999999998E-4</v>
      </c>
      <c r="DX476" s="13">
        <v>7.3938819999999996E-4</v>
      </c>
      <c r="DY476" s="13">
        <v>7.3321071999999992E-4</v>
      </c>
      <c r="DZ476" s="13">
        <v>7.2733452000000004E-4</v>
      </c>
      <c r="EA476" s="13">
        <v>7.2180024E-4</v>
      </c>
      <c r="EB476" s="13">
        <v>7.1652139999999994E-4</v>
      </c>
      <c r="EC476" s="13">
        <v>7.1096428000000009E-4</v>
      </c>
      <c r="ED476" s="13">
        <v>7.0542055999999994E-4</v>
      </c>
      <c r="EE476" s="13">
        <v>7.0048180000000003E-4</v>
      </c>
      <c r="EF476" s="13">
        <v>6.9540491999999995E-4</v>
      </c>
      <c r="EG476" s="13">
        <v>6.9033946799999996E-4</v>
      </c>
      <c r="EH476" s="13">
        <v>6.8539168799999989E-4</v>
      </c>
      <c r="EI476" s="13">
        <v>6.7994234399999993E-4</v>
      </c>
      <c r="EJ476" s="13">
        <v>6.7443118000000001E-4</v>
      </c>
      <c r="EK476" s="13">
        <v>6.6897733200000004E-4</v>
      </c>
      <c r="EL476" s="13">
        <v>6.6379387600000006E-4</v>
      </c>
      <c r="EM476" s="13">
        <v>6.5897848400000008E-4</v>
      </c>
      <c r="EN476" s="13">
        <v>6.5408260400000003E-4</v>
      </c>
      <c r="EO476" s="13">
        <v>6.49433608E-4</v>
      </c>
      <c r="EP476" s="13">
        <v>6.45343716E-4</v>
      </c>
      <c r="EQ476" s="13">
        <v>6.4110421200000011E-4</v>
      </c>
      <c r="ER476" s="13">
        <v>6.3686540799999991E-4</v>
      </c>
      <c r="ES476" s="13">
        <v>6.3276033999999995E-4</v>
      </c>
      <c r="ET476" s="13">
        <v>6.2840125199999986E-4</v>
      </c>
      <c r="EU476" s="13">
        <v>6.2394722000000001E-4</v>
      </c>
      <c r="EV476" s="13">
        <v>6.1955027600000005E-4</v>
      </c>
      <c r="EW476" s="13">
        <v>6.1464049600000003E-4</v>
      </c>
      <c r="EX476" s="13">
        <v>6.0957120799999998E-4</v>
      </c>
      <c r="EY476" s="13">
        <v>6.0496939999999993E-4</v>
      </c>
      <c r="EZ476" s="13">
        <v>6.0040851199999999E-4</v>
      </c>
      <c r="FA476" s="13">
        <v>5.9575317200000004E-4</v>
      </c>
      <c r="FB476" s="13">
        <v>5.9144717999999998E-4</v>
      </c>
      <c r="FC476" s="13">
        <v>5.876193639999999E-4</v>
      </c>
      <c r="FD476" s="13">
        <v>5.8393462799999991E-4</v>
      </c>
      <c r="FE476" s="13">
        <v>5.8009034400000005E-4</v>
      </c>
      <c r="FF476" s="13">
        <v>5.7564720800000002E-4</v>
      </c>
      <c r="FG476" s="13">
        <v>5.7068531599999996E-4</v>
      </c>
      <c r="FH476" s="13">
        <v>5.655527E-4</v>
      </c>
      <c r="FI476" s="13">
        <v>5.6044056800000006E-4</v>
      </c>
      <c r="FJ476" s="13">
        <v>5.55363276E-4</v>
      </c>
      <c r="FK476" s="13">
        <v>5.5026514400000005E-4</v>
      </c>
      <c r="FL476" s="13">
        <v>5.4560086400000005E-4</v>
      </c>
      <c r="FM476" s="13">
        <v>5.4100417199999995E-4</v>
      </c>
      <c r="FN476" s="13">
        <v>5.3662696799999994E-4</v>
      </c>
      <c r="FO476" s="13">
        <v>5.3256335599999999E-4</v>
      </c>
      <c r="FP476" s="13">
        <v>5.2850039199999995E-4</v>
      </c>
      <c r="FQ476" s="13">
        <v>5.2419412400000001E-4</v>
      </c>
      <c r="FR476" s="13">
        <v>5.200473879999999E-4</v>
      </c>
      <c r="FS476" s="13">
        <v>5.1560862399999997E-4</v>
      </c>
      <c r="FT476" s="13">
        <v>5.1038824799999995E-4</v>
      </c>
      <c r="FU476" s="13">
        <v>5.0543124799999996E-4</v>
      </c>
      <c r="FV476" s="13">
        <v>5.0053737199999993E-4</v>
      </c>
      <c r="FW476" s="13">
        <v>4.9508333599999996E-4</v>
      </c>
      <c r="FX476" s="13">
        <v>4.9006104000000003E-4</v>
      </c>
      <c r="FY476" s="13">
        <v>4.8491863999999997E-4</v>
      </c>
      <c r="FZ476" s="13">
        <v>4.7951023199999999E-4</v>
      </c>
      <c r="GA476" s="13">
        <v>4.7481596400000001E-4</v>
      </c>
      <c r="GB476" s="13">
        <v>4.7082266399999998E-4</v>
      </c>
      <c r="GC476" s="13">
        <v>4.6680930400000003E-4</v>
      </c>
      <c r="GD476" s="13">
        <v>4.6308393599999998E-4</v>
      </c>
      <c r="GE476" s="13">
        <v>4.5979741599999993E-4</v>
      </c>
      <c r="GF476" s="13">
        <v>4.5615022399999997E-4</v>
      </c>
      <c r="GG476" s="13">
        <v>4.5200512799999998E-4</v>
      </c>
      <c r="GH476" s="13">
        <v>4.4774166800000002E-4</v>
      </c>
      <c r="GI476" s="13">
        <v>4.4318394800000005E-4</v>
      </c>
      <c r="GJ476" s="13">
        <v>4.3863493599999998E-4</v>
      </c>
      <c r="GK476" s="13">
        <v>4.3457669199999999E-4</v>
      </c>
      <c r="GL476" s="13">
        <v>4.3099755999999995E-4</v>
      </c>
      <c r="GM476" s="13">
        <v>4.2774283199999998E-4</v>
      </c>
      <c r="GN476" s="13">
        <v>4.2496772399999998E-4</v>
      </c>
      <c r="GO476" s="13">
        <v>4.2241281999999997E-4</v>
      </c>
      <c r="GP476" s="13">
        <v>4.19453672E-4</v>
      </c>
      <c r="GQ476" s="13">
        <v>4.1673317199999999E-4</v>
      </c>
      <c r="GR476" s="13">
        <v>4.1431869599999998E-4</v>
      </c>
      <c r="GS476" s="13">
        <v>4.1115261999999999E-4</v>
      </c>
      <c r="GT476" s="13">
        <v>4.0785782800000002E-4</v>
      </c>
      <c r="GU476" s="13">
        <v>4.0475692800000002E-4</v>
      </c>
      <c r="GV476" s="13">
        <v>4.0154502000000003E-4</v>
      </c>
      <c r="GW476" s="13">
        <v>3.9845323599999998E-4</v>
      </c>
      <c r="GX476" s="13">
        <v>3.9577150399999999E-4</v>
      </c>
    </row>
    <row r="477" spans="1:206" x14ac:dyDescent="0.25">
      <c r="A477" s="13" t="str">
        <f t="shared" si="6"/>
        <v>Boom-VERY COARSE-1.2-20-20</v>
      </c>
      <c r="B477" s="13" t="s">
        <v>57</v>
      </c>
      <c r="C477" s="13" t="s">
        <v>32</v>
      </c>
      <c r="D477" s="23">
        <v>1.2</v>
      </c>
      <c r="E477" s="23">
        <v>20</v>
      </c>
      <c r="F477" s="32">
        <v>20</v>
      </c>
      <c r="G477" s="13">
        <v>0.12979404</v>
      </c>
      <c r="H477" s="13">
        <v>8.8550706000000007E-2</v>
      </c>
      <c r="I477" s="13">
        <v>6.5434232000000009E-2</v>
      </c>
      <c r="J477" s="13">
        <v>5.01495E-2</v>
      </c>
      <c r="K477" s="13">
        <v>3.9808233999999998E-2</v>
      </c>
      <c r="L477" s="13">
        <v>3.327923E-2</v>
      </c>
      <c r="M477" s="13">
        <v>2.8441658000000002E-2</v>
      </c>
      <c r="N477" s="13">
        <v>2.4676026E-2</v>
      </c>
      <c r="O477" s="13">
        <v>2.1642834E-2</v>
      </c>
      <c r="P477" s="13">
        <v>1.9064683999999998E-2</v>
      </c>
      <c r="Q477" s="13">
        <v>1.6773762000000001E-2</v>
      </c>
      <c r="R477" s="13">
        <v>1.4781682000000001E-2</v>
      </c>
      <c r="S477" s="13">
        <v>1.3003459999999998E-2</v>
      </c>
      <c r="T477" s="13">
        <v>1.13659664E-2</v>
      </c>
      <c r="U477" s="13">
        <v>9.8814416000000006E-3</v>
      </c>
      <c r="V477" s="13">
        <v>8.5689523999999996E-3</v>
      </c>
      <c r="W477" s="13">
        <v>7.3676780000000008E-3</v>
      </c>
      <c r="X477" s="13">
        <v>6.546463399999999E-3</v>
      </c>
      <c r="Y477" s="13">
        <v>5.8602368000000007E-3</v>
      </c>
      <c r="Z477" s="13">
        <v>5.2774473999999995E-3</v>
      </c>
      <c r="AA477" s="13">
        <v>4.7615468000000005E-3</v>
      </c>
      <c r="AB477" s="13">
        <v>4.284286E-3</v>
      </c>
      <c r="AC477" s="13">
        <v>3.8770227999999998E-3</v>
      </c>
      <c r="AD477" s="13">
        <v>3.52492E-3</v>
      </c>
      <c r="AE477" s="13">
        <v>3.2162116000000003E-3</v>
      </c>
      <c r="AF477" s="13">
        <v>2.9502908000000002E-3</v>
      </c>
      <c r="AG477" s="13">
        <v>2.7133449999999998E-3</v>
      </c>
      <c r="AH477" s="13">
        <v>2.5039498000000004E-3</v>
      </c>
      <c r="AI477" s="13">
        <v>2.3192788000000004E-3</v>
      </c>
      <c r="AJ477" s="13">
        <v>2.1522924000000002E-3</v>
      </c>
      <c r="AK477" s="13">
        <v>2.0025977999999999E-3</v>
      </c>
      <c r="AL477" s="13">
        <v>1.8694062000000002E-3</v>
      </c>
      <c r="AM477" s="13">
        <v>1.7479076000000001E-3</v>
      </c>
      <c r="AN477" s="13">
        <v>1.6383304E-3</v>
      </c>
      <c r="AO477" s="13">
        <v>1.5395783999999999E-3</v>
      </c>
      <c r="AP477" s="13">
        <v>1.4483011200000001E-3</v>
      </c>
      <c r="AQ477" s="13">
        <v>1.3664125599999999E-3</v>
      </c>
      <c r="AR477" s="13">
        <v>1.2927794799999998E-3</v>
      </c>
      <c r="AS477" s="13">
        <v>1.2252106400000001E-3</v>
      </c>
      <c r="AT477" s="13">
        <v>1.16391652E-3</v>
      </c>
      <c r="AU477" s="13">
        <v>1.10844564E-3</v>
      </c>
      <c r="AV477" s="13">
        <v>1.0579269199999998E-3</v>
      </c>
      <c r="AW477" s="13">
        <v>1.0119699199999999E-3</v>
      </c>
      <c r="AX477" s="13">
        <v>9.6844892000000002E-4</v>
      </c>
      <c r="AY477" s="13">
        <v>9.2958320000000006E-4</v>
      </c>
      <c r="AZ477" s="13">
        <v>8.9343983999999989E-4</v>
      </c>
      <c r="BA477" s="13">
        <v>8.6002947999999993E-4</v>
      </c>
      <c r="BB477" s="13">
        <v>8.2893864000000003E-4</v>
      </c>
      <c r="BC477" s="13">
        <v>8.0088540000000001E-4</v>
      </c>
      <c r="BD477" s="13">
        <v>7.7375563999999993E-4</v>
      </c>
      <c r="BE477" s="13">
        <v>7.4944702000000001E-4</v>
      </c>
      <c r="BF477" s="13">
        <v>7.256604200000001E-4</v>
      </c>
      <c r="BG477" s="13">
        <v>7.0328869999999996E-4</v>
      </c>
      <c r="BH477" s="13">
        <v>6.8259954E-4</v>
      </c>
      <c r="BI477" s="13">
        <v>6.6267954000000001E-4</v>
      </c>
      <c r="BJ477" s="13">
        <v>6.4384144000000001E-4</v>
      </c>
      <c r="BK477" s="13">
        <v>6.2626295999999989E-4</v>
      </c>
      <c r="BL477" s="13">
        <v>6.0947319999999998E-4</v>
      </c>
      <c r="BM477" s="13">
        <v>5.9326322E-4</v>
      </c>
      <c r="BN477" s="13">
        <v>5.7872288E-4</v>
      </c>
      <c r="BO477" s="13">
        <v>5.6478989999999998E-4</v>
      </c>
      <c r="BP477" s="13">
        <v>5.5234220000000001E-4</v>
      </c>
      <c r="BQ477" s="13">
        <v>5.4057355999999996E-4</v>
      </c>
      <c r="BR477" s="13">
        <v>5.2966695999999999E-4</v>
      </c>
      <c r="BS477" s="13">
        <v>5.1923491999999994E-4</v>
      </c>
      <c r="BT477" s="13">
        <v>5.0907442000000004E-4</v>
      </c>
      <c r="BU477" s="13">
        <v>4.9982781999999997E-4</v>
      </c>
      <c r="BV477" s="13">
        <v>4.9089399999999997E-4</v>
      </c>
      <c r="BW477" s="13">
        <v>4.8296753999999996E-4</v>
      </c>
      <c r="BX477" s="13">
        <v>4.7446979999999999E-4</v>
      </c>
      <c r="BY477" s="13">
        <v>4.6600153999999997E-4</v>
      </c>
      <c r="BZ477" s="13">
        <v>4.5735951999999994E-4</v>
      </c>
      <c r="CA477" s="13">
        <v>4.4894471999999995E-4</v>
      </c>
      <c r="CB477" s="13">
        <v>4.4063141999999998E-4</v>
      </c>
      <c r="CC477" s="13">
        <v>4.3259971999999998E-4</v>
      </c>
      <c r="CD477" s="13">
        <v>4.2527454000000002E-4</v>
      </c>
      <c r="CE477" s="13">
        <v>4.1799045999999998E-4</v>
      </c>
      <c r="CF477" s="13">
        <v>4.1020027999999996E-4</v>
      </c>
      <c r="CG477" s="13">
        <v>4.0308919999999999E-4</v>
      </c>
      <c r="CH477" s="13">
        <v>3.9613073999999999E-4</v>
      </c>
      <c r="CI477" s="13">
        <v>3.8975697999999999E-4</v>
      </c>
      <c r="CJ477" s="13">
        <v>3.8411628000000001E-4</v>
      </c>
      <c r="CK477" s="13">
        <v>3.7808844000000003E-4</v>
      </c>
      <c r="CL477" s="13">
        <v>3.7205115999999999E-4</v>
      </c>
      <c r="CM477" s="13">
        <v>3.6621334E-4</v>
      </c>
      <c r="CN477" s="13">
        <v>3.6039937199999999E-4</v>
      </c>
      <c r="CO477" s="13">
        <v>3.5493611200000002E-4</v>
      </c>
      <c r="CP477" s="13">
        <v>3.5026027599999995E-4</v>
      </c>
      <c r="CQ477" s="13">
        <v>3.45494124E-4</v>
      </c>
      <c r="CR477" s="13">
        <v>3.4061279999999996E-4</v>
      </c>
      <c r="CS477" s="13">
        <v>3.3600340799999997E-4</v>
      </c>
      <c r="CT477" s="13">
        <v>3.3042005599999999E-4</v>
      </c>
      <c r="CU477" s="13">
        <v>3.2555367599999997E-4</v>
      </c>
      <c r="CV477" s="13">
        <v>3.2140790399999997E-4</v>
      </c>
      <c r="CW477" s="13">
        <v>3.1665082399999999E-4</v>
      </c>
      <c r="CX477" s="13">
        <v>3.1257362399999996E-4</v>
      </c>
      <c r="CY477" s="13">
        <v>3.0858358399999997E-4</v>
      </c>
      <c r="CZ477" s="13">
        <v>3.0437235600000001E-4</v>
      </c>
      <c r="DA477" s="13">
        <v>3.0025607599999996E-4</v>
      </c>
      <c r="DB477" s="13">
        <v>2.9593913599999994E-4</v>
      </c>
      <c r="DC477" s="13">
        <v>2.9215125999999998E-4</v>
      </c>
      <c r="DD477" s="13">
        <v>2.89249624E-4</v>
      </c>
      <c r="DE477" s="13">
        <v>2.8630482799999997E-4</v>
      </c>
      <c r="DF477" s="13">
        <v>2.8350862800000001E-4</v>
      </c>
      <c r="DG477" s="13">
        <v>2.8165539200000002E-4</v>
      </c>
      <c r="DH477" s="13">
        <v>2.7958973999999998E-4</v>
      </c>
      <c r="DI477" s="13">
        <v>2.7714658800000001E-4</v>
      </c>
      <c r="DJ477" s="13">
        <v>2.7443985599999996E-4</v>
      </c>
      <c r="DK477" s="13">
        <v>2.7184870000000001E-4</v>
      </c>
      <c r="DL477" s="13">
        <v>2.6978083599999998E-4</v>
      </c>
      <c r="DM477" s="13">
        <v>2.6835298399999999E-4</v>
      </c>
      <c r="DN477" s="13">
        <v>2.6623760000000005E-4</v>
      </c>
      <c r="DO477" s="13">
        <v>2.6464144799999997E-4</v>
      </c>
      <c r="DP477" s="13">
        <v>2.6303332E-4</v>
      </c>
      <c r="DQ477" s="13">
        <v>2.6072838800000002E-4</v>
      </c>
      <c r="DR477" s="13">
        <v>2.5877413199999999E-4</v>
      </c>
      <c r="DS477" s="13">
        <v>2.5700871999999997E-4</v>
      </c>
      <c r="DT477" s="13">
        <v>2.5560726799999999E-4</v>
      </c>
      <c r="DU477" s="13">
        <v>2.5415871999999998E-4</v>
      </c>
      <c r="DV477" s="13">
        <v>2.5284969199999998E-4</v>
      </c>
      <c r="DW477" s="13">
        <v>2.5116728000000002E-4</v>
      </c>
      <c r="DX477" s="13">
        <v>2.4948312399999999E-4</v>
      </c>
      <c r="DY477" s="13">
        <v>2.4820392000000002E-4</v>
      </c>
      <c r="DZ477" s="13">
        <v>2.4701517599999995E-4</v>
      </c>
      <c r="EA477" s="13">
        <v>2.4647948800000002E-4</v>
      </c>
      <c r="EB477" s="13">
        <v>2.4559909599999999E-4</v>
      </c>
      <c r="EC477" s="13">
        <v>2.44308716E-4</v>
      </c>
      <c r="ED477" s="13">
        <v>2.4302377200000001E-4</v>
      </c>
      <c r="EE477" s="13">
        <v>2.4171662399999997E-4</v>
      </c>
      <c r="EF477" s="13">
        <v>2.4030195999999999E-4</v>
      </c>
      <c r="EG477" s="13">
        <v>2.3888041199999997E-4</v>
      </c>
      <c r="EH477" s="13">
        <v>2.38389328E-4</v>
      </c>
      <c r="EI477" s="13">
        <v>2.3798180799999998E-4</v>
      </c>
      <c r="EJ477" s="13">
        <v>2.3692227199999998E-4</v>
      </c>
      <c r="EK477" s="13">
        <v>2.3538932399999997E-4</v>
      </c>
      <c r="EL477" s="13">
        <v>2.3440897999999998E-4</v>
      </c>
      <c r="EM477" s="13">
        <v>2.3368145600000001E-4</v>
      </c>
      <c r="EN477" s="13">
        <v>2.3278707599999997E-4</v>
      </c>
      <c r="EO477" s="13">
        <v>2.3218649999999998E-4</v>
      </c>
      <c r="EP477" s="13">
        <v>2.3202616399999997E-4</v>
      </c>
      <c r="EQ477" s="13">
        <v>2.3188932000000001E-4</v>
      </c>
      <c r="ER477" s="13">
        <v>2.3083112399999999E-4</v>
      </c>
      <c r="ES477" s="13">
        <v>2.2931020400000001E-4</v>
      </c>
      <c r="ET477" s="13">
        <v>2.2793485599999997E-4</v>
      </c>
      <c r="EU477" s="13">
        <v>2.2710237599999998E-4</v>
      </c>
      <c r="EV477" s="13">
        <v>2.2588139599999998E-4</v>
      </c>
      <c r="EW477" s="13">
        <v>2.2474462799999999E-4</v>
      </c>
      <c r="EX477" s="13">
        <v>2.2452264799999999E-4</v>
      </c>
      <c r="EY477" s="13">
        <v>2.2450344399999996E-4</v>
      </c>
      <c r="EZ477" s="13">
        <v>2.24157808E-4</v>
      </c>
      <c r="FA477" s="13">
        <v>2.2360201600000001E-4</v>
      </c>
      <c r="FB477" s="13">
        <v>2.2306143200000002E-4</v>
      </c>
      <c r="FC477" s="13">
        <v>2.2220261199999998E-4</v>
      </c>
      <c r="FD477" s="13">
        <v>2.2128560000000001E-4</v>
      </c>
      <c r="FE477" s="13">
        <v>2.1998575999999999E-4</v>
      </c>
      <c r="FF477" s="13">
        <v>2.1839869199999996E-4</v>
      </c>
      <c r="FG477" s="13">
        <v>2.1720094000000001E-4</v>
      </c>
      <c r="FH477" s="13">
        <v>2.15814424E-4</v>
      </c>
      <c r="FI477" s="13">
        <v>2.1409960400000001E-4</v>
      </c>
      <c r="FJ477" s="13">
        <v>2.1281084799999999E-4</v>
      </c>
      <c r="FK477" s="13">
        <v>2.1206721999999996E-4</v>
      </c>
      <c r="FL477" s="13">
        <v>2.1151157199999999E-4</v>
      </c>
      <c r="FM477" s="13">
        <v>2.11331328E-4</v>
      </c>
      <c r="FN477" s="13">
        <v>2.1141561199999997E-4</v>
      </c>
      <c r="FO477" s="13">
        <v>2.1093776000000002E-4</v>
      </c>
      <c r="FP477" s="13">
        <v>2.10506212E-4</v>
      </c>
      <c r="FQ477" s="13">
        <v>2.10223916E-4</v>
      </c>
      <c r="FR477" s="13">
        <v>2.0925378399999999E-4</v>
      </c>
      <c r="FS477" s="13">
        <v>2.0796307999999998E-4</v>
      </c>
      <c r="FT477" s="13">
        <v>2.0627293999999998E-4</v>
      </c>
      <c r="FU477" s="13">
        <v>2.04210604E-4</v>
      </c>
      <c r="FV477" s="13">
        <v>2.0240164799999999E-4</v>
      </c>
      <c r="FW477" s="13">
        <v>2.0074721600000001E-4</v>
      </c>
      <c r="FX477" s="13">
        <v>1.9924201199999998E-4</v>
      </c>
      <c r="FY477" s="13">
        <v>1.9891492E-4</v>
      </c>
      <c r="FZ477" s="13">
        <v>1.9937060000000003E-4</v>
      </c>
      <c r="GA477" s="13">
        <v>1.9951688399999997E-4</v>
      </c>
      <c r="GB477" s="13">
        <v>1.9970143599999998E-4</v>
      </c>
      <c r="GC477" s="13">
        <v>2.0022558799999998E-4</v>
      </c>
      <c r="GD477" s="13">
        <v>2.00577872E-4</v>
      </c>
      <c r="GE477" s="13">
        <v>2.0031708799999996E-4</v>
      </c>
      <c r="GF477" s="13">
        <v>1.9955465999999997E-4</v>
      </c>
      <c r="GG477" s="13">
        <v>1.9862823599999999E-4</v>
      </c>
      <c r="GH477" s="13">
        <v>1.9747866E-4</v>
      </c>
      <c r="GI477" s="13">
        <v>1.9581071999999998E-4</v>
      </c>
      <c r="GJ477" s="13">
        <v>1.9391864399999998E-4</v>
      </c>
      <c r="GK477" s="13">
        <v>1.9220738000000001E-4</v>
      </c>
      <c r="GL477" s="13">
        <v>1.9114978E-4</v>
      </c>
      <c r="GM477" s="13">
        <v>1.9063386399999999E-4</v>
      </c>
      <c r="GN477" s="13">
        <v>1.9017997599999999E-4</v>
      </c>
      <c r="GO477" s="13">
        <v>1.9025759599999999E-4</v>
      </c>
      <c r="GP477" s="13">
        <v>1.91076844E-4</v>
      </c>
      <c r="GQ477" s="13">
        <v>1.9191866399999999E-4</v>
      </c>
      <c r="GR477" s="13">
        <v>1.92451068E-4</v>
      </c>
      <c r="GS477" s="13">
        <v>1.9272195199999999E-4</v>
      </c>
      <c r="GT477" s="13">
        <v>1.92548444E-4</v>
      </c>
      <c r="GU477" s="13">
        <v>1.9196124399999999E-4</v>
      </c>
      <c r="GV477" s="13">
        <v>1.9108328399999999E-4</v>
      </c>
      <c r="GW477" s="13">
        <v>1.8972329199999998E-4</v>
      </c>
      <c r="GX477" s="13">
        <v>1.8846232399999998E-4</v>
      </c>
    </row>
    <row r="478" spans="1:206" x14ac:dyDescent="0.25">
      <c r="A478" s="13" t="str">
        <f t="shared" si="6"/>
        <v>Boom-VERY COARSE-1.2-14-20</v>
      </c>
      <c r="B478" s="13" t="s">
        <v>57</v>
      </c>
      <c r="C478" s="13" t="s">
        <v>32</v>
      </c>
      <c r="D478" s="23">
        <v>1.2</v>
      </c>
      <c r="E478" s="23">
        <v>14</v>
      </c>
      <c r="F478" s="32">
        <v>20</v>
      </c>
      <c r="G478" s="13">
        <v>9.5948324000000001E-2</v>
      </c>
      <c r="H478" s="13">
        <v>6.1181241999999997E-2</v>
      </c>
      <c r="I478" s="13">
        <v>4.2471457999999997E-2</v>
      </c>
      <c r="J478" s="13">
        <v>3.1841717999999998E-2</v>
      </c>
      <c r="K478" s="13">
        <v>2.5488997999999999E-2</v>
      </c>
      <c r="L478" s="13">
        <v>2.1360560000000001E-2</v>
      </c>
      <c r="M478" s="13">
        <v>1.7919666000000001E-2</v>
      </c>
      <c r="N478" s="13">
        <v>1.5280754000000001E-2</v>
      </c>
      <c r="O478" s="13">
        <v>1.3204554E-2</v>
      </c>
      <c r="P478" s="13">
        <v>1.1440546399999999E-2</v>
      </c>
      <c r="Q478" s="13">
        <v>9.9387208000000001E-3</v>
      </c>
      <c r="R478" s="13">
        <v>8.6275744000000008E-3</v>
      </c>
      <c r="S478" s="13">
        <v>7.4722008000000003E-3</v>
      </c>
      <c r="T478" s="13">
        <v>6.4567139999999997E-3</v>
      </c>
      <c r="U478" s="13">
        <v>5.5723385999999998E-3</v>
      </c>
      <c r="V478" s="13">
        <v>4.7782281999999999E-3</v>
      </c>
      <c r="W478" s="13">
        <v>4.0627516000000001E-3</v>
      </c>
      <c r="X478" s="13">
        <v>3.641675E-3</v>
      </c>
      <c r="Y478" s="13">
        <v>3.2874899999999997E-3</v>
      </c>
      <c r="Z478" s="13">
        <v>2.926307E-3</v>
      </c>
      <c r="AA478" s="13">
        <v>2.6241457999999999E-3</v>
      </c>
      <c r="AB478" s="13">
        <v>2.3699262000000001E-3</v>
      </c>
      <c r="AC478" s="13">
        <v>2.1542514E-3</v>
      </c>
      <c r="AD478" s="13">
        <v>1.9674139999999998E-3</v>
      </c>
      <c r="AE478" s="13">
        <v>1.8076752E-3</v>
      </c>
      <c r="AF478" s="13">
        <v>1.6682054E-3</v>
      </c>
      <c r="AG478" s="13">
        <v>1.5465548800000001E-3</v>
      </c>
      <c r="AH478" s="13">
        <v>1.440581E-3</v>
      </c>
      <c r="AI478" s="13">
        <v>1.3481508399999999E-3</v>
      </c>
      <c r="AJ478" s="13">
        <v>1.26659004E-3</v>
      </c>
      <c r="AK478" s="13">
        <v>1.1956750799999999E-3</v>
      </c>
      <c r="AL478" s="13">
        <v>1.13336524E-3</v>
      </c>
      <c r="AM478" s="13">
        <v>1.0777767200000001E-3</v>
      </c>
      <c r="AN478" s="13">
        <v>1.0290568400000001E-3</v>
      </c>
      <c r="AO478" s="13">
        <v>9.8505940000000007E-4</v>
      </c>
      <c r="AP478" s="13">
        <v>9.4474315999999985E-4</v>
      </c>
      <c r="AQ478" s="13">
        <v>9.0844659999999992E-4</v>
      </c>
      <c r="AR478" s="13">
        <v>8.7485375999999998E-4</v>
      </c>
      <c r="AS478" s="13">
        <v>8.4437067999999999E-4</v>
      </c>
      <c r="AT478" s="13">
        <v>8.1652035999999991E-4</v>
      </c>
      <c r="AU478" s="13">
        <v>7.9101224000000003E-4</v>
      </c>
      <c r="AV478" s="13">
        <v>7.6758356E-4</v>
      </c>
      <c r="AW478" s="13">
        <v>7.4646916000000005E-4</v>
      </c>
      <c r="AX478" s="13">
        <v>7.2615348000000003E-4</v>
      </c>
      <c r="AY478" s="13">
        <v>7.0708548000000002E-4</v>
      </c>
      <c r="AZ478" s="13">
        <v>6.8963475999999995E-4</v>
      </c>
      <c r="BA478" s="13">
        <v>6.7221643999999998E-4</v>
      </c>
      <c r="BB478" s="13">
        <v>6.5638958000000002E-4</v>
      </c>
      <c r="BC478" s="13">
        <v>6.4071775999999996E-4</v>
      </c>
      <c r="BD478" s="13">
        <v>6.2606406000000005E-4</v>
      </c>
      <c r="BE478" s="13">
        <v>6.1205877999999988E-4</v>
      </c>
      <c r="BF478" s="13">
        <v>5.9883452E-4</v>
      </c>
      <c r="BG478" s="13">
        <v>5.8609657999999999E-4</v>
      </c>
      <c r="BH478" s="13">
        <v>5.7432117999999996E-4</v>
      </c>
      <c r="BI478" s="13">
        <v>5.6331187999999999E-4</v>
      </c>
      <c r="BJ478" s="13">
        <v>5.5256470000000009E-4</v>
      </c>
      <c r="BK478" s="13">
        <v>5.4324932000000001E-4</v>
      </c>
      <c r="BL478" s="13">
        <v>5.3384245999999998E-4</v>
      </c>
      <c r="BM478" s="13">
        <v>5.2517690000000001E-4</v>
      </c>
      <c r="BN478" s="13">
        <v>5.1733631999999999E-4</v>
      </c>
      <c r="BO478" s="13">
        <v>5.0948797999999997E-4</v>
      </c>
      <c r="BP478" s="13">
        <v>5.0252047999999993E-4</v>
      </c>
      <c r="BQ478" s="13">
        <v>4.9613147999999995E-4</v>
      </c>
      <c r="BR478" s="13">
        <v>4.8934467999999995E-4</v>
      </c>
      <c r="BS478" s="13">
        <v>4.8254633999999998E-4</v>
      </c>
      <c r="BT478" s="13">
        <v>4.7652765199999997E-4</v>
      </c>
      <c r="BU478" s="13">
        <v>4.7016197599999998E-4</v>
      </c>
      <c r="BV478" s="13">
        <v>4.6450083999999997E-4</v>
      </c>
      <c r="BW478" s="13">
        <v>4.5949218400000001E-4</v>
      </c>
      <c r="BX478" s="13">
        <v>4.5440799199999998E-4</v>
      </c>
      <c r="BY478" s="13">
        <v>4.4935187599999998E-4</v>
      </c>
      <c r="BZ478" s="13">
        <v>4.4411326800000001E-4</v>
      </c>
      <c r="CA478" s="13">
        <v>4.3926807200000002E-4</v>
      </c>
      <c r="CB478" s="13">
        <v>4.3504959600000002E-4</v>
      </c>
      <c r="CC478" s="13">
        <v>4.3121560400000001E-4</v>
      </c>
      <c r="CD478" s="13">
        <v>4.2735964399999996E-4</v>
      </c>
      <c r="CE478" s="13">
        <v>4.2369818399999999E-4</v>
      </c>
      <c r="CF478" s="13">
        <v>4.1997651200000003E-4</v>
      </c>
      <c r="CG478" s="13">
        <v>4.1563301599999999E-4</v>
      </c>
      <c r="CH478" s="13">
        <v>4.1147803600000003E-4</v>
      </c>
      <c r="CI478" s="13">
        <v>4.0816398399999999E-4</v>
      </c>
      <c r="CJ478" s="13">
        <v>4.0516948799999998E-4</v>
      </c>
      <c r="CK478" s="13">
        <v>4.0196149199999998E-4</v>
      </c>
      <c r="CL478" s="13">
        <v>3.9878228400000004E-4</v>
      </c>
      <c r="CM478" s="13">
        <v>3.9614924399999994E-4</v>
      </c>
      <c r="CN478" s="13">
        <v>3.9287949199999999E-4</v>
      </c>
      <c r="CO478" s="13">
        <v>3.8948477599999999E-4</v>
      </c>
      <c r="CP478" s="13">
        <v>3.8625077599999992E-4</v>
      </c>
      <c r="CQ478" s="13">
        <v>3.8346871200000001E-4</v>
      </c>
      <c r="CR478" s="13">
        <v>3.80979172E-4</v>
      </c>
      <c r="CS478" s="13">
        <v>3.78359744E-4</v>
      </c>
      <c r="CT478" s="13">
        <v>3.7590670400000002E-4</v>
      </c>
      <c r="CU478" s="13">
        <v>3.7387694799999994E-4</v>
      </c>
      <c r="CV478" s="13">
        <v>3.7185116399999997E-4</v>
      </c>
      <c r="CW478" s="13">
        <v>3.6893783600000003E-4</v>
      </c>
      <c r="CX478" s="13">
        <v>3.6589214799999999E-4</v>
      </c>
      <c r="CY478" s="13">
        <v>3.6320834799999997E-4</v>
      </c>
      <c r="CZ478" s="13">
        <v>3.6070569599999999E-4</v>
      </c>
      <c r="DA478" s="13">
        <v>3.5771212799999997E-4</v>
      </c>
      <c r="DB478" s="13">
        <v>3.5440557200000001E-4</v>
      </c>
      <c r="DC478" s="13">
        <v>3.5078596800000003E-4</v>
      </c>
      <c r="DD478" s="13">
        <v>3.4640983199999998E-4</v>
      </c>
      <c r="DE478" s="13">
        <v>3.4108381599999999E-4</v>
      </c>
      <c r="DF478" s="13">
        <v>3.3562858799999996E-4</v>
      </c>
      <c r="DG478" s="13">
        <v>3.3100398799999997E-4</v>
      </c>
      <c r="DH478" s="13">
        <v>3.2642455200000003E-4</v>
      </c>
      <c r="DI478" s="13">
        <v>3.2172455600000001E-4</v>
      </c>
      <c r="DJ478" s="13">
        <v>3.1701446799999998E-4</v>
      </c>
      <c r="DK478" s="13">
        <v>3.1250778399999997E-4</v>
      </c>
      <c r="DL478" s="13">
        <v>3.0787862399999998E-4</v>
      </c>
      <c r="DM478" s="13">
        <v>3.0309095599999997E-4</v>
      </c>
      <c r="DN478" s="13">
        <v>2.9890197600000002E-4</v>
      </c>
      <c r="DO478" s="13">
        <v>2.9550629199999998E-4</v>
      </c>
      <c r="DP478" s="13">
        <v>2.9190421599999995E-4</v>
      </c>
      <c r="DQ478" s="13">
        <v>2.8788779199999994E-4</v>
      </c>
      <c r="DR478" s="13">
        <v>2.8434517199999999E-4</v>
      </c>
      <c r="DS478" s="13">
        <v>2.8101375999999999E-4</v>
      </c>
      <c r="DT478" s="13">
        <v>2.7720441599999999E-4</v>
      </c>
      <c r="DU478" s="13">
        <v>2.7360898400000003E-4</v>
      </c>
      <c r="DV478" s="13">
        <v>2.7030214399999995E-4</v>
      </c>
      <c r="DW478" s="13">
        <v>2.6716928399999999E-4</v>
      </c>
      <c r="DX478" s="13">
        <v>2.6431991199999999E-4</v>
      </c>
      <c r="DY478" s="13">
        <v>2.6102333999999998E-4</v>
      </c>
      <c r="DZ478" s="13">
        <v>2.5788402000000003E-4</v>
      </c>
      <c r="EA478" s="13">
        <v>2.5515720799999998E-4</v>
      </c>
      <c r="EB478" s="13">
        <v>2.5194099599999995E-4</v>
      </c>
      <c r="EC478" s="13">
        <v>2.4873685599999999E-4</v>
      </c>
      <c r="ED478" s="13">
        <v>2.4587717599999998E-4</v>
      </c>
      <c r="EE478" s="13">
        <v>2.4312135599999999E-4</v>
      </c>
      <c r="EF478" s="13">
        <v>2.404769E-4</v>
      </c>
      <c r="EG478" s="13">
        <v>2.38102024E-4</v>
      </c>
      <c r="EH478" s="13">
        <v>2.3584510400000001E-4</v>
      </c>
      <c r="EI478" s="13">
        <v>2.3387877599999999E-4</v>
      </c>
      <c r="EJ478" s="13">
        <v>2.3213088E-4</v>
      </c>
      <c r="EK478" s="13">
        <v>2.3059445200000002E-4</v>
      </c>
      <c r="EL478" s="13">
        <v>2.2979203199999999E-4</v>
      </c>
      <c r="EM478" s="13">
        <v>2.2931217999999997E-4</v>
      </c>
      <c r="EN478" s="13">
        <v>2.2850040400000001E-4</v>
      </c>
      <c r="EO478" s="13">
        <v>2.27654296E-4</v>
      </c>
      <c r="EP478" s="13">
        <v>2.26746632E-4</v>
      </c>
      <c r="EQ478" s="13">
        <v>2.2564831599999999E-4</v>
      </c>
      <c r="ER478" s="13">
        <v>2.2440414000000002E-4</v>
      </c>
      <c r="ES478" s="13">
        <v>2.2335094799999996E-4</v>
      </c>
      <c r="ET478" s="13">
        <v>2.2256652399999996E-4</v>
      </c>
      <c r="EU478" s="13">
        <v>2.2181000799999999E-4</v>
      </c>
      <c r="EV478" s="13">
        <v>2.2073904800000001E-4</v>
      </c>
      <c r="EW478" s="13">
        <v>2.1960665199999998E-4</v>
      </c>
      <c r="EX478" s="13">
        <v>2.1879513199999997E-4</v>
      </c>
      <c r="EY478" s="13">
        <v>2.1784508799999999E-4</v>
      </c>
      <c r="EZ478" s="13">
        <v>2.1656595999999998E-4</v>
      </c>
      <c r="FA478" s="13">
        <v>2.1542837199999999E-4</v>
      </c>
      <c r="FB478" s="13">
        <v>2.1436123200000001E-4</v>
      </c>
      <c r="FC478" s="13">
        <v>2.1329960399999996E-4</v>
      </c>
      <c r="FD478" s="13">
        <v>2.1231648400000001E-4</v>
      </c>
      <c r="FE478" s="13">
        <v>2.1102347600000001E-4</v>
      </c>
      <c r="FF478" s="13">
        <v>2.0966229999999999E-4</v>
      </c>
      <c r="FG478" s="13">
        <v>2.0845864799999997E-4</v>
      </c>
      <c r="FH478" s="13">
        <v>2.0723054000000002E-4</v>
      </c>
      <c r="FI478" s="13">
        <v>2.06270032E-4</v>
      </c>
      <c r="FJ478" s="13">
        <v>2.0565098799999999E-4</v>
      </c>
      <c r="FK478" s="13">
        <v>2.0536122399999999E-4</v>
      </c>
      <c r="FL478" s="13">
        <v>2.0517014799999999E-4</v>
      </c>
      <c r="FM478" s="13">
        <v>2.0471005999999999E-4</v>
      </c>
      <c r="FN478" s="13">
        <v>2.0381156799999998E-4</v>
      </c>
      <c r="FO478" s="13">
        <v>2.0271216E-4</v>
      </c>
      <c r="FP478" s="13">
        <v>2.0167087999999999E-4</v>
      </c>
      <c r="FQ478" s="13">
        <v>2.0061288400000001E-4</v>
      </c>
      <c r="FR478" s="13">
        <v>1.9947192799999998E-4</v>
      </c>
      <c r="FS478" s="13">
        <v>1.9821371199999998E-4</v>
      </c>
      <c r="FT478" s="13">
        <v>1.9726708E-4</v>
      </c>
      <c r="FU478" s="13">
        <v>1.9674566799999997E-4</v>
      </c>
      <c r="FV478" s="13">
        <v>1.9629161199999999E-4</v>
      </c>
      <c r="FW478" s="13">
        <v>1.9590447999999998E-4</v>
      </c>
      <c r="FX478" s="13">
        <v>1.9571097599999998E-4</v>
      </c>
      <c r="FY478" s="13">
        <v>1.9559238800000002E-4</v>
      </c>
      <c r="FZ478" s="13">
        <v>1.9529083200000002E-4</v>
      </c>
      <c r="GA478" s="13">
        <v>1.9468364799999998E-4</v>
      </c>
      <c r="GB478" s="13">
        <v>1.9369742E-4</v>
      </c>
      <c r="GC478" s="13">
        <v>1.92536092E-4</v>
      </c>
      <c r="GD478" s="13">
        <v>1.9118906399999999E-4</v>
      </c>
      <c r="GE478" s="13">
        <v>1.8972579600000001E-4</v>
      </c>
      <c r="GF478" s="13">
        <v>1.8849042399999999E-4</v>
      </c>
      <c r="GG478" s="13">
        <v>1.8735708000000001E-4</v>
      </c>
      <c r="GH478" s="13">
        <v>1.8641435599999999E-4</v>
      </c>
      <c r="GI478" s="13">
        <v>1.8608057599999998E-4</v>
      </c>
      <c r="GJ478" s="13">
        <v>1.8612330399999998E-4</v>
      </c>
      <c r="GK478" s="13">
        <v>1.8599985199999999E-4</v>
      </c>
      <c r="GL478" s="13">
        <v>1.8585741999999999E-4</v>
      </c>
      <c r="GM478" s="13">
        <v>1.8597696399999999E-4</v>
      </c>
      <c r="GN478" s="13">
        <v>1.8598146400000001E-4</v>
      </c>
      <c r="GO478" s="13">
        <v>1.8538336399999997E-4</v>
      </c>
      <c r="GP478" s="13">
        <v>1.84181916E-4</v>
      </c>
      <c r="GQ478" s="13">
        <v>1.8294543199999999E-4</v>
      </c>
      <c r="GR478" s="13">
        <v>1.8150872000000003E-4</v>
      </c>
      <c r="GS478" s="13">
        <v>1.7949534399999998E-4</v>
      </c>
      <c r="GT478" s="13">
        <v>1.7743786799999996E-4</v>
      </c>
      <c r="GU478" s="13">
        <v>1.76112556E-4</v>
      </c>
      <c r="GV478" s="13">
        <v>1.75531368E-4</v>
      </c>
      <c r="GW478" s="13">
        <v>1.7503616399999999E-4</v>
      </c>
      <c r="GX478" s="13">
        <v>1.7451749999999999E-4</v>
      </c>
    </row>
    <row r="479" spans="1:206" x14ac:dyDescent="0.25">
      <c r="A479" s="13" t="str">
        <f t="shared" si="6"/>
        <v>Boom-VERY COARSE-1.2-7-20</v>
      </c>
      <c r="B479" s="13" t="s">
        <v>57</v>
      </c>
      <c r="C479" s="13" t="s">
        <v>32</v>
      </c>
      <c r="D479" s="23">
        <v>1.2</v>
      </c>
      <c r="E479" s="23">
        <v>7</v>
      </c>
      <c r="F479" s="32">
        <v>20</v>
      </c>
      <c r="G479" s="13">
        <v>4.5851811999999999E-2</v>
      </c>
      <c r="H479" s="13">
        <v>2.3573791999999996E-2</v>
      </c>
      <c r="I479" s="13">
        <v>1.4186967200000001E-2</v>
      </c>
      <c r="J479" s="13">
        <v>1.05936252E-2</v>
      </c>
      <c r="K479" s="13">
        <v>8.6487439999999999E-3</v>
      </c>
      <c r="L479" s="13">
        <v>7.5167485999999995E-3</v>
      </c>
      <c r="M479" s="13">
        <v>6.574088799999999E-3</v>
      </c>
      <c r="N479" s="13">
        <v>6.0193705999999998E-3</v>
      </c>
      <c r="O479" s="13">
        <v>5.5847214000000001E-3</v>
      </c>
      <c r="P479" s="13">
        <v>5.1720192E-3</v>
      </c>
      <c r="Q479" s="13">
        <v>4.7839466000000001E-3</v>
      </c>
      <c r="R479" s="13">
        <v>4.3813415999999997E-3</v>
      </c>
      <c r="S479" s="13">
        <v>3.9644060000000002E-3</v>
      </c>
      <c r="T479" s="13">
        <v>3.5224636000000002E-3</v>
      </c>
      <c r="U479" s="13">
        <v>3.0729648000000004E-3</v>
      </c>
      <c r="V479" s="13">
        <v>2.6317670000000001E-3</v>
      </c>
      <c r="W479" s="13">
        <v>2.2057741999999998E-3</v>
      </c>
      <c r="X479" s="13">
        <v>1.9599522000000001E-3</v>
      </c>
      <c r="Y479" s="13">
        <v>1.7717698000000001E-3</v>
      </c>
      <c r="Z479" s="13">
        <v>1.6258037599999999E-3</v>
      </c>
      <c r="AA479" s="13">
        <v>1.50880668E-3</v>
      </c>
      <c r="AB479" s="13">
        <v>1.4160079200000002E-3</v>
      </c>
      <c r="AC479" s="13">
        <v>1.3442025199999999E-3</v>
      </c>
      <c r="AD479" s="13">
        <v>1.2850601999999998E-3</v>
      </c>
      <c r="AE479" s="13">
        <v>1.2338611200000001E-3</v>
      </c>
      <c r="AF479" s="13">
        <v>1.1888971999999998E-3</v>
      </c>
      <c r="AG479" s="13">
        <v>1.1485440800000002E-3</v>
      </c>
      <c r="AH479" s="13">
        <v>1.1120259199999998E-3</v>
      </c>
      <c r="AI479" s="13">
        <v>1.07842768E-3</v>
      </c>
      <c r="AJ479" s="13">
        <v>1.0467816399999999E-3</v>
      </c>
      <c r="AK479" s="13">
        <v>1.0174678E-3</v>
      </c>
      <c r="AL479" s="13">
        <v>9.8935876000000008E-4</v>
      </c>
      <c r="AM479" s="13">
        <v>9.6265679999999994E-4</v>
      </c>
      <c r="AN479" s="13">
        <v>9.3747087999999999E-4</v>
      </c>
      <c r="AO479" s="13">
        <v>9.1342835999999985E-4</v>
      </c>
      <c r="AP479" s="13">
        <v>8.9052111999999998E-4</v>
      </c>
      <c r="AQ479" s="13">
        <v>8.6879991999999997E-4</v>
      </c>
      <c r="AR479" s="13">
        <v>8.4791803999999997E-4</v>
      </c>
      <c r="AS479" s="13">
        <v>8.2883952000000003E-4</v>
      </c>
      <c r="AT479" s="13">
        <v>8.1071924000000002E-4</v>
      </c>
      <c r="AU479" s="13">
        <v>7.9359767999999994E-4</v>
      </c>
      <c r="AV479" s="13">
        <v>7.7747660000000002E-4</v>
      </c>
      <c r="AW479" s="13">
        <v>7.6203491999999999E-4</v>
      </c>
      <c r="AX479" s="13">
        <v>7.475330800000001E-4</v>
      </c>
      <c r="AY479" s="13">
        <v>7.3382619999999999E-4</v>
      </c>
      <c r="AZ479" s="13">
        <v>7.2085520000000002E-4</v>
      </c>
      <c r="BA479" s="13">
        <v>7.0803299999999995E-4</v>
      </c>
      <c r="BB479" s="13">
        <v>6.9624039999999991E-4</v>
      </c>
      <c r="BC479" s="13">
        <v>6.8451375999999987E-4</v>
      </c>
      <c r="BD479" s="13">
        <v>6.7377628000000003E-4</v>
      </c>
      <c r="BE479" s="13">
        <v>6.6312675999999999E-4</v>
      </c>
      <c r="BF479" s="13">
        <v>6.5276728000000003E-4</v>
      </c>
      <c r="BG479" s="13">
        <v>6.4264193999999993E-4</v>
      </c>
      <c r="BH479" s="13">
        <v>6.3339547999999996E-4</v>
      </c>
      <c r="BI479" s="13">
        <v>6.2399695999999999E-4</v>
      </c>
      <c r="BJ479" s="13">
        <v>6.1493137999999998E-4</v>
      </c>
      <c r="BK479" s="13">
        <v>6.0601627999999999E-4</v>
      </c>
      <c r="BL479" s="13">
        <v>5.9759671999999998E-4</v>
      </c>
      <c r="BM479" s="13">
        <v>5.8896867999999993E-4</v>
      </c>
      <c r="BN479" s="13">
        <v>5.8155997199999996E-4</v>
      </c>
      <c r="BO479" s="13">
        <v>5.73743036E-4</v>
      </c>
      <c r="BP479" s="13">
        <v>5.66380328E-4</v>
      </c>
      <c r="BQ479" s="13">
        <v>5.6000376799999997E-4</v>
      </c>
      <c r="BR479" s="13">
        <v>5.5318982799999999E-4</v>
      </c>
      <c r="BS479" s="13">
        <v>5.4681887200000001E-4</v>
      </c>
      <c r="BT479" s="13">
        <v>5.3998655999999993E-4</v>
      </c>
      <c r="BU479" s="13">
        <v>5.3395742399999998E-4</v>
      </c>
      <c r="BV479" s="13">
        <v>5.2779259200000004E-4</v>
      </c>
      <c r="BW479" s="13">
        <v>5.2236975199999999E-4</v>
      </c>
      <c r="BX479" s="13">
        <v>5.1643402799999997E-4</v>
      </c>
      <c r="BY479" s="13">
        <v>5.1047994400000001E-4</v>
      </c>
      <c r="BZ479" s="13">
        <v>5.0395987599999997E-4</v>
      </c>
      <c r="CA479" s="13">
        <v>4.97226332E-4</v>
      </c>
      <c r="CB479" s="13">
        <v>4.9093580399999989E-4</v>
      </c>
      <c r="CC479" s="13">
        <v>4.8469501999999997E-4</v>
      </c>
      <c r="CD479" s="13">
        <v>4.7902164800000001E-4</v>
      </c>
      <c r="CE479" s="13">
        <v>4.7297613599999995E-4</v>
      </c>
      <c r="CF479" s="13">
        <v>4.6684708E-4</v>
      </c>
      <c r="CG479" s="13">
        <v>4.6062957199999993E-4</v>
      </c>
      <c r="CH479" s="13">
        <v>4.5416323999999996E-4</v>
      </c>
      <c r="CI479" s="13">
        <v>4.4788273600000002E-4</v>
      </c>
      <c r="CJ479" s="13">
        <v>4.4252671200000003E-4</v>
      </c>
      <c r="CK479" s="13">
        <v>4.3671670399999998E-4</v>
      </c>
      <c r="CL479" s="13">
        <v>4.3045500399999998E-4</v>
      </c>
      <c r="CM479" s="13">
        <v>4.2414556799999997E-4</v>
      </c>
      <c r="CN479" s="13">
        <v>4.1837127200000001E-4</v>
      </c>
      <c r="CO479" s="13">
        <v>4.1218796799999998E-4</v>
      </c>
      <c r="CP479" s="13">
        <v>4.0654365599999997E-4</v>
      </c>
      <c r="CQ479" s="13">
        <v>4.0072033999999997E-4</v>
      </c>
      <c r="CR479" s="13">
        <v>3.9514287599999999E-4</v>
      </c>
      <c r="CS479" s="13">
        <v>3.8958194800000002E-4</v>
      </c>
      <c r="CT479" s="13">
        <v>3.8397735199999998E-4</v>
      </c>
      <c r="CU479" s="13">
        <v>3.7839183999999995E-4</v>
      </c>
      <c r="CV479" s="13">
        <v>3.7355119999999998E-4</v>
      </c>
      <c r="CW479" s="13">
        <v>3.6855286E-4</v>
      </c>
      <c r="CX479" s="13">
        <v>3.6316756800000002E-4</v>
      </c>
      <c r="CY479" s="13">
        <v>3.5810027999999994E-4</v>
      </c>
      <c r="CZ479" s="13">
        <v>3.5303953600000001E-4</v>
      </c>
      <c r="DA479" s="13">
        <v>3.4827432399999999E-4</v>
      </c>
      <c r="DB479" s="13">
        <v>3.4310719600000002E-4</v>
      </c>
      <c r="DC479" s="13">
        <v>3.3801640800000001E-4</v>
      </c>
      <c r="DD479" s="13">
        <v>3.3303105199999997E-4</v>
      </c>
      <c r="DE479" s="13">
        <v>3.2808105600000003E-4</v>
      </c>
      <c r="DF479" s="13">
        <v>3.2341308800000002E-4</v>
      </c>
      <c r="DG479" s="13">
        <v>3.1960086799999996E-4</v>
      </c>
      <c r="DH479" s="13">
        <v>3.1577601200000004E-4</v>
      </c>
      <c r="DI479" s="13">
        <v>3.1130515599999997E-4</v>
      </c>
      <c r="DJ479" s="13">
        <v>3.0656656799999999E-4</v>
      </c>
      <c r="DK479" s="13">
        <v>3.0166312800000001E-4</v>
      </c>
      <c r="DL479" s="13">
        <v>2.9762983599999996E-4</v>
      </c>
      <c r="DM479" s="13">
        <v>2.9401141199999998E-4</v>
      </c>
      <c r="DN479" s="13">
        <v>2.9051116799999995E-4</v>
      </c>
      <c r="DO479" s="13">
        <v>2.8751303200000002E-4</v>
      </c>
      <c r="DP479" s="13">
        <v>2.8430792000000004E-4</v>
      </c>
      <c r="DQ479" s="13">
        <v>2.8043117599999999E-4</v>
      </c>
      <c r="DR479" s="13">
        <v>2.7678938E-4</v>
      </c>
      <c r="DS479" s="13">
        <v>2.7405638399999999E-4</v>
      </c>
      <c r="DT479" s="13">
        <v>2.7175344399999997E-4</v>
      </c>
      <c r="DU479" s="13">
        <v>2.6929461600000003E-4</v>
      </c>
      <c r="DV479" s="13">
        <v>2.6717214399999995E-4</v>
      </c>
      <c r="DW479" s="13">
        <v>2.6492388799999995E-4</v>
      </c>
      <c r="DX479" s="13">
        <v>2.6250063999999997E-4</v>
      </c>
      <c r="DY479" s="13">
        <v>2.6035563200000001E-4</v>
      </c>
      <c r="DZ479" s="13">
        <v>2.5820906E-4</v>
      </c>
      <c r="EA479" s="13">
        <v>2.56300012E-4</v>
      </c>
      <c r="EB479" s="13">
        <v>2.5433522E-4</v>
      </c>
      <c r="EC479" s="13">
        <v>2.5201194800000002E-4</v>
      </c>
      <c r="ED479" s="13">
        <v>2.49802524E-4</v>
      </c>
      <c r="EE479" s="13">
        <v>2.4805027199999998E-4</v>
      </c>
      <c r="EF479" s="13">
        <v>2.4610050400000001E-4</v>
      </c>
      <c r="EG479" s="13">
        <v>2.4400040399999998E-4</v>
      </c>
      <c r="EH479" s="13">
        <v>2.4190871199999999E-4</v>
      </c>
      <c r="EI479" s="13">
        <v>2.3955227999999999E-4</v>
      </c>
      <c r="EJ479" s="13">
        <v>2.3767707200000001E-4</v>
      </c>
      <c r="EK479" s="13">
        <v>2.36028936E-4</v>
      </c>
      <c r="EL479" s="13">
        <v>2.3444303200000001E-4</v>
      </c>
      <c r="EM479" s="13">
        <v>2.32949376E-4</v>
      </c>
      <c r="EN479" s="13">
        <v>2.3112261999999999E-4</v>
      </c>
      <c r="EO479" s="13">
        <v>2.29239816E-4</v>
      </c>
      <c r="EP479" s="13">
        <v>2.27474516E-4</v>
      </c>
      <c r="EQ479" s="13">
        <v>2.2571905599999998E-4</v>
      </c>
      <c r="ER479" s="13">
        <v>2.2419280800000001E-4</v>
      </c>
      <c r="ES479" s="13">
        <v>2.2257484799999999E-4</v>
      </c>
      <c r="ET479" s="13">
        <v>2.2079419599999999E-4</v>
      </c>
      <c r="EU479" s="13">
        <v>2.1888177599999997E-4</v>
      </c>
      <c r="EV479" s="13">
        <v>2.17227228E-4</v>
      </c>
      <c r="EW479" s="13">
        <v>2.1556271599999999E-4</v>
      </c>
      <c r="EX479" s="13">
        <v>2.1414383999999998E-4</v>
      </c>
      <c r="EY479" s="13">
        <v>2.1291622799999996E-4</v>
      </c>
      <c r="EZ479" s="13">
        <v>2.1162776400000002E-4</v>
      </c>
      <c r="FA479" s="13">
        <v>2.1046450799999997E-4</v>
      </c>
      <c r="FB479" s="13">
        <v>2.0920121600000001E-4</v>
      </c>
      <c r="FC479" s="13">
        <v>2.07775188E-4</v>
      </c>
      <c r="FD479" s="13">
        <v>2.05994584E-4</v>
      </c>
      <c r="FE479" s="13">
        <v>2.0415706400000002E-4</v>
      </c>
      <c r="FF479" s="13">
        <v>2.0227820400000002E-4</v>
      </c>
      <c r="FG479" s="13">
        <v>2.0069464399999999E-4</v>
      </c>
      <c r="FH479" s="13">
        <v>1.9912720799999999E-4</v>
      </c>
      <c r="FI479" s="13">
        <v>1.9767257199999999E-4</v>
      </c>
      <c r="FJ479" s="13">
        <v>1.96690356E-4</v>
      </c>
      <c r="FK479" s="13">
        <v>1.9541616400000001E-4</v>
      </c>
      <c r="FL479" s="13">
        <v>1.94042464E-4</v>
      </c>
      <c r="FM479" s="13">
        <v>1.9304351999999998E-4</v>
      </c>
      <c r="FN479" s="13">
        <v>1.9230229199999999E-4</v>
      </c>
      <c r="FO479" s="13">
        <v>1.9163462E-4</v>
      </c>
      <c r="FP479" s="13">
        <v>1.9086236399999999E-4</v>
      </c>
      <c r="FQ479" s="13">
        <v>1.8927020799999999E-4</v>
      </c>
      <c r="FR479" s="13">
        <v>1.8726454000000001E-4</v>
      </c>
      <c r="FS479" s="13">
        <v>1.8541438399999999E-4</v>
      </c>
      <c r="FT479" s="13">
        <v>1.8312180799999998E-4</v>
      </c>
      <c r="FU479" s="13">
        <v>1.8091950800000001E-4</v>
      </c>
      <c r="FV479" s="13">
        <v>1.79302236E-4</v>
      </c>
      <c r="FW479" s="13">
        <v>1.7795529200000001E-4</v>
      </c>
      <c r="FX479" s="13">
        <v>1.7684857599999996E-4</v>
      </c>
      <c r="FY479" s="13">
        <v>1.7553816799999999E-4</v>
      </c>
      <c r="FZ479" s="13">
        <v>1.7382710400000001E-4</v>
      </c>
      <c r="GA479" s="13">
        <v>1.7210524E-4</v>
      </c>
      <c r="GB479" s="13">
        <v>1.7061335199999996E-4</v>
      </c>
      <c r="GC479" s="13">
        <v>1.6885432799999998E-4</v>
      </c>
      <c r="GD479" s="13">
        <v>1.67039864E-4</v>
      </c>
      <c r="GE479" s="13">
        <v>1.65458576E-4</v>
      </c>
      <c r="GF479" s="13">
        <v>1.63833388E-4</v>
      </c>
      <c r="GG479" s="13">
        <v>1.6157845200000001E-4</v>
      </c>
      <c r="GH479" s="13">
        <v>1.5907747599999998E-4</v>
      </c>
      <c r="GI479" s="13">
        <v>1.5704895200000001E-4</v>
      </c>
      <c r="GJ479" s="13">
        <v>1.55562112E-4</v>
      </c>
      <c r="GK479" s="13">
        <v>1.54606748E-4</v>
      </c>
      <c r="GL479" s="13">
        <v>1.5398654399999999E-4</v>
      </c>
      <c r="GM479" s="13">
        <v>1.5319184399999999E-4</v>
      </c>
      <c r="GN479" s="13">
        <v>1.5210264000000001E-4</v>
      </c>
      <c r="GO479" s="13">
        <v>1.50975684E-4</v>
      </c>
      <c r="GP479" s="13">
        <v>1.4939414E-4</v>
      </c>
      <c r="GQ479" s="13">
        <v>1.4761206799999998E-4</v>
      </c>
      <c r="GR479" s="13">
        <v>1.4627262800000001E-4</v>
      </c>
      <c r="GS479" s="13">
        <v>1.4457058800000002E-4</v>
      </c>
      <c r="GT479" s="13">
        <v>1.42428304E-4</v>
      </c>
      <c r="GU479" s="13">
        <v>1.4047306799999998E-4</v>
      </c>
      <c r="GV479" s="13">
        <v>1.3867457999999999E-4</v>
      </c>
      <c r="GW479" s="13">
        <v>1.3725855599999997E-4</v>
      </c>
      <c r="GX479" s="13">
        <v>1.3644957999999998E-4</v>
      </c>
    </row>
    <row r="480" spans="1:206" x14ac:dyDescent="0.25">
      <c r="A480" s="13" t="str">
        <f t="shared" si="6"/>
        <v>Boom-VERY COARSE-1.2-20-3</v>
      </c>
      <c r="B480" s="13" t="s">
        <v>57</v>
      </c>
      <c r="C480" s="13" t="s">
        <v>32</v>
      </c>
      <c r="D480" s="23">
        <v>1.2</v>
      </c>
      <c r="E480" s="23">
        <v>20</v>
      </c>
      <c r="F480" s="32">
        <v>3</v>
      </c>
      <c r="G480" s="13">
        <v>6.7819147999999996E-2</v>
      </c>
      <c r="H480" s="13">
        <v>3.4243683999999996E-2</v>
      </c>
      <c r="I480" s="13">
        <v>2.412539E-2</v>
      </c>
      <c r="J480" s="13">
        <v>1.8324658000000001E-2</v>
      </c>
      <c r="K480" s="13">
        <v>1.4406301999999999E-2</v>
      </c>
      <c r="L480" s="13">
        <v>1.1613755199999999E-2</v>
      </c>
      <c r="M480" s="13">
        <v>9.6209955999999996E-3</v>
      </c>
      <c r="N480" s="13">
        <v>8.0991673999999993E-3</v>
      </c>
      <c r="O480" s="13">
        <v>6.893171E-3</v>
      </c>
      <c r="P480" s="13">
        <v>5.8651881999999995E-3</v>
      </c>
      <c r="Q480" s="13">
        <v>4.9456919999999998E-3</v>
      </c>
      <c r="R480" s="13">
        <v>4.1694994000000003E-3</v>
      </c>
      <c r="S480" s="13">
        <v>3.6660145999999998E-3</v>
      </c>
      <c r="T480" s="13">
        <v>3.1749325999999999E-3</v>
      </c>
      <c r="U480" s="13">
        <v>2.7659844000000001E-3</v>
      </c>
      <c r="V480" s="13">
        <v>2.2989104000000001E-3</v>
      </c>
      <c r="W480" s="13">
        <v>1.9223104000000001E-3</v>
      </c>
      <c r="X480" s="13">
        <v>1.6640991999999999E-3</v>
      </c>
      <c r="Y480" s="13">
        <v>1.4339176E-3</v>
      </c>
      <c r="Z480" s="13">
        <v>1.2494912E-3</v>
      </c>
      <c r="AA480" s="13">
        <v>1.0964251199999998E-3</v>
      </c>
      <c r="AB480" s="13">
        <v>9.6898328000000005E-4</v>
      </c>
      <c r="AC480" s="13">
        <v>8.6452388000000002E-4</v>
      </c>
      <c r="AD480" s="13">
        <v>7.7316329999999999E-4</v>
      </c>
      <c r="AE480" s="13">
        <v>6.9506161999999998E-4</v>
      </c>
      <c r="AF480" s="13">
        <v>6.2974616000000005E-4</v>
      </c>
      <c r="AG480" s="13">
        <v>5.6956933999999996E-4</v>
      </c>
      <c r="AH480" s="13">
        <v>5.2036903999999997E-4</v>
      </c>
      <c r="AI480" s="13">
        <v>4.7769912E-4</v>
      </c>
      <c r="AJ480" s="13">
        <v>4.3676692000000001E-4</v>
      </c>
      <c r="AK480" s="13">
        <v>4.0360602000000001E-4</v>
      </c>
      <c r="AL480" s="13">
        <v>3.7453603999999997E-4</v>
      </c>
      <c r="AM480" s="13">
        <v>3.4664542000000003E-4</v>
      </c>
      <c r="AN480" s="13">
        <v>3.2327494000000001E-4</v>
      </c>
      <c r="AO480" s="13">
        <v>3.0239192000000001E-4</v>
      </c>
      <c r="AP480" s="13">
        <v>2.8114451999999997E-4</v>
      </c>
      <c r="AQ480" s="13">
        <v>2.6276817999999996E-4</v>
      </c>
      <c r="AR480" s="13">
        <v>2.4666648000000002E-4</v>
      </c>
      <c r="AS480" s="13">
        <v>2.3156798E-4</v>
      </c>
      <c r="AT480" s="13">
        <v>2.1777687999999999E-4</v>
      </c>
      <c r="AU480" s="13">
        <v>2.0611828E-4</v>
      </c>
      <c r="AV480" s="13">
        <v>1.9560825999999999E-4</v>
      </c>
      <c r="AW480" s="13">
        <v>1.8548893999999999E-4</v>
      </c>
      <c r="AX480" s="13">
        <v>1.7615050000000001E-4</v>
      </c>
      <c r="AY480" s="13">
        <v>1.6788339999999999E-4</v>
      </c>
      <c r="AZ480" s="13">
        <v>1.6063992400000001E-4</v>
      </c>
      <c r="BA480" s="13">
        <v>1.5328686000000002E-4</v>
      </c>
      <c r="BB480" s="13">
        <v>1.4700553599999999E-4</v>
      </c>
      <c r="BC480" s="13">
        <v>1.41025236E-4</v>
      </c>
      <c r="BD480" s="13">
        <v>1.35801924E-4</v>
      </c>
      <c r="BE480" s="13">
        <v>1.31288148E-4</v>
      </c>
      <c r="BF480" s="13">
        <v>1.2654661999999999E-4</v>
      </c>
      <c r="BG480" s="13">
        <v>1.2197854E-4</v>
      </c>
      <c r="BH480" s="13">
        <v>1.1821429999999998E-4</v>
      </c>
      <c r="BI480" s="13">
        <v>1.1419182399999999E-4</v>
      </c>
      <c r="BJ480" s="13">
        <v>1.1064579600000001E-4</v>
      </c>
      <c r="BK480" s="13">
        <v>1.0753328799999999E-4</v>
      </c>
      <c r="BL480" s="13">
        <v>1.04558336E-4</v>
      </c>
      <c r="BM480" s="13">
        <v>1.0136139999999999E-4</v>
      </c>
      <c r="BN480" s="13">
        <v>9.8764739999999989E-5</v>
      </c>
      <c r="BO480" s="13">
        <v>9.5921744000000001E-5</v>
      </c>
      <c r="BP480" s="13">
        <v>9.3501944000000007E-5</v>
      </c>
      <c r="BQ480" s="13">
        <v>9.1141471999999998E-5</v>
      </c>
      <c r="BR480" s="13">
        <v>8.8805971999999993E-5</v>
      </c>
      <c r="BS480" s="13">
        <v>8.6518007999999996E-5</v>
      </c>
      <c r="BT480" s="13">
        <v>8.4636927999999999E-5</v>
      </c>
      <c r="BU480" s="13">
        <v>8.2425443999999999E-5</v>
      </c>
      <c r="BV480" s="13">
        <v>8.084552400000001E-5</v>
      </c>
      <c r="BW480" s="13">
        <v>7.9706208000000008E-5</v>
      </c>
      <c r="BX480" s="13">
        <v>7.8377444E-5</v>
      </c>
      <c r="BY480" s="13">
        <v>7.7400832000000007E-5</v>
      </c>
      <c r="BZ480" s="13">
        <v>7.6056691999999991E-5</v>
      </c>
      <c r="CA480" s="13">
        <v>7.4842691999999999E-5</v>
      </c>
      <c r="CB480" s="13">
        <v>7.3068207999999995E-5</v>
      </c>
      <c r="CC480" s="13">
        <v>7.1475127999999993E-5</v>
      </c>
      <c r="CD480" s="13">
        <v>7.0493315999999988E-5</v>
      </c>
      <c r="CE480" s="13">
        <v>6.9347548000000004E-5</v>
      </c>
      <c r="CF480" s="13">
        <v>6.8178584000000008E-5</v>
      </c>
      <c r="CG480" s="13">
        <v>6.6673421999999998E-5</v>
      </c>
      <c r="CH480" s="13">
        <v>6.5126099999999993E-5</v>
      </c>
      <c r="CI480" s="13">
        <v>6.4010989999999993E-5</v>
      </c>
      <c r="CJ480" s="13">
        <v>6.3019889999999995E-5</v>
      </c>
      <c r="CK480" s="13">
        <v>6.2075340000000001E-5</v>
      </c>
      <c r="CL480" s="13">
        <v>6.1040164000000007E-5</v>
      </c>
      <c r="CM480" s="13">
        <v>6.0218549999999996E-5</v>
      </c>
      <c r="CN480" s="13">
        <v>5.8912443999999996E-5</v>
      </c>
      <c r="CO480" s="13">
        <v>5.7701542000000005E-5</v>
      </c>
      <c r="CP480" s="13">
        <v>5.7193661999999997E-5</v>
      </c>
      <c r="CQ480" s="13">
        <v>5.6177236E-5</v>
      </c>
      <c r="CR480" s="13">
        <v>5.5640980000000003E-5</v>
      </c>
      <c r="CS480" s="13">
        <v>5.4946534000000006E-5</v>
      </c>
      <c r="CT480" s="13">
        <v>5.3736960000000001E-5</v>
      </c>
      <c r="CU480" s="13">
        <v>5.2769943999999998E-5</v>
      </c>
      <c r="CV480" s="13">
        <v>5.196895E-5</v>
      </c>
      <c r="CW480" s="13">
        <v>5.1212742E-5</v>
      </c>
      <c r="CX480" s="13">
        <v>5.0860409999999999E-5</v>
      </c>
      <c r="CY480" s="13">
        <v>5.0279101999999997E-5</v>
      </c>
      <c r="CZ480" s="13">
        <v>4.9613445999999994E-5</v>
      </c>
      <c r="DA480" s="13">
        <v>4.8889875999999995E-5</v>
      </c>
      <c r="DB480" s="13">
        <v>4.7752852000000004E-5</v>
      </c>
      <c r="DC480" s="13">
        <v>4.6692874000000004E-5</v>
      </c>
      <c r="DD480" s="13">
        <v>4.6416811999999992E-5</v>
      </c>
      <c r="DE480" s="13">
        <v>4.5883507999999997E-5</v>
      </c>
      <c r="DF480" s="13">
        <v>4.4959740799999998E-5</v>
      </c>
      <c r="DG480" s="13">
        <v>4.47470056E-5</v>
      </c>
      <c r="DH480" s="13">
        <v>4.4382443199999998E-5</v>
      </c>
      <c r="DI480" s="13">
        <v>4.3706895199999996E-5</v>
      </c>
      <c r="DJ480" s="13">
        <v>4.2927491599999997E-5</v>
      </c>
      <c r="DK480" s="13">
        <v>4.2282530800000002E-5</v>
      </c>
      <c r="DL480" s="13">
        <v>4.2246952399999999E-5</v>
      </c>
      <c r="DM480" s="13">
        <v>4.2012457599999997E-5</v>
      </c>
      <c r="DN480" s="13">
        <v>4.1652364399999996E-5</v>
      </c>
      <c r="DO480" s="13">
        <v>4.1928904400000002E-5</v>
      </c>
      <c r="DP480" s="13">
        <v>4.1729448799999998E-5</v>
      </c>
      <c r="DQ480" s="13">
        <v>4.1179089599999993E-5</v>
      </c>
      <c r="DR480" s="13">
        <v>4.0306292400000002E-5</v>
      </c>
      <c r="DS480" s="13">
        <v>3.9432908400000002E-5</v>
      </c>
      <c r="DT480" s="13">
        <v>3.8996513999999997E-5</v>
      </c>
      <c r="DU480" s="13">
        <v>3.9200862400000002E-5</v>
      </c>
      <c r="DV480" s="13">
        <v>3.9338056800000001E-5</v>
      </c>
      <c r="DW480" s="13">
        <v>3.8904526799999997E-5</v>
      </c>
      <c r="DX480" s="13">
        <v>3.8942598000000003E-5</v>
      </c>
      <c r="DY480" s="13">
        <v>3.8768516800000003E-5</v>
      </c>
      <c r="DZ480" s="13">
        <v>3.8302511200000001E-5</v>
      </c>
      <c r="EA480" s="13">
        <v>3.8088189199999999E-5</v>
      </c>
      <c r="EB480" s="13">
        <v>3.7808538E-5</v>
      </c>
      <c r="EC480" s="13">
        <v>3.7258302000000001E-5</v>
      </c>
      <c r="ED480" s="13">
        <v>3.6809722400000001E-5</v>
      </c>
      <c r="EE480" s="13">
        <v>3.6809127999999996E-5</v>
      </c>
      <c r="EF480" s="13">
        <v>3.6681109999999998E-5</v>
      </c>
      <c r="EG480" s="13">
        <v>3.6497272000000004E-5</v>
      </c>
      <c r="EH480" s="13">
        <v>3.67098872E-5</v>
      </c>
      <c r="EI480" s="13">
        <v>3.7282001199999999E-5</v>
      </c>
      <c r="EJ480" s="13">
        <v>3.7316527600000004E-5</v>
      </c>
      <c r="EK480" s="13">
        <v>3.6644687599999999E-5</v>
      </c>
      <c r="EL480" s="13">
        <v>3.5903147200000004E-5</v>
      </c>
      <c r="EM480" s="13">
        <v>3.5259385199999999E-5</v>
      </c>
      <c r="EN480" s="13">
        <v>3.4705519999999996E-5</v>
      </c>
      <c r="EO480" s="13">
        <v>3.4427938E-5</v>
      </c>
      <c r="EP480" s="13">
        <v>3.48556876E-5</v>
      </c>
      <c r="EQ480" s="13">
        <v>3.5574450799999999E-5</v>
      </c>
      <c r="ER480" s="13">
        <v>3.5661655999999997E-5</v>
      </c>
      <c r="ES480" s="13">
        <v>3.5348259599999999E-5</v>
      </c>
      <c r="ET480" s="13">
        <v>3.5227580799999999E-5</v>
      </c>
      <c r="EU480" s="13">
        <v>3.5275450400000001E-5</v>
      </c>
      <c r="EV480" s="13">
        <v>3.4822479999999999E-5</v>
      </c>
      <c r="EW480" s="13">
        <v>3.4273937199999995E-5</v>
      </c>
      <c r="EX480" s="13">
        <v>3.40938476E-5</v>
      </c>
      <c r="EY480" s="13">
        <v>3.43059212E-5</v>
      </c>
      <c r="EZ480" s="13">
        <v>3.4164219199999996E-5</v>
      </c>
      <c r="FA480" s="13">
        <v>3.3831666400000003E-5</v>
      </c>
      <c r="FB480" s="13">
        <v>3.3567104800000003E-5</v>
      </c>
      <c r="FC480" s="13">
        <v>3.3517066399999998E-5</v>
      </c>
      <c r="FD480" s="13">
        <v>3.3661817999999999E-5</v>
      </c>
      <c r="FE480" s="13">
        <v>3.3413722799999995E-5</v>
      </c>
      <c r="FF480" s="13">
        <v>3.3454693200000001E-5</v>
      </c>
      <c r="FG480" s="13">
        <v>3.382477E-5</v>
      </c>
      <c r="FH480" s="13">
        <v>3.3776347599999995E-5</v>
      </c>
      <c r="FI480" s="13">
        <v>3.3350548399999996E-5</v>
      </c>
      <c r="FJ480" s="13">
        <v>3.3022660000000002E-5</v>
      </c>
      <c r="FK480" s="13">
        <v>3.2426160400000002E-5</v>
      </c>
      <c r="FL480" s="13">
        <v>3.1843872399999998E-5</v>
      </c>
      <c r="FM480" s="13">
        <v>3.1520142799999998E-5</v>
      </c>
      <c r="FN480" s="13">
        <v>3.1212143999999999E-5</v>
      </c>
      <c r="FO480" s="13">
        <v>3.0930314799999995E-5</v>
      </c>
      <c r="FP480" s="13">
        <v>3.1008224000000005E-5</v>
      </c>
      <c r="FQ480" s="13">
        <v>3.11046008E-5</v>
      </c>
      <c r="FR480" s="13">
        <v>3.1021125999999998E-5</v>
      </c>
      <c r="FS480" s="13">
        <v>3.13842512E-5</v>
      </c>
      <c r="FT480" s="13">
        <v>3.1865662399999998E-5</v>
      </c>
      <c r="FU480" s="13">
        <v>3.1936293599999998E-5</v>
      </c>
      <c r="FV480" s="13">
        <v>3.1930588400000003E-5</v>
      </c>
      <c r="FW480" s="13">
        <v>3.1559807599999998E-5</v>
      </c>
      <c r="FX480" s="13">
        <v>3.0780360399999998E-5</v>
      </c>
      <c r="FY480" s="13">
        <v>3.0514544799999997E-5</v>
      </c>
      <c r="FZ480" s="13">
        <v>3.0374142799999999E-5</v>
      </c>
      <c r="GA480" s="13">
        <v>2.9887303999999999E-5</v>
      </c>
      <c r="GB480" s="13">
        <v>2.9141891599999998E-5</v>
      </c>
      <c r="GC480" s="13">
        <v>2.8634477599999998E-5</v>
      </c>
      <c r="GD480" s="13">
        <v>2.8786163999999997E-5</v>
      </c>
      <c r="GE480" s="13">
        <v>2.90920364E-5</v>
      </c>
      <c r="GF480" s="13">
        <v>2.92411288E-5</v>
      </c>
      <c r="GG480" s="13">
        <v>2.9707492400000001E-5</v>
      </c>
      <c r="GH480" s="13">
        <v>3.0387963999999999E-5</v>
      </c>
      <c r="GI480" s="13">
        <v>3.0663121200000002E-5</v>
      </c>
      <c r="GJ480" s="13">
        <v>3.04819064E-5</v>
      </c>
      <c r="GK480" s="13">
        <v>3.0256015199999997E-5</v>
      </c>
      <c r="GL480" s="13">
        <v>2.9949683199999999E-5</v>
      </c>
      <c r="GM480" s="13">
        <v>2.9073716000000003E-5</v>
      </c>
      <c r="GN480" s="13">
        <v>2.8114023999999998E-5</v>
      </c>
      <c r="GO480" s="13">
        <v>2.7709681200000001E-5</v>
      </c>
      <c r="GP480" s="13">
        <v>2.7604002799999997E-5</v>
      </c>
      <c r="GQ480" s="13">
        <v>2.7479450800000003E-5</v>
      </c>
      <c r="GR480" s="13">
        <v>2.7726754800000001E-5</v>
      </c>
      <c r="GS480" s="13">
        <v>2.8023482000000001E-5</v>
      </c>
      <c r="GT480" s="13">
        <v>2.8222634399999996E-5</v>
      </c>
      <c r="GU480" s="13">
        <v>2.8664130399999997E-5</v>
      </c>
      <c r="GV480" s="13">
        <v>2.8899224799999998E-5</v>
      </c>
      <c r="GW480" s="13">
        <v>2.8600016400000001E-5</v>
      </c>
      <c r="GX480" s="13">
        <v>2.8508630799999998E-5</v>
      </c>
    </row>
    <row r="481" spans="1:206" x14ac:dyDescent="0.25">
      <c r="A481" s="13" t="str">
        <f t="shared" si="6"/>
        <v>Boom-VERY COARSE-1.2-14-3</v>
      </c>
      <c r="B481" s="13" t="s">
        <v>57</v>
      </c>
      <c r="C481" s="13" t="s">
        <v>32</v>
      </c>
      <c r="D481" s="23">
        <v>1.2</v>
      </c>
      <c r="E481" s="23">
        <v>14</v>
      </c>
      <c r="F481" s="32">
        <v>3</v>
      </c>
      <c r="G481" s="13">
        <v>5.1431056000000003E-2</v>
      </c>
      <c r="H481" s="13">
        <v>2.6902185999999998E-2</v>
      </c>
      <c r="I481" s="13">
        <v>1.7510042E-2</v>
      </c>
      <c r="J481" s="13">
        <v>1.2587108E-2</v>
      </c>
      <c r="K481" s="13">
        <v>9.7285391999999988E-3</v>
      </c>
      <c r="L481" s="13">
        <v>7.7850834000000001E-3</v>
      </c>
      <c r="M481" s="13">
        <v>6.2641713999999999E-3</v>
      </c>
      <c r="N481" s="13">
        <v>5.2063498000000001E-3</v>
      </c>
      <c r="O481" s="13">
        <v>4.3561636000000008E-3</v>
      </c>
      <c r="P481" s="13">
        <v>3.6623298E-3</v>
      </c>
      <c r="Q481" s="13">
        <v>3.0648832000000001E-3</v>
      </c>
      <c r="R481" s="13">
        <v>2.5459150000000002E-3</v>
      </c>
      <c r="S481" s="13">
        <v>2.153847E-3</v>
      </c>
      <c r="T481" s="13">
        <v>1.8087664E-3</v>
      </c>
      <c r="U481" s="13">
        <v>1.5343402E-3</v>
      </c>
      <c r="V481" s="13">
        <v>1.2626513200000001E-3</v>
      </c>
      <c r="W481" s="13">
        <v>1.0611994799999999E-3</v>
      </c>
      <c r="X481" s="13">
        <v>9.0281135999999997E-4</v>
      </c>
      <c r="Y481" s="13">
        <v>7.7382312000000004E-4</v>
      </c>
      <c r="Z481" s="13">
        <v>6.7351230000000002E-4</v>
      </c>
      <c r="AA481" s="13">
        <v>5.9031549999999996E-4</v>
      </c>
      <c r="AB481" s="13">
        <v>5.2297032000000001E-4</v>
      </c>
      <c r="AC481" s="13">
        <v>4.6755305999999998E-4</v>
      </c>
      <c r="AD481" s="13">
        <v>4.1985231999999999E-4</v>
      </c>
      <c r="AE481" s="13">
        <v>3.8035246000000004E-4</v>
      </c>
      <c r="AF481" s="13">
        <v>3.4631987999999994E-4</v>
      </c>
      <c r="AG481" s="13">
        <v>3.1579554000000002E-4</v>
      </c>
      <c r="AH481" s="13">
        <v>2.8994044000000001E-4</v>
      </c>
      <c r="AI481" s="13">
        <v>2.6729777999999997E-4</v>
      </c>
      <c r="AJ481" s="13">
        <v>2.468541E-4</v>
      </c>
      <c r="AK481" s="13">
        <v>2.2963954E-4</v>
      </c>
      <c r="AL481" s="13">
        <v>2.1412478E-4</v>
      </c>
      <c r="AM481" s="13">
        <v>2.010011E-4</v>
      </c>
      <c r="AN481" s="13">
        <v>1.9024193999999999E-4</v>
      </c>
      <c r="AO481" s="13">
        <v>1.8033973999999998E-4</v>
      </c>
      <c r="AP481" s="13">
        <v>1.7178142E-4</v>
      </c>
      <c r="AQ481" s="13">
        <v>1.6412218000000001E-4</v>
      </c>
      <c r="AR481" s="13">
        <v>1.5654769199999999E-4</v>
      </c>
      <c r="AS481" s="13">
        <v>1.4987466E-4</v>
      </c>
      <c r="AT481" s="13">
        <v>1.43917996E-4</v>
      </c>
      <c r="AU481" s="13">
        <v>1.38234792E-4</v>
      </c>
      <c r="AV481" s="13">
        <v>1.3319862399999998E-4</v>
      </c>
      <c r="AW481" s="13">
        <v>1.2894214399999999E-4</v>
      </c>
      <c r="AX481" s="13">
        <v>1.2523900400000001E-4</v>
      </c>
      <c r="AY481" s="13">
        <v>1.21358644E-4</v>
      </c>
      <c r="AZ481" s="13">
        <v>1.17877456E-4</v>
      </c>
      <c r="BA481" s="13">
        <v>1.1465241599999999E-4</v>
      </c>
      <c r="BB481" s="13">
        <v>1.11655692E-4</v>
      </c>
      <c r="BC481" s="13">
        <v>1.08717768E-4</v>
      </c>
      <c r="BD481" s="13">
        <v>1.0609669999999999E-4</v>
      </c>
      <c r="BE481" s="13">
        <v>1.0329611600000001E-4</v>
      </c>
      <c r="BF481" s="13">
        <v>1.0104936399999998E-4</v>
      </c>
      <c r="BG481" s="13">
        <v>9.8472483999999992E-5</v>
      </c>
      <c r="BH481" s="13">
        <v>9.6599279999999994E-5</v>
      </c>
      <c r="BI481" s="13">
        <v>9.4496875999999994E-5</v>
      </c>
      <c r="BJ481" s="13">
        <v>9.2097272000000007E-5</v>
      </c>
      <c r="BK481" s="13">
        <v>9.0372924000000002E-5</v>
      </c>
      <c r="BL481" s="13">
        <v>8.8323351999999991E-5</v>
      </c>
      <c r="BM481" s="13">
        <v>8.6578139999999993E-5</v>
      </c>
      <c r="BN481" s="13">
        <v>8.5157552000000001E-5</v>
      </c>
      <c r="BO481" s="13">
        <v>8.3411832000000001E-5</v>
      </c>
      <c r="BP481" s="13">
        <v>8.1939672000000001E-5</v>
      </c>
      <c r="BQ481" s="13">
        <v>8.1051116000000004E-5</v>
      </c>
      <c r="BR481" s="13">
        <v>7.9869587999999999E-5</v>
      </c>
      <c r="BS481" s="13">
        <v>7.906319199999999E-5</v>
      </c>
      <c r="BT481" s="13">
        <v>7.7843296000000003E-5</v>
      </c>
      <c r="BU481" s="13">
        <v>7.6472748000000002E-5</v>
      </c>
      <c r="BV481" s="13">
        <v>7.5580767999999985E-5</v>
      </c>
      <c r="BW481" s="13">
        <v>7.4547696E-5</v>
      </c>
      <c r="BX481" s="13">
        <v>7.3512104000000001E-5</v>
      </c>
      <c r="BY481" s="13">
        <v>7.2990099999999998E-5</v>
      </c>
      <c r="BZ481" s="13">
        <v>7.1840960000000003E-5</v>
      </c>
      <c r="CA481" s="13">
        <v>7.0428631999999993E-5</v>
      </c>
      <c r="CB481" s="13">
        <v>6.9749863999999989E-5</v>
      </c>
      <c r="CC481" s="13">
        <v>6.9278524000000003E-5</v>
      </c>
      <c r="CD481" s="13">
        <v>6.8406291999999994E-5</v>
      </c>
      <c r="CE481" s="13">
        <v>6.7854367999999998E-5</v>
      </c>
      <c r="CF481" s="13">
        <v>6.757264E-5</v>
      </c>
      <c r="CG481" s="13">
        <v>6.6642307999999992E-5</v>
      </c>
      <c r="CH481" s="13">
        <v>6.5466624E-5</v>
      </c>
      <c r="CI481" s="13">
        <v>6.4763052399999992E-5</v>
      </c>
      <c r="CJ481" s="13">
        <v>6.4560081599999996E-5</v>
      </c>
      <c r="CK481" s="13">
        <v>6.3973161199999996E-5</v>
      </c>
      <c r="CL481" s="13">
        <v>6.3583080799999996E-5</v>
      </c>
      <c r="CM481" s="13">
        <v>6.32799624E-5</v>
      </c>
      <c r="CN481" s="13">
        <v>6.2672521599999994E-5</v>
      </c>
      <c r="CO481" s="13">
        <v>6.1568433599999998E-5</v>
      </c>
      <c r="CP481" s="13">
        <v>6.07519948E-5</v>
      </c>
      <c r="CQ481" s="13">
        <v>6.0504197199999997E-5</v>
      </c>
      <c r="CR481" s="13">
        <v>6.0313900400000005E-5</v>
      </c>
      <c r="CS481" s="13">
        <v>5.9873430399999997E-5</v>
      </c>
      <c r="CT481" s="13">
        <v>5.9396483600000003E-5</v>
      </c>
      <c r="CU481" s="13">
        <v>5.9247221199999998E-5</v>
      </c>
      <c r="CV481" s="13">
        <v>5.8958774399999997E-5</v>
      </c>
      <c r="CW481" s="13">
        <v>5.8103682799999994E-5</v>
      </c>
      <c r="CX481" s="13">
        <v>5.7360354000000001E-5</v>
      </c>
      <c r="CY481" s="13">
        <v>5.6767505599999998E-5</v>
      </c>
      <c r="CZ481" s="13">
        <v>5.6416153599999998E-5</v>
      </c>
      <c r="DA481" s="13">
        <v>5.6389386400000007E-5</v>
      </c>
      <c r="DB481" s="13">
        <v>5.6213061199999995E-5</v>
      </c>
      <c r="DC481" s="13">
        <v>5.6165319600000004E-5</v>
      </c>
      <c r="DD481" s="13">
        <v>5.61262184E-5</v>
      </c>
      <c r="DE481" s="13">
        <v>5.5551457999999997E-5</v>
      </c>
      <c r="DF481" s="13">
        <v>5.4347585999999996E-5</v>
      </c>
      <c r="DG481" s="13">
        <v>5.3379623199999999E-5</v>
      </c>
      <c r="DH481" s="13">
        <v>5.3044975599999999E-5</v>
      </c>
      <c r="DI481" s="13">
        <v>5.2449635199999999E-5</v>
      </c>
      <c r="DJ481" s="13">
        <v>5.1417153600000001E-5</v>
      </c>
      <c r="DK481" s="13">
        <v>5.0918884000000001E-5</v>
      </c>
      <c r="DL481" s="13">
        <v>5.0139395999999999E-5</v>
      </c>
      <c r="DM481" s="13">
        <v>4.8884941199999999E-5</v>
      </c>
      <c r="DN481" s="13">
        <v>4.7841071999999995E-5</v>
      </c>
      <c r="DO481" s="13">
        <v>4.7620626399999994E-5</v>
      </c>
      <c r="DP481" s="13">
        <v>4.7251247199999998E-5</v>
      </c>
      <c r="DQ481" s="13">
        <v>4.63277672E-5</v>
      </c>
      <c r="DR481" s="13">
        <v>4.57221128E-5</v>
      </c>
      <c r="DS481" s="13">
        <v>4.5299809199999997E-5</v>
      </c>
      <c r="DT481" s="13">
        <v>4.4482132799999999E-5</v>
      </c>
      <c r="DU481" s="13">
        <v>4.3635056799999997E-5</v>
      </c>
      <c r="DV481" s="13">
        <v>4.30977884E-5</v>
      </c>
      <c r="DW481" s="13">
        <v>4.2851480799999999E-5</v>
      </c>
      <c r="DX481" s="13">
        <v>4.25300024E-5</v>
      </c>
      <c r="DY481" s="13">
        <v>4.1829803999999995E-5</v>
      </c>
      <c r="DZ481" s="13">
        <v>4.1375256399999996E-5</v>
      </c>
      <c r="EA481" s="13">
        <v>4.1042574799999994E-5</v>
      </c>
      <c r="EB481" s="13">
        <v>4.0354205999999997E-5</v>
      </c>
      <c r="EC481" s="13">
        <v>3.9598465200000005E-5</v>
      </c>
      <c r="ED481" s="13">
        <v>3.9166688799999999E-5</v>
      </c>
      <c r="EE481" s="13">
        <v>3.8632990799999993E-5</v>
      </c>
      <c r="EF481" s="13">
        <v>3.8438461999999997E-5</v>
      </c>
      <c r="EG481" s="13">
        <v>3.8156591999999998E-5</v>
      </c>
      <c r="EH481" s="13">
        <v>3.7571978799999998E-5</v>
      </c>
      <c r="EI481" s="13">
        <v>3.7260772799999997E-5</v>
      </c>
      <c r="EJ481" s="13">
        <v>3.6843363199999996E-5</v>
      </c>
      <c r="EK481" s="13">
        <v>3.6170285999999997E-5</v>
      </c>
      <c r="EL481" s="13">
        <v>3.5646294000000001E-5</v>
      </c>
      <c r="EM481" s="13">
        <v>3.5276931199999996E-5</v>
      </c>
      <c r="EN481" s="13">
        <v>3.5027606E-5</v>
      </c>
      <c r="EO481" s="13">
        <v>3.4817761999999993E-5</v>
      </c>
      <c r="EP481" s="13">
        <v>3.4790002399999996E-5</v>
      </c>
      <c r="EQ481" s="13">
        <v>3.4912354000000002E-5</v>
      </c>
      <c r="ER481" s="13">
        <v>3.4723029200000002E-5</v>
      </c>
      <c r="ES481" s="13">
        <v>3.4639828799999996E-5</v>
      </c>
      <c r="ET481" s="13">
        <v>3.4869554000000003E-5</v>
      </c>
      <c r="EU481" s="13">
        <v>3.51120864E-5</v>
      </c>
      <c r="EV481" s="13">
        <v>3.47480332E-5</v>
      </c>
      <c r="EW481" s="13">
        <v>3.41082324E-5</v>
      </c>
      <c r="EX481" s="13">
        <v>3.3748831599999999E-5</v>
      </c>
      <c r="EY481" s="13">
        <v>3.3368687199999999E-5</v>
      </c>
      <c r="EZ481" s="13">
        <v>3.30391676E-5</v>
      </c>
      <c r="FA481" s="13">
        <v>3.3080113200000001E-5</v>
      </c>
      <c r="FB481" s="13">
        <v>3.3267748399999998E-5</v>
      </c>
      <c r="FC481" s="13">
        <v>3.3448820799999998E-5</v>
      </c>
      <c r="FD481" s="13">
        <v>3.35171852E-5</v>
      </c>
      <c r="FE481" s="13">
        <v>3.3392223600000001E-5</v>
      </c>
      <c r="FF481" s="13">
        <v>3.3246491999999992E-5</v>
      </c>
      <c r="FG481" s="13">
        <v>3.2872994799999998E-5</v>
      </c>
      <c r="FH481" s="13">
        <v>3.2156572E-5</v>
      </c>
      <c r="FI481" s="13">
        <v>3.1424010400000003E-5</v>
      </c>
      <c r="FJ481" s="13">
        <v>3.1112811199999998E-5</v>
      </c>
      <c r="FK481" s="13">
        <v>3.1178278399999999E-5</v>
      </c>
      <c r="FL481" s="13">
        <v>3.1421728000000001E-5</v>
      </c>
      <c r="FM481" s="13">
        <v>3.1443364399999999E-5</v>
      </c>
      <c r="FN481" s="13">
        <v>3.1258203599999996E-5</v>
      </c>
      <c r="FO481" s="13">
        <v>3.1173016399999998E-5</v>
      </c>
      <c r="FP481" s="13">
        <v>3.1106547200000003E-5</v>
      </c>
      <c r="FQ481" s="13">
        <v>3.0947096400000003E-5</v>
      </c>
      <c r="FR481" s="13">
        <v>3.0732101199999996E-5</v>
      </c>
      <c r="FS481" s="13">
        <v>3.0626020399999996E-5</v>
      </c>
      <c r="FT481" s="13">
        <v>3.0771433599999995E-5</v>
      </c>
      <c r="FU481" s="13">
        <v>3.0822192399999996E-5</v>
      </c>
      <c r="FV481" s="13">
        <v>3.0584615600000003E-5</v>
      </c>
      <c r="FW481" s="13">
        <v>3.0188987199999999E-5</v>
      </c>
      <c r="FX481" s="13">
        <v>2.9812145600000001E-5</v>
      </c>
      <c r="FY481" s="13">
        <v>2.9699050799999998E-5</v>
      </c>
      <c r="FZ481" s="13">
        <v>2.9621205999999997E-5</v>
      </c>
      <c r="GA481" s="13">
        <v>2.93425536E-5</v>
      </c>
      <c r="GB481" s="13">
        <v>2.9125348799999998E-5</v>
      </c>
      <c r="GC481" s="13">
        <v>2.9417342399999998E-5</v>
      </c>
      <c r="GD481" s="13">
        <v>2.9919330400000002E-5</v>
      </c>
      <c r="GE481" s="13">
        <v>3.01649672E-5</v>
      </c>
      <c r="GF481" s="13">
        <v>3.0178578399999999E-5</v>
      </c>
      <c r="GG481" s="13">
        <v>3.003627E-5</v>
      </c>
      <c r="GH481" s="13">
        <v>2.9620185199999997E-5</v>
      </c>
      <c r="GI481" s="13">
        <v>2.9063983999999998E-5</v>
      </c>
      <c r="GJ481" s="13">
        <v>2.8410634000000002E-5</v>
      </c>
      <c r="GK481" s="13">
        <v>2.7666889599999997E-5</v>
      </c>
      <c r="GL481" s="13">
        <v>2.7091212800000001E-5</v>
      </c>
      <c r="GM481" s="13">
        <v>2.6993855599999999E-5</v>
      </c>
      <c r="GN481" s="13">
        <v>2.7405432800000001E-5</v>
      </c>
      <c r="GO481" s="13">
        <v>2.7940917199999998E-5</v>
      </c>
      <c r="GP481" s="13">
        <v>2.8277620399999996E-5</v>
      </c>
      <c r="GQ481" s="13">
        <v>2.8688294000000001E-5</v>
      </c>
      <c r="GR481" s="13">
        <v>2.9024844000000001E-5</v>
      </c>
      <c r="GS481" s="13">
        <v>2.8940117199999997E-5</v>
      </c>
      <c r="GT481" s="13">
        <v>2.8328206399999997E-5</v>
      </c>
      <c r="GU481" s="13">
        <v>2.7624102800000004E-5</v>
      </c>
      <c r="GV481" s="13">
        <v>2.7080276799999999E-5</v>
      </c>
      <c r="GW481" s="13">
        <v>2.6472427200000001E-5</v>
      </c>
      <c r="GX481" s="13">
        <v>2.5991459599999998E-5</v>
      </c>
    </row>
    <row r="482" spans="1:206" x14ac:dyDescent="0.25">
      <c r="A482" s="13" t="str">
        <f t="shared" si="6"/>
        <v>Boom-VERY COARSE-1.2-7-3</v>
      </c>
      <c r="B482" s="13" t="s">
        <v>57</v>
      </c>
      <c r="C482" s="13" t="s">
        <v>32</v>
      </c>
      <c r="D482" s="23">
        <v>1.2</v>
      </c>
      <c r="E482" s="23">
        <v>7</v>
      </c>
      <c r="F482" s="32">
        <v>3</v>
      </c>
      <c r="G482" s="13">
        <v>3.0206564000000002E-2</v>
      </c>
      <c r="H482" s="13">
        <v>1.3172251999999999E-2</v>
      </c>
      <c r="I482" s="13">
        <v>7.880373999999999E-3</v>
      </c>
      <c r="J482" s="13">
        <v>5.3687665999999998E-3</v>
      </c>
      <c r="K482" s="13">
        <v>3.8418239999999998E-3</v>
      </c>
      <c r="L482" s="13">
        <v>2.5936754000000003E-3</v>
      </c>
      <c r="M482" s="13">
        <v>1.9434302E-3</v>
      </c>
      <c r="N482" s="13">
        <v>1.6982586E-3</v>
      </c>
      <c r="O482" s="13">
        <v>1.4801433999999999E-3</v>
      </c>
      <c r="P482" s="13">
        <v>1.2893058E-3</v>
      </c>
      <c r="Q482" s="13">
        <v>1.14489416E-3</v>
      </c>
      <c r="R482" s="13">
        <v>1.00354516E-3</v>
      </c>
      <c r="S482" s="13">
        <v>8.9339288000000008E-4</v>
      </c>
      <c r="T482" s="13">
        <v>7.6801528E-4</v>
      </c>
      <c r="U482" s="13">
        <v>6.6141199999999989E-4</v>
      </c>
      <c r="V482" s="13">
        <v>5.6838296000000005E-4</v>
      </c>
      <c r="W482" s="13">
        <v>4.9381733999999996E-4</v>
      </c>
      <c r="X482" s="13">
        <v>4.2182379999999999E-4</v>
      </c>
      <c r="Y482" s="13">
        <v>3.6847211999999996E-4</v>
      </c>
      <c r="Z482" s="13">
        <v>3.2701133999999999E-4</v>
      </c>
      <c r="AA482" s="13">
        <v>2.9387397999999998E-4</v>
      </c>
      <c r="AB482" s="13">
        <v>2.6749769999999997E-4</v>
      </c>
      <c r="AC482" s="13">
        <v>2.4820132E-4</v>
      </c>
      <c r="AD482" s="13">
        <v>2.33578684E-4</v>
      </c>
      <c r="AE482" s="13">
        <v>2.21256916E-4</v>
      </c>
      <c r="AF482" s="13">
        <v>2.10776312E-4</v>
      </c>
      <c r="AG482" s="13">
        <v>2.0197178399999999E-4</v>
      </c>
      <c r="AH482" s="13">
        <v>1.93995096E-4</v>
      </c>
      <c r="AI482" s="13">
        <v>1.8681126399999997E-4</v>
      </c>
      <c r="AJ482" s="13">
        <v>1.80327824E-4</v>
      </c>
      <c r="AK482" s="13">
        <v>1.7461647199999998E-4</v>
      </c>
      <c r="AL482" s="13">
        <v>1.6950083199999998E-4</v>
      </c>
      <c r="AM482" s="13">
        <v>1.64892884E-4</v>
      </c>
      <c r="AN482" s="13">
        <v>1.6063480799999996E-4</v>
      </c>
      <c r="AO482" s="13">
        <v>1.5665674799999999E-4</v>
      </c>
      <c r="AP482" s="13">
        <v>1.5272737199999999E-4</v>
      </c>
      <c r="AQ482" s="13">
        <v>1.4864228399999999E-4</v>
      </c>
      <c r="AR482" s="13">
        <v>1.44699068E-4</v>
      </c>
      <c r="AS482" s="13">
        <v>1.4074013999999999E-4</v>
      </c>
      <c r="AT482" s="13">
        <v>1.3715294799999998E-4</v>
      </c>
      <c r="AU482" s="13">
        <v>1.3378901999999999E-4</v>
      </c>
      <c r="AV482" s="13">
        <v>1.3040831199999999E-4</v>
      </c>
      <c r="AW482" s="13">
        <v>1.27530296E-4</v>
      </c>
      <c r="AX482" s="13">
        <v>1.2490813199999998E-4</v>
      </c>
      <c r="AY482" s="13">
        <v>1.2269395199999999E-4</v>
      </c>
      <c r="AZ482" s="13">
        <v>1.20214172E-4</v>
      </c>
      <c r="BA482" s="13">
        <v>1.1800087199999999E-4</v>
      </c>
      <c r="BB482" s="13">
        <v>1.1570459199999999E-4</v>
      </c>
      <c r="BC482" s="13">
        <v>1.1359973599999999E-4</v>
      </c>
      <c r="BD482" s="13">
        <v>1.1159791599999999E-4</v>
      </c>
      <c r="BE482" s="13">
        <v>1.09312984E-4</v>
      </c>
      <c r="BF482" s="13">
        <v>1.0754117999999999E-4</v>
      </c>
      <c r="BG482" s="13">
        <v>1.0583270000000001E-4</v>
      </c>
      <c r="BH482" s="13">
        <v>1.0441995200000001E-4</v>
      </c>
      <c r="BI482" s="13">
        <v>1.02780404E-4</v>
      </c>
      <c r="BJ482" s="13">
        <v>1.00870764E-4</v>
      </c>
      <c r="BK482" s="13">
        <v>9.9465827999999996E-5</v>
      </c>
      <c r="BL482" s="13">
        <v>9.7702735999999994E-5</v>
      </c>
      <c r="BM482" s="13">
        <v>9.6345139999999996E-5</v>
      </c>
      <c r="BN482" s="13">
        <v>9.4955727999999993E-5</v>
      </c>
      <c r="BO482" s="13">
        <v>9.3154699999999991E-5</v>
      </c>
      <c r="BP482" s="13">
        <v>9.1804152000000006E-5</v>
      </c>
      <c r="BQ482" s="13">
        <v>9.0753487999999991E-5</v>
      </c>
      <c r="BR482" s="13">
        <v>8.9626623999999999E-5</v>
      </c>
      <c r="BS482" s="13">
        <v>8.8538684000000003E-5</v>
      </c>
      <c r="BT482" s="13">
        <v>8.7205307999999992E-5</v>
      </c>
      <c r="BU482" s="13">
        <v>8.5874423999999984E-5</v>
      </c>
      <c r="BV482" s="13">
        <v>8.4904080000000004E-5</v>
      </c>
      <c r="BW482" s="13">
        <v>8.4173999999999984E-5</v>
      </c>
      <c r="BX482" s="13">
        <v>8.2888768000000004E-5</v>
      </c>
      <c r="BY482" s="13">
        <v>8.2178296000000008E-5</v>
      </c>
      <c r="BZ482" s="13">
        <v>8.1396087999999992E-5</v>
      </c>
      <c r="CA482" s="13">
        <v>8.0312351999999989E-5</v>
      </c>
      <c r="CB482" s="13">
        <v>7.8984920000000012E-5</v>
      </c>
      <c r="CC482" s="13">
        <v>7.8061071999999994E-5</v>
      </c>
      <c r="CD482" s="13">
        <v>7.7406036000000002E-5</v>
      </c>
      <c r="CE482" s="13">
        <v>7.6417320000000006E-5</v>
      </c>
      <c r="CF482" s="13">
        <v>7.5747904000000011E-5</v>
      </c>
      <c r="CG482" s="13">
        <v>7.4884935999999997E-5</v>
      </c>
      <c r="CH482" s="13">
        <v>7.3247427999999996E-5</v>
      </c>
      <c r="CI482" s="13">
        <v>7.1848632000000003E-5</v>
      </c>
      <c r="CJ482" s="13">
        <v>7.1028287999999999E-5</v>
      </c>
      <c r="CK482" s="13">
        <v>7.0299183999999982E-5</v>
      </c>
      <c r="CL482" s="13">
        <v>6.9545816000000005E-5</v>
      </c>
      <c r="CM482" s="13">
        <v>6.8756515999999988E-5</v>
      </c>
      <c r="CN482" s="13">
        <v>6.7878827999999988E-5</v>
      </c>
      <c r="CO482" s="13">
        <v>6.6719284E-5</v>
      </c>
      <c r="CP482" s="13">
        <v>6.5717306399999984E-5</v>
      </c>
      <c r="CQ482" s="13">
        <v>6.4759445999999988E-5</v>
      </c>
      <c r="CR482" s="13">
        <v>6.3898299999999998E-5</v>
      </c>
      <c r="CS482" s="13">
        <v>6.3199571600000001E-5</v>
      </c>
      <c r="CT482" s="13">
        <v>6.1856829200000003E-5</v>
      </c>
      <c r="CU482" s="13">
        <v>6.0404792799999999E-5</v>
      </c>
      <c r="CV482" s="13">
        <v>5.9977364800000007E-5</v>
      </c>
      <c r="CW482" s="13">
        <v>5.9512105999999999E-5</v>
      </c>
      <c r="CX482" s="13">
        <v>5.8701829199999997E-5</v>
      </c>
      <c r="CY482" s="13">
        <v>5.7930701600000003E-5</v>
      </c>
      <c r="CZ482" s="13">
        <v>5.6860595999999998E-5</v>
      </c>
      <c r="DA482" s="13">
        <v>5.6120783199999996E-5</v>
      </c>
      <c r="DB482" s="13">
        <v>5.5376563199999996E-5</v>
      </c>
      <c r="DC482" s="13">
        <v>5.4563077599999999E-5</v>
      </c>
      <c r="DD482" s="13">
        <v>5.3845653999999999E-5</v>
      </c>
      <c r="DE482" s="13">
        <v>5.3129706399999997E-5</v>
      </c>
      <c r="DF482" s="13">
        <v>5.2078873999999996E-5</v>
      </c>
      <c r="DG482" s="13">
        <v>5.1601893200000002E-5</v>
      </c>
      <c r="DH482" s="13">
        <v>5.0999517200000002E-5</v>
      </c>
      <c r="DI482" s="13">
        <v>5.0551590799999998E-5</v>
      </c>
      <c r="DJ482" s="13">
        <v>4.9598241999999997E-5</v>
      </c>
      <c r="DK482" s="13">
        <v>4.8395739200000005E-5</v>
      </c>
      <c r="DL482" s="13">
        <v>4.7795429199999996E-5</v>
      </c>
      <c r="DM482" s="13">
        <v>4.7086184799999999E-5</v>
      </c>
      <c r="DN482" s="13">
        <v>4.6419549599999995E-5</v>
      </c>
      <c r="DO482" s="13">
        <v>4.6485597600000002E-5</v>
      </c>
      <c r="DP482" s="13">
        <v>4.6357006799999993E-5</v>
      </c>
      <c r="DQ482" s="13">
        <v>4.5498212399999997E-5</v>
      </c>
      <c r="DR482" s="13">
        <v>4.4303851199999997E-5</v>
      </c>
      <c r="DS482" s="13">
        <v>4.31920156E-5</v>
      </c>
      <c r="DT482" s="13">
        <v>4.2612724399999998E-5</v>
      </c>
      <c r="DU482" s="13">
        <v>4.2381104399999997E-5</v>
      </c>
      <c r="DV482" s="13">
        <v>4.2236987600000003E-5</v>
      </c>
      <c r="DW482" s="13">
        <v>4.2049158000000002E-5</v>
      </c>
      <c r="DX482" s="13">
        <v>4.1790540400000002E-5</v>
      </c>
      <c r="DY482" s="13">
        <v>4.1165994400000002E-5</v>
      </c>
      <c r="DZ482" s="13">
        <v>4.0556835599999996E-5</v>
      </c>
      <c r="EA482" s="13">
        <v>4.0372172800000002E-5</v>
      </c>
      <c r="EB482" s="13">
        <v>4.0494146800000001E-5</v>
      </c>
      <c r="EC482" s="13">
        <v>3.9821395600000007E-5</v>
      </c>
      <c r="ED482" s="13">
        <v>3.9207738799999997E-5</v>
      </c>
      <c r="EE482" s="13">
        <v>3.9095640000000002E-5</v>
      </c>
      <c r="EF482" s="13">
        <v>3.8783583599999996E-5</v>
      </c>
      <c r="EG482" s="13">
        <v>3.8616985600000002E-5</v>
      </c>
      <c r="EH482" s="13">
        <v>3.8514658799999997E-5</v>
      </c>
      <c r="EI482" s="13">
        <v>3.8136214799999994E-5</v>
      </c>
      <c r="EJ482" s="13">
        <v>3.7704978799999998E-5</v>
      </c>
      <c r="EK482" s="13">
        <v>3.7192527999999997E-5</v>
      </c>
      <c r="EL482" s="13">
        <v>3.6924158799999992E-5</v>
      </c>
      <c r="EM482" s="13">
        <v>3.6810906799999999E-5</v>
      </c>
      <c r="EN482" s="13">
        <v>3.64132088E-5</v>
      </c>
      <c r="EO482" s="13">
        <v>3.60760632E-5</v>
      </c>
      <c r="EP482" s="13">
        <v>3.5681029199999995E-5</v>
      </c>
      <c r="EQ482" s="13">
        <v>3.5234383600000006E-5</v>
      </c>
      <c r="ER482" s="13">
        <v>3.5133971599999996E-5</v>
      </c>
      <c r="ES482" s="13">
        <v>3.5223539599999995E-5</v>
      </c>
      <c r="ET482" s="13">
        <v>3.5074202799999995E-5</v>
      </c>
      <c r="EU482" s="13">
        <v>3.4710034399999997E-5</v>
      </c>
      <c r="EV482" s="13">
        <v>3.4283640000000001E-5</v>
      </c>
      <c r="EW482" s="13">
        <v>3.3832501599999997E-5</v>
      </c>
      <c r="EX482" s="13">
        <v>3.3433906000000002E-5</v>
      </c>
      <c r="EY482" s="13">
        <v>3.3114842799999998E-5</v>
      </c>
      <c r="EZ482" s="13">
        <v>3.2972533199999997E-5</v>
      </c>
      <c r="FA482" s="13">
        <v>3.2693056E-5</v>
      </c>
      <c r="FB482" s="13">
        <v>3.24176772E-5</v>
      </c>
      <c r="FC482" s="13">
        <v>3.22448104E-5</v>
      </c>
      <c r="FD482" s="13">
        <v>3.2181677999999997E-5</v>
      </c>
      <c r="FE482" s="13">
        <v>3.2046811199999999E-5</v>
      </c>
      <c r="FF482" s="13">
        <v>3.1809806799999997E-5</v>
      </c>
      <c r="FG482" s="13">
        <v>3.16952792E-5</v>
      </c>
      <c r="FH482" s="13">
        <v>3.1493029999999993E-5</v>
      </c>
      <c r="FI482" s="13">
        <v>3.1221808000000002E-5</v>
      </c>
      <c r="FJ482" s="13">
        <v>3.11267908E-5</v>
      </c>
      <c r="FK482" s="13">
        <v>3.0753039999999998E-5</v>
      </c>
      <c r="FL482" s="13">
        <v>3.0088656800000001E-5</v>
      </c>
      <c r="FM482" s="13">
        <v>2.9519967599999998E-5</v>
      </c>
      <c r="FN482" s="13">
        <v>2.9305293999999996E-5</v>
      </c>
      <c r="FO482" s="13">
        <v>2.9299787599999998E-5</v>
      </c>
      <c r="FP482" s="13">
        <v>2.9358585599999996E-5</v>
      </c>
      <c r="FQ482" s="13">
        <v>2.92203808E-5</v>
      </c>
      <c r="FR482" s="13">
        <v>2.9375839200000001E-5</v>
      </c>
      <c r="FS482" s="13">
        <v>2.9412282E-5</v>
      </c>
      <c r="FT482" s="13">
        <v>2.8952935599999997E-5</v>
      </c>
      <c r="FU482" s="13">
        <v>2.87298404E-5</v>
      </c>
      <c r="FV482" s="13">
        <v>2.8582216800000002E-5</v>
      </c>
      <c r="FW482" s="13">
        <v>2.8301411999999999E-5</v>
      </c>
      <c r="FX482" s="13">
        <v>2.8091160799999996E-5</v>
      </c>
      <c r="FY482" s="13">
        <v>2.7549799199999999E-5</v>
      </c>
      <c r="FZ482" s="13">
        <v>2.66727376E-5</v>
      </c>
      <c r="GA482" s="13">
        <v>2.6215356399999999E-5</v>
      </c>
      <c r="GB482" s="13">
        <v>2.6175350400000003E-5</v>
      </c>
      <c r="GC482" s="13">
        <v>2.6049623999999998E-5</v>
      </c>
      <c r="GD482" s="13">
        <v>2.5946946399999996E-5</v>
      </c>
      <c r="GE482" s="13">
        <v>2.6244536000000001E-5</v>
      </c>
      <c r="GF482" s="13">
        <v>2.66067236E-5</v>
      </c>
      <c r="GG482" s="13">
        <v>2.6583275199999998E-5</v>
      </c>
      <c r="GH482" s="13">
        <v>2.5906127999999996E-5</v>
      </c>
      <c r="GI482" s="13">
        <v>2.4864371999999995E-5</v>
      </c>
      <c r="GJ482" s="13">
        <v>2.40437192E-5</v>
      </c>
      <c r="GK482" s="13">
        <v>2.3526907599999999E-5</v>
      </c>
      <c r="GL482" s="13">
        <v>2.3211351199999999E-5</v>
      </c>
      <c r="GM482" s="13">
        <v>2.3092290400000002E-5</v>
      </c>
      <c r="GN482" s="13">
        <v>2.3109676399999997E-5</v>
      </c>
      <c r="GO482" s="13">
        <v>2.3083181599999997E-5</v>
      </c>
      <c r="GP482" s="13">
        <v>2.2741133599999998E-5</v>
      </c>
      <c r="GQ482" s="13">
        <v>2.2622122400000001E-5</v>
      </c>
      <c r="GR482" s="13">
        <v>2.27658188E-5</v>
      </c>
      <c r="GS482" s="13">
        <v>2.2828560799999997E-5</v>
      </c>
      <c r="GT482" s="13">
        <v>2.2837324400000001E-5</v>
      </c>
      <c r="GU482" s="13">
        <v>2.2586445600000001E-5</v>
      </c>
      <c r="GV482" s="13">
        <v>2.1947480799999998E-5</v>
      </c>
      <c r="GW482" s="13">
        <v>2.1458470000000003E-5</v>
      </c>
      <c r="GX482" s="13">
        <v>2.1246675599999999E-5</v>
      </c>
    </row>
    <row r="483" spans="1:206" x14ac:dyDescent="0.25">
      <c r="A483" s="13" t="str">
        <f t="shared" si="6"/>
        <v>Boom-EXTREMELY COARSE-1.2-20-Any</v>
      </c>
      <c r="B483" s="13" t="s">
        <v>57</v>
      </c>
      <c r="C483" s="13" t="s">
        <v>33</v>
      </c>
      <c r="D483" s="23">
        <v>1.2</v>
      </c>
      <c r="E483" s="23">
        <v>20</v>
      </c>
      <c r="F483" s="32" t="s">
        <v>48</v>
      </c>
      <c r="G483" s="33">
        <v>9.9236105000000005E-2</v>
      </c>
      <c r="H483" s="33">
        <v>7.2474822500000008E-2</v>
      </c>
      <c r="I483" s="33">
        <v>5.6195657500000003E-2</v>
      </c>
      <c r="J483" s="33">
        <v>4.5191945000000004E-2</v>
      </c>
      <c r="K483" s="33">
        <v>3.871989E-2</v>
      </c>
      <c r="L483" s="33">
        <v>3.3787062499999999E-2</v>
      </c>
      <c r="M483" s="33">
        <v>2.9913792500000001E-2</v>
      </c>
      <c r="N483" s="33">
        <v>2.6853800000000001E-2</v>
      </c>
      <c r="O483" s="33">
        <v>2.4334625000000002E-2</v>
      </c>
      <c r="P483" s="33">
        <v>2.2153892500000001E-2</v>
      </c>
      <c r="Q483" s="33">
        <v>2.0136412499999999E-2</v>
      </c>
      <c r="R483" s="33">
        <v>1.82889275E-2</v>
      </c>
      <c r="S483" s="33">
        <v>1.6573620000000001E-2</v>
      </c>
      <c r="T483" s="33">
        <v>1.4847860500000001E-2</v>
      </c>
      <c r="U483" s="33">
        <v>1.3274171500000001E-2</v>
      </c>
      <c r="V483" s="33">
        <v>1.177178475E-2</v>
      </c>
      <c r="W483" s="33">
        <v>1.0364103E-2</v>
      </c>
      <c r="X483" s="33">
        <v>9.5456272499999991E-3</v>
      </c>
      <c r="Y483" s="33">
        <v>8.8349172499999993E-3</v>
      </c>
      <c r="Z483" s="33">
        <v>8.1983105000000001E-3</v>
      </c>
      <c r="AA483" s="33">
        <v>7.5688454999999991E-3</v>
      </c>
      <c r="AB483" s="33">
        <v>7.0262652500000002E-3</v>
      </c>
      <c r="AC483" s="33">
        <v>6.5526907499999995E-3</v>
      </c>
      <c r="AD483" s="33">
        <v>6.1371895000000001E-3</v>
      </c>
      <c r="AE483" s="33">
        <v>5.76989775E-3</v>
      </c>
      <c r="AF483" s="33">
        <v>5.4445260000000007E-3</v>
      </c>
      <c r="AG483" s="33">
        <v>5.1527995000000002E-3</v>
      </c>
      <c r="AH483" s="33">
        <v>4.8910845000000001E-3</v>
      </c>
      <c r="AI483" s="33">
        <v>4.6565260000000002E-3</v>
      </c>
      <c r="AJ483" s="33">
        <v>4.4418355000000005E-3</v>
      </c>
      <c r="AK483" s="33">
        <v>4.2482282499999996E-3</v>
      </c>
      <c r="AL483" s="33">
        <v>4.07260325E-3</v>
      </c>
      <c r="AM483" s="33">
        <v>3.9114807499999998E-3</v>
      </c>
      <c r="AN483" s="33">
        <v>3.7637642499999996E-3</v>
      </c>
      <c r="AO483" s="33">
        <v>3.6282452499999999E-3</v>
      </c>
      <c r="AP483" s="33">
        <v>3.50231625E-3</v>
      </c>
      <c r="AQ483" s="33">
        <v>3.3871992499999999E-3</v>
      </c>
      <c r="AR483" s="33">
        <v>3.2808239999999999E-3</v>
      </c>
      <c r="AS483" s="33">
        <v>3.1831837500000001E-3</v>
      </c>
      <c r="AT483" s="33">
        <v>3.0909639999999999E-3</v>
      </c>
      <c r="AU483" s="33">
        <v>3.0066839999999999E-3</v>
      </c>
      <c r="AV483" s="33">
        <v>2.9279664999999999E-3</v>
      </c>
      <c r="AW483" s="33">
        <v>2.85395175E-3</v>
      </c>
      <c r="AX483" s="33">
        <v>2.7842090000000002E-3</v>
      </c>
      <c r="AY483" s="33">
        <v>2.7193299999999998E-3</v>
      </c>
      <c r="AZ483" s="33">
        <v>2.6581175000000004E-3</v>
      </c>
      <c r="BA483" s="33">
        <v>2.6006620250000004E-3</v>
      </c>
      <c r="BB483" s="33">
        <v>2.54538865E-3</v>
      </c>
      <c r="BC483" s="33">
        <v>2.494302075E-3</v>
      </c>
      <c r="BD483" s="33">
        <v>2.4446686249999998E-3</v>
      </c>
      <c r="BE483" s="33">
        <v>2.3993805250000001E-3</v>
      </c>
      <c r="BF483" s="33">
        <v>2.35528725E-3</v>
      </c>
      <c r="BG483" s="33">
        <v>2.3132738000000001E-3</v>
      </c>
      <c r="BH483" s="33">
        <v>2.2740242500000002E-3</v>
      </c>
      <c r="BI483" s="33">
        <v>2.2355449999999998E-3</v>
      </c>
      <c r="BJ483" s="33">
        <v>2.1989353499999999E-3</v>
      </c>
      <c r="BK483" s="33">
        <v>2.1640331000000001E-3</v>
      </c>
      <c r="BL483" s="33">
        <v>2.1301347500000001E-3</v>
      </c>
      <c r="BM483" s="33">
        <v>2.0977037750000002E-3</v>
      </c>
      <c r="BN483" s="33">
        <v>2.0665925000000001E-3</v>
      </c>
      <c r="BO483" s="33">
        <v>2.037222325E-3</v>
      </c>
      <c r="BP483" s="33">
        <v>2.0087175500000001E-3</v>
      </c>
      <c r="BQ483" s="33">
        <v>1.9818492250000003E-3</v>
      </c>
      <c r="BR483" s="33">
        <v>1.9564746249999998E-3</v>
      </c>
      <c r="BS483" s="33">
        <v>1.9318464499999998E-3</v>
      </c>
      <c r="BT483" s="33">
        <v>1.9083510999999998E-3</v>
      </c>
      <c r="BU483" s="33">
        <v>1.8853416999999998E-3</v>
      </c>
      <c r="BV483" s="33">
        <v>1.8625971500000002E-3</v>
      </c>
      <c r="BW483" s="33">
        <v>1.8412108999999999E-3</v>
      </c>
      <c r="BX483" s="33">
        <v>1.81964905E-3</v>
      </c>
      <c r="BY483" s="33">
        <v>1.7993230249999997E-3</v>
      </c>
      <c r="BZ483" s="33">
        <v>1.779509125E-3</v>
      </c>
      <c r="CA483" s="33">
        <v>1.7608048249999999E-3</v>
      </c>
      <c r="CB483" s="33">
        <v>1.7422911249999999E-3</v>
      </c>
      <c r="CC483" s="33">
        <v>1.7238867E-3</v>
      </c>
      <c r="CD483" s="33">
        <v>1.706797525E-3</v>
      </c>
      <c r="CE483" s="33">
        <v>1.689773625E-3</v>
      </c>
      <c r="CF483" s="33">
        <v>1.6727181499999997E-3</v>
      </c>
      <c r="CG483" s="33">
        <v>1.6564128750000001E-3</v>
      </c>
      <c r="CH483" s="33">
        <v>1.6406726999999999E-3</v>
      </c>
      <c r="CI483" s="33">
        <v>1.6261050749999998E-3</v>
      </c>
      <c r="CJ483" s="33">
        <v>1.6113477749999999E-3</v>
      </c>
      <c r="CK483" s="33">
        <v>1.5972438249999997E-3</v>
      </c>
      <c r="CL483" s="33">
        <v>1.5834800749999999E-3</v>
      </c>
      <c r="CM483" s="33">
        <v>1.5700464E-3</v>
      </c>
      <c r="CN483" s="33">
        <v>1.5571497250000002E-3</v>
      </c>
      <c r="CO483" s="33">
        <v>1.5442965249999998E-3</v>
      </c>
      <c r="CP483" s="33">
        <v>1.5325553500000002E-3</v>
      </c>
      <c r="CQ483" s="33">
        <v>1.5212883250000002E-3</v>
      </c>
      <c r="CR483" s="33">
        <v>1.5101345500000002E-3</v>
      </c>
      <c r="CS483" s="33">
        <v>1.4996925999999999E-3</v>
      </c>
      <c r="CT483" s="33">
        <v>1.4886018500000001E-3</v>
      </c>
      <c r="CU483" s="33">
        <v>1.4782294250000002E-3</v>
      </c>
      <c r="CV483" s="33">
        <v>1.4681827749999999E-3</v>
      </c>
      <c r="CW483" s="33">
        <v>1.4579363500000001E-3</v>
      </c>
      <c r="CX483" s="33">
        <v>1.448062975E-3</v>
      </c>
      <c r="CY483" s="33">
        <v>1.4383124000000001E-3</v>
      </c>
      <c r="CZ483" s="33">
        <v>1.4288871250000001E-3</v>
      </c>
      <c r="DA483" s="33">
        <v>1.4198429999999998E-3</v>
      </c>
      <c r="DB483" s="33">
        <v>1.4114212000000002E-3</v>
      </c>
      <c r="DC483" s="33">
        <v>1.40390305E-3</v>
      </c>
      <c r="DD483" s="33">
        <v>1.3967329249999999E-3</v>
      </c>
      <c r="DE483" s="33">
        <v>1.3900524249999999E-3</v>
      </c>
      <c r="DF483" s="33">
        <v>1.3832776749999999E-3</v>
      </c>
      <c r="DG483" s="33">
        <v>1.3764798000000002E-3</v>
      </c>
      <c r="DH483" s="33">
        <v>1.36946995E-3</v>
      </c>
      <c r="DI483" s="33">
        <v>1.3626722250000001E-3</v>
      </c>
      <c r="DJ483" s="33">
        <v>1.35583965E-3</v>
      </c>
      <c r="DK483" s="33">
        <v>1.3489314749999999E-3</v>
      </c>
      <c r="DL483" s="33">
        <v>1.3425356249999998E-3</v>
      </c>
      <c r="DM483" s="33">
        <v>1.336297575E-3</v>
      </c>
      <c r="DN483" s="33">
        <v>1.329873175E-3</v>
      </c>
      <c r="DO483" s="33">
        <v>1.3240904249999998E-3</v>
      </c>
      <c r="DP483" s="33">
        <v>1.3182273499999998E-3</v>
      </c>
      <c r="DQ483" s="33">
        <v>1.312517975E-3</v>
      </c>
      <c r="DR483" s="33">
        <v>1.3074084500000001E-3</v>
      </c>
      <c r="DS483" s="33">
        <v>1.3025161999999999E-3</v>
      </c>
      <c r="DT483" s="33">
        <v>1.2978455249999998E-3</v>
      </c>
      <c r="DU483" s="33">
        <v>1.2932693E-3</v>
      </c>
      <c r="DV483" s="33">
        <v>1.2886479499999999E-3</v>
      </c>
      <c r="DW483" s="33">
        <v>1.2831816E-3</v>
      </c>
      <c r="DX483" s="33">
        <v>1.2776303250000001E-3</v>
      </c>
      <c r="DY483" s="33">
        <v>1.2721896749999999E-3</v>
      </c>
      <c r="DZ483" s="33">
        <v>1.2664834000000002E-3</v>
      </c>
      <c r="EA483" s="33">
        <v>1.2611150249999998E-3</v>
      </c>
      <c r="EB483" s="33">
        <v>1.2559319750000001E-3</v>
      </c>
      <c r="EC483" s="33">
        <v>1.2509586750000001E-3</v>
      </c>
      <c r="ED483" s="33">
        <v>1.2464533499999999E-3</v>
      </c>
      <c r="EE483" s="33">
        <v>1.2425139749999998E-3</v>
      </c>
      <c r="EF483" s="33">
        <v>1.238476775E-3</v>
      </c>
      <c r="EG483" s="33">
        <v>1.2343512749999998E-3</v>
      </c>
      <c r="EH483" s="33">
        <v>1.2307441749999999E-3</v>
      </c>
      <c r="EI483" s="33">
        <v>1.2269630250000001E-3</v>
      </c>
      <c r="EJ483" s="33">
        <v>1.222622225E-3</v>
      </c>
      <c r="EK483" s="33">
        <v>1.2178669E-3</v>
      </c>
      <c r="EL483" s="33">
        <v>1.21317525E-3</v>
      </c>
      <c r="EM483" s="33">
        <v>1.2086769000000002E-3</v>
      </c>
      <c r="EN483" s="33">
        <v>1.2043984999999999E-3</v>
      </c>
      <c r="EO483" s="33">
        <v>1.2003691749999999E-3</v>
      </c>
      <c r="EP483" s="33">
        <v>1.1964179500000001E-3</v>
      </c>
      <c r="EQ483" s="33">
        <v>1.1927001000000001E-3</v>
      </c>
      <c r="ER483" s="33">
        <v>1.1886250025E-3</v>
      </c>
      <c r="ES483" s="33">
        <v>1.1843918825000001E-3</v>
      </c>
      <c r="ET483" s="33">
        <v>1.1804442300000001E-3</v>
      </c>
      <c r="EU483" s="33">
        <v>1.1763715349999999E-3</v>
      </c>
      <c r="EV483" s="33">
        <v>1.17171909E-3</v>
      </c>
      <c r="EW483" s="33">
        <v>1.1669816049999998E-3</v>
      </c>
      <c r="EX483" s="33">
        <v>1.1621559449999999E-3</v>
      </c>
      <c r="EY483" s="33">
        <v>1.1568960700000001E-3</v>
      </c>
      <c r="EZ483" s="33">
        <v>1.151098785E-3</v>
      </c>
      <c r="FA483" s="33">
        <v>1.1452459050000001E-3</v>
      </c>
      <c r="FB483" s="33">
        <v>1.1396378574999998E-3</v>
      </c>
      <c r="FC483" s="33">
        <v>1.1341964975E-3</v>
      </c>
      <c r="FD483" s="33">
        <v>1.12907364E-3</v>
      </c>
      <c r="FE483" s="33">
        <v>1.123696375E-3</v>
      </c>
      <c r="FF483" s="33">
        <v>1.1184565125E-3</v>
      </c>
      <c r="FG483" s="33">
        <v>1.1135910549999999E-3</v>
      </c>
      <c r="FH483" s="33">
        <v>1.108517765E-3</v>
      </c>
      <c r="FI483" s="33">
        <v>1.1031449625E-3</v>
      </c>
      <c r="FJ483" s="33">
        <v>1.0974805849999999E-3</v>
      </c>
      <c r="FK483" s="33">
        <v>1.0918395475E-3</v>
      </c>
      <c r="FL483" s="33">
        <v>1.0861165775000001E-3</v>
      </c>
      <c r="FM483" s="33">
        <v>1.0803985475E-3</v>
      </c>
      <c r="FN483" s="33">
        <v>1.0744610475000001E-3</v>
      </c>
      <c r="FO483" s="33">
        <v>1.0680439250000001E-3</v>
      </c>
      <c r="FP483" s="33">
        <v>1.061684755E-3</v>
      </c>
      <c r="FQ483" s="33">
        <v>1.0550537675E-3</v>
      </c>
      <c r="FR483" s="33">
        <v>1.0482570375000002E-3</v>
      </c>
      <c r="FS483" s="33">
        <v>1.0417955725E-3</v>
      </c>
      <c r="FT483" s="33">
        <v>1.0353290025E-3</v>
      </c>
      <c r="FU483" s="33">
        <v>1.0288423100000001E-3</v>
      </c>
      <c r="FV483" s="33">
        <v>1.0225107624999999E-3</v>
      </c>
      <c r="FW483" s="33">
        <v>1.0162978625E-3</v>
      </c>
      <c r="FX483" s="33">
        <v>1.01003171E-3</v>
      </c>
      <c r="FY483" s="33">
        <v>1.0041002450000001E-3</v>
      </c>
      <c r="FZ483" s="33">
        <v>9.9827129500000013E-4</v>
      </c>
      <c r="GA483" s="33">
        <v>9.9195111250000001E-4</v>
      </c>
      <c r="GB483" s="33">
        <v>9.8587471500000004E-4</v>
      </c>
      <c r="GC483" s="33">
        <v>9.8014003750000007E-4</v>
      </c>
      <c r="GD483" s="33">
        <v>9.7446583749999989E-4</v>
      </c>
      <c r="GE483" s="33">
        <v>9.6908211000000012E-4</v>
      </c>
      <c r="GF483" s="33">
        <v>9.6366932750000011E-4</v>
      </c>
      <c r="GG483" s="33">
        <v>9.5811099000000003E-4</v>
      </c>
      <c r="GH483" s="33">
        <v>9.5235026000000007E-4</v>
      </c>
      <c r="GI483" s="33">
        <v>9.4604566249999991E-4</v>
      </c>
      <c r="GJ483" s="33">
        <v>9.3937476250000008E-4</v>
      </c>
      <c r="GK483" s="33">
        <v>9.3282175750000003E-4</v>
      </c>
      <c r="GL483" s="33">
        <v>9.2674739499999995E-4</v>
      </c>
      <c r="GM483" s="33">
        <v>9.2067311249999998E-4</v>
      </c>
      <c r="GN483" s="33">
        <v>9.1459370249999991E-4</v>
      </c>
      <c r="GO483" s="33">
        <v>9.0924669749999998E-4</v>
      </c>
      <c r="GP483" s="33">
        <v>9.0441840250000006E-4</v>
      </c>
      <c r="GQ483" s="33">
        <v>8.9979760250000001E-4</v>
      </c>
      <c r="GR483" s="33">
        <v>8.9509042999999988E-4</v>
      </c>
      <c r="GS483" s="33">
        <v>8.9012989750000002E-4</v>
      </c>
      <c r="GT483" s="33">
        <v>8.8507787749999992E-4</v>
      </c>
      <c r="GU483" s="33">
        <v>8.800942450000001E-4</v>
      </c>
      <c r="GV483" s="33">
        <v>8.7506575249999999E-4</v>
      </c>
      <c r="GW483" s="33">
        <v>8.6967770000000004E-4</v>
      </c>
      <c r="GX483" s="33">
        <v>8.6430650750000005E-4</v>
      </c>
    </row>
    <row r="484" spans="1:206" x14ac:dyDescent="0.25">
      <c r="A484" s="13" t="str">
        <f t="shared" si="6"/>
        <v>Boom-EXTREMELY COARSE-1.2-14-Any</v>
      </c>
      <c r="B484" s="13" t="s">
        <v>57</v>
      </c>
      <c r="C484" s="13" t="s">
        <v>33</v>
      </c>
      <c r="D484" s="23">
        <v>1.2</v>
      </c>
      <c r="E484" s="23">
        <v>14</v>
      </c>
      <c r="F484" s="32" t="s">
        <v>48</v>
      </c>
      <c r="G484" s="33">
        <v>7.0400692500000001E-2</v>
      </c>
      <c r="H484" s="33">
        <v>4.8262349999999996E-2</v>
      </c>
      <c r="I484" s="33">
        <v>3.5634535000000002E-2</v>
      </c>
      <c r="J484" s="33">
        <v>2.8641127500000002E-2</v>
      </c>
      <c r="K484" s="33">
        <v>2.4377977500000002E-2</v>
      </c>
      <c r="L484" s="33">
        <v>2.1379762499999996E-2</v>
      </c>
      <c r="M484" s="33">
        <v>1.9064432499999999E-2</v>
      </c>
      <c r="N484" s="33">
        <v>1.7213875E-2</v>
      </c>
      <c r="O484" s="33">
        <v>1.5746920000000001E-2</v>
      </c>
      <c r="P484" s="33">
        <v>1.4401049499999999E-2</v>
      </c>
      <c r="Q484" s="33">
        <v>1.315626825E-2</v>
      </c>
      <c r="R484" s="33">
        <v>1.1978031749999998E-2</v>
      </c>
      <c r="S484" s="33">
        <v>1.0860867E-2</v>
      </c>
      <c r="T484" s="33">
        <v>9.8034297500000003E-3</v>
      </c>
      <c r="U484" s="33">
        <v>8.7754035000000008E-3</v>
      </c>
      <c r="V484" s="33">
        <v>7.7850719999999997E-3</v>
      </c>
      <c r="W484" s="33">
        <v>6.8330455E-3</v>
      </c>
      <c r="X484" s="33">
        <v>6.36051125E-3</v>
      </c>
      <c r="Y484" s="33">
        <v>5.9425632499999995E-3</v>
      </c>
      <c r="Z484" s="33">
        <v>5.5095432500000003E-3</v>
      </c>
      <c r="AA484" s="33">
        <v>5.1477092500000002E-3</v>
      </c>
      <c r="AB484" s="33">
        <v>4.8402197499999994E-3</v>
      </c>
      <c r="AC484" s="33">
        <v>4.5762422500000002E-3</v>
      </c>
      <c r="AD484" s="33">
        <v>4.3466534999999995E-3</v>
      </c>
      <c r="AE484" s="33">
        <v>4.1476314999999995E-3</v>
      </c>
      <c r="AF484" s="33">
        <v>3.9717590000000001E-3</v>
      </c>
      <c r="AG484" s="33">
        <v>3.8161467499999999E-3</v>
      </c>
      <c r="AH484" s="33">
        <v>3.6787102499999998E-3</v>
      </c>
      <c r="AI484" s="33">
        <v>3.5573522499999996E-3</v>
      </c>
      <c r="AJ484" s="33">
        <v>3.4495250000000002E-3</v>
      </c>
      <c r="AK484" s="33">
        <v>3.3533997499999996E-3</v>
      </c>
      <c r="AL484" s="33">
        <v>3.2673995750000001E-3</v>
      </c>
      <c r="AM484" s="33">
        <v>3.1902445499999996E-3</v>
      </c>
      <c r="AN484" s="33">
        <v>3.119893725E-3</v>
      </c>
      <c r="AO484" s="33">
        <v>3.0547633499999997E-3</v>
      </c>
      <c r="AP484" s="33">
        <v>2.9935275999999999E-3</v>
      </c>
      <c r="AQ484" s="33">
        <v>2.9363040249999997E-3</v>
      </c>
      <c r="AR484" s="33">
        <v>2.8828984749999999E-3</v>
      </c>
      <c r="AS484" s="33">
        <v>2.8323747000000002E-3</v>
      </c>
      <c r="AT484" s="33">
        <v>2.7850989750000002E-3</v>
      </c>
      <c r="AU484" s="33">
        <v>2.7402344249999998E-3</v>
      </c>
      <c r="AV484" s="33">
        <v>2.6978794750000001E-3</v>
      </c>
      <c r="AW484" s="33">
        <v>2.657822375E-3</v>
      </c>
      <c r="AX484" s="33">
        <v>2.618959025E-3</v>
      </c>
      <c r="AY484" s="33">
        <v>2.5820781500000001E-3</v>
      </c>
      <c r="AZ484" s="33">
        <v>2.5464385E-3</v>
      </c>
      <c r="BA484" s="33">
        <v>2.5115051249999997E-3</v>
      </c>
      <c r="BB484" s="33">
        <v>2.4784579750000003E-3</v>
      </c>
      <c r="BC484" s="33">
        <v>2.445965975E-3</v>
      </c>
      <c r="BD484" s="33">
        <v>2.4148014249999999E-3</v>
      </c>
      <c r="BE484" s="33">
        <v>2.3841857000000003E-3</v>
      </c>
      <c r="BF484" s="33">
        <v>2.3549295750000003E-3</v>
      </c>
      <c r="BG484" s="33">
        <v>2.3267885250000003E-3</v>
      </c>
      <c r="BH484" s="33">
        <v>2.2993487500000001E-3</v>
      </c>
      <c r="BI484" s="33">
        <v>2.272671975E-3</v>
      </c>
      <c r="BJ484" s="33">
        <v>2.2464590000000001E-3</v>
      </c>
      <c r="BK484" s="33">
        <v>2.2214053000000002E-3</v>
      </c>
      <c r="BL484" s="33">
        <v>2.1965069750000004E-3</v>
      </c>
      <c r="BM484" s="33">
        <v>2.172474275E-3</v>
      </c>
      <c r="BN484" s="33">
        <v>2.1492487000000001E-3</v>
      </c>
      <c r="BO484" s="33">
        <v>2.1263392250000001E-3</v>
      </c>
      <c r="BP484" s="33">
        <v>2.1043861000000002E-3</v>
      </c>
      <c r="BQ484" s="33">
        <v>2.0828962500000002E-3</v>
      </c>
      <c r="BR484" s="33">
        <v>2.0614106999999999E-3</v>
      </c>
      <c r="BS484" s="33">
        <v>2.0404302500000001E-3</v>
      </c>
      <c r="BT484" s="33">
        <v>2.0192855500000004E-3</v>
      </c>
      <c r="BU484" s="33">
        <v>1.9981204000000001E-3</v>
      </c>
      <c r="BV484" s="33">
        <v>1.97757785E-3</v>
      </c>
      <c r="BW484" s="33">
        <v>1.9574229749999999E-3</v>
      </c>
      <c r="BX484" s="33">
        <v>1.9374947499999999E-3</v>
      </c>
      <c r="BY484" s="33">
        <v>1.9181568999999997E-3</v>
      </c>
      <c r="BZ484" s="33">
        <v>1.899179375E-3</v>
      </c>
      <c r="CA484" s="33">
        <v>1.8804927499999999E-3</v>
      </c>
      <c r="CB484" s="33">
        <v>1.8623640000000003E-3</v>
      </c>
      <c r="CC484" s="33">
        <v>1.8449547749999999E-3</v>
      </c>
      <c r="CD484" s="33">
        <v>1.8273666250000001E-3</v>
      </c>
      <c r="CE484" s="33">
        <v>1.8102996249999999E-3</v>
      </c>
      <c r="CF484" s="33">
        <v>1.7931061500000001E-3</v>
      </c>
      <c r="CG484" s="33">
        <v>1.775767525E-3</v>
      </c>
      <c r="CH484" s="33">
        <v>1.7587637749999999E-3</v>
      </c>
      <c r="CI484" s="33">
        <v>1.7422047249999999E-3</v>
      </c>
      <c r="CJ484" s="33">
        <v>1.7260778750000001E-3</v>
      </c>
      <c r="CK484" s="33">
        <v>1.710096625E-3</v>
      </c>
      <c r="CL484" s="33">
        <v>1.6943240999999999E-3</v>
      </c>
      <c r="CM484" s="33">
        <v>1.6790332499999998E-3</v>
      </c>
      <c r="CN484" s="33">
        <v>1.6633845749999998E-3</v>
      </c>
      <c r="CO484" s="33">
        <v>1.6480982E-3</v>
      </c>
      <c r="CP484" s="33">
        <v>1.6330272500000001E-3</v>
      </c>
      <c r="CQ484" s="33">
        <v>1.618219975E-3</v>
      </c>
      <c r="CR484" s="33">
        <v>1.603353125E-3</v>
      </c>
      <c r="CS484" s="33">
        <v>1.588310675E-3</v>
      </c>
      <c r="CT484" s="33">
        <v>1.5735185499999998E-3</v>
      </c>
      <c r="CU484" s="33">
        <v>1.5590980250000002E-3</v>
      </c>
      <c r="CV484" s="33">
        <v>1.54496145E-3</v>
      </c>
      <c r="CW484" s="33">
        <v>1.5306785500000001E-3</v>
      </c>
      <c r="CX484" s="33">
        <v>1.5164836249999998E-3</v>
      </c>
      <c r="CY484" s="33">
        <v>1.5029226750000002E-3</v>
      </c>
      <c r="CZ484" s="33">
        <v>1.4894258249999999E-3</v>
      </c>
      <c r="DA484" s="33">
        <v>1.4760420499999999E-3</v>
      </c>
      <c r="DB484" s="33">
        <v>1.4626479750000001E-3</v>
      </c>
      <c r="DC484" s="33">
        <v>1.4494885E-3</v>
      </c>
      <c r="DD484" s="33">
        <v>1.4365559500000001E-3</v>
      </c>
      <c r="DE484" s="33">
        <v>1.4233598000000002E-3</v>
      </c>
      <c r="DF484" s="33">
        <v>1.4101462750000001E-3</v>
      </c>
      <c r="DG484" s="33">
        <v>1.3973264999999999E-3</v>
      </c>
      <c r="DH484" s="33">
        <v>1.3847358500000001E-3</v>
      </c>
      <c r="DI484" s="33">
        <v>1.3725332000000001E-3</v>
      </c>
      <c r="DJ484" s="33">
        <v>1.3601662E-3</v>
      </c>
      <c r="DK484" s="33">
        <v>1.348218E-3</v>
      </c>
      <c r="DL484" s="33">
        <v>1.336776E-3</v>
      </c>
      <c r="DM484" s="33">
        <v>1.3261649250000001E-3</v>
      </c>
      <c r="DN484" s="33">
        <v>1.316434325E-3</v>
      </c>
      <c r="DO484" s="33">
        <v>1.307096E-3</v>
      </c>
      <c r="DP484" s="33">
        <v>1.297924225E-3</v>
      </c>
      <c r="DQ484" s="33">
        <v>1.2886184749999999E-3</v>
      </c>
      <c r="DR484" s="33">
        <v>1.2793938249999999E-3</v>
      </c>
      <c r="DS484" s="33">
        <v>1.2704211999999999E-3</v>
      </c>
      <c r="DT484" s="33">
        <v>1.26099105E-3</v>
      </c>
      <c r="DU484" s="33">
        <v>1.2517555E-3</v>
      </c>
      <c r="DV484" s="33">
        <v>1.2429466999999998E-3</v>
      </c>
      <c r="DW484" s="33">
        <v>1.2349327249999999E-3</v>
      </c>
      <c r="DX484" s="33">
        <v>1.2275028250000001E-3</v>
      </c>
      <c r="DY484" s="33">
        <v>1.2199892750000001E-3</v>
      </c>
      <c r="DZ484" s="33">
        <v>1.213037475E-3</v>
      </c>
      <c r="EA484" s="33">
        <v>1.2067332500000001E-3</v>
      </c>
      <c r="EB484" s="33">
        <v>1.2004671749999999E-3</v>
      </c>
      <c r="EC484" s="33">
        <v>1.1942024750000002E-3</v>
      </c>
      <c r="ED484" s="33">
        <v>1.1878379000000001E-3</v>
      </c>
      <c r="EE484" s="33">
        <v>1.1816463500000001E-3</v>
      </c>
      <c r="EF484" s="33">
        <v>1.1754897499999999E-3</v>
      </c>
      <c r="EG484" s="33">
        <v>1.1695726249999999E-3</v>
      </c>
      <c r="EH484" s="33">
        <v>1.1635818749999999E-3</v>
      </c>
      <c r="EI484" s="33">
        <v>1.1578894250000001E-3</v>
      </c>
      <c r="EJ484" s="33">
        <v>1.1524371000000001E-3</v>
      </c>
      <c r="EK484" s="33">
        <v>1.146876325E-3</v>
      </c>
      <c r="EL484" s="33">
        <v>1.14185755E-3</v>
      </c>
      <c r="EM484" s="33">
        <v>1.1372798749999999E-3</v>
      </c>
      <c r="EN484" s="33">
        <v>1.1328719499999998E-3</v>
      </c>
      <c r="EO484" s="33">
        <v>1.1285976000000001E-3</v>
      </c>
      <c r="EP484" s="33">
        <v>1.124253525E-3</v>
      </c>
      <c r="EQ484" s="33">
        <v>1.1203844749999999E-3</v>
      </c>
      <c r="ER484" s="33">
        <v>1.1165824249999999E-3</v>
      </c>
      <c r="ES484" s="33">
        <v>1.1124583500000001E-3</v>
      </c>
      <c r="ET484" s="33">
        <v>1.1079423749999998E-3</v>
      </c>
      <c r="EU484" s="33">
        <v>1.1030854725E-3</v>
      </c>
      <c r="EV484" s="33">
        <v>1.0980943349999999E-3</v>
      </c>
      <c r="EW484" s="33">
        <v>1.0930399599999999E-3</v>
      </c>
      <c r="EX484" s="33">
        <v>1.0881238224999998E-3</v>
      </c>
      <c r="EY484" s="33">
        <v>1.0835661475000001E-3</v>
      </c>
      <c r="EZ484" s="33">
        <v>1.079523855E-3</v>
      </c>
      <c r="FA484" s="33">
        <v>1.0761805350000002E-3</v>
      </c>
      <c r="FB484" s="33">
        <v>1.07277424E-3</v>
      </c>
      <c r="FC484" s="33">
        <v>1.06894229E-3</v>
      </c>
      <c r="FD484" s="33">
        <v>1.0647504624999998E-3</v>
      </c>
      <c r="FE484" s="33">
        <v>1.0602610425000001E-3</v>
      </c>
      <c r="FF484" s="33">
        <v>1.0558099149999998E-3</v>
      </c>
      <c r="FG484" s="33">
        <v>1.0512206999999999E-3</v>
      </c>
      <c r="FH484" s="33">
        <v>1.0463536899999999E-3</v>
      </c>
      <c r="FI484" s="33">
        <v>1.0419784050000002E-3</v>
      </c>
      <c r="FJ484" s="33">
        <v>1.0384877825E-3</v>
      </c>
      <c r="FK484" s="33">
        <v>1.0356553824999999E-3</v>
      </c>
      <c r="FL484" s="33">
        <v>1.0327372699999999E-3</v>
      </c>
      <c r="FM484" s="33">
        <v>1.0294898300000001E-3</v>
      </c>
      <c r="FN484" s="33">
        <v>1.0260985075E-3</v>
      </c>
      <c r="FO484" s="33">
        <v>1.0228436725E-3</v>
      </c>
      <c r="FP484" s="33">
        <v>1.01952507E-3</v>
      </c>
      <c r="FQ484" s="33">
        <v>1.0159031275E-3</v>
      </c>
      <c r="FR484" s="33">
        <v>1.0123286799999999E-3</v>
      </c>
      <c r="FS484" s="33">
        <v>1.0087929824999999E-3</v>
      </c>
      <c r="FT484" s="33">
        <v>1.0050888849999998E-3</v>
      </c>
      <c r="FU484" s="33">
        <v>1.0012113125E-3</v>
      </c>
      <c r="FV484" s="33">
        <v>9.9712527999999993E-4</v>
      </c>
      <c r="FW484" s="33">
        <v>9.9285531499999978E-4</v>
      </c>
      <c r="FX484" s="33">
        <v>9.884233225E-4</v>
      </c>
      <c r="FY484" s="33">
        <v>9.8419341000000006E-4</v>
      </c>
      <c r="FZ484" s="33">
        <v>9.8014038499999998E-4</v>
      </c>
      <c r="GA484" s="33">
        <v>9.7591249249999988E-4</v>
      </c>
      <c r="GB484" s="33">
        <v>9.7166957499999996E-4</v>
      </c>
      <c r="GC484" s="33">
        <v>9.6775721750000008E-4</v>
      </c>
      <c r="GD484" s="33">
        <v>9.6396314500000004E-4</v>
      </c>
      <c r="GE484" s="33">
        <v>9.5998618000000006E-4</v>
      </c>
      <c r="GF484" s="33">
        <v>9.5556880749999998E-4</v>
      </c>
      <c r="GG484" s="33">
        <v>9.5071374249999991E-4</v>
      </c>
      <c r="GH484" s="33">
        <v>9.4580000750000008E-4</v>
      </c>
      <c r="GI484" s="33">
        <v>9.4119038250000005E-4</v>
      </c>
      <c r="GJ484" s="33">
        <v>9.3674617249999987E-4</v>
      </c>
      <c r="GK484" s="33">
        <v>9.3215158500000003E-4</v>
      </c>
      <c r="GL484" s="33">
        <v>9.2765192000000005E-4</v>
      </c>
      <c r="GM484" s="33">
        <v>9.2347048249999994E-4</v>
      </c>
      <c r="GN484" s="33">
        <v>9.1930189250000009E-4</v>
      </c>
      <c r="GO484" s="33">
        <v>9.1473899500000005E-4</v>
      </c>
      <c r="GP484" s="33">
        <v>9.0946706499999991E-4</v>
      </c>
      <c r="GQ484" s="33">
        <v>9.0386828000000002E-4</v>
      </c>
      <c r="GR484" s="33">
        <v>8.9808802500000002E-4</v>
      </c>
      <c r="GS484" s="33">
        <v>8.9208867250000011E-4</v>
      </c>
      <c r="GT484" s="33">
        <v>8.8610371749999991E-4</v>
      </c>
      <c r="GU484" s="33">
        <v>8.8047046750000003E-4</v>
      </c>
      <c r="GV484" s="33">
        <v>8.7538998750000003E-4</v>
      </c>
      <c r="GW484" s="33">
        <v>8.7060344500000002E-4</v>
      </c>
      <c r="GX484" s="33">
        <v>8.65945005E-4</v>
      </c>
    </row>
    <row r="485" spans="1:206" x14ac:dyDescent="0.25">
      <c r="A485" s="13" t="str">
        <f t="shared" si="6"/>
        <v>Boom-EXTREMELY COARSE-1.2-7-Any</v>
      </c>
      <c r="B485" s="13" t="s">
        <v>57</v>
      </c>
      <c r="C485" s="13" t="s">
        <v>33</v>
      </c>
      <c r="D485" s="23">
        <v>1.2</v>
      </c>
      <c r="E485" s="23">
        <v>7</v>
      </c>
      <c r="F485" s="32" t="s">
        <v>48</v>
      </c>
      <c r="G485" s="33">
        <v>3.5187802500000004E-2</v>
      </c>
      <c r="H485" s="33">
        <v>2.2140934999999997E-2</v>
      </c>
      <c r="I485" s="33">
        <v>1.7484113500000002E-2</v>
      </c>
      <c r="J485" s="33">
        <v>1.4845942499999999E-2</v>
      </c>
      <c r="K485" s="33">
        <v>1.3206091250000001E-2</v>
      </c>
      <c r="L485" s="33">
        <v>1.20552605E-2</v>
      </c>
      <c r="M485" s="33">
        <v>1.1498289750000001E-2</v>
      </c>
      <c r="N485" s="33">
        <v>1.1228199500000001E-2</v>
      </c>
      <c r="O485" s="33">
        <v>1.0925957000000002E-2</v>
      </c>
      <c r="P485" s="33">
        <v>1.0538209E-2</v>
      </c>
      <c r="Q485" s="33">
        <v>1.0028026499999999E-2</v>
      </c>
      <c r="R485" s="33">
        <v>9.4182629999999979E-3</v>
      </c>
      <c r="S485" s="33">
        <v>8.7021482499999997E-3</v>
      </c>
      <c r="T485" s="33">
        <v>7.9221327499999997E-3</v>
      </c>
      <c r="U485" s="33">
        <v>7.0824655000000002E-3</v>
      </c>
      <c r="V485" s="33">
        <v>6.2259239999999999E-3</v>
      </c>
      <c r="W485" s="33">
        <v>5.3719957500000005E-3</v>
      </c>
      <c r="X485" s="33">
        <v>5.0087972500000005E-3</v>
      </c>
      <c r="Y485" s="33">
        <v>4.7405780000000005E-3</v>
      </c>
      <c r="Z485" s="33">
        <v>4.5279709499999998E-3</v>
      </c>
      <c r="AA485" s="33">
        <v>4.3564632250000001E-3</v>
      </c>
      <c r="AB485" s="33">
        <v>4.2179114750000007E-3</v>
      </c>
      <c r="AC485" s="33">
        <v>4.1059337000000007E-3</v>
      </c>
      <c r="AD485" s="33">
        <v>4.0086193749999995E-3</v>
      </c>
      <c r="AE485" s="33">
        <v>3.9198132249999998E-3</v>
      </c>
      <c r="AF485" s="33">
        <v>3.8381180749999999E-3</v>
      </c>
      <c r="AG485" s="33">
        <v>3.7610728749999998E-3</v>
      </c>
      <c r="AH485" s="33">
        <v>3.6888782000000001E-3</v>
      </c>
      <c r="AI485" s="33">
        <v>3.6203720000000002E-3</v>
      </c>
      <c r="AJ485" s="33">
        <v>3.555148375E-3</v>
      </c>
      <c r="AK485" s="33">
        <v>3.4920724750000004E-3</v>
      </c>
      <c r="AL485" s="33">
        <v>3.4313705500000004E-3</v>
      </c>
      <c r="AM485" s="33">
        <v>3.3725534500000003E-3</v>
      </c>
      <c r="AN485" s="33">
        <v>3.3163837499999996E-3</v>
      </c>
      <c r="AO485" s="33">
        <v>3.2616076749999996E-3</v>
      </c>
      <c r="AP485" s="33">
        <v>3.2085940249999998E-3</v>
      </c>
      <c r="AQ485" s="33">
        <v>3.1568181000000001E-3</v>
      </c>
      <c r="AR485" s="33">
        <v>3.1070584249999998E-3</v>
      </c>
      <c r="AS485" s="33">
        <v>3.0591508749999996E-3</v>
      </c>
      <c r="AT485" s="33">
        <v>3.0129382499999996E-3</v>
      </c>
      <c r="AU485" s="33">
        <v>2.9673076750000001E-3</v>
      </c>
      <c r="AV485" s="33">
        <v>2.9233473500000001E-3</v>
      </c>
      <c r="AW485" s="33">
        <v>2.8803854749999999E-3</v>
      </c>
      <c r="AX485" s="33">
        <v>2.8392281499999999E-3</v>
      </c>
      <c r="AY485" s="33">
        <v>2.7994949999999999E-3</v>
      </c>
      <c r="AZ485" s="33">
        <v>2.7607146750000004E-3</v>
      </c>
      <c r="BA485" s="33">
        <v>2.7218712999999999E-3</v>
      </c>
      <c r="BB485" s="33">
        <v>2.6842202500000001E-3</v>
      </c>
      <c r="BC485" s="33">
        <v>2.6469086499999999E-3</v>
      </c>
      <c r="BD485" s="33">
        <v>2.6113047999999999E-3</v>
      </c>
      <c r="BE485" s="33">
        <v>2.5759247500000003E-3</v>
      </c>
      <c r="BF485" s="33">
        <v>2.5415218749999997E-3</v>
      </c>
      <c r="BG485" s="33">
        <v>2.5079728000000001E-3</v>
      </c>
      <c r="BH485" s="33">
        <v>2.4753790499999996E-3</v>
      </c>
      <c r="BI485" s="33">
        <v>2.4429873000000003E-3</v>
      </c>
      <c r="BJ485" s="33">
        <v>2.4111633499999999E-3</v>
      </c>
      <c r="BK485" s="33">
        <v>2.3799491750000003E-3</v>
      </c>
      <c r="BL485" s="33">
        <v>2.3494941000000002E-3</v>
      </c>
      <c r="BM485" s="33">
        <v>2.3192449749999998E-3</v>
      </c>
      <c r="BN485" s="33">
        <v>2.2901756E-3</v>
      </c>
      <c r="BO485" s="33">
        <v>2.261201425E-3</v>
      </c>
      <c r="BP485" s="33">
        <v>2.2328179499999999E-3</v>
      </c>
      <c r="BQ485" s="33">
        <v>2.2053844749999997E-3</v>
      </c>
      <c r="BR485" s="33">
        <v>2.1782104500000002E-3</v>
      </c>
      <c r="BS485" s="33">
        <v>2.1515723749999998E-3</v>
      </c>
      <c r="BT485" s="33">
        <v>2.1252361E-3</v>
      </c>
      <c r="BU485" s="33">
        <v>2.0991067000000001E-3</v>
      </c>
      <c r="BV485" s="33">
        <v>2.0734359499999999E-3</v>
      </c>
      <c r="BW485" s="33">
        <v>2.0485512500000003E-3</v>
      </c>
      <c r="BX485" s="33">
        <v>2.0236816750000002E-3</v>
      </c>
      <c r="BY485" s="33">
        <v>1.9990860749999999E-3</v>
      </c>
      <c r="BZ485" s="33">
        <v>1.9747327000000001E-3</v>
      </c>
      <c r="CA485" s="33">
        <v>1.950263225E-3</v>
      </c>
      <c r="CB485" s="33">
        <v>1.926816325E-3</v>
      </c>
      <c r="CC485" s="33">
        <v>1.903758425E-3</v>
      </c>
      <c r="CD485" s="33">
        <v>1.881423675E-3</v>
      </c>
      <c r="CE485" s="33">
        <v>1.8587277250000003E-3</v>
      </c>
      <c r="CF485" s="33">
        <v>1.83635495E-3</v>
      </c>
      <c r="CG485" s="33">
        <v>1.814066825E-3</v>
      </c>
      <c r="CH485" s="33">
        <v>1.7922816250000001E-3</v>
      </c>
      <c r="CI485" s="33">
        <v>1.7707889499999998E-3</v>
      </c>
      <c r="CJ485" s="33">
        <v>1.750178E-3</v>
      </c>
      <c r="CK485" s="33">
        <v>1.7296046749999999E-3</v>
      </c>
      <c r="CL485" s="33">
        <v>1.7095729999999998E-3</v>
      </c>
      <c r="CM485" s="33">
        <v>1.6897919E-3</v>
      </c>
      <c r="CN485" s="33">
        <v>1.6704840749999998E-3</v>
      </c>
      <c r="CO485" s="33">
        <v>1.651108775E-3</v>
      </c>
      <c r="CP485" s="33">
        <v>1.63230725E-3</v>
      </c>
      <c r="CQ485" s="33">
        <v>1.6138095499999999E-3</v>
      </c>
      <c r="CR485" s="33">
        <v>1.5959973750000001E-3</v>
      </c>
      <c r="CS485" s="33">
        <v>1.578475375E-3</v>
      </c>
      <c r="CT485" s="33">
        <v>1.5609896E-3</v>
      </c>
      <c r="CU485" s="33">
        <v>1.54378135E-3</v>
      </c>
      <c r="CV485" s="33">
        <v>1.527171625E-3</v>
      </c>
      <c r="CW485" s="33">
        <v>1.51078505E-3</v>
      </c>
      <c r="CX485" s="33">
        <v>1.4944441250000001E-3</v>
      </c>
      <c r="CY485" s="33">
        <v>1.4785888750000001E-3</v>
      </c>
      <c r="CZ485" s="33">
        <v>1.4628961249999999E-3</v>
      </c>
      <c r="DA485" s="33">
        <v>1.447779375E-3</v>
      </c>
      <c r="DB485" s="33">
        <v>1.4335629500000001E-3</v>
      </c>
      <c r="DC485" s="33">
        <v>1.4193868499999998E-3</v>
      </c>
      <c r="DD485" s="33">
        <v>1.4052092999999998E-3</v>
      </c>
      <c r="DE485" s="33">
        <v>1.391642375E-3</v>
      </c>
      <c r="DF485" s="33">
        <v>1.378289975E-3</v>
      </c>
      <c r="DG485" s="33">
        <v>1.3653429249999998E-3</v>
      </c>
      <c r="DH485" s="33">
        <v>1.3526737749999999E-3</v>
      </c>
      <c r="DI485" s="33">
        <v>1.33958455E-3</v>
      </c>
      <c r="DJ485" s="33">
        <v>1.326361225E-3</v>
      </c>
      <c r="DK485" s="33">
        <v>1.3135829000000001E-3</v>
      </c>
      <c r="DL485" s="33">
        <v>1.3017105750000001E-3</v>
      </c>
      <c r="DM485" s="33">
        <v>1.2898787999999998E-3</v>
      </c>
      <c r="DN485" s="33">
        <v>1.2784663749999998E-3</v>
      </c>
      <c r="DO485" s="33">
        <v>1.267853475E-3</v>
      </c>
      <c r="DP485" s="33">
        <v>1.2573904000000001E-3</v>
      </c>
      <c r="DQ485" s="33">
        <v>1.2464933000000001E-3</v>
      </c>
      <c r="DR485" s="33">
        <v>1.2355612999999999E-3</v>
      </c>
      <c r="DS485" s="33">
        <v>1.2247622000000002E-3</v>
      </c>
      <c r="DT485" s="33">
        <v>1.2142070499999999E-3</v>
      </c>
      <c r="DU485" s="33">
        <v>1.2040319749999999E-3</v>
      </c>
      <c r="DV485" s="33">
        <v>1.1940543000000001E-3</v>
      </c>
      <c r="DW485" s="33">
        <v>1.183946475E-3</v>
      </c>
      <c r="DX485" s="33">
        <v>1.1741572000000002E-3</v>
      </c>
      <c r="DY485" s="33">
        <v>1.1642459500000001E-3</v>
      </c>
      <c r="DZ485" s="33">
        <v>1.1544817E-3</v>
      </c>
      <c r="EA485" s="33">
        <v>1.1452240500000003E-3</v>
      </c>
      <c r="EB485" s="33">
        <v>1.1361500500000001E-3</v>
      </c>
      <c r="EC485" s="33">
        <v>1.1268673E-3</v>
      </c>
      <c r="ED485" s="33">
        <v>1.117732275E-3</v>
      </c>
      <c r="EE485" s="33">
        <v>1.1089665749999999E-3</v>
      </c>
      <c r="EF485" s="33">
        <v>1.0998805500000001E-3</v>
      </c>
      <c r="EG485" s="33">
        <v>1.09075155E-3</v>
      </c>
      <c r="EH485" s="33">
        <v>1.0816870749999999E-3</v>
      </c>
      <c r="EI485" s="33">
        <v>1.0720754250000001E-3</v>
      </c>
      <c r="EJ485" s="33">
        <v>1.0629862999999998E-3</v>
      </c>
      <c r="EK485" s="33">
        <v>1.0539012750000001E-3</v>
      </c>
      <c r="EL485" s="33">
        <v>1.0447014E-3</v>
      </c>
      <c r="EM485" s="33">
        <v>1.0357540999999999E-3</v>
      </c>
      <c r="EN485" s="33">
        <v>1.0269958999999998E-3</v>
      </c>
      <c r="EO485" s="33">
        <v>1.018538775E-3</v>
      </c>
      <c r="EP485" s="33">
        <v>1.010456225E-3</v>
      </c>
      <c r="EQ485" s="33">
        <v>1.0026582500000001E-3</v>
      </c>
      <c r="ER485" s="33">
        <v>9.9501254999999995E-4</v>
      </c>
      <c r="ES485" s="33">
        <v>9.8728870000000003E-4</v>
      </c>
      <c r="ET485" s="33">
        <v>9.7944307500000011E-4</v>
      </c>
      <c r="EU485" s="33">
        <v>9.7110997499999996E-4</v>
      </c>
      <c r="EV485" s="33">
        <v>9.6251967499999991E-4</v>
      </c>
      <c r="EW485" s="33">
        <v>9.5392217500000001E-4</v>
      </c>
      <c r="EX485" s="33">
        <v>9.4578960000000004E-4</v>
      </c>
      <c r="EY485" s="33">
        <v>9.38088625E-4</v>
      </c>
      <c r="EZ485" s="33">
        <v>9.3078527500000004E-4</v>
      </c>
      <c r="FA485" s="33">
        <v>9.2375732499999999E-4</v>
      </c>
      <c r="FB485" s="33">
        <v>9.16638E-4</v>
      </c>
      <c r="FC485" s="33">
        <v>9.0963894999999994E-4</v>
      </c>
      <c r="FD485" s="33">
        <v>9.027986E-4</v>
      </c>
      <c r="FE485" s="33">
        <v>8.9555329999999999E-4</v>
      </c>
      <c r="FF485" s="33">
        <v>8.8817344999999996E-4</v>
      </c>
      <c r="FG485" s="33">
        <v>8.8099677500000004E-4</v>
      </c>
      <c r="FH485" s="33">
        <v>8.7385589999999997E-4</v>
      </c>
      <c r="FI485" s="33">
        <v>8.6667127499999994E-4</v>
      </c>
      <c r="FJ485" s="33">
        <v>8.5962092500000006E-4</v>
      </c>
      <c r="FK485" s="33">
        <v>8.5250802499999988E-4</v>
      </c>
      <c r="FL485" s="33">
        <v>8.4556192499999998E-4</v>
      </c>
      <c r="FM485" s="33">
        <v>8.3911327499999993E-4</v>
      </c>
      <c r="FN485" s="33">
        <v>8.329434750000001E-4</v>
      </c>
      <c r="FO485" s="33">
        <v>8.2656255000000006E-4</v>
      </c>
      <c r="FP485" s="33">
        <v>8.2030299999999987E-4</v>
      </c>
      <c r="FQ485" s="33">
        <v>8.1385437499999994E-4</v>
      </c>
      <c r="FR485" s="33">
        <v>8.0745855000000002E-4</v>
      </c>
      <c r="FS485" s="33">
        <v>8.0119140000000006E-4</v>
      </c>
      <c r="FT485" s="33">
        <v>7.9461574999999986E-4</v>
      </c>
      <c r="FU485" s="33">
        <v>7.8822327499999999E-4</v>
      </c>
      <c r="FV485" s="33">
        <v>7.8211572500000003E-4</v>
      </c>
      <c r="FW485" s="33">
        <v>7.7577150000000003E-4</v>
      </c>
      <c r="FX485" s="33">
        <v>7.6924272500000009E-4</v>
      </c>
      <c r="FY485" s="33">
        <v>7.6247047499999995E-4</v>
      </c>
      <c r="FZ485" s="33">
        <v>7.560294000000001E-4</v>
      </c>
      <c r="GA485" s="33">
        <v>7.5024299999999994E-4</v>
      </c>
      <c r="GB485" s="33">
        <v>7.4496295000000005E-4</v>
      </c>
      <c r="GC485" s="33">
        <v>7.3980410000000008E-4</v>
      </c>
      <c r="GD485" s="33">
        <v>7.3499575000000004E-4</v>
      </c>
      <c r="GE485" s="33">
        <v>7.3035442499999994E-4</v>
      </c>
      <c r="GF485" s="33">
        <v>7.2527275000000004E-4</v>
      </c>
      <c r="GG485" s="33">
        <v>7.1975967500000006E-4</v>
      </c>
      <c r="GH485" s="33">
        <v>7.1405142499999998E-4</v>
      </c>
      <c r="GI485" s="33">
        <v>7.0841687499999999E-4</v>
      </c>
      <c r="GJ485" s="33">
        <v>7.0322029999999995E-4</v>
      </c>
      <c r="GK485" s="33">
        <v>6.9832632499999998E-4</v>
      </c>
      <c r="GL485" s="33">
        <v>6.9372482500000001E-4</v>
      </c>
      <c r="GM485" s="33">
        <v>6.8930322499999991E-4</v>
      </c>
      <c r="GN485" s="33">
        <v>6.8482825000000004E-4</v>
      </c>
      <c r="GO485" s="33">
        <v>6.8027607499999997E-4</v>
      </c>
      <c r="GP485" s="33">
        <v>6.7546207250000008E-4</v>
      </c>
      <c r="GQ485" s="33">
        <v>6.7076012749999999E-4</v>
      </c>
      <c r="GR485" s="33">
        <v>6.6611636499999997E-4</v>
      </c>
      <c r="GS485" s="33">
        <v>6.6117762249999999E-4</v>
      </c>
      <c r="GT485" s="33">
        <v>6.5626360749999999E-4</v>
      </c>
      <c r="GU485" s="33">
        <v>6.516135425E-4</v>
      </c>
      <c r="GV485" s="33">
        <v>6.4724600249999997E-4</v>
      </c>
      <c r="GW485" s="33">
        <v>6.430951875E-4</v>
      </c>
      <c r="GX485" s="33">
        <v>6.3914601499999999E-4</v>
      </c>
    </row>
    <row r="486" spans="1:206" x14ac:dyDescent="0.25">
      <c r="A486" s="13" t="str">
        <f t="shared" si="6"/>
        <v>Boom-EXTREMELY COARSE-1.2-20-60</v>
      </c>
      <c r="B486" s="13" t="s">
        <v>57</v>
      </c>
      <c r="C486" s="13" t="s">
        <v>33</v>
      </c>
      <c r="D486" s="23">
        <v>1.2</v>
      </c>
      <c r="E486" s="23">
        <v>20</v>
      </c>
      <c r="F486" s="32">
        <v>60</v>
      </c>
      <c r="G486" s="13">
        <v>9.62051825E-2</v>
      </c>
      <c r="H486" s="13">
        <v>6.9598580000000007E-2</v>
      </c>
      <c r="I486" s="13">
        <v>5.3404214999999998E-2</v>
      </c>
      <c r="J486" s="13">
        <v>4.2516247499999993E-2</v>
      </c>
      <c r="K486" s="13">
        <v>3.5930167500000006E-2</v>
      </c>
      <c r="L486" s="13">
        <v>3.0919170000000003E-2</v>
      </c>
      <c r="M486" s="13">
        <v>2.70011925E-2</v>
      </c>
      <c r="N486" s="13">
        <v>2.3885174999999998E-2</v>
      </c>
      <c r="O486" s="13">
        <v>2.1341607500000002E-2</v>
      </c>
      <c r="P486" s="13">
        <v>1.9164522500000003E-2</v>
      </c>
      <c r="Q486" s="13">
        <v>1.7181604999999999E-2</v>
      </c>
      <c r="R486" s="13">
        <v>1.5367477500000001E-2</v>
      </c>
      <c r="S486" s="13">
        <v>1.37469675E-2</v>
      </c>
      <c r="T486" s="13">
        <v>1.213588E-2</v>
      </c>
      <c r="U486" s="13">
        <v>1.0684550499999999E-2</v>
      </c>
      <c r="V486" s="13">
        <v>9.3442970000000014E-3</v>
      </c>
      <c r="W486" s="13">
        <v>8.1099915000000002E-3</v>
      </c>
      <c r="X486" s="13">
        <v>7.3612417500000006E-3</v>
      </c>
      <c r="Y486" s="13">
        <v>6.7246564999999996E-3</v>
      </c>
      <c r="Z486" s="13">
        <v>6.1558112499999996E-3</v>
      </c>
      <c r="AA486" s="13">
        <v>5.6064194999999994E-3</v>
      </c>
      <c r="AB486" s="13">
        <v>5.1351257499999995E-3</v>
      </c>
      <c r="AC486" s="13">
        <v>4.7261524999999997E-3</v>
      </c>
      <c r="AD486" s="13">
        <v>4.3686799999999998E-3</v>
      </c>
      <c r="AE486" s="13">
        <v>4.0543547500000001E-3</v>
      </c>
      <c r="AF486" s="13">
        <v>3.7777982499999996E-3</v>
      </c>
      <c r="AG486" s="13">
        <v>3.5301622500000002E-3</v>
      </c>
      <c r="AH486" s="13">
        <v>3.3097242499999999E-3</v>
      </c>
      <c r="AI486" s="13">
        <v>3.1127030000000001E-3</v>
      </c>
      <c r="AJ486" s="13">
        <v>2.9336330000000002E-3</v>
      </c>
      <c r="AK486" s="13">
        <v>2.7731639999999998E-3</v>
      </c>
      <c r="AL486" s="13">
        <v>2.6286285000000002E-3</v>
      </c>
      <c r="AM486" s="13">
        <v>2.4967959999999999E-3</v>
      </c>
      <c r="AN486" s="13">
        <v>2.3761652499999998E-3</v>
      </c>
      <c r="AO486" s="13">
        <v>2.2667137499999997E-3</v>
      </c>
      <c r="AP486" s="13">
        <v>2.1651887499999998E-3</v>
      </c>
      <c r="AQ486" s="13">
        <v>2.0730294999999998E-3</v>
      </c>
      <c r="AR486" s="13">
        <v>1.9888042499999997E-3</v>
      </c>
      <c r="AS486" s="13">
        <v>1.9119095749999999E-3</v>
      </c>
      <c r="AT486" s="13">
        <v>1.840896225E-3</v>
      </c>
      <c r="AU486" s="13">
        <v>1.7761870000000003E-3</v>
      </c>
      <c r="AV486" s="13">
        <v>1.7165499E-3</v>
      </c>
      <c r="AW486" s="13">
        <v>1.6611093000000001E-3</v>
      </c>
      <c r="AX486" s="13">
        <v>1.6090266250000001E-3</v>
      </c>
      <c r="AY486" s="13">
        <v>1.56104545E-3</v>
      </c>
      <c r="AZ486" s="13">
        <v>1.5156559750000001E-3</v>
      </c>
      <c r="BA486" s="13">
        <v>1.4738533249999998E-3</v>
      </c>
      <c r="BB486" s="13">
        <v>1.4342612999999999E-3</v>
      </c>
      <c r="BC486" s="13">
        <v>1.3980761000000001E-3</v>
      </c>
      <c r="BD486" s="13">
        <v>1.3631070499999999E-3</v>
      </c>
      <c r="BE486" s="13">
        <v>1.330748775E-3</v>
      </c>
      <c r="BF486" s="13">
        <v>1.299623425E-3</v>
      </c>
      <c r="BG486" s="13">
        <v>1.2700008000000001E-3</v>
      </c>
      <c r="BH486" s="13">
        <v>1.2423041999999999E-3</v>
      </c>
      <c r="BI486" s="13">
        <v>1.2155696999999999E-3</v>
      </c>
      <c r="BJ486" s="13">
        <v>1.1900914E-3</v>
      </c>
      <c r="BK486" s="13">
        <v>1.1661514249999999E-3</v>
      </c>
      <c r="BL486" s="13">
        <v>1.1426545499999999E-3</v>
      </c>
      <c r="BM486" s="13">
        <v>1.1206119E-3</v>
      </c>
      <c r="BN486" s="13">
        <v>1.0995331750000001E-3</v>
      </c>
      <c r="BO486" s="13">
        <v>1.0793020500000001E-3</v>
      </c>
      <c r="BP486" s="13">
        <v>1.060560675E-3</v>
      </c>
      <c r="BQ486" s="13">
        <v>1.0421203E-3</v>
      </c>
      <c r="BR486" s="13">
        <v>1.0243612E-3</v>
      </c>
      <c r="BS486" s="13">
        <v>1.0072505499999999E-3</v>
      </c>
      <c r="BT486" s="13">
        <v>9.908222249999999E-4</v>
      </c>
      <c r="BU486" s="13">
        <v>9.753432E-4</v>
      </c>
      <c r="BV486" s="13">
        <v>9.60287675E-4</v>
      </c>
      <c r="BW486" s="13">
        <v>9.4639152499999995E-4</v>
      </c>
      <c r="BX486" s="13">
        <v>9.319723250000001E-4</v>
      </c>
      <c r="BY486" s="13">
        <v>9.1817377500000015E-4</v>
      </c>
      <c r="BZ486" s="13">
        <v>9.0391762499999995E-4</v>
      </c>
      <c r="CA486" s="13">
        <v>8.9002202499999998E-4</v>
      </c>
      <c r="CB486" s="13">
        <v>8.7672294999999992E-4</v>
      </c>
      <c r="CC486" s="13">
        <v>8.6320827500000006E-4</v>
      </c>
      <c r="CD486" s="13">
        <v>8.5078717499999983E-4</v>
      </c>
      <c r="CE486" s="13">
        <v>8.3869017499999996E-4</v>
      </c>
      <c r="CF486" s="13">
        <v>8.2661337499999993E-4</v>
      </c>
      <c r="CG486" s="13">
        <v>8.1500914999999995E-4</v>
      </c>
      <c r="CH486" s="13">
        <v>8.0318982500000001E-4</v>
      </c>
      <c r="CI486" s="13">
        <v>7.9240760000000006E-4</v>
      </c>
      <c r="CJ486" s="13">
        <v>7.8211195000000005E-4</v>
      </c>
      <c r="CK486" s="13">
        <v>7.7195522500000003E-4</v>
      </c>
      <c r="CL486" s="13">
        <v>7.6246549999999999E-4</v>
      </c>
      <c r="CM486" s="13">
        <v>7.5333900000000001E-4</v>
      </c>
      <c r="CN486" s="13">
        <v>7.4456337499999997E-4</v>
      </c>
      <c r="CO486" s="13">
        <v>7.3575477500000008E-4</v>
      </c>
      <c r="CP486" s="13">
        <v>7.2715509999999998E-4</v>
      </c>
      <c r="CQ486" s="13">
        <v>7.1867887499999991E-4</v>
      </c>
      <c r="CR486" s="13">
        <v>7.1030319999999998E-4</v>
      </c>
      <c r="CS486" s="13">
        <v>7.0310037499999993E-4</v>
      </c>
      <c r="CT486" s="13">
        <v>6.952922250000001E-4</v>
      </c>
      <c r="CU486" s="13">
        <v>6.8835927500000003E-4</v>
      </c>
      <c r="CV486" s="13">
        <v>6.8215834999999989E-4</v>
      </c>
      <c r="CW486" s="13">
        <v>6.7558322500000008E-4</v>
      </c>
      <c r="CX486" s="13">
        <v>6.6964534999999997E-4</v>
      </c>
      <c r="CY486" s="13">
        <v>6.6359034999999994E-4</v>
      </c>
      <c r="CZ486" s="13">
        <v>6.5739327500000003E-4</v>
      </c>
      <c r="DA486" s="13">
        <v>6.5141167500000008E-4</v>
      </c>
      <c r="DB486" s="13">
        <v>6.4579700000000004E-4</v>
      </c>
      <c r="DC486" s="13">
        <v>6.4081527499999997E-4</v>
      </c>
      <c r="DD486" s="13">
        <v>6.3599271999999999E-4</v>
      </c>
      <c r="DE486" s="13">
        <v>6.3186819750000003E-4</v>
      </c>
      <c r="DF486" s="13">
        <v>6.279171025E-4</v>
      </c>
      <c r="DG486" s="13">
        <v>6.2466305000000004E-4</v>
      </c>
      <c r="DH486" s="13">
        <v>6.2126383500000007E-4</v>
      </c>
      <c r="DI486" s="13">
        <v>6.1739679499999995E-4</v>
      </c>
      <c r="DJ486" s="13">
        <v>6.1359435500000007E-4</v>
      </c>
      <c r="DK486" s="13">
        <v>6.0979474749999992E-4</v>
      </c>
      <c r="DL486" s="13">
        <v>6.0642943249999992E-4</v>
      </c>
      <c r="DM486" s="13">
        <v>6.0323492999999999E-4</v>
      </c>
      <c r="DN486" s="13">
        <v>6.0020838499999995E-4</v>
      </c>
      <c r="DO486" s="13">
        <v>5.9799713999999994E-4</v>
      </c>
      <c r="DP486" s="13">
        <v>5.9533463249999996E-4</v>
      </c>
      <c r="DQ486" s="13">
        <v>5.9222806500000005E-4</v>
      </c>
      <c r="DR486" s="13">
        <v>5.8958921249999997E-4</v>
      </c>
      <c r="DS486" s="13">
        <v>5.8694698999999992E-4</v>
      </c>
      <c r="DT486" s="13">
        <v>5.8443435999999997E-4</v>
      </c>
      <c r="DU486" s="13">
        <v>5.8206333250000004E-4</v>
      </c>
      <c r="DV486" s="13">
        <v>5.8003216750000005E-4</v>
      </c>
      <c r="DW486" s="13">
        <v>5.7768034499999993E-4</v>
      </c>
      <c r="DX486" s="13">
        <v>5.7534933500000003E-4</v>
      </c>
      <c r="DY486" s="13">
        <v>5.730717E-4</v>
      </c>
      <c r="DZ486" s="13">
        <v>5.7040650500000002E-4</v>
      </c>
      <c r="EA486" s="13">
        <v>5.68286865E-4</v>
      </c>
      <c r="EB486" s="13">
        <v>5.660342924999999E-4</v>
      </c>
      <c r="EC486" s="13">
        <v>5.6368035249999989E-4</v>
      </c>
      <c r="ED486" s="13">
        <v>5.6192548249999993E-4</v>
      </c>
      <c r="EE486" s="13">
        <v>5.6053641250000013E-4</v>
      </c>
      <c r="EF486" s="13">
        <v>5.591314975E-4</v>
      </c>
      <c r="EG486" s="13">
        <v>5.5756727250000002E-4</v>
      </c>
      <c r="EH486" s="13">
        <v>5.5602295499999996E-4</v>
      </c>
      <c r="EI486" s="13">
        <v>5.5391212749999997E-4</v>
      </c>
      <c r="EJ486" s="13">
        <v>5.5129071250000004E-4</v>
      </c>
      <c r="EK486" s="13">
        <v>5.4839989E-4</v>
      </c>
      <c r="EL486" s="13">
        <v>5.4541736249999993E-4</v>
      </c>
      <c r="EM486" s="13">
        <v>5.4300604999999997E-4</v>
      </c>
      <c r="EN486" s="13">
        <v>5.4106041249999998E-4</v>
      </c>
      <c r="EO486" s="13">
        <v>5.3927781999999998E-4</v>
      </c>
      <c r="EP486" s="13">
        <v>5.378919975E-4</v>
      </c>
      <c r="EQ486" s="13">
        <v>5.3678125250000003E-4</v>
      </c>
      <c r="ER486" s="13">
        <v>5.3511831999999992E-4</v>
      </c>
      <c r="ES486" s="13">
        <v>5.3315862750000003E-4</v>
      </c>
      <c r="ET486" s="13">
        <v>5.3143579000000001E-4</v>
      </c>
      <c r="EU486" s="13">
        <v>5.2936251250000003E-4</v>
      </c>
      <c r="EV486" s="13">
        <v>5.2678059250000004E-4</v>
      </c>
      <c r="EW486" s="13">
        <v>5.2465915499999994E-4</v>
      </c>
      <c r="EX486" s="13">
        <v>5.2259046499999995E-4</v>
      </c>
      <c r="EY486" s="13">
        <v>5.2019401750000001E-4</v>
      </c>
      <c r="EZ486" s="13">
        <v>5.1753616000000009E-4</v>
      </c>
      <c r="FA486" s="13">
        <v>5.1488711999999996E-4</v>
      </c>
      <c r="FB486" s="13">
        <v>5.1260515000000001E-4</v>
      </c>
      <c r="FC486" s="13">
        <v>5.1050203499999999E-4</v>
      </c>
      <c r="FD486" s="13">
        <v>5.0868259250000001E-4</v>
      </c>
      <c r="FE486" s="13">
        <v>5.0703862500000002E-4</v>
      </c>
      <c r="FF486" s="13">
        <v>5.0582625E-4</v>
      </c>
      <c r="FG486" s="13">
        <v>5.0478324249999997E-4</v>
      </c>
      <c r="FH486" s="13">
        <v>5.0307906249999999E-4</v>
      </c>
      <c r="FI486" s="13">
        <v>5.0115684750000008E-4</v>
      </c>
      <c r="FJ486" s="13">
        <v>4.991358E-4</v>
      </c>
      <c r="FK486" s="13">
        <v>4.9675952500000001E-4</v>
      </c>
      <c r="FL486" s="13">
        <v>4.942907025E-4</v>
      </c>
      <c r="FM486" s="13">
        <v>4.9211291249999999E-4</v>
      </c>
      <c r="FN486" s="13">
        <v>4.9009852749999996E-4</v>
      </c>
      <c r="FO486" s="13">
        <v>4.8817749500000004E-4</v>
      </c>
      <c r="FP486" s="13">
        <v>4.8679482249999994E-4</v>
      </c>
      <c r="FQ486" s="13">
        <v>4.8543720249999997E-4</v>
      </c>
      <c r="FR486" s="13">
        <v>4.8406774E-4</v>
      </c>
      <c r="FS486" s="13">
        <v>4.8314244000000002E-4</v>
      </c>
      <c r="FT486" s="13">
        <v>4.8181257749999994E-4</v>
      </c>
      <c r="FU486" s="13">
        <v>4.8009999499999998E-4</v>
      </c>
      <c r="FV486" s="13">
        <v>4.7873085000000004E-4</v>
      </c>
      <c r="FW486" s="13">
        <v>4.7740383750000001E-4</v>
      </c>
      <c r="FX486" s="13">
        <v>4.7580872500000001E-4</v>
      </c>
      <c r="FY486" s="13">
        <v>4.7454531E-4</v>
      </c>
      <c r="FZ486" s="13">
        <v>4.7338375E-4</v>
      </c>
      <c r="GA486" s="13">
        <v>4.7177281000000004E-4</v>
      </c>
      <c r="GB486" s="13">
        <v>4.7046617000000003E-4</v>
      </c>
      <c r="GC486" s="13">
        <v>4.6947148250000003E-4</v>
      </c>
      <c r="GD486" s="13">
        <v>4.6848415250000001E-4</v>
      </c>
      <c r="GE486" s="13">
        <v>4.6771173000000001E-4</v>
      </c>
      <c r="GF486" s="13">
        <v>4.6697634749999999E-4</v>
      </c>
      <c r="GG486" s="13">
        <v>4.662686075E-4</v>
      </c>
      <c r="GH486" s="13">
        <v>4.6544806499999999E-4</v>
      </c>
      <c r="GI486" s="13">
        <v>4.6391521499999997E-4</v>
      </c>
      <c r="GJ486" s="13">
        <v>4.6163448249999996E-4</v>
      </c>
      <c r="GK486" s="13">
        <v>4.5902807750000001E-4</v>
      </c>
      <c r="GL486" s="13">
        <v>4.5622497499999998E-4</v>
      </c>
      <c r="GM486" s="13">
        <v>4.5301759999999999E-4</v>
      </c>
      <c r="GN486" s="13">
        <v>4.496837275E-4</v>
      </c>
      <c r="GO486" s="13">
        <v>4.4680573499999998E-4</v>
      </c>
      <c r="GP486" s="13">
        <v>4.4428813500000004E-4</v>
      </c>
      <c r="GQ486" s="13">
        <v>4.419023625E-4</v>
      </c>
      <c r="GR486" s="13">
        <v>4.3971531999999994E-4</v>
      </c>
      <c r="GS486" s="13">
        <v>4.3750188499999996E-4</v>
      </c>
      <c r="GT486" s="13">
        <v>4.3509795000000001E-4</v>
      </c>
      <c r="GU486" s="13">
        <v>4.3275111500000002E-4</v>
      </c>
      <c r="GV486" s="13">
        <v>4.3035962000000007E-4</v>
      </c>
      <c r="GW486" s="13">
        <v>4.2745044749999996E-4</v>
      </c>
      <c r="GX486" s="13">
        <v>4.2428478750000003E-4</v>
      </c>
    </row>
    <row r="487" spans="1:206" x14ac:dyDescent="0.25">
      <c r="A487" s="13" t="str">
        <f t="shared" si="6"/>
        <v>Boom-EXTREMELY COARSE-1.2-14-60</v>
      </c>
      <c r="B487" s="13" t="s">
        <v>57</v>
      </c>
      <c r="C487" s="13" t="s">
        <v>33</v>
      </c>
      <c r="D487" s="23">
        <v>1.2</v>
      </c>
      <c r="E487" s="23">
        <v>14</v>
      </c>
      <c r="F487" s="32">
        <v>60</v>
      </c>
      <c r="G487" s="13">
        <v>6.8181224999999998E-2</v>
      </c>
      <c r="H487" s="13">
        <v>4.6073144999999996E-2</v>
      </c>
      <c r="I487" s="13">
        <v>3.4661862500000001E-2</v>
      </c>
      <c r="J487" s="13">
        <v>2.74142325E-2</v>
      </c>
      <c r="K487" s="13">
        <v>2.29283625E-2</v>
      </c>
      <c r="L487" s="13">
        <v>1.9711257499999999E-2</v>
      </c>
      <c r="M487" s="13">
        <v>1.7201052500000001E-2</v>
      </c>
      <c r="N487" s="13">
        <v>1.51983525E-2</v>
      </c>
      <c r="O487" s="13">
        <v>1.359147325E-2</v>
      </c>
      <c r="P487" s="13">
        <v>1.2164063000000001E-2</v>
      </c>
      <c r="Q487" s="13">
        <v>1.0851231249999999E-2</v>
      </c>
      <c r="R487" s="13">
        <v>9.6598977500000002E-3</v>
      </c>
      <c r="S487" s="13">
        <v>8.5630735000000006E-3</v>
      </c>
      <c r="T487" s="13">
        <v>7.5599037499999994E-3</v>
      </c>
      <c r="U487" s="13">
        <v>6.6184002499999998E-3</v>
      </c>
      <c r="V487" s="13">
        <v>5.74466725E-3</v>
      </c>
      <c r="W487" s="13">
        <v>4.9305309999999993E-3</v>
      </c>
      <c r="X487" s="13">
        <v>4.5111674999999997E-3</v>
      </c>
      <c r="Y487" s="13">
        <v>4.07520025E-3</v>
      </c>
      <c r="Z487" s="13">
        <v>3.7154207500000001E-3</v>
      </c>
      <c r="AA487" s="13">
        <v>3.4143442499999996E-3</v>
      </c>
      <c r="AB487" s="13">
        <v>3.1588099999999997E-3</v>
      </c>
      <c r="AC487" s="13">
        <v>2.9398315000000001E-3</v>
      </c>
      <c r="AD487" s="13">
        <v>2.7494620000000003E-3</v>
      </c>
      <c r="AE487" s="13">
        <v>2.584467E-3</v>
      </c>
      <c r="AF487" s="13">
        <v>2.43932175E-3</v>
      </c>
      <c r="AG487" s="13">
        <v>2.3112945000000004E-3</v>
      </c>
      <c r="AH487" s="13">
        <v>2.1985557500000001E-3</v>
      </c>
      <c r="AI487" s="13">
        <v>2.0992326499999999E-3</v>
      </c>
      <c r="AJ487" s="13">
        <v>2.01098365E-3</v>
      </c>
      <c r="AK487" s="13">
        <v>1.9329555250000002E-3</v>
      </c>
      <c r="AL487" s="13">
        <v>1.8631591999999999E-3</v>
      </c>
      <c r="AM487" s="13">
        <v>1.8005945000000001E-3</v>
      </c>
      <c r="AN487" s="13">
        <v>1.74425725E-3</v>
      </c>
      <c r="AO487" s="13">
        <v>1.6927967499999999E-3</v>
      </c>
      <c r="AP487" s="13">
        <v>1.6451655500000001E-3</v>
      </c>
      <c r="AQ487" s="13">
        <v>1.6014029999999999E-3</v>
      </c>
      <c r="AR487" s="13">
        <v>1.5605032E-3</v>
      </c>
      <c r="AS487" s="13">
        <v>1.52236345E-3</v>
      </c>
      <c r="AT487" s="13">
        <v>1.4873500999999999E-3</v>
      </c>
      <c r="AU487" s="13">
        <v>1.4543338E-3</v>
      </c>
      <c r="AV487" s="13">
        <v>1.4240822E-3</v>
      </c>
      <c r="AW487" s="13">
        <v>1.3961804249999999E-3</v>
      </c>
      <c r="AX487" s="13">
        <v>1.369038475E-3</v>
      </c>
      <c r="AY487" s="13">
        <v>1.343278025E-3</v>
      </c>
      <c r="AZ487" s="13">
        <v>1.3193962999999999E-3</v>
      </c>
      <c r="BA487" s="13">
        <v>1.2961259999999999E-3</v>
      </c>
      <c r="BB487" s="13">
        <v>1.2744776749999999E-3</v>
      </c>
      <c r="BC487" s="13">
        <v>1.2538097750000002E-3</v>
      </c>
      <c r="BD487" s="13">
        <v>1.234396225E-3</v>
      </c>
      <c r="BE487" s="13">
        <v>1.21527935E-3</v>
      </c>
      <c r="BF487" s="13">
        <v>1.197251575E-3</v>
      </c>
      <c r="BG487" s="13">
        <v>1.180193375E-3</v>
      </c>
      <c r="BH487" s="13">
        <v>1.1640916249999998E-3</v>
      </c>
      <c r="BI487" s="13">
        <v>1.1487965000000001E-3</v>
      </c>
      <c r="BJ487" s="13">
        <v>1.134212525E-3</v>
      </c>
      <c r="BK487" s="13">
        <v>1.1206247250000001E-3</v>
      </c>
      <c r="BL487" s="13">
        <v>1.10730615E-3</v>
      </c>
      <c r="BM487" s="13">
        <v>1.0945462500000001E-3</v>
      </c>
      <c r="BN487" s="13">
        <v>1.082449025E-3</v>
      </c>
      <c r="BO487" s="13">
        <v>1.0709880499999999E-3</v>
      </c>
      <c r="BP487" s="13">
        <v>1.0602685250000001E-3</v>
      </c>
      <c r="BQ487" s="13">
        <v>1.0500752E-3</v>
      </c>
      <c r="BR487" s="13">
        <v>1.0400427500000002E-3</v>
      </c>
      <c r="BS487" s="13">
        <v>1.03065015E-3</v>
      </c>
      <c r="BT487" s="13">
        <v>1.0212661499999999E-3</v>
      </c>
      <c r="BU487" s="13">
        <v>1.011554425E-3</v>
      </c>
      <c r="BV487" s="13">
        <v>1.0024105E-3</v>
      </c>
      <c r="BW487" s="13">
        <v>9.9360282500000007E-4</v>
      </c>
      <c r="BX487" s="13">
        <v>9.8503057499999989E-4</v>
      </c>
      <c r="BY487" s="13">
        <v>9.7700479999999991E-4</v>
      </c>
      <c r="BZ487" s="13">
        <v>9.6916272500000011E-4</v>
      </c>
      <c r="CA487" s="13">
        <v>9.6175507499999993E-4</v>
      </c>
      <c r="CB487" s="13">
        <v>9.548193999999999E-4</v>
      </c>
      <c r="CC487" s="13">
        <v>9.4788294999999993E-4</v>
      </c>
      <c r="CD487" s="13">
        <v>9.4027504999999987E-4</v>
      </c>
      <c r="CE487" s="13">
        <v>9.3294674999999997E-4</v>
      </c>
      <c r="CF487" s="13">
        <v>9.2580905E-4</v>
      </c>
      <c r="CG487" s="13">
        <v>9.1810873750000003E-4</v>
      </c>
      <c r="CH487" s="13">
        <v>9.1052446749999999E-4</v>
      </c>
      <c r="CI487" s="13">
        <v>9.0325687750000003E-4</v>
      </c>
      <c r="CJ487" s="13">
        <v>8.9575809250000003E-4</v>
      </c>
      <c r="CK487" s="13">
        <v>8.8779194999999997E-4</v>
      </c>
      <c r="CL487" s="13">
        <v>8.7973743000000003E-4</v>
      </c>
      <c r="CM487" s="13">
        <v>8.7196649999999991E-4</v>
      </c>
      <c r="CN487" s="13">
        <v>8.6351491999999992E-4</v>
      </c>
      <c r="CO487" s="13">
        <v>8.5505322000000003E-4</v>
      </c>
      <c r="CP487" s="13">
        <v>8.4685436500000003E-4</v>
      </c>
      <c r="CQ487" s="13">
        <v>8.3875350000000009E-4</v>
      </c>
      <c r="CR487" s="13">
        <v>8.3054553249999996E-4</v>
      </c>
      <c r="CS487" s="13">
        <v>8.2185831999999988E-4</v>
      </c>
      <c r="CT487" s="13">
        <v>8.1316437000000005E-4</v>
      </c>
      <c r="CU487" s="13">
        <v>8.0480653000000008E-4</v>
      </c>
      <c r="CV487" s="13">
        <v>7.9612055749999993E-4</v>
      </c>
      <c r="CW487" s="13">
        <v>7.8693667500000014E-4</v>
      </c>
      <c r="CX487" s="13">
        <v>7.780416324999999E-4</v>
      </c>
      <c r="CY487" s="13">
        <v>7.6946984749999992E-4</v>
      </c>
      <c r="CZ487" s="13">
        <v>7.6062481250000012E-4</v>
      </c>
      <c r="DA487" s="13">
        <v>7.5171179249999994E-4</v>
      </c>
      <c r="DB487" s="13">
        <v>7.4267889749999997E-4</v>
      </c>
      <c r="DC487" s="13">
        <v>7.3343713999999996E-4</v>
      </c>
      <c r="DD487" s="13">
        <v>7.2432953750000003E-4</v>
      </c>
      <c r="DE487" s="13">
        <v>7.1475032749999999E-4</v>
      </c>
      <c r="DF487" s="13">
        <v>7.0507140000000007E-4</v>
      </c>
      <c r="DG487" s="13">
        <v>6.9602708249999999E-4</v>
      </c>
      <c r="DH487" s="13">
        <v>6.869523275E-4</v>
      </c>
      <c r="DI487" s="13">
        <v>6.7798569750000001E-4</v>
      </c>
      <c r="DJ487" s="13">
        <v>6.6889635499999987E-4</v>
      </c>
      <c r="DK487" s="13">
        <v>6.6021054500000004E-4</v>
      </c>
      <c r="DL487" s="13">
        <v>6.5177706250000005E-4</v>
      </c>
      <c r="DM487" s="13">
        <v>6.4362094750000003E-4</v>
      </c>
      <c r="DN487" s="13">
        <v>6.362561549999999E-4</v>
      </c>
      <c r="DO487" s="13">
        <v>6.2932288000000004E-4</v>
      </c>
      <c r="DP487" s="13">
        <v>6.2254157E-4</v>
      </c>
      <c r="DQ487" s="13">
        <v>6.1592203999999992E-4</v>
      </c>
      <c r="DR487" s="13">
        <v>6.0976379250000001E-4</v>
      </c>
      <c r="DS487" s="13">
        <v>6.0402167250000007E-4</v>
      </c>
      <c r="DT487" s="13">
        <v>5.9796081500000002E-4</v>
      </c>
      <c r="DU487" s="13">
        <v>5.9218708749999996E-4</v>
      </c>
      <c r="DV487" s="13">
        <v>5.8671208250000008E-4</v>
      </c>
      <c r="DW487" s="13">
        <v>5.8141038500000007E-4</v>
      </c>
      <c r="DX487" s="13">
        <v>5.7631420500000002E-4</v>
      </c>
      <c r="DY487" s="13">
        <v>5.712158449999999E-4</v>
      </c>
      <c r="DZ487" s="13">
        <v>5.6662203749999998E-4</v>
      </c>
      <c r="EA487" s="13">
        <v>5.6254173999999992E-4</v>
      </c>
      <c r="EB487" s="13">
        <v>5.5835305749999992E-4</v>
      </c>
      <c r="EC487" s="13">
        <v>5.5439391000000008E-4</v>
      </c>
      <c r="ED487" s="13">
        <v>5.5075528250000006E-4</v>
      </c>
      <c r="EE487" s="13">
        <v>5.4709831250000004E-4</v>
      </c>
      <c r="EF487" s="13">
        <v>5.4321459000000001E-4</v>
      </c>
      <c r="EG487" s="13">
        <v>5.3949461999999997E-4</v>
      </c>
      <c r="EH487" s="13">
        <v>5.3583819499999994E-4</v>
      </c>
      <c r="EI487" s="13">
        <v>5.3261066250000005E-4</v>
      </c>
      <c r="EJ487" s="13">
        <v>5.2984354749999998E-4</v>
      </c>
      <c r="EK487" s="13">
        <v>5.2703593249999988E-4</v>
      </c>
      <c r="EL487" s="13">
        <v>5.2454446249999994E-4</v>
      </c>
      <c r="EM487" s="13">
        <v>5.2235735749999997E-4</v>
      </c>
      <c r="EN487" s="13">
        <v>5.2013528750000006E-4</v>
      </c>
      <c r="EO487" s="13">
        <v>5.1799494499999994E-4</v>
      </c>
      <c r="EP487" s="13">
        <v>5.1580925500000006E-4</v>
      </c>
      <c r="EQ487" s="13">
        <v>5.1389039499999997E-4</v>
      </c>
      <c r="ER487" s="13">
        <v>5.1201158E-4</v>
      </c>
      <c r="ES487" s="13">
        <v>5.10066975E-4</v>
      </c>
      <c r="ET487" s="13">
        <v>5.080386075E-4</v>
      </c>
      <c r="EU487" s="13">
        <v>5.0562239749999999E-4</v>
      </c>
      <c r="EV487" s="13">
        <v>5.0296925749999998E-4</v>
      </c>
      <c r="EW487" s="13">
        <v>5.0037050500000002E-4</v>
      </c>
      <c r="EX487" s="13">
        <v>4.9794333000000002E-4</v>
      </c>
      <c r="EY487" s="13">
        <v>4.9553389750000003E-4</v>
      </c>
      <c r="EZ487" s="13">
        <v>4.9336876E-4</v>
      </c>
      <c r="FA487" s="13">
        <v>4.9195652250000007E-4</v>
      </c>
      <c r="FB487" s="13">
        <v>4.9074519749999997E-4</v>
      </c>
      <c r="FC487" s="13">
        <v>4.8938253250000005E-4</v>
      </c>
      <c r="FD487" s="13">
        <v>4.878751025E-4</v>
      </c>
      <c r="FE487" s="13">
        <v>4.8602819499999993E-4</v>
      </c>
      <c r="FF487" s="13">
        <v>4.8404843000000001E-4</v>
      </c>
      <c r="FG487" s="13">
        <v>4.8192008750000002E-4</v>
      </c>
      <c r="FH487" s="13">
        <v>4.7940052750000006E-4</v>
      </c>
      <c r="FI487" s="13">
        <v>4.7687485499999996E-4</v>
      </c>
      <c r="FJ487" s="13">
        <v>4.7473835499999998E-4</v>
      </c>
      <c r="FK487" s="13">
        <v>4.7313985750000001E-4</v>
      </c>
      <c r="FL487" s="13">
        <v>4.7183723749999999E-4</v>
      </c>
      <c r="FM487" s="13">
        <v>4.704463825E-4</v>
      </c>
      <c r="FN487" s="13">
        <v>4.6899876250000003E-4</v>
      </c>
      <c r="FO487" s="13">
        <v>4.6793155749999998E-4</v>
      </c>
      <c r="FP487" s="13">
        <v>4.6705988999999994E-4</v>
      </c>
      <c r="FQ487" s="13">
        <v>4.6579733000000004E-4</v>
      </c>
      <c r="FR487" s="13">
        <v>4.64174565E-4</v>
      </c>
      <c r="FS487" s="13">
        <v>4.6252585499999998E-4</v>
      </c>
      <c r="FT487" s="13">
        <v>4.6087951750000002E-4</v>
      </c>
      <c r="FU487" s="13">
        <v>4.5900202499999998E-4</v>
      </c>
      <c r="FV487" s="13">
        <v>4.5688714500000002E-4</v>
      </c>
      <c r="FW487" s="13">
        <v>4.5487886250000005E-4</v>
      </c>
      <c r="FX487" s="13">
        <v>4.5298863499999999E-4</v>
      </c>
      <c r="FY487" s="13">
        <v>4.5119954249999995E-4</v>
      </c>
      <c r="FZ487" s="13">
        <v>4.4956649250000002E-4</v>
      </c>
      <c r="GA487" s="13">
        <v>4.4808138499999995E-4</v>
      </c>
      <c r="GB487" s="13">
        <v>4.4685892750000004E-4</v>
      </c>
      <c r="GC487" s="13">
        <v>4.4576529499999994E-4</v>
      </c>
      <c r="GD487" s="13">
        <v>4.4440273750000003E-4</v>
      </c>
      <c r="GE487" s="13">
        <v>4.42883605E-4</v>
      </c>
      <c r="GF487" s="13">
        <v>4.4134254750000004E-4</v>
      </c>
      <c r="GG487" s="13">
        <v>4.3948538749999995E-4</v>
      </c>
      <c r="GH487" s="13">
        <v>4.3716758750000001E-4</v>
      </c>
      <c r="GI487" s="13">
        <v>4.3484144499999995E-4</v>
      </c>
      <c r="GJ487" s="13">
        <v>4.3276199750000001E-4</v>
      </c>
      <c r="GK487" s="13">
        <v>4.308348825E-4</v>
      </c>
      <c r="GL487" s="13">
        <v>4.2916336250000005E-4</v>
      </c>
      <c r="GM487" s="13">
        <v>4.2796513749999998E-4</v>
      </c>
      <c r="GN487" s="13">
        <v>4.2718378249999994E-4</v>
      </c>
      <c r="GO487" s="13">
        <v>4.2644009749999998E-4</v>
      </c>
      <c r="GP487" s="13">
        <v>4.2525927249999998E-4</v>
      </c>
      <c r="GQ487" s="13">
        <v>4.2371214749999998E-4</v>
      </c>
      <c r="GR487" s="13">
        <v>4.2179978750000004E-4</v>
      </c>
      <c r="GS487" s="13">
        <v>4.19459165E-4</v>
      </c>
      <c r="GT487" s="13">
        <v>4.1697091000000001E-4</v>
      </c>
      <c r="GU487" s="13">
        <v>4.1462285499999996E-4</v>
      </c>
      <c r="GV487" s="13">
        <v>4.1241880749999998E-4</v>
      </c>
      <c r="GW487" s="13">
        <v>4.1053053999999994E-4</v>
      </c>
      <c r="GX487" s="13">
        <v>4.092374925E-4</v>
      </c>
    </row>
    <row r="488" spans="1:206" x14ac:dyDescent="0.25">
      <c r="A488" s="13" t="str">
        <f t="shared" si="6"/>
        <v>Boom-EXTREMELY COARSE-1.2-7-60</v>
      </c>
      <c r="B488" s="13" t="s">
        <v>57</v>
      </c>
      <c r="C488" s="13" t="s">
        <v>33</v>
      </c>
      <c r="D488" s="23">
        <v>1.2</v>
      </c>
      <c r="E488" s="23">
        <v>7</v>
      </c>
      <c r="F488" s="32">
        <v>60</v>
      </c>
      <c r="G488" s="13">
        <v>3.2839229999999997E-2</v>
      </c>
      <c r="H488" s="13">
        <v>1.9565945000000001E-2</v>
      </c>
      <c r="I488" s="13">
        <v>1.4742309250000002E-2</v>
      </c>
      <c r="J488" s="13">
        <v>1.1929012749999999E-2</v>
      </c>
      <c r="K488" s="13">
        <v>1.012366225E-2</v>
      </c>
      <c r="L488" s="13">
        <v>8.8207422499999993E-3</v>
      </c>
      <c r="M488" s="13">
        <v>8.1887900000000013E-3</v>
      </c>
      <c r="N488" s="13">
        <v>7.8639242499999994E-3</v>
      </c>
      <c r="O488" s="13">
        <v>7.5531495000000001E-3</v>
      </c>
      <c r="P488" s="13">
        <v>7.2000509999999998E-3</v>
      </c>
      <c r="Q488" s="13">
        <v>6.7851934999999999E-3</v>
      </c>
      <c r="R488" s="13">
        <v>6.3063487500000003E-3</v>
      </c>
      <c r="S488" s="13">
        <v>5.7721967499999999E-3</v>
      </c>
      <c r="T488" s="13">
        <v>5.1953052500000006E-3</v>
      </c>
      <c r="U488" s="13">
        <v>4.5875157499999999E-3</v>
      </c>
      <c r="V488" s="13">
        <v>3.9765337499999996E-3</v>
      </c>
      <c r="W488" s="13">
        <v>3.3794125000000002E-3</v>
      </c>
      <c r="X488" s="13">
        <v>3.09896195E-3</v>
      </c>
      <c r="Y488" s="13">
        <v>2.8896505000000003E-3</v>
      </c>
      <c r="Z488" s="13">
        <v>2.7229129000000004E-3</v>
      </c>
      <c r="AA488" s="13">
        <v>2.5891201500000001E-3</v>
      </c>
      <c r="AB488" s="13">
        <v>2.4816236000000003E-3</v>
      </c>
      <c r="AC488" s="13">
        <v>2.396372625E-3</v>
      </c>
      <c r="AD488" s="13">
        <v>2.3240053000000002E-3</v>
      </c>
      <c r="AE488" s="13">
        <v>2.2592643750000002E-3</v>
      </c>
      <c r="AF488" s="13">
        <v>2.200424825E-3</v>
      </c>
      <c r="AG488" s="13">
        <v>2.1457512000000001E-3</v>
      </c>
      <c r="AH488" s="13">
        <v>2.0951048999999998E-3</v>
      </c>
      <c r="AI488" s="13">
        <v>2.0477184749999999E-3</v>
      </c>
      <c r="AJ488" s="13">
        <v>2.0030013249999999E-3</v>
      </c>
      <c r="AK488" s="13">
        <v>1.9605751750000002E-3</v>
      </c>
      <c r="AL488" s="13">
        <v>1.919807625E-3</v>
      </c>
      <c r="AM488" s="13">
        <v>1.8805267E-3</v>
      </c>
      <c r="AN488" s="13">
        <v>1.84363845E-3</v>
      </c>
      <c r="AO488" s="13">
        <v>1.807898275E-3</v>
      </c>
      <c r="AP488" s="13">
        <v>1.773702825E-3</v>
      </c>
      <c r="AQ488" s="13">
        <v>1.7404163749999999E-3</v>
      </c>
      <c r="AR488" s="13">
        <v>1.7088908000000001E-3</v>
      </c>
      <c r="AS488" s="13">
        <v>1.67852955E-3</v>
      </c>
      <c r="AT488" s="13">
        <v>1.6506001499999999E-3</v>
      </c>
      <c r="AU488" s="13">
        <v>1.6230523749999998E-3</v>
      </c>
      <c r="AV488" s="13">
        <v>1.5968018250000001E-3</v>
      </c>
      <c r="AW488" s="13">
        <v>1.5720456499999998E-3</v>
      </c>
      <c r="AX488" s="13">
        <v>1.5482891000000003E-3</v>
      </c>
      <c r="AY488" s="13">
        <v>1.5253673E-3</v>
      </c>
      <c r="AZ488" s="13">
        <v>1.5028752249999998E-3</v>
      </c>
      <c r="BA488" s="13">
        <v>1.4812151250000001E-3</v>
      </c>
      <c r="BB488" s="13">
        <v>1.460630175E-3</v>
      </c>
      <c r="BC488" s="13">
        <v>1.4405113500000001E-3</v>
      </c>
      <c r="BD488" s="13">
        <v>1.421724775E-3</v>
      </c>
      <c r="BE488" s="13">
        <v>1.4026076500000002E-3</v>
      </c>
      <c r="BF488" s="13">
        <v>1.3836135750000002E-3</v>
      </c>
      <c r="BG488" s="13">
        <v>1.3654252E-3</v>
      </c>
      <c r="BH488" s="13">
        <v>1.3479379250000002E-3</v>
      </c>
      <c r="BI488" s="13">
        <v>1.3306893E-3</v>
      </c>
      <c r="BJ488" s="13">
        <v>1.3137697750000002E-3</v>
      </c>
      <c r="BK488" s="13">
        <v>1.2973057250000003E-3</v>
      </c>
      <c r="BL488" s="13">
        <v>1.2810492249999998E-3</v>
      </c>
      <c r="BM488" s="13">
        <v>1.2651988E-3</v>
      </c>
      <c r="BN488" s="13">
        <v>1.2497013000000001E-3</v>
      </c>
      <c r="BO488" s="13">
        <v>1.23399675E-3</v>
      </c>
      <c r="BP488" s="13">
        <v>1.2189434E-3</v>
      </c>
      <c r="BQ488" s="13">
        <v>1.2041679999999998E-3</v>
      </c>
      <c r="BR488" s="13">
        <v>1.1890158499999999E-3</v>
      </c>
      <c r="BS488" s="13">
        <v>1.1742270000000001E-3</v>
      </c>
      <c r="BT488" s="13">
        <v>1.1599404500000001E-3</v>
      </c>
      <c r="BU488" s="13">
        <v>1.1456855249999999E-3</v>
      </c>
      <c r="BV488" s="13">
        <v>1.13165615E-3</v>
      </c>
      <c r="BW488" s="13">
        <v>1.1180271749999999E-3</v>
      </c>
      <c r="BX488" s="13">
        <v>1.103970025E-3</v>
      </c>
      <c r="BY488" s="13">
        <v>1.0900205999999999E-3</v>
      </c>
      <c r="BZ488" s="13">
        <v>1.0763349250000002E-3</v>
      </c>
      <c r="CA488" s="13">
        <v>1.0620841999999999E-3</v>
      </c>
      <c r="CB488" s="13">
        <v>1.0484079249999999E-3</v>
      </c>
      <c r="CC488" s="13">
        <v>1.0345828000000001E-3</v>
      </c>
      <c r="CD488" s="13">
        <v>1.0213039000000002E-3</v>
      </c>
      <c r="CE488" s="13">
        <v>1.0076579499999998E-3</v>
      </c>
      <c r="CF488" s="13">
        <v>9.9434229999999994E-4</v>
      </c>
      <c r="CG488" s="13">
        <v>9.8104265000000012E-4</v>
      </c>
      <c r="CH488" s="13">
        <v>9.6736867500000004E-4</v>
      </c>
      <c r="CI488" s="13">
        <v>9.5391237500000003E-4</v>
      </c>
      <c r="CJ488" s="13">
        <v>9.4124972500000004E-4</v>
      </c>
      <c r="CK488" s="13">
        <v>9.2822300000000016E-4</v>
      </c>
      <c r="CL488" s="13">
        <v>9.1563240000000013E-4</v>
      </c>
      <c r="CM488" s="13">
        <v>9.0359387000000005E-4</v>
      </c>
      <c r="CN488" s="13">
        <v>8.9160096499999993E-4</v>
      </c>
      <c r="CO488" s="13">
        <v>8.7898278000000008E-4</v>
      </c>
      <c r="CP488" s="13">
        <v>8.6654852000000006E-4</v>
      </c>
      <c r="CQ488" s="13">
        <v>8.5403585749999999E-4</v>
      </c>
      <c r="CR488" s="13">
        <v>8.4211442750000006E-4</v>
      </c>
      <c r="CS488" s="13">
        <v>8.3060386749999997E-4</v>
      </c>
      <c r="CT488" s="13">
        <v>8.1919962499999994E-4</v>
      </c>
      <c r="CU488" s="13">
        <v>8.0822818249999995E-4</v>
      </c>
      <c r="CV488" s="13">
        <v>7.9788462250000012E-4</v>
      </c>
      <c r="CW488" s="13">
        <v>7.8754825500000007E-4</v>
      </c>
      <c r="CX488" s="13">
        <v>7.770396449999999E-4</v>
      </c>
      <c r="CY488" s="13">
        <v>7.6699571499999999E-4</v>
      </c>
      <c r="CZ488" s="13">
        <v>7.5708803750000001E-4</v>
      </c>
      <c r="DA488" s="13">
        <v>7.4714448499999995E-4</v>
      </c>
      <c r="DB488" s="13">
        <v>7.3783978500000002E-4</v>
      </c>
      <c r="DC488" s="13">
        <v>7.2884318749999997E-4</v>
      </c>
      <c r="DD488" s="13">
        <v>7.1983258500000005E-4</v>
      </c>
      <c r="DE488" s="13">
        <v>7.1149000749999992E-4</v>
      </c>
      <c r="DF488" s="13">
        <v>7.0319309999999999E-4</v>
      </c>
      <c r="DG488" s="13">
        <v>6.9519617249999999E-4</v>
      </c>
      <c r="DH488" s="13">
        <v>6.8735490249999991E-4</v>
      </c>
      <c r="DI488" s="13">
        <v>6.7943982749999994E-4</v>
      </c>
      <c r="DJ488" s="13">
        <v>6.7177308249999996E-4</v>
      </c>
      <c r="DK488" s="13">
        <v>6.6424754749999995E-4</v>
      </c>
      <c r="DL488" s="13">
        <v>6.5748179499999998E-4</v>
      </c>
      <c r="DM488" s="13">
        <v>6.5082444250000001E-4</v>
      </c>
      <c r="DN488" s="13">
        <v>6.4410678750000008E-4</v>
      </c>
      <c r="DO488" s="13">
        <v>6.3783192250000005E-4</v>
      </c>
      <c r="DP488" s="13">
        <v>6.3175675250000006E-4</v>
      </c>
      <c r="DQ488" s="13">
        <v>6.2550629749999996E-4</v>
      </c>
      <c r="DR488" s="13">
        <v>6.1947248500000005E-4</v>
      </c>
      <c r="DS488" s="13">
        <v>6.1398430000000003E-4</v>
      </c>
      <c r="DT488" s="13">
        <v>6.0867509249999999E-4</v>
      </c>
      <c r="DU488" s="13">
        <v>6.0357149000000011E-4</v>
      </c>
      <c r="DV488" s="13">
        <v>5.9866320249999999E-4</v>
      </c>
      <c r="DW488" s="13">
        <v>5.9352819999999992E-4</v>
      </c>
      <c r="DX488" s="13">
        <v>5.8844800500000008E-4</v>
      </c>
      <c r="DY488" s="13">
        <v>5.8332948999999994E-4</v>
      </c>
      <c r="DZ488" s="13">
        <v>5.7847005E-4</v>
      </c>
      <c r="EA488" s="13">
        <v>5.73893005E-4</v>
      </c>
      <c r="EB488" s="13">
        <v>5.6953738500000004E-4</v>
      </c>
      <c r="EC488" s="13">
        <v>5.6495932249999998E-4</v>
      </c>
      <c r="ED488" s="13">
        <v>5.6039830999999999E-4</v>
      </c>
      <c r="EE488" s="13">
        <v>5.5634271749999999E-4</v>
      </c>
      <c r="EF488" s="13">
        <v>5.5217812250000001E-4</v>
      </c>
      <c r="EG488" s="13">
        <v>5.4802544249999991E-4</v>
      </c>
      <c r="EH488" s="13">
        <v>5.4397713750000006E-4</v>
      </c>
      <c r="EI488" s="13">
        <v>5.3952076750000001E-4</v>
      </c>
      <c r="EJ488" s="13">
        <v>5.3502908999999998E-4</v>
      </c>
      <c r="EK488" s="13">
        <v>5.3058963000000002E-4</v>
      </c>
      <c r="EL488" s="13">
        <v>5.2638785750000006E-4</v>
      </c>
      <c r="EM488" s="13">
        <v>5.2248692499999995E-4</v>
      </c>
      <c r="EN488" s="13">
        <v>5.185118225E-4</v>
      </c>
      <c r="EO488" s="13">
        <v>5.1474193500000004E-4</v>
      </c>
      <c r="EP488" s="13">
        <v>5.1144683999999993E-4</v>
      </c>
      <c r="EQ488" s="13">
        <v>5.0803289249999996E-4</v>
      </c>
      <c r="ER488" s="13">
        <v>5.0461745E-4</v>
      </c>
      <c r="ES488" s="13">
        <v>5.0131547750000005E-4</v>
      </c>
      <c r="ET488" s="13">
        <v>4.9781300000000005E-4</v>
      </c>
      <c r="EU488" s="13">
        <v>4.9423961500000009E-4</v>
      </c>
      <c r="EV488" s="13">
        <v>4.9073097749999998E-4</v>
      </c>
      <c r="EW488" s="13">
        <v>4.8679699749999998E-4</v>
      </c>
      <c r="EX488" s="13">
        <v>4.8274445E-4</v>
      </c>
      <c r="EY488" s="13">
        <v>4.7908008249999994E-4</v>
      </c>
      <c r="EZ488" s="13">
        <v>4.7545372000000003E-4</v>
      </c>
      <c r="FA488" s="13">
        <v>4.7173955749999999E-4</v>
      </c>
      <c r="FB488" s="13">
        <v>4.6830089250000001E-4</v>
      </c>
      <c r="FC488" s="13">
        <v>4.6526088000000001E-4</v>
      </c>
      <c r="FD488" s="13">
        <v>4.6233603250000002E-4</v>
      </c>
      <c r="FE488" s="13">
        <v>4.592838E-4</v>
      </c>
      <c r="FF488" s="13">
        <v>4.5575435749999998E-4</v>
      </c>
      <c r="FG488" s="13">
        <v>4.517959375E-4</v>
      </c>
      <c r="FH488" s="13">
        <v>4.4769780999999995E-4</v>
      </c>
      <c r="FI488" s="13">
        <v>4.4361433249999997E-4</v>
      </c>
      <c r="FJ488" s="13">
        <v>4.3955860499999996E-4</v>
      </c>
      <c r="FK488" s="13">
        <v>4.3548196499999998E-4</v>
      </c>
      <c r="FL488" s="13">
        <v>4.3176835250000007E-4</v>
      </c>
      <c r="FM488" s="13">
        <v>4.2810293500000003E-4</v>
      </c>
      <c r="FN488" s="13">
        <v>4.2461488250000002E-4</v>
      </c>
      <c r="FO488" s="13">
        <v>4.21386025E-4</v>
      </c>
      <c r="FP488" s="13">
        <v>4.1815128500000001E-4</v>
      </c>
      <c r="FQ488" s="13">
        <v>4.1469876999999992E-4</v>
      </c>
      <c r="FR488" s="13">
        <v>4.1137464000000004E-4</v>
      </c>
      <c r="FS488" s="13">
        <v>4.0780216999999999E-4</v>
      </c>
      <c r="FT488" s="13">
        <v>4.0358411000000001E-4</v>
      </c>
      <c r="FU488" s="13">
        <v>3.9958553750000001E-4</v>
      </c>
      <c r="FV488" s="13">
        <v>3.9563646E-4</v>
      </c>
      <c r="FW488" s="13">
        <v>3.9121869249999998E-4</v>
      </c>
      <c r="FX488" s="13">
        <v>3.8716155249999998E-4</v>
      </c>
      <c r="FY488" s="13">
        <v>3.8300833500000002E-4</v>
      </c>
      <c r="FZ488" s="13">
        <v>3.786309975E-4</v>
      </c>
      <c r="GA488" s="13">
        <v>3.7484988250000001E-4</v>
      </c>
      <c r="GB488" s="13">
        <v>3.7164488750000005E-4</v>
      </c>
      <c r="GC488" s="13">
        <v>3.6841272500000001E-4</v>
      </c>
      <c r="GD488" s="13">
        <v>3.654156275E-4</v>
      </c>
      <c r="GE488" s="13">
        <v>3.6276984499999997E-4</v>
      </c>
      <c r="GF488" s="13">
        <v>3.5981673499999999E-4</v>
      </c>
      <c r="GG488" s="13">
        <v>3.56447075E-4</v>
      </c>
      <c r="GH488" s="13">
        <v>3.5299365999999998E-4</v>
      </c>
      <c r="GI488" s="13">
        <v>3.4930857749999997E-4</v>
      </c>
      <c r="GJ488" s="13">
        <v>3.4562740250000001E-4</v>
      </c>
      <c r="GK488" s="13">
        <v>3.4235046750000003E-4</v>
      </c>
      <c r="GL488" s="13">
        <v>3.3946291499999999E-4</v>
      </c>
      <c r="GM488" s="13">
        <v>3.3683140999999999E-4</v>
      </c>
      <c r="GN488" s="13">
        <v>3.3458996E-4</v>
      </c>
      <c r="GO488" s="13">
        <v>3.325256025E-4</v>
      </c>
      <c r="GP488" s="13">
        <v>3.3012256000000001E-4</v>
      </c>
      <c r="GQ488" s="13">
        <v>3.2791491E-4</v>
      </c>
      <c r="GR488" s="13">
        <v>3.2596567499999996E-4</v>
      </c>
      <c r="GS488" s="13">
        <v>3.2339968000000003E-4</v>
      </c>
      <c r="GT488" s="13">
        <v>3.2074183999999999E-4</v>
      </c>
      <c r="GU488" s="13">
        <v>3.1826419749999998E-4</v>
      </c>
      <c r="GV488" s="13">
        <v>3.1569488249999999E-4</v>
      </c>
      <c r="GW488" s="13">
        <v>3.132192025E-4</v>
      </c>
      <c r="GX488" s="13">
        <v>3.1108074749999998E-4</v>
      </c>
    </row>
    <row r="489" spans="1:206" x14ac:dyDescent="0.25">
      <c r="A489" s="13" t="str">
        <f t="shared" si="6"/>
        <v>Boom-EXTREMELY COARSE-1.2-20-20</v>
      </c>
      <c r="B489" s="13" t="s">
        <v>57</v>
      </c>
      <c r="C489" s="13" t="s">
        <v>33</v>
      </c>
      <c r="D489" s="23">
        <v>1.2</v>
      </c>
      <c r="E489" s="23">
        <v>20</v>
      </c>
      <c r="F489" s="32">
        <v>20</v>
      </c>
      <c r="G489" s="13">
        <v>8.4532567500000003E-2</v>
      </c>
      <c r="H489" s="13">
        <v>5.9350452499999998E-2</v>
      </c>
      <c r="I489" s="13">
        <v>4.4344564999999996E-2</v>
      </c>
      <c r="J489" s="13">
        <v>3.5164002500000006E-2</v>
      </c>
      <c r="K489" s="13">
        <v>2.9113190000000004E-2</v>
      </c>
      <c r="L489" s="13">
        <v>2.4703837499999999E-2</v>
      </c>
      <c r="M489" s="13">
        <v>2.1161565E-2</v>
      </c>
      <c r="N489" s="13">
        <v>1.83688225E-2</v>
      </c>
      <c r="O489" s="13">
        <v>1.6078542500000001E-2</v>
      </c>
      <c r="P489" s="13">
        <v>1.4183716499999999E-2</v>
      </c>
      <c r="Q489" s="13">
        <v>1.247509875E-2</v>
      </c>
      <c r="R489" s="13">
        <v>1.0968159E-2</v>
      </c>
      <c r="S489" s="13">
        <v>9.581764500000001E-3</v>
      </c>
      <c r="T489" s="13">
        <v>8.2822609999999991E-3</v>
      </c>
      <c r="U489" s="13">
        <v>7.1103955E-3</v>
      </c>
      <c r="V489" s="13">
        <v>6.0654057499999999E-3</v>
      </c>
      <c r="W489" s="13">
        <v>5.13001325E-3</v>
      </c>
      <c r="X489" s="13">
        <v>4.5663532500000003E-3</v>
      </c>
      <c r="Y489" s="13">
        <v>4.09179925E-3</v>
      </c>
      <c r="Z489" s="13">
        <v>3.6410487500000001E-3</v>
      </c>
      <c r="AA489" s="13">
        <v>3.2598290000000001E-3</v>
      </c>
      <c r="AB489" s="13">
        <v>2.9362170000000001E-3</v>
      </c>
      <c r="AC489" s="13">
        <v>2.660665E-3</v>
      </c>
      <c r="AD489" s="13">
        <v>2.4233715000000003E-3</v>
      </c>
      <c r="AE489" s="13">
        <v>2.2155114999999996E-3</v>
      </c>
      <c r="AF489" s="13">
        <v>2.0373555000000004E-3</v>
      </c>
      <c r="AG489" s="13">
        <v>1.8779895E-3</v>
      </c>
      <c r="AH489" s="13">
        <v>1.7368277499999999E-3</v>
      </c>
      <c r="AI489" s="13">
        <v>1.612133E-3</v>
      </c>
      <c r="AJ489" s="13">
        <v>1.4990372749999999E-3</v>
      </c>
      <c r="AK489" s="13">
        <v>1.39776245E-3</v>
      </c>
      <c r="AL489" s="13">
        <v>1.3079408000000001E-3</v>
      </c>
      <c r="AM489" s="13">
        <v>1.2259703750000001E-3</v>
      </c>
      <c r="AN489" s="13">
        <v>1.15200105E-3</v>
      </c>
      <c r="AO489" s="13">
        <v>1.085113925E-3</v>
      </c>
      <c r="AP489" s="13">
        <v>1.022837475E-3</v>
      </c>
      <c r="AQ489" s="13">
        <v>9.6709600000000008E-4</v>
      </c>
      <c r="AR489" s="13">
        <v>9.1705680000000003E-4</v>
      </c>
      <c r="AS489" s="13">
        <v>8.7124692499999999E-4</v>
      </c>
      <c r="AT489" s="13">
        <v>8.2954332499999997E-4</v>
      </c>
      <c r="AU489" s="13">
        <v>7.9180587499999989E-4</v>
      </c>
      <c r="AV489" s="13">
        <v>7.574693999999999E-4</v>
      </c>
      <c r="AW489" s="13">
        <v>7.2589284999999997E-4</v>
      </c>
      <c r="AX489" s="13">
        <v>6.9583187500000003E-4</v>
      </c>
      <c r="AY489" s="13">
        <v>6.6911805000000003E-4</v>
      </c>
      <c r="AZ489" s="13">
        <v>6.4428310000000009E-4</v>
      </c>
      <c r="BA489" s="13">
        <v>6.2131760000000002E-4</v>
      </c>
      <c r="BB489" s="13">
        <v>5.9996419999999999E-4</v>
      </c>
      <c r="BC489" s="13">
        <v>5.8085282500000004E-4</v>
      </c>
      <c r="BD489" s="13">
        <v>5.6226377499999996E-4</v>
      </c>
      <c r="BE489" s="13">
        <v>5.4577235000000004E-4</v>
      </c>
      <c r="BF489" s="13">
        <v>5.29522825E-4</v>
      </c>
      <c r="BG489" s="13">
        <v>5.1427875E-4</v>
      </c>
      <c r="BH489" s="13">
        <v>5.0020322500000003E-4</v>
      </c>
      <c r="BI489" s="13">
        <v>4.8653895000000001E-4</v>
      </c>
      <c r="BJ489" s="13">
        <v>4.7359119999999995E-4</v>
      </c>
      <c r="BK489" s="13">
        <v>4.6152287499999999E-4</v>
      </c>
      <c r="BL489" s="13">
        <v>4.5000165000000001E-4</v>
      </c>
      <c r="BM489" s="13">
        <v>4.3884224999999997E-4</v>
      </c>
      <c r="BN489" s="13">
        <v>4.2887779999999998E-4</v>
      </c>
      <c r="BO489" s="13">
        <v>4.1926257500000003E-4</v>
      </c>
      <c r="BP489" s="13">
        <v>4.107564E-4</v>
      </c>
      <c r="BQ489" s="13">
        <v>4.0272394999999996E-4</v>
      </c>
      <c r="BR489" s="13">
        <v>3.9535347499999998E-4</v>
      </c>
      <c r="BS489" s="13">
        <v>3.8828887500000001E-4</v>
      </c>
      <c r="BT489" s="13">
        <v>3.8135969999999997E-4</v>
      </c>
      <c r="BU489" s="13">
        <v>3.750755E-4</v>
      </c>
      <c r="BV489" s="13">
        <v>3.6896577499999995E-4</v>
      </c>
      <c r="BW489" s="13">
        <v>3.6361210000000001E-4</v>
      </c>
      <c r="BX489" s="13">
        <v>3.5778800000000005E-4</v>
      </c>
      <c r="BY489" s="13">
        <v>3.5201667499999999E-4</v>
      </c>
      <c r="BZ489" s="13">
        <v>3.4606924999999999E-4</v>
      </c>
      <c r="CA489" s="13">
        <v>3.4023237500000001E-4</v>
      </c>
      <c r="CB489" s="13">
        <v>3.3438803749999998E-4</v>
      </c>
      <c r="CC489" s="13">
        <v>3.2873291999999999E-4</v>
      </c>
      <c r="CD489" s="13">
        <v>3.23620975E-4</v>
      </c>
      <c r="CE489" s="13">
        <v>3.1852465250000004E-4</v>
      </c>
      <c r="CF489" s="13">
        <v>3.1300657499999998E-4</v>
      </c>
      <c r="CG489" s="13">
        <v>3.0803282500000003E-4</v>
      </c>
      <c r="CH489" s="13">
        <v>3.0313958999999999E-4</v>
      </c>
      <c r="CI489" s="13">
        <v>2.9863760749999999E-4</v>
      </c>
      <c r="CJ489" s="13">
        <v>2.9465325749999997E-4</v>
      </c>
      <c r="CK489" s="13">
        <v>2.9029907750000001E-4</v>
      </c>
      <c r="CL489" s="13">
        <v>2.859140575E-4</v>
      </c>
      <c r="CM489" s="13">
        <v>2.8167284999999997E-4</v>
      </c>
      <c r="CN489" s="13">
        <v>2.7743425750000002E-4</v>
      </c>
      <c r="CO489" s="13">
        <v>2.7346595999999998E-4</v>
      </c>
      <c r="CP489" s="13">
        <v>2.701093225E-4</v>
      </c>
      <c r="CQ489" s="13">
        <v>2.6663519250000003E-4</v>
      </c>
      <c r="CR489" s="13">
        <v>2.6300998250000001E-4</v>
      </c>
      <c r="CS489" s="13">
        <v>2.5957339499999997E-4</v>
      </c>
      <c r="CT489" s="13">
        <v>2.5533460499999999E-4</v>
      </c>
      <c r="CU489" s="13">
        <v>2.51698695E-4</v>
      </c>
      <c r="CV489" s="13">
        <v>2.4866765E-4</v>
      </c>
      <c r="CW489" s="13">
        <v>2.4512807250000004E-4</v>
      </c>
      <c r="CX489" s="13">
        <v>2.42113845E-4</v>
      </c>
      <c r="CY489" s="13">
        <v>2.3913126500000001E-4</v>
      </c>
      <c r="CZ489" s="13">
        <v>2.3595209250000003E-4</v>
      </c>
      <c r="DA489" s="13">
        <v>2.3285781500000002E-4</v>
      </c>
      <c r="DB489" s="13">
        <v>2.2962292249999999E-4</v>
      </c>
      <c r="DC489" s="13">
        <v>2.2683848750000002E-4</v>
      </c>
      <c r="DD489" s="13">
        <v>2.2477720499999997E-4</v>
      </c>
      <c r="DE489" s="13">
        <v>2.2266613750000002E-4</v>
      </c>
      <c r="DF489" s="13">
        <v>2.2063782750000001E-4</v>
      </c>
      <c r="DG489" s="13">
        <v>2.1936200499999997E-4</v>
      </c>
      <c r="DH489" s="13">
        <v>2.1791206000000001E-4</v>
      </c>
      <c r="DI489" s="13">
        <v>2.1617768249999997E-4</v>
      </c>
      <c r="DJ489" s="13">
        <v>2.1424450000000003E-4</v>
      </c>
      <c r="DK489" s="13">
        <v>2.1240902749999999E-4</v>
      </c>
      <c r="DL489" s="13">
        <v>2.1099415749999999E-4</v>
      </c>
      <c r="DM489" s="13">
        <v>2.1007342749999999E-4</v>
      </c>
      <c r="DN489" s="13">
        <v>2.0857579500000001E-4</v>
      </c>
      <c r="DO489" s="13">
        <v>2.0749231750000002E-4</v>
      </c>
      <c r="DP489" s="13">
        <v>2.0641532250000003E-4</v>
      </c>
      <c r="DQ489" s="13">
        <v>2.04785305E-4</v>
      </c>
      <c r="DR489" s="13">
        <v>2.0343918749999996E-4</v>
      </c>
      <c r="DS489" s="13">
        <v>2.0223683999999998E-4</v>
      </c>
      <c r="DT489" s="13">
        <v>2.0130760249999999E-4</v>
      </c>
      <c r="DU489" s="13">
        <v>2.0032174499999997E-4</v>
      </c>
      <c r="DV489" s="13">
        <v>1.994278375E-4</v>
      </c>
      <c r="DW489" s="13">
        <v>1.9823410249999998E-4</v>
      </c>
      <c r="DX489" s="13">
        <v>1.970490275E-4</v>
      </c>
      <c r="DY489" s="13">
        <v>1.96200555E-4</v>
      </c>
      <c r="DZ489" s="13">
        <v>1.9542687250000002E-4</v>
      </c>
      <c r="EA489" s="13">
        <v>1.9517177250000001E-4</v>
      </c>
      <c r="EB489" s="13">
        <v>1.94625135E-4</v>
      </c>
      <c r="EC489" s="13">
        <v>1.937299475E-4</v>
      </c>
      <c r="ED489" s="13">
        <v>1.928302325E-4</v>
      </c>
      <c r="EE489" s="13">
        <v>1.9190228249999999E-4</v>
      </c>
      <c r="EF489" s="13">
        <v>1.9088657749999997E-4</v>
      </c>
      <c r="EG489" s="13">
        <v>1.8986485749999997E-4</v>
      </c>
      <c r="EH489" s="13">
        <v>1.8959139250000003E-4</v>
      </c>
      <c r="EI489" s="13">
        <v>1.8937925250000001E-4</v>
      </c>
      <c r="EJ489" s="13">
        <v>1.886222575E-4</v>
      </c>
      <c r="EK489" s="13">
        <v>1.8747546249999998E-4</v>
      </c>
      <c r="EL489" s="13">
        <v>1.8676705249999999E-4</v>
      </c>
      <c r="EM489" s="13">
        <v>1.8626094500000001E-4</v>
      </c>
      <c r="EN489" s="13">
        <v>1.8561375499999999E-4</v>
      </c>
      <c r="EO489" s="13">
        <v>1.8520131249999999E-4</v>
      </c>
      <c r="EP489" s="13">
        <v>1.8513898250000001E-4</v>
      </c>
      <c r="EQ489" s="13">
        <v>1.850811825E-4</v>
      </c>
      <c r="ER489" s="13">
        <v>1.8426838000000002E-4</v>
      </c>
      <c r="ES489" s="13">
        <v>1.8307027500000001E-4</v>
      </c>
      <c r="ET489" s="13">
        <v>1.81987465E-4</v>
      </c>
      <c r="EU489" s="13">
        <v>1.8133949249999999E-4</v>
      </c>
      <c r="EV489" s="13">
        <v>1.8037393E-4</v>
      </c>
      <c r="EW489" s="13">
        <v>1.7947582000000002E-4</v>
      </c>
      <c r="EX489" s="13">
        <v>1.7931795749999999E-4</v>
      </c>
      <c r="EY489" s="13">
        <v>1.7932551E-4</v>
      </c>
      <c r="EZ489" s="13">
        <v>1.7906711500000001E-4</v>
      </c>
      <c r="FA489" s="13">
        <v>1.7864150749999998E-4</v>
      </c>
      <c r="FB489" s="13">
        <v>1.7822364249999999E-4</v>
      </c>
      <c r="FC489" s="13">
        <v>1.7754532499999998E-4</v>
      </c>
      <c r="FD489" s="13">
        <v>1.7681405500000002E-4</v>
      </c>
      <c r="FE489" s="13">
        <v>1.757685225E-4</v>
      </c>
      <c r="FF489" s="13">
        <v>1.7448776749999999E-4</v>
      </c>
      <c r="FG489" s="13">
        <v>1.73517045E-4</v>
      </c>
      <c r="FH489" s="13">
        <v>1.7239585750000001E-4</v>
      </c>
      <c r="FI489" s="13">
        <v>1.7101681000000001E-4</v>
      </c>
      <c r="FJ489" s="13">
        <v>1.6999194749999999E-4</v>
      </c>
      <c r="FK489" s="13">
        <v>1.6941409250000001E-4</v>
      </c>
      <c r="FL489" s="13">
        <v>1.689949375E-4</v>
      </c>
      <c r="FM489" s="13">
        <v>1.6887784499999999E-4</v>
      </c>
      <c r="FN489" s="13">
        <v>1.6896693750000002E-4</v>
      </c>
      <c r="FO489" s="13">
        <v>1.6859011E-4</v>
      </c>
      <c r="FP489" s="13">
        <v>1.6824401500000001E-4</v>
      </c>
      <c r="FQ489" s="13">
        <v>1.6801893500000001E-4</v>
      </c>
      <c r="FR489" s="13">
        <v>1.67232255E-4</v>
      </c>
      <c r="FS489" s="13">
        <v>1.6618320750000002E-4</v>
      </c>
      <c r="FT489" s="13">
        <v>1.6481219749999999E-4</v>
      </c>
      <c r="FU489" s="13">
        <v>1.6314827750000001E-4</v>
      </c>
      <c r="FV489" s="13">
        <v>1.6170005250000001E-4</v>
      </c>
      <c r="FW489" s="13">
        <v>1.603873875E-4</v>
      </c>
      <c r="FX489" s="13">
        <v>1.5920341500000001E-4</v>
      </c>
      <c r="FY489" s="13">
        <v>1.5897583250000001E-4</v>
      </c>
      <c r="FZ489" s="13">
        <v>1.5937858250000001E-4</v>
      </c>
      <c r="GA489" s="13">
        <v>1.5952259749999997E-4</v>
      </c>
      <c r="GB489" s="13">
        <v>1.5969031250000001E-4</v>
      </c>
      <c r="GC489" s="13">
        <v>1.6012806499999998E-4</v>
      </c>
      <c r="GD489" s="13">
        <v>1.6042090499999997E-4</v>
      </c>
      <c r="GE489" s="13">
        <v>1.60210945E-4</v>
      </c>
      <c r="GF489" s="13">
        <v>1.5959141499999999E-4</v>
      </c>
      <c r="GG489" s="13">
        <v>1.5883810750000002E-4</v>
      </c>
      <c r="GH489" s="13">
        <v>1.579078325E-4</v>
      </c>
      <c r="GI489" s="13">
        <v>1.5657222749999999E-4</v>
      </c>
      <c r="GJ489" s="13">
        <v>1.5507017750000001E-4</v>
      </c>
      <c r="GK489" s="13">
        <v>1.5372404749999999E-4</v>
      </c>
      <c r="GL489" s="13">
        <v>1.52917435E-4</v>
      </c>
      <c r="GM489" s="13">
        <v>1.5255293749999999E-4</v>
      </c>
      <c r="GN489" s="13">
        <v>1.5223199499999999E-4</v>
      </c>
      <c r="GO489" s="13">
        <v>1.52330325E-4</v>
      </c>
      <c r="GP489" s="13">
        <v>1.5301451999999999E-4</v>
      </c>
      <c r="GQ489" s="13">
        <v>1.5370278749999997E-4</v>
      </c>
      <c r="GR489" s="13">
        <v>1.5413036750000001E-4</v>
      </c>
      <c r="GS489" s="13">
        <v>1.5434023749999999E-4</v>
      </c>
      <c r="GT489" s="13">
        <v>1.5419181750000001E-4</v>
      </c>
      <c r="GU489" s="13">
        <v>1.5371725250000001E-4</v>
      </c>
      <c r="GV489" s="13">
        <v>1.5301624499999998E-4</v>
      </c>
      <c r="GW489" s="13">
        <v>1.5192772749999999E-4</v>
      </c>
      <c r="GX489" s="13">
        <v>1.5092684750000001E-4</v>
      </c>
    </row>
    <row r="490" spans="1:206" x14ac:dyDescent="0.25">
      <c r="A490" s="13" t="str">
        <f t="shared" si="6"/>
        <v>Boom-EXTREMELY COARSE-1.2-14-20</v>
      </c>
      <c r="B490" s="13" t="s">
        <v>57</v>
      </c>
      <c r="C490" s="13" t="s">
        <v>33</v>
      </c>
      <c r="D490" s="23">
        <v>1.2</v>
      </c>
      <c r="E490" s="23">
        <v>14</v>
      </c>
      <c r="F490" s="32">
        <v>20</v>
      </c>
      <c r="G490" s="13">
        <v>6.2132807499999998E-2</v>
      </c>
      <c r="H490" s="13">
        <v>4.0904309999999999E-2</v>
      </c>
      <c r="I490" s="13">
        <v>2.8535985E-2</v>
      </c>
      <c r="J490" s="13">
        <v>2.2099407500000001E-2</v>
      </c>
      <c r="K490" s="13">
        <v>1.8104000000000002E-2</v>
      </c>
      <c r="L490" s="13">
        <v>1.5485784999999998E-2</v>
      </c>
      <c r="M490" s="13">
        <v>1.31976935E-2</v>
      </c>
      <c r="N490" s="13">
        <v>1.133148225E-2</v>
      </c>
      <c r="O490" s="13">
        <v>9.8412672500000006E-3</v>
      </c>
      <c r="P490" s="13">
        <v>8.5393194999999998E-3</v>
      </c>
      <c r="Q490" s="13">
        <v>7.4020642499999989E-3</v>
      </c>
      <c r="R490" s="13">
        <v>6.3864572499999998E-3</v>
      </c>
      <c r="S490" s="13">
        <v>5.5039479999999998E-3</v>
      </c>
      <c r="T490" s="13">
        <v>4.7305787499999996E-3</v>
      </c>
      <c r="U490" s="13">
        <v>4.0465992500000004E-3</v>
      </c>
      <c r="V490" s="13">
        <v>3.430846E-3</v>
      </c>
      <c r="W490" s="13">
        <v>2.8796865E-3</v>
      </c>
      <c r="X490" s="13">
        <v>2.58752625E-3</v>
      </c>
      <c r="Y490" s="13">
        <v>2.2866215000000001E-3</v>
      </c>
      <c r="Z490" s="13">
        <v>2.0415900000000002E-3</v>
      </c>
      <c r="AA490" s="13">
        <v>1.8371345E-3</v>
      </c>
      <c r="AB490" s="13">
        <v>1.6650652499999999E-3</v>
      </c>
      <c r="AC490" s="13">
        <v>1.518966875E-3</v>
      </c>
      <c r="AD490" s="13">
        <v>1.3916146249999999E-3</v>
      </c>
      <c r="AE490" s="13">
        <v>1.282856525E-3</v>
      </c>
      <c r="AF490" s="13">
        <v>1.1876053000000001E-3</v>
      </c>
      <c r="AG490" s="13">
        <v>1.1043308E-3</v>
      </c>
      <c r="AH490" s="13">
        <v>1.0318298250000001E-3</v>
      </c>
      <c r="AI490" s="13">
        <v>9.6880620000000008E-4</v>
      </c>
      <c r="AJ490" s="13">
        <v>9.1314840000000005E-4</v>
      </c>
      <c r="AK490" s="13">
        <v>8.6480145000000005E-4</v>
      </c>
      <c r="AL490" s="13">
        <v>8.2236382499999996E-4</v>
      </c>
      <c r="AM490" s="13">
        <v>7.8454422500000005E-4</v>
      </c>
      <c r="AN490" s="13">
        <v>7.5156427500000002E-4</v>
      </c>
      <c r="AO490" s="13">
        <v>7.2178415E-4</v>
      </c>
      <c r="AP490" s="13">
        <v>6.9444562500000002E-4</v>
      </c>
      <c r="AQ490" s="13">
        <v>6.6990162499999998E-4</v>
      </c>
      <c r="AR490" s="13">
        <v>6.4711477500000011E-4</v>
      </c>
      <c r="AS490" s="13">
        <v>6.2646195000000003E-4</v>
      </c>
      <c r="AT490" s="13">
        <v>6.0754924999999996E-4</v>
      </c>
      <c r="AU490" s="13">
        <v>5.9020412500000003E-4</v>
      </c>
      <c r="AV490" s="13">
        <v>5.7429305000000004E-4</v>
      </c>
      <c r="AW490" s="13">
        <v>5.6001162500000001E-4</v>
      </c>
      <c r="AX490" s="13">
        <v>5.4614425000000001E-4</v>
      </c>
      <c r="AY490" s="13">
        <v>5.3306304999999998E-4</v>
      </c>
      <c r="AZ490" s="13">
        <v>5.2110125000000003E-4</v>
      </c>
      <c r="BA490" s="13">
        <v>5.0898399999999998E-4</v>
      </c>
      <c r="BB490" s="13">
        <v>4.9802567499999994E-4</v>
      </c>
      <c r="BC490" s="13">
        <v>4.8706625000000006E-4</v>
      </c>
      <c r="BD490" s="13">
        <v>4.7679904999999999E-4</v>
      </c>
      <c r="BE490" s="13">
        <v>4.6695415E-4</v>
      </c>
      <c r="BF490" s="13">
        <v>4.5762065000000006E-4</v>
      </c>
      <c r="BG490" s="13">
        <v>4.4858619999999996E-4</v>
      </c>
      <c r="BH490" s="13">
        <v>4.4026824999999998E-4</v>
      </c>
      <c r="BI490" s="13">
        <v>4.32525925E-4</v>
      </c>
      <c r="BJ490" s="13">
        <v>4.2496130000000001E-4</v>
      </c>
      <c r="BK490" s="13">
        <v>4.1850454499999998E-4</v>
      </c>
      <c r="BL490" s="13">
        <v>4.1189138249999999E-4</v>
      </c>
      <c r="BM490" s="13">
        <v>4.0581204500000001E-4</v>
      </c>
      <c r="BN490" s="13">
        <v>4.0038343499999997E-4</v>
      </c>
      <c r="BO490" s="13">
        <v>3.9490981749999997E-4</v>
      </c>
      <c r="BP490" s="13">
        <v>3.9012250250000001E-4</v>
      </c>
      <c r="BQ490" s="13">
        <v>3.8576313249999992E-4</v>
      </c>
      <c r="BR490" s="13">
        <v>3.8103354250000002E-4</v>
      </c>
      <c r="BS490" s="13">
        <v>3.762456625E-4</v>
      </c>
      <c r="BT490" s="13">
        <v>3.720498E-4</v>
      </c>
      <c r="BU490" s="13">
        <v>3.6752733249999995E-4</v>
      </c>
      <c r="BV490" s="13">
        <v>3.6354027750000001E-4</v>
      </c>
      <c r="BW490" s="13">
        <v>3.60044085E-4</v>
      </c>
      <c r="BX490" s="13">
        <v>3.5644089749999996E-4</v>
      </c>
      <c r="BY490" s="13">
        <v>3.5282525000000006E-4</v>
      </c>
      <c r="BZ490" s="13">
        <v>3.490312775E-4</v>
      </c>
      <c r="CA490" s="13">
        <v>3.4553888499999998E-4</v>
      </c>
      <c r="CB490" s="13">
        <v>3.4253207750000001E-4</v>
      </c>
      <c r="CC490" s="13">
        <v>3.3981221999999998E-4</v>
      </c>
      <c r="CD490" s="13">
        <v>3.3704288999999998E-4</v>
      </c>
      <c r="CE490" s="13">
        <v>3.344067825E-4</v>
      </c>
      <c r="CF490" s="13">
        <v>3.3170857749999997E-4</v>
      </c>
      <c r="CG490" s="13">
        <v>3.2849435500000002E-4</v>
      </c>
      <c r="CH490" s="13">
        <v>3.2541664250000001E-4</v>
      </c>
      <c r="CI490" s="13">
        <v>3.2300603749999999E-4</v>
      </c>
      <c r="CJ490" s="13">
        <v>3.2083260250000004E-4</v>
      </c>
      <c r="CK490" s="13">
        <v>3.1847615250000003E-4</v>
      </c>
      <c r="CL490" s="13">
        <v>3.1612712500000002E-4</v>
      </c>
      <c r="CM490" s="13">
        <v>3.142075425E-4</v>
      </c>
      <c r="CN490" s="13">
        <v>3.1176077749999999E-4</v>
      </c>
      <c r="CO490" s="13">
        <v>3.0919656750000004E-4</v>
      </c>
      <c r="CP490" s="13">
        <v>3.0674617999999998E-4</v>
      </c>
      <c r="CQ490" s="13">
        <v>3.04643055E-4</v>
      </c>
      <c r="CR490" s="13">
        <v>3.0276646750000002E-4</v>
      </c>
      <c r="CS490" s="13">
        <v>3.0077349500000003E-4</v>
      </c>
      <c r="CT490" s="13">
        <v>2.9891101250000002E-4</v>
      </c>
      <c r="CU490" s="13">
        <v>2.9737035750000002E-4</v>
      </c>
      <c r="CV490" s="13">
        <v>2.9581843000000001E-4</v>
      </c>
      <c r="CW490" s="13">
        <v>2.9354068000000001E-4</v>
      </c>
      <c r="CX490" s="13">
        <v>2.9114972750000001E-4</v>
      </c>
      <c r="CY490" s="13">
        <v>2.8904660250000003E-4</v>
      </c>
      <c r="CZ490" s="13">
        <v>2.8708672000000003E-4</v>
      </c>
      <c r="DA490" s="13">
        <v>2.8472339250000002E-4</v>
      </c>
      <c r="DB490" s="13">
        <v>2.8209251250000002E-4</v>
      </c>
      <c r="DC490" s="13">
        <v>2.7920047000000003E-4</v>
      </c>
      <c r="DD490" s="13">
        <v>2.75692615E-4</v>
      </c>
      <c r="DE490" s="13">
        <v>2.7141841500000002E-4</v>
      </c>
      <c r="DF490" s="13">
        <v>2.670462325E-4</v>
      </c>
      <c r="DG490" s="13">
        <v>2.6334522E-4</v>
      </c>
      <c r="DH490" s="13">
        <v>2.596737275E-4</v>
      </c>
      <c r="DI490" s="13">
        <v>2.5590443750000004E-4</v>
      </c>
      <c r="DJ490" s="13">
        <v>2.5212285250000003E-4</v>
      </c>
      <c r="DK490" s="13">
        <v>2.4850463749999998E-4</v>
      </c>
      <c r="DL490" s="13">
        <v>2.4479330999999999E-4</v>
      </c>
      <c r="DM490" s="13">
        <v>2.4095570749999999E-4</v>
      </c>
      <c r="DN490" s="13">
        <v>2.3760518499999999E-4</v>
      </c>
      <c r="DO490" s="13">
        <v>2.3489436000000003E-4</v>
      </c>
      <c r="DP490" s="13">
        <v>2.3201915500000001E-4</v>
      </c>
      <c r="DQ490" s="13">
        <v>2.2880916000000002E-4</v>
      </c>
      <c r="DR490" s="13">
        <v>2.25982265E-4</v>
      </c>
      <c r="DS490" s="13">
        <v>2.2332667250000001E-4</v>
      </c>
      <c r="DT490" s="13">
        <v>2.2029003000000001E-4</v>
      </c>
      <c r="DU490" s="13">
        <v>2.174276825E-4</v>
      </c>
      <c r="DV490" s="13">
        <v>2.1479823999999998E-4</v>
      </c>
      <c r="DW490" s="13">
        <v>2.1230441000000001E-4</v>
      </c>
      <c r="DX490" s="13">
        <v>2.1003371750000002E-4</v>
      </c>
      <c r="DY490" s="13">
        <v>2.073980475E-4</v>
      </c>
      <c r="DZ490" s="13">
        <v>2.0489305500000002E-4</v>
      </c>
      <c r="EA490" s="13">
        <v>2.0272146500000001E-4</v>
      </c>
      <c r="EB490" s="13">
        <v>2.0015584750000001E-4</v>
      </c>
      <c r="EC490" s="13">
        <v>1.9760919499999999E-4</v>
      </c>
      <c r="ED490" s="13">
        <v>1.9533676499999998E-4</v>
      </c>
      <c r="EE490" s="13">
        <v>1.9314718999999999E-4</v>
      </c>
      <c r="EF490" s="13">
        <v>1.9104721249999998E-4</v>
      </c>
      <c r="EG490" s="13">
        <v>1.891652325E-4</v>
      </c>
      <c r="EH490" s="13">
        <v>1.8737440999999999E-4</v>
      </c>
      <c r="EI490" s="13">
        <v>1.858251375E-4</v>
      </c>
      <c r="EJ490" s="13">
        <v>1.8445067750000001E-4</v>
      </c>
      <c r="EK490" s="13">
        <v>1.8324114000000001E-4</v>
      </c>
      <c r="EL490" s="13">
        <v>1.8262993500000002E-4</v>
      </c>
      <c r="EM490" s="13">
        <v>1.8227416250000001E-4</v>
      </c>
      <c r="EN490" s="13">
        <v>1.8164992749999999E-4</v>
      </c>
      <c r="EO490" s="13">
        <v>1.8100158749999998E-4</v>
      </c>
      <c r="EP490" s="13">
        <v>1.8031137750000001E-4</v>
      </c>
      <c r="EQ490" s="13">
        <v>1.7947258000000001E-4</v>
      </c>
      <c r="ER490" s="13">
        <v>1.7852242E-4</v>
      </c>
      <c r="ES490" s="13">
        <v>1.777180675E-4</v>
      </c>
      <c r="ET490" s="13">
        <v>1.7712414999999999E-4</v>
      </c>
      <c r="EU490" s="13">
        <v>1.7654827750000001E-4</v>
      </c>
      <c r="EV490" s="13">
        <v>1.7570660250000001E-4</v>
      </c>
      <c r="EW490" s="13">
        <v>1.7480677000000002E-4</v>
      </c>
      <c r="EX490" s="13">
        <v>1.7416697750000001E-4</v>
      </c>
      <c r="EY490" s="13">
        <v>1.7341612500000001E-4</v>
      </c>
      <c r="EZ490" s="13">
        <v>1.7239251250000001E-4</v>
      </c>
      <c r="FA490" s="13">
        <v>1.7148284750000001E-4</v>
      </c>
      <c r="FB490" s="13">
        <v>1.7064262750000002E-4</v>
      </c>
      <c r="FC490" s="13">
        <v>1.69828885E-4</v>
      </c>
      <c r="FD490" s="13">
        <v>1.6908999750000001E-4</v>
      </c>
      <c r="FE490" s="13">
        <v>1.6811007500000001E-4</v>
      </c>
      <c r="FF490" s="13">
        <v>1.6708554000000001E-4</v>
      </c>
      <c r="FG490" s="13">
        <v>1.6618545500000001E-4</v>
      </c>
      <c r="FH490" s="13">
        <v>1.6525259750000001E-4</v>
      </c>
      <c r="FI490" s="13">
        <v>1.6452602250000001E-4</v>
      </c>
      <c r="FJ490" s="13">
        <v>1.6407195999999999E-4</v>
      </c>
      <c r="FK490" s="13">
        <v>1.638885975E-4</v>
      </c>
      <c r="FL490" s="13">
        <v>1.637852925E-4</v>
      </c>
      <c r="FM490" s="13">
        <v>1.6346140500000001E-4</v>
      </c>
      <c r="FN490" s="13">
        <v>1.6278752499999997E-4</v>
      </c>
      <c r="FO490" s="13">
        <v>1.6196226E-4</v>
      </c>
      <c r="FP490" s="13">
        <v>1.6118692749999999E-4</v>
      </c>
      <c r="FQ490" s="13">
        <v>1.6040361249999998E-4</v>
      </c>
      <c r="FR490" s="13">
        <v>1.5956509000000001E-4</v>
      </c>
      <c r="FS490" s="13">
        <v>1.5863981000000001E-4</v>
      </c>
      <c r="FT490" s="13">
        <v>1.5797040749999998E-4</v>
      </c>
      <c r="FU490" s="13">
        <v>1.5764216E-4</v>
      </c>
      <c r="FV490" s="13">
        <v>1.5736065249999999E-4</v>
      </c>
      <c r="FW490" s="13">
        <v>1.5712588750000002E-4</v>
      </c>
      <c r="FX490" s="13">
        <v>1.5704325250000001E-4</v>
      </c>
      <c r="FY490" s="13">
        <v>1.57017995E-4</v>
      </c>
      <c r="FZ490" s="13">
        <v>1.568490625E-4</v>
      </c>
      <c r="GA490" s="13">
        <v>1.5643773999999999E-4</v>
      </c>
      <c r="GB490" s="13">
        <v>1.5572274249999997E-4</v>
      </c>
      <c r="GC490" s="13">
        <v>1.548688975E-4</v>
      </c>
      <c r="GD490" s="13">
        <v>1.5386351000000001E-4</v>
      </c>
      <c r="GE490" s="13">
        <v>1.5276155750000001E-4</v>
      </c>
      <c r="GF490" s="13">
        <v>1.5184412E-4</v>
      </c>
      <c r="GG490" s="13">
        <v>1.51010055E-4</v>
      </c>
      <c r="GH490" s="13">
        <v>1.5032757750000001E-4</v>
      </c>
      <c r="GI490" s="13">
        <v>1.5012632500000002E-4</v>
      </c>
      <c r="GJ490" s="13">
        <v>1.5021305E-4</v>
      </c>
      <c r="GK490" s="13">
        <v>1.5015700250000001E-4</v>
      </c>
      <c r="GL490" s="13">
        <v>1.5007890750000003E-4</v>
      </c>
      <c r="GM490" s="13">
        <v>1.50202745E-4</v>
      </c>
      <c r="GN490" s="13">
        <v>1.5023366750000001E-4</v>
      </c>
      <c r="GO490" s="13">
        <v>1.497853225E-4</v>
      </c>
      <c r="GP490" s="13">
        <v>1.4885378500000001E-4</v>
      </c>
      <c r="GQ490" s="13">
        <v>1.4789662499999998E-4</v>
      </c>
      <c r="GR490" s="13">
        <v>1.4677205749999997E-4</v>
      </c>
      <c r="GS490" s="13">
        <v>1.4517606750000001E-4</v>
      </c>
      <c r="GT490" s="13">
        <v>1.4354632250000002E-4</v>
      </c>
      <c r="GU490" s="13">
        <v>1.4250472974999999E-4</v>
      </c>
      <c r="GV490" s="13">
        <v>1.4206177525000001E-4</v>
      </c>
      <c r="GW490" s="13">
        <v>1.4168996225E-4</v>
      </c>
      <c r="GX490" s="13">
        <v>1.4129599175000002E-4</v>
      </c>
    </row>
    <row r="491" spans="1:206" x14ac:dyDescent="0.25">
      <c r="A491" s="13" t="str">
        <f t="shared" si="6"/>
        <v>Boom-EXTREMELY COARSE-1.2-7-20</v>
      </c>
      <c r="B491" s="13" t="s">
        <v>57</v>
      </c>
      <c r="C491" s="13" t="s">
        <v>33</v>
      </c>
      <c r="D491" s="23">
        <v>1.2</v>
      </c>
      <c r="E491" s="23">
        <v>7</v>
      </c>
      <c r="F491" s="32">
        <v>20</v>
      </c>
      <c r="G491" s="13">
        <v>3.0194562499999997E-2</v>
      </c>
      <c r="H491" s="13">
        <v>1.5376369999999999E-2</v>
      </c>
      <c r="I491" s="13">
        <v>9.9373639999999989E-3</v>
      </c>
      <c r="J491" s="13">
        <v>7.5173987500000003E-3</v>
      </c>
      <c r="K491" s="13">
        <v>6.1858602500000004E-3</v>
      </c>
      <c r="L491" s="13">
        <v>5.4181872500000004E-3</v>
      </c>
      <c r="M491" s="13">
        <v>4.76496725E-3</v>
      </c>
      <c r="N491" s="13">
        <v>4.4077397500000004E-3</v>
      </c>
      <c r="O491" s="13">
        <v>4.1296014999999998E-3</v>
      </c>
      <c r="P491" s="13">
        <v>3.8515494999999999E-3</v>
      </c>
      <c r="Q491" s="13">
        <v>3.5827917499999997E-3</v>
      </c>
      <c r="R491" s="13">
        <v>3.2942552499999997E-3</v>
      </c>
      <c r="S491" s="13">
        <v>2.9852137499999996E-3</v>
      </c>
      <c r="T491" s="13">
        <v>2.6492377500000001E-3</v>
      </c>
      <c r="U491" s="13">
        <v>2.3038189999999999E-3</v>
      </c>
      <c r="V491" s="13">
        <v>1.96318675E-3</v>
      </c>
      <c r="W491" s="13">
        <v>1.6334099000000003E-3</v>
      </c>
      <c r="X491" s="13">
        <v>1.4586637499999998E-3</v>
      </c>
      <c r="Y491" s="13">
        <v>1.3268605250000001E-3</v>
      </c>
      <c r="Z491" s="13">
        <v>1.2221962000000001E-3</v>
      </c>
      <c r="AA491" s="13">
        <v>1.1380632750000001E-3</v>
      </c>
      <c r="AB491" s="13">
        <v>1.0717638000000002E-3</v>
      </c>
      <c r="AC491" s="13">
        <v>1.0211992249999999E-3</v>
      </c>
      <c r="AD491" s="13">
        <v>9.7982270000000001E-4</v>
      </c>
      <c r="AE491" s="13">
        <v>9.44012825E-4</v>
      </c>
      <c r="AF491" s="13">
        <v>9.1250352500000002E-4</v>
      </c>
      <c r="AG491" s="13">
        <v>8.8411400000000008E-4</v>
      </c>
      <c r="AH491" s="13">
        <v>8.5833127500000003E-4</v>
      </c>
      <c r="AI491" s="13">
        <v>8.3445565000000001E-4</v>
      </c>
      <c r="AJ491" s="13">
        <v>8.1179427500000011E-4</v>
      </c>
      <c r="AK491" s="13">
        <v>7.9071174999999997E-4</v>
      </c>
      <c r="AL491" s="13">
        <v>7.7032955000000001E-4</v>
      </c>
      <c r="AM491" s="13">
        <v>7.5083434999999993E-4</v>
      </c>
      <c r="AN491" s="13">
        <v>7.3236477500000004E-4</v>
      </c>
      <c r="AO491" s="13">
        <v>7.1463350000000006E-4</v>
      </c>
      <c r="AP491" s="13">
        <v>6.9766147500000008E-4</v>
      </c>
      <c r="AQ491" s="13">
        <v>6.8150192499999993E-4</v>
      </c>
      <c r="AR491" s="13">
        <v>6.6590127500000009E-4</v>
      </c>
      <c r="AS491" s="13">
        <v>6.5164732499999999E-4</v>
      </c>
      <c r="AT491" s="13">
        <v>6.3806143999999996E-4</v>
      </c>
      <c r="AU491" s="13">
        <v>6.2518953750000008E-4</v>
      </c>
      <c r="AV491" s="13">
        <v>6.1304306749999991E-4</v>
      </c>
      <c r="AW491" s="13">
        <v>6.0137624250000004E-4</v>
      </c>
      <c r="AX491" s="13">
        <v>5.9039758499999993E-4</v>
      </c>
      <c r="AY491" s="13">
        <v>5.8000902499999994E-4</v>
      </c>
      <c r="AZ491" s="13">
        <v>5.7015660250000003E-4</v>
      </c>
      <c r="BA491" s="13">
        <v>5.6036389500000003E-4</v>
      </c>
      <c r="BB491" s="13">
        <v>5.513506075E-4</v>
      </c>
      <c r="BC491" s="13">
        <v>5.4233113749999995E-4</v>
      </c>
      <c r="BD491" s="13">
        <v>5.3407285249999997E-4</v>
      </c>
      <c r="BE491" s="13">
        <v>5.2584251000000002E-4</v>
      </c>
      <c r="BF491" s="13">
        <v>5.1780593000000006E-4</v>
      </c>
      <c r="BG491" s="13">
        <v>5.0992284999999997E-4</v>
      </c>
      <c r="BH491" s="13">
        <v>5.0271820249999993E-4</v>
      </c>
      <c r="BI491" s="13">
        <v>4.9536492249999998E-4</v>
      </c>
      <c r="BJ491" s="13">
        <v>4.8825655999999999E-4</v>
      </c>
      <c r="BK491" s="13">
        <v>4.8125141000000002E-4</v>
      </c>
      <c r="BL491" s="13">
        <v>4.7464239499999999E-4</v>
      </c>
      <c r="BM491" s="13">
        <v>4.6786327749999998E-4</v>
      </c>
      <c r="BN491" s="13">
        <v>4.6206155000000002E-4</v>
      </c>
      <c r="BO491" s="13">
        <v>4.5592151750000002E-4</v>
      </c>
      <c r="BP491" s="13">
        <v>4.5014393500000002E-4</v>
      </c>
      <c r="BQ491" s="13">
        <v>4.4517728500000005E-4</v>
      </c>
      <c r="BR491" s="13">
        <v>4.3987514249999997E-4</v>
      </c>
      <c r="BS491" s="13">
        <v>4.3494732E-4</v>
      </c>
      <c r="BT491" s="13">
        <v>4.2964185999999995E-4</v>
      </c>
      <c r="BU491" s="13">
        <v>4.2497982249999999E-4</v>
      </c>
      <c r="BV491" s="13">
        <v>4.2019592750000003E-4</v>
      </c>
      <c r="BW491" s="13">
        <v>4.1601249750000007E-4</v>
      </c>
      <c r="BX491" s="13">
        <v>4.1141872249999997E-4</v>
      </c>
      <c r="BY491" s="13">
        <v>4.0681119250000002E-4</v>
      </c>
      <c r="BZ491" s="13">
        <v>4.0174593249999997E-4</v>
      </c>
      <c r="CA491" s="13">
        <v>3.9651342500000001E-4</v>
      </c>
      <c r="CB491" s="13">
        <v>3.9162667500000008E-4</v>
      </c>
      <c r="CC491" s="13">
        <v>3.8676616749999996E-4</v>
      </c>
      <c r="CD491" s="13">
        <v>3.8236193500000001E-4</v>
      </c>
      <c r="CE491" s="13">
        <v>3.7766174999999999E-4</v>
      </c>
      <c r="CF491" s="13">
        <v>3.7289136999999996E-4</v>
      </c>
      <c r="CG491" s="13">
        <v>3.68063235E-4</v>
      </c>
      <c r="CH491" s="13">
        <v>3.63024445E-4</v>
      </c>
      <c r="CI491" s="13">
        <v>3.5814065749999998E-4</v>
      </c>
      <c r="CJ491" s="13">
        <v>3.5401301500000002E-4</v>
      </c>
      <c r="CK491" s="13">
        <v>3.4949834249999999E-4</v>
      </c>
      <c r="CL491" s="13">
        <v>3.4459815750000002E-4</v>
      </c>
      <c r="CM491" s="13">
        <v>3.3964982750000003E-4</v>
      </c>
      <c r="CN491" s="13">
        <v>3.3513588999999999E-4</v>
      </c>
      <c r="CO491" s="13">
        <v>3.3029040499999996E-4</v>
      </c>
      <c r="CP491" s="13">
        <v>3.2587820499999998E-4</v>
      </c>
      <c r="CQ491" s="13">
        <v>3.2130044500000001E-4</v>
      </c>
      <c r="CR491" s="13">
        <v>3.1691305499999999E-4</v>
      </c>
      <c r="CS491" s="13">
        <v>3.12519145E-4</v>
      </c>
      <c r="CT491" s="13">
        <v>3.0806602499999997E-4</v>
      </c>
      <c r="CU491" s="13">
        <v>3.0363465499999999E-4</v>
      </c>
      <c r="CV491" s="13">
        <v>2.99805255E-4</v>
      </c>
      <c r="CW491" s="13">
        <v>2.9584219250000003E-4</v>
      </c>
      <c r="CX491" s="13">
        <v>2.9154666999999998E-4</v>
      </c>
      <c r="CY491" s="13">
        <v>2.874904625E-4</v>
      </c>
      <c r="CZ491" s="13">
        <v>2.8342187749999997E-4</v>
      </c>
      <c r="DA491" s="13">
        <v>2.7958265750000004E-4</v>
      </c>
      <c r="DB491" s="13">
        <v>2.7540898500000001E-4</v>
      </c>
      <c r="DC491" s="13">
        <v>2.7129745750000006E-4</v>
      </c>
      <c r="DD491" s="13">
        <v>2.6728195249999995E-4</v>
      </c>
      <c r="DE491" s="13">
        <v>2.6327525749999999E-4</v>
      </c>
      <c r="DF491" s="13">
        <v>2.5948676000000001E-4</v>
      </c>
      <c r="DG491" s="13">
        <v>2.5639895749999999E-4</v>
      </c>
      <c r="DH491" s="13">
        <v>2.5328614499999999E-4</v>
      </c>
      <c r="DI491" s="13">
        <v>2.4963592499999999E-4</v>
      </c>
      <c r="DJ491" s="13">
        <v>2.4575996999999999E-4</v>
      </c>
      <c r="DK491" s="13">
        <v>2.4174830000000001E-4</v>
      </c>
      <c r="DL491" s="13">
        <v>2.3845955500000001E-4</v>
      </c>
      <c r="DM491" s="13">
        <v>2.3550587250000001E-4</v>
      </c>
      <c r="DN491" s="13">
        <v>2.3263406749999998E-4</v>
      </c>
      <c r="DO491" s="13">
        <v>2.301646625E-4</v>
      </c>
      <c r="DP491" s="13">
        <v>2.275143275E-4</v>
      </c>
      <c r="DQ491" s="13">
        <v>2.24299005E-4</v>
      </c>
      <c r="DR491" s="13">
        <v>2.212759425E-4</v>
      </c>
      <c r="DS491" s="13">
        <v>2.1900727999999998E-4</v>
      </c>
      <c r="DT491" s="13">
        <v>2.1709454249999998E-4</v>
      </c>
      <c r="DU491" s="13">
        <v>2.1505291500000003E-4</v>
      </c>
      <c r="DV491" s="13">
        <v>2.1327819750000004E-4</v>
      </c>
      <c r="DW491" s="13">
        <v>2.1139944749999997E-4</v>
      </c>
      <c r="DX491" s="13">
        <v>2.0937316000000001E-4</v>
      </c>
      <c r="DY491" s="13">
        <v>2.0758372500000001E-4</v>
      </c>
      <c r="DZ491" s="13">
        <v>2.05796415E-4</v>
      </c>
      <c r="EA491" s="13">
        <v>2.0420423750000001E-4</v>
      </c>
      <c r="EB491" s="13">
        <v>2.0256614250000003E-4</v>
      </c>
      <c r="EC491" s="13">
        <v>2.0063515999999996E-4</v>
      </c>
      <c r="ED491" s="13">
        <v>1.9880450999999998E-4</v>
      </c>
      <c r="EE491" s="13">
        <v>1.9736069500000001E-4</v>
      </c>
      <c r="EF491" s="13">
        <v>1.9575245749999998E-4</v>
      </c>
      <c r="EG491" s="13">
        <v>1.9401412499999999E-4</v>
      </c>
      <c r="EH491" s="13">
        <v>1.922863E-4</v>
      </c>
      <c r="EI491" s="13">
        <v>1.9032970000000001E-4</v>
      </c>
      <c r="EJ491" s="13">
        <v>1.887756825E-4</v>
      </c>
      <c r="EK491" s="13">
        <v>1.8741101000000003E-4</v>
      </c>
      <c r="EL491" s="13">
        <v>1.8610823749999999E-4</v>
      </c>
      <c r="EM491" s="13">
        <v>1.848843825E-4</v>
      </c>
      <c r="EN491" s="13">
        <v>1.8337848249999999E-4</v>
      </c>
      <c r="EO491" s="13">
        <v>1.8182046E-4</v>
      </c>
      <c r="EP491" s="13">
        <v>1.8035693249999999E-4</v>
      </c>
      <c r="EQ491" s="13">
        <v>1.7891133E-4</v>
      </c>
      <c r="ER491" s="13">
        <v>1.776626725E-4</v>
      </c>
      <c r="ES491" s="13">
        <v>1.763384425E-4</v>
      </c>
      <c r="ET491" s="13">
        <v>1.7488262E-4</v>
      </c>
      <c r="EU491" s="13">
        <v>1.7331768500000001E-4</v>
      </c>
      <c r="EV491" s="13">
        <v>1.719652225E-4</v>
      </c>
      <c r="EW491" s="13">
        <v>1.706054875E-4</v>
      </c>
      <c r="EX491" s="13">
        <v>1.6945670500000001E-4</v>
      </c>
      <c r="EY491" s="13">
        <v>1.684682275E-4</v>
      </c>
      <c r="EZ491" s="13">
        <v>1.6743628000000002E-4</v>
      </c>
      <c r="FA491" s="13">
        <v>1.665052725E-4</v>
      </c>
      <c r="FB491" s="13">
        <v>1.654882875E-4</v>
      </c>
      <c r="FC491" s="13">
        <v>1.6435128000000002E-4</v>
      </c>
      <c r="FD491" s="13">
        <v>1.6293217250000001E-4</v>
      </c>
      <c r="FE491" s="13">
        <v>1.614725475E-4</v>
      </c>
      <c r="FF491" s="13">
        <v>1.5998161749999998E-4</v>
      </c>
      <c r="FG491" s="13">
        <v>1.5872684749999999E-4</v>
      </c>
      <c r="FH491" s="13">
        <v>1.5747768250000001E-4</v>
      </c>
      <c r="FI491" s="13">
        <v>1.5632461500000001E-4</v>
      </c>
      <c r="FJ491" s="13">
        <v>1.5556800250000002E-4</v>
      </c>
      <c r="FK491" s="13">
        <v>1.5456742000000002E-4</v>
      </c>
      <c r="FL491" s="13">
        <v>1.5347868250000001E-4</v>
      </c>
      <c r="FM491" s="13">
        <v>1.5269031750000001E-4</v>
      </c>
      <c r="FN491" s="13">
        <v>1.5211271249999998E-4</v>
      </c>
      <c r="FO491" s="13">
        <v>1.5159713500000001E-4</v>
      </c>
      <c r="FP491" s="13">
        <v>1.510120575E-4</v>
      </c>
      <c r="FQ491" s="13">
        <v>1.497528775E-4</v>
      </c>
      <c r="FR491" s="13">
        <v>1.4816361499999999E-4</v>
      </c>
      <c r="FS491" s="13">
        <v>1.4669990499999999E-4</v>
      </c>
      <c r="FT491" s="13">
        <v>1.4486044499999998E-4</v>
      </c>
      <c r="FU491" s="13">
        <v>1.4309102E-4</v>
      </c>
      <c r="FV491" s="13">
        <v>1.4180192250000002E-4</v>
      </c>
      <c r="FW491" s="13">
        <v>1.407348825E-4</v>
      </c>
      <c r="FX491" s="13">
        <v>1.3985629999999999E-4</v>
      </c>
      <c r="FY491" s="13">
        <v>1.3880587E-4</v>
      </c>
      <c r="FZ491" s="13">
        <v>1.3742336750000001E-4</v>
      </c>
      <c r="GA491" s="13">
        <v>1.360351175E-4</v>
      </c>
      <c r="GB491" s="13">
        <v>1.3483443999999999E-4</v>
      </c>
      <c r="GC491" s="13">
        <v>1.3340949749999999E-4</v>
      </c>
      <c r="GD491" s="13">
        <v>1.3193848250000001E-4</v>
      </c>
      <c r="GE491" s="13">
        <v>1.30664735E-4</v>
      </c>
      <c r="GF491" s="13">
        <v>1.2936923E-4</v>
      </c>
      <c r="GG491" s="13">
        <v>1.275571525E-4</v>
      </c>
      <c r="GH491" s="13">
        <v>1.2555303E-4</v>
      </c>
      <c r="GI491" s="13">
        <v>1.2394022E-4</v>
      </c>
      <c r="GJ491" s="13">
        <v>1.2275384250000002E-4</v>
      </c>
      <c r="GK491" s="13">
        <v>1.219828125E-4</v>
      </c>
      <c r="GL491" s="13">
        <v>1.214765875E-4</v>
      </c>
      <c r="GM491" s="13">
        <v>1.208239575E-4</v>
      </c>
      <c r="GN491" s="13">
        <v>1.1993751749999999E-4</v>
      </c>
      <c r="GO491" s="13">
        <v>1.1902255999999998E-4</v>
      </c>
      <c r="GP491" s="13">
        <v>1.1771883750000001E-4</v>
      </c>
      <c r="GQ491" s="13">
        <v>1.1624336999999999E-4</v>
      </c>
      <c r="GR491" s="13">
        <v>1.1513701000000001E-4</v>
      </c>
      <c r="GS491" s="13">
        <v>1.13735125E-4</v>
      </c>
      <c r="GT491" s="13">
        <v>1.119845875E-4</v>
      </c>
      <c r="GU491" s="13">
        <v>1.104170475E-4</v>
      </c>
      <c r="GV491" s="13">
        <v>1.08991465E-4</v>
      </c>
      <c r="GW491" s="13">
        <v>1.0787479750000002E-4</v>
      </c>
      <c r="GX491" s="13">
        <v>1.0724591E-4</v>
      </c>
    </row>
    <row r="492" spans="1:206" x14ac:dyDescent="0.25">
      <c r="A492" s="13" t="str">
        <f t="shared" si="6"/>
        <v>Boom-EXTREMELY COARSE-1.2-20-3</v>
      </c>
      <c r="B492" s="13" t="s">
        <v>57</v>
      </c>
      <c r="C492" s="13" t="s">
        <v>33</v>
      </c>
      <c r="D492" s="23">
        <v>1.2</v>
      </c>
      <c r="E492" s="23">
        <v>20</v>
      </c>
      <c r="F492" s="32">
        <v>3</v>
      </c>
      <c r="G492" s="13">
        <v>4.2802460000000001E-2</v>
      </c>
      <c r="H492" s="13">
        <v>2.2896770000000004E-2</v>
      </c>
      <c r="I492" s="13">
        <v>1.6737302499999999E-2</v>
      </c>
      <c r="J492" s="13">
        <v>1.31636025E-2</v>
      </c>
      <c r="K492" s="13">
        <v>1.074169725E-2</v>
      </c>
      <c r="L492" s="13">
        <v>8.7357224999999993E-3</v>
      </c>
      <c r="M492" s="13">
        <v>7.2666737500000009E-3</v>
      </c>
      <c r="N492" s="13">
        <v>6.0336620000000004E-3</v>
      </c>
      <c r="O492" s="13">
        <v>5.0809327500000003E-3</v>
      </c>
      <c r="P492" s="13">
        <v>4.3276357500000003E-3</v>
      </c>
      <c r="Q492" s="13">
        <v>3.6524777499999999E-3</v>
      </c>
      <c r="R492" s="13">
        <v>3.0693402499999997E-3</v>
      </c>
      <c r="S492" s="13">
        <v>2.6727750000000001E-3</v>
      </c>
      <c r="T492" s="13">
        <v>2.2761987500000001E-3</v>
      </c>
      <c r="U492" s="13">
        <v>1.93702175E-3</v>
      </c>
      <c r="V492" s="13">
        <v>1.5917435E-3</v>
      </c>
      <c r="W492" s="13">
        <v>1.3228218999999999E-3</v>
      </c>
      <c r="X492" s="13">
        <v>1.131080275E-3</v>
      </c>
      <c r="Y492" s="13">
        <v>9.7607789999999998E-4</v>
      </c>
      <c r="Z492" s="13">
        <v>8.5192744999999998E-4</v>
      </c>
      <c r="AA492" s="13">
        <v>7.4848670000000005E-4</v>
      </c>
      <c r="AB492" s="13">
        <v>6.6143009999999999E-4</v>
      </c>
      <c r="AC492" s="13">
        <v>5.9028987499999989E-4</v>
      </c>
      <c r="AD492" s="13">
        <v>5.2801492500000003E-4</v>
      </c>
      <c r="AE492" s="13">
        <v>4.7526117499999999E-4</v>
      </c>
      <c r="AF492" s="13">
        <v>4.3180462500000004E-4</v>
      </c>
      <c r="AG492" s="13">
        <v>3.9121014999999996E-4</v>
      </c>
      <c r="AH492" s="13">
        <v>3.5815242499999996E-4</v>
      </c>
      <c r="AI492" s="13">
        <v>3.2952512499999999E-4</v>
      </c>
      <c r="AJ492" s="13">
        <v>3.0149259999999998E-4</v>
      </c>
      <c r="AK492" s="13">
        <v>2.7906392500000001E-4</v>
      </c>
      <c r="AL492" s="13">
        <v>2.5959550000000001E-4</v>
      </c>
      <c r="AM492" s="13">
        <v>2.4087367499999997E-4</v>
      </c>
      <c r="AN492" s="13">
        <v>2.25524075E-4</v>
      </c>
      <c r="AO492" s="13">
        <v>2.1172075E-4</v>
      </c>
      <c r="AP492" s="13">
        <v>1.9714124999999999E-4</v>
      </c>
      <c r="AQ492" s="13">
        <v>1.8438785000000001E-4</v>
      </c>
      <c r="AR492" s="13">
        <v>1.7332194999999999E-4</v>
      </c>
      <c r="AS492" s="13">
        <v>1.6304164250000001E-4</v>
      </c>
      <c r="AT492" s="13">
        <v>1.5376432250000001E-4</v>
      </c>
      <c r="AU492" s="13">
        <v>1.4608310000000001E-4</v>
      </c>
      <c r="AV492" s="13">
        <v>1.3908476750000001E-4</v>
      </c>
      <c r="AW492" s="13">
        <v>1.32227165E-4</v>
      </c>
      <c r="AX492" s="13">
        <v>1.2580906999999999E-4</v>
      </c>
      <c r="AY492" s="13">
        <v>1.20137925E-4</v>
      </c>
      <c r="AZ492" s="13">
        <v>1.1516240749999999E-4</v>
      </c>
      <c r="BA492" s="13">
        <v>1.09955695E-4</v>
      </c>
      <c r="BB492" s="13">
        <v>1.05609335E-4</v>
      </c>
      <c r="BC492" s="13">
        <v>1.014857725E-4</v>
      </c>
      <c r="BD492" s="13">
        <v>9.7925074999999993E-5</v>
      </c>
      <c r="BE492" s="13">
        <v>9.4864134999999994E-5</v>
      </c>
      <c r="BF492" s="13">
        <v>9.157243750000001E-5</v>
      </c>
      <c r="BG492" s="13">
        <v>8.8464315E-5</v>
      </c>
      <c r="BH492" s="13">
        <v>8.6001557499999987E-5</v>
      </c>
      <c r="BI492" s="13">
        <v>8.3261012500000006E-5</v>
      </c>
      <c r="BJ492" s="13">
        <v>8.0821764999999997E-5</v>
      </c>
      <c r="BK492" s="13">
        <v>7.8672090000000001E-5</v>
      </c>
      <c r="BL492" s="13">
        <v>7.6645637499999996E-5</v>
      </c>
      <c r="BM492" s="13">
        <v>7.4445827499999996E-5</v>
      </c>
      <c r="BN492" s="13">
        <v>7.2723402500000006E-5</v>
      </c>
      <c r="BO492" s="13">
        <v>7.0776007499999998E-5</v>
      </c>
      <c r="BP492" s="13">
        <v>6.9120634999999999E-5</v>
      </c>
      <c r="BQ492" s="13">
        <v>6.7488555000000007E-5</v>
      </c>
      <c r="BR492" s="13">
        <v>6.5875687500000006E-5</v>
      </c>
      <c r="BS492" s="13">
        <v>6.4299252499999996E-5</v>
      </c>
      <c r="BT492" s="13">
        <v>6.3029342499999996E-5</v>
      </c>
      <c r="BU492" s="13">
        <v>6.1461447500000001E-5</v>
      </c>
      <c r="BV492" s="13">
        <v>6.0378202500000008E-5</v>
      </c>
      <c r="BW492" s="13">
        <v>5.9622167499999994E-5</v>
      </c>
      <c r="BX492" s="13">
        <v>5.8721609999999998E-5</v>
      </c>
      <c r="BY492" s="13">
        <v>5.8138264999999996E-5</v>
      </c>
      <c r="BZ492" s="13">
        <v>5.72748075E-5</v>
      </c>
      <c r="CA492" s="13">
        <v>5.6490997500000002E-5</v>
      </c>
      <c r="CB492" s="13">
        <v>5.52164125E-5</v>
      </c>
      <c r="CC492" s="13">
        <v>5.4065682500000009E-5</v>
      </c>
      <c r="CD492" s="13">
        <v>5.3393515000000004E-5</v>
      </c>
      <c r="CE492" s="13">
        <v>5.2572409999999999E-5</v>
      </c>
      <c r="CF492" s="13">
        <v>5.1752920000000005E-5</v>
      </c>
      <c r="CG492" s="13">
        <v>5.0705892500000001E-5</v>
      </c>
      <c r="CH492" s="13">
        <v>4.9635002499999998E-5</v>
      </c>
      <c r="CI492" s="13">
        <v>4.8876577500000001E-5</v>
      </c>
      <c r="CJ492" s="13">
        <v>4.8172644999999997E-5</v>
      </c>
      <c r="CK492" s="13">
        <v>4.7502307499999998E-5</v>
      </c>
      <c r="CL492" s="13">
        <v>4.676553E-5</v>
      </c>
      <c r="CM492" s="13">
        <v>4.6205132500000001E-5</v>
      </c>
      <c r="CN492" s="13">
        <v>4.5240410000000002E-5</v>
      </c>
      <c r="CO492" s="13">
        <v>4.4347359999999999E-5</v>
      </c>
      <c r="CP492" s="13">
        <v>4.4030299999999998E-5</v>
      </c>
      <c r="CQ492" s="13">
        <v>4.3288805500000003E-5</v>
      </c>
      <c r="CR492" s="13">
        <v>4.2920548249999994E-5</v>
      </c>
      <c r="CS492" s="13">
        <v>4.2404812750000001E-5</v>
      </c>
      <c r="CT492" s="13">
        <v>4.1460041750000002E-5</v>
      </c>
      <c r="CU492" s="13">
        <v>4.0727332500000004E-5</v>
      </c>
      <c r="CV492" s="13">
        <v>4.0155144500000003E-5</v>
      </c>
      <c r="CW492" s="13">
        <v>3.9626189249999999E-5</v>
      </c>
      <c r="CX492" s="13">
        <v>3.9408336249999998E-5</v>
      </c>
      <c r="CY492" s="13">
        <v>3.8978177250000002E-5</v>
      </c>
      <c r="CZ492" s="13">
        <v>3.8458386749999996E-5</v>
      </c>
      <c r="DA492" s="13">
        <v>3.7886064750000002E-5</v>
      </c>
      <c r="DB492" s="13">
        <v>3.6992334749999998E-5</v>
      </c>
      <c r="DC492" s="13">
        <v>3.6175641500000003E-5</v>
      </c>
      <c r="DD492" s="13">
        <v>3.6015469250000002E-5</v>
      </c>
      <c r="DE492" s="13">
        <v>3.564946225E-5</v>
      </c>
      <c r="DF492" s="13">
        <v>3.4953330749999995E-5</v>
      </c>
      <c r="DG492" s="13">
        <v>3.4811199499999998E-5</v>
      </c>
      <c r="DH492" s="13">
        <v>3.4535731749999997E-5</v>
      </c>
      <c r="DI492" s="13">
        <v>3.40163105E-5</v>
      </c>
      <c r="DJ492" s="13">
        <v>3.3421016000000001E-5</v>
      </c>
      <c r="DK492" s="13">
        <v>3.2940644999999997E-5</v>
      </c>
      <c r="DL492" s="13">
        <v>3.2957466000000005E-5</v>
      </c>
      <c r="DM492" s="13">
        <v>3.2808210250000009E-5</v>
      </c>
      <c r="DN492" s="13">
        <v>3.2544297249999997E-5</v>
      </c>
      <c r="DO492" s="13">
        <v>3.2790095250000002E-5</v>
      </c>
      <c r="DP492" s="13">
        <v>3.2663441749999999E-5</v>
      </c>
      <c r="DQ492" s="13">
        <v>3.2260414249999998E-5</v>
      </c>
      <c r="DR492" s="13">
        <v>3.1602791000000004E-5</v>
      </c>
      <c r="DS492" s="13">
        <v>3.0937646999999995E-5</v>
      </c>
      <c r="DT492" s="13">
        <v>3.0622090250000005E-5</v>
      </c>
      <c r="DU492" s="13">
        <v>3.0814216750000001E-5</v>
      </c>
      <c r="DV492" s="13">
        <v>3.0940498000000001E-5</v>
      </c>
      <c r="DW492" s="13">
        <v>3.0606237500000004E-5</v>
      </c>
      <c r="DX492" s="13">
        <v>3.0666664249999996E-5</v>
      </c>
      <c r="DY492" s="13">
        <v>3.0566232500000004E-5</v>
      </c>
      <c r="DZ492" s="13">
        <v>3.0232445499999997E-5</v>
      </c>
      <c r="EA492" s="13">
        <v>3.0098307250000001E-5</v>
      </c>
      <c r="EB492" s="13">
        <v>2.9901365250000001E-5</v>
      </c>
      <c r="EC492" s="13">
        <v>2.9470986999999997E-5</v>
      </c>
      <c r="ED492" s="13">
        <v>2.9115373250000004E-5</v>
      </c>
      <c r="EE492" s="13">
        <v>2.9126299250000002E-5</v>
      </c>
      <c r="EF492" s="13">
        <v>2.9044853000000002E-5</v>
      </c>
      <c r="EG492" s="13">
        <v>2.8924864249999999E-5</v>
      </c>
      <c r="EH492" s="13">
        <v>2.91344365E-5</v>
      </c>
      <c r="EI492" s="13">
        <v>2.963259625E-5</v>
      </c>
      <c r="EJ492" s="13">
        <v>2.9689660749999999E-5</v>
      </c>
      <c r="EK492" s="13">
        <v>2.9164168750000001E-5</v>
      </c>
      <c r="EL492" s="13">
        <v>2.8574002500000001E-5</v>
      </c>
      <c r="EM492" s="13">
        <v>2.8057328249999999E-5</v>
      </c>
      <c r="EN492" s="13">
        <v>2.7610222250000001E-5</v>
      </c>
      <c r="EO492" s="13">
        <v>2.7395608750000005E-5</v>
      </c>
      <c r="EP492" s="13">
        <v>2.7759114250000001E-5</v>
      </c>
      <c r="EQ492" s="13">
        <v>2.8362544749999999E-5</v>
      </c>
      <c r="ER492" s="13">
        <v>2.8453976249999999E-5</v>
      </c>
      <c r="ES492" s="13">
        <v>2.8219097249999996E-5</v>
      </c>
      <c r="ET492" s="13">
        <v>2.8137532249999999E-5</v>
      </c>
      <c r="EU492" s="13">
        <v>2.8186342250000002E-5</v>
      </c>
      <c r="EV492" s="13">
        <v>2.7824806000000001E-5</v>
      </c>
      <c r="EW492" s="13">
        <v>2.7378724999999998E-5</v>
      </c>
      <c r="EX492" s="13">
        <v>2.722891E-5</v>
      </c>
      <c r="EY492" s="13">
        <v>2.739420325E-5</v>
      </c>
      <c r="EZ492" s="13">
        <v>2.7278187750000001E-5</v>
      </c>
      <c r="FA492" s="13">
        <v>2.7015728499999997E-5</v>
      </c>
      <c r="FB492" s="13">
        <v>2.6811503000000001E-5</v>
      </c>
      <c r="FC492" s="13">
        <v>2.67850345E-5</v>
      </c>
      <c r="FD492" s="13">
        <v>2.6914385499999998E-5</v>
      </c>
      <c r="FE492" s="13">
        <v>2.6722149E-5</v>
      </c>
      <c r="FF492" s="13">
        <v>2.6761327749999998E-5</v>
      </c>
      <c r="FG492" s="13">
        <v>2.7060861750000001E-5</v>
      </c>
      <c r="FH492" s="13">
        <v>2.7015907999999998E-5</v>
      </c>
      <c r="FI492" s="13">
        <v>2.6667449000000002E-5</v>
      </c>
      <c r="FJ492" s="13">
        <v>2.6402081750000001E-5</v>
      </c>
      <c r="FK492" s="13">
        <v>2.5919225999999999E-5</v>
      </c>
      <c r="FL492" s="13">
        <v>2.5448413999999997E-5</v>
      </c>
      <c r="FM492" s="13">
        <v>2.5190790999999995E-5</v>
      </c>
      <c r="FN492" s="13">
        <v>2.4948945750000001E-5</v>
      </c>
      <c r="FO492" s="13">
        <v>2.4724617249999999E-5</v>
      </c>
      <c r="FP492" s="13">
        <v>2.479135875E-5</v>
      </c>
      <c r="FQ492" s="13">
        <v>2.4875969499999997E-5</v>
      </c>
      <c r="FR492" s="13">
        <v>2.48163105E-5</v>
      </c>
      <c r="FS492" s="13">
        <v>2.5114219749999997E-5</v>
      </c>
      <c r="FT492" s="13">
        <v>2.5507417000000002E-5</v>
      </c>
      <c r="FU492" s="13">
        <v>2.5570378749999999E-5</v>
      </c>
      <c r="FV492" s="13">
        <v>2.5565900000000002E-5</v>
      </c>
      <c r="FW492" s="13">
        <v>2.5258245000000005E-5</v>
      </c>
      <c r="FX492" s="13">
        <v>2.4617790250000002E-5</v>
      </c>
      <c r="FY492" s="13">
        <v>2.4397544750000002E-5</v>
      </c>
      <c r="FZ492" s="13">
        <v>2.4281584249999997E-5</v>
      </c>
      <c r="GA492" s="13">
        <v>2.3888654499999999E-5</v>
      </c>
      <c r="GB492" s="13">
        <v>2.3290920249999998E-5</v>
      </c>
      <c r="GC492" s="13">
        <v>2.2892019250000001E-5</v>
      </c>
      <c r="GD492" s="13">
        <v>2.3032358250000001E-5</v>
      </c>
      <c r="GE492" s="13">
        <v>2.3298195249999999E-5</v>
      </c>
      <c r="GF492" s="13">
        <v>2.3431762499999999E-5</v>
      </c>
      <c r="GG492" s="13">
        <v>2.3812133250000005E-5</v>
      </c>
      <c r="GH492" s="13">
        <v>2.4357742499999998E-5</v>
      </c>
      <c r="GI492" s="13">
        <v>2.4572673250000001E-5</v>
      </c>
      <c r="GJ492" s="13">
        <v>2.4414574500000002E-5</v>
      </c>
      <c r="GK492" s="13">
        <v>2.4220383E-5</v>
      </c>
      <c r="GL492" s="13">
        <v>2.3966112249999999E-5</v>
      </c>
      <c r="GM492" s="13">
        <v>2.3255535249999999E-5</v>
      </c>
      <c r="GN492" s="13">
        <v>2.2486238749999999E-5</v>
      </c>
      <c r="GO492" s="13">
        <v>2.2177200749999999E-5</v>
      </c>
      <c r="GP492" s="13">
        <v>2.2109313500000002E-5</v>
      </c>
      <c r="GQ492" s="13">
        <v>2.2022269250000002E-5</v>
      </c>
      <c r="GR492" s="13">
        <v>2.2237511250000001E-5</v>
      </c>
      <c r="GS492" s="13">
        <v>2.2490569249999999E-5</v>
      </c>
      <c r="GT492" s="13">
        <v>2.2655516749999998E-5</v>
      </c>
      <c r="GU492" s="13">
        <v>2.3011669500000002E-5</v>
      </c>
      <c r="GV492" s="13">
        <v>2.3197782750000001E-5</v>
      </c>
      <c r="GW492" s="13">
        <v>2.2944460250000003E-5</v>
      </c>
      <c r="GX492" s="13">
        <v>2.2858873000000002E-5</v>
      </c>
    </row>
    <row r="493" spans="1:206" x14ac:dyDescent="0.25">
      <c r="A493" s="13" t="str">
        <f t="shared" si="6"/>
        <v>Boom-EXTREMELY COARSE-1.2-14-3</v>
      </c>
      <c r="B493" s="13" t="s">
        <v>57</v>
      </c>
      <c r="C493" s="13" t="s">
        <v>33</v>
      </c>
      <c r="D493" s="23">
        <v>1.2</v>
      </c>
      <c r="E493" s="23">
        <v>14</v>
      </c>
      <c r="F493" s="32">
        <v>3</v>
      </c>
      <c r="G493" s="13">
        <v>3.1623652500000002E-2</v>
      </c>
      <c r="H493" s="13">
        <v>1.818444E-2</v>
      </c>
      <c r="I493" s="13">
        <v>1.24038225E-2</v>
      </c>
      <c r="J493" s="13">
        <v>8.8945167499999995E-3</v>
      </c>
      <c r="K493" s="13">
        <v>6.7895154999999992E-3</v>
      </c>
      <c r="L493" s="13">
        <v>5.4657020000000002E-3</v>
      </c>
      <c r="M493" s="13">
        <v>4.4806630000000002E-3</v>
      </c>
      <c r="N493" s="13">
        <v>3.7391567500000005E-3</v>
      </c>
      <c r="O493" s="13">
        <v>3.1475955000000002E-3</v>
      </c>
      <c r="P493" s="13">
        <v>2.6708979999999997E-3</v>
      </c>
      <c r="Q493" s="13">
        <v>2.2286814999999999E-3</v>
      </c>
      <c r="R493" s="13">
        <v>1.8285370000000001E-3</v>
      </c>
      <c r="S493" s="13">
        <v>1.5308105E-3</v>
      </c>
      <c r="T493" s="13">
        <v>1.2729534749999999E-3</v>
      </c>
      <c r="U493" s="13">
        <v>1.0625292999999999E-3</v>
      </c>
      <c r="V493" s="13">
        <v>8.7015824999999987E-4</v>
      </c>
      <c r="W493" s="13">
        <v>7.3048405000000001E-4</v>
      </c>
      <c r="X493" s="13">
        <v>6.1950850000000001E-4</v>
      </c>
      <c r="Y493" s="13">
        <v>5.3233459999999996E-4</v>
      </c>
      <c r="Z493" s="13">
        <v>4.6437924999999998E-4</v>
      </c>
      <c r="AA493" s="13">
        <v>4.0793915000000001E-4</v>
      </c>
      <c r="AB493" s="13">
        <v>3.6275849999999998E-4</v>
      </c>
      <c r="AC493" s="13">
        <v>3.2560710000000004E-4</v>
      </c>
      <c r="AD493" s="13">
        <v>2.9325375000000003E-4</v>
      </c>
      <c r="AE493" s="13">
        <v>2.6671829999999998E-4</v>
      </c>
      <c r="AF493" s="13">
        <v>2.4379360000000003E-4</v>
      </c>
      <c r="AG493" s="13">
        <v>2.2290812499999998E-4</v>
      </c>
      <c r="AH493" s="13">
        <v>2.0529702500000002E-4</v>
      </c>
      <c r="AI493" s="13">
        <v>1.8992297500000001E-4</v>
      </c>
      <c r="AJ493" s="13">
        <v>1.7590237499999999E-4</v>
      </c>
      <c r="AK493" s="13">
        <v>1.6410896999999999E-4</v>
      </c>
      <c r="AL493" s="13">
        <v>1.5341441500000001E-4</v>
      </c>
      <c r="AM493" s="13">
        <v>1.4443727249999999E-4</v>
      </c>
      <c r="AN493" s="13">
        <v>1.3718673999999999E-4</v>
      </c>
      <c r="AO493" s="13">
        <v>1.3047847500000001E-4</v>
      </c>
      <c r="AP493" s="13">
        <v>1.2472215000000001E-4</v>
      </c>
      <c r="AQ493" s="13">
        <v>1.195834025E-4</v>
      </c>
      <c r="AR493" s="13">
        <v>1.1443625999999999E-4</v>
      </c>
      <c r="AS493" s="13">
        <v>1.0994383499999998E-4</v>
      </c>
      <c r="AT493" s="13">
        <v>1.05913805E-4</v>
      </c>
      <c r="AU493" s="13">
        <v>1.0200360000000001E-4</v>
      </c>
      <c r="AV493" s="13">
        <v>9.8562997499999994E-5</v>
      </c>
      <c r="AW493" s="13">
        <v>9.5707750000000009E-5</v>
      </c>
      <c r="AX493" s="13">
        <v>9.325475499999999E-5</v>
      </c>
      <c r="AY493" s="13">
        <v>9.062179249999999E-5</v>
      </c>
      <c r="AZ493" s="13">
        <v>8.8288962499999995E-5</v>
      </c>
      <c r="BA493" s="13">
        <v>8.6106562500000007E-5</v>
      </c>
      <c r="BB493" s="13">
        <v>8.4065537499999996E-5</v>
      </c>
      <c r="BC493" s="13">
        <v>8.2030850000000004E-5</v>
      </c>
      <c r="BD493" s="13">
        <v>8.0239177499999998E-5</v>
      </c>
      <c r="BE493" s="13">
        <v>7.8281352500000006E-5</v>
      </c>
      <c r="BF493" s="13">
        <v>7.6739274999999997E-5</v>
      </c>
      <c r="BG493" s="13">
        <v>7.4893214999999997E-5</v>
      </c>
      <c r="BH493" s="13">
        <v>7.359815250000001E-5</v>
      </c>
      <c r="BI493" s="13">
        <v>7.2108062500000002E-5</v>
      </c>
      <c r="BJ493" s="13">
        <v>7.0394685000000004E-5</v>
      </c>
      <c r="BK493" s="13">
        <v>6.9231295000000002E-5</v>
      </c>
      <c r="BL493" s="13">
        <v>6.7761524999999993E-5</v>
      </c>
      <c r="BM493" s="13">
        <v>6.6510017499999996E-5</v>
      </c>
      <c r="BN493" s="13">
        <v>6.5516775000000008E-5</v>
      </c>
      <c r="BO493" s="13">
        <v>6.4245015E-5</v>
      </c>
      <c r="BP493" s="13">
        <v>6.3199222500000008E-5</v>
      </c>
      <c r="BQ493" s="13">
        <v>6.2634297500000001E-5</v>
      </c>
      <c r="BR493" s="13">
        <v>6.1833845000000001E-5</v>
      </c>
      <c r="BS493" s="13">
        <v>6.1334312500000004E-5</v>
      </c>
      <c r="BT493" s="13">
        <v>6.0477337499999997E-5</v>
      </c>
      <c r="BU493" s="13">
        <v>5.9485084999999996E-5</v>
      </c>
      <c r="BV493" s="13">
        <v>5.8880675000000005E-5</v>
      </c>
      <c r="BW493" s="13">
        <v>5.8163135000000001E-5</v>
      </c>
      <c r="BX493" s="13">
        <v>5.743028425E-5</v>
      </c>
      <c r="BY493" s="13">
        <v>5.71007695E-5</v>
      </c>
      <c r="BZ493" s="13">
        <v>5.6248642499999995E-5</v>
      </c>
      <c r="CA493" s="13">
        <v>5.5183068750000007E-5</v>
      </c>
      <c r="CB493" s="13">
        <v>5.4718802999999997E-5</v>
      </c>
      <c r="CC493" s="13">
        <v>5.4422421499999998E-5</v>
      </c>
      <c r="CD493" s="13">
        <v>5.3787911249999996E-5</v>
      </c>
      <c r="CE493" s="13">
        <v>5.3402965000000001E-5</v>
      </c>
      <c r="CF493" s="13">
        <v>5.3232498000000004E-5</v>
      </c>
      <c r="CG493" s="13">
        <v>5.2531277750000004E-5</v>
      </c>
      <c r="CH493" s="13">
        <v>5.1633325750000005E-5</v>
      </c>
      <c r="CI493" s="13">
        <v>5.1115036249999998E-5</v>
      </c>
      <c r="CJ493" s="13">
        <v>5.1002306750000005E-5</v>
      </c>
      <c r="CK493" s="13">
        <v>5.057089E-5</v>
      </c>
      <c r="CL493" s="13">
        <v>5.0298569250000008E-5</v>
      </c>
      <c r="CM493" s="13">
        <v>5.0093855000000002E-5</v>
      </c>
      <c r="CN493" s="13">
        <v>4.9642906249999994E-5</v>
      </c>
      <c r="CO493" s="13">
        <v>4.8790940250000003E-5</v>
      </c>
      <c r="CP493" s="13">
        <v>4.8166126499999995E-5</v>
      </c>
      <c r="CQ493" s="13">
        <v>4.7996274749999999E-5</v>
      </c>
      <c r="CR493" s="13">
        <v>4.7866376749999998E-5</v>
      </c>
      <c r="CS493" s="13">
        <v>4.7534534500000001E-5</v>
      </c>
      <c r="CT493" s="13">
        <v>4.7178329499999999E-5</v>
      </c>
      <c r="CU493" s="13">
        <v>4.7082234500000006E-5</v>
      </c>
      <c r="CV493" s="13">
        <v>4.6871525999999998E-5</v>
      </c>
      <c r="CW493" s="13">
        <v>4.6200456750000003E-5</v>
      </c>
      <c r="CX493" s="13">
        <v>4.5614241999999996E-5</v>
      </c>
      <c r="CY493" s="13">
        <v>4.5148766500000002E-5</v>
      </c>
      <c r="CZ493" s="13">
        <v>4.4875990749999998E-5</v>
      </c>
      <c r="DA493" s="13">
        <v>4.4868468750000002E-5</v>
      </c>
      <c r="DB493" s="13">
        <v>4.4737170750000004E-5</v>
      </c>
      <c r="DC493" s="13">
        <v>4.4707113749999997E-5</v>
      </c>
      <c r="DD493" s="13">
        <v>4.4677255749999994E-5</v>
      </c>
      <c r="DE493" s="13">
        <v>4.4217626249999998E-5</v>
      </c>
      <c r="DF493" s="13">
        <v>4.3257237750000001E-5</v>
      </c>
      <c r="DG493" s="13">
        <v>4.2487595250000002E-5</v>
      </c>
      <c r="DH493" s="13">
        <v>4.2227733999999995E-5</v>
      </c>
      <c r="DI493" s="13">
        <v>4.1754241249999999E-5</v>
      </c>
      <c r="DJ493" s="13">
        <v>4.0918154250000004E-5</v>
      </c>
      <c r="DK493" s="13">
        <v>4.0510634250000003E-5</v>
      </c>
      <c r="DL493" s="13">
        <v>3.98811645E-5</v>
      </c>
      <c r="DM493" s="13">
        <v>3.8872131500000006E-5</v>
      </c>
      <c r="DN493" s="13">
        <v>3.80364595E-5</v>
      </c>
      <c r="DO493" s="13">
        <v>3.7866626500000003E-5</v>
      </c>
      <c r="DP493" s="13">
        <v>3.7577583499999996E-5</v>
      </c>
      <c r="DQ493" s="13">
        <v>3.6837712499999999E-5</v>
      </c>
      <c r="DR493" s="13">
        <v>3.6355332749999999E-5</v>
      </c>
      <c r="DS493" s="13">
        <v>3.6018500249999993E-5</v>
      </c>
      <c r="DT493" s="13">
        <v>3.5359711249999995E-5</v>
      </c>
      <c r="DU493" s="13">
        <v>3.4678156999999998E-5</v>
      </c>
      <c r="DV493" s="13">
        <v>3.4246925000000001E-5</v>
      </c>
      <c r="DW493" s="13">
        <v>3.4054163499999993E-5</v>
      </c>
      <c r="DX493" s="13">
        <v>3.3802145999999999E-5</v>
      </c>
      <c r="DY493" s="13">
        <v>3.3247286000000004E-5</v>
      </c>
      <c r="DZ493" s="13">
        <v>3.2890047249999999E-5</v>
      </c>
      <c r="EA493" s="13">
        <v>3.2629475000000002E-5</v>
      </c>
      <c r="EB493" s="13">
        <v>3.2083590250000004E-5</v>
      </c>
      <c r="EC493" s="13">
        <v>3.148404375E-5</v>
      </c>
      <c r="ED493" s="13">
        <v>3.1141533249999996E-5</v>
      </c>
      <c r="EE493" s="13">
        <v>3.0710105250000002E-5</v>
      </c>
      <c r="EF493" s="13">
        <v>3.0548908999999999E-5</v>
      </c>
      <c r="EG493" s="13">
        <v>3.031844525E-5</v>
      </c>
      <c r="EH493" s="13">
        <v>2.985047575E-5</v>
      </c>
      <c r="EI493" s="13">
        <v>2.9612034E-5</v>
      </c>
      <c r="EJ493" s="13">
        <v>2.9286598249999999E-5</v>
      </c>
      <c r="EK493" s="13">
        <v>2.8757222E-5</v>
      </c>
      <c r="EL493" s="13">
        <v>2.8350744999999999E-5</v>
      </c>
      <c r="EM493" s="13">
        <v>2.8061127000000002E-5</v>
      </c>
      <c r="EN493" s="13">
        <v>2.78636285E-5</v>
      </c>
      <c r="EO493" s="13">
        <v>2.7694932249999998E-5</v>
      </c>
      <c r="EP493" s="13">
        <v>2.7667129999999997E-5</v>
      </c>
      <c r="EQ493" s="13">
        <v>2.776365E-5</v>
      </c>
      <c r="ER493" s="13">
        <v>2.7618581749999999E-5</v>
      </c>
      <c r="ES493" s="13">
        <v>2.7558393250000004E-5</v>
      </c>
      <c r="ET493" s="13">
        <v>2.7752668249999998E-5</v>
      </c>
      <c r="EU493" s="13">
        <v>2.7962435749999998E-5</v>
      </c>
      <c r="EV493" s="13">
        <v>2.768296925E-5</v>
      </c>
      <c r="EW493" s="13">
        <v>2.7177013249999999E-5</v>
      </c>
      <c r="EX493" s="13">
        <v>2.6899348E-5</v>
      </c>
      <c r="EY493" s="13">
        <v>2.6603356250000002E-5</v>
      </c>
      <c r="EZ493" s="13">
        <v>2.6340728750000004E-5</v>
      </c>
      <c r="FA493" s="13">
        <v>2.6371242000000004E-5</v>
      </c>
      <c r="FB493" s="13">
        <v>2.6518856499999999E-5</v>
      </c>
      <c r="FC493" s="13">
        <v>2.6666572500000001E-5</v>
      </c>
      <c r="FD493" s="13">
        <v>2.6719458749999999E-5</v>
      </c>
      <c r="FE493" s="13">
        <v>2.6614251E-5</v>
      </c>
      <c r="FF493" s="13">
        <v>2.649891825E-5</v>
      </c>
      <c r="FG493" s="13">
        <v>2.6208874499999999E-5</v>
      </c>
      <c r="FH493" s="13">
        <v>2.5639170749999998E-5</v>
      </c>
      <c r="FI493" s="13">
        <v>2.5052415249999998E-5</v>
      </c>
      <c r="FJ493" s="13">
        <v>2.4811829500000003E-5</v>
      </c>
      <c r="FK493" s="13">
        <v>2.4883919750000003E-5</v>
      </c>
      <c r="FL493" s="13">
        <v>2.510200625E-5</v>
      </c>
      <c r="FM493" s="13">
        <v>2.5134616750000002E-5</v>
      </c>
      <c r="FN493" s="13">
        <v>2.4994501250000001E-5</v>
      </c>
      <c r="FO493" s="13">
        <v>2.4929981999999998E-5</v>
      </c>
      <c r="FP493" s="13">
        <v>2.4872354249999999E-5</v>
      </c>
      <c r="FQ493" s="13">
        <v>2.4737922250000002E-5</v>
      </c>
      <c r="FR493" s="13">
        <v>2.4560383249999999E-5</v>
      </c>
      <c r="FS493" s="13">
        <v>2.4477177750000004E-5</v>
      </c>
      <c r="FT493" s="13">
        <v>2.4607272500000006E-5</v>
      </c>
      <c r="FU493" s="13">
        <v>2.4666391749999997E-5</v>
      </c>
      <c r="FV493" s="13">
        <v>2.4495308750000001E-5</v>
      </c>
      <c r="FW493" s="13">
        <v>2.4199617999999997E-5</v>
      </c>
      <c r="FX493" s="13">
        <v>2.3916085249999998E-5</v>
      </c>
      <c r="FY493" s="13">
        <v>2.3836334E-5</v>
      </c>
      <c r="FZ493" s="13">
        <v>2.3782037999999998E-5</v>
      </c>
      <c r="GA493" s="13">
        <v>2.3564094499999999E-5</v>
      </c>
      <c r="GB493" s="13">
        <v>2.339546425E-5</v>
      </c>
      <c r="GC493" s="13">
        <v>2.3636753999999998E-5</v>
      </c>
      <c r="GD493" s="13">
        <v>2.4048955500000005E-5</v>
      </c>
      <c r="GE493" s="13">
        <v>2.42525345E-5</v>
      </c>
      <c r="GF493" s="13">
        <v>2.4272718500000003E-5</v>
      </c>
      <c r="GG493" s="13">
        <v>2.4175383999999999E-5</v>
      </c>
      <c r="GH493" s="13">
        <v>2.3860667500000005E-5</v>
      </c>
      <c r="GI493" s="13">
        <v>2.3429443499999999E-5</v>
      </c>
      <c r="GJ493" s="13">
        <v>2.29122705E-5</v>
      </c>
      <c r="GK493" s="13">
        <v>2.2321850499999998E-5</v>
      </c>
      <c r="GL493" s="13">
        <v>2.1866578000000002E-5</v>
      </c>
      <c r="GM493" s="13">
        <v>2.1793445E-5</v>
      </c>
      <c r="GN493" s="13">
        <v>2.2131438E-5</v>
      </c>
      <c r="GO493" s="13">
        <v>2.2571744249999999E-5</v>
      </c>
      <c r="GP493" s="13">
        <v>2.285306775E-5</v>
      </c>
      <c r="GQ493" s="13">
        <v>2.3193186250000001E-5</v>
      </c>
      <c r="GR493" s="13">
        <v>2.346800325E-5</v>
      </c>
      <c r="GS493" s="13">
        <v>2.3398532250000003E-5</v>
      </c>
      <c r="GT493" s="13">
        <v>2.2902412000000002E-5</v>
      </c>
      <c r="GU493" s="13">
        <v>2.2333031249999998E-5</v>
      </c>
      <c r="GV493" s="13">
        <v>2.1894730750000001E-5</v>
      </c>
      <c r="GW493" s="13">
        <v>2.1411504000000001E-5</v>
      </c>
      <c r="GX493" s="13">
        <v>2.1035260749999999E-5</v>
      </c>
    </row>
    <row r="494" spans="1:206" x14ac:dyDescent="0.25">
      <c r="A494" s="13" t="str">
        <f t="shared" si="6"/>
        <v>Boom-EXTREMELY COARSE-1.2-7-3</v>
      </c>
      <c r="B494" s="13" t="s">
        <v>57</v>
      </c>
      <c r="C494" s="13" t="s">
        <v>33</v>
      </c>
      <c r="D494" s="23">
        <v>1.2</v>
      </c>
      <c r="E494" s="23">
        <v>7</v>
      </c>
      <c r="F494" s="32">
        <v>3</v>
      </c>
      <c r="G494" s="13">
        <v>1.8280092500000001E-2</v>
      </c>
      <c r="H494" s="13">
        <v>8.3803567500000016E-3</v>
      </c>
      <c r="I494" s="13">
        <v>5.5388985000000002E-3</v>
      </c>
      <c r="J494" s="13">
        <v>3.9273199999999998E-3</v>
      </c>
      <c r="K494" s="13">
        <v>2.8207340000000001E-3</v>
      </c>
      <c r="L494" s="13">
        <v>1.8601852500000002E-3</v>
      </c>
      <c r="M494" s="13">
        <v>1.373549E-3</v>
      </c>
      <c r="N494" s="13">
        <v>1.2132642E-3</v>
      </c>
      <c r="O494" s="13">
        <v>1.0665283000000001E-3</v>
      </c>
      <c r="P494" s="13">
        <v>9.31510375E-4</v>
      </c>
      <c r="Q494" s="13">
        <v>8.3184299999999997E-4</v>
      </c>
      <c r="R494" s="13">
        <v>7.3312079999999992E-4</v>
      </c>
      <c r="S494" s="13">
        <v>6.539991999999999E-4</v>
      </c>
      <c r="T494" s="13">
        <v>5.6012019999999996E-4</v>
      </c>
      <c r="U494" s="13">
        <v>4.7968024999999999E-4</v>
      </c>
      <c r="V494" s="13">
        <v>4.1163907500000002E-4</v>
      </c>
      <c r="W494" s="13">
        <v>3.5864924999999998E-4</v>
      </c>
      <c r="X494" s="13">
        <v>3.0869592499999999E-4</v>
      </c>
      <c r="Y494" s="13">
        <v>2.7163015000000002E-4</v>
      </c>
      <c r="Z494" s="13">
        <v>2.42149195E-4</v>
      </c>
      <c r="AA494" s="13">
        <v>2.1826900000000002E-4</v>
      </c>
      <c r="AB494" s="13">
        <v>1.99271195E-4</v>
      </c>
      <c r="AC494" s="13">
        <v>1.8562499499999999E-4</v>
      </c>
      <c r="AD494" s="13">
        <v>1.7547916750000001E-4</v>
      </c>
      <c r="AE494" s="13">
        <v>1.6695537999999999E-4</v>
      </c>
      <c r="AF494" s="13">
        <v>1.5969262999999999E-4</v>
      </c>
      <c r="AG494" s="13">
        <v>1.53632415E-4</v>
      </c>
      <c r="AH494" s="13">
        <v>1.4811047750000001E-4</v>
      </c>
      <c r="AI494" s="13">
        <v>1.4308787499999999E-4</v>
      </c>
      <c r="AJ494" s="13">
        <v>1.3853434499999998E-4</v>
      </c>
      <c r="AK494" s="13">
        <v>1.3453749499999998E-4</v>
      </c>
      <c r="AL494" s="13">
        <v>1.3094267E-4</v>
      </c>
      <c r="AM494" s="13">
        <v>1.27690935E-4</v>
      </c>
      <c r="AN494" s="13">
        <v>1.246784E-4</v>
      </c>
      <c r="AO494" s="13">
        <v>1.21850635E-4</v>
      </c>
      <c r="AP494" s="13">
        <v>1.190190775E-4</v>
      </c>
      <c r="AQ494" s="13">
        <v>1.160258075E-4</v>
      </c>
      <c r="AR494" s="13">
        <v>1.1311811E-4</v>
      </c>
      <c r="AS494" s="13">
        <v>1.101728575E-4</v>
      </c>
      <c r="AT494" s="13">
        <v>1.0750181E-4</v>
      </c>
      <c r="AU494" s="13">
        <v>1.0499075499999999E-4</v>
      </c>
      <c r="AV494" s="13">
        <v>1.0244211999999999E-4</v>
      </c>
      <c r="AW494" s="13">
        <v>1.0028571E-4</v>
      </c>
      <c r="AX494" s="13">
        <v>9.8320992500000012E-5</v>
      </c>
      <c r="AY494" s="13">
        <v>9.6684062500000006E-5</v>
      </c>
      <c r="AZ494" s="13">
        <v>9.4820987500000001E-5</v>
      </c>
      <c r="BA494" s="13">
        <v>9.3158317499999983E-5</v>
      </c>
      <c r="BB494" s="13">
        <v>9.1410272500000003E-5</v>
      </c>
      <c r="BC494" s="13">
        <v>8.9809674999999993E-5</v>
      </c>
      <c r="BD494" s="13">
        <v>8.829058000000001E-5</v>
      </c>
      <c r="BE494" s="13">
        <v>8.6529507499999989E-5</v>
      </c>
      <c r="BF494" s="13">
        <v>8.51747075E-5</v>
      </c>
      <c r="BG494" s="13">
        <v>8.3863935000000011E-5</v>
      </c>
      <c r="BH494" s="13">
        <v>8.2790084999999998E-5</v>
      </c>
      <c r="BI494" s="13">
        <v>8.1528967500000006E-5</v>
      </c>
      <c r="BJ494" s="13">
        <v>8.0040044999999996E-5</v>
      </c>
      <c r="BK494" s="13">
        <v>7.8944619999999998E-5</v>
      </c>
      <c r="BL494" s="13">
        <v>7.7551710000000012E-5</v>
      </c>
      <c r="BM494" s="13">
        <v>7.6490142499999994E-5</v>
      </c>
      <c r="BN494" s="13">
        <v>7.5403132499999995E-5</v>
      </c>
      <c r="BO494" s="13">
        <v>7.3974755249999998E-5</v>
      </c>
      <c r="BP494" s="13">
        <v>7.29066875E-5</v>
      </c>
      <c r="BQ494" s="13">
        <v>7.2080543999999996E-5</v>
      </c>
      <c r="BR494" s="13">
        <v>7.119939525E-5</v>
      </c>
      <c r="BS494" s="13">
        <v>7.0348640999999998E-5</v>
      </c>
      <c r="BT494" s="13">
        <v>6.9306879499999999E-5</v>
      </c>
      <c r="BU494" s="13">
        <v>6.8265199250000001E-5</v>
      </c>
      <c r="BV494" s="13">
        <v>6.7506938750000003E-5</v>
      </c>
      <c r="BW494" s="13">
        <v>6.6940564749999999E-5</v>
      </c>
      <c r="BX494" s="13">
        <v>6.5924901500000004E-5</v>
      </c>
      <c r="BY494" s="13">
        <v>6.5384026499999999E-5</v>
      </c>
      <c r="BZ494" s="13">
        <v>6.4793985000000009E-5</v>
      </c>
      <c r="CA494" s="13">
        <v>6.3971834500000001E-5</v>
      </c>
      <c r="CB494" s="13">
        <v>6.2944265499999995E-5</v>
      </c>
      <c r="CC494" s="13">
        <v>6.2220674749999998E-5</v>
      </c>
      <c r="CD494" s="13">
        <v>6.1713965999999999E-5</v>
      </c>
      <c r="CE494" s="13">
        <v>6.093474175E-5</v>
      </c>
      <c r="CF494" s="13">
        <v>6.0419793000000001E-5</v>
      </c>
      <c r="CG494" s="13">
        <v>5.9750566249999996E-5</v>
      </c>
      <c r="CH494" s="13">
        <v>5.8449608750000003E-5</v>
      </c>
      <c r="CI494" s="13">
        <v>5.7351004250000004E-5</v>
      </c>
      <c r="CJ494" s="13">
        <v>5.6728773500000002E-5</v>
      </c>
      <c r="CK494" s="13">
        <v>5.6171847500000003E-5</v>
      </c>
      <c r="CL494" s="13">
        <v>5.5596325250000002E-5</v>
      </c>
      <c r="CM494" s="13">
        <v>5.4985213499999997E-5</v>
      </c>
      <c r="CN494" s="13">
        <v>5.4296531749999999E-5</v>
      </c>
      <c r="CO494" s="13">
        <v>5.3386797749999991E-5</v>
      </c>
      <c r="CP494" s="13">
        <v>5.2605217999999998E-5</v>
      </c>
      <c r="CQ494" s="13">
        <v>5.1855637749999997E-5</v>
      </c>
      <c r="CR494" s="13">
        <v>5.1191279749999999E-5</v>
      </c>
      <c r="CS494" s="13">
        <v>5.0654233750000001E-5</v>
      </c>
      <c r="CT494" s="13">
        <v>4.9581227999999995E-5</v>
      </c>
      <c r="CU494" s="13">
        <v>4.8410083999999995E-5</v>
      </c>
      <c r="CV494" s="13">
        <v>4.808565225E-5</v>
      </c>
      <c r="CW494" s="13">
        <v>4.7737346E-5</v>
      </c>
      <c r="CX494" s="13">
        <v>4.7102956499999997E-5</v>
      </c>
      <c r="CY494" s="13">
        <v>4.6492649750000007E-5</v>
      </c>
      <c r="CZ494" s="13">
        <v>4.5633681999999994E-5</v>
      </c>
      <c r="DA494" s="13">
        <v>4.5040932000000005E-5</v>
      </c>
      <c r="DB494" s="13">
        <v>4.4439493749999998E-5</v>
      </c>
      <c r="DC494" s="13">
        <v>4.3789581500000004E-5</v>
      </c>
      <c r="DD494" s="13">
        <v>4.3227314750000001E-5</v>
      </c>
      <c r="DE494" s="13">
        <v>4.2654562249999998E-5</v>
      </c>
      <c r="DF494" s="13">
        <v>4.1801527000000003E-5</v>
      </c>
      <c r="DG494" s="13">
        <v>4.1420600499999999E-5</v>
      </c>
      <c r="DH494" s="13">
        <v>4.0924997000000004E-5</v>
      </c>
      <c r="DI494" s="13">
        <v>4.0554159749999997E-5</v>
      </c>
      <c r="DJ494" s="13">
        <v>3.977265925E-5</v>
      </c>
      <c r="DK494" s="13">
        <v>3.8793127499999998E-5</v>
      </c>
      <c r="DL494" s="13">
        <v>3.8315784749999997E-5</v>
      </c>
      <c r="DM494" s="13">
        <v>3.7748809000000005E-5</v>
      </c>
      <c r="DN494" s="13">
        <v>3.7203297749999999E-5</v>
      </c>
      <c r="DO494" s="13">
        <v>3.7261165749999996E-5</v>
      </c>
      <c r="DP494" s="13">
        <v>3.7154977500000001E-5</v>
      </c>
      <c r="DQ494" s="13">
        <v>3.6443236499999993E-5</v>
      </c>
      <c r="DR494" s="13">
        <v>3.5451868000000004E-5</v>
      </c>
      <c r="DS494" s="13">
        <v>3.4520347499999995E-5</v>
      </c>
      <c r="DT494" s="13">
        <v>3.4049182250000002E-5</v>
      </c>
      <c r="DU494" s="13">
        <v>3.3870479250000002E-5</v>
      </c>
      <c r="DV494" s="13">
        <v>3.3756083750000004E-5</v>
      </c>
      <c r="DW494" s="13">
        <v>3.3598730000000003E-5</v>
      </c>
      <c r="DX494" s="13">
        <v>3.3375344500000004E-5</v>
      </c>
      <c r="DY494" s="13">
        <v>3.2846500249999997E-5</v>
      </c>
      <c r="DZ494" s="13">
        <v>3.2334194999999999E-5</v>
      </c>
      <c r="EA494" s="13">
        <v>3.2177323249999996E-5</v>
      </c>
      <c r="EB494" s="13">
        <v>3.2279378749999998E-5</v>
      </c>
      <c r="EC494" s="13">
        <v>3.1717444999999999E-5</v>
      </c>
      <c r="ED494" s="13">
        <v>3.1207581750000001E-5</v>
      </c>
      <c r="EE494" s="13">
        <v>3.1121220000000004E-5</v>
      </c>
      <c r="EF494" s="13">
        <v>3.0867090749999998E-5</v>
      </c>
      <c r="EG494" s="13">
        <v>3.0730021999999999E-5</v>
      </c>
      <c r="EH494" s="13">
        <v>3.0644669000000003E-5</v>
      </c>
      <c r="EI494" s="13">
        <v>3.0322609999999997E-5</v>
      </c>
      <c r="EJ494" s="13">
        <v>2.9955468500000002E-5</v>
      </c>
      <c r="EK494" s="13">
        <v>2.952781575E-5</v>
      </c>
      <c r="EL494" s="13">
        <v>2.9313043999999999E-5</v>
      </c>
      <c r="EM494" s="13">
        <v>2.9227797E-5</v>
      </c>
      <c r="EN494" s="13">
        <v>2.8905114499999998E-5</v>
      </c>
      <c r="EO494" s="13">
        <v>2.8628116750000002E-5</v>
      </c>
      <c r="EP494" s="13">
        <v>2.8304726750000002E-5</v>
      </c>
      <c r="EQ494" s="13">
        <v>2.7933035749999998E-5</v>
      </c>
      <c r="ER494" s="13">
        <v>2.7843216000000002E-5</v>
      </c>
      <c r="ES494" s="13">
        <v>2.7911588750000003E-5</v>
      </c>
      <c r="ET494" s="13">
        <v>2.778326925E-5</v>
      </c>
      <c r="EU494" s="13">
        <v>2.74903525E-5</v>
      </c>
      <c r="EV494" s="13">
        <v>2.714272475E-5</v>
      </c>
      <c r="EW494" s="13">
        <v>2.6770688000000002E-5</v>
      </c>
      <c r="EX494" s="13">
        <v>2.6436290249999995E-5</v>
      </c>
      <c r="EY494" s="13">
        <v>2.6173568000000002E-5</v>
      </c>
      <c r="EZ494" s="13">
        <v>2.6075876000000003E-5</v>
      </c>
      <c r="FA494" s="13">
        <v>2.5855014500000002E-5</v>
      </c>
      <c r="FB494" s="13">
        <v>2.5624806749999999E-5</v>
      </c>
      <c r="FC494" s="13">
        <v>2.5477987249999999E-5</v>
      </c>
      <c r="FD494" s="13">
        <v>2.5420903750000001E-5</v>
      </c>
      <c r="FE494" s="13">
        <v>2.5313522500000002E-5</v>
      </c>
      <c r="FF494" s="13">
        <v>2.5130049249999998E-5</v>
      </c>
      <c r="FG494" s="13">
        <v>2.5044758E-5</v>
      </c>
      <c r="FH494" s="13">
        <v>2.4883218250000004E-5</v>
      </c>
      <c r="FI494" s="13">
        <v>2.4668042749999997E-5</v>
      </c>
      <c r="FJ494" s="13">
        <v>2.4600737000000001E-5</v>
      </c>
      <c r="FK494" s="13">
        <v>2.4310134250000005E-5</v>
      </c>
      <c r="FL494" s="13">
        <v>2.3780467249999999E-5</v>
      </c>
      <c r="FM494" s="13">
        <v>2.332150525E-5</v>
      </c>
      <c r="FN494" s="13">
        <v>2.3146881749999999E-5</v>
      </c>
      <c r="FO494" s="13">
        <v>2.3144514999999999E-5</v>
      </c>
      <c r="FP494" s="13">
        <v>2.3195353249999999E-5</v>
      </c>
      <c r="FQ494" s="13">
        <v>2.3084620000000001E-5</v>
      </c>
      <c r="FR494" s="13">
        <v>2.3222419250000001E-5</v>
      </c>
      <c r="FS494" s="13">
        <v>2.3261544749999998E-5</v>
      </c>
      <c r="FT494" s="13">
        <v>2.2888331749999998E-5</v>
      </c>
      <c r="FU494" s="13">
        <v>2.2708060000000001E-5</v>
      </c>
      <c r="FV494" s="13">
        <v>2.2593109250000003E-5</v>
      </c>
      <c r="FW494" s="13">
        <v>2.2366223249999998E-5</v>
      </c>
      <c r="FX494" s="13">
        <v>2.2206320500000001E-5</v>
      </c>
      <c r="FY494" s="13">
        <v>2.1776061250000002E-5</v>
      </c>
      <c r="FZ494" s="13">
        <v>2.1065338749999997E-5</v>
      </c>
      <c r="GA494" s="13">
        <v>2.0699019250000001E-5</v>
      </c>
      <c r="GB494" s="13">
        <v>2.066905375E-5</v>
      </c>
      <c r="GC494" s="13">
        <v>2.0568723999999997E-5</v>
      </c>
      <c r="GD494" s="13">
        <v>2.0484940250000003E-5</v>
      </c>
      <c r="GE494" s="13">
        <v>2.0734295000000002E-5</v>
      </c>
      <c r="GF494" s="13">
        <v>2.1036418E-5</v>
      </c>
      <c r="GG494" s="13">
        <v>2.1008888999999998E-5</v>
      </c>
      <c r="GH494" s="13">
        <v>2.0456110499999998E-5</v>
      </c>
      <c r="GI494" s="13">
        <v>1.96209265E-5</v>
      </c>
      <c r="GJ494" s="13">
        <v>1.8960713250000001E-5</v>
      </c>
      <c r="GK494" s="13">
        <v>1.85422035E-5</v>
      </c>
      <c r="GL494" s="13">
        <v>1.8285421249999999E-5</v>
      </c>
      <c r="GM494" s="13">
        <v>1.8192649999999999E-5</v>
      </c>
      <c r="GN494" s="13">
        <v>1.8218177000000002E-5</v>
      </c>
      <c r="GO494" s="13">
        <v>1.8209149250000001E-5</v>
      </c>
      <c r="GP494" s="13">
        <v>1.7936095749999999E-5</v>
      </c>
      <c r="GQ494" s="13">
        <v>1.7843657250000001E-5</v>
      </c>
      <c r="GR494" s="13">
        <v>1.7956083500000001E-5</v>
      </c>
      <c r="GS494" s="13">
        <v>1.7991993999999997E-5</v>
      </c>
      <c r="GT494" s="13">
        <v>1.7984941E-5</v>
      </c>
      <c r="GU494" s="13">
        <v>1.7771922249999998E-5</v>
      </c>
      <c r="GV494" s="13">
        <v>1.7248780250000001E-5</v>
      </c>
      <c r="GW494" s="13">
        <v>1.685697325E-5</v>
      </c>
      <c r="GX494" s="13">
        <v>1.6689241750000002E-5</v>
      </c>
    </row>
    <row r="495" spans="1:206" x14ac:dyDescent="0.25">
      <c r="A495" s="13" t="str">
        <f t="shared" si="6"/>
        <v>Boom-ULTRA COARSE-1.2-20-Any</v>
      </c>
      <c r="B495" s="13" t="s">
        <v>57</v>
      </c>
      <c r="C495" s="13" t="s">
        <v>42</v>
      </c>
      <c r="D495" s="23">
        <v>1.2</v>
      </c>
      <c r="E495" s="23">
        <v>20</v>
      </c>
      <c r="F495" s="32" t="s">
        <v>48</v>
      </c>
      <c r="G495" s="33">
        <v>5.4210630000000003E-2</v>
      </c>
      <c r="H495" s="33">
        <v>4.0865480000000003E-2</v>
      </c>
      <c r="I495" s="33">
        <v>3.362768E-2</v>
      </c>
      <c r="J495" s="33">
        <v>2.854249E-2</v>
      </c>
      <c r="K495" s="33">
        <v>2.496025E-2</v>
      </c>
      <c r="L495" s="33">
        <v>2.224421E-2</v>
      </c>
      <c r="M495" s="33">
        <v>1.995247E-2</v>
      </c>
      <c r="N495" s="33">
        <v>1.8115539999999999E-2</v>
      </c>
      <c r="O495" s="33">
        <v>1.6451159999999999E-2</v>
      </c>
      <c r="P495" s="33">
        <v>1.494261E-2</v>
      </c>
      <c r="Q495" s="33">
        <v>1.35336E-2</v>
      </c>
      <c r="R495" s="33">
        <v>1.2177469999999999E-2</v>
      </c>
      <c r="S495" s="33">
        <v>1.0891959999999999E-2</v>
      </c>
      <c r="T495" s="33">
        <v>9.6189310000000007E-3</v>
      </c>
      <c r="U495" s="33">
        <v>8.453281E-3</v>
      </c>
      <c r="V495" s="33">
        <v>7.3421490000000001E-3</v>
      </c>
      <c r="W495" s="33">
        <v>6.3071139999999999E-3</v>
      </c>
      <c r="X495" s="33">
        <v>5.8045550000000003E-3</v>
      </c>
      <c r="Y495" s="33">
        <v>5.3041809999999998E-3</v>
      </c>
      <c r="Z495" s="33">
        <v>4.8788620000000003E-3</v>
      </c>
      <c r="AA495" s="33">
        <v>4.5145589999999996E-3</v>
      </c>
      <c r="AB495" s="33">
        <v>4.2008039999999998E-3</v>
      </c>
      <c r="AC495" s="33">
        <v>3.9258820000000003E-3</v>
      </c>
      <c r="AD495" s="33">
        <v>3.6840409999999999E-3</v>
      </c>
      <c r="AE495" s="33">
        <v>3.4693810000000001E-3</v>
      </c>
      <c r="AF495" s="33">
        <v>3.279297E-3</v>
      </c>
      <c r="AG495" s="33">
        <v>3.1087630000000001E-3</v>
      </c>
      <c r="AH495" s="33">
        <v>2.9553549999999998E-3</v>
      </c>
      <c r="AI495" s="33">
        <v>2.81818E-3</v>
      </c>
      <c r="AJ495" s="33">
        <v>2.692603E-3</v>
      </c>
      <c r="AK495" s="33">
        <v>2.5795689999999999E-3</v>
      </c>
      <c r="AL495" s="33">
        <v>2.476949E-3</v>
      </c>
      <c r="AM495" s="33">
        <v>2.3826569999999998E-3</v>
      </c>
      <c r="AN495" s="33">
        <v>2.2963559999999998E-3</v>
      </c>
      <c r="AO495" s="33">
        <v>2.2172649999999999E-3</v>
      </c>
      <c r="AP495" s="33">
        <v>2.143771E-3</v>
      </c>
      <c r="AQ495" s="33">
        <v>2.0768140000000002E-3</v>
      </c>
      <c r="AR495" s="33">
        <v>2.0149690000000001E-3</v>
      </c>
      <c r="AS495" s="33">
        <v>1.9584070000000001E-3</v>
      </c>
      <c r="AT495" s="33">
        <v>1.9048100000000001E-3</v>
      </c>
      <c r="AU495" s="33">
        <v>1.856075E-3</v>
      </c>
      <c r="AV495" s="33">
        <v>1.8105969999999999E-3</v>
      </c>
      <c r="AW495" s="33">
        <v>1.7678010000000001E-3</v>
      </c>
      <c r="AX495" s="33">
        <v>1.7275000000000001E-3</v>
      </c>
      <c r="AY495" s="33">
        <v>1.690113E-3</v>
      </c>
      <c r="AZ495" s="33">
        <v>1.654818E-3</v>
      </c>
      <c r="BA495" s="33">
        <v>1.6216799999999999E-3</v>
      </c>
      <c r="BB495" s="33">
        <v>1.589717E-3</v>
      </c>
      <c r="BC495" s="33">
        <v>1.5603769999999999E-3</v>
      </c>
      <c r="BD495" s="33">
        <v>1.531693E-3</v>
      </c>
      <c r="BE495" s="33">
        <v>1.5057740000000001E-3</v>
      </c>
      <c r="BF495" s="33">
        <v>1.480358E-3</v>
      </c>
      <c r="BG495" s="33">
        <v>1.456157E-3</v>
      </c>
      <c r="BH495" s="33">
        <v>1.433637E-3</v>
      </c>
      <c r="BI495" s="33">
        <v>1.4113859999999999E-3</v>
      </c>
      <c r="BJ495" s="33">
        <v>1.390208E-3</v>
      </c>
      <c r="BK495" s="33">
        <v>1.3699980000000001E-3</v>
      </c>
      <c r="BL495" s="33">
        <v>1.350298E-3</v>
      </c>
      <c r="BM495" s="33">
        <v>1.3314449999999999E-3</v>
      </c>
      <c r="BN495" s="33">
        <v>1.3133280000000001E-3</v>
      </c>
      <c r="BO495" s="33">
        <v>1.296281E-3</v>
      </c>
      <c r="BP495" s="33">
        <v>1.279666E-3</v>
      </c>
      <c r="BQ495" s="33">
        <v>1.264065E-3</v>
      </c>
      <c r="BR495" s="33">
        <v>1.249397E-3</v>
      </c>
      <c r="BS495" s="33">
        <v>1.2351249999999999E-3</v>
      </c>
      <c r="BT495" s="33">
        <v>1.221525E-3</v>
      </c>
      <c r="BU495" s="33">
        <v>1.2081329999999999E-3</v>
      </c>
      <c r="BV495" s="33">
        <v>1.194805E-3</v>
      </c>
      <c r="BW495" s="33">
        <v>1.182324E-3</v>
      </c>
      <c r="BX495" s="33">
        <v>1.1696269999999999E-3</v>
      </c>
      <c r="BY495" s="33">
        <v>1.157735E-3</v>
      </c>
      <c r="BZ495" s="33">
        <v>1.146104E-3</v>
      </c>
      <c r="CA495" s="33">
        <v>1.135161E-3</v>
      </c>
      <c r="CB495" s="33">
        <v>1.124262E-3</v>
      </c>
      <c r="CC495" s="33">
        <v>1.113363E-3</v>
      </c>
      <c r="CD495" s="33">
        <v>1.1033079999999999E-3</v>
      </c>
      <c r="CE495" s="33">
        <v>1.093225E-3</v>
      </c>
      <c r="CF495" s="33">
        <v>1.0830449999999999E-3</v>
      </c>
      <c r="CG495" s="33">
        <v>1.0733400000000001E-3</v>
      </c>
      <c r="CH495" s="33">
        <v>1.0639429999999999E-3</v>
      </c>
      <c r="CI495" s="33">
        <v>1.055287E-3</v>
      </c>
      <c r="CJ495" s="33">
        <v>1.046415E-3</v>
      </c>
      <c r="CK495" s="33">
        <v>1.0379580000000001E-3</v>
      </c>
      <c r="CL495" s="33">
        <v>1.029706E-3</v>
      </c>
      <c r="CM495" s="33">
        <v>1.021641E-3</v>
      </c>
      <c r="CN495" s="33">
        <v>1.013892E-3</v>
      </c>
      <c r="CO495" s="33">
        <v>1.006128E-3</v>
      </c>
      <c r="CP495" s="33">
        <v>9.9909780000000006E-4</v>
      </c>
      <c r="CQ495" s="33">
        <v>9.9234710000000001E-4</v>
      </c>
      <c r="CR495" s="33">
        <v>9.8563319999999993E-4</v>
      </c>
      <c r="CS495" s="33">
        <v>9.7938090000000005E-4</v>
      </c>
      <c r="CT495" s="33">
        <v>9.7264430000000004E-4</v>
      </c>
      <c r="CU495" s="33">
        <v>9.6640919999999996E-4</v>
      </c>
      <c r="CV495" s="33">
        <v>9.6037200000000003E-4</v>
      </c>
      <c r="CW495" s="33">
        <v>9.541622E-4</v>
      </c>
      <c r="CX495" s="33">
        <v>9.4816620000000003E-4</v>
      </c>
      <c r="CY495" s="33">
        <v>9.422174E-4</v>
      </c>
      <c r="CZ495" s="33">
        <v>9.3646729999999996E-4</v>
      </c>
      <c r="DA495" s="33">
        <v>9.3097099999999995E-4</v>
      </c>
      <c r="DB495" s="33">
        <v>9.2592040000000003E-4</v>
      </c>
      <c r="DC495" s="33">
        <v>9.2150740000000004E-4</v>
      </c>
      <c r="DD495" s="33">
        <v>9.1732119999999998E-4</v>
      </c>
      <c r="DE495" s="33">
        <v>9.1345459999999995E-4</v>
      </c>
      <c r="DF495" s="33">
        <v>9.0946569999999995E-4</v>
      </c>
      <c r="DG495" s="33">
        <v>9.0542949999999997E-4</v>
      </c>
      <c r="DH495" s="33">
        <v>9.0121319999999995E-4</v>
      </c>
      <c r="DI495" s="33">
        <v>8.9712489999999999E-4</v>
      </c>
      <c r="DJ495" s="33">
        <v>8.9299240000000003E-4</v>
      </c>
      <c r="DK495" s="33">
        <v>8.8878860000000004E-4</v>
      </c>
      <c r="DL495" s="33">
        <v>8.8493380000000002E-4</v>
      </c>
      <c r="DM495" s="33">
        <v>8.8117540000000002E-4</v>
      </c>
      <c r="DN495" s="33">
        <v>8.7726790000000002E-4</v>
      </c>
      <c r="DO495" s="33">
        <v>8.7380840000000003E-4</v>
      </c>
      <c r="DP495" s="33">
        <v>8.7027269999999997E-4</v>
      </c>
      <c r="DQ495" s="33">
        <v>8.6682369999999999E-4</v>
      </c>
      <c r="DR495" s="33">
        <v>8.6377069999999995E-4</v>
      </c>
      <c r="DS495" s="33">
        <v>8.6083109999999998E-4</v>
      </c>
      <c r="DT495" s="33">
        <v>8.58011E-4</v>
      </c>
      <c r="DU495" s="33">
        <v>8.5523649999999995E-4</v>
      </c>
      <c r="DV495" s="33">
        <v>8.5240839999999995E-4</v>
      </c>
      <c r="DW495" s="33">
        <v>8.4898030000000004E-4</v>
      </c>
      <c r="DX495" s="33">
        <v>8.4549110000000001E-4</v>
      </c>
      <c r="DY495" s="33">
        <v>8.4206709999999998E-4</v>
      </c>
      <c r="DZ495" s="33">
        <v>8.3843830000000005E-4</v>
      </c>
      <c r="EA495" s="33">
        <v>8.3502999999999995E-4</v>
      </c>
      <c r="EB495" s="33">
        <v>8.317229E-4</v>
      </c>
      <c r="EC495" s="33">
        <v>8.2855020000000001E-4</v>
      </c>
      <c r="ED495" s="33">
        <v>8.2569969999999996E-4</v>
      </c>
      <c r="EE495" s="33">
        <v>8.2324239999999999E-4</v>
      </c>
      <c r="EF495" s="33">
        <v>8.2071029999999999E-4</v>
      </c>
      <c r="EG495" s="33">
        <v>8.1810149999999996E-4</v>
      </c>
      <c r="EH495" s="33">
        <v>8.1584609999999999E-4</v>
      </c>
      <c r="EI495" s="33">
        <v>8.1343620000000002E-4</v>
      </c>
      <c r="EJ495" s="33">
        <v>8.105966E-4</v>
      </c>
      <c r="EK495" s="33">
        <v>8.0745299999999997E-4</v>
      </c>
      <c r="EL495" s="33">
        <v>8.0434099999999998E-4</v>
      </c>
      <c r="EM495" s="33">
        <v>8.013718E-4</v>
      </c>
      <c r="EN495" s="33">
        <v>7.9855710000000001E-4</v>
      </c>
      <c r="EO495" s="33">
        <v>7.9592010000000002E-4</v>
      </c>
      <c r="EP495" s="33">
        <v>7.9334540000000002E-4</v>
      </c>
      <c r="EQ495" s="33">
        <v>7.9092370000000004E-4</v>
      </c>
      <c r="ER495" s="33">
        <v>7.8823830000000002E-4</v>
      </c>
      <c r="ES495" s="33">
        <v>7.8541950000000004E-4</v>
      </c>
      <c r="ET495" s="33">
        <v>7.8278120000000004E-4</v>
      </c>
      <c r="EU495" s="33">
        <v>7.800436E-4</v>
      </c>
      <c r="EV495" s="33">
        <v>7.7688400000000004E-4</v>
      </c>
      <c r="EW495" s="33">
        <v>7.7366760000000001E-4</v>
      </c>
      <c r="EX495" s="33">
        <v>7.7039070000000005E-4</v>
      </c>
      <c r="EY495" s="33">
        <v>7.6680279999999997E-4</v>
      </c>
      <c r="EZ495" s="33">
        <v>7.6284889999999998E-4</v>
      </c>
      <c r="FA495" s="33">
        <v>7.5886539999999998E-4</v>
      </c>
      <c r="FB495" s="33">
        <v>7.5505449999999997E-4</v>
      </c>
      <c r="FC495" s="33">
        <v>7.5135030000000002E-4</v>
      </c>
      <c r="FD495" s="33">
        <v>7.4785629999999997E-4</v>
      </c>
      <c r="FE495" s="33">
        <v>7.4418689999999996E-4</v>
      </c>
      <c r="FF495" s="33">
        <v>7.4061229999999997E-4</v>
      </c>
      <c r="FG495" s="33">
        <v>7.3729609999999995E-4</v>
      </c>
      <c r="FH495" s="33">
        <v>7.3382850000000002E-4</v>
      </c>
      <c r="FI495" s="33">
        <v>7.3014640000000001E-4</v>
      </c>
      <c r="FJ495" s="33">
        <v>7.2626769999999997E-4</v>
      </c>
      <c r="FK495" s="33">
        <v>7.2240810000000005E-4</v>
      </c>
      <c r="FL495" s="33">
        <v>7.1849100000000003E-4</v>
      </c>
      <c r="FM495" s="33">
        <v>7.1456820000000002E-4</v>
      </c>
      <c r="FN495" s="33">
        <v>7.1049160000000004E-4</v>
      </c>
      <c r="FO495" s="33">
        <v>7.0608469999999997E-4</v>
      </c>
      <c r="FP495" s="33">
        <v>7.0171399999999998E-4</v>
      </c>
      <c r="FQ495" s="33">
        <v>6.9715510000000001E-4</v>
      </c>
      <c r="FR495" s="33">
        <v>6.924686E-4</v>
      </c>
      <c r="FS495" s="33">
        <v>6.8800600000000001E-4</v>
      </c>
      <c r="FT495" s="33">
        <v>6.835325E-4</v>
      </c>
      <c r="FU495" s="33">
        <v>6.7903609999999997E-4</v>
      </c>
      <c r="FV495" s="33">
        <v>6.746438E-4</v>
      </c>
      <c r="FW495" s="33">
        <v>6.7032569999999996E-4</v>
      </c>
      <c r="FX495" s="33">
        <v>6.6597599999999998E-4</v>
      </c>
      <c r="FY495" s="33">
        <v>6.6187259999999997E-4</v>
      </c>
      <c r="FZ495" s="33">
        <v>6.5784619999999998E-4</v>
      </c>
      <c r="GA495" s="33">
        <v>6.5349199999999998E-4</v>
      </c>
      <c r="GB495" s="33">
        <v>6.4931479999999996E-4</v>
      </c>
      <c r="GC495" s="33">
        <v>6.4537640000000005E-4</v>
      </c>
      <c r="GD495" s="33">
        <v>6.4147710000000003E-4</v>
      </c>
      <c r="GE495" s="33">
        <v>6.377714E-4</v>
      </c>
      <c r="GF495" s="33">
        <v>6.3403639999999996E-4</v>
      </c>
      <c r="GG495" s="33">
        <v>6.3018109999999998E-4</v>
      </c>
      <c r="GH495" s="33">
        <v>6.2617909999999996E-4</v>
      </c>
      <c r="GI495" s="33">
        <v>6.2179569999999999E-4</v>
      </c>
      <c r="GJ495" s="33">
        <v>6.1715800000000003E-4</v>
      </c>
      <c r="GK495" s="33">
        <v>6.1261400000000004E-4</v>
      </c>
      <c r="GL495" s="33">
        <v>6.0839909999999995E-4</v>
      </c>
      <c r="GM495" s="33">
        <v>6.0418199999999998E-4</v>
      </c>
      <c r="GN495" s="33">
        <v>5.9996979999999995E-4</v>
      </c>
      <c r="GO495" s="33">
        <v>5.9626890000000004E-4</v>
      </c>
      <c r="GP495" s="33">
        <v>5.9292990000000005E-4</v>
      </c>
      <c r="GQ495" s="33">
        <v>5.8972039999999999E-4</v>
      </c>
      <c r="GR495" s="33">
        <v>5.864431E-4</v>
      </c>
      <c r="GS495" s="33">
        <v>5.8299079999999997E-4</v>
      </c>
      <c r="GT495" s="33">
        <v>5.7947629999999999E-4</v>
      </c>
      <c r="GU495" s="33">
        <v>5.7600659999999999E-4</v>
      </c>
      <c r="GV495" s="33">
        <v>5.7249130000000005E-4</v>
      </c>
      <c r="GW495" s="33">
        <v>5.6872490000000003E-4</v>
      </c>
      <c r="GX495" s="33">
        <v>5.6498010000000001E-4</v>
      </c>
    </row>
    <row r="496" spans="1:206" x14ac:dyDescent="0.25">
      <c r="A496" s="13" t="str">
        <f t="shared" si="6"/>
        <v>Boom-ULTRA COARSE-1.2-14-Any</v>
      </c>
      <c r="B496" s="13" t="s">
        <v>57</v>
      </c>
      <c r="C496" s="13" t="s">
        <v>42</v>
      </c>
      <c r="D496" s="23">
        <v>1.2</v>
      </c>
      <c r="E496" s="23">
        <v>14</v>
      </c>
      <c r="F496" s="32" t="s">
        <v>48</v>
      </c>
      <c r="G496" s="33">
        <v>3.7471560000000001E-2</v>
      </c>
      <c r="H496" s="33">
        <v>2.8312449999999999E-2</v>
      </c>
      <c r="I496" s="33">
        <v>2.2716589999999998E-2</v>
      </c>
      <c r="J496" s="33">
        <v>1.9196520000000002E-2</v>
      </c>
      <c r="K496" s="33">
        <v>1.6734829999999999E-2</v>
      </c>
      <c r="L496" s="33">
        <v>1.495369E-2</v>
      </c>
      <c r="M496" s="33">
        <v>1.343184E-2</v>
      </c>
      <c r="N496" s="33">
        <v>1.220766E-2</v>
      </c>
      <c r="O496" s="33">
        <v>1.114978E-2</v>
      </c>
      <c r="P496" s="33">
        <v>1.015752E-2</v>
      </c>
      <c r="Q496" s="33">
        <v>9.2159070000000006E-3</v>
      </c>
      <c r="R496" s="33">
        <v>8.3112979999999999E-3</v>
      </c>
      <c r="S496" s="33">
        <v>7.4489949999999999E-3</v>
      </c>
      <c r="T496" s="33">
        <v>6.623828E-3</v>
      </c>
      <c r="U496" s="33">
        <v>5.8239759999999998E-3</v>
      </c>
      <c r="V496" s="33">
        <v>5.0588819999999998E-3</v>
      </c>
      <c r="W496" s="33">
        <v>4.3297609999999997E-3</v>
      </c>
      <c r="X496" s="33">
        <v>3.9586509999999997E-3</v>
      </c>
      <c r="Y496" s="33">
        <v>3.6540449999999999E-3</v>
      </c>
      <c r="Z496" s="33">
        <v>3.4015069999999998E-3</v>
      </c>
      <c r="AA496" s="33">
        <v>3.188509E-3</v>
      </c>
      <c r="AB496" s="33">
        <v>3.0073859999999999E-3</v>
      </c>
      <c r="AC496" s="33">
        <v>2.8515760000000002E-3</v>
      </c>
      <c r="AD496" s="33">
        <v>2.7159910000000001E-3</v>
      </c>
      <c r="AE496" s="33">
        <v>2.598501E-3</v>
      </c>
      <c r="AF496" s="33">
        <v>2.4948729999999999E-3</v>
      </c>
      <c r="AG496" s="33">
        <v>2.403362E-3</v>
      </c>
      <c r="AH496" s="33">
        <v>2.322845E-3</v>
      </c>
      <c r="AI496" s="33">
        <v>2.2521149999999998E-3</v>
      </c>
      <c r="AJ496" s="33">
        <v>2.1895019999999999E-3</v>
      </c>
      <c r="AK496" s="33">
        <v>2.1339499999999999E-3</v>
      </c>
      <c r="AL496" s="33">
        <v>2.0844829999999998E-3</v>
      </c>
      <c r="AM496" s="33">
        <v>2.0403040000000002E-3</v>
      </c>
      <c r="AN496" s="33">
        <v>2.0000550000000001E-3</v>
      </c>
      <c r="AO496" s="33">
        <v>1.9627329999999999E-3</v>
      </c>
      <c r="AP496" s="33">
        <v>1.9274819999999999E-3</v>
      </c>
      <c r="AQ496" s="33">
        <v>1.894455E-3</v>
      </c>
      <c r="AR496" s="33">
        <v>1.8635570000000001E-3</v>
      </c>
      <c r="AS496" s="33">
        <v>1.8342009999999999E-3</v>
      </c>
      <c r="AT496" s="33">
        <v>1.806654E-3</v>
      </c>
      <c r="AU496" s="33">
        <v>1.7803879999999999E-3</v>
      </c>
      <c r="AV496" s="33">
        <v>1.755536E-3</v>
      </c>
      <c r="AW496" s="33">
        <v>1.7319709999999999E-3</v>
      </c>
      <c r="AX496" s="33">
        <v>1.7089430000000001E-3</v>
      </c>
      <c r="AY496" s="33">
        <v>1.687023E-3</v>
      </c>
      <c r="AZ496" s="33">
        <v>1.6657340000000001E-3</v>
      </c>
      <c r="BA496" s="33">
        <v>1.6446810000000001E-3</v>
      </c>
      <c r="BB496" s="33">
        <v>1.6247340000000001E-3</v>
      </c>
      <c r="BC496" s="33">
        <v>1.6049650000000001E-3</v>
      </c>
      <c r="BD496" s="33">
        <v>1.5859419999999999E-3</v>
      </c>
      <c r="BE496" s="33">
        <v>1.5671389999999999E-3</v>
      </c>
      <c r="BF496" s="33">
        <v>1.5491210000000001E-3</v>
      </c>
      <c r="BG496" s="33">
        <v>1.5317429999999999E-3</v>
      </c>
      <c r="BH496" s="33">
        <v>1.5147260000000001E-3</v>
      </c>
      <c r="BI496" s="33">
        <v>1.49814E-3</v>
      </c>
      <c r="BJ496" s="33">
        <v>1.4817739999999999E-3</v>
      </c>
      <c r="BK496" s="33">
        <v>1.466108E-3</v>
      </c>
      <c r="BL496" s="33">
        <v>1.45042E-3</v>
      </c>
      <c r="BM496" s="33">
        <v>1.43524E-3</v>
      </c>
      <c r="BN496" s="33">
        <v>1.420536E-3</v>
      </c>
      <c r="BO496" s="33">
        <v>1.405973E-3</v>
      </c>
      <c r="BP496" s="33">
        <v>1.391991E-3</v>
      </c>
      <c r="BQ496" s="33">
        <v>1.378277E-3</v>
      </c>
      <c r="BR496" s="33">
        <v>1.364472E-3</v>
      </c>
      <c r="BS496" s="33">
        <v>1.3509559999999999E-3</v>
      </c>
      <c r="BT496" s="33">
        <v>1.3372499999999999E-3</v>
      </c>
      <c r="BU496" s="33">
        <v>1.3234570000000001E-3</v>
      </c>
      <c r="BV496" s="33">
        <v>1.3100469999999999E-3</v>
      </c>
      <c r="BW496" s="33">
        <v>1.2968470000000001E-3</v>
      </c>
      <c r="BX496" s="33">
        <v>1.2837409999999999E-3</v>
      </c>
      <c r="BY496" s="33">
        <v>1.2709850000000001E-3</v>
      </c>
      <c r="BZ496" s="33">
        <v>1.258431E-3</v>
      </c>
      <c r="CA496" s="33">
        <v>1.2460349999999999E-3</v>
      </c>
      <c r="CB496" s="33">
        <v>1.2339950000000001E-3</v>
      </c>
      <c r="CC496" s="33">
        <v>1.2224270000000001E-3</v>
      </c>
      <c r="CD496" s="33">
        <v>1.2106879999999999E-3</v>
      </c>
      <c r="CE496" s="33">
        <v>1.1992769999999999E-3</v>
      </c>
      <c r="CF496" s="33">
        <v>1.1877529999999999E-3</v>
      </c>
      <c r="CG496" s="33">
        <v>1.176091E-3</v>
      </c>
      <c r="CH496" s="33">
        <v>1.1646409999999999E-3</v>
      </c>
      <c r="CI496" s="33">
        <v>1.1534819999999999E-3</v>
      </c>
      <c r="CJ496" s="33">
        <v>1.1426069999999999E-3</v>
      </c>
      <c r="CK496" s="33">
        <v>1.1318120000000001E-3</v>
      </c>
      <c r="CL496" s="33">
        <v>1.1211280000000001E-3</v>
      </c>
      <c r="CM496" s="33">
        <v>1.1107580000000001E-3</v>
      </c>
      <c r="CN496" s="33">
        <v>1.1001089999999999E-3</v>
      </c>
      <c r="CO496" s="33">
        <v>1.089699E-3</v>
      </c>
      <c r="CP496" s="33">
        <v>1.0794170000000001E-3</v>
      </c>
      <c r="CQ496" s="33">
        <v>1.069305E-3</v>
      </c>
      <c r="CR496" s="33">
        <v>1.0591470000000001E-3</v>
      </c>
      <c r="CS496" s="33">
        <v>1.048853E-3</v>
      </c>
      <c r="CT496" s="33">
        <v>1.038731E-3</v>
      </c>
      <c r="CU496" s="33">
        <v>1.0288599999999999E-3</v>
      </c>
      <c r="CV496" s="33">
        <v>1.019177E-3</v>
      </c>
      <c r="CW496" s="33">
        <v>1.0093840000000001E-3</v>
      </c>
      <c r="CX496" s="33">
        <v>9.996394E-4</v>
      </c>
      <c r="CY496" s="33">
        <v>9.903386000000001E-4</v>
      </c>
      <c r="CZ496" s="33">
        <v>9.8107550000000004E-4</v>
      </c>
      <c r="DA496" s="33">
        <v>9.7188410000000004E-4</v>
      </c>
      <c r="DB496" s="33">
        <v>9.6268099999999995E-4</v>
      </c>
      <c r="DC496" s="33">
        <v>9.536325E-4</v>
      </c>
      <c r="DD496" s="33">
        <v>9.4473650000000001E-4</v>
      </c>
      <c r="DE496" s="33">
        <v>9.3566190000000005E-4</v>
      </c>
      <c r="DF496" s="33">
        <v>9.2658010000000002E-4</v>
      </c>
      <c r="DG496" s="33">
        <v>9.1777950000000003E-4</v>
      </c>
      <c r="DH496" s="33">
        <v>9.091476E-4</v>
      </c>
      <c r="DI496" s="33">
        <v>9.0079030000000005E-4</v>
      </c>
      <c r="DJ496" s="33">
        <v>8.9231930000000003E-4</v>
      </c>
      <c r="DK496" s="33">
        <v>8.841411E-4</v>
      </c>
      <c r="DL496" s="33">
        <v>8.7631980000000003E-4</v>
      </c>
      <c r="DM496" s="33">
        <v>8.6907719999999996E-4</v>
      </c>
      <c r="DN496" s="33">
        <v>8.6245410000000005E-4</v>
      </c>
      <c r="DO496" s="33">
        <v>8.5610519999999998E-4</v>
      </c>
      <c r="DP496" s="33">
        <v>8.4986709999999995E-4</v>
      </c>
      <c r="DQ496" s="33">
        <v>8.4353870000000004E-4</v>
      </c>
      <c r="DR496" s="33">
        <v>8.3727010000000002E-4</v>
      </c>
      <c r="DS496" s="33">
        <v>8.3118799999999996E-4</v>
      </c>
      <c r="DT496" s="33">
        <v>8.2479479999999995E-4</v>
      </c>
      <c r="DU496" s="33">
        <v>8.1854759999999997E-4</v>
      </c>
      <c r="DV496" s="33">
        <v>8.1260730000000002E-4</v>
      </c>
      <c r="DW496" s="33">
        <v>8.0721760000000004E-4</v>
      </c>
      <c r="DX496" s="33">
        <v>8.0223009999999995E-4</v>
      </c>
      <c r="DY496" s="33">
        <v>7.9718319999999999E-4</v>
      </c>
      <c r="DZ496" s="33">
        <v>7.9252830000000002E-4</v>
      </c>
      <c r="EA496" s="33">
        <v>7.8831780000000002E-4</v>
      </c>
      <c r="EB496" s="33">
        <v>7.8413500000000004E-4</v>
      </c>
      <c r="EC496" s="33">
        <v>7.7996059999999999E-4</v>
      </c>
      <c r="ED496" s="33">
        <v>7.7572260000000005E-4</v>
      </c>
      <c r="EE496" s="33">
        <v>7.7160710000000003E-4</v>
      </c>
      <c r="EF496" s="33">
        <v>7.6752709999999998E-4</v>
      </c>
      <c r="EG496" s="33">
        <v>7.6361449999999998E-4</v>
      </c>
      <c r="EH496" s="33">
        <v>7.5965950000000005E-4</v>
      </c>
      <c r="EI496" s="33">
        <v>7.5591660000000002E-4</v>
      </c>
      <c r="EJ496" s="33">
        <v>7.5233839999999999E-4</v>
      </c>
      <c r="EK496" s="33">
        <v>7.4869070000000001E-4</v>
      </c>
      <c r="EL496" s="33">
        <v>7.4541660000000004E-4</v>
      </c>
      <c r="EM496" s="33">
        <v>7.4245460000000002E-4</v>
      </c>
      <c r="EN496" s="33">
        <v>7.3960279999999996E-4</v>
      </c>
      <c r="EO496" s="33">
        <v>7.3683889999999995E-4</v>
      </c>
      <c r="EP496" s="33">
        <v>7.3402829999999995E-4</v>
      </c>
      <c r="EQ496" s="33">
        <v>7.3154990000000005E-4</v>
      </c>
      <c r="ER496" s="33">
        <v>7.2912249999999997E-4</v>
      </c>
      <c r="ES496" s="33">
        <v>7.2648000000000005E-4</v>
      </c>
      <c r="ET496" s="33">
        <v>7.235659E-4</v>
      </c>
      <c r="EU496" s="33">
        <v>7.2040929999999997E-4</v>
      </c>
      <c r="EV496" s="33">
        <v>7.1715829999999996E-4</v>
      </c>
      <c r="EW496" s="33">
        <v>7.1386319999999998E-4</v>
      </c>
      <c r="EX496" s="33">
        <v>7.1065699999999996E-4</v>
      </c>
      <c r="EY496" s="33">
        <v>7.076904E-4</v>
      </c>
      <c r="EZ496" s="33">
        <v>7.0507380000000002E-4</v>
      </c>
      <c r="FA496" s="33">
        <v>7.0293220000000004E-4</v>
      </c>
      <c r="FB496" s="33">
        <v>7.0074470000000002E-4</v>
      </c>
      <c r="FC496" s="33">
        <v>6.9826030000000002E-4</v>
      </c>
      <c r="FD496" s="33">
        <v>6.9553509999999998E-4</v>
      </c>
      <c r="FE496" s="33">
        <v>6.9261419999999999E-4</v>
      </c>
      <c r="FF496" s="33">
        <v>6.8972420000000003E-4</v>
      </c>
      <c r="FG496" s="33">
        <v>6.8674239999999998E-4</v>
      </c>
      <c r="FH496" s="33">
        <v>6.8356850000000002E-4</v>
      </c>
      <c r="FI496" s="33">
        <v>6.8073039999999997E-4</v>
      </c>
      <c r="FJ496" s="33">
        <v>6.7849209999999997E-4</v>
      </c>
      <c r="FK496" s="33">
        <v>6.7669699999999998E-4</v>
      </c>
      <c r="FL496" s="33">
        <v>6.7483699999999996E-4</v>
      </c>
      <c r="FM496" s="33">
        <v>6.7274309999999999E-4</v>
      </c>
      <c r="FN496" s="33">
        <v>6.7053900000000005E-4</v>
      </c>
      <c r="FO496" s="33">
        <v>6.6842469999999995E-4</v>
      </c>
      <c r="FP496" s="33">
        <v>6.6627319999999996E-4</v>
      </c>
      <c r="FQ496" s="33">
        <v>6.6391949999999996E-4</v>
      </c>
      <c r="FR496" s="33">
        <v>6.615929E-4</v>
      </c>
      <c r="FS496" s="33">
        <v>6.5929370000000005E-4</v>
      </c>
      <c r="FT496" s="33">
        <v>6.5688189999999998E-4</v>
      </c>
      <c r="FU496" s="33">
        <v>6.5435419999999996E-4</v>
      </c>
      <c r="FV496" s="33">
        <v>6.5168669999999998E-4</v>
      </c>
      <c r="FW496" s="33">
        <v>6.4889150000000003E-4</v>
      </c>
      <c r="FX496" s="33">
        <v>6.4598080000000005E-4</v>
      </c>
      <c r="FY496" s="33">
        <v>6.4320299999999996E-4</v>
      </c>
      <c r="FZ496" s="33">
        <v>6.4053769999999996E-4</v>
      </c>
      <c r="GA496" s="33">
        <v>6.3774549999999995E-4</v>
      </c>
      <c r="GB496" s="33">
        <v>6.349363E-4</v>
      </c>
      <c r="GC496" s="33">
        <v>6.3234589999999996E-4</v>
      </c>
      <c r="GD496" s="33">
        <v>6.2983220000000005E-4</v>
      </c>
      <c r="GE496" s="33">
        <v>6.2719390000000005E-4</v>
      </c>
      <c r="GF496" s="33">
        <v>6.2425860000000003E-4</v>
      </c>
      <c r="GG496" s="33">
        <v>6.2102659999999999E-4</v>
      </c>
      <c r="GH496" s="33">
        <v>6.1775399999999998E-4</v>
      </c>
      <c r="GI496" s="33">
        <v>6.146926E-4</v>
      </c>
      <c r="GJ496" s="33">
        <v>6.1174600000000003E-4</v>
      </c>
      <c r="GK496" s="33">
        <v>6.0868830000000002E-4</v>
      </c>
      <c r="GL496" s="33">
        <v>6.056837E-4</v>
      </c>
      <c r="GM496" s="33">
        <v>6.0289450000000004E-4</v>
      </c>
      <c r="GN496" s="33">
        <v>6.0011609999999996E-4</v>
      </c>
      <c r="GO496" s="33">
        <v>5.9706989999999997E-4</v>
      </c>
      <c r="GP496" s="33">
        <v>5.935351E-4</v>
      </c>
      <c r="GQ496" s="33">
        <v>5.8976980000000003E-4</v>
      </c>
      <c r="GR496" s="33">
        <v>5.8587940000000001E-4</v>
      </c>
      <c r="GS496" s="33">
        <v>5.8183979999999996E-4</v>
      </c>
      <c r="GT496" s="33">
        <v>5.7780240000000001E-4</v>
      </c>
      <c r="GU496" s="33">
        <v>5.74002E-4</v>
      </c>
      <c r="GV496" s="33">
        <v>5.705768E-4</v>
      </c>
      <c r="GW496" s="33">
        <v>5.6734859999999995E-4</v>
      </c>
      <c r="GX496" s="33">
        <v>5.6421100000000001E-4</v>
      </c>
    </row>
    <row r="497" spans="1:206" x14ac:dyDescent="0.25">
      <c r="A497" s="13" t="str">
        <f t="shared" si="6"/>
        <v>Boom-ULTRA COARSE-1.2-7-Any</v>
      </c>
      <c r="B497" s="13" t="s">
        <v>57</v>
      </c>
      <c r="C497" s="13" t="s">
        <v>42</v>
      </c>
      <c r="D497" s="23">
        <v>1.2</v>
      </c>
      <c r="E497" s="23">
        <v>7</v>
      </c>
      <c r="F497" s="32" t="s">
        <v>48</v>
      </c>
      <c r="G497" s="33">
        <v>1.9818229999999999E-2</v>
      </c>
      <c r="H497" s="33">
        <v>1.3509709999999999E-2</v>
      </c>
      <c r="I497" s="33">
        <v>1.097265E-2</v>
      </c>
      <c r="J497" s="33">
        <v>9.4658599999999996E-3</v>
      </c>
      <c r="K497" s="33">
        <v>8.5050549999999992E-3</v>
      </c>
      <c r="L497" s="33">
        <v>7.8209509999999996E-3</v>
      </c>
      <c r="M497" s="33">
        <v>7.5408929999999999E-3</v>
      </c>
      <c r="N497" s="33">
        <v>7.4396849999999997E-3</v>
      </c>
      <c r="O497" s="33">
        <v>7.2918089999999998E-3</v>
      </c>
      <c r="P497" s="33">
        <v>7.0609100000000001E-3</v>
      </c>
      <c r="Q497" s="33">
        <v>6.7236930000000002E-3</v>
      </c>
      <c r="R497" s="33">
        <v>6.3026330000000002E-3</v>
      </c>
      <c r="S497" s="33">
        <v>5.7941110000000002E-3</v>
      </c>
      <c r="T497" s="33">
        <v>5.2343499999999996E-3</v>
      </c>
      <c r="U497" s="33">
        <v>4.6307680000000004E-3</v>
      </c>
      <c r="V497" s="33">
        <v>4.0179630000000003E-3</v>
      </c>
      <c r="W497" s="33">
        <v>3.4125750000000002E-3</v>
      </c>
      <c r="X497" s="33">
        <v>3.1882939999999999E-3</v>
      </c>
      <c r="Y497" s="33">
        <v>3.020465E-3</v>
      </c>
      <c r="Z497" s="33">
        <v>2.8874270000000001E-3</v>
      </c>
      <c r="AA497" s="33">
        <v>2.7803490000000001E-3</v>
      </c>
      <c r="AB497" s="33">
        <v>2.6943459999999998E-3</v>
      </c>
      <c r="AC497" s="33">
        <v>2.625442E-3</v>
      </c>
      <c r="AD497" s="33">
        <v>2.5656429999999998E-3</v>
      </c>
      <c r="AE497" s="33">
        <v>2.5108610000000001E-3</v>
      </c>
      <c r="AF497" s="33">
        <v>2.460276E-3</v>
      </c>
      <c r="AG497" s="33">
        <v>2.4123E-3</v>
      </c>
      <c r="AH497" s="33">
        <v>2.3671679999999998E-3</v>
      </c>
      <c r="AI497" s="33">
        <v>2.3241350000000002E-3</v>
      </c>
      <c r="AJ497" s="33">
        <v>2.282999E-3</v>
      </c>
      <c r="AK497" s="33">
        <v>2.2430290000000001E-3</v>
      </c>
      <c r="AL497" s="33">
        <v>2.204424E-3</v>
      </c>
      <c r="AM497" s="33">
        <v>2.1668569999999999E-3</v>
      </c>
      <c r="AN497" s="33">
        <v>2.1309110000000001E-3</v>
      </c>
      <c r="AO497" s="33">
        <v>2.0957319999999999E-3</v>
      </c>
      <c r="AP497" s="33">
        <v>2.0616100000000002E-3</v>
      </c>
      <c r="AQ497" s="33">
        <v>2.0281660000000001E-3</v>
      </c>
      <c r="AR497" s="33">
        <v>1.9959769999999999E-3</v>
      </c>
      <c r="AS497" s="33">
        <v>1.9649429999999998E-3</v>
      </c>
      <c r="AT497" s="33">
        <v>1.9349910000000001E-3</v>
      </c>
      <c r="AU497" s="33">
        <v>1.9053449999999999E-3</v>
      </c>
      <c r="AV497" s="33">
        <v>1.876761E-3</v>
      </c>
      <c r="AW497" s="33">
        <v>1.8487989999999999E-3</v>
      </c>
      <c r="AX497" s="33">
        <v>1.822026E-3</v>
      </c>
      <c r="AY497" s="33">
        <v>1.796162E-3</v>
      </c>
      <c r="AZ497" s="33">
        <v>1.7709100000000001E-3</v>
      </c>
      <c r="BA497" s="33">
        <v>1.74556E-3</v>
      </c>
      <c r="BB497" s="33">
        <v>1.7209980000000001E-3</v>
      </c>
      <c r="BC497" s="33">
        <v>1.6966360000000001E-3</v>
      </c>
      <c r="BD497" s="33">
        <v>1.673417E-3</v>
      </c>
      <c r="BE497" s="33">
        <v>1.650316E-3</v>
      </c>
      <c r="BF497" s="33">
        <v>1.627865E-3</v>
      </c>
      <c r="BG497" s="33">
        <v>1.6059830000000001E-3</v>
      </c>
      <c r="BH497" s="33">
        <v>1.5847470000000001E-3</v>
      </c>
      <c r="BI497" s="33">
        <v>1.563624E-3</v>
      </c>
      <c r="BJ497" s="33">
        <v>1.542865E-3</v>
      </c>
      <c r="BK497" s="33">
        <v>1.522493E-3</v>
      </c>
      <c r="BL497" s="33">
        <v>1.5026340000000001E-3</v>
      </c>
      <c r="BM497" s="33">
        <v>1.482908E-3</v>
      </c>
      <c r="BN497" s="33">
        <v>1.463982E-3</v>
      </c>
      <c r="BO497" s="33">
        <v>1.445104E-3</v>
      </c>
      <c r="BP497" s="33">
        <v>1.426627E-3</v>
      </c>
      <c r="BQ497" s="33">
        <v>1.4087749999999999E-3</v>
      </c>
      <c r="BR497" s="33">
        <v>1.3910979999999999E-3</v>
      </c>
      <c r="BS497" s="33">
        <v>1.373778E-3</v>
      </c>
      <c r="BT497" s="33">
        <v>1.356662E-3</v>
      </c>
      <c r="BU497" s="33">
        <v>1.339668E-3</v>
      </c>
      <c r="BV497" s="33">
        <v>1.3229909999999999E-3</v>
      </c>
      <c r="BW497" s="33">
        <v>1.3068450000000001E-3</v>
      </c>
      <c r="BX497" s="33">
        <v>1.2907109999999999E-3</v>
      </c>
      <c r="BY497" s="33">
        <v>1.2747780000000001E-3</v>
      </c>
      <c r="BZ497" s="33">
        <v>1.2590119999999999E-3</v>
      </c>
      <c r="CA497" s="33">
        <v>1.243156E-3</v>
      </c>
      <c r="CB497" s="33">
        <v>1.227983E-3</v>
      </c>
      <c r="CC497" s="33">
        <v>1.2130590000000001E-3</v>
      </c>
      <c r="CD497" s="33">
        <v>1.1986169999999999E-3</v>
      </c>
      <c r="CE497" s="33">
        <v>1.1839120000000001E-3</v>
      </c>
      <c r="CF497" s="33">
        <v>1.1694489999999999E-3</v>
      </c>
      <c r="CG497" s="33">
        <v>1.1550359999999999E-3</v>
      </c>
      <c r="CH497" s="33">
        <v>1.14097E-3</v>
      </c>
      <c r="CI497" s="33">
        <v>1.1270970000000001E-3</v>
      </c>
      <c r="CJ497" s="33">
        <v>1.11381E-3</v>
      </c>
      <c r="CK497" s="33">
        <v>1.100539E-3</v>
      </c>
      <c r="CL497" s="33">
        <v>1.087618E-3</v>
      </c>
      <c r="CM497" s="33">
        <v>1.074848E-3</v>
      </c>
      <c r="CN497" s="33">
        <v>1.0623799999999999E-3</v>
      </c>
      <c r="CO497" s="33">
        <v>1.0498560000000001E-3</v>
      </c>
      <c r="CP497" s="33">
        <v>1.037725E-3</v>
      </c>
      <c r="CQ497" s="33">
        <v>1.025796E-3</v>
      </c>
      <c r="CR497" s="33">
        <v>1.014317E-3</v>
      </c>
      <c r="CS497" s="33">
        <v>1.0030200000000001E-3</v>
      </c>
      <c r="CT497" s="33">
        <v>9.9174380000000006E-4</v>
      </c>
      <c r="CU497" s="33">
        <v>9.8064149999999993E-4</v>
      </c>
      <c r="CV497" s="33">
        <v>9.6993839999999997E-4</v>
      </c>
      <c r="CW497" s="33">
        <v>9.5938230000000005E-4</v>
      </c>
      <c r="CX497" s="33">
        <v>9.4885100000000001E-4</v>
      </c>
      <c r="CY497" s="33">
        <v>9.3864130000000004E-4</v>
      </c>
      <c r="CZ497" s="33">
        <v>9.2854109999999999E-4</v>
      </c>
      <c r="DA497" s="33">
        <v>9.1880939999999995E-4</v>
      </c>
      <c r="DB497" s="33">
        <v>9.0966660000000004E-4</v>
      </c>
      <c r="DC497" s="33">
        <v>9.005447E-4</v>
      </c>
      <c r="DD497" s="33">
        <v>8.9140490000000003E-4</v>
      </c>
      <c r="DE497" s="33">
        <v>8.8266500000000003E-4</v>
      </c>
      <c r="DF497" s="33">
        <v>8.7405169999999995E-4</v>
      </c>
      <c r="DG497" s="33">
        <v>8.6570699999999996E-4</v>
      </c>
      <c r="DH497" s="33">
        <v>8.5754099999999997E-4</v>
      </c>
      <c r="DI497" s="33">
        <v>8.4910240000000004E-4</v>
      </c>
      <c r="DJ497" s="33">
        <v>8.4058630000000004E-4</v>
      </c>
      <c r="DK497" s="33">
        <v>8.3235570000000003E-4</v>
      </c>
      <c r="DL497" s="33">
        <v>8.2471499999999995E-4</v>
      </c>
      <c r="DM497" s="33">
        <v>8.1708599999999996E-4</v>
      </c>
      <c r="DN497" s="33">
        <v>8.0972640000000001E-4</v>
      </c>
      <c r="DO497" s="33">
        <v>8.0288069999999998E-4</v>
      </c>
      <c r="DP497" s="33">
        <v>7.9611500000000002E-4</v>
      </c>
      <c r="DQ497" s="33">
        <v>7.8906440000000005E-4</v>
      </c>
      <c r="DR497" s="33">
        <v>7.8199110000000004E-4</v>
      </c>
      <c r="DS497" s="33">
        <v>7.7502549999999999E-4</v>
      </c>
      <c r="DT497" s="33">
        <v>7.6822909999999997E-4</v>
      </c>
      <c r="DU497" s="33">
        <v>7.6168399999999999E-4</v>
      </c>
      <c r="DV497" s="33">
        <v>7.552727E-4</v>
      </c>
      <c r="DW497" s="33">
        <v>7.487711E-4</v>
      </c>
      <c r="DX497" s="33">
        <v>7.424714E-4</v>
      </c>
      <c r="DY497" s="33">
        <v>7.3609200000000004E-4</v>
      </c>
      <c r="DZ497" s="33">
        <v>7.2980009999999999E-4</v>
      </c>
      <c r="EA497" s="33">
        <v>7.2384710000000004E-4</v>
      </c>
      <c r="EB497" s="33">
        <v>7.1801790000000003E-4</v>
      </c>
      <c r="EC497" s="33">
        <v>7.1205490000000003E-4</v>
      </c>
      <c r="ED497" s="33">
        <v>7.0618299999999998E-4</v>
      </c>
      <c r="EE497" s="33">
        <v>7.0054700000000004E-4</v>
      </c>
      <c r="EF497" s="33">
        <v>6.9468739999999996E-4</v>
      </c>
      <c r="EG497" s="33">
        <v>6.8880389999999997E-4</v>
      </c>
      <c r="EH497" s="33">
        <v>6.8297140000000002E-4</v>
      </c>
      <c r="EI497" s="33">
        <v>6.7679009999999996E-4</v>
      </c>
      <c r="EJ497" s="33">
        <v>6.7094400000000003E-4</v>
      </c>
      <c r="EK497" s="33">
        <v>6.6511119999999998E-4</v>
      </c>
      <c r="EL497" s="33">
        <v>6.5920319999999998E-4</v>
      </c>
      <c r="EM497" s="33">
        <v>6.5346160000000003E-4</v>
      </c>
      <c r="EN497" s="33">
        <v>6.4783609999999998E-4</v>
      </c>
      <c r="EO497" s="33">
        <v>6.4241190000000005E-4</v>
      </c>
      <c r="EP497" s="33">
        <v>6.3722490000000002E-4</v>
      </c>
      <c r="EQ497" s="33">
        <v>6.3221969999999997E-4</v>
      </c>
      <c r="ER497" s="33">
        <v>6.2731319999999996E-4</v>
      </c>
      <c r="ES497" s="33">
        <v>6.2236129999999998E-4</v>
      </c>
      <c r="ET497" s="33">
        <v>6.1732849999999995E-4</v>
      </c>
      <c r="EU497" s="33">
        <v>6.1198380000000003E-4</v>
      </c>
      <c r="EV497" s="33">
        <v>6.0648370000000002E-4</v>
      </c>
      <c r="EW497" s="33">
        <v>6.0098569999999997E-4</v>
      </c>
      <c r="EX497" s="33">
        <v>5.9577969999999997E-4</v>
      </c>
      <c r="EY497" s="33">
        <v>5.9084950000000002E-4</v>
      </c>
      <c r="EZ497" s="33">
        <v>5.8616479999999997E-4</v>
      </c>
      <c r="FA497" s="33">
        <v>5.8165840000000001E-4</v>
      </c>
      <c r="FB497" s="33">
        <v>5.7709709999999997E-4</v>
      </c>
      <c r="FC497" s="33">
        <v>5.7262120000000001E-4</v>
      </c>
      <c r="FD497" s="33">
        <v>5.6825720000000003E-4</v>
      </c>
      <c r="FE497" s="33">
        <v>5.6364040000000005E-4</v>
      </c>
      <c r="FF497" s="33">
        <v>5.5893960000000004E-4</v>
      </c>
      <c r="FG497" s="33">
        <v>5.5437550000000003E-4</v>
      </c>
      <c r="FH497" s="33">
        <v>5.4983409999999995E-4</v>
      </c>
      <c r="FI497" s="33">
        <v>5.4526550000000003E-4</v>
      </c>
      <c r="FJ497" s="33">
        <v>5.4078640000000005E-4</v>
      </c>
      <c r="FK497" s="33">
        <v>5.3627220000000003E-4</v>
      </c>
      <c r="FL497" s="33">
        <v>5.3186659999999997E-4</v>
      </c>
      <c r="FM497" s="33">
        <v>5.2779349999999999E-4</v>
      </c>
      <c r="FN497" s="33">
        <v>5.2389679999999999E-4</v>
      </c>
      <c r="FO497" s="33">
        <v>5.1986640000000004E-4</v>
      </c>
      <c r="FP497" s="33">
        <v>5.1591419999999998E-4</v>
      </c>
      <c r="FQ497" s="33">
        <v>5.1184030000000005E-4</v>
      </c>
      <c r="FR497" s="33">
        <v>5.0780119999999996E-4</v>
      </c>
      <c r="FS497" s="33">
        <v>5.0385339999999999E-4</v>
      </c>
      <c r="FT497" s="33">
        <v>4.9970880000000002E-4</v>
      </c>
      <c r="FU497" s="33">
        <v>4.9569040000000005E-4</v>
      </c>
      <c r="FV497" s="33">
        <v>4.9186640000000001E-4</v>
      </c>
      <c r="FW497" s="33">
        <v>4.8789770000000002E-4</v>
      </c>
      <c r="FX497" s="33">
        <v>4.838094E-4</v>
      </c>
      <c r="FY497" s="33">
        <v>4.7957190000000002E-4</v>
      </c>
      <c r="FZ497" s="33">
        <v>4.7555580000000001E-4</v>
      </c>
      <c r="GA497" s="33">
        <v>4.7195990000000002E-4</v>
      </c>
      <c r="GB497" s="33">
        <v>4.6869350000000001E-4</v>
      </c>
      <c r="GC497" s="33">
        <v>4.654991E-4</v>
      </c>
      <c r="GD497" s="33">
        <v>4.6254219999999999E-4</v>
      </c>
      <c r="GE497" s="33">
        <v>4.597173E-4</v>
      </c>
      <c r="GF497" s="33">
        <v>4.5661550000000001E-4</v>
      </c>
      <c r="GG497" s="33">
        <v>4.5324329999999998E-4</v>
      </c>
      <c r="GH497" s="33">
        <v>4.497487E-4</v>
      </c>
      <c r="GI497" s="33">
        <v>4.4630830000000002E-4</v>
      </c>
      <c r="GJ497" s="33">
        <v>4.4314829999999997E-4</v>
      </c>
      <c r="GK497" s="33">
        <v>4.4017330000000002E-4</v>
      </c>
      <c r="GL497" s="33">
        <v>4.3737760000000001E-4</v>
      </c>
      <c r="GM497" s="33">
        <v>4.3468979999999999E-4</v>
      </c>
      <c r="GN497" s="33">
        <v>4.3197210000000001E-4</v>
      </c>
      <c r="GO497" s="33">
        <v>4.292066E-4</v>
      </c>
      <c r="GP497" s="33">
        <v>4.262755E-4</v>
      </c>
      <c r="GQ497" s="33">
        <v>4.2341939999999999E-4</v>
      </c>
      <c r="GR497" s="33">
        <v>4.2060289999999999E-4</v>
      </c>
      <c r="GS497" s="33">
        <v>4.1760389999999999E-4</v>
      </c>
      <c r="GT497" s="33">
        <v>4.1461740000000002E-4</v>
      </c>
      <c r="GU497" s="33">
        <v>4.1180159999999998E-4</v>
      </c>
      <c r="GV497" s="33">
        <v>4.0916079999999999E-4</v>
      </c>
      <c r="GW497" s="33">
        <v>4.066648E-4</v>
      </c>
      <c r="GX497" s="33">
        <v>4.0431089999999999E-4</v>
      </c>
    </row>
    <row r="498" spans="1:206" x14ac:dyDescent="0.25">
      <c r="A498" s="13" t="str">
        <f t="shared" si="6"/>
        <v>Boom-ULTRA COARSE-1.2-20-60</v>
      </c>
      <c r="B498" s="13" t="s">
        <v>57</v>
      </c>
      <c r="C498" s="13" t="s">
        <v>42</v>
      </c>
      <c r="D498" s="23">
        <v>1.2</v>
      </c>
      <c r="E498" s="23">
        <v>20</v>
      </c>
      <c r="F498" s="32">
        <v>60</v>
      </c>
      <c r="G498" s="13">
        <v>5.2436360000000001E-2</v>
      </c>
      <c r="H498" s="13">
        <v>3.9182500000000002E-2</v>
      </c>
      <c r="I498" s="13">
        <v>3.1828120000000001E-2</v>
      </c>
      <c r="J498" s="13">
        <v>2.6688070000000001E-2</v>
      </c>
      <c r="K498" s="13">
        <v>2.3009310000000002E-2</v>
      </c>
      <c r="L498" s="13">
        <v>2.0226060000000001E-2</v>
      </c>
      <c r="M498" s="13">
        <v>1.78982E-2</v>
      </c>
      <c r="N498" s="13">
        <v>1.601795E-2</v>
      </c>
      <c r="O498" s="13">
        <v>1.433924E-2</v>
      </c>
      <c r="P498" s="13">
        <v>1.284039E-2</v>
      </c>
      <c r="Q498" s="13">
        <v>1.1469389999999999E-2</v>
      </c>
      <c r="R498" s="13">
        <v>1.015809E-2</v>
      </c>
      <c r="S498" s="13">
        <v>8.9619399999999998E-3</v>
      </c>
      <c r="T498" s="13">
        <v>7.7954610000000001E-3</v>
      </c>
      <c r="U498" s="13">
        <v>6.7458199999999996E-3</v>
      </c>
      <c r="V498" s="13">
        <v>5.7743179999999996E-3</v>
      </c>
      <c r="W498" s="13">
        <v>4.8871640000000003E-3</v>
      </c>
      <c r="X498" s="13">
        <v>4.4338609999999999E-3</v>
      </c>
      <c r="Y498" s="13">
        <v>3.9946089999999997E-3</v>
      </c>
      <c r="Z498" s="13">
        <v>3.6232399999999998E-3</v>
      </c>
      <c r="AA498" s="13">
        <v>3.3058290000000001E-3</v>
      </c>
      <c r="AB498" s="13">
        <v>3.0336870000000002E-3</v>
      </c>
      <c r="AC498" s="13">
        <v>2.7966950000000001E-3</v>
      </c>
      <c r="AD498" s="13">
        <v>2.5890349999999999E-3</v>
      </c>
      <c r="AE498" s="13">
        <v>2.4058159999999999E-3</v>
      </c>
      <c r="AF498" s="13">
        <v>2.2447579999999999E-3</v>
      </c>
      <c r="AG498" s="13">
        <v>2.1003079999999999E-3</v>
      </c>
      <c r="AH498" s="13">
        <v>1.9714239999999998E-3</v>
      </c>
      <c r="AI498" s="13">
        <v>1.8564440000000001E-3</v>
      </c>
      <c r="AJ498" s="13">
        <v>1.752003E-3</v>
      </c>
      <c r="AK498" s="13">
        <v>1.65865E-3</v>
      </c>
      <c r="AL498" s="13">
        <v>1.574563E-3</v>
      </c>
      <c r="AM498" s="13">
        <v>1.497756E-3</v>
      </c>
      <c r="AN498" s="13">
        <v>1.427509E-3</v>
      </c>
      <c r="AO498" s="13">
        <v>1.3638859999999999E-3</v>
      </c>
      <c r="AP498" s="13">
        <v>1.3048389999999999E-3</v>
      </c>
      <c r="AQ498" s="13">
        <v>1.2514539999999999E-3</v>
      </c>
      <c r="AR498" s="13">
        <v>1.202751E-3</v>
      </c>
      <c r="AS498" s="13">
        <v>1.1584620000000001E-3</v>
      </c>
      <c r="AT498" s="13">
        <v>1.117542E-3</v>
      </c>
      <c r="AU498" s="13">
        <v>1.080393E-3</v>
      </c>
      <c r="AV498" s="13">
        <v>1.046251E-3</v>
      </c>
      <c r="AW498" s="13">
        <v>1.0145410000000001E-3</v>
      </c>
      <c r="AX498" s="13">
        <v>9.8478049999999994E-4</v>
      </c>
      <c r="AY498" s="13">
        <v>9.5746130000000005E-4</v>
      </c>
      <c r="AZ498" s="13">
        <v>9.3154070000000004E-4</v>
      </c>
      <c r="BA498" s="13">
        <v>9.077194E-4</v>
      </c>
      <c r="BB498" s="13">
        <v>8.8512409999999997E-4</v>
      </c>
      <c r="BC498" s="13">
        <v>8.6464980000000005E-4</v>
      </c>
      <c r="BD498" s="13">
        <v>8.4474129999999998E-4</v>
      </c>
      <c r="BE498" s="13">
        <v>8.2645259999999997E-4</v>
      </c>
      <c r="BF498" s="13">
        <v>8.0878039999999997E-4</v>
      </c>
      <c r="BG498" s="13">
        <v>7.9195380000000003E-4</v>
      </c>
      <c r="BH498" s="13">
        <v>7.7624370000000005E-4</v>
      </c>
      <c r="BI498" s="13">
        <v>7.6096370000000005E-4</v>
      </c>
      <c r="BJ498" s="13">
        <v>7.4636329999999999E-4</v>
      </c>
      <c r="BK498" s="13">
        <v>7.3266049999999995E-4</v>
      </c>
      <c r="BL498" s="13">
        <v>7.1912069999999998E-4</v>
      </c>
      <c r="BM498" s="13">
        <v>7.0648130000000001E-4</v>
      </c>
      <c r="BN498" s="13">
        <v>6.9436970000000004E-4</v>
      </c>
      <c r="BO498" s="13">
        <v>6.8271770000000002E-4</v>
      </c>
      <c r="BP498" s="13">
        <v>6.7195130000000005E-4</v>
      </c>
      <c r="BQ498" s="13">
        <v>6.6124930000000003E-4</v>
      </c>
      <c r="BR498" s="13">
        <v>6.5091469999999996E-4</v>
      </c>
      <c r="BS498" s="13">
        <v>6.4093570000000005E-4</v>
      </c>
      <c r="BT498" s="13">
        <v>6.3135459999999997E-4</v>
      </c>
      <c r="BU498" s="13">
        <v>6.2235350000000003E-4</v>
      </c>
      <c r="BV498" s="13">
        <v>6.135623E-4</v>
      </c>
      <c r="BW498" s="13">
        <v>6.0549910000000005E-4</v>
      </c>
      <c r="BX498" s="13">
        <v>5.9698040000000002E-4</v>
      </c>
      <c r="BY498" s="13">
        <v>5.8882650000000004E-4</v>
      </c>
      <c r="BZ498" s="13">
        <v>5.8026059999999996E-4</v>
      </c>
      <c r="CA498" s="13">
        <v>5.7187229999999996E-4</v>
      </c>
      <c r="CB498" s="13">
        <v>5.638501E-4</v>
      </c>
      <c r="CC498" s="13">
        <v>5.5562739999999997E-4</v>
      </c>
      <c r="CD498" s="13">
        <v>5.4812280000000001E-4</v>
      </c>
      <c r="CE498" s="13">
        <v>5.4079059999999997E-4</v>
      </c>
      <c r="CF498" s="13">
        <v>5.3342509999999995E-4</v>
      </c>
      <c r="CG498" s="13">
        <v>5.2635859999999998E-4</v>
      </c>
      <c r="CH498" s="13">
        <v>5.1907929999999998E-4</v>
      </c>
      <c r="CI498" s="13">
        <v>5.1247680000000005E-4</v>
      </c>
      <c r="CJ498" s="13">
        <v>5.0616140000000001E-4</v>
      </c>
      <c r="CK498" s="13">
        <v>4.9991559999999996E-4</v>
      </c>
      <c r="CL498" s="13">
        <v>4.9411210000000004E-4</v>
      </c>
      <c r="CM498" s="13">
        <v>4.8854230000000001E-4</v>
      </c>
      <c r="CN498" s="13">
        <v>4.8318409999999998E-4</v>
      </c>
      <c r="CO498" s="13">
        <v>4.7777490000000002E-4</v>
      </c>
      <c r="CP498" s="13">
        <v>4.724962E-4</v>
      </c>
      <c r="CQ498" s="13">
        <v>4.6727100000000001E-4</v>
      </c>
      <c r="CR498" s="13">
        <v>4.6209309999999999E-4</v>
      </c>
      <c r="CS498" s="13">
        <v>4.577203E-4</v>
      </c>
      <c r="CT498" s="13">
        <v>4.5290409999999999E-4</v>
      </c>
      <c r="CU498" s="13">
        <v>4.4871249999999999E-4</v>
      </c>
      <c r="CV498" s="13">
        <v>4.4503449999999998E-4</v>
      </c>
      <c r="CW498" s="13">
        <v>4.4108420000000002E-4</v>
      </c>
      <c r="CX498" s="13">
        <v>4.3755319999999999E-4</v>
      </c>
      <c r="CY498" s="13">
        <v>4.3391419999999999E-4</v>
      </c>
      <c r="CZ498" s="13">
        <v>4.3015369999999998E-4</v>
      </c>
      <c r="DA498" s="13">
        <v>4.2653390000000003E-4</v>
      </c>
      <c r="DB498" s="13">
        <v>4.231762E-4</v>
      </c>
      <c r="DC498" s="13">
        <v>4.2027440000000002E-4</v>
      </c>
      <c r="DD498" s="13">
        <v>4.1748080000000002E-4</v>
      </c>
      <c r="DE498" s="13">
        <v>4.1517529999999999E-4</v>
      </c>
      <c r="DF498" s="13">
        <v>4.1297220000000002E-4</v>
      </c>
      <c r="DG498" s="13">
        <v>4.112446E-4</v>
      </c>
      <c r="DH498" s="13">
        <v>4.093969E-4</v>
      </c>
      <c r="DI498" s="13">
        <v>4.0720680000000002E-4</v>
      </c>
      <c r="DJ498" s="13">
        <v>4.0504929999999998E-4</v>
      </c>
      <c r="DK498" s="13">
        <v>4.0287109999999999E-4</v>
      </c>
      <c r="DL498" s="13">
        <v>4.0097830000000002E-4</v>
      </c>
      <c r="DM498" s="13">
        <v>3.9919149999999997E-4</v>
      </c>
      <c r="DN498" s="13">
        <v>3.9750650000000001E-4</v>
      </c>
      <c r="DO498" s="13">
        <v>3.963921E-4</v>
      </c>
      <c r="DP498" s="13">
        <v>3.9494999999999998E-4</v>
      </c>
      <c r="DQ498" s="13">
        <v>3.9318010000000001E-4</v>
      </c>
      <c r="DR498" s="13">
        <v>3.917196E-4</v>
      </c>
      <c r="DS498" s="13">
        <v>3.902307E-4</v>
      </c>
      <c r="DT498" s="13">
        <v>3.8879909999999998E-4</v>
      </c>
      <c r="DU498" s="13">
        <v>3.8744449999999998E-4</v>
      </c>
      <c r="DV498" s="13">
        <v>3.8630469999999999E-4</v>
      </c>
      <c r="DW498" s="13">
        <v>3.8492570000000001E-4</v>
      </c>
      <c r="DX498" s="13">
        <v>3.8355620000000003E-4</v>
      </c>
      <c r="DY498" s="13">
        <v>3.8221460000000001E-4</v>
      </c>
      <c r="DZ498" s="13">
        <v>3.8058690000000001E-4</v>
      </c>
      <c r="EA498" s="13">
        <v>3.79324E-4</v>
      </c>
      <c r="EB498" s="13">
        <v>3.7794659999999998E-4</v>
      </c>
      <c r="EC498" s="13">
        <v>3.764881E-4</v>
      </c>
      <c r="ED498" s="13">
        <v>3.7543940000000001E-4</v>
      </c>
      <c r="EE498" s="13">
        <v>3.7464660000000001E-4</v>
      </c>
      <c r="EF498" s="13">
        <v>3.738395E-4</v>
      </c>
      <c r="EG498" s="13">
        <v>3.729084E-4</v>
      </c>
      <c r="EH498" s="13">
        <v>3.7197929999999998E-4</v>
      </c>
      <c r="EI498" s="13">
        <v>3.7063560000000001E-4</v>
      </c>
      <c r="EJ498" s="13">
        <v>3.6890419999999999E-4</v>
      </c>
      <c r="EK498" s="13">
        <v>3.6696740000000003E-4</v>
      </c>
      <c r="EL498" s="13">
        <v>3.6495869999999999E-4</v>
      </c>
      <c r="EM498" s="13">
        <v>3.6335350000000002E-4</v>
      </c>
      <c r="EN498" s="13">
        <v>3.6207490000000003E-4</v>
      </c>
      <c r="EO498" s="13">
        <v>3.6091759999999997E-4</v>
      </c>
      <c r="EP498" s="13">
        <v>3.6004489999999999E-4</v>
      </c>
      <c r="EQ498" s="13">
        <v>3.5936170000000001E-4</v>
      </c>
      <c r="ER498" s="13">
        <v>3.5828180000000001E-4</v>
      </c>
      <c r="ES498" s="13">
        <v>3.5697989999999998E-4</v>
      </c>
      <c r="ET498" s="13">
        <v>3.5582920000000001E-4</v>
      </c>
      <c r="EU498" s="13">
        <v>3.5442090000000002E-4</v>
      </c>
      <c r="EV498" s="13">
        <v>3.5264690000000001E-4</v>
      </c>
      <c r="EW498" s="13">
        <v>3.511907E-4</v>
      </c>
      <c r="EX498" s="13">
        <v>3.497687E-4</v>
      </c>
      <c r="EY498" s="13">
        <v>3.481208E-4</v>
      </c>
      <c r="EZ498" s="13">
        <v>3.4630160000000002E-4</v>
      </c>
      <c r="FA498" s="13">
        <v>3.4450069999999999E-4</v>
      </c>
      <c r="FB498" s="13">
        <v>3.4296810000000001E-4</v>
      </c>
      <c r="FC498" s="13">
        <v>3.4156870000000002E-4</v>
      </c>
      <c r="FD498" s="13">
        <v>3.403581E-4</v>
      </c>
      <c r="FE498" s="13">
        <v>3.3926939999999998E-4</v>
      </c>
      <c r="FF498" s="13">
        <v>3.3847960000000002E-4</v>
      </c>
      <c r="FG498" s="13">
        <v>3.377923E-4</v>
      </c>
      <c r="FH498" s="13">
        <v>3.3663440000000002E-4</v>
      </c>
      <c r="FI498" s="13">
        <v>3.3531899999999999E-4</v>
      </c>
      <c r="FJ498" s="13">
        <v>3.3393060000000001E-4</v>
      </c>
      <c r="FK498" s="13">
        <v>3.322989E-4</v>
      </c>
      <c r="FL498" s="13">
        <v>3.3060730000000001E-4</v>
      </c>
      <c r="FM498" s="13">
        <v>3.2911810000000002E-4</v>
      </c>
      <c r="FN498" s="13">
        <v>3.2775149999999999E-4</v>
      </c>
      <c r="FO498" s="13">
        <v>3.264586E-4</v>
      </c>
      <c r="FP498" s="13">
        <v>3.2553740000000001E-4</v>
      </c>
      <c r="FQ498" s="13">
        <v>3.2463499999999998E-4</v>
      </c>
      <c r="FR498" s="13">
        <v>3.2372770000000002E-4</v>
      </c>
      <c r="FS498" s="13">
        <v>3.2312630000000002E-4</v>
      </c>
      <c r="FT498" s="13">
        <v>3.2222830000000003E-4</v>
      </c>
      <c r="FU498" s="13">
        <v>3.2105339999999999E-4</v>
      </c>
      <c r="FV498" s="13">
        <v>3.2011600000000001E-4</v>
      </c>
      <c r="FW498" s="13">
        <v>3.1920020000000002E-4</v>
      </c>
      <c r="FX498" s="13">
        <v>3.1809489999999998E-4</v>
      </c>
      <c r="FY498" s="13">
        <v>3.1722819999999998E-4</v>
      </c>
      <c r="FZ498" s="13">
        <v>3.1643859999999998E-4</v>
      </c>
      <c r="GA498" s="13">
        <v>3.1534489999999999E-4</v>
      </c>
      <c r="GB498" s="13">
        <v>3.144752E-4</v>
      </c>
      <c r="GC498" s="13">
        <v>3.13825E-4</v>
      </c>
      <c r="GD498" s="13">
        <v>3.1317779999999999E-4</v>
      </c>
      <c r="GE498" s="13">
        <v>3.1267730000000002E-4</v>
      </c>
      <c r="GF498" s="13">
        <v>3.1219119999999998E-4</v>
      </c>
      <c r="GG498" s="13">
        <v>3.1170660000000002E-4</v>
      </c>
      <c r="GH498" s="13">
        <v>3.111352E-4</v>
      </c>
      <c r="GI498" s="13">
        <v>3.1005410000000002E-4</v>
      </c>
      <c r="GJ498" s="13">
        <v>3.084432E-4</v>
      </c>
      <c r="GK498" s="13">
        <v>3.0661760000000001E-4</v>
      </c>
      <c r="GL498" s="13">
        <v>3.0465800000000002E-4</v>
      </c>
      <c r="GM498" s="13">
        <v>3.0241319999999998E-4</v>
      </c>
      <c r="GN498" s="13">
        <v>3.0008770000000001E-4</v>
      </c>
      <c r="GO498" s="13">
        <v>2.9808789999999998E-4</v>
      </c>
      <c r="GP498" s="13">
        <v>2.9633829999999999E-4</v>
      </c>
      <c r="GQ498" s="13">
        <v>2.9467209999999998E-4</v>
      </c>
      <c r="GR498" s="13">
        <v>2.931384E-4</v>
      </c>
      <c r="GS498" s="13">
        <v>2.9158560000000001E-4</v>
      </c>
      <c r="GT498" s="13">
        <v>2.8990329999999999E-4</v>
      </c>
      <c r="GU498" s="13">
        <v>2.8825729999999998E-4</v>
      </c>
      <c r="GV498" s="13">
        <v>2.8656999999999999E-4</v>
      </c>
      <c r="GW498" s="13">
        <v>2.8451950000000001E-4</v>
      </c>
      <c r="GX498" s="13">
        <v>2.822969E-4</v>
      </c>
    </row>
    <row r="499" spans="1:206" x14ac:dyDescent="0.25">
      <c r="A499" s="13" t="str">
        <f t="shared" si="6"/>
        <v>Boom-ULTRA COARSE-1.2-14-60</v>
      </c>
      <c r="B499" s="13" t="s">
        <v>57</v>
      </c>
      <c r="C499" s="13" t="s">
        <v>42</v>
      </c>
      <c r="D499" s="23">
        <v>1.2</v>
      </c>
      <c r="E499" s="23">
        <v>14</v>
      </c>
      <c r="F499" s="32">
        <v>60</v>
      </c>
      <c r="G499" s="13">
        <v>3.6082040000000003E-2</v>
      </c>
      <c r="H499" s="13">
        <v>2.6736780000000002E-2</v>
      </c>
      <c r="I499" s="13">
        <v>2.101805E-2</v>
      </c>
      <c r="J499" s="13">
        <v>1.7369519999999999E-2</v>
      </c>
      <c r="K499" s="13">
        <v>1.480914E-2</v>
      </c>
      <c r="L499" s="13">
        <v>1.2931109999999999E-2</v>
      </c>
      <c r="M499" s="13">
        <v>1.135333E-2</v>
      </c>
      <c r="N499" s="13">
        <v>1.008304E-2</v>
      </c>
      <c r="O499" s="13">
        <v>8.995233E-3</v>
      </c>
      <c r="P499" s="13">
        <v>8.0181479999999992E-3</v>
      </c>
      <c r="Q499" s="13">
        <v>7.1057799999999999E-3</v>
      </c>
      <c r="R499" s="13">
        <v>6.2726709999999996E-3</v>
      </c>
      <c r="S499" s="13">
        <v>5.5083049999999998E-3</v>
      </c>
      <c r="T499" s="13">
        <v>4.806945E-3</v>
      </c>
      <c r="U499" s="13">
        <v>4.1506219999999996E-3</v>
      </c>
      <c r="V499" s="13">
        <v>3.5453469999999999E-3</v>
      </c>
      <c r="W499" s="13">
        <v>2.985588E-3</v>
      </c>
      <c r="X499" s="13">
        <v>2.6820360000000001E-3</v>
      </c>
      <c r="Y499" s="13">
        <v>2.4329080000000001E-3</v>
      </c>
      <c r="Z499" s="13">
        <v>2.2265890000000002E-3</v>
      </c>
      <c r="AA499" s="13">
        <v>2.0523149999999999E-3</v>
      </c>
      <c r="AB499" s="13">
        <v>1.904258E-3</v>
      </c>
      <c r="AC499" s="13">
        <v>1.7771289999999999E-3</v>
      </c>
      <c r="AD499" s="13">
        <v>1.666491E-3</v>
      </c>
      <c r="AE499" s="13">
        <v>1.570611E-3</v>
      </c>
      <c r="AF499" s="13">
        <v>1.486422E-3</v>
      </c>
      <c r="AG499" s="13">
        <v>1.412298E-3</v>
      </c>
      <c r="AH499" s="13">
        <v>1.3472849999999999E-3</v>
      </c>
      <c r="AI499" s="13">
        <v>1.2903000000000001E-3</v>
      </c>
      <c r="AJ499" s="13">
        <v>1.2398039999999999E-3</v>
      </c>
      <c r="AK499" s="13">
        <v>1.1954209999999999E-3</v>
      </c>
      <c r="AL499" s="13">
        <v>1.1558849999999999E-3</v>
      </c>
      <c r="AM499" s="13">
        <v>1.1205760000000001E-3</v>
      </c>
      <c r="AN499" s="13">
        <v>1.088896E-3</v>
      </c>
      <c r="AO499" s="13">
        <v>1.0599769999999999E-3</v>
      </c>
      <c r="AP499" s="13">
        <v>1.0331769999999999E-3</v>
      </c>
      <c r="AQ499" s="13">
        <v>1.008583E-3</v>
      </c>
      <c r="AR499" s="13">
        <v>9.8551189999999999E-4</v>
      </c>
      <c r="AS499" s="13">
        <v>9.6396209999999999E-4</v>
      </c>
      <c r="AT499" s="13">
        <v>9.4420699999999997E-4</v>
      </c>
      <c r="AU499" s="13">
        <v>9.2550939999999995E-4</v>
      </c>
      <c r="AV499" s="13">
        <v>9.0845970000000005E-4</v>
      </c>
      <c r="AW499" s="13">
        <v>8.9278009999999995E-4</v>
      </c>
      <c r="AX499" s="13">
        <v>8.7736599999999997E-4</v>
      </c>
      <c r="AY499" s="13">
        <v>8.6268170000000004E-4</v>
      </c>
      <c r="AZ499" s="13">
        <v>8.4911369999999999E-4</v>
      </c>
      <c r="BA499" s="13">
        <v>8.3575670000000002E-4</v>
      </c>
      <c r="BB499" s="13">
        <v>8.233464E-4</v>
      </c>
      <c r="BC499" s="13">
        <v>8.1145230000000004E-4</v>
      </c>
      <c r="BD499" s="13">
        <v>8.0028369999999996E-4</v>
      </c>
      <c r="BE499" s="13">
        <v>7.8918059999999999E-4</v>
      </c>
      <c r="BF499" s="13">
        <v>7.7869889999999996E-4</v>
      </c>
      <c r="BG499" s="13">
        <v>7.6877520000000004E-4</v>
      </c>
      <c r="BH499" s="13">
        <v>7.5942239999999997E-4</v>
      </c>
      <c r="BI499" s="13">
        <v>7.5054280000000004E-4</v>
      </c>
      <c r="BJ499" s="13">
        <v>7.4208019999999996E-4</v>
      </c>
      <c r="BK499" s="13">
        <v>7.3421640000000002E-4</v>
      </c>
      <c r="BL499" s="13">
        <v>7.2642989999999999E-4</v>
      </c>
      <c r="BM499" s="13">
        <v>7.1894730000000005E-4</v>
      </c>
      <c r="BN499" s="13">
        <v>7.1185539999999998E-4</v>
      </c>
      <c r="BO499" s="13">
        <v>7.0514899999999997E-4</v>
      </c>
      <c r="BP499" s="13">
        <v>6.9888429999999998E-4</v>
      </c>
      <c r="BQ499" s="13">
        <v>6.929417E-4</v>
      </c>
      <c r="BR499" s="13">
        <v>6.8702780000000005E-4</v>
      </c>
      <c r="BS499" s="13">
        <v>6.8150369999999999E-4</v>
      </c>
      <c r="BT499" s="13">
        <v>6.759108E-4</v>
      </c>
      <c r="BU499" s="13">
        <v>6.7000950000000001E-4</v>
      </c>
      <c r="BV499" s="13">
        <v>6.6445519999999995E-4</v>
      </c>
      <c r="BW499" s="13">
        <v>6.5908169999999997E-4</v>
      </c>
      <c r="BX499" s="13">
        <v>6.5381619999999995E-4</v>
      </c>
      <c r="BY499" s="13">
        <v>6.4888149999999998E-4</v>
      </c>
      <c r="BZ499" s="13">
        <v>6.4403010000000001E-4</v>
      </c>
      <c r="CA499" s="13">
        <v>6.3943820000000005E-4</v>
      </c>
      <c r="CB499" s="13">
        <v>6.35142E-4</v>
      </c>
      <c r="CC499" s="13">
        <v>6.3080630000000003E-4</v>
      </c>
      <c r="CD499" s="13">
        <v>6.2595710000000004E-4</v>
      </c>
      <c r="CE499" s="13">
        <v>6.2126949999999998E-4</v>
      </c>
      <c r="CF499" s="13">
        <v>6.1668889999999998E-4</v>
      </c>
      <c r="CG499" s="13">
        <v>6.1167929999999995E-4</v>
      </c>
      <c r="CH499" s="13">
        <v>6.0672540000000004E-4</v>
      </c>
      <c r="CI499" s="13">
        <v>6.0196860000000002E-4</v>
      </c>
      <c r="CJ499" s="13">
        <v>5.9702330000000001E-4</v>
      </c>
      <c r="CK499" s="13">
        <v>5.9173030000000005E-4</v>
      </c>
      <c r="CL499" s="13">
        <v>5.8635209999999998E-4</v>
      </c>
      <c r="CM499" s="13">
        <v>5.8115269999999995E-4</v>
      </c>
      <c r="CN499" s="13">
        <v>5.7545260000000005E-4</v>
      </c>
      <c r="CO499" s="13">
        <v>5.6972900000000005E-4</v>
      </c>
      <c r="CP499" s="13">
        <v>5.641709E-4</v>
      </c>
      <c r="CQ499" s="13">
        <v>5.5865929999999997E-4</v>
      </c>
      <c r="CR499" s="13">
        <v>5.5305510000000003E-4</v>
      </c>
      <c r="CS499" s="13">
        <v>5.4709750000000003E-4</v>
      </c>
      <c r="CT499" s="13">
        <v>5.4112850000000005E-4</v>
      </c>
      <c r="CU499" s="13">
        <v>5.3538380000000001E-4</v>
      </c>
      <c r="CV499" s="13">
        <v>5.2938650000000002E-4</v>
      </c>
      <c r="CW499" s="13">
        <v>5.2303370000000003E-4</v>
      </c>
      <c r="CX499" s="13">
        <v>5.1687559999999996E-4</v>
      </c>
      <c r="CY499" s="13">
        <v>5.1094659999999996E-4</v>
      </c>
      <c r="CZ499" s="13">
        <v>5.0481850000000004E-4</v>
      </c>
      <c r="DA499" s="13">
        <v>4.9863849999999999E-4</v>
      </c>
      <c r="DB499" s="13">
        <v>4.9236530000000003E-4</v>
      </c>
      <c r="DC499" s="13">
        <v>4.8594010000000001E-4</v>
      </c>
      <c r="DD499" s="13">
        <v>4.7959860000000001E-4</v>
      </c>
      <c r="DE499" s="13">
        <v>4.7292500000000002E-4</v>
      </c>
      <c r="DF499" s="13">
        <v>4.6618430000000001E-4</v>
      </c>
      <c r="DG499" s="13">
        <v>4.5989149999999999E-4</v>
      </c>
      <c r="DH499" s="13">
        <v>4.535877E-4</v>
      </c>
      <c r="DI499" s="13">
        <v>4.4735670000000001E-4</v>
      </c>
      <c r="DJ499" s="13">
        <v>4.4104380000000001E-4</v>
      </c>
      <c r="DK499" s="13">
        <v>4.3501230000000002E-4</v>
      </c>
      <c r="DL499" s="13">
        <v>4.2915949999999998E-4</v>
      </c>
      <c r="DM499" s="13">
        <v>4.2349960000000002E-4</v>
      </c>
      <c r="DN499" s="13">
        <v>4.183961E-4</v>
      </c>
      <c r="DO499" s="13">
        <v>4.1359099999999999E-4</v>
      </c>
      <c r="DP499" s="13">
        <v>4.08892E-4</v>
      </c>
      <c r="DQ499" s="13">
        <v>4.0431700000000001E-4</v>
      </c>
      <c r="DR499" s="13">
        <v>4.0006230000000001E-4</v>
      </c>
      <c r="DS499" s="13">
        <v>3.9609939999999999E-4</v>
      </c>
      <c r="DT499" s="13">
        <v>3.9191649999999997E-4</v>
      </c>
      <c r="DU499" s="13">
        <v>3.8794060000000002E-4</v>
      </c>
      <c r="DV499" s="13">
        <v>3.841777E-4</v>
      </c>
      <c r="DW499" s="13">
        <v>3.8054039999999999E-4</v>
      </c>
      <c r="DX499" s="13">
        <v>3.7704969999999998E-4</v>
      </c>
      <c r="DY499" s="13">
        <v>3.735616E-4</v>
      </c>
      <c r="DZ499" s="13">
        <v>3.7042539999999999E-4</v>
      </c>
      <c r="EA499" s="13">
        <v>3.6763889999999997E-4</v>
      </c>
      <c r="EB499" s="13">
        <v>3.6477530000000001E-4</v>
      </c>
      <c r="EC499" s="13">
        <v>3.6207429999999998E-4</v>
      </c>
      <c r="ED499" s="13">
        <v>3.5959849999999999E-4</v>
      </c>
      <c r="EE499" s="13">
        <v>3.5710970000000001E-4</v>
      </c>
      <c r="EF499" s="13">
        <v>3.5447400000000002E-4</v>
      </c>
      <c r="EG499" s="13">
        <v>3.5195940000000002E-4</v>
      </c>
      <c r="EH499" s="13">
        <v>3.4950040000000001E-4</v>
      </c>
      <c r="EI499" s="13">
        <v>3.4734760000000001E-4</v>
      </c>
      <c r="EJ499" s="13">
        <v>3.4551779999999999E-4</v>
      </c>
      <c r="EK499" s="13">
        <v>3.4366479999999998E-4</v>
      </c>
      <c r="EL499" s="13">
        <v>3.4202350000000001E-4</v>
      </c>
      <c r="EM499" s="13">
        <v>3.4059280000000002E-4</v>
      </c>
      <c r="EN499" s="13">
        <v>3.3913280000000002E-4</v>
      </c>
      <c r="EO499" s="13">
        <v>3.3772549999999999E-4</v>
      </c>
      <c r="EP499" s="13">
        <v>3.3629029999999999E-4</v>
      </c>
      <c r="EQ499" s="13">
        <v>3.350413E-4</v>
      </c>
      <c r="ER499" s="13">
        <v>3.338215E-4</v>
      </c>
      <c r="ES499" s="13">
        <v>3.3256330000000001E-4</v>
      </c>
      <c r="ET499" s="13">
        <v>3.312484E-4</v>
      </c>
      <c r="EU499" s="13">
        <v>3.2965849999999999E-4</v>
      </c>
      <c r="EV499" s="13">
        <v>3.279073E-4</v>
      </c>
      <c r="EW499" s="13">
        <v>3.2619920000000001E-4</v>
      </c>
      <c r="EX499" s="13">
        <v>3.2460749999999999E-4</v>
      </c>
      <c r="EY499" s="13">
        <v>3.2302580000000001E-4</v>
      </c>
      <c r="EZ499" s="13">
        <v>3.2161549999999998E-4</v>
      </c>
      <c r="FA499" s="13">
        <v>3.2072140000000002E-4</v>
      </c>
      <c r="FB499" s="13">
        <v>3.1996530000000001E-4</v>
      </c>
      <c r="FC499" s="13">
        <v>3.1910180000000002E-4</v>
      </c>
      <c r="FD499" s="13">
        <v>3.1814039999999999E-4</v>
      </c>
      <c r="FE499" s="13">
        <v>3.1694850000000001E-4</v>
      </c>
      <c r="FF499" s="13">
        <v>3.1566990000000001E-4</v>
      </c>
      <c r="FG499" s="13">
        <v>3.1429690000000002E-4</v>
      </c>
      <c r="FH499" s="13">
        <v>3.126588E-4</v>
      </c>
      <c r="FI499" s="13">
        <v>3.1101769999999999E-4</v>
      </c>
      <c r="FJ499" s="13">
        <v>3.0964410000000001E-4</v>
      </c>
      <c r="FK499" s="13">
        <v>3.0863560000000002E-4</v>
      </c>
      <c r="FL499" s="13">
        <v>3.0782500000000001E-4</v>
      </c>
      <c r="FM499" s="13">
        <v>3.0694670000000002E-4</v>
      </c>
      <c r="FN499" s="13">
        <v>3.060181E-4</v>
      </c>
      <c r="FO499" s="13">
        <v>3.0534829999999998E-4</v>
      </c>
      <c r="FP499" s="13">
        <v>3.0482099999999999E-4</v>
      </c>
      <c r="FQ499" s="13">
        <v>3.040303E-4</v>
      </c>
      <c r="FR499" s="13">
        <v>3.029916E-4</v>
      </c>
      <c r="FS499" s="13">
        <v>3.019424E-4</v>
      </c>
      <c r="FT499" s="13">
        <v>3.0089979999999998E-4</v>
      </c>
      <c r="FU499" s="13">
        <v>2.9969909999999998E-4</v>
      </c>
      <c r="FV499" s="13">
        <v>2.9833490000000002E-4</v>
      </c>
      <c r="FW499" s="13">
        <v>2.9704090000000002E-4</v>
      </c>
      <c r="FX499" s="13">
        <v>2.9582589999999998E-4</v>
      </c>
      <c r="FY499" s="13">
        <v>2.94682E-4</v>
      </c>
      <c r="FZ499" s="13">
        <v>2.9364229999999999E-4</v>
      </c>
      <c r="GA499" s="13">
        <v>2.9270190000000001E-4</v>
      </c>
      <c r="GB499" s="13">
        <v>2.9194019999999999E-4</v>
      </c>
      <c r="GC499" s="13">
        <v>2.9126329999999999E-4</v>
      </c>
      <c r="GD499" s="13">
        <v>2.9039829999999997E-4</v>
      </c>
      <c r="GE499" s="13">
        <v>2.8942539999999998E-4</v>
      </c>
      <c r="GF499" s="13">
        <v>2.8843880000000002E-4</v>
      </c>
      <c r="GG499" s="13">
        <v>2.8723680000000001E-4</v>
      </c>
      <c r="GH499" s="13">
        <v>2.8572070000000002E-4</v>
      </c>
      <c r="GI499" s="13">
        <v>2.8420129999999998E-4</v>
      </c>
      <c r="GJ499" s="13">
        <v>2.8285129999999997E-4</v>
      </c>
      <c r="GK499" s="13">
        <v>2.815987E-4</v>
      </c>
      <c r="GL499" s="13">
        <v>2.8051269999999998E-4</v>
      </c>
      <c r="GM499" s="13">
        <v>2.797446E-4</v>
      </c>
      <c r="GN499" s="13">
        <v>2.7925319999999999E-4</v>
      </c>
      <c r="GO499" s="13">
        <v>2.7878469999999999E-4</v>
      </c>
      <c r="GP499" s="13">
        <v>2.7801699999999998E-4</v>
      </c>
      <c r="GQ499" s="13">
        <v>2.7699909999999998E-4</v>
      </c>
      <c r="GR499" s="13">
        <v>2.7573650000000001E-4</v>
      </c>
      <c r="GS499" s="13">
        <v>2.7418609999999997E-4</v>
      </c>
      <c r="GT499" s="13">
        <v>2.7253390000000002E-4</v>
      </c>
      <c r="GU499" s="13">
        <v>2.709794E-4</v>
      </c>
      <c r="GV499" s="13">
        <v>2.6952379999999998E-4</v>
      </c>
      <c r="GW499" s="13">
        <v>2.68278E-4</v>
      </c>
      <c r="GX499" s="13">
        <v>2.6743140000000002E-4</v>
      </c>
    </row>
    <row r="500" spans="1:206" x14ac:dyDescent="0.25">
      <c r="A500" s="13" t="str">
        <f t="shared" si="6"/>
        <v>Boom-ULTRA COARSE-1.2-7-60</v>
      </c>
      <c r="B500" s="13" t="s">
        <v>57</v>
      </c>
      <c r="C500" s="13" t="s">
        <v>42</v>
      </c>
      <c r="D500" s="23">
        <v>1.2</v>
      </c>
      <c r="E500" s="23">
        <v>7</v>
      </c>
      <c r="F500" s="32">
        <v>60</v>
      </c>
      <c r="G500" s="13">
        <v>1.830116E-2</v>
      </c>
      <c r="H500" s="13">
        <v>1.181809E-2</v>
      </c>
      <c r="I500" s="13">
        <v>9.1459699999999998E-3</v>
      </c>
      <c r="J500" s="13">
        <v>7.4985670000000003E-3</v>
      </c>
      <c r="K500" s="13">
        <v>6.4049529999999997E-3</v>
      </c>
      <c r="L500" s="13">
        <v>5.5997219999999997E-3</v>
      </c>
      <c r="M500" s="13">
        <v>5.2564350000000003E-3</v>
      </c>
      <c r="N500" s="13">
        <v>5.1101799999999998E-3</v>
      </c>
      <c r="O500" s="13">
        <v>4.954417E-3</v>
      </c>
      <c r="P500" s="13">
        <v>4.7509910000000004E-3</v>
      </c>
      <c r="Q500" s="13">
        <v>4.489135E-3</v>
      </c>
      <c r="R500" s="13">
        <v>4.1718060000000001E-3</v>
      </c>
      <c r="S500" s="13">
        <v>3.805775E-3</v>
      </c>
      <c r="T500" s="13">
        <v>3.4040780000000001E-3</v>
      </c>
      <c r="U500" s="13">
        <v>2.9783090000000002E-3</v>
      </c>
      <c r="V500" s="13">
        <v>2.5509980000000001E-3</v>
      </c>
      <c r="W500" s="13">
        <v>2.1360279999999999E-3</v>
      </c>
      <c r="X500" s="13">
        <v>1.9642349999999999E-3</v>
      </c>
      <c r="Y500" s="13">
        <v>1.8344450000000001E-3</v>
      </c>
      <c r="Z500" s="13">
        <v>1.7309630000000001E-3</v>
      </c>
      <c r="AA500" s="13">
        <v>1.6481309999999999E-3</v>
      </c>
      <c r="AB500" s="13">
        <v>1.5819549999999999E-3</v>
      </c>
      <c r="AC500" s="13">
        <v>1.5300139999999999E-3</v>
      </c>
      <c r="AD500" s="13">
        <v>1.4860590000000001E-3</v>
      </c>
      <c r="AE500" s="13">
        <v>1.4466150000000001E-3</v>
      </c>
      <c r="AF500" s="13">
        <v>1.4106259999999999E-3</v>
      </c>
      <c r="AG500" s="13">
        <v>1.3769870000000001E-3</v>
      </c>
      <c r="AH500" s="13">
        <v>1.345689E-3</v>
      </c>
      <c r="AI500" s="13">
        <v>1.3162600000000001E-3</v>
      </c>
      <c r="AJ500" s="13">
        <v>1.2883529999999999E-3</v>
      </c>
      <c r="AK500" s="13">
        <v>1.2617539999999999E-3</v>
      </c>
      <c r="AL500" s="13">
        <v>1.236055E-3</v>
      </c>
      <c r="AM500" s="13">
        <v>1.2111520000000001E-3</v>
      </c>
      <c r="AN500" s="13">
        <v>1.1877140000000001E-3</v>
      </c>
      <c r="AO500" s="13">
        <v>1.1649010000000001E-3</v>
      </c>
      <c r="AP500" s="13">
        <v>1.143008E-3</v>
      </c>
      <c r="AQ500" s="13">
        <v>1.121604E-3</v>
      </c>
      <c r="AR500" s="13">
        <v>1.1012909999999999E-3</v>
      </c>
      <c r="AS500" s="13">
        <v>1.0816650000000001E-3</v>
      </c>
      <c r="AT500" s="13">
        <v>1.063615E-3</v>
      </c>
      <c r="AU500" s="13">
        <v>1.0457349999999999E-3</v>
      </c>
      <c r="AV500" s="13">
        <v>1.0286710000000001E-3</v>
      </c>
      <c r="AW500" s="13">
        <v>1.0125690000000001E-3</v>
      </c>
      <c r="AX500" s="13">
        <v>9.9710490000000005E-4</v>
      </c>
      <c r="AY500" s="13">
        <v>9.8216740000000007E-4</v>
      </c>
      <c r="AZ500" s="13">
        <v>9.6748850000000003E-4</v>
      </c>
      <c r="BA500" s="13">
        <v>9.5333150000000003E-4</v>
      </c>
      <c r="BB500" s="13">
        <v>9.3987179999999995E-4</v>
      </c>
      <c r="BC500" s="13">
        <v>9.2670320000000004E-4</v>
      </c>
      <c r="BD500" s="13">
        <v>9.1442960000000001E-4</v>
      </c>
      <c r="BE500" s="13">
        <v>9.0190270000000002E-4</v>
      </c>
      <c r="BF500" s="13">
        <v>8.8944790000000001E-4</v>
      </c>
      <c r="BG500" s="13">
        <v>8.7753280000000004E-4</v>
      </c>
      <c r="BH500" s="13">
        <v>8.6609339999999999E-4</v>
      </c>
      <c r="BI500" s="13">
        <v>8.5480959999999998E-4</v>
      </c>
      <c r="BJ500" s="13">
        <v>8.4373469999999998E-4</v>
      </c>
      <c r="BK500" s="13">
        <v>8.3295790000000004E-4</v>
      </c>
      <c r="BL500" s="13">
        <v>8.2231929999999995E-4</v>
      </c>
      <c r="BM500" s="13">
        <v>8.1193849999999996E-4</v>
      </c>
      <c r="BN500" s="13">
        <v>8.0180330000000001E-4</v>
      </c>
      <c r="BO500" s="13">
        <v>7.9151489999999998E-4</v>
      </c>
      <c r="BP500" s="13">
        <v>7.816667E-4</v>
      </c>
      <c r="BQ500" s="13">
        <v>7.7200269999999995E-4</v>
      </c>
      <c r="BR500" s="13">
        <v>7.6208389999999997E-4</v>
      </c>
      <c r="BS500" s="13">
        <v>7.5240759999999996E-4</v>
      </c>
      <c r="BT500" s="13">
        <v>7.4307129999999998E-4</v>
      </c>
      <c r="BU500" s="13">
        <v>7.3374270000000003E-4</v>
      </c>
      <c r="BV500" s="13">
        <v>7.2456910000000003E-4</v>
      </c>
      <c r="BW500" s="13">
        <v>7.1567759999999995E-4</v>
      </c>
      <c r="BX500" s="13">
        <v>7.064978E-4</v>
      </c>
      <c r="BY500" s="13">
        <v>6.9739979999999997E-4</v>
      </c>
      <c r="BZ500" s="13">
        <v>6.8848990000000001E-4</v>
      </c>
      <c r="CA500" s="13">
        <v>6.7919530000000005E-4</v>
      </c>
      <c r="CB500" s="13">
        <v>6.702988E-4</v>
      </c>
      <c r="CC500" s="13">
        <v>6.6129570000000003E-4</v>
      </c>
      <c r="CD500" s="13">
        <v>6.5267090000000003E-4</v>
      </c>
      <c r="CE500" s="13">
        <v>6.4378829999999995E-4</v>
      </c>
      <c r="CF500" s="13">
        <v>6.3513199999999995E-4</v>
      </c>
      <c r="CG500" s="13">
        <v>6.2648160000000001E-4</v>
      </c>
      <c r="CH500" s="13">
        <v>6.175849E-4</v>
      </c>
      <c r="CI500" s="13">
        <v>6.0883780000000004E-4</v>
      </c>
      <c r="CJ500" s="13">
        <v>6.0062549999999998E-4</v>
      </c>
      <c r="CK500" s="13">
        <v>5.9216480000000001E-4</v>
      </c>
      <c r="CL500" s="13">
        <v>5.8400040000000002E-4</v>
      </c>
      <c r="CM500" s="13">
        <v>5.7619270000000002E-4</v>
      </c>
      <c r="CN500" s="13">
        <v>5.6840920000000004E-4</v>
      </c>
      <c r="CO500" s="13">
        <v>5.6018949999999995E-4</v>
      </c>
      <c r="CP500" s="13">
        <v>5.5209620000000004E-4</v>
      </c>
      <c r="CQ500" s="13">
        <v>5.4395430000000002E-4</v>
      </c>
      <c r="CR500" s="13">
        <v>5.3620019999999998E-4</v>
      </c>
      <c r="CS500" s="13">
        <v>5.2871989999999996E-4</v>
      </c>
      <c r="CT500" s="13">
        <v>5.2131569999999997E-4</v>
      </c>
      <c r="CU500" s="13">
        <v>5.1420290000000004E-4</v>
      </c>
      <c r="CV500" s="13">
        <v>5.0751889999999997E-4</v>
      </c>
      <c r="CW500" s="13">
        <v>5.0082930000000005E-4</v>
      </c>
      <c r="CX500" s="13">
        <v>4.9401849999999999E-4</v>
      </c>
      <c r="CY500" s="13">
        <v>4.8751360000000001E-4</v>
      </c>
      <c r="CZ500" s="13">
        <v>4.811088E-4</v>
      </c>
      <c r="DA500" s="13">
        <v>4.7468469999999998E-4</v>
      </c>
      <c r="DB500" s="13">
        <v>4.686941E-4</v>
      </c>
      <c r="DC500" s="13">
        <v>4.6290589999999998E-4</v>
      </c>
      <c r="DD500" s="13">
        <v>4.5709720000000002E-4</v>
      </c>
      <c r="DE500" s="13">
        <v>4.5172499999999999E-4</v>
      </c>
      <c r="DF500" s="13">
        <v>4.463782E-4</v>
      </c>
      <c r="DG500" s="13">
        <v>4.4122999999999998E-4</v>
      </c>
      <c r="DH500" s="13">
        <v>4.3618619999999999E-4</v>
      </c>
      <c r="DI500" s="13">
        <v>4.3108900000000001E-4</v>
      </c>
      <c r="DJ500" s="13">
        <v>4.2616699999999997E-4</v>
      </c>
      <c r="DK500" s="13">
        <v>4.213253E-4</v>
      </c>
      <c r="DL500" s="13">
        <v>4.1698990000000002E-4</v>
      </c>
      <c r="DM500" s="13">
        <v>4.1273230000000001E-4</v>
      </c>
      <c r="DN500" s="13">
        <v>4.0844070000000001E-4</v>
      </c>
      <c r="DO500" s="13">
        <v>4.044408E-4</v>
      </c>
      <c r="DP500" s="13">
        <v>4.0055709999999999E-4</v>
      </c>
      <c r="DQ500" s="13">
        <v>3.9655410000000001E-4</v>
      </c>
      <c r="DR500" s="13">
        <v>3.9268989999999998E-4</v>
      </c>
      <c r="DS500" s="13">
        <v>3.8918950000000003E-4</v>
      </c>
      <c r="DT500" s="13">
        <v>3.8581830000000001E-4</v>
      </c>
      <c r="DU500" s="13">
        <v>3.8258600000000003E-4</v>
      </c>
      <c r="DV500" s="13">
        <v>3.7949879999999998E-4</v>
      </c>
      <c r="DW500" s="13">
        <v>3.7626080000000001E-4</v>
      </c>
      <c r="DX500" s="13">
        <v>3.7304979999999997E-4</v>
      </c>
      <c r="DY500" s="13">
        <v>3.6980850000000002E-4</v>
      </c>
      <c r="DZ500" s="13">
        <v>3.6672350000000001E-4</v>
      </c>
      <c r="EA500" s="13">
        <v>3.638278E-4</v>
      </c>
      <c r="EB500" s="13">
        <v>3.6107089999999999E-4</v>
      </c>
      <c r="EC500" s="13">
        <v>3.5816610000000002E-4</v>
      </c>
      <c r="ED500" s="13">
        <v>3.5527639999999999E-4</v>
      </c>
      <c r="EE500" s="13">
        <v>3.5271659999999998E-4</v>
      </c>
      <c r="EF500" s="13">
        <v>3.5007480000000002E-4</v>
      </c>
      <c r="EG500" s="13">
        <v>3.474315E-4</v>
      </c>
      <c r="EH500" s="13">
        <v>3.4485199999999998E-4</v>
      </c>
      <c r="EI500" s="13">
        <v>3.4199529999999999E-4</v>
      </c>
      <c r="EJ500" s="13">
        <v>3.3910720000000002E-4</v>
      </c>
      <c r="EK500" s="13">
        <v>3.3625560000000003E-4</v>
      </c>
      <c r="EL500" s="13">
        <v>3.3355800000000002E-4</v>
      </c>
      <c r="EM500" s="13">
        <v>3.3106180000000001E-4</v>
      </c>
      <c r="EN500" s="13">
        <v>3.285106E-4</v>
      </c>
      <c r="EO500" s="13">
        <v>3.260898E-4</v>
      </c>
      <c r="EP500" s="13">
        <v>3.2397110000000003E-4</v>
      </c>
      <c r="EQ500" s="13">
        <v>3.2175850000000001E-4</v>
      </c>
      <c r="ER500" s="13">
        <v>3.1953670000000001E-4</v>
      </c>
      <c r="ES500" s="13">
        <v>3.1738699999999998E-4</v>
      </c>
      <c r="ET500" s="13">
        <v>3.1510030000000001E-4</v>
      </c>
      <c r="EU500" s="13">
        <v>3.1276829999999999E-4</v>
      </c>
      <c r="EV500" s="13">
        <v>3.1048460000000002E-4</v>
      </c>
      <c r="EW500" s="13">
        <v>3.0793440000000002E-4</v>
      </c>
      <c r="EX500" s="13">
        <v>3.0529930000000003E-4</v>
      </c>
      <c r="EY500" s="13">
        <v>3.0291489999999998E-4</v>
      </c>
      <c r="EZ500" s="13">
        <v>3.0053479999999998E-4</v>
      </c>
      <c r="FA500" s="13">
        <v>2.9808690000000001E-4</v>
      </c>
      <c r="FB500" s="13">
        <v>2.958196E-4</v>
      </c>
      <c r="FC500" s="13">
        <v>2.9380090000000002E-4</v>
      </c>
      <c r="FD500" s="13">
        <v>2.9185769999999999E-4</v>
      </c>
      <c r="FE500" s="13">
        <v>2.898377E-4</v>
      </c>
      <c r="FF500" s="13">
        <v>2.87507E-4</v>
      </c>
      <c r="FG500" s="13">
        <v>2.8490269999999999E-4</v>
      </c>
      <c r="FH500" s="13">
        <v>2.822034E-4</v>
      </c>
      <c r="FI500" s="13">
        <v>2.7951659999999999E-4</v>
      </c>
      <c r="FJ500" s="13">
        <v>2.7684859999999999E-4</v>
      </c>
      <c r="FK500" s="13">
        <v>2.7417369999999997E-4</v>
      </c>
      <c r="FL500" s="13">
        <v>2.7173909999999999E-4</v>
      </c>
      <c r="FM500" s="13">
        <v>2.6935229999999999E-4</v>
      </c>
      <c r="FN500" s="13">
        <v>2.6708379999999999E-4</v>
      </c>
      <c r="FO500" s="13">
        <v>2.6498059999999999E-4</v>
      </c>
      <c r="FP500" s="13">
        <v>2.6287350000000001E-4</v>
      </c>
      <c r="FQ500" s="13">
        <v>2.6062589999999999E-4</v>
      </c>
      <c r="FR500" s="13">
        <v>2.5846389999999999E-4</v>
      </c>
      <c r="FS500" s="13">
        <v>2.5614609999999999E-4</v>
      </c>
      <c r="FT500" s="13">
        <v>2.5340710000000002E-4</v>
      </c>
      <c r="FU500" s="13">
        <v>2.5082309999999999E-4</v>
      </c>
      <c r="FV500" s="13">
        <v>2.482858E-4</v>
      </c>
      <c r="FW500" s="13">
        <v>2.4545289999999999E-4</v>
      </c>
      <c r="FX500" s="13">
        <v>2.4285769999999999E-4</v>
      </c>
      <c r="FY500" s="13">
        <v>2.402091E-4</v>
      </c>
      <c r="FZ500" s="13">
        <v>2.3741990000000001E-4</v>
      </c>
      <c r="GA500" s="13">
        <v>2.3501380000000001E-4</v>
      </c>
      <c r="GB500" s="13">
        <v>2.3297840000000001E-4</v>
      </c>
      <c r="GC500" s="13">
        <v>2.3092269999999999E-4</v>
      </c>
      <c r="GD500" s="13">
        <v>2.2902630000000001E-4</v>
      </c>
      <c r="GE500" s="13">
        <v>2.2737629999999999E-4</v>
      </c>
      <c r="GF500" s="13">
        <v>2.255352E-4</v>
      </c>
      <c r="GG500" s="13">
        <v>2.234394E-4</v>
      </c>
      <c r="GH500" s="13">
        <v>2.212921E-4</v>
      </c>
      <c r="GI500" s="13">
        <v>2.1899579999999999E-4</v>
      </c>
      <c r="GJ500" s="13">
        <v>2.167111E-4</v>
      </c>
      <c r="GK500" s="13">
        <v>2.146835E-4</v>
      </c>
      <c r="GL500" s="13">
        <v>2.1290109999999999E-4</v>
      </c>
      <c r="GM500" s="13">
        <v>2.1128290000000001E-4</v>
      </c>
      <c r="GN500" s="13">
        <v>2.099174E-4</v>
      </c>
      <c r="GO500" s="13">
        <v>2.086674E-4</v>
      </c>
      <c r="GP500" s="13">
        <v>2.071989E-4</v>
      </c>
      <c r="GQ500" s="13">
        <v>2.0586089999999999E-4</v>
      </c>
      <c r="GR500" s="13">
        <v>2.0469419999999999E-4</v>
      </c>
      <c r="GS500" s="13">
        <v>2.0313309999999999E-4</v>
      </c>
      <c r="GT500" s="13">
        <v>2.015078E-4</v>
      </c>
      <c r="GU500" s="13">
        <v>1.999987E-4</v>
      </c>
      <c r="GV500" s="13">
        <v>1.9843770000000001E-4</v>
      </c>
      <c r="GW500" s="13">
        <v>1.9694530000000001E-4</v>
      </c>
      <c r="GX500" s="13">
        <v>1.956774E-4</v>
      </c>
    </row>
    <row r="501" spans="1:206" x14ac:dyDescent="0.25">
      <c r="A501" s="13" t="str">
        <f t="shared" si="6"/>
        <v>Boom-ULTRA COARSE-1.2-20-20</v>
      </c>
      <c r="B501" s="13" t="s">
        <v>57</v>
      </c>
      <c r="C501" s="13" t="s">
        <v>42</v>
      </c>
      <c r="D501" s="23">
        <v>1.2</v>
      </c>
      <c r="E501" s="23">
        <v>20</v>
      </c>
      <c r="F501" s="32">
        <v>20</v>
      </c>
      <c r="G501" s="13">
        <v>4.5537179999999997E-2</v>
      </c>
      <c r="H501" s="13">
        <v>3.3294730000000002E-2</v>
      </c>
      <c r="I501" s="13">
        <v>2.545942E-2</v>
      </c>
      <c r="J501" s="13">
        <v>2.1904779999999999E-2</v>
      </c>
      <c r="K501" s="13">
        <v>1.8704149999999999E-2</v>
      </c>
      <c r="L501" s="13">
        <v>1.6418680000000001E-2</v>
      </c>
      <c r="M501" s="13">
        <v>1.430942E-2</v>
      </c>
      <c r="N501" s="13">
        <v>1.257837E-2</v>
      </c>
      <c r="O501" s="13">
        <v>1.1026670000000001E-2</v>
      </c>
      <c r="P501" s="13">
        <v>9.6867229999999995E-3</v>
      </c>
      <c r="Q501" s="13">
        <v>8.4747869999999993E-3</v>
      </c>
      <c r="R501" s="13">
        <v>7.3555510000000001E-3</v>
      </c>
      <c r="S501" s="13">
        <v>6.315785E-3</v>
      </c>
      <c r="T501" s="13">
        <v>5.3600640000000003E-3</v>
      </c>
      <c r="U501" s="13">
        <v>4.5112030000000001E-3</v>
      </c>
      <c r="V501" s="13">
        <v>3.7506919999999999E-3</v>
      </c>
      <c r="W501" s="13">
        <v>3.0837059999999999E-3</v>
      </c>
      <c r="X501" s="13">
        <v>2.7011800000000001E-3</v>
      </c>
      <c r="Y501" s="13">
        <v>2.3878950000000001E-3</v>
      </c>
      <c r="Z501" s="13">
        <v>2.1281669999999998E-3</v>
      </c>
      <c r="AA501" s="13">
        <v>1.90844E-3</v>
      </c>
      <c r="AB501" s="13">
        <v>1.7219519999999999E-3</v>
      </c>
      <c r="AC501" s="13">
        <v>1.5629019999999999E-3</v>
      </c>
      <c r="AD501" s="13">
        <v>1.425714E-3</v>
      </c>
      <c r="AE501" s="13">
        <v>1.30484E-3</v>
      </c>
      <c r="AF501" s="13">
        <v>1.201592E-3</v>
      </c>
      <c r="AG501" s="13">
        <v>1.1088210000000001E-3</v>
      </c>
      <c r="AH501" s="13">
        <v>1.0263E-3</v>
      </c>
      <c r="AI501" s="13">
        <v>9.535527E-4</v>
      </c>
      <c r="AJ501" s="13">
        <v>8.8751770000000002E-4</v>
      </c>
      <c r="AK501" s="13">
        <v>8.2842240000000002E-4</v>
      </c>
      <c r="AL501" s="13">
        <v>7.7603399999999999E-4</v>
      </c>
      <c r="AM501" s="13">
        <v>7.2798959999999995E-4</v>
      </c>
      <c r="AN501" s="13">
        <v>6.84638E-4</v>
      </c>
      <c r="AO501" s="13">
        <v>6.4543599999999999E-4</v>
      </c>
      <c r="AP501" s="13">
        <v>6.0885479999999998E-4</v>
      </c>
      <c r="AQ501" s="13">
        <v>5.763001E-4</v>
      </c>
      <c r="AR501" s="13">
        <v>5.4714080000000005E-4</v>
      </c>
      <c r="AS501" s="13">
        <v>5.2044050000000001E-4</v>
      </c>
      <c r="AT501" s="13">
        <v>4.9617490000000003E-4</v>
      </c>
      <c r="AU501" s="13">
        <v>4.742848E-4</v>
      </c>
      <c r="AV501" s="13">
        <v>4.544447E-4</v>
      </c>
      <c r="AW501" s="13">
        <v>4.36191E-4</v>
      </c>
      <c r="AX501" s="13">
        <v>4.1877039999999998E-4</v>
      </c>
      <c r="AY501" s="13">
        <v>4.0348339999999997E-4</v>
      </c>
      <c r="AZ501" s="13">
        <v>3.8928059999999997E-4</v>
      </c>
      <c r="BA501" s="13">
        <v>3.7614510000000002E-4</v>
      </c>
      <c r="BB501" s="13">
        <v>3.6395410000000003E-4</v>
      </c>
      <c r="BC501" s="13">
        <v>3.5319490000000002E-4</v>
      </c>
      <c r="BD501" s="13">
        <v>3.426293E-4</v>
      </c>
      <c r="BE501" s="13">
        <v>3.3340760000000002E-4</v>
      </c>
      <c r="BF501" s="13">
        <v>3.2421110000000001E-4</v>
      </c>
      <c r="BG501" s="13">
        <v>3.1562050000000003E-4</v>
      </c>
      <c r="BH501" s="13">
        <v>3.0770949999999999E-4</v>
      </c>
      <c r="BI501" s="13">
        <v>2.9993149999999998E-4</v>
      </c>
      <c r="BJ501" s="13">
        <v>2.9253619999999999E-4</v>
      </c>
      <c r="BK501" s="13">
        <v>2.8565600000000002E-4</v>
      </c>
      <c r="BL501" s="13">
        <v>2.7908540000000002E-4</v>
      </c>
      <c r="BM501" s="13">
        <v>2.726917E-4</v>
      </c>
      <c r="BN501" s="13">
        <v>2.6702490000000002E-4</v>
      </c>
      <c r="BO501" s="13">
        <v>2.6150970000000001E-4</v>
      </c>
      <c r="BP501" s="13">
        <v>2.56696E-4</v>
      </c>
      <c r="BQ501" s="13">
        <v>2.5216570000000002E-4</v>
      </c>
      <c r="BR501" s="13">
        <v>2.4806639999999999E-4</v>
      </c>
      <c r="BS501" s="13">
        <v>2.441276E-4</v>
      </c>
      <c r="BT501" s="13">
        <v>2.4022940000000001E-4</v>
      </c>
      <c r="BU501" s="13">
        <v>2.3672189999999999E-4</v>
      </c>
      <c r="BV501" s="13">
        <v>2.3327919999999999E-4</v>
      </c>
      <c r="BW501" s="13">
        <v>2.303195E-4</v>
      </c>
      <c r="BX501" s="13">
        <v>2.270254E-4</v>
      </c>
      <c r="BY501" s="13">
        <v>2.237761E-4</v>
      </c>
      <c r="BZ501" s="13">
        <v>2.203831E-4</v>
      </c>
      <c r="CA501" s="13">
        <v>2.1700760000000001E-4</v>
      </c>
      <c r="CB501" s="13">
        <v>2.1356669999999999E-4</v>
      </c>
      <c r="CC501" s="13">
        <v>2.1022219999999999E-4</v>
      </c>
      <c r="CD501" s="13">
        <v>2.0723599999999999E-4</v>
      </c>
      <c r="CE501" s="13">
        <v>2.042469E-4</v>
      </c>
      <c r="CF501" s="13">
        <v>2.0094690000000001E-4</v>
      </c>
      <c r="CG501" s="13">
        <v>1.9803679999999999E-4</v>
      </c>
      <c r="CH501" s="13">
        <v>1.9514329999999999E-4</v>
      </c>
      <c r="CI501" s="13">
        <v>1.9247399999999999E-4</v>
      </c>
      <c r="CJ501" s="13">
        <v>1.90108E-4</v>
      </c>
      <c r="CK501" s="13">
        <v>1.874442E-4</v>
      </c>
      <c r="CL501" s="13">
        <v>1.8473919999999999E-4</v>
      </c>
      <c r="CM501" s="13">
        <v>1.821258E-4</v>
      </c>
      <c r="CN501" s="13">
        <v>1.7950919999999999E-4</v>
      </c>
      <c r="CO501" s="13">
        <v>1.770702E-4</v>
      </c>
      <c r="CP501" s="13">
        <v>1.7504980000000001E-4</v>
      </c>
      <c r="CQ501" s="13">
        <v>1.7290909999999999E-4</v>
      </c>
      <c r="CR501" s="13">
        <v>1.7062229999999999E-4</v>
      </c>
      <c r="CS501" s="13">
        <v>1.6844059999999999E-4</v>
      </c>
      <c r="CT501" s="13">
        <v>1.656846E-4</v>
      </c>
      <c r="CU501" s="13">
        <v>1.633731E-4</v>
      </c>
      <c r="CV501" s="13">
        <v>1.615043E-4</v>
      </c>
      <c r="CW501" s="13">
        <v>1.5927439999999999E-4</v>
      </c>
      <c r="CX501" s="13">
        <v>1.573934E-4</v>
      </c>
      <c r="CY501" s="13">
        <v>1.555088E-4</v>
      </c>
      <c r="CZ501" s="13">
        <v>1.5346930000000001E-4</v>
      </c>
      <c r="DA501" s="13">
        <v>1.514919E-4</v>
      </c>
      <c r="DB501" s="13">
        <v>1.4943199999999999E-4</v>
      </c>
      <c r="DC501" s="13">
        <v>1.4771129999999999E-4</v>
      </c>
      <c r="DD501" s="13">
        <v>1.4650819999999999E-4</v>
      </c>
      <c r="DE501" s="13">
        <v>1.452607E-4</v>
      </c>
      <c r="DF501" s="13">
        <v>1.4404469999999999E-4</v>
      </c>
      <c r="DG501" s="13">
        <v>1.4334910000000001E-4</v>
      </c>
      <c r="DH501" s="13">
        <v>1.4252730000000001E-4</v>
      </c>
      <c r="DI501" s="13">
        <v>1.4151960000000001E-4</v>
      </c>
      <c r="DJ501" s="13">
        <v>1.403861E-4</v>
      </c>
      <c r="DK501" s="13">
        <v>1.3932610000000001E-4</v>
      </c>
      <c r="DL501" s="13">
        <v>1.385643E-4</v>
      </c>
      <c r="DM501" s="13">
        <v>1.3813620000000001E-4</v>
      </c>
      <c r="DN501" s="13">
        <v>1.3728119999999999E-4</v>
      </c>
      <c r="DO501" s="13">
        <v>1.367153E-4</v>
      </c>
      <c r="DP501" s="13">
        <v>1.3616189999999999E-4</v>
      </c>
      <c r="DQ501" s="13">
        <v>1.3522229999999999E-4</v>
      </c>
      <c r="DR501" s="13">
        <v>1.3447970000000001E-4</v>
      </c>
      <c r="DS501" s="13">
        <v>1.338279E-4</v>
      </c>
      <c r="DT501" s="13">
        <v>1.333498E-4</v>
      </c>
      <c r="DU501" s="13">
        <v>1.3281250000000001E-4</v>
      </c>
      <c r="DV501" s="13">
        <v>1.3232270000000001E-4</v>
      </c>
      <c r="DW501" s="13">
        <v>1.316202E-4</v>
      </c>
      <c r="DX501" s="13">
        <v>1.3092790000000001E-4</v>
      </c>
      <c r="DY501" s="13">
        <v>1.304783E-4</v>
      </c>
      <c r="DZ501" s="13">
        <v>1.300816E-4</v>
      </c>
      <c r="EA501" s="13">
        <v>1.3004229999999999E-4</v>
      </c>
      <c r="EB501" s="13">
        <v>1.2978560000000001E-4</v>
      </c>
      <c r="EC501" s="13">
        <v>1.2926910000000001E-4</v>
      </c>
      <c r="ED501" s="13">
        <v>1.2874140000000001E-4</v>
      </c>
      <c r="EE501" s="13">
        <v>1.281869E-4</v>
      </c>
      <c r="EF501" s="13">
        <v>1.2756740000000001E-4</v>
      </c>
      <c r="EG501" s="13">
        <v>1.2694200000000001E-4</v>
      </c>
      <c r="EH501" s="13">
        <v>1.2684330000000001E-4</v>
      </c>
      <c r="EI501" s="13">
        <v>1.2678160000000001E-4</v>
      </c>
      <c r="EJ501" s="13">
        <v>1.263201E-4</v>
      </c>
      <c r="EK501" s="13">
        <v>1.2557980000000001E-4</v>
      </c>
      <c r="EL501" s="13">
        <v>1.2514169999999999E-4</v>
      </c>
      <c r="EM501" s="13">
        <v>1.2484510000000001E-4</v>
      </c>
      <c r="EN501" s="13">
        <v>1.244424E-4</v>
      </c>
      <c r="EO501" s="13">
        <v>1.2420549999999999E-4</v>
      </c>
      <c r="EP501" s="13">
        <v>1.2421000000000001E-4</v>
      </c>
      <c r="EQ501" s="13">
        <v>1.2420620000000001E-4</v>
      </c>
      <c r="ER501" s="13">
        <v>1.236609E-4</v>
      </c>
      <c r="ES501" s="13">
        <v>1.2283380000000001E-4</v>
      </c>
      <c r="ET501" s="13">
        <v>1.220898E-4</v>
      </c>
      <c r="EU501" s="13">
        <v>1.216459E-4</v>
      </c>
      <c r="EV501" s="13">
        <v>1.2097510000000001E-4</v>
      </c>
      <c r="EW501" s="13">
        <v>1.203564E-4</v>
      </c>
      <c r="EX501" s="13">
        <v>1.202605E-4</v>
      </c>
      <c r="EY501" s="13">
        <v>1.202841E-4</v>
      </c>
      <c r="EZ501" s="13">
        <v>1.201244E-4</v>
      </c>
      <c r="FA501" s="13">
        <v>1.198484E-4</v>
      </c>
      <c r="FB501" s="13">
        <v>1.1957559999999999E-4</v>
      </c>
      <c r="FC501" s="13">
        <v>1.191224E-4</v>
      </c>
      <c r="FD501" s="13">
        <v>1.1862109999999999E-4</v>
      </c>
      <c r="FE501" s="13">
        <v>1.178932E-4</v>
      </c>
      <c r="FF501" s="13">
        <v>1.170027E-4</v>
      </c>
      <c r="FG501" s="13">
        <v>1.16327E-4</v>
      </c>
      <c r="FH501" s="13">
        <v>1.1554790000000001E-4</v>
      </c>
      <c r="FI501" s="13">
        <v>1.145898E-4</v>
      </c>
      <c r="FJ501" s="13">
        <v>1.1388939999999999E-4</v>
      </c>
      <c r="FK501" s="13">
        <v>1.135136E-4</v>
      </c>
      <c r="FL501" s="13">
        <v>1.132538E-4</v>
      </c>
      <c r="FM501" s="13">
        <v>1.132011E-4</v>
      </c>
      <c r="FN501" s="13">
        <v>1.1328940000000001E-4</v>
      </c>
      <c r="FO501" s="13">
        <v>1.130477E-4</v>
      </c>
      <c r="FP501" s="13">
        <v>1.128213E-4</v>
      </c>
      <c r="FQ501" s="13">
        <v>1.126746E-4</v>
      </c>
      <c r="FR501" s="13">
        <v>1.1212410000000001E-4</v>
      </c>
      <c r="FS501" s="13">
        <v>1.11388E-4</v>
      </c>
      <c r="FT501" s="13">
        <v>1.104257E-4</v>
      </c>
      <c r="FU501" s="13">
        <v>1.0925669999999999E-4</v>
      </c>
      <c r="FV501" s="13">
        <v>1.082484E-4</v>
      </c>
      <c r="FW501" s="13">
        <v>1.073468E-4</v>
      </c>
      <c r="FX501" s="13">
        <v>1.065409E-4</v>
      </c>
      <c r="FY501" s="13">
        <v>1.0641290000000001E-4</v>
      </c>
      <c r="FZ501" s="13">
        <v>1.067275E-4</v>
      </c>
      <c r="GA501" s="13">
        <v>1.0685150000000001E-4</v>
      </c>
      <c r="GB501" s="13">
        <v>1.069915E-4</v>
      </c>
      <c r="GC501" s="13">
        <v>1.0731629999999999E-4</v>
      </c>
      <c r="GD501" s="13">
        <v>1.075273E-4</v>
      </c>
      <c r="GE501" s="13">
        <v>1.0738099999999999E-4</v>
      </c>
      <c r="GF501" s="13">
        <v>1.069408E-4</v>
      </c>
      <c r="GG501" s="13">
        <v>1.063985E-4</v>
      </c>
      <c r="GH501" s="13">
        <v>1.057386E-4</v>
      </c>
      <c r="GI501" s="13">
        <v>1.047965E-4</v>
      </c>
      <c r="GJ501" s="13">
        <v>1.0373439999999999E-4</v>
      </c>
      <c r="GK501" s="13">
        <v>1.027976E-4</v>
      </c>
      <c r="GL501" s="13">
        <v>1.022559E-4</v>
      </c>
      <c r="GM501" s="13">
        <v>1.020268E-4</v>
      </c>
      <c r="GN501" s="13">
        <v>1.018274E-4</v>
      </c>
      <c r="GO501" s="13">
        <v>1.019178E-4</v>
      </c>
      <c r="GP501" s="13">
        <v>1.024146E-4</v>
      </c>
      <c r="GQ501" s="13">
        <v>1.0290250000000001E-4</v>
      </c>
      <c r="GR501" s="13">
        <v>1.03194E-4</v>
      </c>
      <c r="GS501" s="13">
        <v>1.0332870000000001E-4</v>
      </c>
      <c r="GT501" s="13">
        <v>1.032184E-4</v>
      </c>
      <c r="GU501" s="13">
        <v>1.0288429999999999E-4</v>
      </c>
      <c r="GV501" s="13">
        <v>1.023902E-4</v>
      </c>
      <c r="GW501" s="13">
        <v>1.016288E-4</v>
      </c>
      <c r="GX501" s="13">
        <v>1.009381E-4</v>
      </c>
    </row>
    <row r="502" spans="1:206" x14ac:dyDescent="0.25">
      <c r="A502" s="13" t="str">
        <f t="shared" si="6"/>
        <v>Boom-ULTRA COARSE-1.2-14-20</v>
      </c>
      <c r="B502" s="13" t="s">
        <v>57</v>
      </c>
      <c r="C502" s="13" t="s">
        <v>42</v>
      </c>
      <c r="D502" s="23">
        <v>1.2</v>
      </c>
      <c r="E502" s="23">
        <v>14</v>
      </c>
      <c r="F502" s="32">
        <v>20</v>
      </c>
      <c r="G502" s="13">
        <v>3.2568060000000003E-2</v>
      </c>
      <c r="H502" s="13">
        <v>2.249048E-2</v>
      </c>
      <c r="I502" s="13">
        <v>1.6456120000000001E-2</v>
      </c>
      <c r="J502" s="13">
        <v>1.3783180000000001E-2</v>
      </c>
      <c r="K502" s="13">
        <v>1.1610240000000001E-2</v>
      </c>
      <c r="L502" s="13">
        <v>1.0153590000000001E-2</v>
      </c>
      <c r="M502" s="13">
        <v>8.7110099999999999E-3</v>
      </c>
      <c r="N502" s="13">
        <v>7.5121040000000004E-3</v>
      </c>
      <c r="O502" s="13">
        <v>6.4892930000000001E-3</v>
      </c>
      <c r="P502" s="13">
        <v>5.5914119999999996E-3</v>
      </c>
      <c r="Q502" s="13">
        <v>4.8008110000000003E-3</v>
      </c>
      <c r="R502" s="13">
        <v>4.0957700000000003E-3</v>
      </c>
      <c r="S502" s="13">
        <v>3.4890670000000002E-3</v>
      </c>
      <c r="T502" s="13">
        <v>2.9608E-3</v>
      </c>
      <c r="U502" s="13">
        <v>2.4953190000000002E-3</v>
      </c>
      <c r="V502" s="13">
        <v>2.0817600000000002E-3</v>
      </c>
      <c r="W502" s="13">
        <v>1.7154760000000001E-3</v>
      </c>
      <c r="X502" s="13">
        <v>1.507183E-3</v>
      </c>
      <c r="Y502" s="13">
        <v>1.3371730000000001E-3</v>
      </c>
      <c r="Z502" s="13">
        <v>1.1982900000000001E-3</v>
      </c>
      <c r="AA502" s="13">
        <v>1.0810170000000001E-3</v>
      </c>
      <c r="AB502" s="13">
        <v>9.8211270000000007E-4</v>
      </c>
      <c r="AC502" s="13">
        <v>8.978988E-4</v>
      </c>
      <c r="AD502" s="13">
        <v>8.2417980000000003E-4</v>
      </c>
      <c r="AE502" s="13">
        <v>7.6133660000000003E-4</v>
      </c>
      <c r="AF502" s="13">
        <v>7.0632360000000001E-4</v>
      </c>
      <c r="AG502" s="13">
        <v>6.582596E-4</v>
      </c>
      <c r="AH502" s="13">
        <v>6.1656860000000005E-4</v>
      </c>
      <c r="AI502" s="13">
        <v>5.8052169999999999E-4</v>
      </c>
      <c r="AJ502" s="13">
        <v>5.4874709999999996E-4</v>
      </c>
      <c r="AK502" s="13">
        <v>5.2138930000000003E-4</v>
      </c>
      <c r="AL502" s="13">
        <v>4.9751760000000004E-4</v>
      </c>
      <c r="AM502" s="13">
        <v>4.7629939999999999E-4</v>
      </c>
      <c r="AN502" s="13">
        <v>4.5795230000000002E-4</v>
      </c>
      <c r="AO502" s="13">
        <v>4.41407E-4</v>
      </c>
      <c r="AP502" s="13">
        <v>4.2617309999999999E-4</v>
      </c>
      <c r="AQ502" s="13">
        <v>4.1257289999999997E-4</v>
      </c>
      <c r="AR502" s="13">
        <v>3.9988650000000002E-4</v>
      </c>
      <c r="AS502" s="13">
        <v>3.8842869999999998E-4</v>
      </c>
      <c r="AT502" s="13">
        <v>3.7791099999999998E-4</v>
      </c>
      <c r="AU502" s="13">
        <v>3.6825520000000002E-4</v>
      </c>
      <c r="AV502" s="13">
        <v>3.594297E-4</v>
      </c>
      <c r="AW502" s="13">
        <v>3.5157249999999998E-4</v>
      </c>
      <c r="AX502" s="13">
        <v>3.4383379999999999E-4</v>
      </c>
      <c r="AY502" s="13">
        <v>3.3647620000000001E-4</v>
      </c>
      <c r="AZ502" s="13">
        <v>3.2976540000000001E-4</v>
      </c>
      <c r="BA502" s="13">
        <v>3.2280690000000001E-4</v>
      </c>
      <c r="BB502" s="13">
        <v>3.1657350000000001E-4</v>
      </c>
      <c r="BC502" s="13">
        <v>3.1023980000000002E-4</v>
      </c>
      <c r="BD502" s="13">
        <v>3.0430339999999999E-4</v>
      </c>
      <c r="BE502" s="13">
        <v>2.9857739999999999E-4</v>
      </c>
      <c r="BF502" s="13">
        <v>2.9312979999999999E-4</v>
      </c>
      <c r="BG502" s="13">
        <v>2.8780849999999997E-4</v>
      </c>
      <c r="BH502" s="13">
        <v>2.8295860000000003E-4</v>
      </c>
      <c r="BI502" s="13">
        <v>2.7847229999999998E-4</v>
      </c>
      <c r="BJ502" s="13">
        <v>2.740919E-4</v>
      </c>
      <c r="BK502" s="13">
        <v>2.7045230000000001E-4</v>
      </c>
      <c r="BL502" s="13">
        <v>2.6663320000000002E-4</v>
      </c>
      <c r="BM502" s="13">
        <v>2.6314859999999998E-4</v>
      </c>
      <c r="BN502" s="13">
        <v>2.600991E-4</v>
      </c>
      <c r="BO502" s="13">
        <v>2.5700300000000001E-4</v>
      </c>
      <c r="BP502" s="13">
        <v>2.5435319999999998E-4</v>
      </c>
      <c r="BQ502" s="13">
        <v>2.5199279999999998E-4</v>
      </c>
      <c r="BR502" s="13">
        <v>2.4931170000000002E-4</v>
      </c>
      <c r="BS502" s="13">
        <v>2.4656260000000002E-4</v>
      </c>
      <c r="BT502" s="13">
        <v>2.4418680000000003E-4</v>
      </c>
      <c r="BU502" s="13">
        <v>2.415436E-4</v>
      </c>
      <c r="BV502" s="13">
        <v>2.3924290000000001E-4</v>
      </c>
      <c r="BW502" s="13">
        <v>2.372582E-4</v>
      </c>
      <c r="BX502" s="13">
        <v>2.3515710000000001E-4</v>
      </c>
      <c r="BY502" s="13">
        <v>2.330109E-4</v>
      </c>
      <c r="BZ502" s="13">
        <v>2.3071370000000001E-4</v>
      </c>
      <c r="CA502" s="13">
        <v>2.286047E-4</v>
      </c>
      <c r="CB502" s="13">
        <v>2.2682639999999999E-4</v>
      </c>
      <c r="CC502" s="13">
        <v>2.2522549999999999E-4</v>
      </c>
      <c r="CD502" s="13">
        <v>2.235696E-4</v>
      </c>
      <c r="CE502" s="13">
        <v>2.219821E-4</v>
      </c>
      <c r="CF502" s="13">
        <v>2.2034189999999999E-4</v>
      </c>
      <c r="CG502" s="13">
        <v>2.183187E-4</v>
      </c>
      <c r="CH502" s="13">
        <v>2.1638040000000001E-4</v>
      </c>
      <c r="CI502" s="13">
        <v>2.1490379999999999E-4</v>
      </c>
      <c r="CJ502" s="13">
        <v>2.1357719999999999E-4</v>
      </c>
      <c r="CK502" s="13">
        <v>2.1211029999999999E-4</v>
      </c>
      <c r="CL502" s="13">
        <v>2.106361E-4</v>
      </c>
      <c r="CM502" s="13">
        <v>2.0945330000000001E-4</v>
      </c>
      <c r="CN502" s="13">
        <v>2.0788680000000001E-4</v>
      </c>
      <c r="CO502" s="13">
        <v>2.0621929999999999E-4</v>
      </c>
      <c r="CP502" s="13">
        <v>2.0462019999999999E-4</v>
      </c>
      <c r="CQ502" s="13">
        <v>2.0325479999999999E-4</v>
      </c>
      <c r="CR502" s="13">
        <v>2.020403E-4</v>
      </c>
      <c r="CS502" s="13">
        <v>2.0073420000000001E-4</v>
      </c>
      <c r="CT502" s="13">
        <v>1.995155E-4</v>
      </c>
      <c r="CU502" s="13">
        <v>1.9850989999999999E-4</v>
      </c>
      <c r="CV502" s="13">
        <v>1.9748199999999999E-4</v>
      </c>
      <c r="CW502" s="13">
        <v>1.9593590000000001E-4</v>
      </c>
      <c r="CX502" s="13">
        <v>1.9430049999999999E-4</v>
      </c>
      <c r="CY502" s="13">
        <v>1.9287420000000001E-4</v>
      </c>
      <c r="CZ502" s="13">
        <v>1.9154109999999999E-4</v>
      </c>
      <c r="DA502" s="13">
        <v>1.899212E-4</v>
      </c>
      <c r="DB502" s="13">
        <v>1.881051E-4</v>
      </c>
      <c r="DC502" s="13">
        <v>1.8609860000000001E-4</v>
      </c>
      <c r="DD502" s="13">
        <v>1.8365149999999999E-4</v>
      </c>
      <c r="DE502" s="13">
        <v>1.806671E-4</v>
      </c>
      <c r="DF502" s="13">
        <v>1.7761480000000001E-4</v>
      </c>
      <c r="DG502" s="13">
        <v>1.7503470000000001E-4</v>
      </c>
      <c r="DH502" s="13">
        <v>1.724804E-4</v>
      </c>
      <c r="DI502" s="13">
        <v>1.6985439999999999E-4</v>
      </c>
      <c r="DJ502" s="13">
        <v>1.6722230000000001E-4</v>
      </c>
      <c r="DK502" s="13">
        <v>1.6469950000000001E-4</v>
      </c>
      <c r="DL502" s="13">
        <v>1.6211040000000001E-4</v>
      </c>
      <c r="DM502" s="13">
        <v>1.5943460000000001E-4</v>
      </c>
      <c r="DN502" s="13">
        <v>1.5710480000000001E-4</v>
      </c>
      <c r="DO502" s="13">
        <v>1.5522309999999999E-4</v>
      </c>
      <c r="DP502" s="13">
        <v>1.532184E-4</v>
      </c>
      <c r="DQ502" s="13">
        <v>1.50987E-4</v>
      </c>
      <c r="DR502" s="13">
        <v>1.4902209999999999E-4</v>
      </c>
      <c r="DS502" s="13">
        <v>1.4717730000000001E-4</v>
      </c>
      <c r="DT502" s="13">
        <v>1.450632E-4</v>
      </c>
      <c r="DU502" s="13">
        <v>1.4307609999999999E-4</v>
      </c>
      <c r="DV502" s="13">
        <v>1.4125340000000001E-4</v>
      </c>
      <c r="DW502" s="13">
        <v>1.395248E-4</v>
      </c>
      <c r="DX502" s="13">
        <v>1.3794670000000001E-4</v>
      </c>
      <c r="DY502" s="13">
        <v>1.361127E-4</v>
      </c>
      <c r="DZ502" s="13">
        <v>1.34377E-4</v>
      </c>
      <c r="EA502" s="13">
        <v>1.328701E-4</v>
      </c>
      <c r="EB502" s="13">
        <v>1.310952E-4</v>
      </c>
      <c r="EC502" s="13">
        <v>1.293333E-4</v>
      </c>
      <c r="ED502" s="13">
        <v>1.2776660000000001E-4</v>
      </c>
      <c r="EE502" s="13">
        <v>1.2625620000000001E-4</v>
      </c>
      <c r="EF502" s="13">
        <v>1.2480990000000001E-4</v>
      </c>
      <c r="EG502" s="13">
        <v>1.2351279999999999E-4</v>
      </c>
      <c r="EH502" s="13">
        <v>1.222834E-4</v>
      </c>
      <c r="EI502" s="13">
        <v>1.212218E-4</v>
      </c>
      <c r="EJ502" s="13">
        <v>1.202816E-4</v>
      </c>
      <c r="EK502" s="13">
        <v>1.194649E-4</v>
      </c>
      <c r="EL502" s="13">
        <v>1.19061E-4</v>
      </c>
      <c r="EM502" s="13">
        <v>1.188389E-4</v>
      </c>
      <c r="EN502" s="13">
        <v>1.184288E-4</v>
      </c>
      <c r="EO502" s="13">
        <v>1.180034E-4</v>
      </c>
      <c r="EP502" s="13">
        <v>1.1755E-4</v>
      </c>
      <c r="EQ502" s="13">
        <v>1.170018E-4</v>
      </c>
      <c r="ER502" s="13">
        <v>1.163811E-4</v>
      </c>
      <c r="ES502" s="13">
        <v>1.15869E-4</v>
      </c>
      <c r="ET502" s="13">
        <v>1.154967E-4</v>
      </c>
      <c r="EU502" s="13">
        <v>1.1512460000000001E-4</v>
      </c>
      <c r="EV502" s="13">
        <v>1.145639E-4</v>
      </c>
      <c r="EW502" s="13">
        <v>1.1396240000000001E-4</v>
      </c>
      <c r="EX502" s="13">
        <v>1.135384E-4</v>
      </c>
      <c r="EY502" s="13">
        <v>1.130367E-4</v>
      </c>
      <c r="EZ502" s="13">
        <v>1.1235309999999999E-4</v>
      </c>
      <c r="FA502" s="13">
        <v>1.117511E-4</v>
      </c>
      <c r="FB502" s="13">
        <v>1.111986E-4</v>
      </c>
      <c r="FC502" s="13">
        <v>1.106641E-4</v>
      </c>
      <c r="FD502" s="13">
        <v>1.101921E-4</v>
      </c>
      <c r="FE502" s="13">
        <v>1.095602E-4</v>
      </c>
      <c r="FF502" s="13">
        <v>1.088951E-4</v>
      </c>
      <c r="FG502" s="13">
        <v>1.08312E-4</v>
      </c>
      <c r="FH502" s="13">
        <v>1.077044E-4</v>
      </c>
      <c r="FI502" s="13">
        <v>1.07235E-4</v>
      </c>
      <c r="FJ502" s="13">
        <v>1.069495E-4</v>
      </c>
      <c r="FK502" s="13">
        <v>1.0684260000000001E-4</v>
      </c>
      <c r="FL502" s="13">
        <v>1.067863E-4</v>
      </c>
      <c r="FM502" s="13">
        <v>1.0657640000000001E-4</v>
      </c>
      <c r="FN502" s="13">
        <v>1.061212E-4</v>
      </c>
      <c r="FO502" s="13">
        <v>1.055602E-4</v>
      </c>
      <c r="FP502" s="13">
        <v>1.050441E-4</v>
      </c>
      <c r="FQ502" s="13">
        <v>1.045327E-4</v>
      </c>
      <c r="FR502" s="13">
        <v>1.039842E-4</v>
      </c>
      <c r="FS502" s="13">
        <v>1.033786E-4</v>
      </c>
      <c r="FT502" s="13">
        <v>1.029511E-4</v>
      </c>
      <c r="FU502" s="13">
        <v>1.027616E-4</v>
      </c>
      <c r="FV502" s="13">
        <v>1.0260590000000001E-4</v>
      </c>
      <c r="FW502" s="13">
        <v>1.024795E-4</v>
      </c>
      <c r="FX502" s="13">
        <v>1.024524E-4</v>
      </c>
      <c r="FY502" s="13">
        <v>1.024623E-4</v>
      </c>
      <c r="FZ502" s="13">
        <v>1.023703E-4</v>
      </c>
      <c r="GA502" s="13">
        <v>1.021126E-4</v>
      </c>
      <c r="GB502" s="13">
        <v>1.016505E-4</v>
      </c>
      <c r="GC502" s="13">
        <v>1.010949E-4</v>
      </c>
      <c r="GD502" s="13">
        <v>1.00437E-4</v>
      </c>
      <c r="GE502" s="13">
        <v>9.9712090000000003E-5</v>
      </c>
      <c r="GF502" s="13">
        <v>9.9111140000000003E-5</v>
      </c>
      <c r="GG502" s="13">
        <v>9.8564600000000002E-5</v>
      </c>
      <c r="GH502" s="13">
        <v>9.812055E-5</v>
      </c>
      <c r="GI502" s="13">
        <v>9.8008240000000004E-5</v>
      </c>
      <c r="GJ502" s="13">
        <v>9.8095370000000001E-5</v>
      </c>
      <c r="GK502" s="13">
        <v>9.8078819999999995E-5</v>
      </c>
      <c r="GL502" s="13">
        <v>9.8041330000000001E-5</v>
      </c>
      <c r="GM502" s="13">
        <v>9.8144909999999997E-5</v>
      </c>
      <c r="GN502" s="13">
        <v>9.8187020000000002E-5</v>
      </c>
      <c r="GO502" s="13">
        <v>9.7898750000000002E-5</v>
      </c>
      <c r="GP502" s="13">
        <v>9.7279469999999994E-5</v>
      </c>
      <c r="GQ502" s="13">
        <v>9.6644669999999998E-5</v>
      </c>
      <c r="GR502" s="13">
        <v>9.5899139999999994E-5</v>
      </c>
      <c r="GS502" s="13">
        <v>9.4832119999999998E-5</v>
      </c>
      <c r="GT502" s="13">
        <v>9.3739920000000002E-5</v>
      </c>
      <c r="GU502" s="13">
        <v>9.305545E-5</v>
      </c>
      <c r="GV502" s="13">
        <v>9.2782310000000002E-5</v>
      </c>
      <c r="GW502" s="13">
        <v>9.2549660000000003E-5</v>
      </c>
      <c r="GX502" s="13">
        <v>9.2294710000000003E-5</v>
      </c>
    </row>
    <row r="503" spans="1:206" x14ac:dyDescent="0.25">
      <c r="A503" s="13" t="str">
        <f t="shared" si="6"/>
        <v>Boom-ULTRA COARSE-1.2-7-20</v>
      </c>
      <c r="B503" s="13" t="s">
        <v>57</v>
      </c>
      <c r="C503" s="13" t="s">
        <v>42</v>
      </c>
      <c r="D503" s="23">
        <v>1.2</v>
      </c>
      <c r="E503" s="23">
        <v>7</v>
      </c>
      <c r="F503" s="32">
        <v>20</v>
      </c>
      <c r="G503" s="13">
        <v>1.6701770000000001E-2</v>
      </c>
      <c r="H503" s="13">
        <v>9.2144619999999997E-3</v>
      </c>
      <c r="I503" s="13">
        <v>6.09116E-3</v>
      </c>
      <c r="J503" s="13">
        <v>4.651418E-3</v>
      </c>
      <c r="K503" s="13">
        <v>3.8239229999999999E-3</v>
      </c>
      <c r="L503" s="13">
        <v>3.3224159999999999E-3</v>
      </c>
      <c r="M503" s="13">
        <v>2.9382560000000002E-3</v>
      </c>
      <c r="N503" s="13">
        <v>2.7521630000000002E-3</v>
      </c>
      <c r="O503" s="13">
        <v>2.6093290000000001E-3</v>
      </c>
      <c r="P503" s="13">
        <v>2.4529479999999999E-3</v>
      </c>
      <c r="Q503" s="13">
        <v>2.295989E-3</v>
      </c>
      <c r="R503" s="13">
        <v>2.1188909999999999E-3</v>
      </c>
      <c r="S503" s="13">
        <v>1.92044E-3</v>
      </c>
      <c r="T503" s="13">
        <v>1.698071E-3</v>
      </c>
      <c r="U503" s="13">
        <v>1.4667720000000001E-3</v>
      </c>
      <c r="V503" s="13">
        <v>1.238121E-3</v>
      </c>
      <c r="W503" s="13">
        <v>1.0168919999999999E-3</v>
      </c>
      <c r="X503" s="13">
        <v>9.1178790000000004E-4</v>
      </c>
      <c r="Y503" s="13">
        <v>8.3154249999999996E-4</v>
      </c>
      <c r="Z503" s="13">
        <v>7.6771719999999997E-4</v>
      </c>
      <c r="AA503" s="13">
        <v>7.1645349999999999E-4</v>
      </c>
      <c r="AB503" s="13">
        <v>6.7635769999999996E-4</v>
      </c>
      <c r="AC503" s="13">
        <v>6.4626340000000003E-4</v>
      </c>
      <c r="AD503" s="13">
        <v>6.2180890000000004E-4</v>
      </c>
      <c r="AE503" s="13">
        <v>6.0063130000000001E-4</v>
      </c>
      <c r="AF503" s="13">
        <v>5.8195339999999999E-4</v>
      </c>
      <c r="AG503" s="13">
        <v>5.65037E-4</v>
      </c>
      <c r="AH503" s="13">
        <v>5.4959799999999999E-4</v>
      </c>
      <c r="AI503" s="13">
        <v>5.3519929999999998E-4</v>
      </c>
      <c r="AJ503" s="13">
        <v>5.2140659999999996E-4</v>
      </c>
      <c r="AK503" s="13">
        <v>5.0850880000000002E-4</v>
      </c>
      <c r="AL503" s="13">
        <v>4.9592150000000003E-4</v>
      </c>
      <c r="AM503" s="13">
        <v>4.8379039999999998E-4</v>
      </c>
      <c r="AN503" s="13">
        <v>4.7223810000000002E-4</v>
      </c>
      <c r="AO503" s="13">
        <v>4.6107960000000002E-4</v>
      </c>
      <c r="AP503" s="13">
        <v>4.5033639999999999E-4</v>
      </c>
      <c r="AQ503" s="13">
        <v>4.4006139999999997E-4</v>
      </c>
      <c r="AR503" s="13">
        <v>4.300927E-4</v>
      </c>
      <c r="AS503" s="13">
        <v>4.2097860000000001E-4</v>
      </c>
      <c r="AT503" s="13">
        <v>4.1225959999999999E-4</v>
      </c>
      <c r="AU503" s="13">
        <v>4.039782E-4</v>
      </c>
      <c r="AV503" s="13">
        <v>3.9613929999999999E-4</v>
      </c>
      <c r="AW503" s="13">
        <v>3.8858440000000001E-4</v>
      </c>
      <c r="AX503" s="13">
        <v>3.8146769999999999E-4</v>
      </c>
      <c r="AY503" s="13">
        <v>3.7472230000000002E-4</v>
      </c>
      <c r="AZ503" s="13">
        <v>3.6832960000000002E-4</v>
      </c>
      <c r="BA503" s="13">
        <v>3.6194690000000002E-4</v>
      </c>
      <c r="BB503" s="13">
        <v>3.5607770000000002E-4</v>
      </c>
      <c r="BC503" s="13">
        <v>3.5018979999999999E-4</v>
      </c>
      <c r="BD503" s="13">
        <v>3.448147E-4</v>
      </c>
      <c r="BE503" s="13">
        <v>3.394405E-4</v>
      </c>
      <c r="BF503" s="13">
        <v>3.3418830000000001E-4</v>
      </c>
      <c r="BG503" s="13">
        <v>3.2903359999999999E-4</v>
      </c>
      <c r="BH503" s="13">
        <v>3.2433610000000003E-4</v>
      </c>
      <c r="BI503" s="13">
        <v>3.1952720000000002E-4</v>
      </c>
      <c r="BJ503" s="13">
        <v>3.148693E-4</v>
      </c>
      <c r="BK503" s="13">
        <v>3.1027829999999998E-4</v>
      </c>
      <c r="BL503" s="13">
        <v>3.0594459999999998E-4</v>
      </c>
      <c r="BM503" s="13">
        <v>3.0147289999999998E-4</v>
      </c>
      <c r="BN503" s="13">
        <v>2.9765919999999999E-4</v>
      </c>
      <c r="BO503" s="13">
        <v>2.9359889999999999E-4</v>
      </c>
      <c r="BP503" s="13">
        <v>2.8978439999999999E-4</v>
      </c>
      <c r="BQ503" s="13">
        <v>2.8651959999999999E-4</v>
      </c>
      <c r="BR503" s="13">
        <v>2.8302310000000001E-4</v>
      </c>
      <c r="BS503" s="13">
        <v>2.7978299999999997E-4</v>
      </c>
      <c r="BT503" s="13">
        <v>2.7627899999999999E-4</v>
      </c>
      <c r="BU503" s="13">
        <v>2.7320650000000002E-4</v>
      </c>
      <c r="BV503" s="13">
        <v>2.7004770000000001E-4</v>
      </c>
      <c r="BW503" s="13">
        <v>2.6731159999999999E-4</v>
      </c>
      <c r="BX503" s="13">
        <v>2.6430019999999999E-4</v>
      </c>
      <c r="BY503" s="13">
        <v>2.612871E-4</v>
      </c>
      <c r="BZ503" s="13">
        <v>2.579638E-4</v>
      </c>
      <c r="CA503" s="13">
        <v>2.545267E-4</v>
      </c>
      <c r="CB503" s="13">
        <v>2.5133319999999997E-4</v>
      </c>
      <c r="CC503" s="13">
        <v>2.4815939999999999E-4</v>
      </c>
      <c r="CD503" s="13">
        <v>2.4530230000000002E-4</v>
      </c>
      <c r="CE503" s="13">
        <v>2.422448E-4</v>
      </c>
      <c r="CF503" s="13">
        <v>2.3915199999999999E-4</v>
      </c>
      <c r="CG503" s="13">
        <v>2.3601119999999999E-4</v>
      </c>
      <c r="CH503" s="13">
        <v>2.3273489999999999E-4</v>
      </c>
      <c r="CI503" s="13">
        <v>2.295625E-4</v>
      </c>
      <c r="CJ503" s="13">
        <v>2.268987E-4</v>
      </c>
      <c r="CK503" s="13">
        <v>2.2396889999999999E-4</v>
      </c>
      <c r="CL503" s="13">
        <v>2.2077180000000001E-4</v>
      </c>
      <c r="CM503" s="13">
        <v>2.1753469999999999E-4</v>
      </c>
      <c r="CN503" s="13">
        <v>2.1458950000000001E-4</v>
      </c>
      <c r="CO503" s="13">
        <v>2.114118E-4</v>
      </c>
      <c r="CP503" s="13">
        <v>2.085221E-4</v>
      </c>
      <c r="CQ503" s="13">
        <v>2.055243E-4</v>
      </c>
      <c r="CR503" s="13">
        <v>2.0264769999999999E-4</v>
      </c>
      <c r="CS503" s="13">
        <v>1.997689E-4</v>
      </c>
      <c r="CT503" s="13">
        <v>1.9686270000000001E-4</v>
      </c>
      <c r="CU503" s="13">
        <v>1.939733E-4</v>
      </c>
      <c r="CV503" s="13">
        <v>1.9149649999999999E-4</v>
      </c>
      <c r="CW503" s="13">
        <v>1.8892879999999999E-4</v>
      </c>
      <c r="CX503" s="13">
        <v>1.8613979999999999E-4</v>
      </c>
      <c r="CY503" s="13">
        <v>1.8351160000000001E-4</v>
      </c>
      <c r="CZ503" s="13">
        <v>1.80872E-4</v>
      </c>
      <c r="DA503" s="13">
        <v>1.7839E-4</v>
      </c>
      <c r="DB503" s="13">
        <v>1.7568830000000001E-4</v>
      </c>
      <c r="DC503" s="13">
        <v>1.7302999999999999E-4</v>
      </c>
      <c r="DD503" s="13">
        <v>1.7042429999999999E-4</v>
      </c>
      <c r="DE503" s="13">
        <v>1.6782440000000001E-4</v>
      </c>
      <c r="DF503" s="13">
        <v>1.6537330000000001E-4</v>
      </c>
      <c r="DG503" s="13">
        <v>1.6338569999999999E-4</v>
      </c>
      <c r="DH503" s="13">
        <v>1.6137519999999999E-4</v>
      </c>
      <c r="DI503" s="13">
        <v>1.5899680000000001E-4</v>
      </c>
      <c r="DJ503" s="13">
        <v>1.5647649999999999E-4</v>
      </c>
      <c r="DK503" s="13">
        <v>1.538624E-4</v>
      </c>
      <c r="DL503" s="13">
        <v>1.5172309999999999E-4</v>
      </c>
      <c r="DM503" s="13">
        <v>1.4980270000000001E-4</v>
      </c>
      <c r="DN503" s="13">
        <v>1.479393E-4</v>
      </c>
      <c r="DO503" s="13">
        <v>1.463464E-4</v>
      </c>
      <c r="DP503" s="13">
        <v>1.44628E-4</v>
      </c>
      <c r="DQ503" s="13">
        <v>1.425284E-4</v>
      </c>
      <c r="DR503" s="13">
        <v>1.4055759999999999E-4</v>
      </c>
      <c r="DS503" s="13">
        <v>1.3909459999999999E-4</v>
      </c>
      <c r="DT503" s="13">
        <v>1.3787320000000001E-4</v>
      </c>
      <c r="DU503" s="13">
        <v>1.3656869999999999E-4</v>
      </c>
      <c r="DV503" s="13">
        <v>1.3545389999999999E-4</v>
      </c>
      <c r="DW503" s="13">
        <v>1.342684E-4</v>
      </c>
      <c r="DX503" s="13">
        <v>1.3298420000000001E-4</v>
      </c>
      <c r="DY503" s="13">
        <v>1.3184690000000001E-4</v>
      </c>
      <c r="DZ503" s="13">
        <v>1.3070860000000001E-4</v>
      </c>
      <c r="EA503" s="13">
        <v>1.29708E-4</v>
      </c>
      <c r="EB503" s="13">
        <v>1.286817E-4</v>
      </c>
      <c r="EC503" s="13">
        <v>1.2746050000000001E-4</v>
      </c>
      <c r="ED503" s="13">
        <v>1.2630369999999999E-4</v>
      </c>
      <c r="EE503" s="13">
        <v>1.253924E-4</v>
      </c>
      <c r="EF503" s="13">
        <v>1.2436740000000001E-4</v>
      </c>
      <c r="EG503" s="13">
        <v>1.2326770000000001E-4</v>
      </c>
      <c r="EH503" s="13">
        <v>1.221788E-4</v>
      </c>
      <c r="EI503" s="13">
        <v>1.209427E-4</v>
      </c>
      <c r="EJ503" s="13">
        <v>1.1996519999999999E-4</v>
      </c>
      <c r="EK503" s="13">
        <v>1.1910909999999999E-4</v>
      </c>
      <c r="EL503" s="13">
        <v>1.1828280000000001E-4</v>
      </c>
      <c r="EM503" s="13">
        <v>1.17503E-4</v>
      </c>
      <c r="EN503" s="13">
        <v>1.165428E-4</v>
      </c>
      <c r="EO503" s="13">
        <v>1.155596E-4</v>
      </c>
      <c r="EP503" s="13">
        <v>1.1464689999999999E-4</v>
      </c>
      <c r="EQ503" s="13">
        <v>1.137351E-4</v>
      </c>
      <c r="ER503" s="13">
        <v>1.129419E-4</v>
      </c>
      <c r="ES503" s="13">
        <v>1.1209989999999999E-4</v>
      </c>
      <c r="ET503" s="13">
        <v>1.111653E-4</v>
      </c>
      <c r="EU503" s="13">
        <v>1.1015560000000001E-4</v>
      </c>
      <c r="EV503" s="13">
        <v>1.092858E-4</v>
      </c>
      <c r="EW503" s="13">
        <v>1.084177E-4</v>
      </c>
      <c r="EX503" s="13">
        <v>1.076885E-4</v>
      </c>
      <c r="EY503" s="13">
        <v>1.070603E-4</v>
      </c>
      <c r="EZ503" s="13">
        <v>1.063907E-4</v>
      </c>
      <c r="FA503" s="13">
        <v>1.0577960000000001E-4</v>
      </c>
      <c r="FB503" s="13">
        <v>1.051131E-4</v>
      </c>
      <c r="FC503" s="13">
        <v>1.0435549999999999E-4</v>
      </c>
      <c r="FD503" s="13">
        <v>1.034144E-4</v>
      </c>
      <c r="FE503" s="13">
        <v>1.024529E-4</v>
      </c>
      <c r="FF503" s="13">
        <v>1.014812E-4</v>
      </c>
      <c r="FG503" s="13">
        <v>1.006674E-4</v>
      </c>
      <c r="FH503" s="13">
        <v>9.9845879999999998E-5</v>
      </c>
      <c r="FI503" s="13">
        <v>9.9077210000000001E-5</v>
      </c>
      <c r="FJ503" s="13">
        <v>9.8564909999999996E-5</v>
      </c>
      <c r="FK503" s="13">
        <v>9.7895379999999996E-5</v>
      </c>
      <c r="FL503" s="13">
        <v>9.7168869999999995E-5</v>
      </c>
      <c r="FM503" s="13">
        <v>9.6647480000000005E-5</v>
      </c>
      <c r="FN503" s="13">
        <v>9.6262019999999996E-5</v>
      </c>
      <c r="FO503" s="13">
        <v>9.5915419999999995E-5</v>
      </c>
      <c r="FP503" s="13">
        <v>9.5517810000000003E-5</v>
      </c>
      <c r="FQ503" s="13">
        <v>9.4681979999999998E-5</v>
      </c>
      <c r="FR503" s="13">
        <v>9.3634950000000004E-5</v>
      </c>
      <c r="FS503" s="13">
        <v>9.2681240000000006E-5</v>
      </c>
      <c r="FT503" s="13">
        <v>9.1476129999999999E-5</v>
      </c>
      <c r="FU503" s="13">
        <v>9.0311769999999996E-5</v>
      </c>
      <c r="FV503" s="13">
        <v>8.9460289999999994E-5</v>
      </c>
      <c r="FW503" s="13">
        <v>8.8745520000000001E-5</v>
      </c>
      <c r="FX503" s="13">
        <v>8.8154130000000006E-5</v>
      </c>
      <c r="FY503" s="13">
        <v>8.7453049999999994E-5</v>
      </c>
      <c r="FZ503" s="13">
        <v>8.6532160000000002E-5</v>
      </c>
      <c r="GA503" s="13">
        <v>8.5609250000000004E-5</v>
      </c>
      <c r="GB503" s="13">
        <v>8.4812489999999994E-5</v>
      </c>
      <c r="GC503" s="13">
        <v>8.3871139999999993E-5</v>
      </c>
      <c r="GD503" s="13">
        <v>8.2908990000000001E-5</v>
      </c>
      <c r="GE503" s="13">
        <v>8.2085050000000001E-5</v>
      </c>
      <c r="GF503" s="13">
        <v>8.1250840000000001E-5</v>
      </c>
      <c r="GG503" s="13">
        <v>8.0096590000000001E-5</v>
      </c>
      <c r="GH503" s="13">
        <v>7.8819740000000003E-5</v>
      </c>
      <c r="GI503" s="13">
        <v>7.7793649999999997E-5</v>
      </c>
      <c r="GJ503" s="13">
        <v>7.7052130000000003E-5</v>
      </c>
      <c r="GK503" s="13">
        <v>7.6578919999999994E-5</v>
      </c>
      <c r="GL503" s="13">
        <v>7.6272869999999997E-5</v>
      </c>
      <c r="GM503" s="13">
        <v>7.5865039999999996E-5</v>
      </c>
      <c r="GN503" s="13">
        <v>7.5301370000000002E-5</v>
      </c>
      <c r="GO503" s="13">
        <v>7.4726970000000003E-5</v>
      </c>
      <c r="GP503" s="13">
        <v>7.3912120000000001E-5</v>
      </c>
      <c r="GQ503" s="13">
        <v>7.2985659999999999E-5</v>
      </c>
      <c r="GR503" s="13">
        <v>7.2298649999999996E-5</v>
      </c>
      <c r="GS503" s="13">
        <v>7.143118E-5</v>
      </c>
      <c r="GT503" s="13">
        <v>7.0339239999999995E-5</v>
      </c>
      <c r="GU503" s="13">
        <v>6.9360569999999999E-5</v>
      </c>
      <c r="GV503" s="13">
        <v>6.8470980000000001E-5</v>
      </c>
      <c r="GW503" s="13">
        <v>6.7785319999999998E-5</v>
      </c>
      <c r="GX503" s="13">
        <v>6.7419529999999996E-5</v>
      </c>
    </row>
    <row r="504" spans="1:206" x14ac:dyDescent="0.25">
      <c r="A504" s="13" t="str">
        <f t="shared" si="6"/>
        <v>Boom-ULTRA COARSE-1.2-20-3</v>
      </c>
      <c r="B504" s="13" t="s">
        <v>57</v>
      </c>
      <c r="C504" s="13" t="s">
        <v>42</v>
      </c>
      <c r="D504" s="23">
        <v>1.2</v>
      </c>
      <c r="E504" s="23">
        <v>20</v>
      </c>
      <c r="F504" s="32">
        <v>3</v>
      </c>
      <c r="G504" s="13">
        <v>2.2627939999999999E-2</v>
      </c>
      <c r="H504" s="13">
        <v>1.2931369999999999E-2</v>
      </c>
      <c r="I504" s="13">
        <v>9.6038670000000003E-3</v>
      </c>
      <c r="J504" s="13">
        <v>7.7217880000000003E-3</v>
      </c>
      <c r="K504" s="13">
        <v>6.3816020000000001E-3</v>
      </c>
      <c r="L504" s="13">
        <v>5.2217979999999997E-3</v>
      </c>
      <c r="M504" s="13">
        <v>4.4415959999999999E-3</v>
      </c>
      <c r="N504" s="13">
        <v>3.767444E-3</v>
      </c>
      <c r="O504" s="13">
        <v>3.1883929999999999E-3</v>
      </c>
      <c r="P504" s="13">
        <v>2.7156060000000002E-3</v>
      </c>
      <c r="Q504" s="13">
        <v>2.3015840000000002E-3</v>
      </c>
      <c r="R504" s="13">
        <v>1.932661E-3</v>
      </c>
      <c r="S504" s="13">
        <v>1.65486E-3</v>
      </c>
      <c r="T504" s="13">
        <v>1.382697E-3</v>
      </c>
      <c r="U504" s="13">
        <v>1.1512479999999999E-3</v>
      </c>
      <c r="V504" s="13">
        <v>9.3585960000000003E-4</v>
      </c>
      <c r="W504" s="13">
        <v>7.7126970000000001E-4</v>
      </c>
      <c r="X504" s="13">
        <v>6.5677230000000001E-4</v>
      </c>
      <c r="Y504" s="13">
        <v>5.6687770000000005E-4</v>
      </c>
      <c r="Z504" s="13">
        <v>4.9554069999999996E-4</v>
      </c>
      <c r="AA504" s="13">
        <v>4.3621300000000002E-4</v>
      </c>
      <c r="AB504" s="13">
        <v>3.8604779999999999E-4</v>
      </c>
      <c r="AC504" s="13">
        <v>3.4536670000000002E-4</v>
      </c>
      <c r="AD504" s="13">
        <v>3.093781E-4</v>
      </c>
      <c r="AE504" s="13">
        <v>2.7873440000000002E-4</v>
      </c>
      <c r="AF504" s="13">
        <v>2.5381900000000002E-4</v>
      </c>
      <c r="AG504" s="13">
        <v>2.3007729999999999E-4</v>
      </c>
      <c r="AH504" s="13">
        <v>2.1085489999999999E-4</v>
      </c>
      <c r="AI504" s="13">
        <v>1.9418589999999999E-4</v>
      </c>
      <c r="AJ504" s="13">
        <v>1.7754390000000001E-4</v>
      </c>
      <c r="AK504" s="13">
        <v>1.6457970000000001E-4</v>
      </c>
      <c r="AL504" s="13">
        <v>1.533602E-4</v>
      </c>
      <c r="AM504" s="13">
        <v>1.4239410000000001E-4</v>
      </c>
      <c r="AN504" s="13">
        <v>1.3353559999999999E-4</v>
      </c>
      <c r="AO504" s="13">
        <v>1.2554339999999999E-4</v>
      </c>
      <c r="AP504" s="13">
        <v>1.168305E-4</v>
      </c>
      <c r="AQ504" s="13">
        <v>1.0928090000000001E-4</v>
      </c>
      <c r="AR504" s="13">
        <v>1.028206E-4</v>
      </c>
      <c r="AS504" s="13">
        <v>9.6801569999999996E-5</v>
      </c>
      <c r="AT504" s="13">
        <v>9.1371319999999998E-5</v>
      </c>
      <c r="AU504" s="13">
        <v>8.6961500000000004E-5</v>
      </c>
      <c r="AV504" s="13">
        <v>8.2908260000000004E-5</v>
      </c>
      <c r="AW504" s="13">
        <v>7.8891400000000002E-5</v>
      </c>
      <c r="AX504" s="13">
        <v>7.5157959999999998E-5</v>
      </c>
      <c r="AY504" s="13">
        <v>7.1921520000000001E-5</v>
      </c>
      <c r="AZ504" s="13">
        <v>6.9079249999999998E-5</v>
      </c>
      <c r="BA504" s="13">
        <v>6.5961149999999998E-5</v>
      </c>
      <c r="BB504" s="13">
        <v>6.3450110000000005E-5</v>
      </c>
      <c r="BC504" s="13">
        <v>6.1074910000000001E-5</v>
      </c>
      <c r="BD504" s="13">
        <v>5.9070429999999998E-5</v>
      </c>
      <c r="BE504" s="13">
        <v>5.7366279999999999E-5</v>
      </c>
      <c r="BF504" s="13">
        <v>5.5464329999999999E-5</v>
      </c>
      <c r="BG504" s="13">
        <v>5.3717520000000003E-5</v>
      </c>
      <c r="BH504" s="13">
        <v>5.2415610000000001E-5</v>
      </c>
      <c r="BI504" s="13">
        <v>5.087137E-5</v>
      </c>
      <c r="BJ504" s="13">
        <v>4.9477139999999997E-5</v>
      </c>
      <c r="BK504" s="13">
        <v>4.8252520000000001E-5</v>
      </c>
      <c r="BL504" s="13">
        <v>4.7113539999999998E-5</v>
      </c>
      <c r="BM504" s="13">
        <v>4.5851630000000002E-5</v>
      </c>
      <c r="BN504" s="13">
        <v>4.4921030000000001E-5</v>
      </c>
      <c r="BO504" s="13">
        <v>4.3815430000000003E-5</v>
      </c>
      <c r="BP504" s="13">
        <v>4.2882439999999997E-5</v>
      </c>
      <c r="BQ504" s="13">
        <v>4.1944229999999999E-5</v>
      </c>
      <c r="BR504" s="13">
        <v>4.1016519999999997E-5</v>
      </c>
      <c r="BS504" s="13">
        <v>4.0104939999999999E-5</v>
      </c>
      <c r="BT504" s="13">
        <v>3.9399880000000001E-5</v>
      </c>
      <c r="BU504" s="13">
        <v>3.8465969999999999E-5</v>
      </c>
      <c r="BV504" s="13">
        <v>3.7856599999999999E-5</v>
      </c>
      <c r="BW504" s="13">
        <v>3.7454409999999999E-5</v>
      </c>
      <c r="BX504" s="13">
        <v>3.695537E-5</v>
      </c>
      <c r="BY504" s="13">
        <v>3.6699019999999997E-5</v>
      </c>
      <c r="BZ504" s="13">
        <v>3.6255689999999998E-5</v>
      </c>
      <c r="CA504" s="13">
        <v>3.5858259999999999E-5</v>
      </c>
      <c r="CB504" s="13">
        <v>3.5084179999999997E-5</v>
      </c>
      <c r="CC504" s="13">
        <v>3.438465E-5</v>
      </c>
      <c r="CD504" s="13">
        <v>3.4005570000000003E-5</v>
      </c>
      <c r="CE504" s="13">
        <v>3.351113E-5</v>
      </c>
      <c r="CF504" s="13">
        <v>3.30298E-5</v>
      </c>
      <c r="CG504" s="13">
        <v>3.2419860000000002E-5</v>
      </c>
      <c r="CH504" s="13">
        <v>3.1800230000000003E-5</v>
      </c>
      <c r="CI504" s="13">
        <v>3.1373630000000003E-5</v>
      </c>
      <c r="CJ504" s="13">
        <v>3.0956359999999998E-5</v>
      </c>
      <c r="CK504" s="13">
        <v>3.0553090000000003E-5</v>
      </c>
      <c r="CL504" s="13">
        <v>3.0111010000000001E-5</v>
      </c>
      <c r="CM504" s="13">
        <v>2.9793010000000002E-5</v>
      </c>
      <c r="CN504" s="13">
        <v>2.918264E-5</v>
      </c>
      <c r="CO504" s="13">
        <v>2.862494E-5</v>
      </c>
      <c r="CP504" s="13">
        <v>2.8476279999999999E-5</v>
      </c>
      <c r="CQ504" s="13">
        <v>2.8017859999999999E-5</v>
      </c>
      <c r="CR504" s="13">
        <v>2.7808299999999999E-5</v>
      </c>
      <c r="CS504" s="13">
        <v>2.7483000000000001E-5</v>
      </c>
      <c r="CT504" s="13">
        <v>2.6844170000000001E-5</v>
      </c>
      <c r="CU504" s="13">
        <v>2.636777E-5</v>
      </c>
      <c r="CV504" s="13">
        <v>2.60268E-5</v>
      </c>
      <c r="CW504" s="13">
        <v>2.5722639999999999E-5</v>
      </c>
      <c r="CX504" s="13">
        <v>2.5624169999999999E-5</v>
      </c>
      <c r="CY504" s="13">
        <v>2.5357399999999999E-5</v>
      </c>
      <c r="CZ504" s="13">
        <v>2.501175E-5</v>
      </c>
      <c r="DA504" s="13">
        <v>2.4619239999999999E-5</v>
      </c>
      <c r="DB504" s="13">
        <v>2.4006930000000001E-5</v>
      </c>
      <c r="DC504" s="13">
        <v>2.346515E-5</v>
      </c>
      <c r="DD504" s="13">
        <v>2.340466E-5</v>
      </c>
      <c r="DE504" s="13">
        <v>2.3203570000000001E-5</v>
      </c>
      <c r="DF504" s="13">
        <v>2.276292E-5</v>
      </c>
      <c r="DG504" s="13">
        <v>2.2693140000000001E-5</v>
      </c>
      <c r="DH504" s="13">
        <v>2.2517209999999999E-5</v>
      </c>
      <c r="DI504" s="13">
        <v>2.2172409999999999E-5</v>
      </c>
      <c r="DJ504" s="13">
        <v>2.1778369999999999E-5</v>
      </c>
      <c r="DK504" s="13">
        <v>2.1473909999999999E-5</v>
      </c>
      <c r="DL504" s="13">
        <v>2.1525140000000001E-5</v>
      </c>
      <c r="DM504" s="13">
        <v>2.1456650000000001E-5</v>
      </c>
      <c r="DN504" s="13">
        <v>2.129923E-5</v>
      </c>
      <c r="DO504" s="13">
        <v>2.1497059999999998E-5</v>
      </c>
      <c r="DP504" s="13">
        <v>2.1441210000000001E-5</v>
      </c>
      <c r="DQ504" s="13">
        <v>2.1193760000000001E-5</v>
      </c>
      <c r="DR504" s="13">
        <v>2.0769699999999999E-5</v>
      </c>
      <c r="DS504" s="13">
        <v>2.0334869999999999E-5</v>
      </c>
      <c r="DT504" s="13">
        <v>2.0145730000000001E-5</v>
      </c>
      <c r="DU504" s="13">
        <v>2.0308479999999999E-5</v>
      </c>
      <c r="DV504" s="13">
        <v>2.0413239999999999E-5</v>
      </c>
      <c r="DW504" s="13">
        <v>2.019502E-5</v>
      </c>
      <c r="DX504" s="13">
        <v>2.0264240000000001E-5</v>
      </c>
      <c r="DY504" s="13">
        <v>2.0226940000000001E-5</v>
      </c>
      <c r="DZ504" s="13">
        <v>2.0025270000000001E-5</v>
      </c>
      <c r="EA504" s="13">
        <v>1.9960199999999999E-5</v>
      </c>
      <c r="EB504" s="13">
        <v>1.9843070000000001E-5</v>
      </c>
      <c r="EC504" s="13">
        <v>1.9547140000000001E-5</v>
      </c>
      <c r="ED504" s="13">
        <v>1.930187E-5</v>
      </c>
      <c r="EE504" s="13">
        <v>1.9319909999999998E-5</v>
      </c>
      <c r="EF504" s="13">
        <v>1.928114E-5</v>
      </c>
      <c r="EG504" s="13">
        <v>1.92188E-5</v>
      </c>
      <c r="EH504" s="13">
        <v>1.9395909999999999E-5</v>
      </c>
      <c r="EI504" s="13">
        <v>1.9777110000000001E-5</v>
      </c>
      <c r="EJ504" s="13">
        <v>1.9838779999999999E-5</v>
      </c>
      <c r="EK504" s="13">
        <v>1.948019E-5</v>
      </c>
      <c r="EL504" s="13">
        <v>1.9066700000000002E-5</v>
      </c>
      <c r="EM504" s="13">
        <v>1.8700450000000002E-5</v>
      </c>
      <c r="EN504" s="13">
        <v>1.8385290000000001E-5</v>
      </c>
      <c r="EO504" s="13">
        <v>1.8241500000000001E-5</v>
      </c>
      <c r="EP504" s="13">
        <v>1.851246E-5</v>
      </c>
      <c r="EQ504" s="13">
        <v>1.8955340000000001E-5</v>
      </c>
      <c r="ER504" s="13">
        <v>1.9035600000000001E-5</v>
      </c>
      <c r="ES504" s="13">
        <v>1.8885E-5</v>
      </c>
      <c r="ET504" s="13">
        <v>1.8839899999999999E-5</v>
      </c>
      <c r="EU504" s="13">
        <v>1.8880180000000001E-5</v>
      </c>
      <c r="EV504" s="13">
        <v>1.8627270000000002E-5</v>
      </c>
      <c r="EW504" s="13">
        <v>1.83088E-5</v>
      </c>
      <c r="EX504" s="13">
        <v>1.8198930000000002E-5</v>
      </c>
      <c r="EY504" s="13">
        <v>1.8311040000000001E-5</v>
      </c>
      <c r="EZ504" s="13">
        <v>1.8228389999999999E-5</v>
      </c>
      <c r="FA504" s="13">
        <v>1.8045499999999999E-5</v>
      </c>
      <c r="FB504" s="13">
        <v>1.7910510000000001E-5</v>
      </c>
      <c r="FC504" s="13">
        <v>1.790172E-5</v>
      </c>
      <c r="FD504" s="13">
        <v>1.7998669999999999E-5</v>
      </c>
      <c r="FE504" s="13">
        <v>1.7871420000000001E-5</v>
      </c>
      <c r="FF504" s="13">
        <v>1.790327E-5</v>
      </c>
      <c r="FG504" s="13">
        <v>1.8113680000000001E-5</v>
      </c>
      <c r="FH504" s="13">
        <v>1.8084099999999999E-5</v>
      </c>
      <c r="FI504" s="13">
        <v>1.783654E-5</v>
      </c>
      <c r="FJ504" s="13">
        <v>1.7645589999999999E-5</v>
      </c>
      <c r="FK504" s="13">
        <v>1.730614E-5</v>
      </c>
      <c r="FL504" s="13">
        <v>1.6978030000000001E-5</v>
      </c>
      <c r="FM504" s="13">
        <v>1.6796709999999999E-5</v>
      </c>
      <c r="FN504" s="13">
        <v>1.6630339999999998E-5</v>
      </c>
      <c r="FO504" s="13">
        <v>1.6480050000000002E-5</v>
      </c>
      <c r="FP504" s="13">
        <v>1.6530170000000001E-5</v>
      </c>
      <c r="FQ504" s="13">
        <v>1.659375E-5</v>
      </c>
      <c r="FR504" s="13">
        <v>1.6559090000000001E-5</v>
      </c>
      <c r="FS504" s="13">
        <v>1.6781449999999998E-5</v>
      </c>
      <c r="FT504" s="13">
        <v>1.7069470000000001E-5</v>
      </c>
      <c r="FU504" s="13">
        <v>1.7119719999999999E-5</v>
      </c>
      <c r="FV504" s="13">
        <v>1.7115259999999999E-5</v>
      </c>
      <c r="FW504" s="13">
        <v>1.6894780000000002E-5</v>
      </c>
      <c r="FX504" s="13">
        <v>1.6441590000000001E-5</v>
      </c>
      <c r="FY504" s="13">
        <v>1.628257E-5</v>
      </c>
      <c r="FZ504" s="13">
        <v>1.6195719999999999E-5</v>
      </c>
      <c r="GA504" s="13">
        <v>1.5916399999999999E-5</v>
      </c>
      <c r="GB504" s="13">
        <v>1.5499960000000001E-5</v>
      </c>
      <c r="GC504" s="13">
        <v>1.5231440000000001E-5</v>
      </c>
      <c r="GD504" s="13">
        <v>1.534544E-5</v>
      </c>
      <c r="GE504" s="13">
        <v>1.5547249999999999E-5</v>
      </c>
      <c r="GF504" s="13">
        <v>1.5651229999999999E-5</v>
      </c>
      <c r="GG504" s="13">
        <v>1.592204E-5</v>
      </c>
      <c r="GH504" s="13">
        <v>1.6306039999999999E-5</v>
      </c>
      <c r="GI504" s="13">
        <v>1.644966E-5</v>
      </c>
      <c r="GJ504" s="13">
        <v>1.6329560000000001E-5</v>
      </c>
      <c r="GK504" s="13">
        <v>1.6185480000000001E-5</v>
      </c>
      <c r="GL504" s="13">
        <v>1.5995950000000001E-5</v>
      </c>
      <c r="GM504" s="13">
        <v>1.549161E-5</v>
      </c>
      <c r="GN504" s="13">
        <v>1.495457E-5</v>
      </c>
      <c r="GO504" s="13">
        <v>1.4740939999999999E-5</v>
      </c>
      <c r="GP504" s="13">
        <v>1.4701639999999999E-5</v>
      </c>
      <c r="GQ504" s="13">
        <v>1.4654050000000001E-5</v>
      </c>
      <c r="GR504" s="13">
        <v>1.481348E-5</v>
      </c>
      <c r="GS504" s="13">
        <v>1.49951E-5</v>
      </c>
      <c r="GT504" s="13">
        <v>1.511676E-5</v>
      </c>
      <c r="GU504" s="13">
        <v>1.536758E-5</v>
      </c>
      <c r="GV504" s="13">
        <v>1.5490049999999999E-5</v>
      </c>
      <c r="GW504" s="13">
        <v>1.5305659999999999E-5</v>
      </c>
      <c r="GX504" s="13">
        <v>1.5242849999999999E-5</v>
      </c>
    </row>
    <row r="505" spans="1:206" x14ac:dyDescent="0.25">
      <c r="A505" s="13" t="str">
        <f t="shared" si="6"/>
        <v>Boom-ULTRA COARSE-1.2-14-3</v>
      </c>
      <c r="B505" s="13" t="s">
        <v>57</v>
      </c>
      <c r="C505" s="13" t="s">
        <v>42</v>
      </c>
      <c r="D505" s="23">
        <v>1.2</v>
      </c>
      <c r="E505" s="23">
        <v>14</v>
      </c>
      <c r="F505" s="32">
        <v>3</v>
      </c>
      <c r="G505" s="13">
        <v>1.54409E-2</v>
      </c>
      <c r="H505" s="13">
        <v>9.6000749999999996E-3</v>
      </c>
      <c r="I505" s="13">
        <v>6.8193780000000001E-3</v>
      </c>
      <c r="J505" s="13">
        <v>5.1784149999999996E-3</v>
      </c>
      <c r="K505" s="13">
        <v>4.0859690000000001E-3</v>
      </c>
      <c r="L505" s="13">
        <v>3.3389230000000002E-3</v>
      </c>
      <c r="M505" s="13">
        <v>2.7761470000000001E-3</v>
      </c>
      <c r="N505" s="13">
        <v>2.344343E-3</v>
      </c>
      <c r="O505" s="13">
        <v>1.9690839999999999E-3</v>
      </c>
      <c r="P505" s="13">
        <v>1.6688269999999999E-3</v>
      </c>
      <c r="Q505" s="13">
        <v>1.3782040000000001E-3</v>
      </c>
      <c r="R505" s="13">
        <v>1.1150089999999999E-3</v>
      </c>
      <c r="S505" s="13">
        <v>9.1902409999999998E-4</v>
      </c>
      <c r="T505" s="13">
        <v>7.5180709999999999E-4</v>
      </c>
      <c r="U505" s="13">
        <v>6.145794E-4</v>
      </c>
      <c r="V505" s="13">
        <v>4.9935870000000001E-4</v>
      </c>
      <c r="W505" s="13">
        <v>4.1854840000000001E-4</v>
      </c>
      <c r="X505" s="13">
        <v>3.5651589999999999E-4</v>
      </c>
      <c r="Y505" s="13">
        <v>3.0778469999999999E-4</v>
      </c>
      <c r="Z505" s="13">
        <v>2.6989400000000001E-4</v>
      </c>
      <c r="AA505" s="13">
        <v>2.3774129999999999E-4</v>
      </c>
      <c r="AB505" s="13">
        <v>2.119779E-4</v>
      </c>
      <c r="AC505" s="13">
        <v>1.907383E-4</v>
      </c>
      <c r="AD505" s="13">
        <v>1.719976E-4</v>
      </c>
      <c r="AE505" s="13">
        <v>1.567846E-4</v>
      </c>
      <c r="AF505" s="13">
        <v>1.4365800000000001E-4</v>
      </c>
      <c r="AG505" s="13">
        <v>1.3153580000000001E-4</v>
      </c>
      <c r="AH505" s="13">
        <v>1.214217E-4</v>
      </c>
      <c r="AI505" s="13">
        <v>1.125737E-4</v>
      </c>
      <c r="AJ505" s="13">
        <v>1.043973E-4</v>
      </c>
      <c r="AK505" s="13">
        <v>9.7619400000000003E-5</v>
      </c>
      <c r="AL505" s="13">
        <v>9.1466959999999994E-5</v>
      </c>
      <c r="AM505" s="13">
        <v>8.6377909999999999E-5</v>
      </c>
      <c r="AN505" s="13">
        <v>8.2368130000000004E-5</v>
      </c>
      <c r="AO505" s="13">
        <v>7.8627370000000003E-5</v>
      </c>
      <c r="AP505" s="13">
        <v>7.5456390000000004E-5</v>
      </c>
      <c r="AQ505" s="13">
        <v>7.2638069999999996E-5</v>
      </c>
      <c r="AR505" s="13">
        <v>6.9749990000000001E-5</v>
      </c>
      <c r="AS505" s="13">
        <v>6.7268389999999994E-5</v>
      </c>
      <c r="AT505" s="13">
        <v>6.5031959999999994E-5</v>
      </c>
      <c r="AU505" s="13">
        <v>6.280433E-5</v>
      </c>
      <c r="AV505" s="13">
        <v>6.087167E-5</v>
      </c>
      <c r="AW505" s="13">
        <v>5.931572E-5</v>
      </c>
      <c r="AX505" s="13">
        <v>5.8013680000000002E-5</v>
      </c>
      <c r="AY505" s="13">
        <v>5.6552099999999997E-5</v>
      </c>
      <c r="AZ505" s="13">
        <v>5.5285560000000002E-5</v>
      </c>
      <c r="BA505" s="13">
        <v>5.4083840000000002E-5</v>
      </c>
      <c r="BB505" s="13">
        <v>5.2949209999999999E-5</v>
      </c>
      <c r="BC505" s="13">
        <v>5.1789980000000002E-5</v>
      </c>
      <c r="BD505" s="13">
        <v>5.0788239999999999E-5</v>
      </c>
      <c r="BE505" s="13">
        <v>4.9659179999999999E-5</v>
      </c>
      <c r="BF505" s="13">
        <v>4.8793279999999998E-5</v>
      </c>
      <c r="BG505" s="13">
        <v>4.7689899999999999E-5</v>
      </c>
      <c r="BH505" s="13">
        <v>4.6955439999999997E-5</v>
      </c>
      <c r="BI505" s="13">
        <v>4.6080630000000003E-5</v>
      </c>
      <c r="BJ505" s="13">
        <v>4.5061619999999997E-5</v>
      </c>
      <c r="BK505" s="13">
        <v>4.4435199999999998E-5</v>
      </c>
      <c r="BL505" s="13">
        <v>4.3560819999999999E-5</v>
      </c>
      <c r="BM505" s="13">
        <v>4.2814330000000003E-5</v>
      </c>
      <c r="BN505" s="13">
        <v>4.2245369999999998E-5</v>
      </c>
      <c r="BO505" s="13">
        <v>4.1466330000000002E-5</v>
      </c>
      <c r="BP505" s="13">
        <v>4.0854340000000002E-5</v>
      </c>
      <c r="BQ505" s="13">
        <v>4.0588430000000001E-5</v>
      </c>
      <c r="BR505" s="13">
        <v>4.0154180000000001E-5</v>
      </c>
      <c r="BS505" s="13">
        <v>3.9933099999999999E-5</v>
      </c>
      <c r="BT505" s="13">
        <v>3.9443680000000002E-5</v>
      </c>
      <c r="BU505" s="13">
        <v>3.8844940000000001E-5</v>
      </c>
      <c r="BV505" s="13">
        <v>3.852518E-5</v>
      </c>
      <c r="BW505" s="13">
        <v>3.8120580000000001E-5</v>
      </c>
      <c r="BX505" s="13">
        <v>3.7696530000000003E-5</v>
      </c>
      <c r="BY505" s="13">
        <v>3.754635E-5</v>
      </c>
      <c r="BZ505" s="13">
        <v>3.701853E-5</v>
      </c>
      <c r="CA505" s="13">
        <v>3.6329879999999998E-5</v>
      </c>
      <c r="CB505" s="13">
        <v>3.6075490000000003E-5</v>
      </c>
      <c r="CC505" s="13">
        <v>3.5936850000000001E-5</v>
      </c>
      <c r="CD505" s="13">
        <v>3.5548920000000003E-5</v>
      </c>
      <c r="CE505" s="13">
        <v>3.5330370000000001E-5</v>
      </c>
      <c r="CF505" s="13">
        <v>3.5259599999999997E-5</v>
      </c>
      <c r="CG505" s="13">
        <v>3.4806940000000003E-5</v>
      </c>
      <c r="CH505" s="13">
        <v>3.4211210000000003E-5</v>
      </c>
      <c r="CI505" s="13">
        <v>3.3889520000000003E-5</v>
      </c>
      <c r="CJ505" s="13">
        <v>3.3853100000000003E-5</v>
      </c>
      <c r="CK505" s="13">
        <v>3.3587439999999999E-5</v>
      </c>
      <c r="CL505" s="13">
        <v>3.3430830000000001E-5</v>
      </c>
      <c r="CM505" s="13">
        <v>3.3322489999999997E-5</v>
      </c>
      <c r="CN505" s="13">
        <v>3.3035530000000001E-5</v>
      </c>
      <c r="CO505" s="13">
        <v>3.2464769999999999E-5</v>
      </c>
      <c r="CP505" s="13">
        <v>3.2049279999999997E-5</v>
      </c>
      <c r="CQ505" s="13">
        <v>3.1955609999999997E-5</v>
      </c>
      <c r="CR505" s="13">
        <v>3.1884310000000003E-5</v>
      </c>
      <c r="CS505" s="13">
        <v>3.1669089999999997E-5</v>
      </c>
      <c r="CT505" s="13">
        <v>3.1443479999999997E-5</v>
      </c>
      <c r="CU505" s="13">
        <v>3.139606E-5</v>
      </c>
      <c r="CV505" s="13">
        <v>3.1266580000000002E-5</v>
      </c>
      <c r="CW505" s="13">
        <v>3.0804959999999998E-5</v>
      </c>
      <c r="CX505" s="13">
        <v>3.0400419999999999E-5</v>
      </c>
      <c r="CY505" s="13">
        <v>3.0082540000000001E-5</v>
      </c>
      <c r="CZ505" s="13">
        <v>2.9901749999999999E-5</v>
      </c>
      <c r="DA505" s="13">
        <v>2.99056E-5</v>
      </c>
      <c r="DB505" s="13">
        <v>2.9824309999999999E-5</v>
      </c>
      <c r="DC505" s="13">
        <v>2.9807730000000001E-5</v>
      </c>
      <c r="DD505" s="13">
        <v>2.9789579999999999E-5</v>
      </c>
      <c r="DE505" s="13">
        <v>2.9470799999999999E-5</v>
      </c>
      <c r="DF505" s="13">
        <v>2.879711E-5</v>
      </c>
      <c r="DG505" s="13">
        <v>2.826184E-5</v>
      </c>
      <c r="DH505" s="13">
        <v>2.808965E-5</v>
      </c>
      <c r="DI505" s="13">
        <v>2.7760030000000001E-5</v>
      </c>
      <c r="DJ505" s="13">
        <v>2.7173750000000001E-5</v>
      </c>
      <c r="DK505" s="13">
        <v>2.688949E-5</v>
      </c>
      <c r="DL505" s="13">
        <v>2.6445280000000001E-5</v>
      </c>
      <c r="DM505" s="13">
        <v>2.57397E-5</v>
      </c>
      <c r="DN505" s="13">
        <v>2.5160550000000001E-5</v>
      </c>
      <c r="DO505" s="13">
        <v>2.505094E-5</v>
      </c>
      <c r="DP505" s="13">
        <v>2.4851899999999998E-5</v>
      </c>
      <c r="DQ505" s="13">
        <v>2.434019E-5</v>
      </c>
      <c r="DR505" s="13">
        <v>2.4010080000000001E-5</v>
      </c>
      <c r="DS505" s="13">
        <v>2.3775720000000001E-5</v>
      </c>
      <c r="DT505" s="13">
        <v>2.3310470000000001E-5</v>
      </c>
      <c r="DU505" s="13">
        <v>2.2831639999999999E-5</v>
      </c>
      <c r="DV505" s="13">
        <v>2.253263E-5</v>
      </c>
      <c r="DW505" s="13">
        <v>2.240151E-5</v>
      </c>
      <c r="DX505" s="13">
        <v>2.2227769999999999E-5</v>
      </c>
      <c r="DY505" s="13">
        <v>2.1843930000000001E-5</v>
      </c>
      <c r="DZ505" s="13">
        <v>2.1602849999999999E-5</v>
      </c>
      <c r="EA505" s="13">
        <v>2.142438E-5</v>
      </c>
      <c r="EB505" s="13">
        <v>2.1048099999999999E-5</v>
      </c>
      <c r="EC505" s="13">
        <v>2.0632149999999999E-5</v>
      </c>
      <c r="ED505" s="13">
        <v>2.0393360000000001E-5</v>
      </c>
      <c r="EE505" s="13">
        <v>2.0092469999999999E-5</v>
      </c>
      <c r="EF505" s="13">
        <v>1.9977439999999999E-5</v>
      </c>
      <c r="EG505" s="13">
        <v>1.9811640000000001E-5</v>
      </c>
      <c r="EH505" s="13">
        <v>1.9489750000000001E-5</v>
      </c>
      <c r="EI505" s="13">
        <v>1.9329050000000001E-5</v>
      </c>
      <c r="EJ505" s="13">
        <v>1.9110960000000001E-5</v>
      </c>
      <c r="EK505" s="13">
        <v>1.8752819999999999E-5</v>
      </c>
      <c r="EL505" s="13">
        <v>1.847638E-5</v>
      </c>
      <c r="EM505" s="13">
        <v>1.828182E-5</v>
      </c>
      <c r="EN505" s="13">
        <v>1.8145750000000002E-5</v>
      </c>
      <c r="EO505" s="13">
        <v>1.8026300000000001E-5</v>
      </c>
      <c r="EP505" s="13">
        <v>1.800489E-5</v>
      </c>
      <c r="EQ505" s="13">
        <v>1.8070670000000001E-5</v>
      </c>
      <c r="ER505" s="13">
        <v>1.7969780000000001E-5</v>
      </c>
      <c r="ES505" s="13">
        <v>1.7937430000000001E-5</v>
      </c>
      <c r="ET505" s="13">
        <v>1.8083079999999998E-5</v>
      </c>
      <c r="EU505" s="13">
        <v>1.8237539999999999E-5</v>
      </c>
      <c r="EV505" s="13">
        <v>1.8049189999999999E-5</v>
      </c>
      <c r="EW505" s="13">
        <v>1.770576E-5</v>
      </c>
      <c r="EX505" s="13">
        <v>1.7515989999999999E-5</v>
      </c>
      <c r="EY505" s="13">
        <v>1.731419E-5</v>
      </c>
      <c r="EZ505" s="13">
        <v>1.7138630000000001E-5</v>
      </c>
      <c r="FA505" s="13">
        <v>1.7167269999999999E-5</v>
      </c>
      <c r="FB505" s="13">
        <v>1.7275029999999998E-5</v>
      </c>
      <c r="FC505" s="13">
        <v>1.73757E-5</v>
      </c>
      <c r="FD505" s="13">
        <v>1.7410820000000001E-5</v>
      </c>
      <c r="FE505" s="13">
        <v>1.7338610000000001E-5</v>
      </c>
      <c r="FF505" s="13">
        <v>1.726221E-5</v>
      </c>
      <c r="FG505" s="13">
        <v>1.7064599999999999E-5</v>
      </c>
      <c r="FH505" s="13">
        <v>1.6677350000000001E-5</v>
      </c>
      <c r="FI505" s="13">
        <v>1.6280550000000001E-5</v>
      </c>
      <c r="FJ505" s="13">
        <v>1.6124980000000001E-5</v>
      </c>
      <c r="FK505" s="13">
        <v>1.6184669999999999E-5</v>
      </c>
      <c r="FL505" s="13">
        <v>1.6346220000000001E-5</v>
      </c>
      <c r="FM505" s="13">
        <v>1.6377940000000001E-5</v>
      </c>
      <c r="FN505" s="13">
        <v>1.6284929999999999E-5</v>
      </c>
      <c r="FO505" s="13">
        <v>1.623758E-5</v>
      </c>
      <c r="FP505" s="13">
        <v>1.6196639999999999E-5</v>
      </c>
      <c r="FQ505" s="13">
        <v>1.6102750000000001E-5</v>
      </c>
      <c r="FR505" s="13">
        <v>1.5978869999999998E-5</v>
      </c>
      <c r="FS505" s="13">
        <v>1.592058E-5</v>
      </c>
      <c r="FT505" s="13">
        <v>1.6009199999999999E-5</v>
      </c>
      <c r="FU505" s="13">
        <v>1.6053450000000001E-5</v>
      </c>
      <c r="FV505" s="13">
        <v>1.594175E-5</v>
      </c>
      <c r="FW505" s="13">
        <v>1.5744409999999999E-5</v>
      </c>
      <c r="FX505" s="13">
        <v>1.5556520000000001E-5</v>
      </c>
      <c r="FY505" s="13">
        <v>1.551292E-5</v>
      </c>
      <c r="FZ505" s="13">
        <v>1.5483780000000001E-5</v>
      </c>
      <c r="GA505" s="13">
        <v>1.5338040000000001E-5</v>
      </c>
      <c r="GB505" s="13">
        <v>1.522319E-5</v>
      </c>
      <c r="GC505" s="13">
        <v>1.5391489999999999E-5</v>
      </c>
      <c r="GD505" s="13">
        <v>1.5676989999999998E-5</v>
      </c>
      <c r="GE505" s="13">
        <v>1.5820979999999998E-5</v>
      </c>
      <c r="GF505" s="13">
        <v>1.5836610000000001E-5</v>
      </c>
      <c r="GG505" s="13">
        <v>1.5769540000000001E-5</v>
      </c>
      <c r="GH505" s="13">
        <v>1.5554889999999998E-5</v>
      </c>
      <c r="GI505" s="13">
        <v>1.5263959999999999E-5</v>
      </c>
      <c r="GJ505" s="13">
        <v>1.4918710000000001E-5</v>
      </c>
      <c r="GK505" s="13">
        <v>1.452242E-5</v>
      </c>
      <c r="GL505" s="13">
        <v>1.4215929999999999E-5</v>
      </c>
      <c r="GM505" s="13">
        <v>1.417046E-5</v>
      </c>
      <c r="GN505" s="13">
        <v>1.440282E-5</v>
      </c>
      <c r="GO505" s="13">
        <v>1.4703620000000001E-5</v>
      </c>
      <c r="GP505" s="13">
        <v>1.4896169999999999E-5</v>
      </c>
      <c r="GQ505" s="13">
        <v>1.512832E-5</v>
      </c>
      <c r="GR505" s="13">
        <v>1.5317959999999999E-5</v>
      </c>
      <c r="GS505" s="13">
        <v>1.5274659999999999E-5</v>
      </c>
      <c r="GT505" s="13">
        <v>1.493935E-5</v>
      </c>
      <c r="GU505" s="13">
        <v>1.45534E-5</v>
      </c>
      <c r="GV505" s="13">
        <v>1.4261600000000001E-5</v>
      </c>
      <c r="GW505" s="13">
        <v>1.3935620000000001E-5</v>
      </c>
      <c r="GX505" s="13">
        <v>1.367919E-5</v>
      </c>
    </row>
    <row r="506" spans="1:206" ht="15.75" thickBot="1" x14ac:dyDescent="0.3">
      <c r="A506" s="39" t="str">
        <f t="shared" si="6"/>
        <v>Boom-ULTRA COARSE-1.2-7-3</v>
      </c>
      <c r="B506" s="39" t="s">
        <v>57</v>
      </c>
      <c r="C506" s="39" t="s">
        <v>42</v>
      </c>
      <c r="D506" s="40">
        <v>1.2</v>
      </c>
      <c r="E506" s="40">
        <v>7</v>
      </c>
      <c r="F506" s="41">
        <v>3</v>
      </c>
      <c r="G506" s="39">
        <v>8.8590500000000003E-3</v>
      </c>
      <c r="H506" s="39">
        <v>4.9172269999999997E-3</v>
      </c>
      <c r="I506" s="39">
        <v>3.4537529999999999E-3</v>
      </c>
      <c r="J506" s="39">
        <v>2.4945760000000001E-3</v>
      </c>
      <c r="K506" s="39">
        <v>1.7910529999999999E-3</v>
      </c>
      <c r="L506" s="39">
        <v>1.1417389999999999E-3</v>
      </c>
      <c r="M506" s="39">
        <v>8.2362910000000002E-4</v>
      </c>
      <c r="N506" s="39">
        <v>7.3786380000000001E-4</v>
      </c>
      <c r="O506" s="39">
        <v>6.5555110000000002E-4</v>
      </c>
      <c r="P506" s="39">
        <v>5.7351180000000002E-4</v>
      </c>
      <c r="Q506" s="39">
        <v>5.1547590000000003E-4</v>
      </c>
      <c r="R506" s="39">
        <v>4.571326E-4</v>
      </c>
      <c r="S506" s="39">
        <v>4.0892290000000002E-4</v>
      </c>
      <c r="T506" s="39">
        <v>3.4826319999999998E-4</v>
      </c>
      <c r="U506" s="39">
        <v>2.9574860000000002E-4</v>
      </c>
      <c r="V506" s="39">
        <v>2.5187670000000002E-4</v>
      </c>
      <c r="W506" s="39">
        <v>2.1942270000000001E-4</v>
      </c>
      <c r="X506" s="39">
        <v>1.9025220000000001E-4</v>
      </c>
      <c r="Y506" s="39">
        <v>1.68025E-4</v>
      </c>
      <c r="Z506" s="39">
        <v>1.5018510000000001E-4</v>
      </c>
      <c r="AA506" s="39">
        <v>1.356304E-4</v>
      </c>
      <c r="AB506" s="39">
        <v>1.2406E-4</v>
      </c>
      <c r="AC506" s="39">
        <v>1.159231E-4</v>
      </c>
      <c r="AD506" s="39">
        <v>1.1000449999999999E-4</v>
      </c>
      <c r="AE506" s="39">
        <v>1.0505290000000001E-4</v>
      </c>
      <c r="AF506" s="39">
        <v>1.008184E-4</v>
      </c>
      <c r="AG506" s="39">
        <v>9.7311540000000001E-5</v>
      </c>
      <c r="AH506" s="39">
        <v>9.4087490000000003E-5</v>
      </c>
      <c r="AI506" s="39">
        <v>9.1114369999999994E-5</v>
      </c>
      <c r="AJ506" s="39">
        <v>8.8406429999999996E-5</v>
      </c>
      <c r="AK506" s="39">
        <v>8.6041890000000006E-5</v>
      </c>
      <c r="AL506" s="39">
        <v>8.3902719999999993E-5</v>
      </c>
      <c r="AM506" s="39">
        <v>8.195834E-5</v>
      </c>
      <c r="AN506" s="39">
        <v>8.0154340000000002E-5</v>
      </c>
      <c r="AO506" s="39">
        <v>7.8449379999999993E-5</v>
      </c>
      <c r="AP506" s="39">
        <v>7.6715139999999996E-5</v>
      </c>
      <c r="AQ506" s="39">
        <v>7.4845849999999998E-5</v>
      </c>
      <c r="AR506" s="39">
        <v>7.3016960000000006E-5</v>
      </c>
      <c r="AS506" s="39">
        <v>7.1144169999999993E-5</v>
      </c>
      <c r="AT506" s="39">
        <v>6.9443999999999994E-5</v>
      </c>
      <c r="AU506" s="39">
        <v>6.7844419999999998E-5</v>
      </c>
      <c r="AV506" s="39">
        <v>6.6199330000000004E-5</v>
      </c>
      <c r="AW506" s="39">
        <v>6.4816480000000004E-5</v>
      </c>
      <c r="AX506" s="39">
        <v>6.3552239999999994E-5</v>
      </c>
      <c r="AY506" s="39">
        <v>6.2515510000000002E-5</v>
      </c>
      <c r="AZ506" s="39">
        <v>6.1311900000000005E-5</v>
      </c>
      <c r="BA506" s="39">
        <v>6.024021E-5</v>
      </c>
      <c r="BB506" s="39">
        <v>5.9100020000000001E-5</v>
      </c>
      <c r="BC506" s="39">
        <v>5.8058350000000003E-5</v>
      </c>
      <c r="BD506" s="39">
        <v>5.7069979999999999E-5</v>
      </c>
      <c r="BE506" s="39">
        <v>5.5904130000000001E-5</v>
      </c>
      <c r="BF506" s="39">
        <v>5.501866E-5</v>
      </c>
      <c r="BG506" s="39">
        <v>5.4157219999999998E-5</v>
      </c>
      <c r="BH506" s="39">
        <v>5.3468399999999998E-5</v>
      </c>
      <c r="BI506" s="39">
        <v>5.2650410000000001E-5</v>
      </c>
      <c r="BJ506" s="39">
        <v>5.166731E-5</v>
      </c>
      <c r="BK506" s="39">
        <v>5.0954759999999999E-5</v>
      </c>
      <c r="BL506" s="39">
        <v>5.00358E-5</v>
      </c>
      <c r="BM506" s="39">
        <v>4.9345409999999998E-5</v>
      </c>
      <c r="BN506" s="39">
        <v>4.8633110000000001E-5</v>
      </c>
      <c r="BO506" s="39">
        <v>4.768159E-5</v>
      </c>
      <c r="BP506" s="39">
        <v>4.697738E-5</v>
      </c>
      <c r="BQ506" s="39">
        <v>4.6438930000000002E-5</v>
      </c>
      <c r="BR506" s="39">
        <v>4.5860360000000003E-5</v>
      </c>
      <c r="BS506" s="39">
        <v>4.5310499999999999E-5</v>
      </c>
      <c r="BT506" s="39">
        <v>4.462412E-5</v>
      </c>
      <c r="BU506" s="39">
        <v>4.392475E-5</v>
      </c>
      <c r="BV506" s="39">
        <v>4.3416489999999999E-5</v>
      </c>
      <c r="BW506" s="39">
        <v>4.3042869999999999E-5</v>
      </c>
      <c r="BX506" s="39">
        <v>4.2363100000000001E-5</v>
      </c>
      <c r="BY506" s="39">
        <v>4.201195E-5</v>
      </c>
      <c r="BZ506" s="39">
        <v>4.1630379999999999E-5</v>
      </c>
      <c r="CA506" s="39">
        <v>4.1092630000000002E-5</v>
      </c>
      <c r="CB506" s="39">
        <v>4.041222E-5</v>
      </c>
      <c r="CC506" s="39">
        <v>3.9940310000000002E-5</v>
      </c>
      <c r="CD506" s="39">
        <v>3.9610480000000002E-5</v>
      </c>
      <c r="CE506" s="39">
        <v>3.9097929999999999E-5</v>
      </c>
      <c r="CF506" s="39">
        <v>3.8768179999999998E-5</v>
      </c>
      <c r="CG506" s="39">
        <v>3.8331970000000003E-5</v>
      </c>
      <c r="CH506" s="39">
        <v>3.7464040000000002E-5</v>
      </c>
      <c r="CI506" s="39">
        <v>3.6735159999999997E-5</v>
      </c>
      <c r="CJ506" s="39">
        <v>3.6334929999999999E-5</v>
      </c>
      <c r="CK506" s="39">
        <v>3.5985970000000002E-5</v>
      </c>
      <c r="CL506" s="39">
        <v>3.5619389999999999E-5</v>
      </c>
      <c r="CM506" s="39">
        <v>3.5228439999999999E-5</v>
      </c>
      <c r="CN506" s="39">
        <v>3.4786149999999999E-5</v>
      </c>
      <c r="CO506" s="39">
        <v>3.418763E-5</v>
      </c>
      <c r="CP506" s="39">
        <v>3.3675579999999999E-5</v>
      </c>
      <c r="CQ506" s="39">
        <v>3.3189389999999997E-5</v>
      </c>
      <c r="CR506" s="39">
        <v>3.2753599999999998E-5</v>
      </c>
      <c r="CS506" s="39">
        <v>3.2403069999999999E-5</v>
      </c>
      <c r="CT506" s="39">
        <v>3.168995E-5</v>
      </c>
      <c r="CU506" s="39">
        <v>3.0913559999999999E-5</v>
      </c>
      <c r="CV506" s="39">
        <v>3.0710419999999998E-5</v>
      </c>
      <c r="CW506" s="39">
        <v>3.0490399999999999E-5</v>
      </c>
      <c r="CX506" s="39">
        <v>3.0075439999999999E-5</v>
      </c>
      <c r="CY506" s="39">
        <v>2.9677849999999999E-5</v>
      </c>
      <c r="CZ506" s="39">
        <v>2.9109979999999999E-5</v>
      </c>
      <c r="DA506" s="39">
        <v>2.8723239999999999E-5</v>
      </c>
      <c r="DB506" s="39">
        <v>2.8337179999999999E-5</v>
      </c>
      <c r="DC506" s="39">
        <v>2.792222E-5</v>
      </c>
      <c r="DD506" s="39">
        <v>2.756227E-5</v>
      </c>
      <c r="DE506" s="39">
        <v>2.7194269999999999E-5</v>
      </c>
      <c r="DF506" s="39">
        <v>2.6639110000000001E-5</v>
      </c>
      <c r="DG506" s="39">
        <v>2.6396429999999999E-5</v>
      </c>
      <c r="DH506" s="39">
        <v>2.6074209999999999E-5</v>
      </c>
      <c r="DI506" s="39">
        <v>2.5835569999999998E-5</v>
      </c>
      <c r="DJ506" s="39">
        <v>2.532817E-5</v>
      </c>
      <c r="DK506" s="39">
        <v>2.4686680000000001E-5</v>
      </c>
      <c r="DL506" s="39">
        <v>2.4378679999999999E-5</v>
      </c>
      <c r="DM506" s="39">
        <v>2.4008290000000001E-5</v>
      </c>
      <c r="DN506" s="39">
        <v>2.3661560000000001E-5</v>
      </c>
      <c r="DO506" s="39">
        <v>2.371574E-5</v>
      </c>
      <c r="DP506" s="39">
        <v>2.3652909999999999E-5</v>
      </c>
      <c r="DQ506" s="39">
        <v>2.3178649999999999E-5</v>
      </c>
      <c r="DR506" s="39">
        <v>2.2519429999999999E-5</v>
      </c>
      <c r="DS506" s="39">
        <v>2.191544E-5</v>
      </c>
      <c r="DT506" s="39">
        <v>2.160814E-5</v>
      </c>
      <c r="DU506" s="39">
        <v>2.1492989999999998E-5</v>
      </c>
      <c r="DV506" s="39">
        <v>2.142255E-5</v>
      </c>
      <c r="DW506" s="39">
        <v>2.132882E-5</v>
      </c>
      <c r="DX506" s="39">
        <v>2.1195419999999998E-5</v>
      </c>
      <c r="DY506" s="39">
        <v>2.0852819999999999E-5</v>
      </c>
      <c r="DZ506" s="39">
        <v>2.0514019999999998E-5</v>
      </c>
      <c r="EA506" s="39">
        <v>2.041413E-5</v>
      </c>
      <c r="EB506" s="39">
        <v>2.0490370000000001E-5</v>
      </c>
      <c r="EC506" s="39">
        <v>2.0133660000000001E-5</v>
      </c>
      <c r="ED506" s="39">
        <v>1.9813679999999998E-5</v>
      </c>
      <c r="EE506" s="39">
        <v>1.976677E-5</v>
      </c>
      <c r="EF506" s="39">
        <v>1.9604000000000001E-5</v>
      </c>
      <c r="EG506" s="39">
        <v>1.9516259999999999E-5</v>
      </c>
      <c r="EH506" s="39">
        <v>1.946373E-5</v>
      </c>
      <c r="EI506" s="39">
        <v>1.9260929999999999E-5</v>
      </c>
      <c r="EJ506" s="39">
        <v>1.903001E-5</v>
      </c>
      <c r="EK506" s="39">
        <v>1.8755420000000001E-5</v>
      </c>
      <c r="EL506" s="39">
        <v>1.861891E-5</v>
      </c>
      <c r="EM506" s="39">
        <v>1.8568370000000001E-5</v>
      </c>
      <c r="EN506" s="39">
        <v>1.8358959999999999E-5</v>
      </c>
      <c r="EO506" s="39">
        <v>1.8187730000000001E-5</v>
      </c>
      <c r="EP506" s="39">
        <v>1.799104E-5</v>
      </c>
      <c r="EQ506" s="39">
        <v>1.775696E-5</v>
      </c>
      <c r="ER506" s="39">
        <v>1.7703350000000001E-5</v>
      </c>
      <c r="ES506" s="39">
        <v>1.7749379999999998E-5</v>
      </c>
      <c r="ET506" s="39">
        <v>1.7666210000000001E-5</v>
      </c>
      <c r="EU506" s="39">
        <v>1.7465239999999999E-5</v>
      </c>
      <c r="EV506" s="39">
        <v>1.723766E-5</v>
      </c>
      <c r="EW506" s="39">
        <v>1.7006550000000001E-5</v>
      </c>
      <c r="EX506" s="39">
        <v>1.6806570000000001E-5</v>
      </c>
      <c r="EY506" s="39">
        <v>1.6649429999999999E-5</v>
      </c>
      <c r="EZ506" s="39">
        <v>1.6583699999999998E-5</v>
      </c>
      <c r="FA506" s="13">
        <v>1.64377E-5</v>
      </c>
      <c r="FB506" s="13">
        <v>1.6287729999999999E-5</v>
      </c>
      <c r="FC506" s="13">
        <v>1.6187850000000001E-5</v>
      </c>
      <c r="FD506" s="13">
        <v>1.6146749999999999E-5</v>
      </c>
      <c r="FE506" s="13">
        <v>1.607319E-5</v>
      </c>
      <c r="FF506" s="13">
        <v>1.5956499999999999E-5</v>
      </c>
      <c r="FG506" s="13">
        <v>1.5911359999999999E-5</v>
      </c>
      <c r="FH506" s="13">
        <v>1.5812540000000001E-5</v>
      </c>
      <c r="FI506" s="13">
        <v>1.5668800000000001E-5</v>
      </c>
      <c r="FJ506" s="13">
        <v>1.561928E-5</v>
      </c>
      <c r="FK506" s="13">
        <v>1.5417570000000001E-5</v>
      </c>
      <c r="FL506" s="13">
        <v>1.505993E-5</v>
      </c>
      <c r="FM506" s="13">
        <v>1.475764E-5</v>
      </c>
      <c r="FN506" s="13">
        <v>1.4650059999999999E-5</v>
      </c>
      <c r="FO506" s="13">
        <v>1.465447E-5</v>
      </c>
      <c r="FP506" s="13">
        <v>1.468777E-5</v>
      </c>
      <c r="FQ506" s="13">
        <v>1.4609E-5</v>
      </c>
      <c r="FR506" s="13">
        <v>1.4693649999999999E-5</v>
      </c>
      <c r="FS506" s="13">
        <v>1.47164E-5</v>
      </c>
      <c r="FT506" s="13">
        <v>1.44676E-5</v>
      </c>
      <c r="FU506" s="13">
        <v>1.4346819999999999E-5</v>
      </c>
      <c r="FV506" s="13">
        <v>1.4268429999999999E-5</v>
      </c>
      <c r="FW506" s="13">
        <v>1.411706E-5</v>
      </c>
      <c r="FX506" s="13">
        <v>1.4012829999999999E-5</v>
      </c>
      <c r="FY506" s="13">
        <v>1.373699E-5</v>
      </c>
      <c r="FZ506" s="13">
        <v>1.3279629999999999E-5</v>
      </c>
      <c r="GA506" s="13">
        <v>1.3044990000000001E-5</v>
      </c>
      <c r="GB506" s="13">
        <v>1.302869E-5</v>
      </c>
      <c r="GC506" s="13">
        <v>1.2954520000000001E-5</v>
      </c>
      <c r="GD506" s="13">
        <v>1.289099E-5</v>
      </c>
      <c r="GE506" s="13">
        <v>1.304244E-5</v>
      </c>
      <c r="GF506" s="13">
        <v>1.322719E-5</v>
      </c>
      <c r="GG506" s="13">
        <v>1.32065E-5</v>
      </c>
      <c r="GH506" s="13">
        <v>1.284485E-5</v>
      </c>
      <c r="GI506" s="13">
        <v>1.230186E-5</v>
      </c>
      <c r="GJ506" s="13">
        <v>1.188018E-5</v>
      </c>
      <c r="GK506" s="13">
        <v>1.1617849999999999E-5</v>
      </c>
      <c r="GL506" s="13">
        <v>1.1460730000000001E-5</v>
      </c>
      <c r="GM506" s="13">
        <v>1.140667E-5</v>
      </c>
      <c r="GN506" s="13">
        <v>1.142435E-5</v>
      </c>
      <c r="GO506" s="13">
        <v>1.142146E-5</v>
      </c>
      <c r="GP506" s="13">
        <v>1.1248769999999999E-5</v>
      </c>
      <c r="GQ506" s="13">
        <v>1.1185419999999999E-5</v>
      </c>
      <c r="GR506" s="13">
        <v>1.126038E-5</v>
      </c>
      <c r="GS506" s="13">
        <v>1.129169E-5</v>
      </c>
      <c r="GT506" s="13">
        <v>1.1293490000000001E-5</v>
      </c>
      <c r="GU506" s="13">
        <v>1.1157130000000001E-5</v>
      </c>
      <c r="GV506" s="13">
        <v>1.081903E-5</v>
      </c>
      <c r="GW506" s="13">
        <v>1.057024E-5</v>
      </c>
      <c r="GX506" s="13">
        <v>1.047371E-5</v>
      </c>
    </row>
    <row r="507" spans="1:206" ht="15.75" thickTop="1" x14ac:dyDescent="0.25">
      <c r="A507" s="13" t="s">
        <v>49</v>
      </c>
      <c r="B507" s="13" t="s">
        <v>58</v>
      </c>
      <c r="C507" s="13" t="s">
        <v>49</v>
      </c>
      <c r="F507" s="32" t="s">
        <v>48</v>
      </c>
      <c r="G507" s="42">
        <v>0.1510158360608064</v>
      </c>
      <c r="H507" s="13">
        <v>5.1242040940871682E-2</v>
      </c>
      <c r="I507" s="13">
        <v>2.7229979781323951E-2</v>
      </c>
      <c r="J507" s="13">
        <v>1.7387227911175595E-2</v>
      </c>
      <c r="K507" s="13">
        <v>1.2277743712035001E-2</v>
      </c>
      <c r="L507" s="13">
        <v>9.239559076518869E-3</v>
      </c>
      <c r="M507" s="13">
        <v>7.2654265657123747E-3</v>
      </c>
      <c r="N507" s="13">
        <v>5.8997590432435399E-3</v>
      </c>
      <c r="O507" s="13">
        <v>4.9098943410991521E-3</v>
      </c>
      <c r="P507" s="13">
        <v>4.166030943273437E-3</v>
      </c>
      <c r="Q507" s="13">
        <v>3.5906979800560562E-3</v>
      </c>
      <c r="R507" s="13">
        <v>3.1351272609843831E-3</v>
      </c>
      <c r="S507" s="13">
        <v>2.7672641836245879E-3</v>
      </c>
      <c r="T507" s="13">
        <v>2.4652731477990543E-3</v>
      </c>
      <c r="U507" s="13">
        <v>2.2138255282338438E-3</v>
      </c>
      <c r="V507" s="13">
        <v>2.0018807452314878E-3</v>
      </c>
      <c r="W507" s="13">
        <v>1.8213083901685747E-3</v>
      </c>
      <c r="X507" s="13">
        <v>1.6660041317829303E-3</v>
      </c>
      <c r="Y507" s="13">
        <v>1.5313060606486992E-3</v>
      </c>
      <c r="Z507" s="13">
        <v>1.4135996179248365E-3</v>
      </c>
      <c r="AA507" s="13">
        <v>1.3100441890569843E-3</v>
      </c>
      <c r="AB507" s="13">
        <v>1.2183801229048088E-3</v>
      </c>
      <c r="AC507" s="13">
        <v>1.1367900839548528E-3</v>
      </c>
      <c r="AD507" s="13">
        <v>1.0637978350662438E-3</v>
      </c>
      <c r="AE507" s="13">
        <v>9.9819326628578561E-4</v>
      </c>
      <c r="AF507" s="13">
        <v>9.3897612522174931E-4</v>
      </c>
      <c r="AG507" s="13">
        <v>8.8531326994563679E-4</v>
      </c>
      <c r="AH507" s="13">
        <v>8.3650583187239831E-4</v>
      </c>
      <c r="AI507" s="13">
        <v>7.9196373147609326E-4</v>
      </c>
      <c r="AJ507" s="13">
        <v>7.5118571212643326E-4</v>
      </c>
      <c r="AK507" s="13">
        <v>7.1374355911271443E-4</v>
      </c>
      <c r="AL507" s="13">
        <v>6.7926952418811764E-4</v>
      </c>
      <c r="AM507" s="13">
        <v>6.4744622781413689E-4</v>
      </c>
      <c r="AN507" s="13">
        <v>6.1799849293548911E-4</v>
      </c>
      <c r="AO507" s="13">
        <v>5.9068669656942182E-4</v>
      </c>
      <c r="AP507" s="13">
        <v>5.6530132306196221E-4</v>
      </c>
      <c r="AQ507" s="13">
        <v>5.416584754237906E-4</v>
      </c>
      <c r="AR507" s="13">
        <v>5.1959615560563308E-4</v>
      </c>
      <c r="AS507" s="13">
        <v>4.9897116577455344E-4</v>
      </c>
      <c r="AT507" s="13">
        <v>4.7965651407935045E-4</v>
      </c>
      <c r="AU507" s="13">
        <v>4.6153923254478325E-4</v>
      </c>
      <c r="AV507" s="13">
        <v>4.4451853342704741E-4</v>
      </c>
      <c r="AW507" s="13">
        <v>4.2850424492807166E-4</v>
      </c>
      <c r="AX507" s="13">
        <v>4.1341547858791511E-4</v>
      </c>
      <c r="AY507" s="13">
        <v>3.9917948968552997E-4</v>
      </c>
      <c r="AZ507" s="13">
        <v>3.8573069912837892E-4</v>
      </c>
      <c r="BA507" s="13">
        <v>3.7300985101631936E-4</v>
      </c>
      <c r="BB507" s="13">
        <v>3.6096328464073314E-4</v>
      </c>
      <c r="BC507" s="13">
        <v>3.4954230336813546E-4</v>
      </c>
      <c r="BD507" s="13">
        <v>3.3870262584463894E-4</v>
      </c>
      <c r="BE507" s="13">
        <v>3.2840390738807663E-4</v>
      </c>
      <c r="BF507" s="13">
        <v>3.1860932142070502E-4</v>
      </c>
      <c r="BG507" s="13">
        <v>3.0928519242524026E-4</v>
      </c>
      <c r="BH507" s="13">
        <v>3.0040067324982398E-4</v>
      </c>
      <c r="BI507" s="13">
        <v>2.9192746069822082E-4</v>
      </c>
      <c r="BJ507" s="13">
        <v>2.8383954426358416E-4</v>
      </c>
      <c r="BK507" s="13">
        <v>2.7611298363234833E-4</v>
      </c>
      <c r="BL507" s="13">
        <v>2.6872571122702144E-4</v>
      </c>
      <c r="BM507" s="13">
        <v>2.6165735659531295E-4</v>
      </c>
      <c r="BN507" s="13">
        <v>2.5488908990631715E-4</v>
      </c>
      <c r="BO507" s="13">
        <v>2.4840348219700841E-4</v>
      </c>
      <c r="BP507" s="13">
        <v>2.4218438033618415E-4</v>
      </c>
      <c r="BQ507" s="13">
        <v>2.3621679494790953E-4</v>
      </c>
      <c r="BR507" s="13">
        <v>2.304867997705808E-4</v>
      </c>
      <c r="BS507" s="13">
        <v>2.2498144112751306E-4</v>
      </c>
      <c r="BT507" s="13">
        <v>2.1968865635592312E-4</v>
      </c>
      <c r="BU507" s="13">
        <v>2.1459720018787181E-4</v>
      </c>
      <c r="BV507" s="13">
        <v>2.0969657820287424E-4</v>
      </c>
      <c r="BW507" s="13">
        <v>2.0497698658064088E-4</v>
      </c>
      <c r="BX507" s="13">
        <v>2.0042925747635647E-4</v>
      </c>
      <c r="BY507" s="13">
        <v>1.9604480942227436E-4</v>
      </c>
      <c r="BZ507" s="13">
        <v>1.9181560222999644E-4</v>
      </c>
      <c r="CA507" s="13">
        <v>1.8773409592919192E-4</v>
      </c>
      <c r="CB507" s="13">
        <v>1.8379321333201277E-4</v>
      </c>
      <c r="CC507" s="13">
        <v>1.799863058591507E-4</v>
      </c>
      <c r="CD507" s="13">
        <v>1.7630712230433089E-4</v>
      </c>
      <c r="CE507" s="13">
        <v>1.7274978024983231E-4</v>
      </c>
      <c r="CF507" s="13">
        <v>1.6930873987704902E-4</v>
      </c>
      <c r="CG507" s="13">
        <v>1.6597877994373918E-4</v>
      </c>
      <c r="CH507" s="13">
        <v>1.6275497572395864E-4</v>
      </c>
      <c r="CI507" s="13">
        <v>1.5963267872814876E-4</v>
      </c>
      <c r="CJ507" s="13">
        <v>1.5660749803984497E-4</v>
      </c>
      <c r="CK507" s="13">
        <v>1.5367528312227157E-4</v>
      </c>
      <c r="CL507" s="13">
        <v>1.508321079629917E-4</v>
      </c>
      <c r="CM507" s="13">
        <v>1.4807425643801331E-4</v>
      </c>
      <c r="CN507" s="13">
        <v>1.4539820878851692E-4</v>
      </c>
      <c r="CO507" s="13">
        <v>1.4280062911384121E-4</v>
      </c>
      <c r="CP507" s="13">
        <v>1.402783537937188E-4</v>
      </c>
      <c r="CQ507" s="13">
        <v>1.3782838076107531E-4</v>
      </c>
      <c r="CR507" s="13">
        <v>1.3544785955418666E-4</v>
      </c>
      <c r="CS507" s="13">
        <v>1.3313408208364997E-4</v>
      </c>
      <c r="CT507" s="13">
        <v>1.3088447405561389E-4</v>
      </c>
      <c r="CU507" s="13">
        <v>1.2869658699809345E-4</v>
      </c>
      <c r="CV507" s="13">
        <v>1.2656809084201303E-4</v>
      </c>
      <c r="CW507" s="13">
        <v>1.2449676701296709E-4</v>
      </c>
      <c r="CX507" s="13">
        <v>1.2248050199360796E-4</v>
      </c>
      <c r="CY507" s="13">
        <v>1.2051728132008326E-4</v>
      </c>
      <c r="CZ507" s="13">
        <v>1.1860518397914689E-4</v>
      </c>
      <c r="DA507" s="13">
        <v>1.1674237717542887E-4</v>
      </c>
      <c r="DB507" s="13">
        <v>1.1492711144097133E-4</v>
      </c>
      <c r="DC507" s="13">
        <v>1.1315771606147536E-4</v>
      </c>
      <c r="DD507" s="13">
        <v>1.1143259479586133E-4</v>
      </c>
      <c r="DE507" s="13">
        <v>1.09750221867667E-4</v>
      </c>
      <c r="DF507" s="13">
        <v>1.0810913820858756E-4</v>
      </c>
      <c r="DG507" s="13">
        <v>1.0650794793604325E-4</v>
      </c>
      <c r="DH507" s="13">
        <v>1.0494531504813961E-4</v>
      </c>
      <c r="DI507" s="13">
        <v>1.0341996032069683E-4</v>
      </c>
      <c r="DJ507" s="13">
        <v>1.0193065839224209E-4</v>
      </c>
      <c r="DK507" s="13">
        <v>1.0047623502396637E-4</v>
      </c>
      <c r="DL507" s="13">
        <v>9.9055564522648726E-5</v>
      </c>
      <c r="DM507" s="13">
        <v>9.7667567315481849E-5</v>
      </c>
      <c r="DN507" s="13">
        <v>9.6311207666569535E-5</v>
      </c>
      <c r="DO507" s="13">
        <v>9.4985491525643293E-5</v>
      </c>
      <c r="DP507" s="13">
        <v>9.3689464500253586E-5</v>
      </c>
      <c r="DQ507" s="13">
        <v>9.2422209943337146E-5</v>
      </c>
      <c r="DR507" s="13">
        <v>9.1182847148661925E-5</v>
      </c>
      <c r="DS507" s="13">
        <v>8.9970529647194939E-5</v>
      </c>
      <c r="DT507" s="13">
        <v>8.8784443597945739E-5</v>
      </c>
      <c r="DU507" s="13">
        <v>8.7623806267294463E-5</v>
      </c>
      <c r="DV507" s="13">
        <v>8.6487864591247351E-5</v>
      </c>
      <c r="DW507" s="13">
        <v>8.5375893815448862E-5</v>
      </c>
      <c r="DX507" s="13">
        <v>8.428719620814469E-5</v>
      </c>
      <c r="DY507" s="13">
        <v>8.3221099841620914E-5</v>
      </c>
      <c r="DZ507" s="13">
        <v>8.217695743795709E-5</v>
      </c>
      <c r="EA507" s="13">
        <v>8.1154145275210104E-5</v>
      </c>
    </row>
    <row r="508" spans="1:206" x14ac:dyDescent="0.25">
      <c r="A508" s="13" t="s">
        <v>50</v>
      </c>
      <c r="B508" s="13" t="s">
        <v>58</v>
      </c>
      <c r="C508" s="13" t="s">
        <v>50</v>
      </c>
      <c r="F508" s="32" t="s">
        <v>48</v>
      </c>
      <c r="G508" s="13">
        <v>5.1841981646624145E-2</v>
      </c>
      <c r="H508" s="13">
        <v>1.6945719174331117E-2</v>
      </c>
      <c r="I508" s="13">
        <v>8.8102774620508993E-3</v>
      </c>
      <c r="J508" s="13">
        <v>5.5390899270146331E-3</v>
      </c>
      <c r="K508" s="13">
        <v>3.8645878396068993E-3</v>
      </c>
      <c r="L508" s="13">
        <v>2.8798375945101461E-3</v>
      </c>
      <c r="M508" s="13">
        <v>2.2457915106879277E-3</v>
      </c>
      <c r="N508" s="13">
        <v>1.8105762820636402E-3</v>
      </c>
      <c r="O508" s="13">
        <v>1.4972612252251085E-3</v>
      </c>
      <c r="P508" s="13">
        <v>1.2632275652753333E-3</v>
      </c>
      <c r="Q508" s="13">
        <v>1.0831956674981376E-3</v>
      </c>
      <c r="R508" s="13">
        <v>9.4133977124749785E-4</v>
      </c>
      <c r="S508" s="13">
        <v>8.2730981750366386E-4</v>
      </c>
      <c r="T508" s="13">
        <v>7.3408753013384494E-4</v>
      </c>
      <c r="U508" s="13">
        <v>6.5676677592091599E-4</v>
      </c>
      <c r="V508" s="13">
        <v>5.91827631680682E-4</v>
      </c>
      <c r="W508" s="13">
        <v>5.3668739343501308E-4</v>
      </c>
      <c r="X508" s="13">
        <v>4.8941354954805817E-4</v>
      </c>
      <c r="Y508" s="13">
        <v>4.4853494570668185E-4</v>
      </c>
      <c r="Z508" s="13">
        <v>4.1291437739289727E-4</v>
      </c>
      <c r="AA508" s="13">
        <v>3.8166068700746738E-4</v>
      </c>
      <c r="AB508" s="13">
        <v>3.5406689731488819E-4</v>
      </c>
      <c r="AC508" s="13">
        <v>3.2956588464929813E-4</v>
      </c>
      <c r="AD508" s="13">
        <v>3.0769810305327958E-4</v>
      </c>
      <c r="AE508" s="13">
        <v>2.8808773692025851E-4</v>
      </c>
      <c r="AF508" s="13">
        <v>2.704248447357938E-4</v>
      </c>
      <c r="AG508" s="13">
        <v>2.5445182472615764E-4</v>
      </c>
      <c r="AH508" s="13">
        <v>2.3995304075797246E-4</v>
      </c>
      <c r="AI508" s="13">
        <v>2.2674678801243937E-4</v>
      </c>
      <c r="AJ508" s="13">
        <v>2.1467901099246316E-4</v>
      </c>
      <c r="AK508" s="13">
        <v>2.036183479458284E-4</v>
      </c>
      <c r="AL508" s="13">
        <v>1.9345218927840463E-4</v>
      </c>
      <c r="AM508" s="13">
        <v>1.8408351828448033E-4</v>
      </c>
      <c r="AN508" s="13">
        <v>1.7542836065846467E-4</v>
      </c>
      <c r="AO508" s="13">
        <v>1.674137115679129E-4</v>
      </c>
      <c r="AP508" s="13">
        <v>1.5997584018461304E-4</v>
      </c>
      <c r="AQ508" s="13">
        <v>1.5305889467265147E-4</v>
      </c>
      <c r="AR508" s="13">
        <v>1.4661374793944107E-4</v>
      </c>
      <c r="AS508" s="13">
        <v>1.4059703753165856E-4</v>
      </c>
      <c r="AT508" s="13">
        <v>1.3497036301658155E-4</v>
      </c>
      <c r="AU508" s="13">
        <v>1.2969961183102185E-4</v>
      </c>
      <c r="AV508" s="13">
        <v>1.2475439048599684E-4</v>
      </c>
      <c r="AW508" s="13">
        <v>1.2010754261061115E-4</v>
      </c>
      <c r="AX508" s="13">
        <v>1.1573473891724823E-4</v>
      </c>
      <c r="AY508" s="13">
        <v>1.116141270054378E-4</v>
      </c>
      <c r="AZ508" s="13">
        <v>1.0772603116861512E-4</v>
      </c>
      <c r="BA508" s="13">
        <v>1.0405269415837668E-4</v>
      </c>
      <c r="BB508" s="13">
        <v>1.0057805429501384E-4</v>
      </c>
      <c r="BC508" s="13">
        <v>9.7287552467747649E-5</v>
      </c>
      <c r="BD508" s="13">
        <v>9.4167964502128129E-5</v>
      </c>
      <c r="BE508" s="13">
        <v>9.1207255131136469E-5</v>
      </c>
      <c r="BF508" s="13">
        <v>8.8394450426129982E-5</v>
      </c>
      <c r="BG508" s="13">
        <v>8.5719526051651875E-5</v>
      </c>
      <c r="BH508" s="13">
        <v>8.3173309126125371E-5</v>
      </c>
      <c r="BI508" s="13">
        <v>8.0747391815813618E-5</v>
      </c>
      <c r="BJ508" s="13">
        <v>7.8434055075828949E-5</v>
      </c>
      <c r="BK508" s="13">
        <v>7.6226201190346038E-5</v>
      </c>
      <c r="BL508" s="13">
        <v>7.4117293963252539E-5</v>
      </c>
      <c r="BM508" s="13">
        <v>7.2101305577276746E-5</v>
      </c>
      <c r="BN508" s="13">
        <v>7.0172669279865718E-5</v>
      </c>
      <c r="BO508" s="13">
        <v>6.8326237172321627E-5</v>
      </c>
      <c r="BP508" s="13">
        <v>6.6557242478710972E-5</v>
      </c>
      <c r="BQ508" s="13">
        <v>6.4861265755872483E-5</v>
      </c>
      <c r="BR508" s="13">
        <v>6.3234204577996902E-5</v>
      </c>
      <c r="BS508" s="13">
        <v>6.1672246290767703E-5</v>
      </c>
      <c r="BT508" s="13">
        <v>6.0171843482660939E-5</v>
      </c>
      <c r="BU508" s="13">
        <v>5.872969186609023E-5</v>
      </c>
      <c r="BV508" s="13">
        <v>5.73427102998328E-5</v>
      </c>
      <c r="BW508" s="13">
        <v>5.6008022717543094E-5</v>
      </c>
      <c r="BX508" s="13">
        <v>5.4722941755970878E-5</v>
      </c>
      <c r="BY508" s="13">
        <v>5.348495390142871E-5</v>
      </c>
      <c r="BZ508" s="13">
        <v>5.2291705994665708E-5</v>
      </c>
      <c r="CA508" s="13">
        <v>5.1140992953082606E-5</v>
      </c>
      <c r="CB508" s="13">
        <v>5.0030746585574999E-5</v>
      </c>
      <c r="CC508" s="13">
        <v>4.8959025389552809E-5</v>
      </c>
      <c r="CD508" s="13">
        <v>4.7924005232151827E-5</v>
      </c>
      <c r="CE508" s="13">
        <v>4.6923970828566238E-5</v>
      </c>
      <c r="CF508" s="13">
        <v>4.5957307940012452E-5</v>
      </c>
      <c r="CG508" s="13">
        <v>4.5022496222243753E-5</v>
      </c>
      <c r="CH508" s="13">
        <v>4.4118102662949702E-5</v>
      </c>
      <c r="CI508" s="13">
        <v>4.3242775552901289E-5</v>
      </c>
      <c r="CJ508" s="13">
        <v>4.2395238941476051E-5</v>
      </c>
      <c r="CK508" s="13">
        <v>4.1574287532299753E-5</v>
      </c>
      <c r="CL508" s="13">
        <v>4.0778781979261253E-5</v>
      </c>
      <c r="CM508" s="13">
        <v>4.0007644547174332E-5</v>
      </c>
      <c r="CN508" s="13">
        <v>3.9259855104920741E-5</v>
      </c>
      <c r="CO508" s="13">
        <v>3.8534447422082918E-5</v>
      </c>
      <c r="CP508" s="13">
        <v>3.7830505742905564E-5</v>
      </c>
      <c r="CQ508" s="13">
        <v>3.714716161394313E-5</v>
      </c>
      <c r="CR508" s="13">
        <v>3.6483590944009373E-5</v>
      </c>
      <c r="CS508" s="13">
        <v>3.583901127706011E-5</v>
      </c>
      <c r="CT508" s="13">
        <v>3.5212679260447722E-5</v>
      </c>
      <c r="CU508" s="13">
        <v>3.4603888292607074E-5</v>
      </c>
      <c r="CV508" s="13">
        <v>3.4011966335689524E-5</v>
      </c>
      <c r="CW508" s="13">
        <v>3.3436273879967706E-5</v>
      </c>
      <c r="CX508" s="13">
        <v>3.2876202048015615E-5</v>
      </c>
      <c r="CY508" s="13">
        <v>3.2331170827727553E-5</v>
      </c>
      <c r="CZ508" s="13">
        <v>3.1800627424199022E-5</v>
      </c>
      <c r="DA508" s="13">
        <v>3.1284044721357599E-5</v>
      </c>
      <c r="DB508" s="13">
        <v>3.0780919845014401E-5</v>
      </c>
      <c r="DC508" s="13">
        <v>3.0290772819714008E-5</v>
      </c>
      <c r="DD508" s="13">
        <v>2.9813145312404424E-5</v>
      </c>
      <c r="DE508" s="13">
        <v>2.9347599456527317E-5</v>
      </c>
      <c r="DF508" s="13">
        <v>2.8893716750661165E-5</v>
      </c>
      <c r="DG508" s="13">
        <v>2.8451097026325206E-5</v>
      </c>
      <c r="DH508" s="13">
        <v>2.8019357479994073E-5</v>
      </c>
      <c r="DI508" s="13">
        <v>2.7598131764765229E-5</v>
      </c>
      <c r="DJ508" s="13">
        <v>2.7187069137487956E-5</v>
      </c>
      <c r="DK508" s="13">
        <v>2.6785833657490318E-5</v>
      </c>
      <c r="DL508" s="13">
        <v>2.6394103433342859E-5</v>
      </c>
      <c r="DM508" s="13">
        <v>2.6011569914374518E-5</v>
      </c>
      <c r="DN508" s="13">
        <v>2.5637937223905613E-5</v>
      </c>
      <c r="DO508" s="13">
        <v>2.5272921531396515E-5</v>
      </c>
      <c r="DP508" s="13">
        <v>2.4916250460919304E-5</v>
      </c>
      <c r="DQ508" s="13">
        <v>2.4567662533554091E-5</v>
      </c>
      <c r="DR508" s="13">
        <v>2.4226906641490438E-5</v>
      </c>
      <c r="DS508" s="13">
        <v>2.3893741551774938E-5</v>
      </c>
      <c r="DT508" s="13">
        <v>2.3567935437798334E-5</v>
      </c>
      <c r="DU508" s="13">
        <v>2.324926543675187E-5</v>
      </c>
      <c r="DV508" s="13">
        <v>2.2937517231408705E-5</v>
      </c>
      <c r="DW508" s="13">
        <v>2.2632484654705308E-5</v>
      </c>
      <c r="DX508" s="13">
        <v>2.23339693157023E-5</v>
      </c>
      <c r="DY508" s="13">
        <v>2.2041780245605495E-5</v>
      </c>
      <c r="DZ508" s="13">
        <v>2.1755733562618199E-5</v>
      </c>
      <c r="EA508" s="13">
        <v>2.1475652154481304E-5</v>
      </c>
    </row>
    <row r="509" spans="1:206" x14ac:dyDescent="0.25">
      <c r="A509" s="13" t="s">
        <v>51</v>
      </c>
      <c r="B509" s="13" t="s">
        <v>58</v>
      </c>
      <c r="C509" s="13" t="s">
        <v>51</v>
      </c>
      <c r="F509" s="32" t="s">
        <v>48</v>
      </c>
      <c r="G509" s="42">
        <v>0.39605036725531584</v>
      </c>
      <c r="H509" s="13">
        <v>0.23521562757260978</v>
      </c>
      <c r="I509" s="13">
        <v>0.17341967706873754</v>
      </c>
      <c r="J509" s="13">
        <v>0.13969534187733812</v>
      </c>
      <c r="K509" s="13">
        <v>0.11812305433361997</v>
      </c>
      <c r="L509" s="13">
        <v>0.10299452177724223</v>
      </c>
      <c r="M509" s="13">
        <v>9.1725528696990744E-2</v>
      </c>
      <c r="N509" s="13">
        <v>4.7513105216251336E-2</v>
      </c>
      <c r="O509" s="13">
        <v>3.5725075706244294E-2</v>
      </c>
      <c r="P509" s="13">
        <v>2.7681796595367764E-2</v>
      </c>
      <c r="Q509" s="13">
        <v>2.1977717281533731E-2</v>
      </c>
      <c r="R509" s="13">
        <v>1.7803134646811023E-2</v>
      </c>
      <c r="S509" s="13">
        <v>1.466686914167975E-2</v>
      </c>
      <c r="T509" s="13">
        <v>1.2257962792389136E-2</v>
      </c>
      <c r="U509" s="13">
        <v>1.0372354107565296E-2</v>
      </c>
      <c r="V509" s="13">
        <v>8.8719644951538671E-3</v>
      </c>
      <c r="W509" s="13">
        <v>7.6608583891716632E-3</v>
      </c>
      <c r="X509" s="13">
        <v>6.6708248557931114E-3</v>
      </c>
      <c r="Y509" s="13">
        <v>5.8523704021467863E-3</v>
      </c>
      <c r="Z509" s="13">
        <v>5.1689300339008738E-3</v>
      </c>
      <c r="AA509" s="13">
        <v>4.5930519820847233E-3</v>
      </c>
      <c r="AB509" s="13">
        <v>4.1038262289707032E-3</v>
      </c>
      <c r="AC509" s="13">
        <v>3.6851161614252547E-3</v>
      </c>
      <c r="AD509" s="13">
        <v>3.3243202642736615E-3</v>
      </c>
      <c r="AE509" s="13">
        <v>3.0114906016538451E-3</v>
      </c>
      <c r="AF509" s="13">
        <v>2.7386958121933674E-3</v>
      </c>
      <c r="AG509" s="13">
        <v>2.499554440242253E-3</v>
      </c>
      <c r="AH509" s="13">
        <v>2.2888887220066591E-3</v>
      </c>
      <c r="AI509" s="13">
        <v>2.1024647359495479E-3</v>
      </c>
      <c r="AJ509" s="13">
        <v>1.9367952684769434E-3</v>
      </c>
      <c r="AK509" s="13">
        <v>1.7889887617137815E-3</v>
      </c>
      <c r="AL509" s="13">
        <v>1.6566324942354695E-3</v>
      </c>
      <c r="AM509" s="13">
        <v>1.5377014528717939E-3</v>
      </c>
      <c r="AN509" s="13">
        <v>1.4304866693470762E-3</v>
      </c>
      <c r="AO509" s="13">
        <v>1.3335384362617444E-3</v>
      </c>
      <c r="AP509" s="13">
        <v>1.2456209924529063E-3</v>
      </c>
      <c r="AQ509" s="13">
        <v>1.1656761188150319E-3</v>
      </c>
      <c r="AR509" s="13">
        <v>1.0927937078416049E-3</v>
      </c>
      <c r="AS509" s="13">
        <v>1.0261878292151512E-3</v>
      </c>
      <c r="AT509" s="13">
        <v>9.6517715543916155E-4</v>
      </c>
      <c r="AU509" s="13">
        <v>9.0916886788517098E-4</v>
      </c>
      <c r="AV509" s="13">
        <v>8.5764535750683618E-4</v>
      </c>
      <c r="AW509" s="13">
        <v>8.1015318216590398E-4</v>
      </c>
      <c r="AX509" s="13">
        <v>7.6629385581087782E-4</v>
      </c>
      <c r="AY509" s="13">
        <v>7.2571613223476801E-4</v>
      </c>
      <c r="AZ509" s="13">
        <v>6.8810951411990302E-4</v>
      </c>
      <c r="BA509" s="13">
        <v>6.5319877122061527E-4</v>
      </c>
      <c r="BB509" s="13">
        <v>6.2073929331540672E-4</v>
      </c>
      <c r="BC509" s="13">
        <v>5.9051313658784171E-4</v>
      </c>
      <c r="BD509" s="13">
        <v>5.6232564833973229E-4</v>
      </c>
      <c r="BE509" s="13">
        <v>5.3600257589864913E-4</v>
      </c>
      <c r="BF509" s="13">
        <v>5.1138758239895955E-4</v>
      </c>
      <c r="BG509" s="13">
        <v>4.883401056715211E-4</v>
      </c>
      <c r="BH509" s="13">
        <v>4.6673350745234815E-4</v>
      </c>
      <c r="BI509" s="13">
        <v>4.4645346904376404E-4</v>
      </c>
      <c r="BJ509" s="13">
        <v>4.2739659684577812E-4</v>
      </c>
      <c r="BK509" s="13">
        <v>4.0946920714492728E-4</v>
      </c>
      <c r="BL509" s="13">
        <v>3.9258626445819774E-4</v>
      </c>
      <c r="BM509" s="13">
        <v>3.766704517833609E-4</v>
      </c>
      <c r="BN509" s="13">
        <v>3.6165135446529625E-4</v>
      </c>
      <c r="BO509" s="13">
        <v>3.4746474217914623E-4</v>
      </c>
      <c r="BP509" s="13">
        <v>3.3405193585884905E-4</v>
      </c>
      <c r="BQ509" s="13">
        <v>3.2135924834658132E-4</v>
      </c>
      <c r="BR509" s="13">
        <v>3.0933748917231612E-4</v>
      </c>
      <c r="BS509" s="13">
        <v>2.9794152524728916E-4</v>
      </c>
      <c r="BT509" s="13">
        <v>2.8712989041513567E-4</v>
      </c>
      <c r="BU509" s="13">
        <v>2.7686443778596458E-4</v>
      </c>
      <c r="BV509" s="13">
        <v>2.6711002961130948E-4</v>
      </c>
      <c r="BW509" s="13">
        <v>2.5783426016614424E-4</v>
      </c>
      <c r="BX509" s="13">
        <v>2.490072077080434E-4</v>
      </c>
      <c r="BY509" s="13">
        <v>2.406012120997314E-4</v>
      </c>
      <c r="BZ509" s="13">
        <v>2.3259067512347283E-4</v>
      </c>
      <c r="CA509" s="13">
        <v>2.2495188089545183E-4</v>
      </c>
      <c r="CB509" s="13">
        <v>2.1766283411504792E-4</v>
      </c>
      <c r="CC509" s="13">
        <v>2.1070311416571786E-4</v>
      </c>
      <c r="CD509" s="13">
        <v>2.0405374332768537E-4</v>
      </c>
      <c r="CE509" s="13">
        <v>1.9769706757354411E-4</v>
      </c>
      <c r="CF509" s="13">
        <v>1.9161664860081184E-4</v>
      </c>
      <c r="CG509" s="13">
        <v>1.8579716591453506E-4</v>
      </c>
      <c r="CH509" s="13">
        <v>1.8022432791155383E-4</v>
      </c>
      <c r="CI509" s="13">
        <v>1.7488479103888247E-4</v>
      </c>
      <c r="CJ509" s="13">
        <v>1.697660862043077E-4</v>
      </c>
      <c r="CK509" s="13">
        <v>1.6485655170976892E-4</v>
      </c>
      <c r="CL509" s="13">
        <v>1.6014527205920469E-4</v>
      </c>
      <c r="CM509" s="13">
        <v>1.5562202206379592E-4</v>
      </c>
      <c r="CN509" s="13">
        <v>1.5127721573022677E-4</v>
      </c>
      <c r="CO509" s="13">
        <v>1.4710185947281016E-4</v>
      </c>
      <c r="CP509" s="13">
        <v>1.430875092390995E-4</v>
      </c>
      <c r="CQ509" s="13">
        <v>1.3922623118167859E-4</v>
      </c>
      <c r="CR509" s="13">
        <v>1.3551056554697704E-4</v>
      </c>
      <c r="CS509" s="13">
        <v>1.319334934857549E-4</v>
      </c>
      <c r="CT509" s="13">
        <v>1.2848840651991829E-4</v>
      </c>
      <c r="CU509" s="13">
        <v>1.2516907842699361E-4</v>
      </c>
      <c r="CV509" s="13">
        <v>1.2196963932732517E-4</v>
      </c>
      <c r="CW509" s="13">
        <v>1.1888455178021769E-4</v>
      </c>
      <c r="CX509" s="13">
        <v>1.1590858871412E-4</v>
      </c>
      <c r="CY509" s="13">
        <v>1.1303681303280267E-4</v>
      </c>
      <c r="CZ509" s="13">
        <v>1.1026455875456746E-4</v>
      </c>
      <c r="DA509" s="13">
        <v>1.0758741355503557E-4</v>
      </c>
      <c r="DB509" s="13">
        <v>1.0500120259616453E-4</v>
      </c>
      <c r="DC509" s="13">
        <v>1.0250197353501141E-4</v>
      </c>
      <c r="DD509" s="13">
        <v>1.000859826155352E-4</v>
      </c>
      <c r="DE509" s="13">
        <v>9.7749681755499319E-5</v>
      </c>
      <c r="DF509" s="13">
        <v>9.548970654846407E-5</v>
      </c>
      <c r="DG509" s="13">
        <v>9.3302865107970987E-5</v>
      </c>
      <c r="DH509" s="13">
        <v>9.1186127687472701E-5</v>
      </c>
      <c r="DI509" s="13">
        <v>8.9136617015359129E-5</v>
      </c>
      <c r="DJ509" s="13">
        <v>8.7151599289695159E-5</v>
      </c>
      <c r="DK509" s="13">
        <v>8.5228475782038351E-5</v>
      </c>
      <c r="DL509" s="13">
        <v>8.3364775004007919E-5</v>
      </c>
      <c r="DM509" s="13">
        <v>8.1558145394194481E-5</v>
      </c>
      <c r="DN509" s="13">
        <v>7.9806348486530229E-5</v>
      </c>
      <c r="DO509" s="13">
        <v>7.8107252524472839E-5</v>
      </c>
      <c r="DP509" s="13">
        <v>7.6458826488276694E-5</v>
      </c>
      <c r="DQ509" s="13">
        <v>7.4859134505288847E-5</v>
      </c>
      <c r="DR509" s="13">
        <v>7.3306330615640068E-5</v>
      </c>
      <c r="DS509" s="13">
        <v>7.179865386790377E-5</v>
      </c>
      <c r="DT509" s="13">
        <v>7.0334423721321262E-5</v>
      </c>
      <c r="DU509" s="13">
        <v>6.8912035733027235E-5</v>
      </c>
      <c r="DV509" s="13">
        <v>6.7529957510395675E-5</v>
      </c>
      <c r="DW509" s="13">
        <v>6.6186724910165376E-5</v>
      </c>
      <c r="DX509" s="13">
        <v>6.4880938467409892E-5</v>
      </c>
      <c r="DY509" s="13">
        <v>6.3611260038707199E-5</v>
      </c>
      <c r="DZ509" s="13">
        <v>6.23764096450472E-5</v>
      </c>
      <c r="EA509" s="13">
        <v>6.1175162501099744E-5</v>
      </c>
    </row>
    <row r="510" spans="1:206" x14ac:dyDescent="0.25">
      <c r="A510" s="13" t="s">
        <v>52</v>
      </c>
      <c r="B510" s="13" t="s">
        <v>58</v>
      </c>
      <c r="C510" s="13" t="s">
        <v>52</v>
      </c>
      <c r="F510" s="32" t="s">
        <v>48</v>
      </c>
      <c r="G510" s="42">
        <v>0.25834389758697063</v>
      </c>
      <c r="H510" s="13">
        <v>0.11057251395034325</v>
      </c>
      <c r="I510" s="13">
        <v>6.7306755379136107E-2</v>
      </c>
      <c r="J510" s="13">
        <v>4.7325603412725931E-2</v>
      </c>
      <c r="K510" s="13">
        <v>3.6012164981968159E-2</v>
      </c>
      <c r="L510" s="13">
        <v>2.8807636710700506E-2</v>
      </c>
      <c r="M510" s="13">
        <v>2.3853091659103983E-2</v>
      </c>
      <c r="N510" s="13">
        <v>1.6869078654846867E-2</v>
      </c>
      <c r="O510" s="13">
        <v>1.3538775077954117E-2</v>
      </c>
      <c r="P510" s="13">
        <v>1.1120926921952852E-2</v>
      </c>
      <c r="Q510" s="13">
        <v>9.3079183549432173E-3</v>
      </c>
      <c r="R510" s="13">
        <v>7.9121363761507617E-3</v>
      </c>
      <c r="S510" s="13">
        <v>6.8137463044217264E-3</v>
      </c>
      <c r="T510" s="13">
        <v>5.9332236435688792E-3</v>
      </c>
      <c r="U510" s="13">
        <v>5.2160697235480533E-3</v>
      </c>
      <c r="V510" s="13">
        <v>4.6238970419669638E-3</v>
      </c>
      <c r="W510" s="13">
        <v>4.1290178552879286E-3</v>
      </c>
      <c r="X510" s="13">
        <v>3.7110445280199795E-3</v>
      </c>
      <c r="Y510" s="13">
        <v>3.3546889889886399E-3</v>
      </c>
      <c r="Z510" s="13">
        <v>3.048300511870211E-3</v>
      </c>
      <c r="AA510" s="13">
        <v>2.7828712864902579E-3</v>
      </c>
      <c r="AB510" s="13">
        <v>2.5513459880588058E-3</v>
      </c>
      <c r="AC510" s="13">
        <v>2.3481334296634117E-3</v>
      </c>
      <c r="AD510" s="13">
        <v>2.1687553146129321E-3</v>
      </c>
      <c r="AE510" s="13">
        <v>2.0095897305523504E-3</v>
      </c>
      <c r="AF510" s="13">
        <v>1.8676812187769689E-3</v>
      </c>
      <c r="AG510" s="13">
        <v>1.7405983459105909E-3</v>
      </c>
      <c r="AH510" s="13">
        <v>1.6263256468333548E-3</v>
      </c>
      <c r="AI510" s="13">
        <v>1.5231807597780556E-3</v>
      </c>
      <c r="AJ510" s="13">
        <v>1.42975024652443E-3</v>
      </c>
      <c r="AK510" s="13">
        <v>1.3448394246684734E-3</v>
      </c>
      <c r="AL510" s="13">
        <v>1.2674328155182191E-3</v>
      </c>
      <c r="AM510" s="13">
        <v>1.1966627113014449E-3</v>
      </c>
      <c r="AN510" s="13">
        <v>1.1317840077655352E-3</v>
      </c>
      <c r="AO510" s="13">
        <v>1.072153911887467E-3</v>
      </c>
      <c r="AP510" s="13">
        <v>1.0172154725705165E-3</v>
      </c>
      <c r="AQ510" s="13">
        <v>9.6648413128483574E-4</v>
      </c>
      <c r="AR510" s="13">
        <v>9.1953667478139633E-4</v>
      </c>
      <c r="AS510" s="13">
        <v>8.7600211087361256E-4</v>
      </c>
      <c r="AT510" s="13">
        <v>8.3555409327664993E-4</v>
      </c>
      <c r="AU510" s="13">
        <v>7.9790460149883186E-4</v>
      </c>
      <c r="AV510" s="13">
        <v>7.6279864318967662E-4</v>
      </c>
      <c r="AW510" s="13">
        <v>7.3000979381459554E-4</v>
      </c>
      <c r="AX510" s="13">
        <v>6.993364254561581E-4</v>
      </c>
      <c r="AY510" s="13">
        <v>6.7059850545460277E-4</v>
      </c>
      <c r="AZ510" s="13">
        <v>6.4363486837170974E-4</v>
      </c>
      <c r="BA510" s="13">
        <v>6.1830088279842227E-4</v>
      </c>
      <c r="BB510" s="13">
        <v>5.944664488897602E-4</v>
      </c>
      <c r="BC510" s="13">
        <v>5.7201427400788293E-4</v>
      </c>
      <c r="BD510" s="13">
        <v>5.5083838310270397E-4</v>
      </c>
      <c r="BE510" s="13">
        <v>5.3084282793443955E-4</v>
      </c>
      <c r="BF510" s="13">
        <v>5.1194056531112214E-4</v>
      </c>
      <c r="BG510" s="13">
        <v>4.9405247946251952E-4</v>
      </c>
      <c r="BH510" s="13">
        <v>4.7710652772349797E-4</v>
      </c>
      <c r="BI510" s="13">
        <v>4.61036992030568E-4</v>
      </c>
      <c r="BJ510" s="13">
        <v>4.4578382148376062E-4</v>
      </c>
      <c r="BK510" s="13">
        <v>4.3129205350241084E-4</v>
      </c>
      <c r="BL510" s="13">
        <v>4.1751130299550311E-4</v>
      </c>
      <c r="BM510" s="13">
        <v>4.043953105452462E-4</v>
      </c>
      <c r="BN510" s="13">
        <v>3.9190154192305873E-4</v>
      </c>
      <c r="BO510" s="13">
        <v>3.7999083236548733E-4</v>
      </c>
      <c r="BP510" s="13">
        <v>3.6862706997091476E-4</v>
      </c>
      <c r="BQ510" s="13">
        <v>3.5777691336600552E-4</v>
      </c>
      <c r="BR510" s="13">
        <v>3.474095394583214E-4</v>
      </c>
      <c r="BS510" s="13">
        <v>3.3749641765837751E-4</v>
      </c>
      <c r="BT510" s="13">
        <v>3.2801110743704376E-4</v>
      </c>
      <c r="BU510" s="13">
        <v>3.1892907649627602E-4</v>
      </c>
      <c r="BV510" s="13">
        <v>3.1022753718377744E-4</v>
      </c>
      <c r="BW510" s="13">
        <v>3.0188529908476168E-4</v>
      </c>
      <c r="BX510" s="13">
        <v>2.9388263598411566E-4</v>
      </c>
      <c r="BY510" s="13">
        <v>2.862011656165382E-4</v>
      </c>
      <c r="BZ510" s="13">
        <v>2.7882374081588751E-4</v>
      </c>
      <c r="CA510" s="13">
        <v>2.7173435084264951E-4</v>
      </c>
      <c r="CB510" s="13">
        <v>2.6491803181390416E-4</v>
      </c>
      <c r="CC510" s="13">
        <v>2.5836078528655997E-4</v>
      </c>
      <c r="CD510" s="13">
        <v>2.52049504154762E-4</v>
      </c>
      <c r="CE510" s="13">
        <v>2.4597190511843571E-4</v>
      </c>
      <c r="CF510" s="13">
        <v>2.4011646706392569E-4</v>
      </c>
      <c r="CG510" s="13">
        <v>2.3447237477126036E-4</v>
      </c>
      <c r="CH510" s="13">
        <v>2.2902946742709145E-4</v>
      </c>
      <c r="CI510" s="13">
        <v>2.237781914790857E-4</v>
      </c>
      <c r="CJ510" s="13">
        <v>2.1870955741748376E-4</v>
      </c>
      <c r="CK510" s="13">
        <v>2.1381510011354857E-4</v>
      </c>
      <c r="CL510" s="13">
        <v>2.0908684238351929E-4</v>
      </c>
      <c r="CM510" s="13">
        <v>2.0451726148107869E-4</v>
      </c>
      <c r="CN510" s="13">
        <v>2.0009925825180527E-4</v>
      </c>
      <c r="CO510" s="13">
        <v>1.9582612871009856E-4</v>
      </c>
      <c r="CP510" s="13">
        <v>1.9169153782310326E-4</v>
      </c>
      <c r="CQ510" s="13">
        <v>1.8768949530749139E-4</v>
      </c>
      <c r="CR510" s="13">
        <v>1.8381433326402111E-4</v>
      </c>
      <c r="CS510" s="13">
        <v>1.8006068549174958E-4</v>
      </c>
      <c r="CT510" s="13">
        <v>1.7642346833895674E-4</v>
      </c>
      <c r="CU510" s="13">
        <v>1.728978629613975E-4</v>
      </c>
      <c r="CV510" s="13">
        <v>1.6947929887064345E-4</v>
      </c>
      <c r="CW510" s="13">
        <v>1.6616343866617683E-4</v>
      </c>
      <c r="CX510" s="13">
        <v>1.6294616385466862E-4</v>
      </c>
      <c r="CY510" s="13">
        <v>1.598235616686615E-4</v>
      </c>
      <c r="CZ510" s="13">
        <v>1.5679191280479256E-4</v>
      </c>
      <c r="DA510" s="13">
        <v>1.5384768000879814E-4</v>
      </c>
      <c r="DB510" s="13">
        <v>1.5098749744098494E-4</v>
      </c>
      <c r="DC510" s="13">
        <v>1.4820816076162565E-4</v>
      </c>
      <c r="DD510" s="13">
        <v>1.4550661788100561E-4</v>
      </c>
      <c r="DE510" s="13">
        <v>1.4287996032355435E-4</v>
      </c>
      <c r="DF510" s="13">
        <v>1.403254151598168E-4</v>
      </c>
      <c r="DG510" s="13">
        <v>1.3784033746388978E-4</v>
      </c>
      <c r="DH510" s="13">
        <v>1.3542220325748572E-4</v>
      </c>
      <c r="DI510" s="13">
        <v>1.3306860290499361E-4</v>
      </c>
      <c r="DJ510" s="13">
        <v>1.3077723492681408E-4</v>
      </c>
      <c r="DK510" s="13">
        <v>1.2854590020090474E-4</v>
      </c>
      <c r="DL510" s="13">
        <v>1.263724965248758E-4</v>
      </c>
      <c r="DM510" s="13">
        <v>1.2425501351318949E-4</v>
      </c>
      <c r="DN510" s="13">
        <v>1.2219152780600985E-4</v>
      </c>
      <c r="DO510" s="13">
        <v>1.2018019856809441E-4</v>
      </c>
      <c r="DP510" s="13">
        <v>1.1821926325778698E-4</v>
      </c>
      <c r="DQ510" s="13">
        <v>1.1630703364770165E-4</v>
      </c>
      <c r="DR510" s="13">
        <v>1.1444189208009846E-4</v>
      </c>
      <c r="DS510" s="13">
        <v>1.126222879412223E-4</v>
      </c>
      <c r="DT510" s="13">
        <v>1.1084673434006533E-4</v>
      </c>
      <c r="DU510" s="13">
        <v>1.091138049780847E-4</v>
      </c>
      <c r="DV510" s="13">
        <v>1.0742213119740619E-4</v>
      </c>
      <c r="DW510" s="13">
        <v>1.057703991959453E-4</v>
      </c>
      <c r="DX510" s="13">
        <v>1.0415734739872727E-4</v>
      </c>
      <c r="DY510" s="13">
        <v>1.025817639754444E-4</v>
      </c>
      <c r="DZ510" s="13">
        <v>1.0104248449500969E-4</v>
      </c>
      <c r="EA510" s="13">
        <v>9.9538389708514802E-5</v>
      </c>
    </row>
    <row r="511" spans="1:206" ht="15.75" thickBot="1" x14ac:dyDescent="0.3">
      <c r="A511" s="39" t="s">
        <v>53</v>
      </c>
      <c r="B511" s="39" t="s">
        <v>58</v>
      </c>
      <c r="C511" s="39" t="s">
        <v>53</v>
      </c>
      <c r="D511" s="40"/>
      <c r="E511" s="40"/>
      <c r="F511" s="41" t="s">
        <v>48</v>
      </c>
      <c r="G511" s="39">
        <v>0.2904878996961881</v>
      </c>
      <c r="H511" s="39">
        <v>0.14481168998284333</v>
      </c>
      <c r="I511" s="39">
        <v>9.6372953851536991E-2</v>
      </c>
      <c r="J511" s="39">
        <v>7.2190358282115785E-2</v>
      </c>
      <c r="K511" s="39">
        <v>5.7696898886251444E-2</v>
      </c>
      <c r="L511" s="39">
        <v>4.8043069368726515E-2</v>
      </c>
      <c r="M511" s="39">
        <v>4.1152486861641864E-2</v>
      </c>
      <c r="N511" s="39">
        <v>3.380997675428371E-2</v>
      </c>
      <c r="O511" s="39">
        <v>2.4161398670043098E-2</v>
      </c>
      <c r="P511" s="39">
        <v>1.7889148864590518E-2</v>
      </c>
      <c r="Q511" s="39">
        <v>1.3630405153813384E-2</v>
      </c>
      <c r="R511" s="39">
        <v>1.0634310519434649E-2</v>
      </c>
      <c r="S511" s="39">
        <v>8.4633729084037379E-3</v>
      </c>
      <c r="T511" s="39">
        <v>6.8506255613995327E-3</v>
      </c>
      <c r="U511" s="39">
        <v>5.6267049615863511E-3</v>
      </c>
      <c r="V511" s="39">
        <v>4.6805469239648376E-3</v>
      </c>
      <c r="W511" s="39">
        <v>3.9372051095749603E-3</v>
      </c>
      <c r="X511" s="39">
        <v>3.34482809750617E-3</v>
      </c>
      <c r="Y511" s="39">
        <v>2.8667464318318085E-3</v>
      </c>
      <c r="Z511" s="39">
        <v>2.4765175468480531E-3</v>
      </c>
      <c r="AA511" s="39">
        <v>2.1547391174431578E-3</v>
      </c>
      <c r="AB511" s="39">
        <v>1.8869504518956132E-3</v>
      </c>
      <c r="AC511" s="39">
        <v>1.6622206765869187E-3</v>
      </c>
      <c r="AD511" s="39">
        <v>1.4721805268298617E-3</v>
      </c>
      <c r="AE511" s="39">
        <v>1.3103466880000801E-3</v>
      </c>
      <c r="AF511" s="39">
        <v>1.1716427467752565E-3</v>
      </c>
      <c r="AG511" s="39">
        <v>1.0520545719838079E-3</v>
      </c>
      <c r="AH511" s="39">
        <v>9.4837907259373968E-4</v>
      </c>
      <c r="AI511" s="39">
        <v>8.5803876567754967E-4</v>
      </c>
      <c r="AJ511" s="39">
        <v>7.7894335128976294E-4</v>
      </c>
      <c r="AK511" s="39">
        <v>7.0938528261237739E-4</v>
      </c>
      <c r="AL511" s="39">
        <v>6.4796020614421384E-4</v>
      </c>
      <c r="AM511" s="39">
        <v>5.9350579227189428E-4</v>
      </c>
      <c r="AN511" s="39">
        <v>5.4505430153260618E-4</v>
      </c>
      <c r="AO511" s="39">
        <v>5.0179550648588251E-4</v>
      </c>
      <c r="AP511" s="39">
        <v>4.6304748970258031E-4</v>
      </c>
      <c r="AQ511" s="39">
        <v>4.2823348164874419E-4</v>
      </c>
      <c r="AR511" s="39">
        <v>3.9686336642031261E-4</v>
      </c>
      <c r="AS511" s="39">
        <v>3.6851882145919512E-4</v>
      </c>
      <c r="AT511" s="39">
        <v>3.4284130599338529E-4</v>
      </c>
      <c r="AU511" s="39">
        <v>3.1952229727948129E-4</v>
      </c>
      <c r="AV511" s="39">
        <v>2.9829531151089864E-4</v>
      </c>
      <c r="AW511" s="39">
        <v>2.7892935003492815E-4</v>
      </c>
      <c r="AX511" s="39">
        <v>2.6122349025794745E-4</v>
      </c>
      <c r="AY511" s="39">
        <v>2.4500240076665789E-4</v>
      </c>
      <c r="AZ511" s="39">
        <v>2.3011260644430743E-4</v>
      </c>
      <c r="BA511" s="39">
        <v>2.1641936514807668E-4</v>
      </c>
      <c r="BB511" s="39">
        <v>2.0380404536957924E-4</v>
      </c>
      <c r="BC511" s="39">
        <v>1.9216191610613552E-4</v>
      </c>
      <c r="BD511" s="39">
        <v>1.8140027733290948E-4</v>
      </c>
      <c r="BE511" s="39">
        <v>1.7143687304419465E-4</v>
      </c>
      <c r="BF511" s="39">
        <v>1.6219853962809485E-4</v>
      </c>
      <c r="BG511" s="39">
        <v>1.5362005096366133E-4</v>
      </c>
      <c r="BH511" s="39">
        <v>1.4564312855133992E-4</v>
      </c>
      <c r="BI511" s="39">
        <v>1.3821559056707326E-4</v>
      </c>
      <c r="BJ511" s="39">
        <v>1.3129061824684196E-4</v>
      </c>
      <c r="BK511" s="39">
        <v>1.2482612167921884E-4</v>
      </c>
      <c r="BL511" s="39">
        <v>1.1878419007862266E-4</v>
      </c>
      <c r="BM511" s="39">
        <v>1.1313061406495651E-4</v>
      </c>
      <c r="BN511" s="39">
        <v>1.0783446949161946E-4</v>
      </c>
      <c r="BO511" s="39">
        <v>1.0286775402697571E-4</v>
      </c>
      <c r="BP511" s="39">
        <v>9.8205069070821368E-5</v>
      </c>
      <c r="BQ511" s="39">
        <v>9.3823340730232033E-5</v>
      </c>
      <c r="BR511" s="39">
        <v>8.9701574531123374E-5</v>
      </c>
      <c r="BS511" s="39">
        <v>8.5820639337131239E-5</v>
      </c>
      <c r="BT511" s="39">
        <v>8.2163076613815531E-5</v>
      </c>
      <c r="BU511" s="39">
        <v>7.8712931736146951E-5</v>
      </c>
      <c r="BV511" s="39">
        <v>7.5455604509074798E-5</v>
      </c>
      <c r="BW511" s="39">
        <v>7.2377716469597235E-5</v>
      </c>
      <c r="BX511" s="39">
        <v>6.9466992876423902E-5</v>
      </c>
      <c r="BY511" s="39">
        <v>6.6712157580044073E-5</v>
      </c>
      <c r="BZ511" s="39">
        <v>6.4102839210099583E-5</v>
      </c>
      <c r="CA511" s="39">
        <v>6.1629487325207344E-5</v>
      </c>
      <c r="CB511" s="39">
        <v>5.9283297348491486E-5</v>
      </c>
      <c r="CC511" s="39">
        <v>5.7056143264733637E-5</v>
      </c>
      <c r="CD511" s="39">
        <v>5.4940517186175802E-5</v>
      </c>
      <c r="CE511" s="39">
        <v>5.2929475006881282E-5</v>
      </c>
      <c r="CF511" s="39">
        <v>5.1016587462913487E-5</v>
      </c>
      <c r="CG511" s="39">
        <v>4.9195895999729238E-5</v>
      </c>
      <c r="CH511" s="39">
        <v>4.7461872921048797E-5</v>
      </c>
      <c r="CI511" s="39">
        <v>4.5809385356665626E-5</v>
      </c>
      <c r="CJ511" s="39">
        <v>4.4233662641609804E-5</v>
      </c>
      <c r="CK511" s="39">
        <v>4.273026674690851E-5</v>
      </c>
      <c r="CL511" s="39">
        <v>4.1295065443917345E-5</v>
      </c>
      <c r="CM511" s="39">
        <v>3.9924207920654156E-5</v>
      </c>
      <c r="CN511" s="39">
        <v>3.8614102600472301E-5</v>
      </c>
      <c r="CO511" s="39">
        <v>3.7361396941379916E-5</v>
      </c>
      <c r="CP511" s="39">
        <v>3.616295901887266E-5</v>
      </c>
      <c r="CQ511" s="39">
        <v>3.501586071673545E-5</v>
      </c>
      <c r="CR511" s="39">
        <v>3.3917362369292112E-5</v>
      </c>
      <c r="CS511" s="39">
        <v>3.286489871535088E-5</v>
      </c>
      <c r="CT511" s="39">
        <v>3.1856066038908847E-5</v>
      </c>
      <c r="CU511" s="39">
        <v>3.0888610384783068E-5</v>
      </c>
      <c r="CV511" s="39">
        <v>2.9960416748938223E-5</v>
      </c>
      <c r="CW511" s="39">
        <v>2.906949915357654E-5</v>
      </c>
      <c r="CX511" s="39">
        <v>2.821399152619399E-5</v>
      </c>
      <c r="CY511" s="39">
        <v>2.7392139309934815E-5</v>
      </c>
      <c r="CZ511" s="39">
        <v>2.6602291739813372E-5</v>
      </c>
      <c r="DA511" s="39">
        <v>2.5842894725821123E-5</v>
      </c>
      <c r="DB511" s="39">
        <v>2.5112484289695541E-5</v>
      </c>
      <c r="DC511" s="39">
        <v>2.4409680507269533E-5</v>
      </c>
      <c r="DD511" s="39">
        <v>2.3733181912924263E-5</v>
      </c>
      <c r="DE511" s="39">
        <v>2.3081760326785911E-5</v>
      </c>
      <c r="DF511" s="39">
        <v>2.2454256069007228E-5</v>
      </c>
      <c r="DG511" s="39">
        <v>2.184957352878538E-5</v>
      </c>
      <c r="DH511" s="39">
        <v>2.1266677058752683E-5</v>
      </c>
      <c r="DI511" s="39">
        <v>2.0704587168054145E-5</v>
      </c>
      <c r="DJ511" s="39">
        <v>2.0162376989839835E-5</v>
      </c>
      <c r="DK511" s="39">
        <v>1.9639169001076543E-5</v>
      </c>
      <c r="DL511" s="39">
        <v>1.9134131974543083E-5</v>
      </c>
      <c r="DM511" s="39">
        <v>1.8646478144648804E-5</v>
      </c>
      <c r="DN511" s="39">
        <v>1.8175460570313487E-5</v>
      </c>
      <c r="DO511" s="39">
        <v>1.7720370679598893E-5</v>
      </c>
      <c r="DP511" s="39">
        <v>1.7280535982093056E-5</v>
      </c>
      <c r="DQ511" s="39">
        <v>1.6855317936237962E-5</v>
      </c>
      <c r="DR511" s="39">
        <v>1.6444109959871832E-5</v>
      </c>
      <c r="DS511" s="39">
        <v>1.6046335573235224E-5</v>
      </c>
      <c r="DT511" s="39">
        <v>1.5661446664582414E-5</v>
      </c>
      <c r="DU511" s="39">
        <v>1.5288921869348179E-5</v>
      </c>
      <c r="DV511" s="39">
        <v>1.4928265054557643E-5</v>
      </c>
      <c r="DW511" s="39">
        <v>1.457900390083915E-5</v>
      </c>
      <c r="DX511" s="39">
        <v>1.4240688575011536E-5</v>
      </c>
      <c r="DY511" s="39">
        <v>1.3912890486776136E-5</v>
      </c>
      <c r="DZ511" s="39">
        <v>1.3595201123554446E-5</v>
      </c>
      <c r="EA511" s="39">
        <v>1.3287230957978569E-5</v>
      </c>
    </row>
    <row r="512" spans="1:206" ht="15.75" thickTop="1" x14ac:dyDescent="0.25"/>
  </sheetData>
  <sheetProtection algorithmName="SHA-512" hashValue="Lx5CTmwmBk4otvs3boSpKPrrldc3EoPcud396IDnJxcvvttg8TFn88zCu8zGExVSktfyBpgZvD8sK8SKcE+iTA==" saltValue="VOxcK083xjS6ZhYoz+rsnQ==" spinCount="100000" sheet="1" objects="1" scenarios="1" selectLockedCells="1" selectUnlockedCells="1"/>
  <mergeCells count="1">
    <mergeCell ref="G1:OP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N423"/>
  <sheetViews>
    <sheetView workbookViewId="0">
      <selection activeCell="H21" sqref="H21"/>
    </sheetView>
  </sheetViews>
  <sheetFormatPr defaultRowHeight="15" x14ac:dyDescent="0.25"/>
  <cols>
    <col min="1" max="1" width="22.42578125" style="13" bestFit="1" customWidth="1"/>
    <col min="2" max="2" width="18.28515625" style="13" customWidth="1"/>
    <col min="3" max="3" width="11" style="13" customWidth="1"/>
    <col min="4" max="4" width="15.7109375" style="13" customWidth="1"/>
    <col min="5" max="7" width="11" style="13" customWidth="1"/>
    <col min="8" max="8" width="22.42578125" style="13" bestFit="1" customWidth="1"/>
    <col min="9" max="16384" width="9.140625" style="13"/>
  </cols>
  <sheetData>
    <row r="1" spans="1:10" x14ac:dyDescent="0.25">
      <c r="A1" t="s">
        <v>15</v>
      </c>
      <c r="B1" t="str">
        <f>'Use Details'!B7</f>
        <v>Nufarm Amicide Advance 700 Selective Herbicide - (APVMA No. 66167)</v>
      </c>
      <c r="C1"/>
      <c r="D1"/>
      <c r="E1" t="s">
        <v>23</v>
      </c>
      <c r="F1" t="str">
        <f>IF('Use Details'!H66="Not Acceptable","No User",IF(OR(SUM(B9:B13,)=0,G3=0),"No data",(IF('Use Details'!L65="Not Acceptable","Invalid input",(IF(SUM(E16:E20)=0,"Acceptable","Not acceptable"))))))</f>
        <v>No User</v>
      </c>
      <c r="G1"/>
      <c r="H1"/>
      <c r="I1"/>
      <c r="J1"/>
    </row>
    <row r="2" spans="1:10" x14ac:dyDescent="0.25">
      <c r="A2" t="s">
        <v>16</v>
      </c>
      <c r="B2" t="str">
        <f>'Use Details'!B18</f>
        <v>Nufarm Amicide Advance 700 Selective Herbicide</v>
      </c>
      <c r="C2"/>
      <c r="D2"/>
      <c r="E2"/>
      <c r="F2"/>
      <c r="G2"/>
      <c r="H2"/>
      <c r="I2"/>
      <c r="J2"/>
    </row>
    <row r="3" spans="1:10" x14ac:dyDescent="0.25">
      <c r="A3" t="s">
        <v>14</v>
      </c>
      <c r="B3">
        <f>VLOOKUP('Use Details'!B7,Products!A:I,3)</f>
        <v>700</v>
      </c>
      <c r="C3" t="str">
        <f>VLOOKUP('Use Details'!B7,Products!A:I,4)</f>
        <v>g/L</v>
      </c>
      <c r="D3"/>
      <c r="E3" t="s">
        <v>82</v>
      </c>
      <c r="F3"/>
      <c r="G3" t="str">
        <f>'Use Details'!H82</f>
        <v>Boom Sprayer (ground application)</v>
      </c>
      <c r="H3"/>
      <c r="I3"/>
      <c r="J3"/>
    </row>
    <row r="4" spans="1:10" x14ac:dyDescent="0.25">
      <c r="A4" t="s">
        <v>39</v>
      </c>
      <c r="B4" t="str">
        <f>IF('Use Details'!B39="Custom deposition curve",'Use Details'!J39,IF('Use Details'!C67="","""",'Use Details'!C67))</f>
        <v>Boom-VERY COARSE-1-20-Any</v>
      </c>
      <c r="C4"/>
      <c r="D4"/>
      <c r="E4" t="s">
        <v>72</v>
      </c>
      <c r="F4"/>
      <c r="G4">
        <f>IF('Use Details'!H82='Use Details'!B101,800,IF('Use Details'!H82='Use Details'!B102,800,IF('Use Details'!H82='Use Details'!B100,400,IF('Use Details'!H82="Vertical Sprayer",250,""))))</f>
        <v>400</v>
      </c>
      <c r="H4" t="str">
        <f>CONCATENATE("Over ",G4," metres")</f>
        <v>Over 400 metres</v>
      </c>
      <c r="I4"/>
      <c r="J4"/>
    </row>
    <row r="5" spans="1:10" x14ac:dyDescent="0.25">
      <c r="A5" t="s">
        <v>18</v>
      </c>
      <c r="B5">
        <f>'Use Details'!L115</f>
        <v>1000</v>
      </c>
      <c r="C5" t="str">
        <f>IF((VLOOKUP('Use Details'!B7,Products!A:I,4))="g/L","mL/ha","g/ha")</f>
        <v>mL/ha</v>
      </c>
      <c r="D5"/>
      <c r="E5" t="s">
        <v>73</v>
      </c>
      <c r="F5">
        <f>IF('Use Details'!B27="Enter my application rate per hectare directly",'Use Details'!B30,'Use Details'!B35)</f>
        <v>1000</v>
      </c>
      <c r="G5" t="str">
        <f>IF('Use Details'!B27="Enter my application rate per hectare directly",'Use Details'!C30,'Use Details'!C35)</f>
        <v>mL/ha</v>
      </c>
      <c r="H5"/>
      <c r="I5"/>
      <c r="J5"/>
    </row>
    <row r="6" spans="1:10" x14ac:dyDescent="0.25">
      <c r="A6" t="s">
        <v>17</v>
      </c>
      <c r="B6">
        <f>'Use Details'!J115</f>
        <v>700</v>
      </c>
      <c r="C6" t="s">
        <v>11</v>
      </c>
      <c r="D6"/>
      <c r="E6"/>
      <c r="F6"/>
      <c r="G6"/>
      <c r="H6"/>
      <c r="I6"/>
      <c r="J6"/>
    </row>
    <row r="7" spans="1:10" x14ac:dyDescent="0.25">
      <c r="A7"/>
      <c r="B7"/>
      <c r="C7"/>
      <c r="D7"/>
      <c r="E7"/>
      <c r="F7"/>
      <c r="G7"/>
      <c r="H7"/>
      <c r="I7"/>
      <c r="J7"/>
    </row>
    <row r="8" spans="1:10" x14ac:dyDescent="0.25">
      <c r="A8"/>
      <c r="B8" t="s">
        <v>22</v>
      </c>
      <c r="C8"/>
      <c r="D8"/>
      <c r="E8"/>
      <c r="F8"/>
      <c r="G8"/>
      <c r="H8"/>
      <c r="I8"/>
      <c r="J8"/>
    </row>
    <row r="9" spans="1:10" x14ac:dyDescent="0.25">
      <c r="A9" t="s">
        <v>1</v>
      </c>
      <c r="B9">
        <f>'Use Details'!B20:C20</f>
        <v>3.7</v>
      </c>
      <c r="C9" s="44" t="s">
        <v>10</v>
      </c>
      <c r="D9">
        <f>B9/1000000*45000/0.03</f>
        <v>5.5500000000000007</v>
      </c>
      <c r="E9" t="s">
        <v>11</v>
      </c>
      <c r="F9" s="45">
        <f>D9/$B$6*('Use Details'!H78/15)</f>
        <v>7.9285714285714289E-3</v>
      </c>
      <c r="G9" t="s">
        <v>13</v>
      </c>
      <c r="H9"/>
      <c r="I9"/>
      <c r="J9"/>
    </row>
    <row r="10" spans="1:10" x14ac:dyDescent="0.25">
      <c r="A10" t="s">
        <v>145</v>
      </c>
      <c r="B10">
        <f>'Use Details'!B21:C21</f>
        <v>5.8</v>
      </c>
      <c r="C10" t="s">
        <v>11</v>
      </c>
      <c r="D10">
        <f>B10</f>
        <v>5.8</v>
      </c>
      <c r="E10" t="s">
        <v>11</v>
      </c>
      <c r="F10">
        <f>D10/$B$6</f>
        <v>8.2857142857142851E-3</v>
      </c>
      <c r="G10" t="s">
        <v>13</v>
      </c>
      <c r="H10"/>
      <c r="I10"/>
      <c r="J10"/>
    </row>
    <row r="11" spans="1:10" x14ac:dyDescent="0.25">
      <c r="A11" t="s">
        <v>4</v>
      </c>
      <c r="B11">
        <f>'Use Details'!B22:C22</f>
        <v>999999</v>
      </c>
      <c r="C11" t="s">
        <v>11</v>
      </c>
      <c r="D11">
        <f t="shared" ref="D11:D12" si="0">B11</f>
        <v>999999</v>
      </c>
      <c r="E11" t="s">
        <v>11</v>
      </c>
      <c r="F11">
        <f>D11/$B$6</f>
        <v>1428.57</v>
      </c>
      <c r="G11" t="s">
        <v>13</v>
      </c>
      <c r="H11"/>
      <c r="I11"/>
      <c r="J11"/>
    </row>
    <row r="12" spans="1:10" x14ac:dyDescent="0.25">
      <c r="A12" t="s">
        <v>2</v>
      </c>
      <c r="B12">
        <f>'Use Details'!B23:C23</f>
        <v>999999</v>
      </c>
      <c r="C12" t="s">
        <v>11</v>
      </c>
      <c r="D12">
        <f t="shared" si="0"/>
        <v>999999</v>
      </c>
      <c r="E12" t="s">
        <v>11</v>
      </c>
      <c r="F12">
        <f>D12/$B$6</f>
        <v>1428.57</v>
      </c>
      <c r="G12" t="s">
        <v>13</v>
      </c>
      <c r="H12"/>
      <c r="I12"/>
      <c r="J12"/>
    </row>
    <row r="13" spans="1:10" x14ac:dyDescent="0.25">
      <c r="A13" t="s">
        <v>146</v>
      </c>
      <c r="B13">
        <f>'Use Details'!B24:C24</f>
        <v>999999</v>
      </c>
      <c r="C13" t="s">
        <v>12</v>
      </c>
      <c r="D13">
        <f>B13*3000/1000</f>
        <v>2999997</v>
      </c>
      <c r="E13" t="s">
        <v>11</v>
      </c>
      <c r="F13">
        <f>D13/$B$6</f>
        <v>4285.71</v>
      </c>
      <c r="G13" t="s">
        <v>13</v>
      </c>
      <c r="H13"/>
      <c r="I13"/>
      <c r="J13"/>
    </row>
    <row r="14" spans="1:10" x14ac:dyDescent="0.25">
      <c r="A14"/>
      <c r="B14"/>
      <c r="C14"/>
      <c r="D14"/>
      <c r="E14"/>
      <c r="F14"/>
      <c r="G14"/>
      <c r="H14"/>
      <c r="I14"/>
      <c r="J14"/>
    </row>
    <row r="15" spans="1:10" x14ac:dyDescent="0.25">
      <c r="A15" t="s">
        <v>20</v>
      </c>
      <c r="B15" t="s">
        <v>21</v>
      </c>
      <c r="C15"/>
      <c r="D15"/>
      <c r="E15" t="s">
        <v>76</v>
      </c>
      <c r="F15"/>
      <c r="G15"/>
      <c r="H15"/>
      <c r="I15"/>
      <c r="J15"/>
    </row>
    <row r="16" spans="1:10" x14ac:dyDescent="0.25">
      <c r="A16" t="s">
        <v>5</v>
      </c>
      <c r="B16">
        <f>IF(OR(B4="",B5=0,B9=""),"Not yet assessed",(IF((ISNUMBER(((INDEX(E24:J423,MATCH(F9,E24:E423,-1),6))+2))),(IF(((INDEX(E24:J423,MATCH(F9,E24:E423,-1),6))+2)&lt;G4,((INDEX(E24:J423,MATCH(F9,E24:E423,-1),6))+2),H4)),0)))</f>
        <v>42</v>
      </c>
      <c r="C16"/>
      <c r="D16"/>
      <c r="E16">
        <f>IF(B16=$H$4,1,0)</f>
        <v>0</v>
      </c>
      <c r="F16"/>
      <c r="G16"/>
      <c r="H16"/>
      <c r="I16"/>
      <c r="J16"/>
    </row>
    <row r="17" spans="1:10" x14ac:dyDescent="0.25">
      <c r="A17" t="s">
        <v>147</v>
      </c>
      <c r="B17">
        <f>IF(OR(B4="",B5=0,B10=""),"Not yet assessed",(IF((ISNUMBER(((INDEX(F24:J423,MATCH(F10,F24:F423,-1),5))+2))),(IF(((INDEX(F24:J423,MATCH(F10,F24:F423,-1),5))+2)&lt;G4,((INDEX(F24:J423,MATCH(F10,F24:F423,-1),5))+2),H4)),0)))</f>
        <v>40</v>
      </c>
      <c r="C17"/>
      <c r="D17"/>
      <c r="E17">
        <f>IF(B17=$H$4,1,0)</f>
        <v>0</v>
      </c>
      <c r="F17"/>
      <c r="G17"/>
      <c r="H17"/>
      <c r="I17"/>
      <c r="J17"/>
    </row>
    <row r="18" spans="1:10" x14ac:dyDescent="0.25">
      <c r="A18" t="s">
        <v>19</v>
      </c>
      <c r="B18">
        <f>IF(OR(B4="",B5=0,B11=""),"Not yet assessed",(IF((ISNUMBER(((INDEX(G24:J423,MATCH(F11,G24:G423,-1),4))+2))),(IF(((INDEX(G24:J423,MATCH(F11,G24:G423,-1),4))+2)&lt;G4,((INDEX(G24:J423,MATCH(F11,G24:G423,-1),4))+2),H4)),0)))</f>
        <v>0</v>
      </c>
      <c r="C18"/>
      <c r="D18"/>
      <c r="E18">
        <f>IF(B18=$H$4,1,0)</f>
        <v>0</v>
      </c>
      <c r="F18"/>
      <c r="G18"/>
      <c r="H18"/>
      <c r="I18"/>
      <c r="J18"/>
    </row>
    <row r="19" spans="1:10" x14ac:dyDescent="0.25">
      <c r="A19" t="s">
        <v>7</v>
      </c>
      <c r="B19">
        <f>IF(OR(B4="",B5=0,B12=""),"Not yet assessed",(IF((ISNUMBER(((INDEX(H24:J423,MATCH(F12,H24:H423,-1),3))+2))),(IF(((INDEX(H24:J423,MATCH(F12,H24:H423,-1),3))+2)&lt;G4,((INDEX(H24:J423,MATCH(F12,H24:H423,-1),3))+2),H4)),0)))</f>
        <v>0</v>
      </c>
      <c r="C19"/>
      <c r="D19"/>
      <c r="E19">
        <f>IF(B19=$H$4,1,0)</f>
        <v>0</v>
      </c>
      <c r="F19"/>
      <c r="G19"/>
      <c r="H19"/>
      <c r="I19"/>
      <c r="J19"/>
    </row>
    <row r="20" spans="1:10" x14ac:dyDescent="0.25">
      <c r="A20" t="s">
        <v>148</v>
      </c>
      <c r="B20">
        <f>IF(OR(B4="",B5=0,B13=""),"Not yet assessed",(IF((ISNUMBER(((INDEX(I24:J423,MATCH(F13,I24:I423,-1),2))+2))),(IF(((INDEX(I24:J423,MATCH(F13,I24:I423,-1),2))+2)&lt;G4,((INDEX(I24:J423,MATCH(F13,I24:I423,-1),2))+2),H4)),0)))</f>
        <v>0</v>
      </c>
      <c r="C20"/>
      <c r="D20"/>
      <c r="E20">
        <f>IF(B20=$H$4,1,0)</f>
        <v>0</v>
      </c>
      <c r="F20"/>
      <c r="G20"/>
      <c r="H20"/>
      <c r="I20"/>
      <c r="J20"/>
    </row>
    <row r="21" spans="1:10" x14ac:dyDescent="0.25">
      <c r="A21"/>
      <c r="B21"/>
      <c r="C21"/>
      <c r="D21"/>
      <c r="E21"/>
      <c r="F21"/>
      <c r="G21"/>
      <c r="H21"/>
      <c r="I21"/>
      <c r="J21"/>
    </row>
    <row r="22" spans="1:10" x14ac:dyDescent="0.25">
      <c r="A22"/>
      <c r="B22"/>
      <c r="C22"/>
      <c r="D22"/>
      <c r="E22"/>
      <c r="F22"/>
      <c r="G22"/>
      <c r="H22"/>
      <c r="I22"/>
      <c r="J22"/>
    </row>
    <row r="23" spans="1:10" x14ac:dyDescent="0.25">
      <c r="A23" t="s">
        <v>0</v>
      </c>
      <c r="B23" t="s">
        <v>47</v>
      </c>
      <c r="C23" t="s">
        <v>46</v>
      </c>
      <c r="D23" t="s">
        <v>9</v>
      </c>
      <c r="E23" t="s">
        <v>5</v>
      </c>
      <c r="F23" t="s">
        <v>6</v>
      </c>
      <c r="G23" t="s">
        <v>19</v>
      </c>
      <c r="H23" t="s">
        <v>7</v>
      </c>
      <c r="I23" t="s">
        <v>8</v>
      </c>
      <c r="J23" t="s">
        <v>0</v>
      </c>
    </row>
    <row r="24" spans="1:10" x14ac:dyDescent="0.25">
      <c r="A24">
        <v>2</v>
      </c>
      <c r="B24">
        <f>VLOOKUP($B$4,'Deposition Curves'!A:OQ,(A24/2+6),FALSE)</f>
        <v>0.10483239599999999</v>
      </c>
      <c r="C24">
        <v>1</v>
      </c>
      <c r="D24">
        <f>IF(B24=0," ",B24*C24)</f>
        <v>0.10483239599999999</v>
      </c>
      <c r="E24">
        <f>IF(B25=0," ",AVERAGE(AVERAGE(D24:D25),D25,AVERAGE(D25:D26)))</f>
        <v>7.7236872666666664E-2</v>
      </c>
      <c r="F24">
        <f>IF(B25=0," ",AVERAGE(AVERAGE(D24:D25),D25,AVERAGE(D25:D26)))</f>
        <v>7.7236872666666664E-2</v>
      </c>
      <c r="G24">
        <f>IF(B25=0," ",AVERAGE(AVERAGE(D24:D25),D25,AVERAGE(D25:D26)))</f>
        <v>7.7236872666666664E-2</v>
      </c>
      <c r="H24">
        <f>IF(B25=0," ",AVERAGE(D24:D34))</f>
        <v>4.3919427454545461E-2</v>
      </c>
      <c r="I24">
        <f>IF(B25=0," ",AVERAGE(D24:D74))</f>
        <v>1.4422709541176469E-2</v>
      </c>
      <c r="J24">
        <v>2</v>
      </c>
    </row>
    <row r="25" spans="1:10" x14ac:dyDescent="0.25">
      <c r="A25">
        <v>4</v>
      </c>
      <c r="B25">
        <f>VLOOKUP($B$4,'Deposition Curves'!A:OQ,(A25/2+6),FALSE)</f>
        <v>7.5206832000000001E-2</v>
      </c>
      <c r="C25">
        <v>1</v>
      </c>
      <c r="D25">
        <f t="shared" ref="D25:D88" si="1">IF(B25=0," ",B25*C25)</f>
        <v>7.5206832000000001E-2</v>
      </c>
      <c r="E25">
        <f t="shared" ref="E25:E88" si="2">IF(B26=0," ",AVERAGE(AVERAGE(D25:D26),D26,AVERAGE(D26:D27)))</f>
        <v>5.8871713999999999E-2</v>
      </c>
      <c r="F25">
        <f t="shared" ref="F25:F88" si="3">IF(B26=0," ",AVERAGE(AVERAGE(D25:D26),D26,AVERAGE(D26:D27)))</f>
        <v>5.8871713999999999E-2</v>
      </c>
      <c r="G25">
        <f t="shared" ref="G25:G88" si="4">IF(B26=0," ",AVERAGE(AVERAGE(D25:D26),D26,AVERAGE(D26:D27)))</f>
        <v>5.8871713999999999E-2</v>
      </c>
      <c r="H25">
        <f t="shared" ref="H25:H88" si="5">IF(B26=0," ",AVERAGE(D25:D35))</f>
        <v>3.6092789818181821E-2</v>
      </c>
      <c r="I25">
        <f t="shared" ref="I25:I88" si="6">IF(B26=0," ",AVERAGE(D25:D75))</f>
        <v>1.241743015215686E-2</v>
      </c>
      <c r="J25">
        <v>4</v>
      </c>
    </row>
    <row r="26" spans="1:10" x14ac:dyDescent="0.25">
      <c r="A26">
        <v>6</v>
      </c>
      <c r="B26">
        <f>VLOOKUP($B$4,'Deposition Curves'!A:OQ,(A26/2+6),FALSE)</f>
        <v>5.7761512000000001E-2</v>
      </c>
      <c r="C26">
        <v>1</v>
      </c>
      <c r="D26">
        <f t="shared" si="1"/>
        <v>5.7761512000000001E-2</v>
      </c>
      <c r="E26">
        <f t="shared" si="2"/>
        <v>4.7463103333333333E-2</v>
      </c>
      <c r="F26">
        <f t="shared" si="3"/>
        <v>4.7463103333333333E-2</v>
      </c>
      <c r="G26">
        <f t="shared" si="4"/>
        <v>4.7463103333333333E-2</v>
      </c>
      <c r="H26">
        <f t="shared" si="5"/>
        <v>3.0801743454545453E-2</v>
      </c>
      <c r="I26">
        <f t="shared" si="6"/>
        <v>1.0992038017254901E-2</v>
      </c>
      <c r="J26">
        <v>6</v>
      </c>
    </row>
    <row r="27" spans="1:10" x14ac:dyDescent="0.25">
      <c r="A27">
        <v>8</v>
      </c>
      <c r="B27">
        <f>VLOOKUP($B$4,'Deposition Curves'!A:OQ,(A27/2+6),FALSE)</f>
        <v>4.6977404E-2</v>
      </c>
      <c r="C27">
        <v>1</v>
      </c>
      <c r="D27">
        <f t="shared" si="1"/>
        <v>4.6977404E-2</v>
      </c>
      <c r="E27">
        <f t="shared" si="2"/>
        <v>3.9599903999999998E-2</v>
      </c>
      <c r="F27">
        <f t="shared" si="3"/>
        <v>3.9599903999999998E-2</v>
      </c>
      <c r="G27">
        <f t="shared" si="4"/>
        <v>3.9599903999999998E-2</v>
      </c>
      <c r="H27">
        <f t="shared" si="5"/>
        <v>2.6951438909090908E-2</v>
      </c>
      <c r="I27">
        <f t="shared" si="6"/>
        <v>9.9077590501960786E-3</v>
      </c>
      <c r="J27">
        <v>8</v>
      </c>
    </row>
    <row r="28" spans="1:10" x14ac:dyDescent="0.25">
      <c r="A28">
        <v>10</v>
      </c>
      <c r="B28">
        <f>VLOOKUP($B$4,'Deposition Curves'!A:OQ,(A28/2+6),FALSE)</f>
        <v>3.9107492000000001E-2</v>
      </c>
      <c r="C28">
        <v>1</v>
      </c>
      <c r="D28">
        <f t="shared" si="1"/>
        <v>3.9107492000000001E-2</v>
      </c>
      <c r="E28">
        <f t="shared" si="2"/>
        <v>3.4357512666666666E-2</v>
      </c>
      <c r="F28">
        <f t="shared" si="3"/>
        <v>3.4357512666666666E-2</v>
      </c>
      <c r="G28">
        <f t="shared" si="4"/>
        <v>3.4357512666666666E-2</v>
      </c>
      <c r="H28">
        <f t="shared" si="5"/>
        <v>2.3940451018181815E-2</v>
      </c>
      <c r="I28">
        <f t="shared" si="6"/>
        <v>9.0340123607843114E-3</v>
      </c>
      <c r="J28">
        <v>10</v>
      </c>
    </row>
    <row r="29" spans="1:10" x14ac:dyDescent="0.25">
      <c r="A29">
        <v>12</v>
      </c>
      <c r="B29">
        <f>VLOOKUP($B$4,'Deposition Curves'!A:OQ,(A29/2+6),FALSE)</f>
        <v>3.4192052000000001E-2</v>
      </c>
      <c r="C29">
        <v>1</v>
      </c>
      <c r="D29">
        <f t="shared" si="1"/>
        <v>3.4192052000000001E-2</v>
      </c>
      <c r="E29">
        <f t="shared" si="2"/>
        <v>3.0409937666666668E-2</v>
      </c>
      <c r="F29">
        <f t="shared" si="3"/>
        <v>3.0409937666666668E-2</v>
      </c>
      <c r="G29">
        <f t="shared" si="4"/>
        <v>3.0409937666666668E-2</v>
      </c>
      <c r="H29">
        <f t="shared" si="5"/>
        <v>2.1511945818181819E-2</v>
      </c>
      <c r="I29">
        <f t="shared" si="6"/>
        <v>8.3136949599999996E-3</v>
      </c>
      <c r="J29">
        <v>12</v>
      </c>
    </row>
    <row r="30" spans="1:10" x14ac:dyDescent="0.25">
      <c r="A30">
        <v>14</v>
      </c>
      <c r="B30">
        <f>VLOOKUP($B$4,'Deposition Curves'!A:OQ,(A30/2+6),FALSE)</f>
        <v>3.0269376000000001E-2</v>
      </c>
      <c r="C30">
        <v>1</v>
      </c>
      <c r="D30">
        <f t="shared" si="1"/>
        <v>3.0269376000000001E-2</v>
      </c>
      <c r="E30">
        <f t="shared" si="2"/>
        <v>2.7274021666666665E-2</v>
      </c>
      <c r="F30">
        <f t="shared" si="3"/>
        <v>2.7274021666666665E-2</v>
      </c>
      <c r="G30">
        <f t="shared" si="4"/>
        <v>2.7274021666666665E-2</v>
      </c>
      <c r="H30">
        <f t="shared" si="5"/>
        <v>1.9402092618181817E-2</v>
      </c>
      <c r="I30">
        <f t="shared" si="6"/>
        <v>7.6889019937254879E-3</v>
      </c>
      <c r="J30">
        <v>14</v>
      </c>
    </row>
    <row r="31" spans="1:10" x14ac:dyDescent="0.25">
      <c r="A31">
        <v>16</v>
      </c>
      <c r="B31">
        <f>VLOOKUP($B$4,'Deposition Curves'!A:OQ,(A31/2+6),FALSE)</f>
        <v>2.719007E-2</v>
      </c>
      <c r="C31">
        <v>1</v>
      </c>
      <c r="D31">
        <f t="shared" si="1"/>
        <v>2.719007E-2</v>
      </c>
      <c r="E31">
        <f t="shared" si="2"/>
        <v>2.4679148333333335E-2</v>
      </c>
      <c r="F31">
        <f t="shared" si="3"/>
        <v>2.4679148333333335E-2</v>
      </c>
      <c r="G31">
        <f t="shared" si="4"/>
        <v>2.4679148333333335E-2</v>
      </c>
      <c r="H31">
        <f t="shared" si="5"/>
        <v>1.7572566036363632E-2</v>
      </c>
      <c r="I31">
        <f t="shared" si="6"/>
        <v>7.1402126384313694E-3</v>
      </c>
      <c r="J31">
        <v>16</v>
      </c>
    </row>
    <row r="32" spans="1:10" x14ac:dyDescent="0.25">
      <c r="A32">
        <v>18</v>
      </c>
      <c r="B32">
        <f>VLOOKUP($B$4,'Deposition Curves'!A:OQ,(A32/2+6),FALSE)</f>
        <v>2.4614474000000001E-2</v>
      </c>
      <c r="C32">
        <v>1</v>
      </c>
      <c r="D32">
        <f t="shared" si="1"/>
        <v>2.4614474000000001E-2</v>
      </c>
      <c r="E32">
        <f t="shared" si="2"/>
        <v>2.2476223333333333E-2</v>
      </c>
      <c r="F32">
        <f t="shared" si="3"/>
        <v>2.2476223333333333E-2</v>
      </c>
      <c r="G32">
        <f t="shared" si="4"/>
        <v>2.2476223333333333E-2</v>
      </c>
      <c r="H32">
        <f t="shared" si="5"/>
        <v>1.5957911599999999E-2</v>
      </c>
      <c r="I32">
        <f t="shared" si="6"/>
        <v>6.6511106180392153E-3</v>
      </c>
      <c r="J32">
        <v>18</v>
      </c>
    </row>
    <row r="33" spans="1:10" x14ac:dyDescent="0.25">
      <c r="A33">
        <v>20</v>
      </c>
      <c r="B33">
        <f>VLOOKUP($B$4,'Deposition Curves'!A:OQ,(A33/2+6),FALSE)</f>
        <v>2.2426924000000001E-2</v>
      </c>
      <c r="C33">
        <v>1</v>
      </c>
      <c r="D33">
        <f t="shared" si="1"/>
        <v>2.2426924000000001E-2</v>
      </c>
      <c r="E33">
        <f t="shared" si="2"/>
        <v>2.055116433333333E-2</v>
      </c>
      <c r="F33">
        <f t="shared" si="3"/>
        <v>2.055116433333333E-2</v>
      </c>
      <c r="G33">
        <f t="shared" si="4"/>
        <v>2.055116433333333E-2</v>
      </c>
      <c r="H33">
        <f t="shared" si="5"/>
        <v>1.4517603018181819E-2</v>
      </c>
      <c r="I33">
        <f t="shared" si="6"/>
        <v>6.2117704627450985E-3</v>
      </c>
      <c r="J33">
        <v>20</v>
      </c>
    </row>
    <row r="34" spans="1:10" x14ac:dyDescent="0.25">
      <c r="A34">
        <v>22</v>
      </c>
      <c r="B34">
        <f>VLOOKUP($B$4,'Deposition Curves'!A:OQ,(A34/2+6),FALSE)</f>
        <v>2.0535169999999998E-2</v>
      </c>
      <c r="C34">
        <v>1</v>
      </c>
      <c r="D34">
        <f t="shared" si="1"/>
        <v>2.0535169999999998E-2</v>
      </c>
      <c r="E34">
        <f t="shared" si="2"/>
        <v>1.874967E-2</v>
      </c>
      <c r="F34">
        <f t="shared" si="3"/>
        <v>1.874967E-2</v>
      </c>
      <c r="G34">
        <f t="shared" si="4"/>
        <v>1.874967E-2</v>
      </c>
      <c r="H34">
        <f t="shared" si="5"/>
        <v>1.3223789854545455E-2</v>
      </c>
      <c r="I34">
        <f t="shared" si="6"/>
        <v>5.8146028094117628E-3</v>
      </c>
      <c r="J34">
        <v>22</v>
      </c>
    </row>
    <row r="35" spans="1:10" x14ac:dyDescent="0.25">
      <c r="A35">
        <v>24</v>
      </c>
      <c r="B35">
        <f>VLOOKUP($B$4,'Deposition Curves'!A:OQ,(A35/2+6),FALSE)</f>
        <v>1.8739381999999999E-2</v>
      </c>
      <c r="C35">
        <v>1</v>
      </c>
      <c r="D35">
        <f t="shared" si="1"/>
        <v>1.8739381999999999E-2</v>
      </c>
      <c r="E35">
        <f t="shared" si="2"/>
        <v>1.7028138666666665E-2</v>
      </c>
      <c r="F35">
        <f t="shared" si="3"/>
        <v>1.7028138666666665E-2</v>
      </c>
      <c r="G35">
        <f t="shared" si="4"/>
        <v>1.7028138666666665E-2</v>
      </c>
      <c r="H35">
        <f t="shared" si="5"/>
        <v>1.2050309454545454E-2</v>
      </c>
      <c r="I35">
        <f t="shared" si="6"/>
        <v>5.4538437435294098E-3</v>
      </c>
      <c r="J35">
        <v>24</v>
      </c>
    </row>
    <row r="36" spans="1:10" x14ac:dyDescent="0.25">
      <c r="A36">
        <v>26</v>
      </c>
      <c r="B36">
        <f>VLOOKUP($B$4,'Deposition Curves'!A:OQ,(A36/2+6),FALSE)</f>
        <v>1.7005322E-2</v>
      </c>
      <c r="C36">
        <v>1</v>
      </c>
      <c r="D36">
        <f t="shared" si="1"/>
        <v>1.7005322E-2</v>
      </c>
      <c r="E36">
        <f t="shared" si="2"/>
        <v>1.5415751199999999E-2</v>
      </c>
      <c r="F36">
        <f t="shared" si="3"/>
        <v>1.5415751199999999E-2</v>
      </c>
      <c r="G36">
        <f t="shared" si="4"/>
        <v>1.5415751199999999E-2</v>
      </c>
      <c r="H36">
        <f t="shared" si="5"/>
        <v>1.0995003218181816E-2</v>
      </c>
      <c r="I36">
        <f t="shared" si="6"/>
        <v>5.127635238431372E-3</v>
      </c>
      <c r="J36">
        <v>26</v>
      </c>
    </row>
    <row r="37" spans="1:10" x14ac:dyDescent="0.25">
      <c r="A37">
        <v>28</v>
      </c>
      <c r="B37">
        <f>VLOOKUP($B$4,'Deposition Curves'!A:OQ,(A37/2+6),FALSE)</f>
        <v>1.5408162E-2</v>
      </c>
      <c r="C37">
        <v>1</v>
      </c>
      <c r="D37">
        <f t="shared" si="1"/>
        <v>1.5408162E-2</v>
      </c>
      <c r="E37">
        <f t="shared" si="2"/>
        <v>1.3871374266666667E-2</v>
      </c>
      <c r="F37">
        <f t="shared" si="3"/>
        <v>1.3871374266666667E-2</v>
      </c>
      <c r="G37">
        <f t="shared" si="4"/>
        <v>1.3871374266666667E-2</v>
      </c>
      <c r="H37">
        <f t="shared" si="5"/>
        <v>1.0057733890909089E-2</v>
      </c>
      <c r="I37">
        <f t="shared" si="6"/>
        <v>4.8348008431372555E-3</v>
      </c>
      <c r="J37">
        <v>28</v>
      </c>
    </row>
    <row r="38" spans="1:10" x14ac:dyDescent="0.25">
      <c r="A38">
        <v>30</v>
      </c>
      <c r="B38">
        <f>VLOOKUP($B$4,'Deposition Curves'!A:OQ,(A38/2+6),FALSE)</f>
        <v>1.38565372E-2</v>
      </c>
      <c r="C38">
        <v>1</v>
      </c>
      <c r="D38">
        <f t="shared" si="1"/>
        <v>1.38565372E-2</v>
      </c>
      <c r="E38">
        <f t="shared" si="2"/>
        <v>1.24026572E-2</v>
      </c>
      <c r="F38">
        <f t="shared" si="3"/>
        <v>1.24026572E-2</v>
      </c>
      <c r="G38">
        <f t="shared" si="4"/>
        <v>1.24026572E-2</v>
      </c>
      <c r="H38">
        <f t="shared" si="5"/>
        <v>9.2306756E-3</v>
      </c>
      <c r="I38">
        <f t="shared" si="6"/>
        <v>4.5726812784313746E-3</v>
      </c>
      <c r="J38">
        <v>30</v>
      </c>
    </row>
    <row r="39" spans="1:10" x14ac:dyDescent="0.25">
      <c r="A39">
        <v>32</v>
      </c>
      <c r="B39">
        <f>VLOOKUP($B$4,'Deposition Curves'!A:OQ,(A39/2+6),FALSE)</f>
        <v>1.2393934799999999E-2</v>
      </c>
      <c r="C39">
        <v>1</v>
      </c>
      <c r="D39">
        <f t="shared" si="1"/>
        <v>1.2393934799999999E-2</v>
      </c>
      <c r="E39">
        <f t="shared" si="2"/>
        <v>1.1078864266666667E-2</v>
      </c>
      <c r="F39">
        <f t="shared" si="3"/>
        <v>1.1078864266666667E-2</v>
      </c>
      <c r="G39">
        <f t="shared" si="4"/>
        <v>1.1078864266666667E-2</v>
      </c>
      <c r="H39">
        <f t="shared" si="5"/>
        <v>8.5136220909090912E-3</v>
      </c>
      <c r="I39">
        <f t="shared" si="6"/>
        <v>4.3404026094117669E-3</v>
      </c>
      <c r="J39">
        <v>32</v>
      </c>
    </row>
    <row r="40" spans="1:10" x14ac:dyDescent="0.25">
      <c r="A40">
        <v>34</v>
      </c>
      <c r="B40">
        <f>VLOOKUP($B$4,'Deposition Curves'!A:OQ,(A40/2+6),FALSE)</f>
        <v>1.09836668E-2</v>
      </c>
      <c r="C40">
        <v>1</v>
      </c>
      <c r="D40">
        <f t="shared" si="1"/>
        <v>1.09836668E-2</v>
      </c>
      <c r="E40">
        <f t="shared" si="2"/>
        <v>1.0165145400000001E-2</v>
      </c>
      <c r="F40">
        <f t="shared" si="3"/>
        <v>1.0165145400000001E-2</v>
      </c>
      <c r="G40">
        <f t="shared" si="4"/>
        <v>1.0165145400000001E-2</v>
      </c>
      <c r="H40">
        <f t="shared" si="5"/>
        <v>7.901729418181817E-3</v>
      </c>
      <c r="I40">
        <f t="shared" si="6"/>
        <v>4.1362295317647077E-3</v>
      </c>
      <c r="J40">
        <v>34</v>
      </c>
    </row>
    <row r="41" spans="1:10" x14ac:dyDescent="0.25">
      <c r="A41">
        <v>36</v>
      </c>
      <c r="B41">
        <f>VLOOKUP($B$4,'Deposition Curves'!A:OQ,(A41/2+6),FALSE)</f>
        <v>1.01445836E-2</v>
      </c>
      <c r="C41">
        <v>1</v>
      </c>
      <c r="D41">
        <f t="shared" si="1"/>
        <v>1.01445836E-2</v>
      </c>
      <c r="E41">
        <f t="shared" si="2"/>
        <v>9.4385246666666683E-3</v>
      </c>
      <c r="F41">
        <f t="shared" si="3"/>
        <v>9.4385246666666683E-3</v>
      </c>
      <c r="G41">
        <f t="shared" si="4"/>
        <v>9.4385246666666683E-3</v>
      </c>
      <c r="H41">
        <f t="shared" si="5"/>
        <v>7.3931018727272724E-3</v>
      </c>
      <c r="I41">
        <f t="shared" si="6"/>
        <v>3.9591608494117646E-3</v>
      </c>
      <c r="J41">
        <v>36</v>
      </c>
    </row>
    <row r="42" spans="1:10" x14ac:dyDescent="0.25">
      <c r="A42">
        <v>38</v>
      </c>
      <c r="B42">
        <f>VLOOKUP($B$4,'Deposition Curves'!A:OQ,(A42/2+6),FALSE)</f>
        <v>9.4288711999999993E-3</v>
      </c>
      <c r="C42">
        <v>1</v>
      </c>
      <c r="D42">
        <f t="shared" si="1"/>
        <v>9.4288711999999993E-3</v>
      </c>
      <c r="E42">
        <f t="shared" si="2"/>
        <v>8.7846948000000011E-3</v>
      </c>
      <c r="F42">
        <f t="shared" si="3"/>
        <v>8.7846948000000011E-3</v>
      </c>
      <c r="G42">
        <f t="shared" si="4"/>
        <v>8.7846948000000011E-3</v>
      </c>
      <c r="H42">
        <f t="shared" si="5"/>
        <v>6.9380958909090913E-3</v>
      </c>
      <c r="I42">
        <f t="shared" si="6"/>
        <v>3.7980032619607863E-3</v>
      </c>
      <c r="J42">
        <v>38</v>
      </c>
    </row>
    <row r="43" spans="1:10" x14ac:dyDescent="0.25">
      <c r="A43">
        <v>40</v>
      </c>
      <c r="B43">
        <f>VLOOKUP($B$4,'Deposition Curves'!A:OQ,(A43/2+6),FALSE)</f>
        <v>8.7710796000000004E-3</v>
      </c>
      <c r="C43">
        <v>1</v>
      </c>
      <c r="D43">
        <f t="shared" si="1"/>
        <v>8.7710796000000004E-3</v>
      </c>
      <c r="E43">
        <f t="shared" si="2"/>
        <v>8.1963136666666683E-3</v>
      </c>
      <c r="F43">
        <f t="shared" si="3"/>
        <v>8.1963136666666683E-3</v>
      </c>
      <c r="G43">
        <f t="shared" si="4"/>
        <v>8.1963136666666683E-3</v>
      </c>
      <c r="H43">
        <f t="shared" si="5"/>
        <v>6.5278309999999987E-3</v>
      </c>
      <c r="I43">
        <f t="shared" si="6"/>
        <v>3.6503739074509817E-3</v>
      </c>
      <c r="J43">
        <v>40</v>
      </c>
    </row>
    <row r="44" spans="1:10" x14ac:dyDescent="0.25">
      <c r="A44">
        <v>42</v>
      </c>
      <c r="B44">
        <f>VLOOKUP($B$4,'Deposition Curves'!A:OQ,(A44/2+6),FALSE)</f>
        <v>8.1949792000000007E-3</v>
      </c>
      <c r="C44">
        <v>1</v>
      </c>
      <c r="D44">
        <f t="shared" si="1"/>
        <v>8.1949792000000007E-3</v>
      </c>
      <c r="E44">
        <f t="shared" si="2"/>
        <v>7.6389225000000017E-3</v>
      </c>
      <c r="F44">
        <f t="shared" si="3"/>
        <v>7.6389225000000017E-3</v>
      </c>
      <c r="G44">
        <f t="shared" si="4"/>
        <v>7.6389225000000017E-3</v>
      </c>
      <c r="H44">
        <f t="shared" si="5"/>
        <v>6.1587005272727277E-3</v>
      </c>
      <c r="I44">
        <f t="shared" si="6"/>
        <v>3.5151428454901976E-3</v>
      </c>
      <c r="J44">
        <v>42</v>
      </c>
    </row>
    <row r="45" spans="1:10" x14ac:dyDescent="0.25">
      <c r="A45">
        <v>44</v>
      </c>
      <c r="B45">
        <f>VLOOKUP($B$4,'Deposition Curves'!A:OQ,(A45/2+6),FALSE)</f>
        <v>7.626885600000001E-3</v>
      </c>
      <c r="C45">
        <v>1</v>
      </c>
      <c r="D45">
        <f t="shared" si="1"/>
        <v>7.626885600000001E-3</v>
      </c>
      <c r="E45">
        <f t="shared" si="2"/>
        <v>7.1410497666666668E-3</v>
      </c>
      <c r="F45">
        <f t="shared" si="3"/>
        <v>7.1410497666666668E-3</v>
      </c>
      <c r="G45">
        <f t="shared" si="4"/>
        <v>7.1410497666666668E-3</v>
      </c>
      <c r="H45">
        <f t="shared" si="5"/>
        <v>5.8248700363636363E-3</v>
      </c>
      <c r="I45">
        <f t="shared" si="6"/>
        <v>3.3907497960784325E-3</v>
      </c>
      <c r="J45">
        <v>44</v>
      </c>
    </row>
    <row r="46" spans="1:10" x14ac:dyDescent="0.25">
      <c r="A46">
        <v>46</v>
      </c>
      <c r="B46">
        <f>VLOOKUP($B$4,'Deposition Curves'!A:OQ,(A46/2+6),FALSE)</f>
        <v>7.1310133999999996E-3</v>
      </c>
      <c r="C46">
        <v>1</v>
      </c>
      <c r="D46">
        <f t="shared" si="1"/>
        <v>7.1310133999999996E-3</v>
      </c>
      <c r="E46">
        <f t="shared" si="2"/>
        <v>6.703828633333333E-3</v>
      </c>
      <c r="F46">
        <f t="shared" si="3"/>
        <v>6.703828633333333E-3</v>
      </c>
      <c r="G46">
        <f t="shared" si="4"/>
        <v>6.703828633333333E-3</v>
      </c>
      <c r="H46">
        <f t="shared" si="5"/>
        <v>5.5270142000000003E-3</v>
      </c>
      <c r="I46">
        <f t="shared" si="6"/>
        <v>3.2770554737254921E-3</v>
      </c>
      <c r="J46">
        <v>46</v>
      </c>
    </row>
    <row r="47" spans="1:10" x14ac:dyDescent="0.25">
      <c r="A47">
        <v>48</v>
      </c>
      <c r="B47">
        <f>VLOOKUP($B$4,'Deposition Curves'!A:OQ,(A47/2+6),FALSE)</f>
        <v>6.6953593999999998E-3</v>
      </c>
      <c r="C47">
        <v>1</v>
      </c>
      <c r="D47">
        <f t="shared" si="1"/>
        <v>6.6953593999999998E-3</v>
      </c>
      <c r="E47">
        <f t="shared" si="2"/>
        <v>6.3177318666666664E-3</v>
      </c>
      <c r="F47">
        <f t="shared" si="3"/>
        <v>6.3177318666666664E-3</v>
      </c>
      <c r="G47">
        <f t="shared" si="4"/>
        <v>6.3177318666666664E-3</v>
      </c>
      <c r="H47">
        <f t="shared" si="5"/>
        <v>5.2598280000000002E-3</v>
      </c>
      <c r="I47">
        <f t="shared" si="6"/>
        <v>3.1726696368627461E-3</v>
      </c>
      <c r="J47">
        <v>48</v>
      </c>
    </row>
    <row r="48" spans="1:10" x14ac:dyDescent="0.25">
      <c r="A48">
        <v>50</v>
      </c>
      <c r="B48">
        <f>VLOOKUP($B$4,'Deposition Curves'!A:OQ,(A48/2+6),FALSE)</f>
        <v>6.3105208000000003E-3</v>
      </c>
      <c r="C48">
        <v>1</v>
      </c>
      <c r="D48">
        <f t="shared" si="1"/>
        <v>6.3105208000000003E-3</v>
      </c>
      <c r="E48">
        <f t="shared" si="2"/>
        <v>5.9749050999999996E-3</v>
      </c>
      <c r="F48">
        <f t="shared" si="3"/>
        <v>5.9749050999999996E-3</v>
      </c>
      <c r="G48">
        <f t="shared" si="4"/>
        <v>5.9749050999999996E-3</v>
      </c>
      <c r="H48">
        <f t="shared" si="5"/>
        <v>5.0188749272727269E-3</v>
      </c>
      <c r="I48">
        <f t="shared" si="6"/>
        <v>3.076428254117647E-3</v>
      </c>
      <c r="J48">
        <v>50</v>
      </c>
    </row>
    <row r="49" spans="1:14" x14ac:dyDescent="0.25">
      <c r="A49">
        <v>52</v>
      </c>
      <c r="B49">
        <f>VLOOKUP($B$4,'Deposition Curves'!A:OQ,(A49/2+6),FALSE)</f>
        <v>5.9689485999999993E-3</v>
      </c>
      <c r="C49">
        <v>1</v>
      </c>
      <c r="D49">
        <f t="shared" si="1"/>
        <v>5.9689485999999993E-3</v>
      </c>
      <c r="E49">
        <f t="shared" si="2"/>
        <v>5.668362333333332E-3</v>
      </c>
      <c r="F49">
        <f t="shared" si="3"/>
        <v>5.668362333333332E-3</v>
      </c>
      <c r="G49">
        <f t="shared" si="4"/>
        <v>5.668362333333332E-3</v>
      </c>
      <c r="H49">
        <f t="shared" si="5"/>
        <v>4.8006024727272733E-3</v>
      </c>
      <c r="I49">
        <f t="shared" si="6"/>
        <v>2.9873550454901964E-3</v>
      </c>
      <c r="J49">
        <v>52</v>
      </c>
    </row>
    <row r="50" spans="1:14" x14ac:dyDescent="0.25">
      <c r="A50">
        <v>54</v>
      </c>
      <c r="B50">
        <f>VLOOKUP($B$4,'Deposition Curves'!A:OQ,(A50/2+6),FALSE)</f>
        <v>5.6631153999999991E-3</v>
      </c>
      <c r="C50">
        <v>1</v>
      </c>
      <c r="D50">
        <f t="shared" si="1"/>
        <v>5.6631153999999991E-3</v>
      </c>
      <c r="E50">
        <f t="shared" si="2"/>
        <v>5.3929480666666668E-3</v>
      </c>
      <c r="F50">
        <f t="shared" si="3"/>
        <v>5.3929480666666668E-3</v>
      </c>
      <c r="G50">
        <f t="shared" si="4"/>
        <v>5.3929480666666668E-3</v>
      </c>
      <c r="H50">
        <f t="shared" si="5"/>
        <v>4.6018643818181819E-3</v>
      </c>
      <c r="I50">
        <f t="shared" si="6"/>
        <v>2.9046076243137253E-3</v>
      </c>
      <c r="J50">
        <v>54</v>
      </c>
    </row>
    <row r="51" spans="1:14" x14ac:dyDescent="0.25">
      <c r="A51">
        <v>56</v>
      </c>
      <c r="B51">
        <f>VLOOKUP($B$4,'Deposition Curves'!A:OQ,(A51/2+6),FALSE)</f>
        <v>5.3887637999999998E-3</v>
      </c>
      <c r="C51">
        <v>1</v>
      </c>
      <c r="D51">
        <f t="shared" si="1"/>
        <v>5.3887637999999998E-3</v>
      </c>
      <c r="E51">
        <f t="shared" si="2"/>
        <v>5.1437987333333339E-3</v>
      </c>
      <c r="F51">
        <f t="shared" si="3"/>
        <v>5.1437987333333339E-3</v>
      </c>
      <c r="G51">
        <f t="shared" si="4"/>
        <v>5.1437987333333339E-3</v>
      </c>
      <c r="H51">
        <f t="shared" si="5"/>
        <v>4.4202288545454544E-3</v>
      </c>
      <c r="I51">
        <f t="shared" si="6"/>
        <v>2.8274925003921566E-3</v>
      </c>
      <c r="J51">
        <v>56</v>
      </c>
    </row>
    <row r="52" spans="1:14" x14ac:dyDescent="0.25">
      <c r="A52">
        <v>58</v>
      </c>
      <c r="B52">
        <f>VLOOKUP($B$4,'Deposition Curves'!A:OQ,(A52/2+6),FALSE)</f>
        <v>5.1395178E-3</v>
      </c>
      <c r="C52">
        <v>1</v>
      </c>
      <c r="D52">
        <f t="shared" si="1"/>
        <v>5.1395178E-3</v>
      </c>
      <c r="E52">
        <f t="shared" si="2"/>
        <v>4.9189986333333336E-3</v>
      </c>
      <c r="F52">
        <f t="shared" si="3"/>
        <v>4.9189986333333336E-3</v>
      </c>
      <c r="G52">
        <f t="shared" si="4"/>
        <v>4.9189986333333336E-3</v>
      </c>
      <c r="H52">
        <f t="shared" si="5"/>
        <v>4.2533220727272725E-3</v>
      </c>
      <c r="I52">
        <f t="shared" si="6"/>
        <v>2.7554078447058821E-3</v>
      </c>
      <c r="J52">
        <v>58</v>
      </c>
    </row>
    <row r="53" spans="1:14" x14ac:dyDescent="0.25">
      <c r="A53">
        <v>60</v>
      </c>
      <c r="B53">
        <f>VLOOKUP($B$4,'Deposition Curves'!A:OQ,(A53/2+6),FALSE)</f>
        <v>4.9159574000000004E-3</v>
      </c>
      <c r="C53">
        <v>1</v>
      </c>
      <c r="D53">
        <f t="shared" si="1"/>
        <v>4.9159574000000004E-3</v>
      </c>
      <c r="E53">
        <f t="shared" si="2"/>
        <v>4.7135631333333336E-3</v>
      </c>
      <c r="F53">
        <f t="shared" si="3"/>
        <v>4.7135631333333336E-3</v>
      </c>
      <c r="G53">
        <f t="shared" si="4"/>
        <v>4.7135631333333336E-3</v>
      </c>
      <c r="H53">
        <f t="shared" si="5"/>
        <v>4.0996858545454548E-3</v>
      </c>
      <c r="I53">
        <f t="shared" si="6"/>
        <v>2.6878756956862739E-3</v>
      </c>
      <c r="J53">
        <v>60</v>
      </c>
    </row>
    <row r="54" spans="1:14" x14ac:dyDescent="0.25">
      <c r="A54">
        <v>62</v>
      </c>
      <c r="B54">
        <f>VLOOKUP($B$4,'Deposition Curves'!A:OQ,(A54/2+6),FALSE)</f>
        <v>4.7106444000000001E-3</v>
      </c>
      <c r="C54">
        <v>1</v>
      </c>
      <c r="D54">
        <f t="shared" si="1"/>
        <v>4.7106444000000001E-3</v>
      </c>
      <c r="E54">
        <f t="shared" si="2"/>
        <v>4.5254151666666671E-3</v>
      </c>
      <c r="F54">
        <f t="shared" si="3"/>
        <v>4.5254151666666671E-3</v>
      </c>
      <c r="G54">
        <f t="shared" si="4"/>
        <v>4.5254151666666671E-3</v>
      </c>
      <c r="H54">
        <f t="shared" si="5"/>
        <v>3.9573912727272724E-3</v>
      </c>
      <c r="I54">
        <f t="shared" si="6"/>
        <v>2.6243960831372529E-3</v>
      </c>
      <c r="J54">
        <v>62</v>
      </c>
    </row>
    <row r="55" spans="1:14" x14ac:dyDescent="0.25">
      <c r="A55">
        <v>64</v>
      </c>
      <c r="B55">
        <f>VLOOKUP($B$4,'Deposition Curves'!A:OQ,(A55/2+6),FALSE)</f>
        <v>4.5228438000000006E-3</v>
      </c>
      <c r="C55">
        <v>1</v>
      </c>
      <c r="D55">
        <f t="shared" si="1"/>
        <v>4.5228438000000006E-3</v>
      </c>
      <c r="E55">
        <f t="shared" si="2"/>
        <v>4.352782433333334E-3</v>
      </c>
      <c r="F55">
        <f t="shared" si="3"/>
        <v>4.352782433333334E-3</v>
      </c>
      <c r="G55">
        <f t="shared" si="4"/>
        <v>4.352782433333334E-3</v>
      </c>
      <c r="H55">
        <f t="shared" si="5"/>
        <v>3.8253330000000002E-3</v>
      </c>
      <c r="I55">
        <f t="shared" si="6"/>
        <v>2.5646358917647051E-3</v>
      </c>
      <c r="J55">
        <v>64</v>
      </c>
    </row>
    <row r="56" spans="1:14" x14ac:dyDescent="0.25">
      <c r="A56">
        <v>66</v>
      </c>
      <c r="B56">
        <f>VLOOKUP($B$4,'Deposition Curves'!A:OQ,(A56/2+6),FALSE)</f>
        <v>4.3504714E-3</v>
      </c>
      <c r="C56">
        <v>1</v>
      </c>
      <c r="D56">
        <f t="shared" si="1"/>
        <v>4.3504714E-3</v>
      </c>
      <c r="E56">
        <f t="shared" si="2"/>
        <v>4.1938679666666664E-3</v>
      </c>
      <c r="F56">
        <f t="shared" si="3"/>
        <v>4.1938679666666664E-3</v>
      </c>
      <c r="G56">
        <f t="shared" si="4"/>
        <v>4.1938679666666664E-3</v>
      </c>
      <c r="H56">
        <f t="shared" si="5"/>
        <v>3.7023681272727272E-3</v>
      </c>
      <c r="I56">
        <f t="shared" si="6"/>
        <v>2.5082613654901953E-3</v>
      </c>
      <c r="J56">
        <v>66</v>
      </c>
    </row>
    <row r="57" spans="1:14" x14ac:dyDescent="0.25">
      <c r="A57">
        <v>68</v>
      </c>
      <c r="B57">
        <f>VLOOKUP($B$4,'Deposition Curves'!A:OQ,(A57/2+6),FALSE)</f>
        <v>4.1919651999999998E-3</v>
      </c>
      <c r="C57">
        <v>1</v>
      </c>
      <c r="D57">
        <f t="shared" si="1"/>
        <v>4.1919651999999998E-3</v>
      </c>
      <c r="E57">
        <f t="shared" si="2"/>
        <v>4.0468318999999997E-3</v>
      </c>
      <c r="F57">
        <f t="shared" si="3"/>
        <v>4.0468318999999997E-3</v>
      </c>
      <c r="G57">
        <f t="shared" si="4"/>
        <v>4.0468318999999997E-3</v>
      </c>
      <c r="H57">
        <f t="shared" si="5"/>
        <v>3.5875552727272723E-3</v>
      </c>
      <c r="I57">
        <f t="shared" si="6"/>
        <v>2.4549775882352935E-3</v>
      </c>
      <c r="J57">
        <v>68</v>
      </c>
    </row>
    <row r="58" spans="1:14" x14ac:dyDescent="0.25">
      <c r="A58">
        <v>70</v>
      </c>
      <c r="B58">
        <f>VLOOKUP($B$4,'Deposition Curves'!A:OQ,(A58/2+6),FALSE)</f>
        <v>4.0448756000000001E-3</v>
      </c>
      <c r="C58">
        <v>1</v>
      </c>
      <c r="D58">
        <f t="shared" si="1"/>
        <v>4.0448756000000001E-3</v>
      </c>
      <c r="E58">
        <f t="shared" si="2"/>
        <v>3.9109667333333334E-3</v>
      </c>
      <c r="F58">
        <f t="shared" si="3"/>
        <v>3.9109667333333334E-3</v>
      </c>
      <c r="G58">
        <f t="shared" si="4"/>
        <v>3.9109667333333334E-3</v>
      </c>
      <c r="H58">
        <f t="shared" si="5"/>
        <v>3.4800282363636357E-3</v>
      </c>
      <c r="I58">
        <f t="shared" si="6"/>
        <v>2.4045211262745097E-3</v>
      </c>
      <c r="J58">
        <v>70</v>
      </c>
      <c r="N58" s="33"/>
    </row>
    <row r="59" spans="1:14" x14ac:dyDescent="0.25">
      <c r="A59">
        <v>72</v>
      </c>
      <c r="B59">
        <f>VLOOKUP($B$4,'Deposition Curves'!A:OQ,(A59/2+6),FALSE)</f>
        <v>3.9095238000000001E-3</v>
      </c>
      <c r="C59">
        <v>1</v>
      </c>
      <c r="D59">
        <f t="shared" si="1"/>
        <v>3.9095238000000001E-3</v>
      </c>
      <c r="E59">
        <f t="shared" si="2"/>
        <v>3.7843277999999995E-3</v>
      </c>
      <c r="F59">
        <f t="shared" si="3"/>
        <v>3.7843277999999995E-3</v>
      </c>
      <c r="G59">
        <f t="shared" si="4"/>
        <v>3.7843277999999995E-3</v>
      </c>
      <c r="H59">
        <f t="shared" si="5"/>
        <v>3.37914892E-3</v>
      </c>
      <c r="I59">
        <f t="shared" si="6"/>
        <v>2.3566779129411764E-3</v>
      </c>
      <c r="J59">
        <v>72</v>
      </c>
      <c r="N59" s="33"/>
    </row>
    <row r="60" spans="1:14" x14ac:dyDescent="0.25">
      <c r="A60">
        <v>74</v>
      </c>
      <c r="B60">
        <f>VLOOKUP($B$4,'Deposition Curves'!A:OQ,(A60/2+6),FALSE)</f>
        <v>3.7828295999999999E-3</v>
      </c>
      <c r="C60">
        <v>1</v>
      </c>
      <c r="D60">
        <f t="shared" si="1"/>
        <v>3.7828295999999999E-3</v>
      </c>
      <c r="E60">
        <f t="shared" si="2"/>
        <v>3.6660195333333336E-3</v>
      </c>
      <c r="F60">
        <f t="shared" si="3"/>
        <v>3.6660195333333336E-3</v>
      </c>
      <c r="G60">
        <f t="shared" si="4"/>
        <v>3.6660195333333336E-3</v>
      </c>
      <c r="H60">
        <f t="shared" si="5"/>
        <v>3.2841235018181815E-3</v>
      </c>
      <c r="I60">
        <f t="shared" si="6"/>
        <v>2.3112256125490198E-3</v>
      </c>
      <c r="J60">
        <v>74</v>
      </c>
      <c r="N60" s="33"/>
    </row>
    <row r="61" spans="1:14" x14ac:dyDescent="0.25">
      <c r="A61">
        <v>76</v>
      </c>
      <c r="B61">
        <f>VLOOKUP($B$4,'Deposition Curves'!A:OQ,(A61/2+6),FALSE)</f>
        <v>3.6651246000000003E-3</v>
      </c>
      <c r="C61">
        <v>1</v>
      </c>
      <c r="D61">
        <f t="shared" si="1"/>
        <v>3.6651246000000003E-3</v>
      </c>
      <c r="E61">
        <f t="shared" si="2"/>
        <v>3.5543001333333333E-3</v>
      </c>
      <c r="F61">
        <f t="shared" si="3"/>
        <v>3.5543001333333333E-3</v>
      </c>
      <c r="G61">
        <f t="shared" si="4"/>
        <v>3.5543001333333333E-3</v>
      </c>
      <c r="H61">
        <f t="shared" si="5"/>
        <v>3.1945821781818183E-3</v>
      </c>
      <c r="I61">
        <f t="shared" si="6"/>
        <v>2.2680057231372554E-3</v>
      </c>
      <c r="J61">
        <v>76</v>
      </c>
      <c r="N61" s="33"/>
    </row>
    <row r="62" spans="1:14" x14ac:dyDescent="0.25">
      <c r="A62">
        <v>78</v>
      </c>
      <c r="B62">
        <f>VLOOKUP($B$4,'Deposition Curves'!A:OQ,(A62/2+6),FALSE)</f>
        <v>3.5527891999999998E-3</v>
      </c>
      <c r="C62">
        <v>1</v>
      </c>
      <c r="D62">
        <f t="shared" si="1"/>
        <v>3.5527891999999998E-3</v>
      </c>
      <c r="E62">
        <f t="shared" si="2"/>
        <v>3.4502639666666667E-3</v>
      </c>
      <c r="F62">
        <f t="shared" si="3"/>
        <v>3.4502639666666667E-3</v>
      </c>
      <c r="G62">
        <f t="shared" si="4"/>
        <v>3.4502639666666667E-3</v>
      </c>
      <c r="H62">
        <f t="shared" si="5"/>
        <v>3.1098678000000004E-3</v>
      </c>
      <c r="I62">
        <f t="shared" si="6"/>
        <v>2.2268466698039217E-3</v>
      </c>
      <c r="J62">
        <v>78</v>
      </c>
      <c r="N62" s="33"/>
    </row>
    <row r="63" spans="1:14" x14ac:dyDescent="0.25">
      <c r="A63">
        <v>80</v>
      </c>
      <c r="B63">
        <f>VLOOKUP($B$4,'Deposition Curves'!A:OQ,(A63/2+6),FALSE)</f>
        <v>3.4495193999999996E-3</v>
      </c>
      <c r="C63">
        <v>1</v>
      </c>
      <c r="D63">
        <f t="shared" si="1"/>
        <v>3.4495193999999996E-3</v>
      </c>
      <c r="E63">
        <f t="shared" si="2"/>
        <v>3.3517318E-3</v>
      </c>
      <c r="F63">
        <f t="shared" si="3"/>
        <v>3.3517318E-3</v>
      </c>
      <c r="G63">
        <f t="shared" si="4"/>
        <v>3.3517318E-3</v>
      </c>
      <c r="H63">
        <f t="shared" si="5"/>
        <v>3.0299843745454549E-3</v>
      </c>
      <c r="I63">
        <f t="shared" si="6"/>
        <v>2.1876590062745093E-3</v>
      </c>
      <c r="J63">
        <v>80</v>
      </c>
      <c r="N63" s="33"/>
    </row>
    <row r="64" spans="1:14" x14ac:dyDescent="0.25">
      <c r="A64">
        <v>82</v>
      </c>
      <c r="B64">
        <f>VLOOKUP($B$4,'Deposition Curves'!A:OQ,(A64/2+6),FALSE)</f>
        <v>3.3507169999999996E-3</v>
      </c>
      <c r="C64">
        <v>1</v>
      </c>
      <c r="D64">
        <f t="shared" si="1"/>
        <v>3.3507169999999996E-3</v>
      </c>
      <c r="E64">
        <f t="shared" si="2"/>
        <v>3.2588267999999997E-3</v>
      </c>
      <c r="F64">
        <f t="shared" si="3"/>
        <v>3.2588267999999997E-3</v>
      </c>
      <c r="G64">
        <f t="shared" si="4"/>
        <v>3.2588267999999997E-3</v>
      </c>
      <c r="H64">
        <f t="shared" si="5"/>
        <v>2.9542997272727274E-3</v>
      </c>
      <c r="I64">
        <f t="shared" si="6"/>
        <v>2.15026516E-3</v>
      </c>
      <c r="J64">
        <v>82</v>
      </c>
      <c r="N64" s="33"/>
    </row>
    <row r="65" spans="1:14" x14ac:dyDescent="0.25">
      <c r="A65">
        <v>84</v>
      </c>
      <c r="B65">
        <f>VLOOKUP($B$4,'Deposition Curves'!A:OQ,(A65/2+6),FALSE)</f>
        <v>3.2580033999999999E-3</v>
      </c>
      <c r="C65">
        <v>1</v>
      </c>
      <c r="D65">
        <f t="shared" si="1"/>
        <v>3.2580033999999999E-3</v>
      </c>
      <c r="E65">
        <f t="shared" si="2"/>
        <v>3.1710757E-3</v>
      </c>
      <c r="F65">
        <f t="shared" si="3"/>
        <v>3.1710757E-3</v>
      </c>
      <c r="G65">
        <f t="shared" si="4"/>
        <v>3.1710757E-3</v>
      </c>
      <c r="H65">
        <f t="shared" si="5"/>
        <v>2.8827024690909089E-3</v>
      </c>
      <c r="I65">
        <f t="shared" si="6"/>
        <v>2.1145851286274511E-3</v>
      </c>
      <c r="J65">
        <v>84</v>
      </c>
      <c r="N65" s="33"/>
    </row>
    <row r="66" spans="1:14" x14ac:dyDescent="0.25">
      <c r="A66">
        <v>86</v>
      </c>
      <c r="B66">
        <f>VLOOKUP($B$4,'Deposition Curves'!A:OQ,(A66/2+6),FALSE)</f>
        <v>3.1702302000000001E-3</v>
      </c>
      <c r="C66">
        <v>1</v>
      </c>
      <c r="D66">
        <f t="shared" si="1"/>
        <v>3.1702302000000001E-3</v>
      </c>
      <c r="E66">
        <f t="shared" si="2"/>
        <v>3.0882530000000004E-3</v>
      </c>
      <c r="F66">
        <f t="shared" si="3"/>
        <v>3.0882530000000004E-3</v>
      </c>
      <c r="G66">
        <f t="shared" si="4"/>
        <v>3.0882530000000004E-3</v>
      </c>
      <c r="H66">
        <f t="shared" si="5"/>
        <v>2.8148688072727277E-3</v>
      </c>
      <c r="I66">
        <f t="shared" si="6"/>
        <v>2.0804998925490199E-3</v>
      </c>
      <c r="J66">
        <v>86</v>
      </c>
      <c r="N66" s="33"/>
    </row>
    <row r="67" spans="1:14" x14ac:dyDescent="0.25">
      <c r="A67">
        <v>88</v>
      </c>
      <c r="B67">
        <f>VLOOKUP($B$4,'Deposition Curves'!A:OQ,(A67/2+6),FALSE)</f>
        <v>3.0875300000000002E-3</v>
      </c>
      <c r="C67">
        <v>1</v>
      </c>
      <c r="D67">
        <f t="shared" si="1"/>
        <v>3.0875300000000002E-3</v>
      </c>
      <c r="E67">
        <f t="shared" si="2"/>
        <v>3.00990072E-3</v>
      </c>
      <c r="F67">
        <f t="shared" si="3"/>
        <v>3.00990072E-3</v>
      </c>
      <c r="G67">
        <f t="shared" si="4"/>
        <v>3.00990072E-3</v>
      </c>
      <c r="H67">
        <f t="shared" si="5"/>
        <v>2.7506010327272728E-3</v>
      </c>
      <c r="I67">
        <f t="shared" si="6"/>
        <v>2.0479155231372553E-3</v>
      </c>
      <c r="J67">
        <v>88</v>
      </c>
      <c r="N67" s="33"/>
    </row>
    <row r="68" spans="1:14" x14ac:dyDescent="0.25">
      <c r="A68">
        <v>90</v>
      </c>
      <c r="B68">
        <f>VLOOKUP($B$4,'Deposition Curves'!A:OQ,(A68/2+6),FALSE)</f>
        <v>3.0091677999999995E-3</v>
      </c>
      <c r="C68">
        <v>1</v>
      </c>
      <c r="D68">
        <f t="shared" si="1"/>
        <v>3.0091677999999995E-3</v>
      </c>
      <c r="E68">
        <f t="shared" si="2"/>
        <v>2.9357040799999992E-3</v>
      </c>
      <c r="F68">
        <f t="shared" si="3"/>
        <v>2.9357040799999992E-3</v>
      </c>
      <c r="G68">
        <f t="shared" si="4"/>
        <v>2.9357040799999992E-3</v>
      </c>
      <c r="H68">
        <f t="shared" si="5"/>
        <v>2.6895821999999999E-3</v>
      </c>
      <c r="I68">
        <f t="shared" si="6"/>
        <v>2.0167522180392162E-3</v>
      </c>
      <c r="J68">
        <v>90</v>
      </c>
      <c r="N68" s="33"/>
    </row>
    <row r="69" spans="1:14" x14ac:dyDescent="0.25">
      <c r="A69">
        <v>92</v>
      </c>
      <c r="B69">
        <f>VLOOKUP($B$4,'Deposition Curves'!A:OQ,(A69/2+6),FALSE)</f>
        <v>2.9352031199999995E-3</v>
      </c>
      <c r="C69">
        <v>1</v>
      </c>
      <c r="D69">
        <f t="shared" si="1"/>
        <v>2.9352031199999995E-3</v>
      </c>
      <c r="E69">
        <f t="shared" si="2"/>
        <v>2.8650091599999998E-3</v>
      </c>
      <c r="F69">
        <f t="shared" si="3"/>
        <v>2.8650091599999998E-3</v>
      </c>
      <c r="G69">
        <f t="shared" si="4"/>
        <v>2.8650091599999998E-3</v>
      </c>
      <c r="H69">
        <f t="shared" si="5"/>
        <v>2.6315946327272726E-3</v>
      </c>
      <c r="I69">
        <f t="shared" si="6"/>
        <v>1.9869228800000003E-3</v>
      </c>
      <c r="J69">
        <v>92</v>
      </c>
      <c r="N69" s="33"/>
    </row>
    <row r="70" spans="1:14" x14ac:dyDescent="0.25">
      <c r="A70">
        <v>94</v>
      </c>
      <c r="B70">
        <f>VLOOKUP($B$4,'Deposition Curves'!A:OQ,(A70/2+6),FALSE)</f>
        <v>2.8642441999999998E-3</v>
      </c>
      <c r="C70">
        <v>1</v>
      </c>
      <c r="D70">
        <f t="shared" si="1"/>
        <v>2.8642441999999998E-3</v>
      </c>
      <c r="E70">
        <f t="shared" si="2"/>
        <v>2.798168466666666E-3</v>
      </c>
      <c r="F70">
        <f t="shared" si="3"/>
        <v>2.798168466666666E-3</v>
      </c>
      <c r="G70">
        <f t="shared" si="4"/>
        <v>2.798168466666666E-3</v>
      </c>
      <c r="H70">
        <f t="shared" si="5"/>
        <v>2.57635896E-3</v>
      </c>
      <c r="I70">
        <f t="shared" si="6"/>
        <v>1.9583438352941181E-3</v>
      </c>
      <c r="J70">
        <v>94</v>
      </c>
      <c r="N70" s="33"/>
    </row>
    <row r="71" spans="1:14" x14ac:dyDescent="0.25">
      <c r="A71">
        <v>96</v>
      </c>
      <c r="B71">
        <f>VLOOKUP($B$4,'Deposition Curves'!A:OQ,(A71/2+6),FALSE)</f>
        <v>2.7978750399999999E-3</v>
      </c>
      <c r="C71">
        <v>1</v>
      </c>
      <c r="D71">
        <f t="shared" si="1"/>
        <v>2.7978750399999999E-3</v>
      </c>
      <c r="E71">
        <f t="shared" si="2"/>
        <v>2.7341687199999997E-3</v>
      </c>
      <c r="F71">
        <f t="shared" si="3"/>
        <v>2.7341687199999997E-3</v>
      </c>
      <c r="G71">
        <f t="shared" si="4"/>
        <v>2.7341687199999997E-3</v>
      </c>
      <c r="H71">
        <f t="shared" si="5"/>
        <v>2.5238112036363638E-3</v>
      </c>
      <c r="I71">
        <f t="shared" si="6"/>
        <v>1.9309658360784315E-3</v>
      </c>
      <c r="J71">
        <v>96</v>
      </c>
      <c r="N71" s="33"/>
    </row>
    <row r="72" spans="1:14" x14ac:dyDescent="0.25">
      <c r="A72">
        <v>98</v>
      </c>
      <c r="B72">
        <f>VLOOKUP($B$4,'Deposition Curves'!A:OQ,(A72/2+6),FALSE)</f>
        <v>2.7332664399999998E-3</v>
      </c>
      <c r="C72">
        <v>1</v>
      </c>
      <c r="D72">
        <f t="shared" si="1"/>
        <v>2.7332664399999998E-3</v>
      </c>
      <c r="E72">
        <f t="shared" si="2"/>
        <v>2.6744234666666671E-3</v>
      </c>
      <c r="F72">
        <f t="shared" si="3"/>
        <v>2.6744234666666671E-3</v>
      </c>
      <c r="G72">
        <f t="shared" si="4"/>
        <v>2.6744234666666671E-3</v>
      </c>
      <c r="H72">
        <f t="shared" si="5"/>
        <v>2.4736286509090908E-3</v>
      </c>
      <c r="I72">
        <f t="shared" si="6"/>
        <v>1.904707517647059E-3</v>
      </c>
      <c r="J72">
        <v>98</v>
      </c>
      <c r="N72" s="33"/>
    </row>
    <row r="73" spans="1:14" x14ac:dyDescent="0.25">
      <c r="A73">
        <v>100</v>
      </c>
      <c r="B73">
        <f>VLOOKUP($B$4,'Deposition Curves'!A:OQ,(A73/2+6),FALSE)</f>
        <v>2.6740715200000002E-3</v>
      </c>
      <c r="C73">
        <v>1</v>
      </c>
      <c r="D73">
        <f t="shared" si="1"/>
        <v>2.6740715200000002E-3</v>
      </c>
      <c r="E73">
        <f t="shared" si="2"/>
        <v>2.6175286333333333E-3</v>
      </c>
      <c r="F73">
        <f t="shared" si="3"/>
        <v>2.6175286333333333E-3</v>
      </c>
      <c r="G73">
        <f t="shared" si="4"/>
        <v>2.6175286333333333E-3</v>
      </c>
      <c r="H73">
        <f t="shared" si="5"/>
        <v>2.4258886181818184E-3</v>
      </c>
      <c r="I73">
        <f t="shared" si="6"/>
        <v>1.8795551600000002E-3</v>
      </c>
      <c r="J73">
        <v>100</v>
      </c>
    </row>
    <row r="74" spans="1:14" x14ac:dyDescent="0.25">
      <c r="A74">
        <v>102</v>
      </c>
      <c r="B74">
        <f>VLOOKUP($B$4,'Deposition Curves'!A:OQ,(A74/2+6),FALSE)</f>
        <v>2.61698828E-3</v>
      </c>
      <c r="C74">
        <v>1</v>
      </c>
      <c r="D74">
        <f t="shared" si="1"/>
        <v>2.61698828E-3</v>
      </c>
      <c r="E74">
        <f t="shared" si="2"/>
        <v>2.5635683400000004E-3</v>
      </c>
      <c r="F74">
        <f t="shared" si="3"/>
        <v>2.5635683400000004E-3</v>
      </c>
      <c r="G74">
        <f t="shared" si="4"/>
        <v>2.5635683400000004E-3</v>
      </c>
      <c r="H74">
        <f t="shared" si="5"/>
        <v>2.3801888145454546E-3</v>
      </c>
      <c r="I74">
        <f t="shared" si="6"/>
        <v>1.8554204870588242E-3</v>
      </c>
      <c r="J74">
        <v>102</v>
      </c>
      <c r="N74" s="33"/>
    </row>
    <row r="75" spans="1:14" x14ac:dyDescent="0.25">
      <c r="A75">
        <v>104</v>
      </c>
      <c r="B75">
        <f>VLOOKUP($B$4,'Deposition Curves'!A:OQ,(A75/2+6),FALSE)</f>
        <v>2.5631471600000002E-3</v>
      </c>
      <c r="C75">
        <v>1</v>
      </c>
      <c r="D75">
        <f t="shared" si="1"/>
        <v>2.5631471600000002E-3</v>
      </c>
      <c r="E75">
        <f t="shared" si="2"/>
        <v>2.5122940533333334E-3</v>
      </c>
      <c r="F75">
        <f t="shared" si="3"/>
        <v>2.5122940533333334E-3</v>
      </c>
      <c r="G75">
        <f t="shared" si="4"/>
        <v>2.5122940533333334E-3</v>
      </c>
      <c r="H75">
        <f t="shared" si="5"/>
        <v>2.3365042109090906E-3</v>
      </c>
      <c r="I75">
        <f t="shared" si="6"/>
        <v>1.8322683639215691E-3</v>
      </c>
      <c r="J75">
        <v>104</v>
      </c>
      <c r="N75" s="33"/>
    </row>
    <row r="76" spans="1:14" x14ac:dyDescent="0.25">
      <c r="A76">
        <v>106</v>
      </c>
      <c r="B76">
        <f>VLOOKUP($B$4,'Deposition Curves'!A:OQ,(A76/2+6),FALSE)</f>
        <v>2.5118331200000002E-3</v>
      </c>
      <c r="C76">
        <v>1</v>
      </c>
      <c r="D76">
        <f t="shared" si="1"/>
        <v>2.5118331200000002E-3</v>
      </c>
      <c r="E76">
        <f t="shared" si="2"/>
        <v>2.4635491133333329E-3</v>
      </c>
      <c r="F76">
        <f t="shared" si="3"/>
        <v>2.4635491133333329E-3</v>
      </c>
      <c r="G76">
        <f t="shared" si="4"/>
        <v>2.4635491133333329E-3</v>
      </c>
      <c r="H76">
        <f t="shared" si="5"/>
        <v>2.2946497636363635E-3</v>
      </c>
      <c r="I76">
        <f t="shared" si="6"/>
        <v>1.8100368376470592E-3</v>
      </c>
      <c r="J76">
        <v>106</v>
      </c>
      <c r="N76" s="33"/>
    </row>
    <row r="77" spans="1:14" x14ac:dyDescent="0.25">
      <c r="A77">
        <v>108</v>
      </c>
      <c r="B77">
        <f>VLOOKUP($B$4,'Deposition Curves'!A:OQ,(A77/2+6),FALSE)</f>
        <v>2.4632846799999999E-3</v>
      </c>
      <c r="C77">
        <v>1</v>
      </c>
      <c r="D77">
        <f t="shared" si="1"/>
        <v>2.4632846799999999E-3</v>
      </c>
      <c r="E77">
        <f t="shared" si="2"/>
        <v>2.4166467666666665E-3</v>
      </c>
      <c r="F77">
        <f t="shared" si="3"/>
        <v>2.4166467666666665E-3</v>
      </c>
      <c r="G77">
        <f t="shared" si="4"/>
        <v>2.4166467666666665E-3</v>
      </c>
      <c r="H77">
        <f t="shared" si="5"/>
        <v>2.2545529199999997E-3</v>
      </c>
      <c r="I77">
        <f t="shared" si="6"/>
        <v>1.7886754776470586E-3</v>
      </c>
      <c r="J77">
        <v>108</v>
      </c>
    </row>
    <row r="78" spans="1:14" x14ac:dyDescent="0.25">
      <c r="A78">
        <v>110</v>
      </c>
      <c r="B78">
        <f>VLOOKUP($B$4,'Deposition Curves'!A:OQ,(A78/2+6),FALSE)</f>
        <v>2.4163228399999999E-3</v>
      </c>
      <c r="C78">
        <v>1</v>
      </c>
      <c r="D78">
        <f t="shared" si="1"/>
        <v>2.4163228399999999E-3</v>
      </c>
      <c r="E78">
        <f t="shared" si="2"/>
        <v>2.3715252999999999E-3</v>
      </c>
      <c r="F78">
        <f t="shared" si="3"/>
        <v>2.3715252999999999E-3</v>
      </c>
      <c r="G78">
        <f t="shared" si="4"/>
        <v>2.3715252999999999E-3</v>
      </c>
      <c r="H78">
        <f t="shared" si="5"/>
        <v>2.2160783309090912E-3</v>
      </c>
      <c r="I78">
        <f t="shared" si="6"/>
        <v>1.7681341388235295E-3</v>
      </c>
      <c r="J78">
        <v>110</v>
      </c>
    </row>
    <row r="79" spans="1:14" x14ac:dyDescent="0.25">
      <c r="A79">
        <v>112</v>
      </c>
      <c r="B79">
        <f>VLOOKUP($B$4,'Deposition Curves'!A:OQ,(A79/2+6),FALSE)</f>
        <v>2.3713045599999998E-3</v>
      </c>
      <c r="C79">
        <v>1</v>
      </c>
      <c r="D79">
        <f t="shared" si="1"/>
        <v>2.3713045599999998E-3</v>
      </c>
      <c r="E79">
        <f t="shared" si="2"/>
        <v>2.3279943866666669E-3</v>
      </c>
      <c r="F79">
        <f t="shared" si="3"/>
        <v>2.3279943866666669E-3</v>
      </c>
      <c r="G79">
        <f t="shared" si="4"/>
        <v>2.3279943866666669E-3</v>
      </c>
      <c r="H79">
        <f t="shared" si="5"/>
        <v>2.1791694436363637E-3</v>
      </c>
      <c r="I79">
        <f t="shared" si="6"/>
        <v>1.7483678517647057E-3</v>
      </c>
      <c r="J79">
        <v>112</v>
      </c>
      <c r="N79" s="33"/>
    </row>
    <row r="80" spans="1:14" x14ac:dyDescent="0.25">
      <c r="A80">
        <v>114</v>
      </c>
      <c r="B80">
        <f>VLOOKUP($B$4,'Deposition Curves'!A:OQ,(A80/2+6),FALSE)</f>
        <v>2.3276107200000001E-3</v>
      </c>
      <c r="C80">
        <v>1</v>
      </c>
      <c r="D80">
        <f t="shared" si="1"/>
        <v>2.3276107200000001E-3</v>
      </c>
      <c r="E80">
        <f t="shared" si="2"/>
        <v>2.2863922E-3</v>
      </c>
      <c r="F80">
        <f t="shared" si="3"/>
        <v>2.2863922E-3</v>
      </c>
      <c r="G80">
        <f t="shared" si="4"/>
        <v>2.2863922E-3</v>
      </c>
      <c r="H80">
        <f t="shared" si="5"/>
        <v>2.1436970145454546E-3</v>
      </c>
      <c r="I80">
        <f t="shared" si="6"/>
        <v>1.7293314133333337E-3</v>
      </c>
      <c r="J80">
        <v>114</v>
      </c>
    </row>
    <row r="81" spans="1:14" x14ac:dyDescent="0.25">
      <c r="A81">
        <v>116</v>
      </c>
      <c r="B81">
        <f>VLOOKUP($B$4,'Deposition Curves'!A:OQ,(A81/2+6),FALSE)</f>
        <v>2.28621888E-3</v>
      </c>
      <c r="C81">
        <v>1</v>
      </c>
      <c r="D81">
        <f t="shared" si="1"/>
        <v>2.28621888E-3</v>
      </c>
      <c r="E81">
        <f t="shared" si="2"/>
        <v>2.246302133333333E-3</v>
      </c>
      <c r="F81">
        <f t="shared" si="3"/>
        <v>2.246302133333333E-3</v>
      </c>
      <c r="G81">
        <f t="shared" si="4"/>
        <v>2.246302133333333E-3</v>
      </c>
      <c r="H81">
        <f t="shared" si="5"/>
        <v>2.1096564036363636E-3</v>
      </c>
      <c r="I81">
        <f t="shared" si="6"/>
        <v>1.711001377254902E-3</v>
      </c>
      <c r="J81">
        <v>116</v>
      </c>
      <c r="N81" s="33"/>
    </row>
    <row r="82" spans="1:14" x14ac:dyDescent="0.25">
      <c r="A82">
        <v>118</v>
      </c>
      <c r="B82">
        <f>VLOOKUP($B$4,'Deposition Curves'!A:OQ,(A82/2+6),FALSE)</f>
        <v>2.2458669600000001E-3</v>
      </c>
      <c r="C82">
        <v>1</v>
      </c>
      <c r="D82">
        <f t="shared" si="1"/>
        <v>2.2458669600000001E-3</v>
      </c>
      <c r="E82">
        <f t="shared" si="2"/>
        <v>2.2082908266666669E-3</v>
      </c>
      <c r="F82">
        <f t="shared" si="3"/>
        <v>2.2082908266666669E-3</v>
      </c>
      <c r="G82">
        <f t="shared" si="4"/>
        <v>2.2082908266666669E-3</v>
      </c>
      <c r="H82">
        <f t="shared" si="5"/>
        <v>2.0768680181818184E-3</v>
      </c>
      <c r="I82">
        <f t="shared" si="6"/>
        <v>1.6933400266666669E-3</v>
      </c>
      <c r="J82">
        <v>118</v>
      </c>
      <c r="N82" s="33"/>
    </row>
    <row r="83" spans="1:14" x14ac:dyDescent="0.25">
      <c r="A83">
        <v>120</v>
      </c>
      <c r="B83">
        <f>VLOOKUP($B$4,'Deposition Curves'!A:OQ,(A83/2+6),FALSE)</f>
        <v>2.20812608E-3</v>
      </c>
      <c r="C83">
        <v>1</v>
      </c>
      <c r="D83">
        <f t="shared" si="1"/>
        <v>2.20812608E-3</v>
      </c>
      <c r="E83">
        <f t="shared" si="2"/>
        <v>2.1716797399999998E-3</v>
      </c>
      <c r="F83">
        <f t="shared" si="3"/>
        <v>2.1716797399999998E-3</v>
      </c>
      <c r="G83">
        <f t="shared" si="4"/>
        <v>2.1716797399999998E-3</v>
      </c>
      <c r="H83">
        <f t="shared" si="5"/>
        <v>2.0454050327272729E-3</v>
      </c>
      <c r="I83">
        <f t="shared" si="6"/>
        <v>1.6763500729411764E-3</v>
      </c>
      <c r="J83">
        <v>120</v>
      </c>
      <c r="N83" s="33"/>
    </row>
    <row r="84" spans="1:14" x14ac:dyDescent="0.25">
      <c r="A84">
        <v>122</v>
      </c>
      <c r="B84">
        <f>VLOOKUP($B$4,'Deposition Curves'!A:OQ,(A84/2+6),FALSE)</f>
        <v>2.1713736799999998E-3</v>
      </c>
      <c r="C84">
        <v>1</v>
      </c>
      <c r="D84">
        <f t="shared" si="1"/>
        <v>2.1713736799999998E-3</v>
      </c>
      <c r="E84">
        <f t="shared" si="2"/>
        <v>2.1366587466666669E-3</v>
      </c>
      <c r="F84">
        <f t="shared" si="3"/>
        <v>2.1366587466666669E-3</v>
      </c>
      <c r="G84">
        <f t="shared" si="4"/>
        <v>2.1366587466666669E-3</v>
      </c>
      <c r="H84">
        <f t="shared" si="5"/>
        <v>2.0150567927272726E-3</v>
      </c>
      <c r="I84">
        <f t="shared" si="6"/>
        <v>1.6599860831372553E-3</v>
      </c>
      <c r="J84">
        <v>122</v>
      </c>
      <c r="N84" s="33"/>
    </row>
    <row r="85" spans="1:14" x14ac:dyDescent="0.25">
      <c r="A85">
        <v>124</v>
      </c>
      <c r="B85">
        <f>VLOOKUP($B$4,'Deposition Curves'!A:OQ,(A85/2+6),FALSE)</f>
        <v>2.1364576400000001E-3</v>
      </c>
      <c r="C85">
        <v>1</v>
      </c>
      <c r="D85">
        <f t="shared" si="1"/>
        <v>2.1364576400000001E-3</v>
      </c>
      <c r="E85">
        <f t="shared" si="2"/>
        <v>2.1030364066666669E-3</v>
      </c>
      <c r="F85">
        <f t="shared" si="3"/>
        <v>2.1030364066666669E-3</v>
      </c>
      <c r="G85">
        <f t="shared" si="4"/>
        <v>2.1030364066666669E-3</v>
      </c>
      <c r="H85">
        <f t="shared" si="5"/>
        <v>1.9859258836363637E-3</v>
      </c>
      <c r="I85">
        <f t="shared" si="6"/>
        <v>1.6442237945098043E-3</v>
      </c>
      <c r="J85">
        <v>124</v>
      </c>
      <c r="N85" s="33"/>
    </row>
    <row r="86" spans="1:14" x14ac:dyDescent="0.25">
      <c r="A86">
        <v>126</v>
      </c>
      <c r="B86">
        <f>VLOOKUP($B$4,'Deposition Curves'!A:OQ,(A86/2+6),FALSE)</f>
        <v>2.1027482400000001E-3</v>
      </c>
      <c r="C86">
        <v>1</v>
      </c>
      <c r="D86">
        <f t="shared" si="1"/>
        <v>2.1027482400000001E-3</v>
      </c>
      <c r="E86">
        <f t="shared" si="2"/>
        <v>2.0709806333333333E-3</v>
      </c>
      <c r="F86">
        <f t="shared" si="3"/>
        <v>2.0709806333333333E-3</v>
      </c>
      <c r="G86">
        <f t="shared" si="4"/>
        <v>2.0709806333333333E-3</v>
      </c>
      <c r="H86">
        <f t="shared" si="5"/>
        <v>1.957927476363636E-3</v>
      </c>
      <c r="I86">
        <f t="shared" si="6"/>
        <v>1.6290466682352942E-3</v>
      </c>
      <c r="J86">
        <v>126</v>
      </c>
    </row>
    <row r="87" spans="1:14" x14ac:dyDescent="0.25">
      <c r="A87">
        <v>128</v>
      </c>
      <c r="B87">
        <f>VLOOKUP($B$4,'Deposition Curves'!A:OQ,(A87/2+6),FALSE)</f>
        <v>2.0707678399999999E-3</v>
      </c>
      <c r="C87">
        <v>1</v>
      </c>
      <c r="D87">
        <f t="shared" si="1"/>
        <v>2.0707678399999999E-3</v>
      </c>
      <c r="E87">
        <f t="shared" si="2"/>
        <v>2.0402249533333331E-3</v>
      </c>
      <c r="F87">
        <f t="shared" si="3"/>
        <v>2.0402249533333331E-3</v>
      </c>
      <c r="G87">
        <f t="shared" si="4"/>
        <v>2.0402249533333331E-3</v>
      </c>
      <c r="H87">
        <f t="shared" si="5"/>
        <v>1.9310717927272724E-3</v>
      </c>
      <c r="I87">
        <f t="shared" si="6"/>
        <v>1.6144342517647062E-3</v>
      </c>
      <c r="J87">
        <v>128</v>
      </c>
      <c r="N87" s="33"/>
    </row>
    <row r="88" spans="1:14" x14ac:dyDescent="0.25">
      <c r="A88">
        <v>130</v>
      </c>
      <c r="B88">
        <f>VLOOKUP($B$4,'Deposition Curves'!A:OQ,(A88/2+6),FALSE)</f>
        <v>2.0400641999999999E-3</v>
      </c>
      <c r="C88">
        <v>1</v>
      </c>
      <c r="D88">
        <f t="shared" si="1"/>
        <v>2.0400641999999999E-3</v>
      </c>
      <c r="E88">
        <f t="shared" si="2"/>
        <v>2.0104120599999998E-3</v>
      </c>
      <c r="F88">
        <f t="shared" si="3"/>
        <v>2.0104120599999998E-3</v>
      </c>
      <c r="G88">
        <f t="shared" si="4"/>
        <v>2.0104120599999998E-3</v>
      </c>
      <c r="H88">
        <f t="shared" si="5"/>
        <v>1.90527916E-3</v>
      </c>
      <c r="I88">
        <f t="shared" si="6"/>
        <v>1.6003520337254905E-3</v>
      </c>
      <c r="J88">
        <v>130</v>
      </c>
      <c r="N88" s="33"/>
    </row>
    <row r="89" spans="1:14" x14ac:dyDescent="0.25">
      <c r="A89">
        <v>132</v>
      </c>
      <c r="B89">
        <f>VLOOKUP($B$4,'Deposition Curves'!A:OQ,(A89/2+6),FALSE)</f>
        <v>2.01032508E-3</v>
      </c>
      <c r="C89">
        <v>1</v>
      </c>
      <c r="D89">
        <f t="shared" ref="D89:D152" si="7">IF(B89=0," ",B89*C89)</f>
        <v>2.01032508E-3</v>
      </c>
      <c r="E89">
        <f t="shared" ref="E89:E152" si="8">IF(B90=0," ",AVERAGE(AVERAGE(D89:D90),D90,AVERAGE(D90:D91)))</f>
        <v>1.9813200733333329E-3</v>
      </c>
      <c r="F89">
        <f t="shared" ref="F89:F152" si="9">IF(B90=0," ",AVERAGE(AVERAGE(D89:D90),D90,AVERAGE(D90:D91)))</f>
        <v>1.9813200733333329E-3</v>
      </c>
      <c r="G89">
        <f t="shared" ref="G89:G152" si="10">IF(B90=0," ",AVERAGE(AVERAGE(D89:D90),D90,AVERAGE(D90:D91)))</f>
        <v>1.9813200733333329E-3</v>
      </c>
      <c r="H89">
        <f t="shared" ref="H89:H152" si="11">IF(B90=0," ",AVERAGE(D89:D99))</f>
        <v>1.8805267018181817E-3</v>
      </c>
      <c r="I89">
        <f t="shared" ref="I89:I152" si="12">IF(B90=0," ",AVERAGE(D89:D139))</f>
        <v>1.5867622564705883E-3</v>
      </c>
      <c r="J89">
        <v>132</v>
      </c>
      <c r="N89" s="33"/>
    </row>
    <row r="90" spans="1:14" x14ac:dyDescent="0.25">
      <c r="A90">
        <v>134</v>
      </c>
      <c r="B90">
        <f>VLOOKUP($B$4,'Deposition Curves'!A:OQ,(A90/2+6),FALSE)</f>
        <v>1.9811078399999999E-3</v>
      </c>
      <c r="C90">
        <v>1</v>
      </c>
      <c r="D90">
        <f t="shared" si="7"/>
        <v>1.9811078399999999E-3</v>
      </c>
      <c r="E90">
        <f t="shared" si="8"/>
        <v>1.9532184133333333E-3</v>
      </c>
      <c r="F90">
        <f t="shared" si="9"/>
        <v>1.9532184133333333E-3</v>
      </c>
      <c r="G90">
        <f t="shared" si="10"/>
        <v>1.9532184133333333E-3</v>
      </c>
      <c r="H90">
        <f t="shared" si="11"/>
        <v>1.8567544327272726E-3</v>
      </c>
      <c r="I90">
        <f t="shared" si="12"/>
        <v>1.5736492203921571E-3</v>
      </c>
      <c r="J90">
        <v>134</v>
      </c>
      <c r="N90" s="33"/>
    </row>
    <row r="91" spans="1:14" x14ac:dyDescent="0.25">
      <c r="A91">
        <v>136</v>
      </c>
      <c r="B91">
        <f>VLOOKUP($B$4,'Deposition Curves'!A:OQ,(A91/2+6),FALSE)</f>
        <v>1.9531639999999999E-3</v>
      </c>
      <c r="C91">
        <v>1</v>
      </c>
      <c r="D91">
        <f t="shared" si="7"/>
        <v>1.9531639999999999E-3</v>
      </c>
      <c r="E91">
        <f t="shared" si="8"/>
        <v>1.9258541133333332E-3</v>
      </c>
      <c r="F91">
        <f t="shared" si="9"/>
        <v>1.9258541133333332E-3</v>
      </c>
      <c r="G91">
        <f t="shared" si="10"/>
        <v>1.9258541133333332E-3</v>
      </c>
      <c r="H91">
        <f t="shared" si="11"/>
        <v>1.833948636363636E-3</v>
      </c>
      <c r="I91">
        <f t="shared" si="12"/>
        <v>1.5610048627450982E-3</v>
      </c>
      <c r="J91">
        <v>136</v>
      </c>
      <c r="N91" s="33"/>
    </row>
    <row r="92" spans="1:14" x14ac:dyDescent="0.25">
      <c r="A92">
        <v>138</v>
      </c>
      <c r="B92">
        <f>VLOOKUP($B$4,'Deposition Curves'!A:OQ,(A92/2+6),FALSE)</f>
        <v>1.9255466399999998E-3</v>
      </c>
      <c r="C92">
        <v>1</v>
      </c>
      <c r="D92">
        <f t="shared" si="7"/>
        <v>1.9255466399999998E-3</v>
      </c>
      <c r="E92">
        <f t="shared" si="8"/>
        <v>1.8998230933333332E-3</v>
      </c>
      <c r="F92">
        <f t="shared" si="9"/>
        <v>1.8998230933333332E-3</v>
      </c>
      <c r="G92">
        <f t="shared" si="10"/>
        <v>1.8998230933333332E-3</v>
      </c>
      <c r="H92">
        <f t="shared" si="11"/>
        <v>1.8120652145454544E-3</v>
      </c>
      <c r="I92">
        <f t="shared" si="12"/>
        <v>1.5488026439215686E-3</v>
      </c>
      <c r="J92">
        <v>138</v>
      </c>
      <c r="N92" s="33"/>
    </row>
    <row r="93" spans="1:14" x14ac:dyDescent="0.25">
      <c r="A93">
        <v>140</v>
      </c>
      <c r="B93">
        <f>VLOOKUP($B$4,'Deposition Curves'!A:OQ,(A93/2+6),FALSE)</f>
        <v>1.8997741199999999E-3</v>
      </c>
      <c r="C93">
        <v>1</v>
      </c>
      <c r="D93">
        <f t="shared" si="7"/>
        <v>1.8997741199999999E-3</v>
      </c>
      <c r="E93">
        <f t="shared" si="8"/>
        <v>1.8746482599999996E-3</v>
      </c>
      <c r="F93">
        <f t="shared" si="9"/>
        <v>1.8746482599999996E-3</v>
      </c>
      <c r="G93">
        <f t="shared" si="10"/>
        <v>1.8746482599999996E-3</v>
      </c>
      <c r="H93">
        <f t="shared" si="11"/>
        <v>1.7911408109090906E-3</v>
      </c>
      <c r="I93">
        <f t="shared" si="12"/>
        <v>1.537034622745098E-3</v>
      </c>
      <c r="J93">
        <v>140</v>
      </c>
    </row>
    <row r="94" spans="1:14" x14ac:dyDescent="0.25">
      <c r="A94">
        <v>142</v>
      </c>
      <c r="B94">
        <f>VLOOKUP($B$4,'Deposition Curves'!A:OQ,(A94/2+6),FALSE)</f>
        <v>1.8742954399999998E-3</v>
      </c>
      <c r="C94">
        <v>1</v>
      </c>
      <c r="D94">
        <f t="shared" si="7"/>
        <v>1.8742954399999998E-3</v>
      </c>
      <c r="E94">
        <f t="shared" si="8"/>
        <v>1.85108422E-3</v>
      </c>
      <c r="F94">
        <f t="shared" si="9"/>
        <v>1.85108422E-3</v>
      </c>
      <c r="G94">
        <f t="shared" si="10"/>
        <v>1.85108422E-3</v>
      </c>
      <c r="H94">
        <f t="shared" si="11"/>
        <v>1.7710247236363635E-3</v>
      </c>
      <c r="I94">
        <f t="shared" si="12"/>
        <v>1.52565252627451E-3</v>
      </c>
      <c r="J94">
        <v>142</v>
      </c>
      <c r="N94" s="33"/>
    </row>
    <row r="95" spans="1:14" x14ac:dyDescent="0.25">
      <c r="A95">
        <v>144</v>
      </c>
      <c r="B95">
        <f>VLOOKUP($B$4,'Deposition Curves'!A:OQ,(A95/2+6),FALSE)</f>
        <v>1.85093368E-3</v>
      </c>
      <c r="C95">
        <v>1</v>
      </c>
      <c r="D95">
        <f t="shared" si="7"/>
        <v>1.85093368E-3</v>
      </c>
      <c r="E95">
        <f t="shared" si="8"/>
        <v>1.8286950066666665E-3</v>
      </c>
      <c r="F95">
        <f t="shared" si="9"/>
        <v>1.8286950066666665E-3</v>
      </c>
      <c r="G95">
        <f t="shared" si="10"/>
        <v>1.8286950066666665E-3</v>
      </c>
      <c r="H95">
        <f t="shared" si="11"/>
        <v>1.7518046509090906E-3</v>
      </c>
      <c r="I95">
        <f t="shared" si="12"/>
        <v>1.5146587278431372E-3</v>
      </c>
      <c r="J95">
        <v>144</v>
      </c>
      <c r="N95" s="33"/>
    </row>
    <row r="96" spans="1:14" x14ac:dyDescent="0.25">
      <c r="A96">
        <v>146</v>
      </c>
      <c r="B96">
        <f>VLOOKUP($B$4,'Deposition Curves'!A:OQ,(A96/2+6),FALSE)</f>
        <v>1.82847516E-3</v>
      </c>
      <c r="C96">
        <v>1</v>
      </c>
      <c r="D96">
        <f t="shared" si="7"/>
        <v>1.82847516E-3</v>
      </c>
      <c r="E96">
        <f t="shared" si="8"/>
        <v>1.80747782E-3</v>
      </c>
      <c r="F96">
        <f t="shared" si="9"/>
        <v>1.80747782E-3</v>
      </c>
      <c r="G96">
        <f t="shared" si="10"/>
        <v>1.80747782E-3</v>
      </c>
      <c r="H96">
        <f t="shared" si="11"/>
        <v>1.7333327672727271E-3</v>
      </c>
      <c r="I96">
        <f t="shared" si="12"/>
        <v>1.5040155607843136E-3</v>
      </c>
      <c r="J96">
        <v>146</v>
      </c>
      <c r="N96" s="33"/>
    </row>
    <row r="97" spans="1:14" x14ac:dyDescent="0.25">
      <c r="A97">
        <v>148</v>
      </c>
      <c r="B97">
        <f>VLOOKUP($B$4,'Deposition Curves'!A:OQ,(A97/2+6),FALSE)</f>
        <v>1.8073357199999999E-3</v>
      </c>
      <c r="C97">
        <v>1</v>
      </c>
      <c r="D97">
        <f t="shared" si="7"/>
        <v>1.8073357199999999E-3</v>
      </c>
      <c r="E97">
        <f t="shared" si="8"/>
        <v>1.7872197333333336E-3</v>
      </c>
      <c r="F97">
        <f t="shared" si="9"/>
        <v>1.7872197333333336E-3</v>
      </c>
      <c r="G97">
        <f t="shared" si="10"/>
        <v>1.7872197333333336E-3</v>
      </c>
      <c r="H97">
        <f t="shared" si="11"/>
        <v>1.7155621854545457E-3</v>
      </c>
      <c r="I97">
        <f t="shared" si="12"/>
        <v>1.4936982588235293E-3</v>
      </c>
      <c r="J97">
        <v>148</v>
      </c>
    </row>
    <row r="98" spans="1:14" x14ac:dyDescent="0.25">
      <c r="A98">
        <v>150</v>
      </c>
      <c r="B98">
        <f>VLOOKUP($B$4,'Deposition Curves'!A:OQ,(A98/2+6),FALSE)</f>
        <v>1.78704888E-3</v>
      </c>
      <c r="C98">
        <v>1</v>
      </c>
      <c r="D98">
        <f t="shared" si="7"/>
        <v>1.78704888E-3</v>
      </c>
      <c r="E98">
        <f t="shared" si="8"/>
        <v>1.7678379400000001E-3</v>
      </c>
      <c r="F98">
        <f t="shared" si="9"/>
        <v>1.7678379400000001E-3</v>
      </c>
      <c r="G98">
        <f t="shared" si="10"/>
        <v>1.7678379400000001E-3</v>
      </c>
      <c r="H98">
        <f t="shared" si="11"/>
        <v>1.6984121781818183E-3</v>
      </c>
      <c r="I98">
        <f t="shared" si="12"/>
        <v>1.4836945662745095E-3</v>
      </c>
      <c r="J98">
        <v>150</v>
      </c>
      <c r="N98" s="33"/>
    </row>
    <row r="99" spans="1:14" x14ac:dyDescent="0.25">
      <c r="A99">
        <v>152</v>
      </c>
      <c r="B99">
        <f>VLOOKUP($B$4,'Deposition Curves'!A:OQ,(A99/2+6),FALSE)</f>
        <v>1.7677871600000001E-3</v>
      </c>
      <c r="C99">
        <v>1</v>
      </c>
      <c r="D99">
        <f t="shared" si="7"/>
        <v>1.7677871600000001E-3</v>
      </c>
      <c r="E99">
        <f t="shared" si="8"/>
        <v>1.7488919533333331E-3</v>
      </c>
      <c r="F99">
        <f t="shared" si="9"/>
        <v>1.7488919533333331E-3</v>
      </c>
      <c r="G99">
        <f t="shared" si="10"/>
        <v>1.7488919533333331E-3</v>
      </c>
      <c r="H99">
        <f t="shared" si="11"/>
        <v>1.6818506181818184E-3</v>
      </c>
      <c r="I99">
        <f t="shared" si="12"/>
        <v>1.4739939827450976E-3</v>
      </c>
      <c r="J99">
        <v>152</v>
      </c>
      <c r="N99" s="33"/>
    </row>
    <row r="100" spans="1:14" x14ac:dyDescent="0.25">
      <c r="A100">
        <v>154</v>
      </c>
      <c r="B100">
        <f>VLOOKUP($B$4,'Deposition Curves'!A:OQ,(A100/2+6),FALSE)</f>
        <v>1.7488301199999998E-3</v>
      </c>
      <c r="C100">
        <v>1</v>
      </c>
      <c r="D100">
        <f t="shared" si="7"/>
        <v>1.7488301199999998E-3</v>
      </c>
      <c r="E100">
        <f t="shared" si="8"/>
        <v>1.7303754666666666E-3</v>
      </c>
      <c r="F100">
        <f t="shared" si="9"/>
        <v>1.7303754666666666E-3</v>
      </c>
      <c r="G100">
        <f t="shared" si="10"/>
        <v>1.7303754666666666E-3</v>
      </c>
      <c r="H100">
        <f t="shared" si="11"/>
        <v>1.6658205563636363E-3</v>
      </c>
      <c r="I100">
        <f t="shared" si="12"/>
        <v>1.4645849411764704E-3</v>
      </c>
      <c r="J100">
        <v>154</v>
      </c>
      <c r="N100" s="33"/>
    </row>
    <row r="101" spans="1:14" x14ac:dyDescent="0.25">
      <c r="A101">
        <v>156</v>
      </c>
      <c r="B101">
        <f>VLOOKUP($B$4,'Deposition Curves'!A:OQ,(A101/2+6),FALSE)</f>
        <v>1.73024408E-3</v>
      </c>
      <c r="C101">
        <v>1</v>
      </c>
      <c r="D101">
        <f t="shared" si="7"/>
        <v>1.73024408E-3</v>
      </c>
      <c r="E101">
        <f t="shared" si="8"/>
        <v>1.7125679533333334E-3</v>
      </c>
      <c r="F101">
        <f t="shared" si="9"/>
        <v>1.7125679533333334E-3</v>
      </c>
      <c r="G101">
        <f t="shared" si="10"/>
        <v>1.7125679533333334E-3</v>
      </c>
      <c r="H101">
        <f t="shared" si="11"/>
        <v>1.6503464763636365E-3</v>
      </c>
      <c r="I101">
        <f t="shared" si="12"/>
        <v>1.4554592831372548E-3</v>
      </c>
      <c r="J101">
        <v>156</v>
      </c>
      <c r="N101" s="33"/>
    </row>
    <row r="102" spans="1:14" x14ac:dyDescent="0.25">
      <c r="A102">
        <v>158</v>
      </c>
      <c r="B102">
        <f>VLOOKUP($B$4,'Deposition Curves'!A:OQ,(A102/2+6),FALSE)</f>
        <v>1.7124463600000001E-3</v>
      </c>
      <c r="C102">
        <v>1</v>
      </c>
      <c r="D102">
        <f t="shared" si="7"/>
        <v>1.7124463600000001E-3</v>
      </c>
      <c r="E102">
        <f t="shared" si="8"/>
        <v>1.6954093866666667E-3</v>
      </c>
      <c r="F102">
        <f t="shared" si="9"/>
        <v>1.6954093866666667E-3</v>
      </c>
      <c r="G102">
        <f t="shared" si="10"/>
        <v>1.6954093866666667E-3</v>
      </c>
      <c r="H102">
        <f t="shared" si="11"/>
        <v>1.635416367272727E-3</v>
      </c>
      <c r="I102">
        <f t="shared" si="12"/>
        <v>1.4466158235294118E-3</v>
      </c>
      <c r="J102">
        <v>158</v>
      </c>
      <c r="N102" s="33"/>
    </row>
    <row r="103" spans="1:14" x14ac:dyDescent="0.25">
      <c r="A103">
        <v>160</v>
      </c>
      <c r="B103">
        <f>VLOOKUP($B$4,'Deposition Curves'!A:OQ,(A103/2+6),FALSE)</f>
        <v>1.6953782000000001E-3</v>
      </c>
      <c r="C103">
        <v>1</v>
      </c>
      <c r="D103">
        <f t="shared" si="7"/>
        <v>1.6953782000000001E-3</v>
      </c>
      <c r="E103">
        <f t="shared" si="8"/>
        <v>1.6787069133333331E-3</v>
      </c>
      <c r="F103">
        <f t="shared" si="9"/>
        <v>1.6787069133333331E-3</v>
      </c>
      <c r="G103">
        <f t="shared" si="10"/>
        <v>1.6787069133333331E-3</v>
      </c>
      <c r="H103">
        <f t="shared" si="11"/>
        <v>1.6210320036363635E-3</v>
      </c>
      <c r="I103">
        <f t="shared" si="12"/>
        <v>1.4380511898039216E-3</v>
      </c>
      <c r="J103">
        <v>160</v>
      </c>
      <c r="N103" s="33"/>
    </row>
    <row r="104" spans="1:14" x14ac:dyDescent="0.25">
      <c r="A104">
        <v>162</v>
      </c>
      <c r="B104">
        <f>VLOOKUP($B$4,'Deposition Curves'!A:OQ,(A104/2+6),FALSE)</f>
        <v>1.6784971599999999E-3</v>
      </c>
      <c r="C104">
        <v>1</v>
      </c>
      <c r="D104">
        <f t="shared" si="7"/>
        <v>1.6784971599999999E-3</v>
      </c>
      <c r="E104">
        <f t="shared" si="8"/>
        <v>1.6629564466666665E-3</v>
      </c>
      <c r="F104">
        <f t="shared" si="9"/>
        <v>1.6629564466666665E-3</v>
      </c>
      <c r="G104">
        <f t="shared" si="10"/>
        <v>1.6629564466666665E-3</v>
      </c>
      <c r="H104">
        <f t="shared" si="11"/>
        <v>1.6071279163636363E-3</v>
      </c>
      <c r="I104">
        <f t="shared" si="12"/>
        <v>1.4297463592156867E-3</v>
      </c>
      <c r="J104">
        <v>162</v>
      </c>
    </row>
    <row r="105" spans="1:14" x14ac:dyDescent="0.25">
      <c r="A105">
        <v>164</v>
      </c>
      <c r="B105">
        <f>VLOOKUP($B$4,'Deposition Curves'!A:OQ,(A105/2+6),FALSE)</f>
        <v>1.66287464E-3</v>
      </c>
      <c r="C105">
        <v>1</v>
      </c>
      <c r="D105">
        <f t="shared" si="7"/>
        <v>1.66287464E-3</v>
      </c>
      <c r="E105">
        <f t="shared" si="8"/>
        <v>1.6478075400000001E-3</v>
      </c>
      <c r="F105">
        <f t="shared" si="9"/>
        <v>1.6478075400000001E-3</v>
      </c>
      <c r="G105">
        <f t="shared" si="10"/>
        <v>1.6478075400000001E-3</v>
      </c>
      <c r="H105">
        <f t="shared" si="11"/>
        <v>1.5937223018181817E-3</v>
      </c>
      <c r="I105">
        <f t="shared" si="12"/>
        <v>1.4216911568627453E-3</v>
      </c>
      <c r="J105">
        <v>164</v>
      </c>
      <c r="N105" s="33"/>
    </row>
    <row r="106" spans="1:14" x14ac:dyDescent="0.25">
      <c r="A106">
        <v>166</v>
      </c>
      <c r="B106">
        <f>VLOOKUP($B$4,'Deposition Curves'!A:OQ,(A106/2+6),FALSE)</f>
        <v>1.6477429599999999E-3</v>
      </c>
      <c r="C106">
        <v>1</v>
      </c>
      <c r="D106">
        <f t="shared" si="7"/>
        <v>1.6477429599999999E-3</v>
      </c>
      <c r="E106">
        <f t="shared" si="8"/>
        <v>1.6330706066666667E-3</v>
      </c>
      <c r="F106">
        <f t="shared" si="9"/>
        <v>1.6330706066666667E-3</v>
      </c>
      <c r="G106">
        <f t="shared" si="10"/>
        <v>1.6330706066666667E-3</v>
      </c>
      <c r="H106">
        <f t="shared" si="11"/>
        <v>1.580702458181818E-3</v>
      </c>
      <c r="I106">
        <f t="shared" si="12"/>
        <v>1.4138456572549021E-3</v>
      </c>
      <c r="J106">
        <v>166</v>
      </c>
      <c r="N106" s="33"/>
    </row>
    <row r="107" spans="1:14" x14ac:dyDescent="0.25">
      <c r="A107">
        <v>168</v>
      </c>
      <c r="B107">
        <f>VLOOKUP($B$4,'Deposition Curves'!A:OQ,(A107/2+6),FALSE)</f>
        <v>1.6329987600000001E-3</v>
      </c>
      <c r="C107">
        <v>1</v>
      </c>
      <c r="D107">
        <f t="shared" si="7"/>
        <v>1.6329987600000001E-3</v>
      </c>
      <c r="E107">
        <f t="shared" si="8"/>
        <v>1.6187688399999997E-3</v>
      </c>
      <c r="F107">
        <f t="shared" si="9"/>
        <v>1.6187688399999997E-3</v>
      </c>
      <c r="G107">
        <f t="shared" si="10"/>
        <v>1.6187688399999997E-3</v>
      </c>
      <c r="H107">
        <f t="shared" si="11"/>
        <v>1.5680374036363637E-3</v>
      </c>
      <c r="I107">
        <f t="shared" si="12"/>
        <v>1.4061887121568633E-3</v>
      </c>
      <c r="J107">
        <v>168</v>
      </c>
      <c r="N107" s="33"/>
    </row>
    <row r="108" spans="1:14" x14ac:dyDescent="0.25">
      <c r="A108">
        <v>170</v>
      </c>
      <c r="B108">
        <f>VLOOKUP($B$4,'Deposition Curves'!A:OQ,(A108/2+6),FALSE)</f>
        <v>1.61868564E-3</v>
      </c>
      <c r="C108">
        <v>1</v>
      </c>
      <c r="D108">
        <f t="shared" si="7"/>
        <v>1.61868564E-3</v>
      </c>
      <c r="E108">
        <f t="shared" si="8"/>
        <v>1.6049381666666668E-3</v>
      </c>
      <c r="F108">
        <f t="shared" si="9"/>
        <v>1.6049381666666668E-3</v>
      </c>
      <c r="G108">
        <f t="shared" si="10"/>
        <v>1.6049381666666668E-3</v>
      </c>
      <c r="H108">
        <f t="shared" si="11"/>
        <v>1.5557831018181817E-3</v>
      </c>
      <c r="I108">
        <f t="shared" si="12"/>
        <v>1.398720752156863E-3</v>
      </c>
      <c r="J108">
        <v>170</v>
      </c>
      <c r="N108" s="33"/>
    </row>
    <row r="109" spans="1:14" x14ac:dyDescent="0.25">
      <c r="A109">
        <v>172</v>
      </c>
      <c r="B109">
        <f>VLOOKUP($B$4,'Deposition Curves'!A:OQ,(A109/2+6),FALSE)</f>
        <v>1.6048717199999998E-3</v>
      </c>
      <c r="C109">
        <v>1</v>
      </c>
      <c r="D109">
        <f t="shared" si="7"/>
        <v>1.6048717199999998E-3</v>
      </c>
      <c r="E109">
        <f t="shared" si="8"/>
        <v>1.5915521466666669E-3</v>
      </c>
      <c r="F109">
        <f t="shared" si="9"/>
        <v>1.5915521466666669E-3</v>
      </c>
      <c r="G109">
        <f t="shared" si="10"/>
        <v>1.5915521466666669E-3</v>
      </c>
      <c r="H109">
        <f t="shared" si="11"/>
        <v>1.5438909127272727E-3</v>
      </c>
      <c r="I109">
        <f t="shared" si="12"/>
        <v>1.3914365270588237E-3</v>
      </c>
      <c r="J109">
        <v>172</v>
      </c>
      <c r="N109" s="33"/>
    </row>
    <row r="110" spans="1:14" x14ac:dyDescent="0.25">
      <c r="A110">
        <v>174</v>
      </c>
      <c r="B110">
        <f>VLOOKUP($B$4,'Deposition Curves'!A:OQ,(A110/2+6),FALSE)</f>
        <v>1.59145648E-3</v>
      </c>
      <c r="C110">
        <v>1</v>
      </c>
      <c r="D110">
        <f t="shared" si="7"/>
        <v>1.59145648E-3</v>
      </c>
      <c r="E110">
        <f t="shared" si="8"/>
        <v>1.5786550533333332E-3</v>
      </c>
      <c r="F110">
        <f t="shared" si="9"/>
        <v>1.5786550533333332E-3</v>
      </c>
      <c r="G110">
        <f t="shared" si="10"/>
        <v>1.5786550533333332E-3</v>
      </c>
      <c r="H110">
        <f t="shared" si="11"/>
        <v>1.5323272872727271E-3</v>
      </c>
      <c r="I110">
        <f t="shared" si="12"/>
        <v>1.3843278831372548E-3</v>
      </c>
      <c r="J110">
        <v>174</v>
      </c>
      <c r="N110" s="33"/>
    </row>
    <row r="111" spans="1:14" x14ac:dyDescent="0.25">
      <c r="A111">
        <v>176</v>
      </c>
      <c r="B111">
        <f>VLOOKUP($B$4,'Deposition Curves'!A:OQ,(A111/2+6),FALSE)</f>
        <v>1.5786152399999999E-3</v>
      </c>
      <c r="C111">
        <v>1</v>
      </c>
      <c r="D111">
        <f t="shared" si="7"/>
        <v>1.5786152399999999E-3</v>
      </c>
      <c r="E111">
        <f t="shared" si="8"/>
        <v>1.56614752E-3</v>
      </c>
      <c r="F111">
        <f t="shared" si="9"/>
        <v>1.56614752E-3</v>
      </c>
      <c r="G111">
        <f t="shared" si="10"/>
        <v>1.56614752E-3</v>
      </c>
      <c r="H111">
        <f t="shared" si="11"/>
        <v>1.5211009018181816E-3</v>
      </c>
      <c r="I111">
        <f t="shared" si="12"/>
        <v>1.3773922274509804E-3</v>
      </c>
      <c r="J111">
        <v>176</v>
      </c>
      <c r="N111" s="33"/>
    </row>
    <row r="112" spans="1:14" x14ac:dyDescent="0.25">
      <c r="A112">
        <v>178</v>
      </c>
      <c r="B112">
        <f>VLOOKUP($B$4,'Deposition Curves'!A:OQ,(A112/2+6),FALSE)</f>
        <v>1.56601288E-3</v>
      </c>
      <c r="C112">
        <v>1</v>
      </c>
      <c r="D112">
        <f t="shared" si="7"/>
        <v>1.56601288E-3</v>
      </c>
      <c r="E112">
        <f t="shared" si="8"/>
        <v>1.5542199266666667E-3</v>
      </c>
      <c r="F112">
        <f t="shared" si="9"/>
        <v>1.5542199266666667E-3</v>
      </c>
      <c r="G112">
        <f t="shared" si="10"/>
        <v>1.5542199266666667E-3</v>
      </c>
      <c r="H112">
        <f t="shared" si="11"/>
        <v>1.5101995890909089E-3</v>
      </c>
      <c r="I112">
        <f t="shared" si="12"/>
        <v>1.3706383952941175E-3</v>
      </c>
      <c r="J112">
        <v>178</v>
      </c>
      <c r="N112" s="33"/>
    </row>
    <row r="113" spans="1:14" x14ac:dyDescent="0.25">
      <c r="A113">
        <v>180</v>
      </c>
      <c r="B113">
        <f>VLOOKUP($B$4,'Deposition Curves'!A:OQ,(A113/2+6),FALSE)</f>
        <v>1.5542183599999999E-3</v>
      </c>
      <c r="C113">
        <v>1</v>
      </c>
      <c r="D113">
        <f t="shared" si="7"/>
        <v>1.5542183599999999E-3</v>
      </c>
      <c r="E113">
        <f t="shared" si="8"/>
        <v>1.5424977866666668E-3</v>
      </c>
      <c r="F113">
        <f t="shared" si="9"/>
        <v>1.5424977866666668E-3</v>
      </c>
      <c r="G113">
        <f t="shared" si="10"/>
        <v>1.5424977866666668E-3</v>
      </c>
      <c r="H113">
        <f t="shared" si="11"/>
        <v>1.4996980727272726E-3</v>
      </c>
      <c r="I113">
        <f t="shared" si="12"/>
        <v>1.3640669607843136E-3</v>
      </c>
      <c r="J113">
        <v>180</v>
      </c>
      <c r="N113" s="33"/>
    </row>
    <row r="114" spans="1:14" x14ac:dyDescent="0.25">
      <c r="A114">
        <v>182</v>
      </c>
      <c r="B114">
        <f>VLOOKUP($B$4,'Deposition Curves'!A:OQ,(A114/2+6),FALSE)</f>
        <v>1.5424332400000001E-3</v>
      </c>
      <c r="C114">
        <v>1</v>
      </c>
      <c r="D114">
        <f t="shared" si="7"/>
        <v>1.5424332400000001E-3</v>
      </c>
      <c r="E114">
        <f t="shared" si="8"/>
        <v>1.5310385333333334E-3</v>
      </c>
      <c r="F114">
        <f t="shared" si="9"/>
        <v>1.5310385333333334E-3</v>
      </c>
      <c r="G114">
        <f t="shared" si="10"/>
        <v>1.5310385333333334E-3</v>
      </c>
      <c r="H114">
        <f t="shared" si="11"/>
        <v>1.4896057854545453E-3</v>
      </c>
      <c r="I114">
        <f t="shared" si="12"/>
        <v>1.3576490352941175E-3</v>
      </c>
      <c r="J114">
        <v>182</v>
      </c>
      <c r="N114" s="33"/>
    </row>
    <row r="115" spans="1:14" x14ac:dyDescent="0.25">
      <c r="A115">
        <v>184</v>
      </c>
      <c r="B115">
        <f>VLOOKUP($B$4,'Deposition Curves'!A:OQ,(A115/2+6),FALSE)</f>
        <v>1.5310354E-3</v>
      </c>
      <c r="C115">
        <v>1</v>
      </c>
      <c r="D115">
        <f t="shared" si="7"/>
        <v>1.5310354E-3</v>
      </c>
      <c r="E115">
        <f t="shared" si="8"/>
        <v>1.5196813666666668E-3</v>
      </c>
      <c r="F115">
        <f t="shared" si="9"/>
        <v>1.5196813666666668E-3</v>
      </c>
      <c r="G115">
        <f t="shared" si="10"/>
        <v>1.5196813666666668E-3</v>
      </c>
      <c r="H115">
        <f t="shared" si="11"/>
        <v>1.4799509454545452E-3</v>
      </c>
      <c r="I115">
        <f t="shared" si="12"/>
        <v>1.3513757435294118E-3</v>
      </c>
      <c r="J115">
        <v>184</v>
      </c>
      <c r="N115" s="33"/>
    </row>
    <row r="116" spans="1:14" x14ac:dyDescent="0.25">
      <c r="A116">
        <v>186</v>
      </c>
      <c r="B116">
        <f>VLOOKUP($B$4,'Deposition Curves'!A:OQ,(A116/2+6),FALSE)</f>
        <v>1.5196563600000002E-3</v>
      </c>
      <c r="C116">
        <v>1</v>
      </c>
      <c r="D116">
        <f t="shared" si="7"/>
        <v>1.5196563600000002E-3</v>
      </c>
      <c r="E116">
        <f t="shared" si="8"/>
        <v>1.5085945399999998E-3</v>
      </c>
      <c r="F116">
        <f t="shared" si="9"/>
        <v>1.5085945399999998E-3</v>
      </c>
      <c r="G116">
        <f t="shared" si="10"/>
        <v>1.5085945399999998E-3</v>
      </c>
      <c r="H116">
        <f t="shared" si="11"/>
        <v>1.4707058472727271E-3</v>
      </c>
      <c r="I116">
        <f t="shared" si="12"/>
        <v>1.3452371827450979E-3</v>
      </c>
      <c r="J116">
        <v>186</v>
      </c>
    </row>
    <row r="117" spans="1:14" x14ac:dyDescent="0.25">
      <c r="A117">
        <v>188</v>
      </c>
      <c r="B117">
        <f>VLOOKUP($B$4,'Deposition Curves'!A:OQ,(A117/2+6),FALSE)</f>
        <v>1.50842736E-3</v>
      </c>
      <c r="C117">
        <v>1</v>
      </c>
      <c r="D117">
        <f t="shared" si="7"/>
        <v>1.50842736E-3</v>
      </c>
      <c r="E117">
        <f t="shared" si="8"/>
        <v>1.498184113333333E-3</v>
      </c>
      <c r="F117">
        <f t="shared" si="9"/>
        <v>1.498184113333333E-3</v>
      </c>
      <c r="G117">
        <f t="shared" si="10"/>
        <v>1.498184113333333E-3</v>
      </c>
      <c r="H117">
        <f t="shared" si="11"/>
        <v>1.4618647018181817E-3</v>
      </c>
      <c r="I117">
        <f t="shared" si="12"/>
        <v>1.3392316156862743E-3</v>
      </c>
      <c r="J117">
        <v>188</v>
      </c>
      <c r="N117" s="33"/>
    </row>
    <row r="118" spans="1:14" x14ac:dyDescent="0.25">
      <c r="A118">
        <v>190</v>
      </c>
      <c r="B118">
        <f>VLOOKUP($B$4,'Deposition Curves'!A:OQ,(A118/2+6),FALSE)</f>
        <v>1.4982014399999998E-3</v>
      </c>
      <c r="C118">
        <v>1</v>
      </c>
      <c r="D118">
        <f t="shared" si="7"/>
        <v>1.4982014399999998E-3</v>
      </c>
      <c r="E118">
        <f t="shared" si="8"/>
        <v>1.4878932533333332E-3</v>
      </c>
      <c r="F118">
        <f t="shared" si="9"/>
        <v>1.4878932533333332E-3</v>
      </c>
      <c r="G118">
        <f t="shared" si="10"/>
        <v>1.4878932533333332E-3</v>
      </c>
      <c r="H118">
        <f t="shared" si="11"/>
        <v>1.4534327963636364E-3</v>
      </c>
      <c r="I118">
        <f t="shared" si="12"/>
        <v>1.3333582745098038E-3</v>
      </c>
      <c r="J118">
        <v>190</v>
      </c>
      <c r="N118" s="33"/>
    </row>
    <row r="119" spans="1:14" x14ac:dyDescent="0.25">
      <c r="A119">
        <v>192</v>
      </c>
      <c r="B119">
        <f>VLOOKUP($B$4,'Deposition Curves'!A:OQ,(A119/2+6),FALSE)</f>
        <v>1.4878715599999999E-3</v>
      </c>
      <c r="C119">
        <v>1</v>
      </c>
      <c r="D119">
        <f t="shared" si="7"/>
        <v>1.4878715599999999E-3</v>
      </c>
      <c r="E119">
        <f t="shared" si="8"/>
        <v>1.4777541933333332E-3</v>
      </c>
      <c r="F119">
        <f t="shared" si="9"/>
        <v>1.4777541933333332E-3</v>
      </c>
      <c r="G119">
        <f t="shared" si="10"/>
        <v>1.4777541933333332E-3</v>
      </c>
      <c r="H119">
        <f t="shared" si="11"/>
        <v>1.4452546836363636E-3</v>
      </c>
      <c r="I119">
        <f t="shared" si="12"/>
        <v>1.3275854321568624E-3</v>
      </c>
      <c r="J119">
        <v>192</v>
      </c>
      <c r="N119" s="33"/>
    </row>
    <row r="120" spans="1:14" x14ac:dyDescent="0.25">
      <c r="A120">
        <v>194</v>
      </c>
      <c r="B120">
        <f>VLOOKUP($B$4,'Deposition Curves'!A:OQ,(A120/2+6),FALSE)</f>
        <v>1.47767184E-3</v>
      </c>
      <c r="C120">
        <v>1</v>
      </c>
      <c r="D120">
        <f t="shared" si="7"/>
        <v>1.47767184E-3</v>
      </c>
      <c r="E120">
        <f t="shared" si="8"/>
        <v>1.4680396000000002E-3</v>
      </c>
      <c r="F120">
        <f t="shared" si="9"/>
        <v>1.4680396000000002E-3</v>
      </c>
      <c r="G120">
        <f t="shared" si="10"/>
        <v>1.4680396000000002E-3</v>
      </c>
      <c r="H120">
        <f t="shared" si="11"/>
        <v>1.4373069236363637E-3</v>
      </c>
      <c r="I120">
        <f t="shared" si="12"/>
        <v>1.3219227074509803E-3</v>
      </c>
      <c r="J120">
        <v>194</v>
      </c>
    </row>
    <row r="121" spans="1:14" x14ac:dyDescent="0.25">
      <c r="A121">
        <v>196</v>
      </c>
      <c r="B121">
        <f>VLOOKUP($B$4,'Deposition Curves'!A:OQ,(A121/2+6),FALSE)</f>
        <v>1.4679662400000001E-3</v>
      </c>
      <c r="C121">
        <v>1</v>
      </c>
      <c r="D121">
        <f t="shared" si="7"/>
        <v>1.4679662400000001E-3</v>
      </c>
      <c r="E121">
        <f t="shared" si="8"/>
        <v>1.4588776066666667E-3</v>
      </c>
      <c r="F121">
        <f t="shared" si="9"/>
        <v>1.4588776066666667E-3</v>
      </c>
      <c r="G121">
        <f t="shared" si="10"/>
        <v>1.4588776066666667E-3</v>
      </c>
      <c r="H121">
        <f t="shared" si="11"/>
        <v>1.4295893818181819E-3</v>
      </c>
      <c r="I121">
        <f t="shared" si="12"/>
        <v>1.3163756517647054E-3</v>
      </c>
      <c r="J121">
        <v>196</v>
      </c>
      <c r="N121" s="33"/>
    </row>
    <row r="122" spans="1:14" x14ac:dyDescent="0.25">
      <c r="A122">
        <v>198</v>
      </c>
      <c r="B122">
        <f>VLOOKUP($B$4,'Deposition Curves'!A:OQ,(A122/2+6),FALSE)</f>
        <v>1.4587008000000001E-3</v>
      </c>
      <c r="C122">
        <v>1</v>
      </c>
      <c r="D122">
        <f t="shared" si="7"/>
        <v>1.4587008000000001E-3</v>
      </c>
      <c r="E122">
        <f t="shared" si="8"/>
        <v>1.4506481333333334E-3</v>
      </c>
      <c r="F122">
        <f t="shared" si="9"/>
        <v>1.4506481333333334E-3</v>
      </c>
      <c r="G122">
        <f t="shared" si="10"/>
        <v>1.4506481333333334E-3</v>
      </c>
      <c r="H122">
        <f t="shared" si="11"/>
        <v>1.4220915418181818E-3</v>
      </c>
      <c r="I122">
        <f t="shared" si="12"/>
        <v>1.3109439788235291E-3</v>
      </c>
      <c r="J122">
        <v>198</v>
      </c>
      <c r="N122" s="33"/>
    </row>
    <row r="123" spans="1:14" x14ac:dyDescent="0.25">
      <c r="A123">
        <v>200</v>
      </c>
      <c r="B123">
        <f>VLOOKUP($B$4,'Deposition Curves'!A:OQ,(A123/2+6),FALSE)</f>
        <v>1.4504962E-3</v>
      </c>
      <c r="C123">
        <v>1</v>
      </c>
      <c r="D123">
        <f t="shared" si="7"/>
        <v>1.4504962E-3</v>
      </c>
      <c r="E123">
        <f t="shared" si="8"/>
        <v>1.4432565000000001E-3</v>
      </c>
      <c r="F123">
        <f t="shared" si="9"/>
        <v>1.4432565000000001E-3</v>
      </c>
      <c r="G123">
        <f t="shared" si="10"/>
        <v>1.4432565000000001E-3</v>
      </c>
      <c r="H123">
        <f t="shared" si="11"/>
        <v>1.4148804981818182E-3</v>
      </c>
      <c r="I123">
        <f t="shared" si="12"/>
        <v>1.3056272180392155E-3</v>
      </c>
      <c r="J123">
        <v>200</v>
      </c>
      <c r="N123" s="33"/>
    </row>
    <row r="124" spans="1:14" x14ac:dyDescent="0.25">
      <c r="A124">
        <v>202</v>
      </c>
      <c r="B124">
        <f>VLOOKUP($B$4,'Deposition Curves'!A:OQ,(A124/2+6),FALSE)</f>
        <v>1.4432032000000002E-3</v>
      </c>
      <c r="C124">
        <v>1</v>
      </c>
      <c r="D124">
        <f t="shared" si="7"/>
        <v>1.4432032000000002E-3</v>
      </c>
      <c r="E124">
        <f t="shared" si="8"/>
        <v>1.4362437533333335E-3</v>
      </c>
      <c r="F124">
        <f t="shared" si="9"/>
        <v>1.4362437533333335E-3</v>
      </c>
      <c r="G124">
        <f t="shared" si="10"/>
        <v>1.4362437533333335E-3</v>
      </c>
      <c r="H124">
        <f t="shared" si="11"/>
        <v>1.4078865345454545E-3</v>
      </c>
      <c r="I124">
        <f t="shared" si="12"/>
        <v>1.3004035709803918E-3</v>
      </c>
      <c r="J124">
        <v>202</v>
      </c>
      <c r="N124" s="33"/>
    </row>
    <row r="125" spans="1:14" x14ac:dyDescent="0.25">
      <c r="A125">
        <v>204</v>
      </c>
      <c r="B125">
        <f>VLOOKUP($B$4,'Deposition Curves'!A:OQ,(A125/2+6),FALSE)</f>
        <v>1.4362299999999999E-3</v>
      </c>
      <c r="C125">
        <v>1</v>
      </c>
      <c r="D125">
        <f t="shared" si="7"/>
        <v>1.4362299999999999E-3</v>
      </c>
      <c r="E125">
        <f t="shared" si="8"/>
        <v>1.4293318399999999E-3</v>
      </c>
      <c r="F125">
        <f t="shared" si="9"/>
        <v>1.4293318399999999E-3</v>
      </c>
      <c r="G125">
        <f t="shared" si="10"/>
        <v>1.4293318399999999E-3</v>
      </c>
      <c r="H125">
        <f t="shared" si="11"/>
        <v>1.4010041490909091E-3</v>
      </c>
      <c r="I125">
        <f t="shared" si="12"/>
        <v>1.2952542964705877E-3</v>
      </c>
      <c r="J125">
        <v>204</v>
      </c>
      <c r="N125" s="33"/>
    </row>
    <row r="126" spans="1:14" x14ac:dyDescent="0.25">
      <c r="A126">
        <v>206</v>
      </c>
      <c r="B126">
        <f>VLOOKUP($B$4,'Deposition Curves'!A:OQ,(A126/2+6),FALSE)</f>
        <v>1.4293393199999998E-3</v>
      </c>
      <c r="C126">
        <v>1</v>
      </c>
      <c r="D126">
        <f t="shared" si="7"/>
        <v>1.4293393199999998E-3</v>
      </c>
      <c r="E126">
        <f t="shared" si="8"/>
        <v>1.4224384599999999E-3</v>
      </c>
      <c r="F126">
        <f t="shared" si="9"/>
        <v>1.4224384599999999E-3</v>
      </c>
      <c r="G126">
        <f t="shared" si="10"/>
        <v>1.4224384599999999E-3</v>
      </c>
      <c r="H126">
        <f t="shared" si="11"/>
        <v>1.3942945309090909E-3</v>
      </c>
      <c r="I126">
        <f t="shared" si="12"/>
        <v>1.2901737082352937E-3</v>
      </c>
      <c r="J126">
        <v>206</v>
      </c>
      <c r="N126" s="33"/>
    </row>
    <row r="127" spans="1:14" x14ac:dyDescent="0.25">
      <c r="A127">
        <v>208</v>
      </c>
      <c r="B127">
        <f>VLOOKUP($B$4,'Deposition Curves'!A:OQ,(A127/2+6),FALSE)</f>
        <v>1.42240376E-3</v>
      </c>
      <c r="C127">
        <v>1</v>
      </c>
      <c r="D127">
        <f t="shared" si="7"/>
        <v>1.42240376E-3</v>
      </c>
      <c r="E127">
        <f t="shared" si="8"/>
        <v>1.4155585933333331E-3</v>
      </c>
      <c r="F127">
        <f t="shared" si="9"/>
        <v>1.4155585933333331E-3</v>
      </c>
      <c r="G127">
        <f t="shared" si="10"/>
        <v>1.4155585933333331E-3</v>
      </c>
      <c r="H127">
        <f t="shared" si="11"/>
        <v>1.3877650472727272E-3</v>
      </c>
      <c r="I127">
        <f t="shared" si="12"/>
        <v>1.2851684643137254E-3</v>
      </c>
      <c r="J127">
        <v>208</v>
      </c>
      <c r="N127" s="33"/>
    </row>
    <row r="128" spans="1:14" x14ac:dyDescent="0.25">
      <c r="A128">
        <v>210</v>
      </c>
      <c r="B128">
        <f>VLOOKUP($B$4,'Deposition Curves'!A:OQ,(A128/2+6),FALSE)</f>
        <v>1.4156763999999997E-3</v>
      </c>
      <c r="C128">
        <v>1</v>
      </c>
      <c r="D128">
        <f t="shared" si="7"/>
        <v>1.4156763999999997E-3</v>
      </c>
      <c r="E128">
        <f t="shared" si="8"/>
        <v>1.4081818999999998E-3</v>
      </c>
      <c r="F128">
        <f t="shared" si="9"/>
        <v>1.4081818999999998E-3</v>
      </c>
      <c r="G128">
        <f t="shared" si="10"/>
        <v>1.4081818999999998E-3</v>
      </c>
      <c r="H128">
        <f t="shared" si="11"/>
        <v>1.3814169527272726E-3</v>
      </c>
      <c r="I128">
        <f t="shared" si="12"/>
        <v>1.2802374290196076E-3</v>
      </c>
      <c r="J128">
        <v>210</v>
      </c>
      <c r="N128" s="33"/>
    </row>
    <row r="129" spans="1:14" x14ac:dyDescent="0.25">
      <c r="A129">
        <v>212</v>
      </c>
      <c r="B129">
        <f>VLOOKUP($B$4,'Deposition Curves'!A:OQ,(A129/2+6),FALSE)</f>
        <v>1.4082421999999999E-3</v>
      </c>
      <c r="C129">
        <v>1</v>
      </c>
      <c r="D129">
        <f t="shared" si="7"/>
        <v>1.4082421999999999E-3</v>
      </c>
      <c r="E129">
        <f t="shared" si="8"/>
        <v>1.4004676466666665E-3</v>
      </c>
      <c r="F129">
        <f t="shared" si="9"/>
        <v>1.4004676466666665E-3</v>
      </c>
      <c r="G129">
        <f t="shared" si="10"/>
        <v>1.4004676466666665E-3</v>
      </c>
      <c r="H129">
        <f t="shared" si="11"/>
        <v>1.3751723309090907E-3</v>
      </c>
      <c r="I129">
        <f t="shared" si="12"/>
        <v>1.2753637607843134E-3</v>
      </c>
      <c r="J129">
        <v>212</v>
      </c>
    </row>
    <row r="130" spans="1:14" x14ac:dyDescent="0.25">
      <c r="A130">
        <v>214</v>
      </c>
      <c r="B130">
        <f>VLOOKUP($B$4,'Deposition Curves'!A:OQ,(A130/2+6),FALSE)</f>
        <v>1.4004461999999999E-3</v>
      </c>
      <c r="C130">
        <v>1</v>
      </c>
      <c r="D130">
        <f t="shared" si="7"/>
        <v>1.4004461999999999E-3</v>
      </c>
      <c r="E130">
        <f t="shared" si="8"/>
        <v>1.392841953333333E-3</v>
      </c>
      <c r="F130">
        <f t="shared" si="9"/>
        <v>1.392841953333333E-3</v>
      </c>
      <c r="G130">
        <f t="shared" si="10"/>
        <v>1.392841953333333E-3</v>
      </c>
      <c r="H130">
        <f t="shared" si="11"/>
        <v>1.3691103345454545E-3</v>
      </c>
      <c r="I130">
        <f t="shared" si="12"/>
        <v>1.2705603929411763E-3</v>
      </c>
      <c r="J130">
        <v>214</v>
      </c>
      <c r="N130" s="33"/>
    </row>
    <row r="131" spans="1:14" x14ac:dyDescent="0.25">
      <c r="A131">
        <v>216</v>
      </c>
      <c r="B131">
        <f>VLOOKUP($B$4,'Deposition Curves'!A:OQ,(A131/2+6),FALSE)</f>
        <v>1.3927788799999999E-3</v>
      </c>
      <c r="C131">
        <v>1</v>
      </c>
      <c r="D131">
        <f t="shared" si="7"/>
        <v>1.3927788799999999E-3</v>
      </c>
      <c r="E131">
        <f t="shared" si="8"/>
        <v>1.3856863666666666E-3</v>
      </c>
      <c r="F131">
        <f t="shared" si="9"/>
        <v>1.3856863666666666E-3</v>
      </c>
      <c r="G131">
        <f t="shared" si="10"/>
        <v>1.3856863666666666E-3</v>
      </c>
      <c r="H131">
        <f t="shared" si="11"/>
        <v>1.3632739163636361E-3</v>
      </c>
      <c r="I131">
        <f t="shared" si="12"/>
        <v>1.265835230588235E-3</v>
      </c>
      <c r="J131">
        <v>216</v>
      </c>
      <c r="N131" s="33"/>
    </row>
    <row r="132" spans="1:14" x14ac:dyDescent="0.25">
      <c r="A132">
        <v>218</v>
      </c>
      <c r="B132">
        <f>VLOOKUP($B$4,'Deposition Curves'!A:OQ,(A132/2+6),FALSE)</f>
        <v>1.3854899999999999E-3</v>
      </c>
      <c r="C132">
        <v>1</v>
      </c>
      <c r="D132">
        <f t="shared" si="7"/>
        <v>1.3854899999999999E-3</v>
      </c>
      <c r="E132">
        <f t="shared" si="8"/>
        <v>1.3794283133333335E-3</v>
      </c>
      <c r="F132">
        <f t="shared" si="9"/>
        <v>1.3794283133333335E-3</v>
      </c>
      <c r="G132">
        <f t="shared" si="10"/>
        <v>1.3794283133333335E-3</v>
      </c>
      <c r="H132">
        <f t="shared" si="11"/>
        <v>1.3576440945454544E-3</v>
      </c>
      <c r="I132">
        <f t="shared" si="12"/>
        <v>1.2611799584313721E-3</v>
      </c>
      <c r="J132">
        <v>218</v>
      </c>
      <c r="N132" s="33"/>
    </row>
    <row r="133" spans="1:14" x14ac:dyDescent="0.25">
      <c r="A133">
        <v>220</v>
      </c>
      <c r="B133">
        <f>VLOOKUP($B$4,'Deposition Curves'!A:OQ,(A133/2+6),FALSE)</f>
        <v>1.37937932E-3</v>
      </c>
      <c r="C133">
        <v>1</v>
      </c>
      <c r="D133">
        <f t="shared" si="7"/>
        <v>1.37937932E-3</v>
      </c>
      <c r="E133">
        <f t="shared" si="8"/>
        <v>1.3735211133333333E-3</v>
      </c>
      <c r="F133">
        <f t="shared" si="9"/>
        <v>1.3735211133333333E-3</v>
      </c>
      <c r="G133">
        <f t="shared" si="10"/>
        <v>1.3735211133333333E-3</v>
      </c>
      <c r="H133">
        <f t="shared" si="11"/>
        <v>1.3521793272727272E-3</v>
      </c>
      <c r="I133">
        <f t="shared" si="12"/>
        <v>1.2565796423529411E-3</v>
      </c>
      <c r="J133">
        <v>220</v>
      </c>
      <c r="N133" s="33"/>
    </row>
    <row r="134" spans="1:14" x14ac:dyDescent="0.25">
      <c r="A134">
        <v>222</v>
      </c>
      <c r="B134">
        <f>VLOOKUP($B$4,'Deposition Curves'!A:OQ,(A134/2+6),FALSE)</f>
        <v>1.3735626E-3</v>
      </c>
      <c r="C134">
        <v>1</v>
      </c>
      <c r="D134">
        <f t="shared" si="7"/>
        <v>1.3735626E-3</v>
      </c>
      <c r="E134">
        <f t="shared" si="8"/>
        <v>1.3676624399999997E-3</v>
      </c>
      <c r="F134">
        <f t="shared" si="9"/>
        <v>1.3676624399999997E-3</v>
      </c>
      <c r="G134">
        <f t="shared" si="10"/>
        <v>1.3676624399999997E-3</v>
      </c>
      <c r="H134">
        <f t="shared" si="11"/>
        <v>1.3467164072727272E-3</v>
      </c>
      <c r="I134">
        <f t="shared" si="12"/>
        <v>1.2520048070588233E-3</v>
      </c>
      <c r="J134">
        <v>222</v>
      </c>
      <c r="N134" s="33"/>
    </row>
    <row r="135" spans="1:14" x14ac:dyDescent="0.25">
      <c r="A135">
        <v>224</v>
      </c>
      <c r="B135">
        <f>VLOOKUP($B$4,'Deposition Curves'!A:OQ,(A135/2+6),FALSE)</f>
        <v>1.3674969599999998E-3</v>
      </c>
      <c r="C135">
        <v>1</v>
      </c>
      <c r="D135">
        <f t="shared" si="7"/>
        <v>1.3674969599999998E-3</v>
      </c>
      <c r="E135">
        <f t="shared" si="8"/>
        <v>1.3624514599999999E-3</v>
      </c>
      <c r="F135">
        <f t="shared" si="9"/>
        <v>1.3624514599999999E-3</v>
      </c>
      <c r="G135">
        <f t="shared" si="10"/>
        <v>1.3624514599999999E-3</v>
      </c>
      <c r="H135">
        <f t="shared" si="11"/>
        <v>1.3412663272727272E-3</v>
      </c>
      <c r="I135">
        <f t="shared" si="12"/>
        <v>1.2474422385882352E-3</v>
      </c>
      <c r="J135">
        <v>224</v>
      </c>
      <c r="N135" s="33"/>
    </row>
    <row r="136" spans="1:14" x14ac:dyDescent="0.25">
      <c r="A136">
        <v>226</v>
      </c>
      <c r="B136">
        <f>VLOOKUP($B$4,'Deposition Curves'!A:OQ,(A136/2+6),FALSE)</f>
        <v>1.3624242E-3</v>
      </c>
      <c r="C136">
        <v>1</v>
      </c>
      <c r="D136">
        <f t="shared" si="7"/>
        <v>1.3624242E-3</v>
      </c>
      <c r="E136">
        <f t="shared" si="8"/>
        <v>1.35750982E-3</v>
      </c>
      <c r="F136">
        <f t="shared" si="9"/>
        <v>1.35750982E-3</v>
      </c>
      <c r="G136">
        <f t="shared" si="10"/>
        <v>1.35750982E-3</v>
      </c>
      <c r="H136">
        <f t="shared" si="11"/>
        <v>1.3358695272727272E-3</v>
      </c>
      <c r="I136">
        <f t="shared" si="12"/>
        <v>1.2428978599215684E-3</v>
      </c>
      <c r="J136">
        <v>226</v>
      </c>
      <c r="N136" s="33"/>
    </row>
    <row r="137" spans="1:14" x14ac:dyDescent="0.25">
      <c r="A137">
        <v>228</v>
      </c>
      <c r="B137">
        <f>VLOOKUP($B$4,'Deposition Curves'!A:OQ,(A137/2+6),FALSE)</f>
        <v>1.3575150000000001E-3</v>
      </c>
      <c r="C137">
        <v>1</v>
      </c>
      <c r="D137">
        <f t="shared" si="7"/>
        <v>1.3575150000000001E-3</v>
      </c>
      <c r="E137">
        <f t="shared" si="8"/>
        <v>1.3524665733333334E-3</v>
      </c>
      <c r="F137">
        <f t="shared" si="9"/>
        <v>1.3524665733333334E-3</v>
      </c>
      <c r="G137">
        <f t="shared" si="10"/>
        <v>1.3524665733333334E-3</v>
      </c>
      <c r="H137">
        <f t="shared" si="11"/>
        <v>1.3304030327272727E-3</v>
      </c>
      <c r="I137">
        <f t="shared" si="12"/>
        <v>1.2383607890980391E-3</v>
      </c>
      <c r="J137">
        <v>228</v>
      </c>
      <c r="N137" s="33"/>
    </row>
    <row r="138" spans="1:14" x14ac:dyDescent="0.25">
      <c r="A138">
        <v>230</v>
      </c>
      <c r="B138">
        <f>VLOOKUP($B$4,'Deposition Curves'!A:OQ,(A138/2+6),FALSE)</f>
        <v>1.35257472E-3</v>
      </c>
      <c r="C138">
        <v>1</v>
      </c>
      <c r="D138">
        <f t="shared" si="7"/>
        <v>1.35257472E-3</v>
      </c>
      <c r="E138">
        <f t="shared" si="8"/>
        <v>1.3470128666666665E-3</v>
      </c>
      <c r="F138">
        <f t="shared" si="9"/>
        <v>1.3470128666666665E-3</v>
      </c>
      <c r="G138">
        <f t="shared" si="10"/>
        <v>1.3470128666666665E-3</v>
      </c>
      <c r="H138">
        <f t="shared" si="11"/>
        <v>1.3249150690909091E-3</v>
      </c>
      <c r="I138">
        <f t="shared" si="12"/>
        <v>1.2338308799999999E-3</v>
      </c>
      <c r="J138">
        <v>230</v>
      </c>
      <c r="N138" s="33"/>
    </row>
    <row r="139" spans="1:14" x14ac:dyDescent="0.25">
      <c r="A139">
        <v>232</v>
      </c>
      <c r="B139">
        <f>VLOOKUP($B$4,'Deposition Curves'!A:OQ,(A139/2+6),FALSE)</f>
        <v>1.3469855599999999E-3</v>
      </c>
      <c r="C139">
        <v>1</v>
      </c>
      <c r="D139">
        <f t="shared" si="7"/>
        <v>1.3469855599999999E-3</v>
      </c>
      <c r="E139">
        <f t="shared" si="8"/>
        <v>1.3415786866666666E-3</v>
      </c>
      <c r="F139">
        <f t="shared" si="9"/>
        <v>1.3415786866666666E-3</v>
      </c>
      <c r="G139">
        <f t="shared" si="10"/>
        <v>1.3415786866666666E-3</v>
      </c>
      <c r="H139">
        <f t="shared" si="11"/>
        <v>1.3194372872727272E-3</v>
      </c>
      <c r="I139">
        <f t="shared" si="12"/>
        <v>1.2293100774117647E-3</v>
      </c>
      <c r="J139">
        <v>232</v>
      </c>
      <c r="N139" s="33"/>
    </row>
    <row r="140" spans="1:14" x14ac:dyDescent="0.25">
      <c r="A140">
        <v>234</v>
      </c>
      <c r="B140">
        <f>VLOOKUP($B$4,'Deposition Curves'!A:OQ,(A140/2+6),FALSE)</f>
        <v>1.34156024E-3</v>
      </c>
      <c r="C140">
        <v>1</v>
      </c>
      <c r="D140">
        <f t="shared" si="7"/>
        <v>1.34156024E-3</v>
      </c>
      <c r="E140">
        <f t="shared" si="8"/>
        <v>1.3362322466666666E-3</v>
      </c>
      <c r="F140">
        <f t="shared" si="9"/>
        <v>1.3362322466666666E-3</v>
      </c>
      <c r="G140">
        <f t="shared" si="10"/>
        <v>1.3362322466666666E-3</v>
      </c>
      <c r="H140">
        <f t="shared" si="11"/>
        <v>1.31406824E-3</v>
      </c>
      <c r="I140">
        <f t="shared" si="12"/>
        <v>1.2248150985098038E-3</v>
      </c>
      <c r="J140">
        <v>234</v>
      </c>
      <c r="N140" s="33"/>
    </row>
    <row r="141" spans="1:14" x14ac:dyDescent="0.25">
      <c r="A141">
        <v>236</v>
      </c>
      <c r="B141">
        <f>VLOOKUP($B$4,'Deposition Curves'!A:OQ,(A141/2+6),FALSE)</f>
        <v>1.3362455999999998E-3</v>
      </c>
      <c r="C141">
        <v>1</v>
      </c>
      <c r="D141">
        <f t="shared" si="7"/>
        <v>1.3362455999999998E-3</v>
      </c>
      <c r="E141">
        <f t="shared" si="8"/>
        <v>1.3308377533333331E-3</v>
      </c>
      <c r="F141">
        <f t="shared" si="9"/>
        <v>1.3308377533333331E-3</v>
      </c>
      <c r="G141">
        <f t="shared" si="10"/>
        <v>1.3308377533333331E-3</v>
      </c>
      <c r="H141">
        <f t="shared" si="11"/>
        <v>1.3087829054545452E-3</v>
      </c>
      <c r="I141">
        <f t="shared" si="12"/>
        <v>1.2203423445490197E-3</v>
      </c>
      <c r="J141">
        <v>236</v>
      </c>
      <c r="N141" s="33"/>
    </row>
    <row r="142" spans="1:14" x14ac:dyDescent="0.25">
      <c r="A142">
        <v>238</v>
      </c>
      <c r="B142">
        <f>VLOOKUP($B$4,'Deposition Curves'!A:OQ,(A142/2+6),FALSE)</f>
        <v>1.3308508399999999E-3</v>
      </c>
      <c r="C142">
        <v>1</v>
      </c>
      <c r="D142">
        <f t="shared" si="7"/>
        <v>1.3308508399999999E-3</v>
      </c>
      <c r="E142">
        <f t="shared" si="8"/>
        <v>1.3252747133333331E-3</v>
      </c>
      <c r="F142">
        <f t="shared" si="9"/>
        <v>1.3252747133333331E-3</v>
      </c>
      <c r="G142">
        <f t="shared" si="10"/>
        <v>1.3252747133333331E-3</v>
      </c>
      <c r="H142">
        <f t="shared" si="11"/>
        <v>1.3035994545454543E-3</v>
      </c>
      <c r="I142">
        <f t="shared" si="12"/>
        <v>1.215887015215686E-3</v>
      </c>
      <c r="J142">
        <v>238</v>
      </c>
      <c r="N142" s="33"/>
    </row>
    <row r="143" spans="1:14" x14ac:dyDescent="0.25">
      <c r="A143">
        <v>240</v>
      </c>
      <c r="B143">
        <f>VLOOKUP($B$4,'Deposition Curves'!A:OQ,(A143/2+6),FALSE)</f>
        <v>1.3253775599999999E-3</v>
      </c>
      <c r="C143">
        <v>1</v>
      </c>
      <c r="D143">
        <f t="shared" si="7"/>
        <v>1.3253775599999999E-3</v>
      </c>
      <c r="E143">
        <f t="shared" si="8"/>
        <v>1.3193563466666666E-3</v>
      </c>
      <c r="F143">
        <f t="shared" si="9"/>
        <v>1.3193563466666666E-3</v>
      </c>
      <c r="G143">
        <f t="shared" si="10"/>
        <v>1.3193563466666666E-3</v>
      </c>
      <c r="H143">
        <f t="shared" si="11"/>
        <v>1.2985811999999999E-3</v>
      </c>
      <c r="I143">
        <f t="shared" si="12"/>
        <v>1.2114475049411764E-3</v>
      </c>
      <c r="J143">
        <v>240</v>
      </c>
      <c r="N143" s="33"/>
    </row>
    <row r="144" spans="1:14" x14ac:dyDescent="0.25">
      <c r="A144">
        <v>242</v>
      </c>
      <c r="B144">
        <f>VLOOKUP($B$4,'Deposition Curves'!A:OQ,(A144/2+6),FALSE)</f>
        <v>1.3192871999999998E-3</v>
      </c>
      <c r="C144">
        <v>1</v>
      </c>
      <c r="D144">
        <f t="shared" si="7"/>
        <v>1.3192871999999998E-3</v>
      </c>
      <c r="E144">
        <f t="shared" si="8"/>
        <v>1.3136443733333333E-3</v>
      </c>
      <c r="F144">
        <f t="shared" si="9"/>
        <v>1.3136443733333333E-3</v>
      </c>
      <c r="G144">
        <f t="shared" si="10"/>
        <v>1.3136443733333333E-3</v>
      </c>
      <c r="H144">
        <f t="shared" si="11"/>
        <v>1.293713407272727E-3</v>
      </c>
      <c r="I144">
        <f t="shared" si="12"/>
        <v>1.2070121799215682E-3</v>
      </c>
      <c r="J144">
        <v>242</v>
      </c>
      <c r="N144" s="33"/>
    </row>
    <row r="145" spans="1:14" x14ac:dyDescent="0.25">
      <c r="A145">
        <v>244</v>
      </c>
      <c r="B145">
        <f>VLOOKUP($B$4,'Deposition Curves'!A:OQ,(A145/2+6),FALSE)</f>
        <v>1.3136117199999998E-3</v>
      </c>
      <c r="C145">
        <v>1</v>
      </c>
      <c r="D145">
        <f t="shared" si="7"/>
        <v>1.3136117199999998E-3</v>
      </c>
      <c r="E145">
        <f t="shared" si="8"/>
        <v>1.3080721866666667E-3</v>
      </c>
      <c r="F145">
        <f t="shared" si="9"/>
        <v>1.3080721866666667E-3</v>
      </c>
      <c r="G145">
        <f t="shared" si="10"/>
        <v>1.3080721866666667E-3</v>
      </c>
      <c r="H145">
        <f t="shared" si="11"/>
        <v>1.2890220109090906E-3</v>
      </c>
      <c r="I145">
        <f t="shared" si="12"/>
        <v>1.2025850972549018E-3</v>
      </c>
      <c r="J145">
        <v>244</v>
      </c>
    </row>
    <row r="146" spans="1:14" x14ac:dyDescent="0.25">
      <c r="A146">
        <v>246</v>
      </c>
      <c r="B146">
        <f>VLOOKUP($B$4,'Deposition Curves'!A:OQ,(A146/2+6),FALSE)</f>
        <v>1.3081321600000001E-3</v>
      </c>
      <c r="C146">
        <v>1</v>
      </c>
      <c r="D146">
        <f t="shared" si="7"/>
        <v>1.3081321600000001E-3</v>
      </c>
      <c r="E146">
        <f t="shared" si="8"/>
        <v>1.3024084333333331E-3</v>
      </c>
      <c r="F146">
        <f t="shared" si="9"/>
        <v>1.3024084333333331E-3</v>
      </c>
      <c r="G146">
        <f t="shared" si="10"/>
        <v>1.3024084333333331E-3</v>
      </c>
      <c r="H146">
        <f t="shared" si="11"/>
        <v>1.2843985963636364E-3</v>
      </c>
      <c r="I146">
        <f t="shared" si="12"/>
        <v>1.1981648336470588E-3</v>
      </c>
      <c r="J146">
        <v>246</v>
      </c>
      <c r="N146" s="33"/>
    </row>
    <row r="147" spans="1:14" x14ac:dyDescent="0.25">
      <c r="A147">
        <v>248</v>
      </c>
      <c r="B147">
        <f>VLOOKUP($B$4,'Deposition Curves'!A:OQ,(A147/2+6),FALSE)</f>
        <v>1.3022927599999998E-3</v>
      </c>
      <c r="C147">
        <v>1</v>
      </c>
      <c r="D147">
        <f t="shared" si="7"/>
        <v>1.3022927599999998E-3</v>
      </c>
      <c r="E147">
        <f t="shared" si="8"/>
        <v>1.2972002466666666E-3</v>
      </c>
      <c r="F147">
        <f t="shared" si="9"/>
        <v>1.2972002466666666E-3</v>
      </c>
      <c r="G147">
        <f t="shared" si="10"/>
        <v>1.2972002466666666E-3</v>
      </c>
      <c r="H147">
        <f t="shared" si="11"/>
        <v>1.2797719236363634E-3</v>
      </c>
      <c r="I147">
        <f t="shared" si="12"/>
        <v>1.1937538763921566E-3</v>
      </c>
      <c r="J147">
        <v>248</v>
      </c>
    </row>
    <row r="148" spans="1:14" x14ac:dyDescent="0.25">
      <c r="A148">
        <v>250</v>
      </c>
      <c r="B148">
        <f>VLOOKUP($B$4,'Deposition Curves'!A:OQ,(A148/2+6),FALSE)</f>
        <v>1.2971473999999999E-3</v>
      </c>
      <c r="C148">
        <v>1</v>
      </c>
      <c r="D148">
        <f t="shared" si="7"/>
        <v>1.2971473999999999E-3</v>
      </c>
      <c r="E148">
        <f t="shared" si="8"/>
        <v>1.2923916533333331E-3</v>
      </c>
      <c r="F148">
        <f t="shared" si="9"/>
        <v>1.2923916533333331E-3</v>
      </c>
      <c r="G148">
        <f t="shared" si="10"/>
        <v>1.2923916533333331E-3</v>
      </c>
      <c r="H148">
        <f t="shared" si="11"/>
        <v>1.2752119272727272E-3</v>
      </c>
      <c r="I148">
        <f t="shared" si="12"/>
        <v>1.1893589734117646E-3</v>
      </c>
      <c r="J148">
        <v>250</v>
      </c>
      <c r="N148" s="33"/>
    </row>
    <row r="149" spans="1:14" x14ac:dyDescent="0.25">
      <c r="A149">
        <v>252</v>
      </c>
      <c r="B149">
        <f>VLOOKUP($B$4,'Deposition Curves'!A:OQ,(A149/2+6),FALSE)</f>
        <v>1.2923191199999998E-3</v>
      </c>
      <c r="C149">
        <v>1</v>
      </c>
      <c r="D149">
        <f t="shared" si="7"/>
        <v>1.2923191199999998E-3</v>
      </c>
      <c r="E149">
        <f t="shared" si="8"/>
        <v>1.2879074733333333E-3</v>
      </c>
      <c r="F149">
        <f t="shared" si="9"/>
        <v>1.2879074733333333E-3</v>
      </c>
      <c r="G149">
        <f t="shared" si="10"/>
        <v>1.2879074733333333E-3</v>
      </c>
      <c r="H149">
        <f t="shared" si="11"/>
        <v>1.2706703599999999E-3</v>
      </c>
      <c r="I149">
        <f t="shared" si="12"/>
        <v>1.1849595849411764E-3</v>
      </c>
      <c r="J149">
        <v>252</v>
      </c>
      <c r="N149" s="33"/>
    </row>
    <row r="150" spans="1:14" x14ac:dyDescent="0.25">
      <c r="A150">
        <v>254</v>
      </c>
      <c r="B150">
        <f>VLOOKUP($B$4,'Deposition Curves'!A:OQ,(A150/2+6),FALSE)</f>
        <v>1.2879260400000001E-3</v>
      </c>
      <c r="C150">
        <v>1</v>
      </c>
      <c r="D150">
        <f t="shared" si="7"/>
        <v>1.2879260400000001E-3</v>
      </c>
      <c r="E150">
        <f t="shared" si="8"/>
        <v>1.2834733200000001E-3</v>
      </c>
      <c r="F150">
        <f t="shared" si="9"/>
        <v>1.2834733200000001E-3</v>
      </c>
      <c r="G150">
        <f t="shared" si="10"/>
        <v>1.2834733200000001E-3</v>
      </c>
      <c r="H150">
        <f t="shared" si="11"/>
        <v>1.2661259745454544E-3</v>
      </c>
      <c r="I150">
        <f t="shared" si="12"/>
        <v>1.1805518796862745E-3</v>
      </c>
      <c r="J150">
        <v>254</v>
      </c>
      <c r="N150" s="33"/>
    </row>
    <row r="151" spans="1:14" x14ac:dyDescent="0.25">
      <c r="A151">
        <v>256</v>
      </c>
      <c r="B151">
        <f>VLOOKUP($B$4,'Deposition Curves'!A:OQ,(A151/2+6),FALSE)</f>
        <v>1.28342156E-3</v>
      </c>
      <c r="C151">
        <v>1</v>
      </c>
      <c r="D151">
        <f t="shared" si="7"/>
        <v>1.28342156E-3</v>
      </c>
      <c r="E151">
        <f t="shared" si="8"/>
        <v>1.27933036E-3</v>
      </c>
      <c r="F151">
        <f t="shared" si="9"/>
        <v>1.27933036E-3</v>
      </c>
      <c r="G151">
        <f t="shared" si="10"/>
        <v>1.27933036E-3</v>
      </c>
      <c r="H151">
        <f t="shared" si="11"/>
        <v>1.2615634290909091E-3</v>
      </c>
      <c r="I151">
        <f t="shared" si="12"/>
        <v>1.1761348221960785E-3</v>
      </c>
      <c r="J151">
        <v>256</v>
      </c>
    </row>
    <row r="152" spans="1:14" x14ac:dyDescent="0.25">
      <c r="A152">
        <v>258</v>
      </c>
      <c r="B152">
        <f>VLOOKUP($B$4,'Deposition Curves'!A:OQ,(A152/2+6),FALSE)</f>
        <v>1.27922764E-3</v>
      </c>
      <c r="C152">
        <v>1</v>
      </c>
      <c r="D152">
        <f t="shared" si="7"/>
        <v>1.27922764E-3</v>
      </c>
      <c r="E152">
        <f t="shared" si="8"/>
        <v>1.27560994E-3</v>
      </c>
      <c r="F152">
        <f t="shared" si="9"/>
        <v>1.27560994E-3</v>
      </c>
      <c r="G152">
        <f t="shared" si="10"/>
        <v>1.27560994E-3</v>
      </c>
      <c r="H152">
        <f t="shared" si="11"/>
        <v>1.2570859963636364E-3</v>
      </c>
      <c r="I152">
        <f t="shared" si="12"/>
        <v>1.1717094704313726E-3</v>
      </c>
      <c r="J152">
        <v>258</v>
      </c>
      <c r="N152" s="33"/>
    </row>
    <row r="153" spans="1:14" x14ac:dyDescent="0.25">
      <c r="A153">
        <v>260</v>
      </c>
      <c r="B153">
        <f>VLOOKUP($B$4,'Deposition Curves'!A:OQ,(A153/2+6),FALSE)</f>
        <v>1.27565004E-3</v>
      </c>
      <c r="C153">
        <v>1</v>
      </c>
      <c r="D153">
        <f t="shared" ref="D153:D216" si="13">IF(B153=0," ",B153*C153)</f>
        <v>1.27565004E-3</v>
      </c>
      <c r="E153">
        <f t="shared" ref="E153:E216" si="14">IF(B154=0," ",AVERAGE(AVERAGE(D153:D154),D154,AVERAGE(D154:D155)))</f>
        <v>1.2717765399999999E-3</v>
      </c>
      <c r="F153">
        <f t="shared" ref="F153:F216" si="15">IF(B154=0," ",AVERAGE(AVERAGE(D153:D154),D154,AVERAGE(D154:D155)))</f>
        <v>1.2717765399999999E-3</v>
      </c>
      <c r="G153">
        <f t="shared" ref="G153:G216" si="16">IF(B154=0," ",AVERAGE(AVERAGE(D153:D154),D154,AVERAGE(D154:D155)))</f>
        <v>1.2717765399999999E-3</v>
      </c>
      <c r="H153">
        <f t="shared" ref="H153:H216" si="17">IF(B154=0," ",AVERAGE(D153:D163))</f>
        <v>1.2526898218181816E-3</v>
      </c>
      <c r="I153">
        <f t="shared" ref="I153:I216" si="18">IF(B154=0," ",AVERAGE(D153:D203))</f>
        <v>1.1672583035294117E-3</v>
      </c>
      <c r="J153">
        <v>260</v>
      </c>
      <c r="N153" s="33"/>
    </row>
    <row r="154" spans="1:14" x14ac:dyDescent="0.25">
      <c r="A154">
        <v>262</v>
      </c>
      <c r="B154">
        <f>VLOOKUP($B$4,'Deposition Curves'!A:OQ,(A154/2+6),FALSE)</f>
        <v>1.2718318399999999E-3</v>
      </c>
      <c r="C154">
        <v>1</v>
      </c>
      <c r="D154">
        <f t="shared" si="13"/>
        <v>1.2718318399999999E-3</v>
      </c>
      <c r="E154">
        <f t="shared" si="14"/>
        <v>1.2675522266666669E-3</v>
      </c>
      <c r="F154">
        <f t="shared" si="15"/>
        <v>1.2675522266666669E-3</v>
      </c>
      <c r="G154">
        <f t="shared" si="16"/>
        <v>1.2675522266666669E-3</v>
      </c>
      <c r="H154">
        <f t="shared" si="17"/>
        <v>1.248258378181818E-3</v>
      </c>
      <c r="I154">
        <f t="shared" si="18"/>
        <v>1.1627594365490193E-3</v>
      </c>
      <c r="J154">
        <v>262</v>
      </c>
      <c r="N154" s="33"/>
    </row>
    <row r="155" spans="1:14" x14ac:dyDescent="0.25">
      <c r="A155">
        <v>264</v>
      </c>
      <c r="B155">
        <f>VLOOKUP($B$4,'Deposition Curves'!A:OQ,(A155/2+6),FALSE)</f>
        <v>1.26768184E-3</v>
      </c>
      <c r="C155">
        <v>1</v>
      </c>
      <c r="D155">
        <f t="shared" si="13"/>
        <v>1.26768184E-3</v>
      </c>
      <c r="E155">
        <f t="shared" si="14"/>
        <v>1.2626562066666667E-3</v>
      </c>
      <c r="F155">
        <f t="shared" si="15"/>
        <v>1.2626562066666667E-3</v>
      </c>
      <c r="G155">
        <f t="shared" si="16"/>
        <v>1.2626562066666667E-3</v>
      </c>
      <c r="H155">
        <f t="shared" si="17"/>
        <v>1.2437732436363638E-3</v>
      </c>
      <c r="I155">
        <f t="shared" si="18"/>
        <v>1.1582147015686275E-3</v>
      </c>
      <c r="J155">
        <v>264</v>
      </c>
      <c r="N155" s="33"/>
    </row>
    <row r="156" spans="1:14" x14ac:dyDescent="0.25">
      <c r="A156">
        <v>266</v>
      </c>
      <c r="B156">
        <f>VLOOKUP($B$4,'Deposition Curves'!A:OQ,(A156/2+6),FALSE)</f>
        <v>1.2627541600000001E-3</v>
      </c>
      <c r="C156">
        <v>1</v>
      </c>
      <c r="D156">
        <f t="shared" si="13"/>
        <v>1.2627541600000001E-3</v>
      </c>
      <c r="E156">
        <f t="shared" si="14"/>
        <v>1.257307E-3</v>
      </c>
      <c r="F156">
        <f t="shared" si="15"/>
        <v>1.257307E-3</v>
      </c>
      <c r="G156">
        <f t="shared" si="16"/>
        <v>1.257307E-3</v>
      </c>
      <c r="H156">
        <f t="shared" si="17"/>
        <v>1.2392538763636364E-3</v>
      </c>
      <c r="I156">
        <f t="shared" si="18"/>
        <v>1.1536239341960782E-3</v>
      </c>
      <c r="J156">
        <v>266</v>
      </c>
      <c r="N156" s="33"/>
    </row>
    <row r="157" spans="1:14" x14ac:dyDescent="0.25">
      <c r="A157">
        <v>268</v>
      </c>
      <c r="B157">
        <f>VLOOKUP($B$4,'Deposition Curves'!A:OQ,(A157/2+6),FALSE)</f>
        <v>1.2572387599999999E-3</v>
      </c>
      <c r="C157">
        <v>1</v>
      </c>
      <c r="D157">
        <f t="shared" si="13"/>
        <v>1.2572387599999999E-3</v>
      </c>
      <c r="E157">
        <f t="shared" si="14"/>
        <v>1.2521600200000001E-3</v>
      </c>
      <c r="F157">
        <f t="shared" si="15"/>
        <v>1.2521600200000001E-3</v>
      </c>
      <c r="G157">
        <f t="shared" si="16"/>
        <v>1.2521600200000001E-3</v>
      </c>
      <c r="H157">
        <f t="shared" si="17"/>
        <v>1.2347646290909091E-3</v>
      </c>
      <c r="I157">
        <f t="shared" si="18"/>
        <v>1.1489936009411762E-3</v>
      </c>
      <c r="J157">
        <v>268</v>
      </c>
      <c r="N157" s="33"/>
    </row>
    <row r="158" spans="1:14" x14ac:dyDescent="0.25">
      <c r="A158">
        <v>270</v>
      </c>
      <c r="B158">
        <f>VLOOKUP($B$4,'Deposition Curves'!A:OQ,(A158/2+6),FALSE)</f>
        <v>1.2521328E-3</v>
      </c>
      <c r="C158">
        <v>1</v>
      </c>
      <c r="D158">
        <f t="shared" si="13"/>
        <v>1.2521328E-3</v>
      </c>
      <c r="E158">
        <f t="shared" si="14"/>
        <v>1.2472040533333334E-3</v>
      </c>
      <c r="F158">
        <f t="shared" si="15"/>
        <v>1.2472040533333334E-3</v>
      </c>
      <c r="G158">
        <f t="shared" si="16"/>
        <v>1.2472040533333334E-3</v>
      </c>
      <c r="H158">
        <f t="shared" si="17"/>
        <v>1.2303690109090907E-3</v>
      </c>
      <c r="I158">
        <f t="shared" si="18"/>
        <v>1.1443328673725489E-3</v>
      </c>
      <c r="J158">
        <v>270</v>
      </c>
      <c r="N158" s="33"/>
    </row>
    <row r="159" spans="1:14" x14ac:dyDescent="0.25">
      <c r="A159">
        <v>272</v>
      </c>
      <c r="B159">
        <f>VLOOKUP($B$4,'Deposition Curves'!A:OQ,(A159/2+6),FALSE)</f>
        <v>1.24719016E-3</v>
      </c>
      <c r="C159">
        <v>1</v>
      </c>
      <c r="D159">
        <f t="shared" si="13"/>
        <v>1.24719016E-3</v>
      </c>
      <c r="E159">
        <f t="shared" si="14"/>
        <v>1.2423752866666667E-3</v>
      </c>
      <c r="F159">
        <f t="shared" si="15"/>
        <v>1.2423752866666667E-3</v>
      </c>
      <c r="G159">
        <f t="shared" si="16"/>
        <v>1.2423752866666667E-3</v>
      </c>
      <c r="H159">
        <f t="shared" si="17"/>
        <v>1.2259738909090906E-3</v>
      </c>
      <c r="I159">
        <f t="shared" si="18"/>
        <v>1.13964018572549E-3</v>
      </c>
      <c r="J159">
        <v>272</v>
      </c>
      <c r="N159" s="33"/>
    </row>
    <row r="160" spans="1:14" x14ac:dyDescent="0.25">
      <c r="A160">
        <v>274</v>
      </c>
      <c r="B160">
        <f>VLOOKUP($B$4,'Deposition Curves'!A:OQ,(A160/2+6),FALSE)</f>
        <v>1.24233088E-3</v>
      </c>
      <c r="C160">
        <v>1</v>
      </c>
      <c r="D160">
        <f t="shared" si="13"/>
        <v>1.24233088E-3</v>
      </c>
      <c r="E160">
        <f t="shared" si="14"/>
        <v>1.2379088066666666E-3</v>
      </c>
      <c r="F160">
        <f t="shared" si="15"/>
        <v>1.2379088066666666E-3</v>
      </c>
      <c r="G160">
        <f t="shared" si="16"/>
        <v>1.2379088066666666E-3</v>
      </c>
      <c r="H160">
        <f t="shared" si="17"/>
        <v>1.2215995672727271E-3</v>
      </c>
      <c r="I160">
        <f t="shared" si="18"/>
        <v>1.1349160835294116E-3</v>
      </c>
      <c r="J160">
        <v>274</v>
      </c>
      <c r="N160" s="33"/>
    </row>
    <row r="161" spans="1:14" x14ac:dyDescent="0.25">
      <c r="A161">
        <v>276</v>
      </c>
      <c r="B161">
        <f>VLOOKUP($B$4,'Deposition Curves'!A:OQ,(A161/2+6),FALSE)</f>
        <v>1.23773804E-3</v>
      </c>
      <c r="C161">
        <v>1</v>
      </c>
      <c r="D161">
        <f t="shared" si="13"/>
        <v>1.23773804E-3</v>
      </c>
      <c r="E161">
        <f t="shared" si="14"/>
        <v>1.2342144933333334E-3</v>
      </c>
      <c r="F161">
        <f t="shared" si="15"/>
        <v>1.2342144933333334E-3</v>
      </c>
      <c r="G161">
        <f t="shared" si="16"/>
        <v>1.2342144933333334E-3</v>
      </c>
      <c r="H161">
        <f t="shared" si="17"/>
        <v>1.2172760327272727E-3</v>
      </c>
      <c r="I161">
        <f t="shared" si="18"/>
        <v>1.1301607142745096E-3</v>
      </c>
      <c r="J161">
        <v>276</v>
      </c>
      <c r="N161" s="33"/>
    </row>
    <row r="162" spans="1:14" x14ac:dyDescent="0.25">
      <c r="A162">
        <v>278</v>
      </c>
      <c r="B162">
        <f>VLOOKUP($B$4,'Deposition Curves'!A:OQ,(A162/2+6),FALSE)</f>
        <v>1.2341698000000001E-3</v>
      </c>
      <c r="C162">
        <v>1</v>
      </c>
      <c r="D162">
        <f t="shared" si="13"/>
        <v>1.2341698000000001E-3</v>
      </c>
      <c r="E162">
        <f t="shared" si="14"/>
        <v>1.2307588066666666E-3</v>
      </c>
      <c r="F162">
        <f t="shared" si="15"/>
        <v>1.2307588066666666E-3</v>
      </c>
      <c r="G162">
        <f t="shared" si="16"/>
        <v>1.2307588066666666E-3</v>
      </c>
      <c r="H162">
        <f t="shared" si="17"/>
        <v>1.2130226581818183E-3</v>
      </c>
      <c r="I162">
        <f t="shared" si="18"/>
        <v>1.1253800066666666E-3</v>
      </c>
      <c r="J162">
        <v>278</v>
      </c>
    </row>
    <row r="163" spans="1:14" x14ac:dyDescent="0.25">
      <c r="A163">
        <v>280</v>
      </c>
      <c r="B163">
        <f>VLOOKUP($B$4,'Deposition Curves'!A:OQ,(A163/2+6),FALSE)</f>
        <v>1.23086972E-3</v>
      </c>
      <c r="C163">
        <v>1</v>
      </c>
      <c r="D163">
        <f t="shared" si="13"/>
        <v>1.23086972E-3</v>
      </c>
      <c r="E163">
        <f t="shared" si="14"/>
        <v>1.2268302866666667E-3</v>
      </c>
      <c r="F163">
        <f t="shared" si="15"/>
        <v>1.2268302866666667E-3</v>
      </c>
      <c r="G163">
        <f t="shared" si="16"/>
        <v>1.2268302866666667E-3</v>
      </c>
      <c r="H163">
        <f t="shared" si="17"/>
        <v>1.2087841309090909E-3</v>
      </c>
      <c r="I163">
        <f t="shared" si="18"/>
        <v>1.1205639453333333E-3</v>
      </c>
      <c r="J163">
        <v>280</v>
      </c>
      <c r="N163" s="33"/>
    </row>
    <row r="164" spans="1:14" x14ac:dyDescent="0.25">
      <c r="A164">
        <v>282</v>
      </c>
      <c r="B164">
        <f>VLOOKUP($B$4,'Deposition Curves'!A:OQ,(A164/2+6),FALSE)</f>
        <v>1.22690416E-3</v>
      </c>
      <c r="C164">
        <v>1</v>
      </c>
      <c r="D164">
        <f t="shared" si="13"/>
        <v>1.22690416E-3</v>
      </c>
      <c r="E164">
        <f t="shared" si="14"/>
        <v>1.2224757333333333E-3</v>
      </c>
      <c r="F164">
        <f t="shared" si="15"/>
        <v>1.2224757333333333E-3</v>
      </c>
      <c r="G164">
        <f t="shared" si="16"/>
        <v>1.2224757333333333E-3</v>
      </c>
      <c r="H164">
        <f t="shared" si="17"/>
        <v>1.2045314472727271E-3</v>
      </c>
      <c r="I164">
        <f t="shared" si="18"/>
        <v>1.1157049991372548E-3</v>
      </c>
      <c r="J164">
        <v>282</v>
      </c>
      <c r="N164" s="33"/>
    </row>
    <row r="165" spans="1:14" x14ac:dyDescent="0.25">
      <c r="A165">
        <v>284</v>
      </c>
      <c r="B165">
        <f>VLOOKUP($B$4,'Deposition Curves'!A:OQ,(A165/2+6),FALSE)</f>
        <v>1.22249536E-3</v>
      </c>
      <c r="C165">
        <v>1</v>
      </c>
      <c r="D165">
        <f t="shared" si="13"/>
        <v>1.22249536E-3</v>
      </c>
      <c r="E165">
        <f t="shared" si="14"/>
        <v>1.2179571666666666E-3</v>
      </c>
      <c r="F165">
        <f t="shared" si="15"/>
        <v>1.2179571666666666E-3</v>
      </c>
      <c r="G165">
        <f t="shared" si="16"/>
        <v>1.2179571666666666E-3</v>
      </c>
      <c r="H165">
        <f t="shared" si="17"/>
        <v>1.2003210872727271E-3</v>
      </c>
      <c r="I165">
        <f t="shared" si="18"/>
        <v>1.1108115481568627E-3</v>
      </c>
      <c r="J165">
        <v>284</v>
      </c>
      <c r="N165" s="33"/>
    </row>
    <row r="166" spans="1:14" x14ac:dyDescent="0.25">
      <c r="A166">
        <v>286</v>
      </c>
      <c r="B166">
        <f>VLOOKUP($B$4,'Deposition Curves'!A:OQ,(A166/2+6),FALSE)</f>
        <v>1.2179687999999999E-3</v>
      </c>
      <c r="C166">
        <v>1</v>
      </c>
      <c r="D166">
        <f t="shared" si="13"/>
        <v>1.2179687999999999E-3</v>
      </c>
      <c r="E166">
        <f t="shared" si="14"/>
        <v>1.21339092E-3</v>
      </c>
      <c r="F166">
        <f t="shared" si="15"/>
        <v>1.21339092E-3</v>
      </c>
      <c r="G166">
        <f t="shared" si="16"/>
        <v>1.21339092E-3</v>
      </c>
      <c r="H166">
        <f t="shared" si="17"/>
        <v>1.1961960545454544E-3</v>
      </c>
      <c r="I166">
        <f t="shared" si="18"/>
        <v>1.1058951333333335E-3</v>
      </c>
      <c r="J166">
        <v>286</v>
      </c>
      <c r="N166" s="33"/>
    </row>
    <row r="167" spans="1:14" x14ac:dyDescent="0.25">
      <c r="A167">
        <v>288</v>
      </c>
      <c r="B167">
        <f>VLOOKUP($B$4,'Deposition Curves'!A:OQ,(A167/2+6),FALSE)</f>
        <v>1.2133724399999999E-3</v>
      </c>
      <c r="C167">
        <v>1</v>
      </c>
      <c r="D167">
        <f t="shared" si="13"/>
        <v>1.2133724399999999E-3</v>
      </c>
      <c r="E167">
        <f t="shared" si="14"/>
        <v>1.2087844599999998E-3</v>
      </c>
      <c r="F167">
        <f t="shared" si="15"/>
        <v>1.2087844599999998E-3</v>
      </c>
      <c r="G167">
        <f t="shared" si="16"/>
        <v>1.2087844599999998E-3</v>
      </c>
      <c r="H167">
        <f t="shared" si="17"/>
        <v>1.1922054254545453E-3</v>
      </c>
      <c r="I167">
        <f t="shared" si="18"/>
        <v>1.1009652580392158E-3</v>
      </c>
      <c r="J167">
        <v>288</v>
      </c>
    </row>
    <row r="168" spans="1:14" x14ac:dyDescent="0.25">
      <c r="A168">
        <v>290</v>
      </c>
      <c r="B168">
        <f>VLOOKUP($B$4,'Deposition Curves'!A:OQ,(A168/2+6),FALSE)</f>
        <v>1.2088869599999998E-3</v>
      </c>
      <c r="C168">
        <v>1</v>
      </c>
      <c r="D168">
        <f t="shared" si="13"/>
        <v>1.2088869599999998E-3</v>
      </c>
      <c r="E168">
        <f t="shared" si="14"/>
        <v>1.2038509133333332E-3</v>
      </c>
      <c r="F168">
        <f t="shared" si="15"/>
        <v>1.2038509133333332E-3</v>
      </c>
      <c r="G168">
        <f t="shared" si="16"/>
        <v>1.2038509133333332E-3</v>
      </c>
      <c r="H168">
        <f t="shared" si="17"/>
        <v>1.1883462000000001E-3</v>
      </c>
      <c r="I168">
        <f t="shared" si="18"/>
        <v>1.0960227156862747E-3</v>
      </c>
      <c r="J168">
        <v>290</v>
      </c>
      <c r="N168" s="33"/>
    </row>
    <row r="169" spans="1:14" x14ac:dyDescent="0.25">
      <c r="A169">
        <v>292</v>
      </c>
      <c r="B169">
        <f>VLOOKUP($B$4,'Deposition Curves'!A:OQ,(A169/2+6),FALSE)</f>
        <v>1.2037864799999999E-3</v>
      </c>
      <c r="C169">
        <v>1</v>
      </c>
      <c r="D169">
        <f t="shared" si="13"/>
        <v>1.2037864799999999E-3</v>
      </c>
      <c r="E169">
        <f t="shared" si="14"/>
        <v>1.19914148E-3</v>
      </c>
      <c r="F169">
        <f t="shared" si="15"/>
        <v>1.19914148E-3</v>
      </c>
      <c r="G169">
        <f t="shared" si="16"/>
        <v>1.19914148E-3</v>
      </c>
      <c r="H169">
        <f t="shared" si="17"/>
        <v>1.184549141818182E-3</v>
      </c>
      <c r="I169">
        <f t="shared" si="18"/>
        <v>1.0910479909803923E-3</v>
      </c>
      <c r="J169">
        <v>292</v>
      </c>
      <c r="N169" s="33"/>
    </row>
    <row r="170" spans="1:14" x14ac:dyDescent="0.25">
      <c r="A170">
        <v>294</v>
      </c>
      <c r="B170">
        <f>VLOOKUP($B$4,'Deposition Curves'!A:OQ,(A170/2+6),FALSE)</f>
        <v>1.1990725999999998E-3</v>
      </c>
      <c r="C170">
        <v>1</v>
      </c>
      <c r="D170">
        <f t="shared" si="13"/>
        <v>1.1990725999999998E-3</v>
      </c>
      <c r="E170">
        <f t="shared" si="14"/>
        <v>1.1948519199999998E-3</v>
      </c>
      <c r="F170">
        <f t="shared" si="15"/>
        <v>1.1948519199999998E-3</v>
      </c>
      <c r="G170">
        <f t="shared" si="16"/>
        <v>1.1948519199999998E-3</v>
      </c>
      <c r="H170">
        <f t="shared" si="17"/>
        <v>1.1808658654545454E-3</v>
      </c>
      <c r="I170">
        <f t="shared" si="18"/>
        <v>1.0860418934901962E-3</v>
      </c>
      <c r="J170">
        <v>294</v>
      </c>
      <c r="N170" s="33"/>
    </row>
    <row r="171" spans="1:14" x14ac:dyDescent="0.25">
      <c r="A171">
        <v>296</v>
      </c>
      <c r="B171">
        <f>VLOOKUP($B$4,'Deposition Curves'!A:OQ,(A171/2+6),FALSE)</f>
        <v>1.194772E-3</v>
      </c>
      <c r="C171">
        <v>1</v>
      </c>
      <c r="D171">
        <f t="shared" si="13"/>
        <v>1.194772E-3</v>
      </c>
      <c r="E171">
        <f t="shared" si="14"/>
        <v>1.1910202799999998E-3</v>
      </c>
      <c r="F171">
        <f t="shared" si="15"/>
        <v>1.1910202799999998E-3</v>
      </c>
      <c r="G171">
        <f t="shared" si="16"/>
        <v>1.1910202799999998E-3</v>
      </c>
      <c r="H171">
        <f t="shared" si="17"/>
        <v>1.1772649854545454E-3</v>
      </c>
      <c r="I171">
        <f t="shared" si="18"/>
        <v>1.0810008212549021E-3</v>
      </c>
      <c r="J171">
        <v>296</v>
      </c>
      <c r="N171" s="33"/>
    </row>
    <row r="172" spans="1:14" x14ac:dyDescent="0.25">
      <c r="A172">
        <v>298</v>
      </c>
      <c r="B172">
        <f>VLOOKUP($B$4,'Deposition Curves'!A:OQ,(A172/2+6),FALSE)</f>
        <v>1.1909509199999999E-3</v>
      </c>
      <c r="C172">
        <v>1</v>
      </c>
      <c r="D172">
        <f t="shared" si="13"/>
        <v>1.1909509199999999E-3</v>
      </c>
      <c r="E172">
        <f t="shared" si="14"/>
        <v>1.1875375199999999E-3</v>
      </c>
      <c r="F172">
        <f t="shared" si="15"/>
        <v>1.1875375199999999E-3</v>
      </c>
      <c r="G172">
        <f t="shared" si="16"/>
        <v>1.1875375199999999E-3</v>
      </c>
      <c r="H172">
        <f t="shared" si="17"/>
        <v>1.1736820763636362E-3</v>
      </c>
      <c r="I172">
        <f t="shared" si="18"/>
        <v>1.0759163093333336E-3</v>
      </c>
      <c r="J172">
        <v>298</v>
      </c>
      <c r="N172" s="33"/>
    </row>
    <row r="173" spans="1:14" x14ac:dyDescent="0.25">
      <c r="A173">
        <v>300</v>
      </c>
      <c r="B173">
        <f>VLOOKUP($B$4,'Deposition Curves'!A:OQ,(A173/2+6),FALSE)</f>
        <v>1.187546E-3</v>
      </c>
      <c r="C173">
        <v>1</v>
      </c>
      <c r="D173">
        <f t="shared" si="13"/>
        <v>1.187546E-3</v>
      </c>
      <c r="E173">
        <f t="shared" si="14"/>
        <v>1.1840828333333335E-3</v>
      </c>
      <c r="F173">
        <f t="shared" si="15"/>
        <v>1.1840828333333335E-3</v>
      </c>
      <c r="G173">
        <f t="shared" si="16"/>
        <v>1.1840828333333335E-3</v>
      </c>
      <c r="H173">
        <f t="shared" si="17"/>
        <v>1.170038709090909E-3</v>
      </c>
      <c r="I173">
        <f t="shared" si="18"/>
        <v>1.0707764408627452E-3</v>
      </c>
      <c r="J173">
        <v>300</v>
      </c>
      <c r="N173" s="33"/>
    </row>
    <row r="174" spans="1:14" x14ac:dyDescent="0.25">
      <c r="A174">
        <v>302</v>
      </c>
      <c r="B174">
        <f>VLOOKUP($B$4,'Deposition Curves'!A:OQ,(A174/2+6),FALSE)</f>
        <v>1.1840902000000001E-3</v>
      </c>
      <c r="C174">
        <v>1</v>
      </c>
      <c r="D174">
        <f t="shared" si="13"/>
        <v>1.1840902000000001E-3</v>
      </c>
      <c r="E174">
        <f t="shared" si="14"/>
        <v>1.1805951666666668E-3</v>
      </c>
      <c r="F174">
        <f t="shared" si="15"/>
        <v>1.1805951666666668E-3</v>
      </c>
      <c r="G174">
        <f t="shared" si="16"/>
        <v>1.1805951666666668E-3</v>
      </c>
      <c r="H174">
        <f t="shared" si="17"/>
        <v>1.1662675018181818E-3</v>
      </c>
      <c r="I174">
        <f t="shared" si="18"/>
        <v>1.0684410496800002E-3</v>
      </c>
      <c r="J174">
        <v>302</v>
      </c>
      <c r="N174" s="33"/>
    </row>
    <row r="175" spans="1:14" x14ac:dyDescent="0.25">
      <c r="A175">
        <v>304</v>
      </c>
      <c r="B175">
        <f>VLOOKUP($B$4,'Deposition Curves'!A:OQ,(A175/2+6),FALSE)</f>
        <v>1.1805902000000001E-3</v>
      </c>
      <c r="C175">
        <v>1</v>
      </c>
      <c r="D175">
        <f t="shared" si="13"/>
        <v>1.1805902000000001E-3</v>
      </c>
      <c r="E175">
        <f t="shared" si="14"/>
        <v>1.1771903466666668E-3</v>
      </c>
      <c r="F175">
        <f t="shared" si="15"/>
        <v>1.1771903466666668E-3</v>
      </c>
      <c r="G175">
        <f t="shared" si="16"/>
        <v>1.1771903466666668E-3</v>
      </c>
      <c r="H175">
        <f t="shared" si="17"/>
        <v>1.1623385389090907E-3</v>
      </c>
      <c r="I175">
        <f t="shared" si="18"/>
        <v>1.0660808629387756E-3</v>
      </c>
      <c r="J175">
        <v>304</v>
      </c>
      <c r="N175" s="33"/>
    </row>
    <row r="176" spans="1:14" x14ac:dyDescent="0.25">
      <c r="A176">
        <v>306</v>
      </c>
      <c r="B176">
        <f>VLOOKUP($B$4,'Deposition Curves'!A:OQ,(A176/2+6),FALSE)</f>
        <v>1.17712E-3</v>
      </c>
      <c r="C176">
        <v>1</v>
      </c>
      <c r="D176">
        <f t="shared" si="13"/>
        <v>1.17712E-3</v>
      </c>
      <c r="E176">
        <f t="shared" si="14"/>
        <v>1.1740547466666665E-3</v>
      </c>
      <c r="F176">
        <f t="shared" si="15"/>
        <v>1.1740547466666665E-3</v>
      </c>
      <c r="G176">
        <f t="shared" si="16"/>
        <v>1.1740547466666665E-3</v>
      </c>
      <c r="H176">
        <f t="shared" si="17"/>
        <v>1.1582606705454546E-3</v>
      </c>
      <c r="I176">
        <f t="shared" si="18"/>
        <v>1.0636952517500001E-3</v>
      </c>
      <c r="J176">
        <v>306</v>
      </c>
      <c r="N176" s="33"/>
    </row>
    <row r="177" spans="1:14" x14ac:dyDescent="0.25">
      <c r="A177">
        <v>308</v>
      </c>
      <c r="B177">
        <f>VLOOKUP($B$4,'Deposition Curves'!A:OQ,(A177/2+6),FALSE)</f>
        <v>1.17407188E-3</v>
      </c>
      <c r="C177">
        <v>1</v>
      </c>
      <c r="D177">
        <f t="shared" si="13"/>
        <v>1.17407188E-3</v>
      </c>
      <c r="E177">
        <f t="shared" si="14"/>
        <v>1.1708125066666665E-3</v>
      </c>
      <c r="F177">
        <f t="shared" si="15"/>
        <v>1.1708125066666665E-3</v>
      </c>
      <c r="G177">
        <f t="shared" si="16"/>
        <v>1.1708125066666665E-3</v>
      </c>
      <c r="H177">
        <f t="shared" si="17"/>
        <v>1.1540709967272729E-3</v>
      </c>
      <c r="I177">
        <f t="shared" si="18"/>
        <v>1.0612819592340425E-3</v>
      </c>
      <c r="J177">
        <v>308</v>
      </c>
      <c r="N177" s="33"/>
    </row>
    <row r="178" spans="1:14" x14ac:dyDescent="0.25">
      <c r="A178">
        <v>310</v>
      </c>
      <c r="B178">
        <f>VLOOKUP($B$4,'Deposition Curves'!A:OQ,(A178/2+6),FALSE)</f>
        <v>1.1709209599999998E-3</v>
      </c>
      <c r="C178">
        <v>1</v>
      </c>
      <c r="D178">
        <f t="shared" si="13"/>
        <v>1.1709209599999998E-3</v>
      </c>
      <c r="E178">
        <f t="shared" si="14"/>
        <v>1.1671114466666667E-3</v>
      </c>
      <c r="F178">
        <f t="shared" si="15"/>
        <v>1.1671114466666667E-3</v>
      </c>
      <c r="G178">
        <f t="shared" si="16"/>
        <v>1.1671114466666667E-3</v>
      </c>
      <c r="H178">
        <f t="shared" si="17"/>
        <v>1.1497453381818185E-3</v>
      </c>
      <c r="I178">
        <f t="shared" si="18"/>
        <v>1.0588300044347828E-3</v>
      </c>
      <c r="J178">
        <v>310</v>
      </c>
      <c r="N178" s="33"/>
    </row>
    <row r="179" spans="1:14" x14ac:dyDescent="0.25">
      <c r="A179">
        <v>312</v>
      </c>
      <c r="B179">
        <f>VLOOKUP($B$4,'Deposition Curves'!A:OQ,(A179/2+6),FALSE)</f>
        <v>1.1671193199999999E-3</v>
      </c>
      <c r="C179">
        <v>1</v>
      </c>
      <c r="D179">
        <f t="shared" si="13"/>
        <v>1.1671193199999999E-3</v>
      </c>
      <c r="E179">
        <f t="shared" si="14"/>
        <v>1.1632773333333333E-3</v>
      </c>
      <c r="F179">
        <f t="shared" si="15"/>
        <v>1.1632773333333333E-3</v>
      </c>
      <c r="G179">
        <f t="shared" si="16"/>
        <v>1.1632773333333333E-3</v>
      </c>
      <c r="H179">
        <f t="shared" si="17"/>
        <v>1.1452992316363637E-3</v>
      </c>
      <c r="I179">
        <f t="shared" si="18"/>
        <v>1.0563390943111111E-3</v>
      </c>
      <c r="J179">
        <v>312</v>
      </c>
      <c r="N179" s="33"/>
    </row>
    <row r="180" spans="1:14" x14ac:dyDescent="0.25">
      <c r="A180">
        <v>314</v>
      </c>
      <c r="B180">
        <f>VLOOKUP($B$4,'Deposition Curves'!A:OQ,(A180/2+6),FALSE)</f>
        <v>1.1632704400000001E-3</v>
      </c>
      <c r="C180">
        <v>1</v>
      </c>
      <c r="D180">
        <f t="shared" si="13"/>
        <v>1.1632704400000001E-3</v>
      </c>
      <c r="E180">
        <f t="shared" si="14"/>
        <v>1.1594136866666666E-3</v>
      </c>
      <c r="F180">
        <f t="shared" si="15"/>
        <v>1.1594136866666666E-3</v>
      </c>
      <c r="G180">
        <f t="shared" si="16"/>
        <v>1.1594136866666666E-3</v>
      </c>
      <c r="H180">
        <f t="shared" si="17"/>
        <v>1.1408103512727272E-3</v>
      </c>
      <c r="I180">
        <f t="shared" si="18"/>
        <v>1.0538213619090909E-3</v>
      </c>
      <c r="J180">
        <v>314</v>
      </c>
      <c r="N180" s="33"/>
    </row>
    <row r="181" spans="1:14" x14ac:dyDescent="0.25">
      <c r="A181">
        <v>316</v>
      </c>
      <c r="B181">
        <f>VLOOKUP($B$4,'Deposition Curves'!A:OQ,(A181/2+6),FALSE)</f>
        <v>1.15946292E-3</v>
      </c>
      <c r="C181">
        <v>1</v>
      </c>
      <c r="D181">
        <f t="shared" si="13"/>
        <v>1.15946292E-3</v>
      </c>
      <c r="E181">
        <f t="shared" si="14"/>
        <v>1.1552961333333332E-3</v>
      </c>
      <c r="F181">
        <f t="shared" si="15"/>
        <v>1.1552961333333332E-3</v>
      </c>
      <c r="G181">
        <f t="shared" si="16"/>
        <v>1.1552961333333332E-3</v>
      </c>
      <c r="H181">
        <f t="shared" si="17"/>
        <v>1.136281201090909E-3</v>
      </c>
      <c r="I181">
        <f t="shared" si="18"/>
        <v>1.051276034511628E-3</v>
      </c>
      <c r="J181">
        <v>316</v>
      </c>
    </row>
    <row r="182" spans="1:14" x14ac:dyDescent="0.25">
      <c r="A182">
        <v>318</v>
      </c>
      <c r="B182">
        <f>VLOOKUP($B$4,'Deposition Curves'!A:OQ,(A182/2+6),FALSE)</f>
        <v>1.15536E-3</v>
      </c>
      <c r="C182">
        <v>1</v>
      </c>
      <c r="D182">
        <f t="shared" si="13"/>
        <v>1.15536E-3</v>
      </c>
      <c r="E182">
        <f t="shared" si="14"/>
        <v>1.1508197066666666E-3</v>
      </c>
      <c r="F182">
        <f t="shared" si="15"/>
        <v>1.1508197066666666E-3</v>
      </c>
      <c r="G182">
        <f t="shared" si="16"/>
        <v>1.1508197066666666E-3</v>
      </c>
      <c r="H182">
        <f t="shared" si="17"/>
        <v>1.1316958269090907E-3</v>
      </c>
      <c r="I182">
        <f t="shared" si="18"/>
        <v>1.0487001562857143E-3</v>
      </c>
      <c r="J182">
        <v>318</v>
      </c>
      <c r="N182" s="33"/>
    </row>
    <row r="183" spans="1:14" x14ac:dyDescent="0.25">
      <c r="A183">
        <v>320</v>
      </c>
      <c r="B183">
        <f>VLOOKUP($B$4,'Deposition Curves'!A:OQ,(A183/2+6),FALSE)</f>
        <v>1.1508738799999999E-3</v>
      </c>
      <c r="C183">
        <v>1</v>
      </c>
      <c r="D183">
        <f t="shared" si="13"/>
        <v>1.1508738799999999E-3</v>
      </c>
      <c r="E183">
        <f t="shared" si="14"/>
        <v>1.1459993946666665E-3</v>
      </c>
      <c r="F183">
        <f t="shared" si="15"/>
        <v>1.1459993946666665E-3</v>
      </c>
      <c r="G183">
        <f t="shared" si="16"/>
        <v>1.1459993946666665E-3</v>
      </c>
      <c r="H183">
        <f t="shared" si="17"/>
        <v>1.1270663556363634E-3</v>
      </c>
      <c r="I183">
        <f t="shared" si="18"/>
        <v>1.0460986966829269E-3</v>
      </c>
      <c r="J183">
        <v>320</v>
      </c>
      <c r="N183" s="33"/>
    </row>
    <row r="184" spans="1:14" x14ac:dyDescent="0.25">
      <c r="A184">
        <v>322</v>
      </c>
      <c r="B184">
        <f>VLOOKUP($B$4,'Deposition Curves'!A:OQ,(A184/2+6),FALSE)</f>
        <v>1.1460627199999999E-3</v>
      </c>
      <c r="C184">
        <v>1</v>
      </c>
      <c r="D184">
        <f t="shared" si="13"/>
        <v>1.1460627199999999E-3</v>
      </c>
      <c r="E184">
        <f t="shared" si="14"/>
        <v>1.1408804666666666E-3</v>
      </c>
      <c r="F184">
        <f t="shared" si="15"/>
        <v>1.1408804666666666E-3</v>
      </c>
      <c r="G184">
        <f t="shared" si="16"/>
        <v>1.1408804666666666E-3</v>
      </c>
      <c r="H184">
        <f t="shared" si="17"/>
        <v>1.1223665469090908E-3</v>
      </c>
      <c r="I184">
        <f t="shared" si="18"/>
        <v>1.0434793171000001E-3</v>
      </c>
      <c r="J184">
        <v>322</v>
      </c>
      <c r="N184" s="33"/>
    </row>
    <row r="185" spans="1:14" x14ac:dyDescent="0.25">
      <c r="A185">
        <v>324</v>
      </c>
      <c r="B185">
        <f>VLOOKUP($B$4,'Deposition Curves'!A:OQ,(A185/2+6),FALSE)</f>
        <v>1.1408716080000001E-3</v>
      </c>
      <c r="C185">
        <v>1</v>
      </c>
      <c r="D185">
        <f t="shared" si="13"/>
        <v>1.1408716080000001E-3</v>
      </c>
      <c r="E185">
        <f t="shared" si="14"/>
        <v>1.1358066313333333E-3</v>
      </c>
      <c r="F185">
        <f t="shared" si="15"/>
        <v>1.1358066313333333E-3</v>
      </c>
      <c r="G185">
        <f t="shared" si="16"/>
        <v>1.1358066313333333E-3</v>
      </c>
      <c r="H185">
        <f t="shared" si="17"/>
        <v>1.1175886618181815E-3</v>
      </c>
      <c r="I185">
        <f t="shared" si="18"/>
        <v>1.0408489734358975E-3</v>
      </c>
      <c r="J185">
        <v>324</v>
      </c>
      <c r="N185" s="33"/>
    </row>
    <row r="186" spans="1:14" x14ac:dyDescent="0.25">
      <c r="A186">
        <v>326</v>
      </c>
      <c r="B186">
        <f>VLOOKUP($B$4,'Deposition Curves'!A:OQ,(A186/2+6),FALSE)</f>
        <v>1.1357336479999999E-3</v>
      </c>
      <c r="C186">
        <v>1</v>
      </c>
      <c r="D186">
        <f t="shared" si="13"/>
        <v>1.1357336479999999E-3</v>
      </c>
      <c r="E186">
        <f t="shared" si="14"/>
        <v>1.1310596060000002E-3</v>
      </c>
      <c r="F186">
        <f t="shared" si="15"/>
        <v>1.1310596060000002E-3</v>
      </c>
      <c r="G186">
        <f t="shared" si="16"/>
        <v>1.1310596060000002E-3</v>
      </c>
      <c r="H186">
        <f t="shared" si="17"/>
        <v>1.1127983589090907E-3</v>
      </c>
      <c r="I186">
        <f t="shared" si="18"/>
        <v>1.0382167988421053E-3</v>
      </c>
      <c r="J186">
        <v>326</v>
      </c>
      <c r="N186" s="33"/>
    </row>
    <row r="187" spans="1:14" x14ac:dyDescent="0.25">
      <c r="A187">
        <v>328</v>
      </c>
      <c r="B187">
        <f>VLOOKUP($B$4,'Deposition Curves'!A:OQ,(A187/2+6),FALSE)</f>
        <v>1.1310335880000001E-3</v>
      </c>
      <c r="C187">
        <v>1</v>
      </c>
      <c r="D187">
        <f t="shared" si="13"/>
        <v>1.1310335880000001E-3</v>
      </c>
      <c r="E187">
        <f t="shared" si="14"/>
        <v>1.1265009866666665E-3</v>
      </c>
      <c r="F187">
        <f t="shared" si="15"/>
        <v>1.1265009866666665E-3</v>
      </c>
      <c r="G187">
        <f t="shared" si="16"/>
        <v>1.1265009866666665E-3</v>
      </c>
      <c r="H187">
        <f t="shared" si="17"/>
        <v>1.108020149090909E-3</v>
      </c>
      <c r="I187">
        <f t="shared" si="18"/>
        <v>1.0355812083243244E-3</v>
      </c>
      <c r="J187">
        <v>328</v>
      </c>
      <c r="N187" s="33"/>
    </row>
    <row r="188" spans="1:14" x14ac:dyDescent="0.25">
      <c r="A188">
        <v>330</v>
      </c>
      <c r="B188">
        <f>VLOOKUP($B$4,'Deposition Curves'!A:OQ,(A188/2+6),FALSE)</f>
        <v>1.1264896359999999E-3</v>
      </c>
      <c r="C188">
        <v>1</v>
      </c>
      <c r="D188">
        <f t="shared" si="13"/>
        <v>1.1264896359999999E-3</v>
      </c>
      <c r="E188">
        <f t="shared" si="14"/>
        <v>1.1220477373333332E-3</v>
      </c>
      <c r="F188">
        <f t="shared" si="15"/>
        <v>1.1220477373333332E-3</v>
      </c>
      <c r="G188">
        <f t="shared" si="16"/>
        <v>1.1220477373333332E-3</v>
      </c>
      <c r="H188">
        <f t="shared" si="17"/>
        <v>1.1032127963636362E-3</v>
      </c>
      <c r="I188">
        <f t="shared" si="18"/>
        <v>1.0329297533333334E-3</v>
      </c>
      <c r="J188">
        <v>330</v>
      </c>
      <c r="N188" s="33"/>
    </row>
    <row r="189" spans="1:14" x14ac:dyDescent="0.25">
      <c r="A189">
        <v>332</v>
      </c>
      <c r="B189">
        <f>VLOOKUP($B$4,'Deposition Curves'!A:OQ,(A189/2+6),FALSE)</f>
        <v>1.1220137879999999E-3</v>
      </c>
      <c r="C189">
        <v>1</v>
      </c>
      <c r="D189">
        <f t="shared" si="13"/>
        <v>1.1220137879999999E-3</v>
      </c>
      <c r="E189">
        <f t="shared" si="14"/>
        <v>1.1177383533333331E-3</v>
      </c>
      <c r="F189">
        <f t="shared" si="15"/>
        <v>1.1177383533333331E-3</v>
      </c>
      <c r="G189">
        <f t="shared" si="16"/>
        <v>1.1177383533333331E-3</v>
      </c>
      <c r="H189">
        <f t="shared" si="17"/>
        <v>1.0983299738181818E-3</v>
      </c>
      <c r="I189">
        <f t="shared" si="18"/>
        <v>1.0302566138285715E-3</v>
      </c>
      <c r="J189">
        <v>332</v>
      </c>
      <c r="N189" s="33"/>
    </row>
    <row r="190" spans="1:14" x14ac:dyDescent="0.25">
      <c r="A190">
        <v>334</v>
      </c>
      <c r="B190">
        <f>VLOOKUP($B$4,'Deposition Curves'!A:OQ,(A190/2+6),FALSE)</f>
        <v>1.1177416359999998E-3</v>
      </c>
      <c r="C190">
        <v>1</v>
      </c>
      <c r="D190">
        <f t="shared" si="13"/>
        <v>1.1177416359999998E-3</v>
      </c>
      <c r="E190">
        <f t="shared" si="14"/>
        <v>1.113427432E-3</v>
      </c>
      <c r="F190">
        <f t="shared" si="15"/>
        <v>1.113427432E-3</v>
      </c>
      <c r="G190">
        <f t="shared" si="16"/>
        <v>1.113427432E-3</v>
      </c>
      <c r="H190">
        <f t="shared" si="17"/>
        <v>1.0933765523636362E-3</v>
      </c>
      <c r="I190">
        <f t="shared" si="18"/>
        <v>1.0275578734117645E-3</v>
      </c>
      <c r="J190">
        <v>334</v>
      </c>
      <c r="N190" s="33"/>
    </row>
    <row r="191" spans="1:14" x14ac:dyDescent="0.25">
      <c r="A191">
        <v>336</v>
      </c>
      <c r="B191">
        <f>VLOOKUP($B$4,'Deposition Curves'!A:OQ,(A191/2+6),FALSE)</f>
        <v>1.113449788E-3</v>
      </c>
      <c r="C191">
        <v>1</v>
      </c>
      <c r="D191">
        <f t="shared" si="13"/>
        <v>1.113449788E-3</v>
      </c>
      <c r="E191">
        <f t="shared" si="14"/>
        <v>1.1089968033333331E-3</v>
      </c>
      <c r="F191">
        <f t="shared" si="15"/>
        <v>1.1089968033333331E-3</v>
      </c>
      <c r="G191">
        <f t="shared" si="16"/>
        <v>1.1089968033333331E-3</v>
      </c>
      <c r="H191">
        <f t="shared" si="17"/>
        <v>1.0883687770909091E-3</v>
      </c>
      <c r="I191">
        <f t="shared" si="18"/>
        <v>1.024825032121212E-3</v>
      </c>
      <c r="J191">
        <v>336</v>
      </c>
      <c r="N191" s="33"/>
    </row>
    <row r="192" spans="1:14" x14ac:dyDescent="0.25">
      <c r="A192">
        <v>338</v>
      </c>
      <c r="B192">
        <f>VLOOKUP($B$4,'Deposition Curves'!A:OQ,(A192/2+6),FALSE)</f>
        <v>1.1090238039999998E-3</v>
      </c>
      <c r="C192">
        <v>1</v>
      </c>
      <c r="D192">
        <f t="shared" si="13"/>
        <v>1.1090238039999998E-3</v>
      </c>
      <c r="E192">
        <f t="shared" si="14"/>
        <v>1.1043238419999998E-3</v>
      </c>
      <c r="F192">
        <f t="shared" si="15"/>
        <v>1.1043238419999998E-3</v>
      </c>
      <c r="G192">
        <f t="shared" si="16"/>
        <v>1.1043238419999998E-3</v>
      </c>
      <c r="H192">
        <f t="shared" si="17"/>
        <v>1.0833032163636363E-3</v>
      </c>
      <c r="I192">
        <f t="shared" si="18"/>
        <v>1.0220555084999997E-3</v>
      </c>
      <c r="J192">
        <v>338</v>
      </c>
      <c r="N192" s="33"/>
    </row>
    <row r="193" spans="1:14" x14ac:dyDescent="0.25">
      <c r="A193">
        <v>340</v>
      </c>
      <c r="B193">
        <f>VLOOKUP($B$4,'Deposition Curves'!A:OQ,(A193/2+6),FALSE)</f>
        <v>1.104435816E-3</v>
      </c>
      <c r="C193">
        <v>1</v>
      </c>
      <c r="D193">
        <f t="shared" si="13"/>
        <v>1.104435816E-3</v>
      </c>
      <c r="E193">
        <f t="shared" si="14"/>
        <v>1.0991076226666665E-3</v>
      </c>
      <c r="F193">
        <f t="shared" si="15"/>
        <v>1.0991076226666665E-3</v>
      </c>
      <c r="G193">
        <f t="shared" si="16"/>
        <v>1.0991076226666665E-3</v>
      </c>
      <c r="H193">
        <f t="shared" si="17"/>
        <v>1.0781390640000001E-3</v>
      </c>
      <c r="I193">
        <f t="shared" si="18"/>
        <v>1.0192500796129033E-3</v>
      </c>
      <c r="J193">
        <v>340</v>
      </c>
      <c r="N193" s="33"/>
    </row>
    <row r="194" spans="1:14" x14ac:dyDescent="0.25">
      <c r="A194">
        <v>342</v>
      </c>
      <c r="B194">
        <f>VLOOKUP($B$4,'Deposition Curves'!A:OQ,(A194/2+6),FALSE)</f>
        <v>1.0991759839999999E-3</v>
      </c>
      <c r="C194">
        <v>1</v>
      </c>
      <c r="D194">
        <f t="shared" si="13"/>
        <v>1.0991759839999999E-3</v>
      </c>
      <c r="E194">
        <f t="shared" si="14"/>
        <v>1.0935630326666668E-3</v>
      </c>
      <c r="F194">
        <f t="shared" si="15"/>
        <v>1.0935630326666668E-3</v>
      </c>
      <c r="G194">
        <f t="shared" si="16"/>
        <v>1.0935630326666668E-3</v>
      </c>
      <c r="H194">
        <f t="shared" si="17"/>
        <v>1.0728456101818183E-3</v>
      </c>
      <c r="I194">
        <f t="shared" si="18"/>
        <v>1.0164105550666666E-3</v>
      </c>
      <c r="J194">
        <v>342</v>
      </c>
    </row>
    <row r="195" spans="1:14" x14ac:dyDescent="0.25">
      <c r="A195">
        <v>344</v>
      </c>
      <c r="B195">
        <f>VLOOKUP($B$4,'Deposition Curves'!A:OQ,(A195/2+6),FALSE)</f>
        <v>1.093505984E-3</v>
      </c>
      <c r="C195">
        <v>1</v>
      </c>
      <c r="D195">
        <f t="shared" si="13"/>
        <v>1.093505984E-3</v>
      </c>
      <c r="E195">
        <f t="shared" si="14"/>
        <v>1.0882320713333333E-3</v>
      </c>
      <c r="F195">
        <f t="shared" si="15"/>
        <v>1.0882320713333333E-3</v>
      </c>
      <c r="G195">
        <f t="shared" si="16"/>
        <v>1.0882320713333333E-3</v>
      </c>
      <c r="H195">
        <f t="shared" si="17"/>
        <v>1.0674705530909091E-3</v>
      </c>
      <c r="I195">
        <f t="shared" si="18"/>
        <v>1.0135565747586208E-3</v>
      </c>
      <c r="J195">
        <v>344</v>
      </c>
      <c r="N195" s="33"/>
    </row>
    <row r="196" spans="1:14" x14ac:dyDescent="0.25">
      <c r="A196">
        <v>346</v>
      </c>
      <c r="B196">
        <f>VLOOKUP($B$4,'Deposition Curves'!A:OQ,(A196/2+6),FALSE)</f>
        <v>1.088178276E-3</v>
      </c>
      <c r="C196">
        <v>1</v>
      </c>
      <c r="D196">
        <f t="shared" si="13"/>
        <v>1.088178276E-3</v>
      </c>
      <c r="E196">
        <f t="shared" si="14"/>
        <v>1.083170724E-3</v>
      </c>
      <c r="F196">
        <f t="shared" si="15"/>
        <v>1.083170724E-3</v>
      </c>
      <c r="G196">
        <f t="shared" si="16"/>
        <v>1.083170724E-3</v>
      </c>
      <c r="H196">
        <f t="shared" si="17"/>
        <v>1.0620202549090909E-3</v>
      </c>
      <c r="I196">
        <f t="shared" si="18"/>
        <v>1.0107012387142857E-3</v>
      </c>
      <c r="J196">
        <v>346</v>
      </c>
      <c r="N196" s="33"/>
    </row>
    <row r="197" spans="1:14" x14ac:dyDescent="0.25">
      <c r="A197">
        <v>348</v>
      </c>
      <c r="B197">
        <f>VLOOKUP($B$4,'Deposition Curves'!A:OQ,(A197/2+6),FALSE)</f>
        <v>1.0831733399999999E-3</v>
      </c>
      <c r="C197">
        <v>1</v>
      </c>
      <c r="D197">
        <f t="shared" si="13"/>
        <v>1.0831733399999999E-3</v>
      </c>
      <c r="E197">
        <f t="shared" si="14"/>
        <v>1.0780937933333335E-3</v>
      </c>
      <c r="F197">
        <f t="shared" si="15"/>
        <v>1.0780937933333335E-3</v>
      </c>
      <c r="G197">
        <f t="shared" si="16"/>
        <v>1.0780937933333335E-3</v>
      </c>
      <c r="H197">
        <f t="shared" si="17"/>
        <v>1.056422881090909E-3</v>
      </c>
      <c r="I197">
        <f t="shared" si="18"/>
        <v>1.0078317188148148E-3</v>
      </c>
      <c r="J197">
        <v>348</v>
      </c>
      <c r="N197" s="33"/>
    </row>
    <row r="198" spans="1:14" x14ac:dyDescent="0.25">
      <c r="A198">
        <v>350</v>
      </c>
      <c r="B198">
        <f>VLOOKUP($B$4,'Deposition Curves'!A:OQ,(A198/2+6),FALSE)</f>
        <v>1.0781527080000002E-3</v>
      </c>
      <c r="C198">
        <v>1</v>
      </c>
      <c r="D198">
        <f t="shared" si="13"/>
        <v>1.0781527080000002E-3</v>
      </c>
      <c r="E198">
        <f t="shared" si="14"/>
        <v>1.0727988686666666E-3</v>
      </c>
      <c r="F198">
        <f t="shared" si="15"/>
        <v>1.0727988686666666E-3</v>
      </c>
      <c r="G198">
        <f t="shared" si="16"/>
        <v>1.0727988686666666E-3</v>
      </c>
      <c r="H198">
        <f t="shared" si="17"/>
        <v>1.0506381545454543E-3</v>
      </c>
      <c r="I198">
        <f t="shared" si="18"/>
        <v>1.0049339641538461E-3</v>
      </c>
      <c r="J198">
        <v>350</v>
      </c>
      <c r="N198" s="33"/>
    </row>
    <row r="199" spans="1:14" x14ac:dyDescent="0.25">
      <c r="A199">
        <v>352</v>
      </c>
      <c r="B199">
        <f>VLOOKUP($B$4,'Deposition Curves'!A:OQ,(A199/2+6),FALSE)</f>
        <v>1.072778588E-3</v>
      </c>
      <c r="C199">
        <v>1</v>
      </c>
      <c r="D199">
        <f t="shared" si="13"/>
        <v>1.072778588E-3</v>
      </c>
      <c r="E199">
        <f t="shared" si="14"/>
        <v>1.0675898839999998E-3</v>
      </c>
      <c r="F199">
        <f t="shared" si="15"/>
        <v>1.0675898839999998E-3</v>
      </c>
      <c r="G199">
        <f t="shared" si="16"/>
        <v>1.0675898839999998E-3</v>
      </c>
      <c r="H199">
        <f t="shared" si="17"/>
        <v>1.044697548E-3</v>
      </c>
      <c r="I199">
        <f t="shared" si="18"/>
        <v>1.0020052144E-3</v>
      </c>
      <c r="J199">
        <v>352</v>
      </c>
    </row>
    <row r="200" spans="1:14" x14ac:dyDescent="0.25">
      <c r="A200">
        <v>354</v>
      </c>
      <c r="B200">
        <f>VLOOKUP($B$4,'Deposition Curves'!A:OQ,(A200/2+6),FALSE)</f>
        <v>1.0675261519999999E-3</v>
      </c>
      <c r="C200">
        <v>1</v>
      </c>
      <c r="D200">
        <f t="shared" si="13"/>
        <v>1.0675261519999999E-3</v>
      </c>
      <c r="E200">
        <f t="shared" si="14"/>
        <v>1.062646534E-3</v>
      </c>
      <c r="F200">
        <f t="shared" si="15"/>
        <v>1.062646534E-3</v>
      </c>
      <c r="G200">
        <f t="shared" si="16"/>
        <v>1.062646534E-3</v>
      </c>
      <c r="H200">
        <f t="shared" si="17"/>
        <v>1.0386504898181818E-3</v>
      </c>
      <c r="I200">
        <f t="shared" si="18"/>
        <v>9.9905632383333332E-4</v>
      </c>
      <c r="J200">
        <v>354</v>
      </c>
      <c r="N200" s="33"/>
    </row>
    <row r="201" spans="1:14" x14ac:dyDescent="0.25">
      <c r="A201">
        <v>356</v>
      </c>
      <c r="B201">
        <f>VLOOKUP($B$4,'Deposition Curves'!A:OQ,(A201/2+6),FALSE)</f>
        <v>1.0626561079999999E-3</v>
      </c>
      <c r="C201">
        <v>1</v>
      </c>
      <c r="D201">
        <f t="shared" si="13"/>
        <v>1.0626561079999999E-3</v>
      </c>
      <c r="E201">
        <f t="shared" si="14"/>
        <v>1.0576314526666668E-3</v>
      </c>
      <c r="F201">
        <f t="shared" si="15"/>
        <v>1.0576314526666668E-3</v>
      </c>
      <c r="G201">
        <f t="shared" si="16"/>
        <v>1.0576314526666668E-3</v>
      </c>
      <c r="H201">
        <f t="shared" si="17"/>
        <v>1.0324942076363635E-3</v>
      </c>
      <c r="I201">
        <f t="shared" si="18"/>
        <v>9.9607937478260857E-4</v>
      </c>
      <c r="J201">
        <v>356</v>
      </c>
      <c r="N201" s="33"/>
    </row>
    <row r="202" spans="1:14" x14ac:dyDescent="0.25">
      <c r="A202">
        <v>358</v>
      </c>
      <c r="B202">
        <f>VLOOKUP($B$4,'Deposition Curves'!A:OQ,(A202/2+6),FALSE)</f>
        <v>1.0577286200000001E-3</v>
      </c>
      <c r="C202">
        <v>1</v>
      </c>
      <c r="D202">
        <f t="shared" si="13"/>
        <v>1.0577286200000001E-3</v>
      </c>
      <c r="E202">
        <f t="shared" si="14"/>
        <v>1.0521348260000001E-3</v>
      </c>
      <c r="F202">
        <f t="shared" si="15"/>
        <v>1.0521348260000001E-3</v>
      </c>
      <c r="G202">
        <f t="shared" si="16"/>
        <v>1.0521348260000001E-3</v>
      </c>
      <c r="H202">
        <f t="shared" si="17"/>
        <v>1.0262456479999999E-3</v>
      </c>
      <c r="I202">
        <f t="shared" si="18"/>
        <v>9.9305315963636362E-4</v>
      </c>
      <c r="J202">
        <v>358</v>
      </c>
      <c r="N202" s="33"/>
    </row>
    <row r="203" spans="1:14" x14ac:dyDescent="0.25">
      <c r="A203">
        <v>360</v>
      </c>
      <c r="B203">
        <f>VLOOKUP($B$4,'Deposition Curves'!A:OQ,(A203/2+6),FALSE)</f>
        <v>1.0522181280000001E-3</v>
      </c>
      <c r="C203">
        <v>1</v>
      </c>
      <c r="D203">
        <f t="shared" si="13"/>
        <v>1.0522181280000001E-3</v>
      </c>
      <c r="E203">
        <f t="shared" si="14"/>
        <v>1.0461832966666667E-3</v>
      </c>
      <c r="F203">
        <f t="shared" si="15"/>
        <v>1.0461832966666667E-3</v>
      </c>
      <c r="G203">
        <f t="shared" si="16"/>
        <v>1.0461832966666667E-3</v>
      </c>
      <c r="H203">
        <f t="shared" si="17"/>
        <v>1.0199567436363635E-3</v>
      </c>
      <c r="I203">
        <f t="shared" si="18"/>
        <v>9.899733758095238E-4</v>
      </c>
      <c r="J203">
        <v>360</v>
      </c>
      <c r="N203" s="33"/>
    </row>
    <row r="204" spans="1:14" x14ac:dyDescent="0.25">
      <c r="A204">
        <v>362</v>
      </c>
      <c r="B204">
        <f>VLOOKUP($B$4,'Deposition Curves'!A:OQ,(A204/2+6),FALSE)</f>
        <v>1.0462078239999999E-3</v>
      </c>
      <c r="C204">
        <v>1</v>
      </c>
      <c r="D204">
        <f t="shared" si="13"/>
        <v>1.0462078239999999E-3</v>
      </c>
      <c r="E204">
        <f t="shared" si="14"/>
        <v>1.0399936586666665E-3</v>
      </c>
      <c r="F204">
        <f t="shared" si="15"/>
        <v>1.0399936586666665E-3</v>
      </c>
      <c r="G204">
        <f t="shared" si="16"/>
        <v>1.0399936586666665E-3</v>
      </c>
      <c r="H204">
        <f t="shared" si="17"/>
        <v>1.0136699559999999E-3</v>
      </c>
      <c r="I204">
        <f t="shared" si="18"/>
        <v>9.8686113819999996E-4</v>
      </c>
      <c r="J204">
        <v>362</v>
      </c>
      <c r="N204" s="33"/>
    </row>
    <row r="205" spans="1:14" x14ac:dyDescent="0.25">
      <c r="A205">
        <v>364</v>
      </c>
      <c r="B205">
        <f>VLOOKUP($B$4,'Deposition Curves'!A:OQ,(A205/2+6),FALSE)</f>
        <v>1.0400503559999997E-3</v>
      </c>
      <c r="C205">
        <v>1</v>
      </c>
      <c r="D205">
        <f t="shared" si="13"/>
        <v>1.0400503559999997E-3</v>
      </c>
      <c r="E205">
        <f t="shared" si="14"/>
        <v>1.033478056E-3</v>
      </c>
      <c r="F205">
        <f t="shared" si="15"/>
        <v>1.033478056E-3</v>
      </c>
      <c r="G205">
        <f t="shared" si="16"/>
        <v>1.033478056E-3</v>
      </c>
      <c r="H205">
        <f t="shared" si="17"/>
        <v>1.0074090774545455E-3</v>
      </c>
      <c r="I205">
        <f t="shared" si="18"/>
        <v>9.8373762842105276E-4</v>
      </c>
      <c r="J205">
        <v>364</v>
      </c>
      <c r="N205" s="33"/>
    </row>
    <row r="206" spans="1:14" x14ac:dyDescent="0.25">
      <c r="A206">
        <v>366</v>
      </c>
      <c r="B206">
        <f>VLOOKUP($B$4,'Deposition Curves'!A:OQ,(A206/2+6),FALSE)</f>
        <v>1.0335527039999999E-3</v>
      </c>
      <c r="C206">
        <v>1</v>
      </c>
      <c r="D206">
        <f t="shared" si="13"/>
        <v>1.0335527039999999E-3</v>
      </c>
      <c r="E206">
        <f t="shared" si="14"/>
        <v>1.026587118E-3</v>
      </c>
      <c r="F206">
        <f t="shared" si="15"/>
        <v>1.026587118E-3</v>
      </c>
      <c r="G206">
        <f t="shared" si="16"/>
        <v>1.026587118E-3</v>
      </c>
      <c r="H206">
        <f t="shared" si="17"/>
        <v>1.0012006999999999E-3</v>
      </c>
      <c r="I206">
        <f t="shared" si="18"/>
        <v>9.8060914355555581E-4</v>
      </c>
      <c r="J206">
        <v>366</v>
      </c>
      <c r="N206" s="33"/>
    </row>
    <row r="207" spans="1:14" x14ac:dyDescent="0.25">
      <c r="A207">
        <v>368</v>
      </c>
      <c r="B207">
        <f>VLOOKUP($B$4,'Deposition Curves'!A:OQ,(A207/2+6),FALSE)</f>
        <v>1.0266071640000001E-3</v>
      </c>
      <c r="C207">
        <v>1</v>
      </c>
      <c r="D207">
        <f t="shared" si="13"/>
        <v>1.0266071640000001E-3</v>
      </c>
      <c r="E207">
        <f t="shared" si="14"/>
        <v>1.0195964319999998E-3</v>
      </c>
      <c r="F207">
        <f t="shared" si="15"/>
        <v>1.0195964319999998E-3</v>
      </c>
      <c r="G207">
        <f t="shared" si="16"/>
        <v>1.0195964319999998E-3</v>
      </c>
      <c r="H207">
        <f t="shared" si="17"/>
        <v>9.9510910509090916E-4</v>
      </c>
      <c r="I207">
        <f t="shared" si="18"/>
        <v>9.7749481647058838E-4</v>
      </c>
      <c r="J207">
        <v>368</v>
      </c>
      <c r="N207" s="33"/>
    </row>
    <row r="208" spans="1:14" x14ac:dyDescent="0.25">
      <c r="A208">
        <v>370</v>
      </c>
      <c r="B208">
        <f>VLOOKUP($B$4,'Deposition Curves'!A:OQ,(A208/2+6),FALSE)</f>
        <v>1.0195413479999998E-3</v>
      </c>
      <c r="C208">
        <v>1</v>
      </c>
      <c r="D208">
        <f t="shared" si="13"/>
        <v>1.0195413479999998E-3</v>
      </c>
      <c r="E208">
        <f t="shared" si="14"/>
        <v>1.0128377399999998E-3</v>
      </c>
      <c r="F208">
        <f t="shared" si="15"/>
        <v>1.0128377399999998E-3</v>
      </c>
      <c r="G208">
        <f t="shared" si="16"/>
        <v>1.0128377399999998E-3</v>
      </c>
      <c r="H208">
        <f t="shared" si="17"/>
        <v>9.8917234290909085E-4</v>
      </c>
      <c r="I208">
        <f t="shared" si="18"/>
        <v>9.7442529474999992E-4</v>
      </c>
      <c r="J208">
        <v>370</v>
      </c>
      <c r="N208" s="33"/>
    </row>
    <row r="209" spans="1:14" x14ac:dyDescent="0.25">
      <c r="A209">
        <v>372</v>
      </c>
      <c r="B209">
        <f>VLOOKUP($B$4,'Deposition Curves'!A:OQ,(A209/2+6),FALSE)</f>
        <v>1.0128060360000001E-3</v>
      </c>
      <c r="C209">
        <v>1</v>
      </c>
      <c r="D209">
        <f t="shared" si="13"/>
        <v>1.0128060360000001E-3</v>
      </c>
      <c r="E209">
        <f t="shared" si="14"/>
        <v>1.0062761459999998E-3</v>
      </c>
      <c r="F209">
        <f t="shared" si="15"/>
        <v>1.0062761459999998E-3</v>
      </c>
      <c r="G209">
        <f t="shared" si="16"/>
        <v>1.0062761459999998E-3</v>
      </c>
      <c r="H209">
        <f t="shared" si="17"/>
        <v>9.8332094763636368E-4</v>
      </c>
      <c r="I209">
        <f t="shared" si="18"/>
        <v>9.7141755786666663E-4</v>
      </c>
      <c r="J209">
        <v>372</v>
      </c>
      <c r="N209" s="33"/>
    </row>
    <row r="210" spans="1:14" x14ac:dyDescent="0.25">
      <c r="A210">
        <v>374</v>
      </c>
      <c r="B210">
        <f>VLOOKUP($B$4,'Deposition Curves'!A:OQ,(A210/2+6),FALSE)</f>
        <v>1.0062609479999998E-3</v>
      </c>
      <c r="C210">
        <v>1</v>
      </c>
      <c r="D210">
        <f t="shared" si="13"/>
        <v>1.0062609479999998E-3</v>
      </c>
      <c r="E210">
        <f t="shared" si="14"/>
        <v>9.9990184866666654E-4</v>
      </c>
      <c r="F210">
        <f t="shared" si="15"/>
        <v>9.9990184866666654E-4</v>
      </c>
      <c r="G210">
        <f t="shared" si="16"/>
        <v>9.9990184866666654E-4</v>
      </c>
      <c r="H210">
        <f t="shared" si="17"/>
        <v>9.7747271781818169E-4</v>
      </c>
      <c r="I210">
        <f t="shared" si="18"/>
        <v>9.6846123799999991E-4</v>
      </c>
      <c r="J210">
        <v>374</v>
      </c>
      <c r="N210" s="33"/>
    </row>
    <row r="211" spans="1:14" x14ac:dyDescent="0.25">
      <c r="A211">
        <v>376</v>
      </c>
      <c r="B211">
        <f>VLOOKUP($B$4,'Deposition Curves'!A:OQ,(A211/2+6),FALSE)</f>
        <v>9.9980704799999993E-4</v>
      </c>
      <c r="C211">
        <v>1</v>
      </c>
      <c r="D211">
        <f t="shared" si="13"/>
        <v>9.9980704799999993E-4</v>
      </c>
      <c r="E211">
        <f t="shared" si="14"/>
        <v>9.9400758799999991E-4</v>
      </c>
      <c r="F211">
        <f t="shared" si="15"/>
        <v>9.9400758799999991E-4</v>
      </c>
      <c r="G211">
        <f t="shared" si="16"/>
        <v>9.9400758799999991E-4</v>
      </c>
      <c r="H211">
        <f t="shared" si="17"/>
        <v>9.716288058181817E-4</v>
      </c>
      <c r="I211">
        <f t="shared" si="18"/>
        <v>9.6555356799999986E-4</v>
      </c>
      <c r="J211">
        <v>376</v>
      </c>
      <c r="N211" s="33"/>
    </row>
    <row r="212" spans="1:14" x14ac:dyDescent="0.25">
      <c r="A212">
        <v>378</v>
      </c>
      <c r="B212">
        <f>VLOOKUP($B$4,'Deposition Curves'!A:OQ,(A212/2+6),FALSE)</f>
        <v>9.9392195199999992E-4</v>
      </c>
      <c r="C212">
        <v>1</v>
      </c>
      <c r="D212">
        <f t="shared" si="13"/>
        <v>9.9392195199999992E-4</v>
      </c>
      <c r="E212">
        <f t="shared" si="14"/>
        <v>9.8853135066666645E-4</v>
      </c>
      <c r="F212">
        <f t="shared" si="15"/>
        <v>9.8853135066666645E-4</v>
      </c>
      <c r="G212">
        <f t="shared" si="16"/>
        <v>9.8853135066666645E-4</v>
      </c>
      <c r="H212">
        <f t="shared" si="17"/>
        <v>9.6577924618181804E-4</v>
      </c>
      <c r="I212">
        <f t="shared" si="18"/>
        <v>9.626991113333332E-4</v>
      </c>
      <c r="J212">
        <v>378</v>
      </c>
      <c r="N212" s="33"/>
    </row>
    <row r="213" spans="1:14" x14ac:dyDescent="0.25">
      <c r="A213">
        <v>380</v>
      </c>
      <c r="B213">
        <f>VLOOKUP($B$4,'Deposition Curves'!A:OQ,(A213/2+6),FALSE)</f>
        <v>9.8855067199999985E-4</v>
      </c>
      <c r="C213">
        <v>1</v>
      </c>
      <c r="D213">
        <f t="shared" si="13"/>
        <v>9.8855067199999985E-4</v>
      </c>
      <c r="E213">
        <f t="shared" si="14"/>
        <v>9.8302378133333329E-4</v>
      </c>
      <c r="F213">
        <f t="shared" si="15"/>
        <v>9.8302378133333329E-4</v>
      </c>
      <c r="G213">
        <f t="shared" si="16"/>
        <v>9.8302378133333329E-4</v>
      </c>
      <c r="H213">
        <f t="shared" si="17"/>
        <v>9.5986067127272717E-4</v>
      </c>
      <c r="I213">
        <f t="shared" si="18"/>
        <v>9.5986067127272717E-4</v>
      </c>
      <c r="J213">
        <v>380</v>
      </c>
      <c r="N213" s="33"/>
    </row>
    <row r="214" spans="1:14" x14ac:dyDescent="0.25">
      <c r="A214">
        <v>382</v>
      </c>
      <c r="B214">
        <f>VLOOKUP($B$4,'Deposition Curves'!A:OQ,(A214/2+6),FALSE)</f>
        <v>9.8306346399999983E-4</v>
      </c>
      <c r="C214">
        <v>1</v>
      </c>
      <c r="D214">
        <f t="shared" si="13"/>
        <v>9.8306346399999983E-4</v>
      </c>
      <c r="E214">
        <f t="shared" si="14"/>
        <v>9.7736238466666642E-4</v>
      </c>
      <c r="F214">
        <f t="shared" si="15"/>
        <v>9.7736238466666642E-4</v>
      </c>
      <c r="G214">
        <f t="shared" si="16"/>
        <v>9.7736238466666642E-4</v>
      </c>
      <c r="H214">
        <f t="shared" si="17"/>
        <v>9.5699167119999979E-4</v>
      </c>
      <c r="I214">
        <f t="shared" si="18"/>
        <v>9.5699167119999979E-4</v>
      </c>
      <c r="J214">
        <v>382</v>
      </c>
      <c r="N214" s="33"/>
    </row>
    <row r="215" spans="1:14" x14ac:dyDescent="0.25">
      <c r="A215">
        <v>384</v>
      </c>
      <c r="B215">
        <f>VLOOKUP($B$4,'Deposition Curves'!A:OQ,(A215/2+6),FALSE)</f>
        <v>9.7733815999999992E-4</v>
      </c>
      <c r="C215">
        <v>1</v>
      </c>
      <c r="D215">
        <f t="shared" si="13"/>
        <v>9.7733815999999992E-4</v>
      </c>
      <c r="E215">
        <f t="shared" si="14"/>
        <v>9.7181935599999995E-4</v>
      </c>
      <c r="F215">
        <f t="shared" si="15"/>
        <v>9.7181935599999995E-4</v>
      </c>
      <c r="G215">
        <f t="shared" si="16"/>
        <v>9.7181935599999995E-4</v>
      </c>
      <c r="H215">
        <f t="shared" si="17"/>
        <v>9.5409480533333328E-4</v>
      </c>
      <c r="I215">
        <f t="shared" si="18"/>
        <v>9.5409480533333328E-4</v>
      </c>
      <c r="J215">
        <v>384</v>
      </c>
      <c r="N215" s="33"/>
    </row>
    <row r="216" spans="1:14" x14ac:dyDescent="0.25">
      <c r="A216">
        <v>386</v>
      </c>
      <c r="B216">
        <f>VLOOKUP($B$4,'Deposition Curves'!A:OQ,(A216/2+6),FALSE)</f>
        <v>9.7175820399999992E-4</v>
      </c>
      <c r="C216">
        <v>1</v>
      </c>
      <c r="D216">
        <f t="shared" si="13"/>
        <v>9.7175820399999992E-4</v>
      </c>
      <c r="E216">
        <f t="shared" si="14"/>
        <v>9.665402706666666E-4</v>
      </c>
      <c r="F216">
        <f t="shared" si="15"/>
        <v>9.665402706666666E-4</v>
      </c>
      <c r="G216">
        <f t="shared" si="16"/>
        <v>9.665402706666666E-4</v>
      </c>
      <c r="H216">
        <f t="shared" si="17"/>
        <v>9.5118938599999994E-4</v>
      </c>
      <c r="I216">
        <f t="shared" si="18"/>
        <v>9.5118938599999994E-4</v>
      </c>
      <c r="J216">
        <v>386</v>
      </c>
      <c r="N216" s="33"/>
    </row>
    <row r="217" spans="1:14" x14ac:dyDescent="0.25">
      <c r="A217">
        <v>388</v>
      </c>
      <c r="B217">
        <f>VLOOKUP($B$4,'Deposition Curves'!A:OQ,(A217/2+6),FALSE)</f>
        <v>9.6654515999999987E-4</v>
      </c>
      <c r="C217">
        <v>1</v>
      </c>
      <c r="D217">
        <f t="shared" ref="D217:D280" si="19">IF(B217=0," ",B217*C217)</f>
        <v>9.6654515999999987E-4</v>
      </c>
      <c r="E217">
        <f t="shared" ref="E217:E280" si="20">IF(B218=0," ",AVERAGE(AVERAGE(D217:D218),D218,AVERAGE(D218:D219)))</f>
        <v>9.6115537999999989E-4</v>
      </c>
      <c r="F217">
        <f t="shared" ref="F217:F280" si="21">IF(B218=0," ",AVERAGE(AVERAGE(D217:D218),D218,AVERAGE(D218:D219)))</f>
        <v>9.6115537999999989E-4</v>
      </c>
      <c r="G217">
        <f t="shared" ref="G217:G280" si="22">IF(B218=0," ",AVERAGE(AVERAGE(D217:D218),D218,AVERAGE(D218:D219)))</f>
        <v>9.6115537999999989E-4</v>
      </c>
      <c r="H217">
        <f t="shared" ref="H217:H280" si="23">IF(B218=0," ",AVERAGE(D217:D227))</f>
        <v>9.4825098342857152E-4</v>
      </c>
      <c r="I217">
        <f t="shared" ref="I217:I280" si="24">IF(B218=0," ",AVERAGE(D217:D267))</f>
        <v>9.4825098342857152E-4</v>
      </c>
      <c r="J217">
        <v>388</v>
      </c>
      <c r="N217" s="33"/>
    </row>
    <row r="218" spans="1:14" x14ac:dyDescent="0.25">
      <c r="A218">
        <v>390</v>
      </c>
      <c r="B218">
        <f>VLOOKUP($B$4,'Deposition Curves'!A:OQ,(A218/2+6),FALSE)</f>
        <v>9.6130277999999995E-4</v>
      </c>
      <c r="C218">
        <v>1</v>
      </c>
      <c r="D218">
        <f t="shared" si="19"/>
        <v>9.6130277999999995E-4</v>
      </c>
      <c r="E218">
        <f t="shared" si="20"/>
        <v>9.5508038133333337E-4</v>
      </c>
      <c r="F218">
        <f t="shared" si="21"/>
        <v>9.5508038133333337E-4</v>
      </c>
      <c r="G218">
        <f t="shared" si="22"/>
        <v>9.5508038133333337E-4</v>
      </c>
      <c r="H218">
        <f t="shared" si="23"/>
        <v>9.452019540000001E-4</v>
      </c>
      <c r="I218">
        <f t="shared" si="24"/>
        <v>9.452019540000001E-4</v>
      </c>
      <c r="J218">
        <v>390</v>
      </c>
      <c r="N218" s="33"/>
    </row>
    <row r="219" spans="1:14" x14ac:dyDescent="0.25">
      <c r="A219">
        <v>392</v>
      </c>
      <c r="B219">
        <f>VLOOKUP($B$4,'Deposition Curves'!A:OQ,(A219/2+6),FALSE)</f>
        <v>9.5517599999999996E-4</v>
      </c>
      <c r="C219">
        <v>1</v>
      </c>
      <c r="D219">
        <f t="shared" si="19"/>
        <v>9.5517599999999996E-4</v>
      </c>
      <c r="E219">
        <f t="shared" si="20"/>
        <v>9.4850932466666665E-4</v>
      </c>
      <c r="F219">
        <f t="shared" si="21"/>
        <v>9.4850932466666665E-4</v>
      </c>
      <c r="G219">
        <f t="shared" si="22"/>
        <v>9.4850932466666665E-4</v>
      </c>
      <c r="H219">
        <f t="shared" si="23"/>
        <v>9.4198178879999987E-4</v>
      </c>
      <c r="I219">
        <f t="shared" si="24"/>
        <v>9.4198178879999987E-4</v>
      </c>
      <c r="J219">
        <v>392</v>
      </c>
      <c r="N219" s="33"/>
    </row>
    <row r="220" spans="1:14" x14ac:dyDescent="0.25">
      <c r="A220">
        <v>394</v>
      </c>
      <c r="B220">
        <f>VLOOKUP($B$4,'Deposition Curves'!A:OQ,(A220/2+6),FALSE)</f>
        <v>9.4847550799999998E-4</v>
      </c>
      <c r="C220">
        <v>1</v>
      </c>
      <c r="D220">
        <f t="shared" si="19"/>
        <v>9.4847550799999998E-4</v>
      </c>
      <c r="E220">
        <f t="shared" si="20"/>
        <v>9.4197484400000003E-4</v>
      </c>
      <c r="F220">
        <f t="shared" si="21"/>
        <v>9.4197484400000003E-4</v>
      </c>
      <c r="G220">
        <f t="shared" si="22"/>
        <v>9.4197484400000003E-4</v>
      </c>
      <c r="H220">
        <f t="shared" si="23"/>
        <v>9.3868323599999998E-4</v>
      </c>
      <c r="I220">
        <f t="shared" si="24"/>
        <v>9.3868323599999998E-4</v>
      </c>
      <c r="J220">
        <v>394</v>
      </c>
    </row>
    <row r="221" spans="1:14" x14ac:dyDescent="0.25">
      <c r="A221">
        <v>396</v>
      </c>
      <c r="B221">
        <f>VLOOKUP($B$4,'Deposition Curves'!A:OQ,(A221/2+6),FALSE)</f>
        <v>9.4197791600000001E-4</v>
      </c>
      <c r="C221">
        <v>1</v>
      </c>
      <c r="D221">
        <f t="shared" si="19"/>
        <v>9.4197791600000001E-4</v>
      </c>
      <c r="E221">
        <f t="shared" si="20"/>
        <v>9.3544051866666664E-4</v>
      </c>
      <c r="F221">
        <f t="shared" si="21"/>
        <v>9.3544051866666664E-4</v>
      </c>
      <c r="G221">
        <f t="shared" si="22"/>
        <v>9.3544051866666664E-4</v>
      </c>
      <c r="H221">
        <f t="shared" si="23"/>
        <v>9.3541914533333331E-4</v>
      </c>
      <c r="I221">
        <f t="shared" si="24"/>
        <v>9.3541914533333331E-4</v>
      </c>
      <c r="J221">
        <v>396</v>
      </c>
      <c r="N221" s="33"/>
    </row>
    <row r="222" spans="1:14" x14ac:dyDescent="0.25">
      <c r="A222">
        <v>398</v>
      </c>
      <c r="B222">
        <f>VLOOKUP($B$4,'Deposition Curves'!A:OQ,(A222/2+6),FALSE)</f>
        <v>9.3546189199999986E-4</v>
      </c>
      <c r="C222">
        <v>1</v>
      </c>
      <c r="D222">
        <f t="shared" si="19"/>
        <v>9.3546189199999986E-4</v>
      </c>
      <c r="E222">
        <f t="shared" si="20"/>
        <v>9.2992500533333345E-4</v>
      </c>
      <c r="F222">
        <f t="shared" si="21"/>
        <v>9.2992500533333345E-4</v>
      </c>
      <c r="G222">
        <f t="shared" si="22"/>
        <v>9.2992500533333345E-4</v>
      </c>
      <c r="H222">
        <f t="shared" si="23"/>
        <v>9.3213976000000001E-4</v>
      </c>
      <c r="I222">
        <f t="shared" si="24"/>
        <v>9.3213976000000001E-4</v>
      </c>
      <c r="J222">
        <v>398</v>
      </c>
      <c r="N222" s="33"/>
    </row>
    <row r="223" spans="1:14" x14ac:dyDescent="0.25">
      <c r="A223">
        <v>400</v>
      </c>
      <c r="B223">
        <f>VLOOKUP($B$4,'Deposition Curves'!A:OQ,(A223/2+6),FALSE)</f>
        <v>9.2881762800000006E-4</v>
      </c>
      <c r="C223">
        <v>1</v>
      </c>
      <c r="D223">
        <f t="shared" si="19"/>
        <v>9.2881762800000006E-4</v>
      </c>
      <c r="E223" t="str">
        <f t="shared" si="20"/>
        <v xml:space="preserve"> </v>
      </c>
      <c r="F223" t="str">
        <f t="shared" si="21"/>
        <v xml:space="preserve"> </v>
      </c>
      <c r="G223" t="str">
        <f t="shared" si="22"/>
        <v xml:space="preserve"> </v>
      </c>
      <c r="H223" t="str">
        <f t="shared" si="23"/>
        <v xml:space="preserve"> </v>
      </c>
      <c r="I223" t="str">
        <f t="shared" si="24"/>
        <v xml:space="preserve"> </v>
      </c>
      <c r="J223">
        <v>400</v>
      </c>
    </row>
    <row r="224" spans="1:14" x14ac:dyDescent="0.25">
      <c r="A224">
        <v>402</v>
      </c>
      <c r="B224">
        <f>VLOOKUP($B$4,'Deposition Curves'!A:OQ,(A224/2+6),FALSE)</f>
        <v>0</v>
      </c>
      <c r="C224">
        <v>1</v>
      </c>
      <c r="D224" t="str">
        <f t="shared" si="19"/>
        <v xml:space="preserve"> </v>
      </c>
      <c r="E224" t="str">
        <f t="shared" si="20"/>
        <v xml:space="preserve"> </v>
      </c>
      <c r="F224" t="str">
        <f t="shared" si="21"/>
        <v xml:space="preserve"> </v>
      </c>
      <c r="G224" t="str">
        <f t="shared" si="22"/>
        <v xml:space="preserve"> </v>
      </c>
      <c r="H224" t="str">
        <f t="shared" si="23"/>
        <v xml:space="preserve"> </v>
      </c>
      <c r="I224" t="str">
        <f t="shared" si="24"/>
        <v xml:space="preserve"> </v>
      </c>
      <c r="J224">
        <v>402</v>
      </c>
      <c r="N224" s="33"/>
    </row>
    <row r="225" spans="1:14" x14ac:dyDescent="0.25">
      <c r="A225">
        <v>404</v>
      </c>
      <c r="B225">
        <f>VLOOKUP($B$4,'Deposition Curves'!A:OQ,(A225/2+6),FALSE)</f>
        <v>0</v>
      </c>
      <c r="C225">
        <v>1</v>
      </c>
      <c r="D225" t="str">
        <f t="shared" si="19"/>
        <v xml:space="preserve"> </v>
      </c>
      <c r="E225" t="str">
        <f t="shared" si="20"/>
        <v xml:space="preserve"> </v>
      </c>
      <c r="F225" t="str">
        <f t="shared" si="21"/>
        <v xml:space="preserve"> </v>
      </c>
      <c r="G225" t="str">
        <f t="shared" si="22"/>
        <v xml:space="preserve"> </v>
      </c>
      <c r="H225" t="str">
        <f t="shared" si="23"/>
        <v xml:space="preserve"> </v>
      </c>
      <c r="I225" t="str">
        <f t="shared" si="24"/>
        <v xml:space="preserve"> </v>
      </c>
      <c r="J225">
        <v>404</v>
      </c>
      <c r="N225" s="33"/>
    </row>
    <row r="226" spans="1:14" x14ac:dyDescent="0.25">
      <c r="A226">
        <v>406</v>
      </c>
      <c r="B226">
        <f>VLOOKUP($B$4,'Deposition Curves'!A:OQ,(A226/2+6),FALSE)</f>
        <v>0</v>
      </c>
      <c r="C226">
        <v>1</v>
      </c>
      <c r="D226" t="str">
        <f t="shared" si="19"/>
        <v xml:space="preserve"> </v>
      </c>
      <c r="E226" t="str">
        <f t="shared" si="20"/>
        <v xml:space="preserve"> </v>
      </c>
      <c r="F226" t="str">
        <f t="shared" si="21"/>
        <v xml:space="preserve"> </v>
      </c>
      <c r="G226" t="str">
        <f t="shared" si="22"/>
        <v xml:space="preserve"> </v>
      </c>
      <c r="H226" t="str">
        <f t="shared" si="23"/>
        <v xml:space="preserve"> </v>
      </c>
      <c r="I226" t="str">
        <f t="shared" si="24"/>
        <v xml:space="preserve"> </v>
      </c>
      <c r="J226">
        <v>406</v>
      </c>
      <c r="N226" s="33"/>
    </row>
    <row r="227" spans="1:14" x14ac:dyDescent="0.25">
      <c r="A227">
        <v>408</v>
      </c>
      <c r="B227">
        <f>VLOOKUP($B$4,'Deposition Curves'!A:OQ,(A227/2+6),FALSE)</f>
        <v>0</v>
      </c>
      <c r="C227">
        <v>1</v>
      </c>
      <c r="D227" t="str">
        <f t="shared" si="19"/>
        <v xml:space="preserve"> </v>
      </c>
      <c r="E227" t="str">
        <f t="shared" si="20"/>
        <v xml:space="preserve"> </v>
      </c>
      <c r="F227" t="str">
        <f t="shared" si="21"/>
        <v xml:space="preserve"> </v>
      </c>
      <c r="G227" t="str">
        <f t="shared" si="22"/>
        <v xml:space="preserve"> </v>
      </c>
      <c r="H227" t="str">
        <f t="shared" si="23"/>
        <v xml:space="preserve"> </v>
      </c>
      <c r="I227" t="str">
        <f t="shared" si="24"/>
        <v xml:space="preserve"> </v>
      </c>
      <c r="J227">
        <v>408</v>
      </c>
      <c r="N227" s="33"/>
    </row>
    <row r="228" spans="1:14" x14ac:dyDescent="0.25">
      <c r="A228">
        <v>410</v>
      </c>
      <c r="B228">
        <f>VLOOKUP($B$4,'Deposition Curves'!A:OQ,(A228/2+6),FALSE)</f>
        <v>0</v>
      </c>
      <c r="C228">
        <v>1</v>
      </c>
      <c r="D228" t="str">
        <f t="shared" si="19"/>
        <v xml:space="preserve"> </v>
      </c>
      <c r="E228" t="str">
        <f t="shared" si="20"/>
        <v xml:space="preserve"> </v>
      </c>
      <c r="F228" t="str">
        <f t="shared" si="21"/>
        <v xml:space="preserve"> </v>
      </c>
      <c r="G228" t="str">
        <f t="shared" si="22"/>
        <v xml:space="preserve"> </v>
      </c>
      <c r="H228" t="str">
        <f t="shared" si="23"/>
        <v xml:space="preserve"> </v>
      </c>
      <c r="I228" t="str">
        <f t="shared" si="24"/>
        <v xml:space="preserve"> </v>
      </c>
      <c r="J228">
        <v>410</v>
      </c>
      <c r="N228" s="33"/>
    </row>
    <row r="229" spans="1:14" x14ac:dyDescent="0.25">
      <c r="A229">
        <v>412</v>
      </c>
      <c r="B229">
        <f>VLOOKUP($B$4,'Deposition Curves'!A:OQ,(A229/2+6),FALSE)</f>
        <v>0</v>
      </c>
      <c r="C229">
        <v>1</v>
      </c>
      <c r="D229" t="str">
        <f t="shared" si="19"/>
        <v xml:space="preserve"> </v>
      </c>
      <c r="E229" t="str">
        <f t="shared" si="20"/>
        <v xml:space="preserve"> </v>
      </c>
      <c r="F229" t="str">
        <f t="shared" si="21"/>
        <v xml:space="preserve"> </v>
      </c>
      <c r="G229" t="str">
        <f t="shared" si="22"/>
        <v xml:space="preserve"> </v>
      </c>
      <c r="H229" t="str">
        <f t="shared" si="23"/>
        <v xml:space="preserve"> </v>
      </c>
      <c r="I229" t="str">
        <f t="shared" si="24"/>
        <v xml:space="preserve"> </v>
      </c>
      <c r="J229">
        <v>412</v>
      </c>
      <c r="N229" s="33"/>
    </row>
    <row r="230" spans="1:14" x14ac:dyDescent="0.25">
      <c r="A230">
        <v>414</v>
      </c>
      <c r="B230">
        <f>VLOOKUP($B$4,'Deposition Curves'!A:OQ,(A230/2+6),FALSE)</f>
        <v>0</v>
      </c>
      <c r="C230">
        <v>1</v>
      </c>
      <c r="D230" t="str">
        <f t="shared" si="19"/>
        <v xml:space="preserve"> </v>
      </c>
      <c r="E230" t="str">
        <f t="shared" si="20"/>
        <v xml:space="preserve"> </v>
      </c>
      <c r="F230" t="str">
        <f t="shared" si="21"/>
        <v xml:space="preserve"> </v>
      </c>
      <c r="G230" t="str">
        <f t="shared" si="22"/>
        <v xml:space="preserve"> </v>
      </c>
      <c r="H230" t="str">
        <f t="shared" si="23"/>
        <v xml:space="preserve"> </v>
      </c>
      <c r="I230" t="str">
        <f t="shared" si="24"/>
        <v xml:space="preserve"> </v>
      </c>
      <c r="J230">
        <v>414</v>
      </c>
    </row>
    <row r="231" spans="1:14" x14ac:dyDescent="0.25">
      <c r="A231">
        <v>416</v>
      </c>
      <c r="B231">
        <f>VLOOKUP($B$4,'Deposition Curves'!A:OQ,(A231/2+6),FALSE)</f>
        <v>0</v>
      </c>
      <c r="C231">
        <v>1</v>
      </c>
      <c r="D231" t="str">
        <f t="shared" si="19"/>
        <v xml:space="preserve"> </v>
      </c>
      <c r="E231" t="str">
        <f t="shared" si="20"/>
        <v xml:space="preserve"> </v>
      </c>
      <c r="F231" t="str">
        <f t="shared" si="21"/>
        <v xml:space="preserve"> </v>
      </c>
      <c r="G231" t="str">
        <f t="shared" si="22"/>
        <v xml:space="preserve"> </v>
      </c>
      <c r="H231" t="str">
        <f t="shared" si="23"/>
        <v xml:space="preserve"> </v>
      </c>
      <c r="I231" t="str">
        <f t="shared" si="24"/>
        <v xml:space="preserve"> </v>
      </c>
      <c r="J231">
        <v>416</v>
      </c>
      <c r="N231" s="33"/>
    </row>
    <row r="232" spans="1:14" x14ac:dyDescent="0.25">
      <c r="A232">
        <v>418</v>
      </c>
      <c r="B232">
        <f>VLOOKUP($B$4,'Deposition Curves'!A:OQ,(A232/2+6),FALSE)</f>
        <v>0</v>
      </c>
      <c r="C232">
        <v>1</v>
      </c>
      <c r="D232" t="str">
        <f t="shared" si="19"/>
        <v xml:space="preserve"> </v>
      </c>
      <c r="E232" t="str">
        <f t="shared" si="20"/>
        <v xml:space="preserve"> </v>
      </c>
      <c r="F232" t="str">
        <f t="shared" si="21"/>
        <v xml:space="preserve"> </v>
      </c>
      <c r="G232" t="str">
        <f t="shared" si="22"/>
        <v xml:space="preserve"> </v>
      </c>
      <c r="H232" t="str">
        <f t="shared" si="23"/>
        <v xml:space="preserve"> </v>
      </c>
      <c r="I232" t="str">
        <f t="shared" si="24"/>
        <v xml:space="preserve"> </v>
      </c>
      <c r="J232">
        <v>418</v>
      </c>
      <c r="N232" s="33"/>
    </row>
    <row r="233" spans="1:14" x14ac:dyDescent="0.25">
      <c r="A233">
        <v>420</v>
      </c>
      <c r="B233">
        <f>VLOOKUP($B$4,'Deposition Curves'!A:OQ,(A233/2+6),FALSE)</f>
        <v>0</v>
      </c>
      <c r="C233">
        <v>1</v>
      </c>
      <c r="D233" t="str">
        <f t="shared" si="19"/>
        <v xml:space="preserve"> </v>
      </c>
      <c r="E233" t="str">
        <f t="shared" si="20"/>
        <v xml:space="preserve"> </v>
      </c>
      <c r="F233" t="str">
        <f t="shared" si="21"/>
        <v xml:space="preserve"> </v>
      </c>
      <c r="G233" t="str">
        <f t="shared" si="22"/>
        <v xml:space="preserve"> </v>
      </c>
      <c r="H233" t="str">
        <f t="shared" si="23"/>
        <v xml:space="preserve"> </v>
      </c>
      <c r="I233" t="str">
        <f t="shared" si="24"/>
        <v xml:space="preserve"> </v>
      </c>
      <c r="J233">
        <v>420</v>
      </c>
      <c r="N233" s="33"/>
    </row>
    <row r="234" spans="1:14" x14ac:dyDescent="0.25">
      <c r="A234">
        <v>422</v>
      </c>
      <c r="B234">
        <f>VLOOKUP($B$4,'Deposition Curves'!A:OQ,(A234/2+6),FALSE)</f>
        <v>0</v>
      </c>
      <c r="C234">
        <v>1</v>
      </c>
      <c r="D234" t="str">
        <f t="shared" si="19"/>
        <v xml:space="preserve"> </v>
      </c>
      <c r="E234" t="str">
        <f t="shared" si="20"/>
        <v xml:space="preserve"> </v>
      </c>
      <c r="F234" t="str">
        <f t="shared" si="21"/>
        <v xml:space="preserve"> </v>
      </c>
      <c r="G234" t="str">
        <f t="shared" si="22"/>
        <v xml:space="preserve"> </v>
      </c>
      <c r="H234" t="str">
        <f t="shared" si="23"/>
        <v xml:space="preserve"> </v>
      </c>
      <c r="I234" t="str">
        <f t="shared" si="24"/>
        <v xml:space="preserve"> </v>
      </c>
      <c r="J234">
        <v>422</v>
      </c>
      <c r="N234" s="33"/>
    </row>
    <row r="235" spans="1:14" x14ac:dyDescent="0.25">
      <c r="A235">
        <v>424</v>
      </c>
      <c r="B235">
        <f>VLOOKUP($B$4,'Deposition Curves'!A:OQ,(A235/2+6),FALSE)</f>
        <v>0</v>
      </c>
      <c r="C235">
        <v>1</v>
      </c>
      <c r="D235" t="str">
        <f t="shared" si="19"/>
        <v xml:space="preserve"> </v>
      </c>
      <c r="E235" t="str">
        <f t="shared" si="20"/>
        <v xml:space="preserve"> </v>
      </c>
      <c r="F235" t="str">
        <f t="shared" si="21"/>
        <v xml:space="preserve"> </v>
      </c>
      <c r="G235" t="str">
        <f t="shared" si="22"/>
        <v xml:space="preserve"> </v>
      </c>
      <c r="H235" t="str">
        <f t="shared" si="23"/>
        <v xml:space="preserve"> </v>
      </c>
      <c r="I235" t="str">
        <f t="shared" si="24"/>
        <v xml:space="preserve"> </v>
      </c>
      <c r="J235">
        <v>424</v>
      </c>
      <c r="N235" s="33"/>
    </row>
    <row r="236" spans="1:14" x14ac:dyDescent="0.25">
      <c r="A236">
        <v>426</v>
      </c>
      <c r="B236">
        <f>VLOOKUP($B$4,'Deposition Curves'!A:OQ,(A236/2+6),FALSE)</f>
        <v>0</v>
      </c>
      <c r="C236">
        <v>1</v>
      </c>
      <c r="D236" t="str">
        <f t="shared" si="19"/>
        <v xml:space="preserve"> </v>
      </c>
      <c r="E236" t="str">
        <f t="shared" si="20"/>
        <v xml:space="preserve"> </v>
      </c>
      <c r="F236" t="str">
        <f t="shared" si="21"/>
        <v xml:space="preserve"> </v>
      </c>
      <c r="G236" t="str">
        <f t="shared" si="22"/>
        <v xml:space="preserve"> </v>
      </c>
      <c r="H236" t="str">
        <f t="shared" si="23"/>
        <v xml:space="preserve"> </v>
      </c>
      <c r="I236" t="str">
        <f t="shared" si="24"/>
        <v xml:space="preserve"> </v>
      </c>
      <c r="J236">
        <v>426</v>
      </c>
      <c r="N236" s="33"/>
    </row>
    <row r="237" spans="1:14" x14ac:dyDescent="0.25">
      <c r="A237">
        <v>428</v>
      </c>
      <c r="B237">
        <f>VLOOKUP($B$4,'Deposition Curves'!A:OQ,(A237/2+6),FALSE)</f>
        <v>0</v>
      </c>
      <c r="C237">
        <v>1</v>
      </c>
      <c r="D237" t="str">
        <f t="shared" si="19"/>
        <v xml:space="preserve"> </v>
      </c>
      <c r="E237" t="str">
        <f t="shared" si="20"/>
        <v xml:space="preserve"> </v>
      </c>
      <c r="F237" t="str">
        <f t="shared" si="21"/>
        <v xml:space="preserve"> </v>
      </c>
      <c r="G237" t="str">
        <f t="shared" si="22"/>
        <v xml:space="preserve"> </v>
      </c>
      <c r="H237" t="str">
        <f t="shared" si="23"/>
        <v xml:space="preserve"> </v>
      </c>
      <c r="I237" t="str">
        <f t="shared" si="24"/>
        <v xml:space="preserve"> </v>
      </c>
      <c r="J237">
        <v>428</v>
      </c>
      <c r="N237" s="33"/>
    </row>
    <row r="238" spans="1:14" x14ac:dyDescent="0.25">
      <c r="A238">
        <v>430</v>
      </c>
      <c r="B238">
        <f>VLOOKUP($B$4,'Deposition Curves'!A:OQ,(A238/2+6),FALSE)</f>
        <v>0</v>
      </c>
      <c r="C238">
        <v>1</v>
      </c>
      <c r="D238" t="str">
        <f t="shared" si="19"/>
        <v xml:space="preserve"> </v>
      </c>
      <c r="E238" t="str">
        <f t="shared" si="20"/>
        <v xml:space="preserve"> </v>
      </c>
      <c r="F238" t="str">
        <f t="shared" si="21"/>
        <v xml:space="preserve"> </v>
      </c>
      <c r="G238" t="str">
        <f t="shared" si="22"/>
        <v xml:space="preserve"> </v>
      </c>
      <c r="H238" t="str">
        <f t="shared" si="23"/>
        <v xml:space="preserve"> </v>
      </c>
      <c r="I238" t="str">
        <f t="shared" si="24"/>
        <v xml:space="preserve"> </v>
      </c>
      <c r="J238">
        <v>430</v>
      </c>
      <c r="N238" s="33"/>
    </row>
    <row r="239" spans="1:14" x14ac:dyDescent="0.25">
      <c r="A239">
        <v>432</v>
      </c>
      <c r="B239">
        <f>VLOOKUP($B$4,'Deposition Curves'!A:OQ,(A239/2+6),FALSE)</f>
        <v>0</v>
      </c>
      <c r="C239">
        <v>1</v>
      </c>
      <c r="D239" t="str">
        <f t="shared" si="19"/>
        <v xml:space="preserve"> </v>
      </c>
      <c r="E239" t="str">
        <f t="shared" si="20"/>
        <v xml:space="preserve"> </v>
      </c>
      <c r="F239" t="str">
        <f t="shared" si="21"/>
        <v xml:space="preserve"> </v>
      </c>
      <c r="G239" t="str">
        <f t="shared" si="22"/>
        <v xml:space="preserve"> </v>
      </c>
      <c r="H239" t="str">
        <f t="shared" si="23"/>
        <v xml:space="preserve"> </v>
      </c>
      <c r="I239" t="str">
        <f t="shared" si="24"/>
        <v xml:space="preserve"> </v>
      </c>
      <c r="J239">
        <v>432</v>
      </c>
      <c r="N239" s="33"/>
    </row>
    <row r="240" spans="1:14" x14ac:dyDescent="0.25">
      <c r="A240">
        <v>434</v>
      </c>
      <c r="B240">
        <f>VLOOKUP($B$4,'Deposition Curves'!A:OQ,(A240/2+6),FALSE)</f>
        <v>0</v>
      </c>
      <c r="C240">
        <v>1</v>
      </c>
      <c r="D240" t="str">
        <f t="shared" si="19"/>
        <v xml:space="preserve"> </v>
      </c>
      <c r="E240" t="str">
        <f t="shared" si="20"/>
        <v xml:space="preserve"> </v>
      </c>
      <c r="F240" t="str">
        <f t="shared" si="21"/>
        <v xml:space="preserve"> </v>
      </c>
      <c r="G240" t="str">
        <f t="shared" si="22"/>
        <v xml:space="preserve"> </v>
      </c>
      <c r="H240" t="str">
        <f t="shared" si="23"/>
        <v xml:space="preserve"> </v>
      </c>
      <c r="I240" t="str">
        <f t="shared" si="24"/>
        <v xml:space="preserve"> </v>
      </c>
      <c r="J240">
        <v>434</v>
      </c>
      <c r="N240" s="33"/>
    </row>
    <row r="241" spans="1:14" x14ac:dyDescent="0.25">
      <c r="A241">
        <v>436</v>
      </c>
      <c r="B241">
        <f>VLOOKUP($B$4,'Deposition Curves'!A:OQ,(A241/2+6),FALSE)</f>
        <v>0</v>
      </c>
      <c r="C241">
        <v>1</v>
      </c>
      <c r="D241" t="str">
        <f t="shared" si="19"/>
        <v xml:space="preserve"> </v>
      </c>
      <c r="E241" t="str">
        <f t="shared" si="20"/>
        <v xml:space="preserve"> </v>
      </c>
      <c r="F241" t="str">
        <f t="shared" si="21"/>
        <v xml:space="preserve"> </v>
      </c>
      <c r="G241" t="str">
        <f t="shared" si="22"/>
        <v xml:space="preserve"> </v>
      </c>
      <c r="H241" t="str">
        <f t="shared" si="23"/>
        <v xml:space="preserve"> </v>
      </c>
      <c r="I241" t="str">
        <f t="shared" si="24"/>
        <v xml:space="preserve"> </v>
      </c>
      <c r="J241">
        <v>436</v>
      </c>
      <c r="N241" s="33"/>
    </row>
    <row r="242" spans="1:14" x14ac:dyDescent="0.25">
      <c r="A242">
        <v>438</v>
      </c>
      <c r="B242">
        <f>VLOOKUP($B$4,'Deposition Curves'!A:OQ,(A242/2+6),FALSE)</f>
        <v>0</v>
      </c>
      <c r="C242">
        <v>1</v>
      </c>
      <c r="D242" t="str">
        <f t="shared" si="19"/>
        <v xml:space="preserve"> </v>
      </c>
      <c r="E242" t="str">
        <f t="shared" si="20"/>
        <v xml:space="preserve"> </v>
      </c>
      <c r="F242" t="str">
        <f t="shared" si="21"/>
        <v xml:space="preserve"> </v>
      </c>
      <c r="G242" t="str">
        <f t="shared" si="22"/>
        <v xml:space="preserve"> </v>
      </c>
      <c r="H242" t="str">
        <f t="shared" si="23"/>
        <v xml:space="preserve"> </v>
      </c>
      <c r="I242" t="str">
        <f t="shared" si="24"/>
        <v xml:space="preserve"> </v>
      </c>
      <c r="J242">
        <v>438</v>
      </c>
      <c r="N242" s="33"/>
    </row>
    <row r="243" spans="1:14" x14ac:dyDescent="0.25">
      <c r="A243">
        <v>440</v>
      </c>
      <c r="B243">
        <f>VLOOKUP($B$4,'Deposition Curves'!A:OQ,(A243/2+6),FALSE)</f>
        <v>0</v>
      </c>
      <c r="C243">
        <v>1</v>
      </c>
      <c r="D243" t="str">
        <f t="shared" si="19"/>
        <v xml:space="preserve"> </v>
      </c>
      <c r="E243" t="str">
        <f t="shared" si="20"/>
        <v xml:space="preserve"> </v>
      </c>
      <c r="F243" t="str">
        <f t="shared" si="21"/>
        <v xml:space="preserve"> </v>
      </c>
      <c r="G243" t="str">
        <f t="shared" si="22"/>
        <v xml:space="preserve"> </v>
      </c>
      <c r="H243" t="str">
        <f t="shared" si="23"/>
        <v xml:space="preserve"> </v>
      </c>
      <c r="I243" t="str">
        <f t="shared" si="24"/>
        <v xml:space="preserve"> </v>
      </c>
      <c r="J243">
        <v>440</v>
      </c>
      <c r="N243" s="33"/>
    </row>
    <row r="244" spans="1:14" x14ac:dyDescent="0.25">
      <c r="A244">
        <v>442</v>
      </c>
      <c r="B244">
        <f>VLOOKUP($B$4,'Deposition Curves'!A:OQ,(A244/2+6),FALSE)</f>
        <v>0</v>
      </c>
      <c r="C244">
        <v>1</v>
      </c>
      <c r="D244" t="str">
        <f t="shared" si="19"/>
        <v xml:space="preserve"> </v>
      </c>
      <c r="E244" t="str">
        <f t="shared" si="20"/>
        <v xml:space="preserve"> </v>
      </c>
      <c r="F244" t="str">
        <f t="shared" si="21"/>
        <v xml:space="preserve"> </v>
      </c>
      <c r="G244" t="str">
        <f t="shared" si="22"/>
        <v xml:space="preserve"> </v>
      </c>
      <c r="H244" t="str">
        <f t="shared" si="23"/>
        <v xml:space="preserve"> </v>
      </c>
      <c r="I244" t="str">
        <f t="shared" si="24"/>
        <v xml:space="preserve"> </v>
      </c>
      <c r="J244">
        <v>442</v>
      </c>
    </row>
    <row r="245" spans="1:14" x14ac:dyDescent="0.25">
      <c r="A245">
        <v>444</v>
      </c>
      <c r="B245">
        <f>VLOOKUP($B$4,'Deposition Curves'!A:OQ,(A245/2+6),FALSE)</f>
        <v>0</v>
      </c>
      <c r="C245">
        <v>1</v>
      </c>
      <c r="D245" t="str">
        <f t="shared" si="19"/>
        <v xml:space="preserve"> </v>
      </c>
      <c r="E245" t="str">
        <f t="shared" si="20"/>
        <v xml:space="preserve"> </v>
      </c>
      <c r="F245" t="str">
        <f t="shared" si="21"/>
        <v xml:space="preserve"> </v>
      </c>
      <c r="G245" t="str">
        <f t="shared" si="22"/>
        <v xml:space="preserve"> </v>
      </c>
      <c r="H245" t="str">
        <f t="shared" si="23"/>
        <v xml:space="preserve"> </v>
      </c>
      <c r="I245" t="str">
        <f t="shared" si="24"/>
        <v xml:space="preserve"> </v>
      </c>
      <c r="J245">
        <v>444</v>
      </c>
      <c r="N245" s="33"/>
    </row>
    <row r="246" spans="1:14" x14ac:dyDescent="0.25">
      <c r="A246">
        <v>446</v>
      </c>
      <c r="B246">
        <f>VLOOKUP($B$4,'Deposition Curves'!A:OQ,(A246/2+6),FALSE)</f>
        <v>0</v>
      </c>
      <c r="C246">
        <v>1</v>
      </c>
      <c r="D246" t="str">
        <f t="shared" si="19"/>
        <v xml:space="preserve"> </v>
      </c>
      <c r="E246" t="str">
        <f t="shared" si="20"/>
        <v xml:space="preserve"> </v>
      </c>
      <c r="F246" t="str">
        <f t="shared" si="21"/>
        <v xml:space="preserve"> </v>
      </c>
      <c r="G246" t="str">
        <f t="shared" si="22"/>
        <v xml:space="preserve"> </v>
      </c>
      <c r="H246" t="str">
        <f t="shared" si="23"/>
        <v xml:space="preserve"> </v>
      </c>
      <c r="I246" t="str">
        <f t="shared" si="24"/>
        <v xml:space="preserve"> </v>
      </c>
      <c r="J246">
        <v>446</v>
      </c>
      <c r="N246" s="33"/>
    </row>
    <row r="247" spans="1:14" x14ac:dyDescent="0.25">
      <c r="A247">
        <v>448</v>
      </c>
      <c r="B247">
        <f>VLOOKUP($B$4,'Deposition Curves'!A:OQ,(A247/2+6),FALSE)</f>
        <v>0</v>
      </c>
      <c r="C247">
        <v>1</v>
      </c>
      <c r="D247" t="str">
        <f t="shared" si="19"/>
        <v xml:space="preserve"> </v>
      </c>
      <c r="E247" t="str">
        <f t="shared" si="20"/>
        <v xml:space="preserve"> </v>
      </c>
      <c r="F247" t="str">
        <f t="shared" si="21"/>
        <v xml:space="preserve"> </v>
      </c>
      <c r="G247" t="str">
        <f t="shared" si="22"/>
        <v xml:space="preserve"> </v>
      </c>
      <c r="H247" t="str">
        <f t="shared" si="23"/>
        <v xml:space="preserve"> </v>
      </c>
      <c r="I247" t="str">
        <f t="shared" si="24"/>
        <v xml:space="preserve"> </v>
      </c>
      <c r="J247">
        <v>448</v>
      </c>
      <c r="N247" s="33"/>
    </row>
    <row r="248" spans="1:14" x14ac:dyDescent="0.25">
      <c r="A248">
        <v>450</v>
      </c>
      <c r="B248">
        <f>VLOOKUP($B$4,'Deposition Curves'!A:OQ,(A248/2+6),FALSE)</f>
        <v>0</v>
      </c>
      <c r="C248">
        <v>1</v>
      </c>
      <c r="D248" t="str">
        <f t="shared" si="19"/>
        <v xml:space="preserve"> </v>
      </c>
      <c r="E248" t="str">
        <f t="shared" si="20"/>
        <v xml:space="preserve"> </v>
      </c>
      <c r="F248" t="str">
        <f t="shared" si="21"/>
        <v xml:space="preserve"> </v>
      </c>
      <c r="G248" t="str">
        <f t="shared" si="22"/>
        <v xml:space="preserve"> </v>
      </c>
      <c r="H248" t="str">
        <f t="shared" si="23"/>
        <v xml:space="preserve"> </v>
      </c>
      <c r="I248" t="str">
        <f t="shared" si="24"/>
        <v xml:space="preserve"> </v>
      </c>
      <c r="J248">
        <v>450</v>
      </c>
      <c r="N248" s="33"/>
    </row>
    <row r="249" spans="1:14" x14ac:dyDescent="0.25">
      <c r="A249">
        <v>452</v>
      </c>
      <c r="B249">
        <f>VLOOKUP($B$4,'Deposition Curves'!A:OQ,(A249/2+6),FALSE)</f>
        <v>0</v>
      </c>
      <c r="C249">
        <v>1</v>
      </c>
      <c r="D249" t="str">
        <f t="shared" si="19"/>
        <v xml:space="preserve"> </v>
      </c>
      <c r="E249" t="str">
        <f t="shared" si="20"/>
        <v xml:space="preserve"> </v>
      </c>
      <c r="F249" t="str">
        <f t="shared" si="21"/>
        <v xml:space="preserve"> </v>
      </c>
      <c r="G249" t="str">
        <f t="shared" si="22"/>
        <v xml:space="preserve"> </v>
      </c>
      <c r="H249" t="str">
        <f t="shared" si="23"/>
        <v xml:space="preserve"> </v>
      </c>
      <c r="I249" t="str">
        <f t="shared" si="24"/>
        <v xml:space="preserve"> </v>
      </c>
      <c r="J249">
        <v>452</v>
      </c>
      <c r="N249" s="33"/>
    </row>
    <row r="250" spans="1:14" x14ac:dyDescent="0.25">
      <c r="A250">
        <v>454</v>
      </c>
      <c r="B250">
        <f>VLOOKUP($B$4,'Deposition Curves'!A:OQ,(A250/2+6),FALSE)</f>
        <v>0</v>
      </c>
      <c r="C250">
        <v>1</v>
      </c>
      <c r="D250" t="str">
        <f t="shared" si="19"/>
        <v xml:space="preserve"> </v>
      </c>
      <c r="E250" t="str">
        <f t="shared" si="20"/>
        <v xml:space="preserve"> </v>
      </c>
      <c r="F250" t="str">
        <f t="shared" si="21"/>
        <v xml:space="preserve"> </v>
      </c>
      <c r="G250" t="str">
        <f t="shared" si="22"/>
        <v xml:space="preserve"> </v>
      </c>
      <c r="H250" t="str">
        <f t="shared" si="23"/>
        <v xml:space="preserve"> </v>
      </c>
      <c r="I250" t="str">
        <f t="shared" si="24"/>
        <v xml:space="preserve"> </v>
      </c>
      <c r="J250">
        <v>454</v>
      </c>
      <c r="N250" s="33"/>
    </row>
    <row r="251" spans="1:14" x14ac:dyDescent="0.25">
      <c r="A251">
        <v>456</v>
      </c>
      <c r="B251">
        <f>VLOOKUP($B$4,'Deposition Curves'!A:OQ,(A251/2+6),FALSE)</f>
        <v>0</v>
      </c>
      <c r="C251">
        <v>1</v>
      </c>
      <c r="D251" t="str">
        <f t="shared" si="19"/>
        <v xml:space="preserve"> </v>
      </c>
      <c r="E251" t="str">
        <f t="shared" si="20"/>
        <v xml:space="preserve"> </v>
      </c>
      <c r="F251" t="str">
        <f t="shared" si="21"/>
        <v xml:space="preserve"> </v>
      </c>
      <c r="G251" t="str">
        <f t="shared" si="22"/>
        <v xml:space="preserve"> </v>
      </c>
      <c r="H251" t="str">
        <f t="shared" si="23"/>
        <v xml:space="preserve"> </v>
      </c>
      <c r="I251" t="str">
        <f t="shared" si="24"/>
        <v xml:space="preserve"> </v>
      </c>
      <c r="J251">
        <v>456</v>
      </c>
      <c r="N251" s="33"/>
    </row>
    <row r="252" spans="1:14" x14ac:dyDescent="0.25">
      <c r="A252">
        <v>458</v>
      </c>
      <c r="B252">
        <f>VLOOKUP($B$4,'Deposition Curves'!A:OQ,(A252/2+6),FALSE)</f>
        <v>0</v>
      </c>
      <c r="C252">
        <v>1</v>
      </c>
      <c r="D252" t="str">
        <f t="shared" si="19"/>
        <v xml:space="preserve"> </v>
      </c>
      <c r="E252" t="str">
        <f t="shared" si="20"/>
        <v xml:space="preserve"> </v>
      </c>
      <c r="F252" t="str">
        <f t="shared" si="21"/>
        <v xml:space="preserve"> </v>
      </c>
      <c r="G252" t="str">
        <f t="shared" si="22"/>
        <v xml:space="preserve"> </v>
      </c>
      <c r="H252" t="str">
        <f t="shared" si="23"/>
        <v xml:space="preserve"> </v>
      </c>
      <c r="I252" t="str">
        <f t="shared" si="24"/>
        <v xml:space="preserve"> </v>
      </c>
      <c r="J252">
        <v>458</v>
      </c>
      <c r="N252" s="33"/>
    </row>
    <row r="253" spans="1:14" x14ac:dyDescent="0.25">
      <c r="A253">
        <v>460</v>
      </c>
      <c r="B253">
        <f>VLOOKUP($B$4,'Deposition Curves'!A:OQ,(A253/2+6),FALSE)</f>
        <v>0</v>
      </c>
      <c r="C253">
        <v>1</v>
      </c>
      <c r="D253" t="str">
        <f t="shared" si="19"/>
        <v xml:space="preserve"> </v>
      </c>
      <c r="E253" t="str">
        <f t="shared" si="20"/>
        <v xml:space="preserve"> </v>
      </c>
      <c r="F253" t="str">
        <f t="shared" si="21"/>
        <v xml:space="preserve"> </v>
      </c>
      <c r="G253" t="str">
        <f t="shared" si="22"/>
        <v xml:space="preserve"> </v>
      </c>
      <c r="H253" t="str">
        <f t="shared" si="23"/>
        <v xml:space="preserve"> </v>
      </c>
      <c r="I253" t="str">
        <f t="shared" si="24"/>
        <v xml:space="preserve"> </v>
      </c>
      <c r="J253">
        <v>460</v>
      </c>
      <c r="N253" s="33"/>
    </row>
    <row r="254" spans="1:14" x14ac:dyDescent="0.25">
      <c r="A254">
        <v>462</v>
      </c>
      <c r="B254">
        <f>VLOOKUP($B$4,'Deposition Curves'!A:OQ,(A254/2+6),FALSE)</f>
        <v>0</v>
      </c>
      <c r="C254">
        <v>1</v>
      </c>
      <c r="D254" t="str">
        <f t="shared" si="19"/>
        <v xml:space="preserve"> </v>
      </c>
      <c r="E254" t="str">
        <f t="shared" si="20"/>
        <v xml:space="preserve"> </v>
      </c>
      <c r="F254" t="str">
        <f t="shared" si="21"/>
        <v xml:space="preserve"> </v>
      </c>
      <c r="G254" t="str">
        <f t="shared" si="22"/>
        <v xml:space="preserve"> </v>
      </c>
      <c r="H254" t="str">
        <f t="shared" si="23"/>
        <v xml:space="preserve"> </v>
      </c>
      <c r="I254" t="str">
        <f t="shared" si="24"/>
        <v xml:space="preserve"> </v>
      </c>
      <c r="J254">
        <v>462</v>
      </c>
    </row>
    <row r="255" spans="1:14" x14ac:dyDescent="0.25">
      <c r="A255">
        <v>464</v>
      </c>
      <c r="B255">
        <f>VLOOKUP($B$4,'Deposition Curves'!A:OQ,(A255/2+6),FALSE)</f>
        <v>0</v>
      </c>
      <c r="C255">
        <v>1</v>
      </c>
      <c r="D255" t="str">
        <f t="shared" si="19"/>
        <v xml:space="preserve"> </v>
      </c>
      <c r="E255" t="str">
        <f t="shared" si="20"/>
        <v xml:space="preserve"> </v>
      </c>
      <c r="F255" t="str">
        <f t="shared" si="21"/>
        <v xml:space="preserve"> </v>
      </c>
      <c r="G255" t="str">
        <f t="shared" si="22"/>
        <v xml:space="preserve"> </v>
      </c>
      <c r="H255" t="str">
        <f t="shared" si="23"/>
        <v xml:space="preserve"> </v>
      </c>
      <c r="I255" t="str">
        <f t="shared" si="24"/>
        <v xml:space="preserve"> </v>
      </c>
      <c r="J255">
        <v>464</v>
      </c>
      <c r="N255" s="33"/>
    </row>
    <row r="256" spans="1:14" x14ac:dyDescent="0.25">
      <c r="A256">
        <v>466</v>
      </c>
      <c r="B256">
        <f>VLOOKUP($B$4,'Deposition Curves'!A:OQ,(A256/2+6),FALSE)</f>
        <v>0</v>
      </c>
      <c r="C256">
        <v>1</v>
      </c>
      <c r="D256" t="str">
        <f t="shared" si="19"/>
        <v xml:space="preserve"> </v>
      </c>
      <c r="E256" t="str">
        <f t="shared" si="20"/>
        <v xml:space="preserve"> </v>
      </c>
      <c r="F256" t="str">
        <f t="shared" si="21"/>
        <v xml:space="preserve"> </v>
      </c>
      <c r="G256" t="str">
        <f t="shared" si="22"/>
        <v xml:space="preserve"> </v>
      </c>
      <c r="H256" t="str">
        <f t="shared" si="23"/>
        <v xml:space="preserve"> </v>
      </c>
      <c r="I256" t="str">
        <f t="shared" si="24"/>
        <v xml:space="preserve"> </v>
      </c>
      <c r="J256">
        <v>466</v>
      </c>
      <c r="N256" s="33"/>
    </row>
    <row r="257" spans="1:14" x14ac:dyDescent="0.25">
      <c r="A257">
        <v>468</v>
      </c>
      <c r="B257">
        <f>VLOOKUP($B$4,'Deposition Curves'!A:OQ,(A257/2+6),FALSE)</f>
        <v>0</v>
      </c>
      <c r="C257">
        <v>1</v>
      </c>
      <c r="D257" t="str">
        <f t="shared" si="19"/>
        <v xml:space="preserve"> </v>
      </c>
      <c r="E257" t="str">
        <f t="shared" si="20"/>
        <v xml:space="preserve"> </v>
      </c>
      <c r="F257" t="str">
        <f t="shared" si="21"/>
        <v xml:space="preserve"> </v>
      </c>
      <c r="G257" t="str">
        <f t="shared" si="22"/>
        <v xml:space="preserve"> </v>
      </c>
      <c r="H257" t="str">
        <f t="shared" si="23"/>
        <v xml:space="preserve"> </v>
      </c>
      <c r="I257" t="str">
        <f t="shared" si="24"/>
        <v xml:space="preserve"> </v>
      </c>
      <c r="J257">
        <v>468</v>
      </c>
      <c r="N257" s="33"/>
    </row>
    <row r="258" spans="1:14" x14ac:dyDescent="0.25">
      <c r="A258">
        <v>470</v>
      </c>
      <c r="B258">
        <f>VLOOKUP($B$4,'Deposition Curves'!A:OQ,(A258/2+6),FALSE)</f>
        <v>0</v>
      </c>
      <c r="C258">
        <v>1</v>
      </c>
      <c r="D258" t="str">
        <f t="shared" si="19"/>
        <v xml:space="preserve"> </v>
      </c>
      <c r="E258" t="str">
        <f t="shared" si="20"/>
        <v xml:space="preserve"> </v>
      </c>
      <c r="F258" t="str">
        <f t="shared" si="21"/>
        <v xml:space="preserve"> </v>
      </c>
      <c r="G258" t="str">
        <f t="shared" si="22"/>
        <v xml:space="preserve"> </v>
      </c>
      <c r="H258" t="str">
        <f t="shared" si="23"/>
        <v xml:space="preserve"> </v>
      </c>
      <c r="I258" t="str">
        <f t="shared" si="24"/>
        <v xml:space="preserve"> </v>
      </c>
      <c r="J258">
        <v>470</v>
      </c>
      <c r="N258" s="33"/>
    </row>
    <row r="259" spans="1:14" x14ac:dyDescent="0.25">
      <c r="A259">
        <v>472</v>
      </c>
      <c r="B259">
        <f>VLOOKUP($B$4,'Deposition Curves'!A:OQ,(A259/2+6),FALSE)</f>
        <v>0</v>
      </c>
      <c r="C259">
        <v>1</v>
      </c>
      <c r="D259" t="str">
        <f t="shared" si="19"/>
        <v xml:space="preserve"> </v>
      </c>
      <c r="E259" t="str">
        <f t="shared" si="20"/>
        <v xml:space="preserve"> </v>
      </c>
      <c r="F259" t="str">
        <f t="shared" si="21"/>
        <v xml:space="preserve"> </v>
      </c>
      <c r="G259" t="str">
        <f t="shared" si="22"/>
        <v xml:space="preserve"> </v>
      </c>
      <c r="H259" t="str">
        <f t="shared" si="23"/>
        <v xml:space="preserve"> </v>
      </c>
      <c r="I259" t="str">
        <f t="shared" si="24"/>
        <v xml:space="preserve"> </v>
      </c>
      <c r="J259">
        <v>472</v>
      </c>
      <c r="N259" s="33"/>
    </row>
    <row r="260" spans="1:14" x14ac:dyDescent="0.25">
      <c r="A260">
        <v>474</v>
      </c>
      <c r="B260">
        <f>VLOOKUP($B$4,'Deposition Curves'!A:OQ,(A260/2+6),FALSE)</f>
        <v>0</v>
      </c>
      <c r="C260">
        <v>1</v>
      </c>
      <c r="D260" t="str">
        <f t="shared" si="19"/>
        <v xml:space="preserve"> </v>
      </c>
      <c r="E260" t="str">
        <f t="shared" si="20"/>
        <v xml:space="preserve"> </v>
      </c>
      <c r="F260" t="str">
        <f t="shared" si="21"/>
        <v xml:space="preserve"> </v>
      </c>
      <c r="G260" t="str">
        <f t="shared" si="22"/>
        <v xml:space="preserve"> </v>
      </c>
      <c r="H260" t="str">
        <f t="shared" si="23"/>
        <v xml:space="preserve"> </v>
      </c>
      <c r="I260" t="str">
        <f t="shared" si="24"/>
        <v xml:space="preserve"> </v>
      </c>
      <c r="J260">
        <v>474</v>
      </c>
      <c r="N260" s="33"/>
    </row>
    <row r="261" spans="1:14" x14ac:dyDescent="0.25">
      <c r="A261">
        <v>476</v>
      </c>
      <c r="B261">
        <f>VLOOKUP($B$4,'Deposition Curves'!A:OQ,(A261/2+6),FALSE)</f>
        <v>0</v>
      </c>
      <c r="C261">
        <v>1</v>
      </c>
      <c r="D261" t="str">
        <f t="shared" si="19"/>
        <v xml:space="preserve"> </v>
      </c>
      <c r="E261" t="str">
        <f t="shared" si="20"/>
        <v xml:space="preserve"> </v>
      </c>
      <c r="F261" t="str">
        <f t="shared" si="21"/>
        <v xml:space="preserve"> </v>
      </c>
      <c r="G261" t="str">
        <f t="shared" si="22"/>
        <v xml:space="preserve"> </v>
      </c>
      <c r="H261" t="str">
        <f t="shared" si="23"/>
        <v xml:space="preserve"> </v>
      </c>
      <c r="I261" t="str">
        <f t="shared" si="24"/>
        <v xml:space="preserve"> </v>
      </c>
      <c r="J261">
        <v>476</v>
      </c>
      <c r="N261" s="33"/>
    </row>
    <row r="262" spans="1:14" x14ac:dyDescent="0.25">
      <c r="A262">
        <v>478</v>
      </c>
      <c r="B262">
        <f>VLOOKUP($B$4,'Deposition Curves'!A:OQ,(A262/2+6),FALSE)</f>
        <v>0</v>
      </c>
      <c r="C262">
        <v>1</v>
      </c>
      <c r="D262" t="str">
        <f t="shared" si="19"/>
        <v xml:space="preserve"> </v>
      </c>
      <c r="E262" t="str">
        <f t="shared" si="20"/>
        <v xml:space="preserve"> </v>
      </c>
      <c r="F262" t="str">
        <f t="shared" si="21"/>
        <v xml:space="preserve"> </v>
      </c>
      <c r="G262" t="str">
        <f t="shared" si="22"/>
        <v xml:space="preserve"> </v>
      </c>
      <c r="H262" t="str">
        <f t="shared" si="23"/>
        <v xml:space="preserve"> </v>
      </c>
      <c r="I262" t="str">
        <f t="shared" si="24"/>
        <v xml:space="preserve"> </v>
      </c>
      <c r="J262">
        <v>478</v>
      </c>
      <c r="N262" s="33"/>
    </row>
    <row r="263" spans="1:14" x14ac:dyDescent="0.25">
      <c r="A263">
        <v>480</v>
      </c>
      <c r="B263">
        <f>VLOOKUP($B$4,'Deposition Curves'!A:OQ,(A263/2+6),FALSE)</f>
        <v>0</v>
      </c>
      <c r="C263">
        <v>1</v>
      </c>
      <c r="D263" t="str">
        <f t="shared" si="19"/>
        <v xml:space="preserve"> </v>
      </c>
      <c r="E263" t="str">
        <f t="shared" si="20"/>
        <v xml:space="preserve"> </v>
      </c>
      <c r="F263" t="str">
        <f t="shared" si="21"/>
        <v xml:space="preserve"> </v>
      </c>
      <c r="G263" t="str">
        <f t="shared" si="22"/>
        <v xml:space="preserve"> </v>
      </c>
      <c r="H263" t="str">
        <f t="shared" si="23"/>
        <v xml:space="preserve"> </v>
      </c>
      <c r="I263" t="str">
        <f t="shared" si="24"/>
        <v xml:space="preserve"> </v>
      </c>
      <c r="J263">
        <v>480</v>
      </c>
      <c r="N263" s="33"/>
    </row>
    <row r="264" spans="1:14" x14ac:dyDescent="0.25">
      <c r="A264">
        <v>482</v>
      </c>
      <c r="B264">
        <f>VLOOKUP($B$4,'Deposition Curves'!A:OQ,(A264/2+6),FALSE)</f>
        <v>0</v>
      </c>
      <c r="C264">
        <v>1</v>
      </c>
      <c r="D264" t="str">
        <f t="shared" si="19"/>
        <v xml:space="preserve"> </v>
      </c>
      <c r="E264" t="str">
        <f t="shared" si="20"/>
        <v xml:space="preserve"> </v>
      </c>
      <c r="F264" t="str">
        <f t="shared" si="21"/>
        <v xml:space="preserve"> </v>
      </c>
      <c r="G264" t="str">
        <f t="shared" si="22"/>
        <v xml:space="preserve"> </v>
      </c>
      <c r="H264" t="str">
        <f t="shared" si="23"/>
        <v xml:space="preserve"> </v>
      </c>
      <c r="I264" t="str">
        <f t="shared" si="24"/>
        <v xml:space="preserve"> </v>
      </c>
      <c r="J264">
        <v>482</v>
      </c>
      <c r="N264" s="33"/>
    </row>
    <row r="265" spans="1:14" x14ac:dyDescent="0.25">
      <c r="A265">
        <v>484</v>
      </c>
      <c r="B265">
        <f>VLOOKUP($B$4,'Deposition Curves'!A:OQ,(A265/2+6),FALSE)</f>
        <v>0</v>
      </c>
      <c r="C265">
        <v>1</v>
      </c>
      <c r="D265" t="str">
        <f t="shared" si="19"/>
        <v xml:space="preserve"> </v>
      </c>
      <c r="E265" t="str">
        <f t="shared" si="20"/>
        <v xml:space="preserve"> </v>
      </c>
      <c r="F265" t="str">
        <f t="shared" si="21"/>
        <v xml:space="preserve"> </v>
      </c>
      <c r="G265" t="str">
        <f t="shared" si="22"/>
        <v xml:space="preserve"> </v>
      </c>
      <c r="H265" t="str">
        <f t="shared" si="23"/>
        <v xml:space="preserve"> </v>
      </c>
      <c r="I265" t="str">
        <f t="shared" si="24"/>
        <v xml:space="preserve"> </v>
      </c>
      <c r="J265">
        <v>484</v>
      </c>
      <c r="N265" s="33"/>
    </row>
    <row r="266" spans="1:14" x14ac:dyDescent="0.25">
      <c r="A266">
        <v>486</v>
      </c>
      <c r="B266">
        <f>VLOOKUP($B$4,'Deposition Curves'!A:OQ,(A266/2+6),FALSE)</f>
        <v>0</v>
      </c>
      <c r="C266">
        <v>1</v>
      </c>
      <c r="D266" t="str">
        <f t="shared" si="19"/>
        <v xml:space="preserve"> </v>
      </c>
      <c r="E266" t="str">
        <f t="shared" si="20"/>
        <v xml:space="preserve"> </v>
      </c>
      <c r="F266" t="str">
        <f t="shared" si="21"/>
        <v xml:space="preserve"> </v>
      </c>
      <c r="G266" t="str">
        <f t="shared" si="22"/>
        <v xml:space="preserve"> </v>
      </c>
      <c r="H266" t="str">
        <f t="shared" si="23"/>
        <v xml:space="preserve"> </v>
      </c>
      <c r="I266" t="str">
        <f t="shared" si="24"/>
        <v xml:space="preserve"> </v>
      </c>
      <c r="J266">
        <v>486</v>
      </c>
      <c r="N266" s="33"/>
    </row>
    <row r="267" spans="1:14" x14ac:dyDescent="0.25">
      <c r="A267">
        <v>488</v>
      </c>
      <c r="B267">
        <f>VLOOKUP($B$4,'Deposition Curves'!A:OQ,(A267/2+6),FALSE)</f>
        <v>0</v>
      </c>
      <c r="C267">
        <v>1</v>
      </c>
      <c r="D267" t="str">
        <f t="shared" si="19"/>
        <v xml:space="preserve"> </v>
      </c>
      <c r="E267" t="str">
        <f t="shared" si="20"/>
        <v xml:space="preserve"> </v>
      </c>
      <c r="F267" t="str">
        <f t="shared" si="21"/>
        <v xml:space="preserve"> </v>
      </c>
      <c r="G267" t="str">
        <f t="shared" si="22"/>
        <v xml:space="preserve"> </v>
      </c>
      <c r="H267" t="str">
        <f t="shared" si="23"/>
        <v xml:space="preserve"> </v>
      </c>
      <c r="I267" t="str">
        <f t="shared" si="24"/>
        <v xml:space="preserve"> </v>
      </c>
      <c r="J267">
        <v>488</v>
      </c>
      <c r="N267" s="33"/>
    </row>
    <row r="268" spans="1:14" x14ac:dyDescent="0.25">
      <c r="A268">
        <v>490</v>
      </c>
      <c r="B268">
        <f>VLOOKUP($B$4,'Deposition Curves'!A:OQ,(A268/2+6),FALSE)</f>
        <v>0</v>
      </c>
      <c r="C268">
        <v>1</v>
      </c>
      <c r="D268" t="str">
        <f t="shared" si="19"/>
        <v xml:space="preserve"> </v>
      </c>
      <c r="E268" t="str">
        <f t="shared" si="20"/>
        <v xml:space="preserve"> </v>
      </c>
      <c r="F268" t="str">
        <f t="shared" si="21"/>
        <v xml:space="preserve"> </v>
      </c>
      <c r="G268" t="str">
        <f t="shared" si="22"/>
        <v xml:space="preserve"> </v>
      </c>
      <c r="H268" t="str">
        <f t="shared" si="23"/>
        <v xml:space="preserve"> </v>
      </c>
      <c r="I268" t="str">
        <f t="shared" si="24"/>
        <v xml:space="preserve"> </v>
      </c>
      <c r="J268">
        <v>490</v>
      </c>
      <c r="N268" s="33"/>
    </row>
    <row r="269" spans="1:14" x14ac:dyDescent="0.25">
      <c r="A269">
        <v>492</v>
      </c>
      <c r="B269">
        <f>VLOOKUP($B$4,'Deposition Curves'!A:OQ,(A269/2+6),FALSE)</f>
        <v>0</v>
      </c>
      <c r="C269">
        <v>1</v>
      </c>
      <c r="D269" t="str">
        <f t="shared" si="19"/>
        <v xml:space="preserve"> </v>
      </c>
      <c r="E269" t="str">
        <f t="shared" si="20"/>
        <v xml:space="preserve"> </v>
      </c>
      <c r="F269" t="str">
        <f t="shared" si="21"/>
        <v xml:space="preserve"> </v>
      </c>
      <c r="G269" t="str">
        <f t="shared" si="22"/>
        <v xml:space="preserve"> </v>
      </c>
      <c r="H269" t="str">
        <f t="shared" si="23"/>
        <v xml:space="preserve"> </v>
      </c>
      <c r="I269" t="str">
        <f t="shared" si="24"/>
        <v xml:space="preserve"> </v>
      </c>
      <c r="J269">
        <v>492</v>
      </c>
      <c r="N269" s="33"/>
    </row>
    <row r="270" spans="1:14" x14ac:dyDescent="0.25">
      <c r="A270">
        <v>494</v>
      </c>
      <c r="B270">
        <f>VLOOKUP($B$4,'Deposition Curves'!A:OQ,(A270/2+6),FALSE)</f>
        <v>0</v>
      </c>
      <c r="C270">
        <v>1</v>
      </c>
      <c r="D270" t="str">
        <f t="shared" si="19"/>
        <v xml:space="preserve"> </v>
      </c>
      <c r="E270" t="str">
        <f t="shared" si="20"/>
        <v xml:space="preserve"> </v>
      </c>
      <c r="F270" t="str">
        <f t="shared" si="21"/>
        <v xml:space="preserve"> </v>
      </c>
      <c r="G270" t="str">
        <f t="shared" si="22"/>
        <v xml:space="preserve"> </v>
      </c>
      <c r="H270" t="str">
        <f t="shared" si="23"/>
        <v xml:space="preserve"> </v>
      </c>
      <c r="I270" t="str">
        <f t="shared" si="24"/>
        <v xml:space="preserve"> </v>
      </c>
      <c r="J270">
        <v>494</v>
      </c>
      <c r="N270" s="33"/>
    </row>
    <row r="271" spans="1:14" x14ac:dyDescent="0.25">
      <c r="A271">
        <v>496</v>
      </c>
      <c r="B271">
        <f>VLOOKUP($B$4,'Deposition Curves'!A:OQ,(A271/2+6),FALSE)</f>
        <v>0</v>
      </c>
      <c r="C271">
        <v>1</v>
      </c>
      <c r="D271" t="str">
        <f t="shared" si="19"/>
        <v xml:space="preserve"> </v>
      </c>
      <c r="E271" t="str">
        <f t="shared" si="20"/>
        <v xml:space="preserve"> </v>
      </c>
      <c r="F271" t="str">
        <f t="shared" si="21"/>
        <v xml:space="preserve"> </v>
      </c>
      <c r="G271" t="str">
        <f t="shared" si="22"/>
        <v xml:space="preserve"> </v>
      </c>
      <c r="H271" t="str">
        <f t="shared" si="23"/>
        <v xml:space="preserve"> </v>
      </c>
      <c r="I271" t="str">
        <f t="shared" si="24"/>
        <v xml:space="preserve"> </v>
      </c>
      <c r="J271">
        <v>496</v>
      </c>
      <c r="N271" s="33"/>
    </row>
    <row r="272" spans="1:14" x14ac:dyDescent="0.25">
      <c r="A272">
        <v>498</v>
      </c>
      <c r="B272">
        <f>VLOOKUP($B$4,'Deposition Curves'!A:OQ,(A272/2+6),FALSE)</f>
        <v>0</v>
      </c>
      <c r="C272">
        <v>1</v>
      </c>
      <c r="D272" t="str">
        <f t="shared" si="19"/>
        <v xml:space="preserve"> </v>
      </c>
      <c r="E272" t="str">
        <f t="shared" si="20"/>
        <v xml:space="preserve"> </v>
      </c>
      <c r="F272" t="str">
        <f t="shared" si="21"/>
        <v xml:space="preserve"> </v>
      </c>
      <c r="G272" t="str">
        <f t="shared" si="22"/>
        <v xml:space="preserve"> </v>
      </c>
      <c r="H272" t="str">
        <f t="shared" si="23"/>
        <v xml:space="preserve"> </v>
      </c>
      <c r="I272" t="str">
        <f t="shared" si="24"/>
        <v xml:space="preserve"> </v>
      </c>
      <c r="J272">
        <v>498</v>
      </c>
      <c r="N272" s="33"/>
    </row>
    <row r="273" spans="1:14" x14ac:dyDescent="0.25">
      <c r="A273">
        <v>500</v>
      </c>
      <c r="B273">
        <f>VLOOKUP($B$4,'Deposition Curves'!A:OQ,(A273/2+6),FALSE)</f>
        <v>0</v>
      </c>
      <c r="C273">
        <v>1</v>
      </c>
      <c r="D273" t="str">
        <f t="shared" si="19"/>
        <v xml:space="preserve"> </v>
      </c>
      <c r="E273" t="str">
        <f t="shared" si="20"/>
        <v xml:space="preserve"> </v>
      </c>
      <c r="F273" t="str">
        <f t="shared" si="21"/>
        <v xml:space="preserve"> </v>
      </c>
      <c r="G273" t="str">
        <f t="shared" si="22"/>
        <v xml:space="preserve"> </v>
      </c>
      <c r="H273" t="str">
        <f t="shared" si="23"/>
        <v xml:space="preserve"> </v>
      </c>
      <c r="I273" t="str">
        <f t="shared" si="24"/>
        <v xml:space="preserve"> </v>
      </c>
      <c r="J273">
        <v>500</v>
      </c>
      <c r="N273" s="33"/>
    </row>
    <row r="274" spans="1:14" x14ac:dyDescent="0.25">
      <c r="A274">
        <v>502</v>
      </c>
      <c r="B274">
        <f>VLOOKUP($B$4,'Deposition Curves'!A:OQ,(A274/2+6),FALSE)</f>
        <v>0</v>
      </c>
      <c r="C274">
        <v>1</v>
      </c>
      <c r="D274" t="str">
        <f t="shared" si="19"/>
        <v xml:space="preserve"> </v>
      </c>
      <c r="E274" t="str">
        <f t="shared" si="20"/>
        <v xml:space="preserve"> </v>
      </c>
      <c r="F274" t="str">
        <f t="shared" si="21"/>
        <v xml:space="preserve"> </v>
      </c>
      <c r="G274" t="str">
        <f t="shared" si="22"/>
        <v xml:space="preserve"> </v>
      </c>
      <c r="H274" t="str">
        <f t="shared" si="23"/>
        <v xml:space="preserve"> </v>
      </c>
      <c r="I274" t="str">
        <f t="shared" si="24"/>
        <v xml:space="preserve"> </v>
      </c>
      <c r="J274">
        <v>502</v>
      </c>
      <c r="N274" s="33"/>
    </row>
    <row r="275" spans="1:14" x14ac:dyDescent="0.25">
      <c r="A275">
        <v>504</v>
      </c>
      <c r="B275">
        <f>VLOOKUP($B$4,'Deposition Curves'!A:OQ,(A275/2+6),FALSE)</f>
        <v>0</v>
      </c>
      <c r="C275">
        <v>1</v>
      </c>
      <c r="D275" t="str">
        <f t="shared" si="19"/>
        <v xml:space="preserve"> </v>
      </c>
      <c r="E275" t="str">
        <f t="shared" si="20"/>
        <v xml:space="preserve"> </v>
      </c>
      <c r="F275" t="str">
        <f t="shared" si="21"/>
        <v xml:space="preserve"> </v>
      </c>
      <c r="G275" t="str">
        <f t="shared" si="22"/>
        <v xml:space="preserve"> </v>
      </c>
      <c r="H275" t="str">
        <f t="shared" si="23"/>
        <v xml:space="preserve"> </v>
      </c>
      <c r="I275" t="str">
        <f t="shared" si="24"/>
        <v xml:space="preserve"> </v>
      </c>
      <c r="J275">
        <v>504</v>
      </c>
    </row>
    <row r="276" spans="1:14" x14ac:dyDescent="0.25">
      <c r="A276">
        <v>506</v>
      </c>
      <c r="B276">
        <f>VLOOKUP($B$4,'Deposition Curves'!A:OQ,(A276/2+6),FALSE)</f>
        <v>0</v>
      </c>
      <c r="C276">
        <v>1</v>
      </c>
      <c r="D276" t="str">
        <f t="shared" si="19"/>
        <v xml:space="preserve"> </v>
      </c>
      <c r="E276" t="str">
        <f t="shared" si="20"/>
        <v xml:space="preserve"> </v>
      </c>
      <c r="F276" t="str">
        <f t="shared" si="21"/>
        <v xml:space="preserve"> </v>
      </c>
      <c r="G276" t="str">
        <f t="shared" si="22"/>
        <v xml:space="preserve"> </v>
      </c>
      <c r="H276" t="str">
        <f t="shared" si="23"/>
        <v xml:space="preserve"> </v>
      </c>
      <c r="I276" t="str">
        <f t="shared" si="24"/>
        <v xml:space="preserve"> </v>
      </c>
      <c r="J276">
        <v>506</v>
      </c>
      <c r="N276" s="33"/>
    </row>
    <row r="277" spans="1:14" x14ac:dyDescent="0.25">
      <c r="A277">
        <v>508</v>
      </c>
      <c r="B277">
        <f>VLOOKUP($B$4,'Deposition Curves'!A:OQ,(A277/2+6),FALSE)</f>
        <v>0</v>
      </c>
      <c r="C277">
        <v>1</v>
      </c>
      <c r="D277" t="str">
        <f t="shared" si="19"/>
        <v xml:space="preserve"> </v>
      </c>
      <c r="E277" t="str">
        <f t="shared" si="20"/>
        <v xml:space="preserve"> </v>
      </c>
      <c r="F277" t="str">
        <f t="shared" si="21"/>
        <v xml:space="preserve"> </v>
      </c>
      <c r="G277" t="str">
        <f t="shared" si="22"/>
        <v xml:space="preserve"> </v>
      </c>
      <c r="H277" t="str">
        <f t="shared" si="23"/>
        <v xml:space="preserve"> </v>
      </c>
      <c r="I277" t="str">
        <f t="shared" si="24"/>
        <v xml:space="preserve"> </v>
      </c>
      <c r="J277">
        <v>508</v>
      </c>
      <c r="N277" s="33"/>
    </row>
    <row r="278" spans="1:14" x14ac:dyDescent="0.25">
      <c r="A278">
        <v>510</v>
      </c>
      <c r="B278">
        <f>VLOOKUP($B$4,'Deposition Curves'!A:OQ,(A278/2+6),FALSE)</f>
        <v>0</v>
      </c>
      <c r="C278">
        <v>1</v>
      </c>
      <c r="D278" t="str">
        <f t="shared" si="19"/>
        <v xml:space="preserve"> </v>
      </c>
      <c r="E278" t="str">
        <f t="shared" si="20"/>
        <v xml:space="preserve"> </v>
      </c>
      <c r="F278" t="str">
        <f t="shared" si="21"/>
        <v xml:space="preserve"> </v>
      </c>
      <c r="G278" t="str">
        <f t="shared" si="22"/>
        <v xml:space="preserve"> </v>
      </c>
      <c r="H278" t="str">
        <f t="shared" si="23"/>
        <v xml:space="preserve"> </v>
      </c>
      <c r="I278" t="str">
        <f t="shared" si="24"/>
        <v xml:space="preserve"> </v>
      </c>
      <c r="J278">
        <v>510</v>
      </c>
      <c r="N278" s="33"/>
    </row>
    <row r="279" spans="1:14" x14ac:dyDescent="0.25">
      <c r="A279">
        <v>512</v>
      </c>
      <c r="B279">
        <f>VLOOKUP($B$4,'Deposition Curves'!A:OQ,(A279/2+6),FALSE)</f>
        <v>0</v>
      </c>
      <c r="C279">
        <v>1</v>
      </c>
      <c r="D279" t="str">
        <f t="shared" si="19"/>
        <v xml:space="preserve"> </v>
      </c>
      <c r="E279" t="str">
        <f t="shared" si="20"/>
        <v xml:space="preserve"> </v>
      </c>
      <c r="F279" t="str">
        <f t="shared" si="21"/>
        <v xml:space="preserve"> </v>
      </c>
      <c r="G279" t="str">
        <f t="shared" si="22"/>
        <v xml:space="preserve"> </v>
      </c>
      <c r="H279" t="str">
        <f t="shared" si="23"/>
        <v xml:space="preserve"> </v>
      </c>
      <c r="I279" t="str">
        <f t="shared" si="24"/>
        <v xml:space="preserve"> </v>
      </c>
      <c r="J279">
        <v>512</v>
      </c>
      <c r="N279" s="33"/>
    </row>
    <row r="280" spans="1:14" x14ac:dyDescent="0.25">
      <c r="A280">
        <v>514</v>
      </c>
      <c r="B280">
        <f>VLOOKUP($B$4,'Deposition Curves'!A:OQ,(A280/2+6),FALSE)</f>
        <v>0</v>
      </c>
      <c r="C280">
        <v>1</v>
      </c>
      <c r="D280" t="str">
        <f t="shared" si="19"/>
        <v xml:space="preserve"> </v>
      </c>
      <c r="E280" t="str">
        <f t="shared" si="20"/>
        <v xml:space="preserve"> </v>
      </c>
      <c r="F280" t="str">
        <f t="shared" si="21"/>
        <v xml:space="preserve"> </v>
      </c>
      <c r="G280" t="str">
        <f t="shared" si="22"/>
        <v xml:space="preserve"> </v>
      </c>
      <c r="H280" t="str">
        <f t="shared" si="23"/>
        <v xml:space="preserve"> </v>
      </c>
      <c r="I280" t="str">
        <f t="shared" si="24"/>
        <v xml:space="preserve"> </v>
      </c>
      <c r="J280">
        <v>514</v>
      </c>
      <c r="N280" s="33"/>
    </row>
    <row r="281" spans="1:14" x14ac:dyDescent="0.25">
      <c r="A281">
        <v>516</v>
      </c>
      <c r="B281">
        <f>VLOOKUP($B$4,'Deposition Curves'!A:OQ,(A281/2+6),FALSE)</f>
        <v>0</v>
      </c>
      <c r="C281">
        <v>1</v>
      </c>
      <c r="D281" t="str">
        <f t="shared" ref="D281:D344" si="25">IF(B281=0," ",B281*C281)</f>
        <v xml:space="preserve"> </v>
      </c>
      <c r="E281" t="str">
        <f t="shared" ref="E281:E344" si="26">IF(B282=0," ",AVERAGE(AVERAGE(D281:D282),D282,AVERAGE(D282:D283)))</f>
        <v xml:space="preserve"> </v>
      </c>
      <c r="F281" t="str">
        <f t="shared" ref="F281:F344" si="27">IF(B282=0," ",AVERAGE(AVERAGE(D281:D282),D282,AVERAGE(D282:D283)))</f>
        <v xml:space="preserve"> </v>
      </c>
      <c r="G281" t="str">
        <f t="shared" ref="G281:G344" si="28">IF(B282=0," ",AVERAGE(AVERAGE(D281:D282),D282,AVERAGE(D282:D283)))</f>
        <v xml:space="preserve"> </v>
      </c>
      <c r="H281" t="str">
        <f t="shared" ref="H281:H344" si="29">IF(B282=0," ",AVERAGE(D281:D291))</f>
        <v xml:space="preserve"> </v>
      </c>
      <c r="I281" t="str">
        <f t="shared" ref="I281:I344" si="30">IF(B282=0," ",AVERAGE(D281:D331))</f>
        <v xml:space="preserve"> </v>
      </c>
      <c r="J281">
        <v>516</v>
      </c>
      <c r="N281" s="33"/>
    </row>
    <row r="282" spans="1:14" x14ac:dyDescent="0.25">
      <c r="A282">
        <v>518</v>
      </c>
      <c r="B282">
        <f>VLOOKUP($B$4,'Deposition Curves'!A:OQ,(A282/2+6),FALSE)</f>
        <v>0</v>
      </c>
      <c r="C282">
        <v>1</v>
      </c>
      <c r="D282" t="str">
        <f t="shared" si="25"/>
        <v xml:space="preserve"> </v>
      </c>
      <c r="E282" t="str">
        <f t="shared" si="26"/>
        <v xml:space="preserve"> </v>
      </c>
      <c r="F282" t="str">
        <f t="shared" si="27"/>
        <v xml:space="preserve"> </v>
      </c>
      <c r="G282" t="str">
        <f t="shared" si="28"/>
        <v xml:space="preserve"> </v>
      </c>
      <c r="H282" t="str">
        <f t="shared" si="29"/>
        <v xml:space="preserve"> </v>
      </c>
      <c r="I282" t="str">
        <f t="shared" si="30"/>
        <v xml:space="preserve"> </v>
      </c>
      <c r="J282">
        <v>518</v>
      </c>
      <c r="N282" s="33"/>
    </row>
    <row r="283" spans="1:14" x14ac:dyDescent="0.25">
      <c r="A283">
        <v>520</v>
      </c>
      <c r="B283">
        <f>VLOOKUP($B$4,'Deposition Curves'!A:OQ,(A283/2+6),FALSE)</f>
        <v>0</v>
      </c>
      <c r="C283">
        <v>1</v>
      </c>
      <c r="D283" t="str">
        <f t="shared" si="25"/>
        <v xml:space="preserve"> </v>
      </c>
      <c r="E283" t="str">
        <f t="shared" si="26"/>
        <v xml:space="preserve"> </v>
      </c>
      <c r="F283" t="str">
        <f t="shared" si="27"/>
        <v xml:space="preserve"> </v>
      </c>
      <c r="G283" t="str">
        <f t="shared" si="28"/>
        <v xml:space="preserve"> </v>
      </c>
      <c r="H283" t="str">
        <f t="shared" si="29"/>
        <v xml:space="preserve"> </v>
      </c>
      <c r="I283" t="str">
        <f t="shared" si="30"/>
        <v xml:space="preserve"> </v>
      </c>
      <c r="J283">
        <v>520</v>
      </c>
      <c r="N283" s="33"/>
    </row>
    <row r="284" spans="1:14" x14ac:dyDescent="0.25">
      <c r="A284">
        <v>522</v>
      </c>
      <c r="B284">
        <f>VLOOKUP($B$4,'Deposition Curves'!A:OQ,(A284/2+6),FALSE)</f>
        <v>0</v>
      </c>
      <c r="C284">
        <v>1</v>
      </c>
      <c r="D284" t="str">
        <f t="shared" si="25"/>
        <v xml:space="preserve"> </v>
      </c>
      <c r="E284" t="str">
        <f t="shared" si="26"/>
        <v xml:space="preserve"> </v>
      </c>
      <c r="F284" t="str">
        <f t="shared" si="27"/>
        <v xml:space="preserve"> </v>
      </c>
      <c r="G284" t="str">
        <f t="shared" si="28"/>
        <v xml:space="preserve"> </v>
      </c>
      <c r="H284" t="str">
        <f t="shared" si="29"/>
        <v xml:space="preserve"> </v>
      </c>
      <c r="I284" t="str">
        <f t="shared" si="30"/>
        <v xml:space="preserve"> </v>
      </c>
      <c r="J284">
        <v>522</v>
      </c>
      <c r="N284" s="33"/>
    </row>
    <row r="285" spans="1:14" x14ac:dyDescent="0.25">
      <c r="A285">
        <v>524</v>
      </c>
      <c r="B285">
        <f>VLOOKUP($B$4,'Deposition Curves'!A:OQ,(A285/2+6),FALSE)</f>
        <v>0</v>
      </c>
      <c r="C285">
        <v>1</v>
      </c>
      <c r="D285" t="str">
        <f t="shared" si="25"/>
        <v xml:space="preserve"> </v>
      </c>
      <c r="E285" t="str">
        <f t="shared" si="26"/>
        <v xml:space="preserve"> </v>
      </c>
      <c r="F285" t="str">
        <f t="shared" si="27"/>
        <v xml:space="preserve"> </v>
      </c>
      <c r="G285" t="str">
        <f t="shared" si="28"/>
        <v xml:space="preserve"> </v>
      </c>
      <c r="H285" t="str">
        <f t="shared" si="29"/>
        <v xml:space="preserve"> </v>
      </c>
      <c r="I285" t="str">
        <f t="shared" si="30"/>
        <v xml:space="preserve"> </v>
      </c>
      <c r="J285">
        <v>524</v>
      </c>
      <c r="N285" s="33"/>
    </row>
    <row r="286" spans="1:14" x14ac:dyDescent="0.25">
      <c r="A286">
        <v>526</v>
      </c>
      <c r="B286">
        <f>VLOOKUP($B$4,'Deposition Curves'!A:OQ,(A286/2+6),FALSE)</f>
        <v>0</v>
      </c>
      <c r="C286">
        <v>1</v>
      </c>
      <c r="D286" t="str">
        <f t="shared" si="25"/>
        <v xml:space="preserve"> </v>
      </c>
      <c r="E286" t="str">
        <f t="shared" si="26"/>
        <v xml:space="preserve"> </v>
      </c>
      <c r="F286" t="str">
        <f t="shared" si="27"/>
        <v xml:space="preserve"> </v>
      </c>
      <c r="G286" t="str">
        <f t="shared" si="28"/>
        <v xml:space="preserve"> </v>
      </c>
      <c r="H286" t="str">
        <f t="shared" si="29"/>
        <v xml:space="preserve"> </v>
      </c>
      <c r="I286" t="str">
        <f t="shared" si="30"/>
        <v xml:space="preserve"> </v>
      </c>
      <c r="J286">
        <v>526</v>
      </c>
      <c r="N286" s="33"/>
    </row>
    <row r="287" spans="1:14" x14ac:dyDescent="0.25">
      <c r="A287">
        <v>528</v>
      </c>
      <c r="B287">
        <f>VLOOKUP($B$4,'Deposition Curves'!A:OQ,(A287/2+6),FALSE)</f>
        <v>0</v>
      </c>
      <c r="C287">
        <v>1</v>
      </c>
      <c r="D287" t="str">
        <f t="shared" si="25"/>
        <v xml:space="preserve"> </v>
      </c>
      <c r="E287" t="str">
        <f t="shared" si="26"/>
        <v xml:space="preserve"> </v>
      </c>
      <c r="F287" t="str">
        <f t="shared" si="27"/>
        <v xml:space="preserve"> </v>
      </c>
      <c r="G287" t="str">
        <f t="shared" si="28"/>
        <v xml:space="preserve"> </v>
      </c>
      <c r="H287" t="str">
        <f t="shared" si="29"/>
        <v xml:space="preserve"> </v>
      </c>
      <c r="I287" t="str">
        <f t="shared" si="30"/>
        <v xml:space="preserve"> </v>
      </c>
      <c r="J287">
        <v>528</v>
      </c>
      <c r="N287" s="33"/>
    </row>
    <row r="288" spans="1:14" x14ac:dyDescent="0.25">
      <c r="A288">
        <v>530</v>
      </c>
      <c r="B288">
        <f>VLOOKUP($B$4,'Deposition Curves'!A:OQ,(A288/2+6),FALSE)</f>
        <v>0</v>
      </c>
      <c r="C288">
        <v>1</v>
      </c>
      <c r="D288" t="str">
        <f t="shared" si="25"/>
        <v xml:space="preserve"> </v>
      </c>
      <c r="E288" t="str">
        <f t="shared" si="26"/>
        <v xml:space="preserve"> </v>
      </c>
      <c r="F288" t="str">
        <f t="shared" si="27"/>
        <v xml:space="preserve"> </v>
      </c>
      <c r="G288" t="str">
        <f t="shared" si="28"/>
        <v xml:space="preserve"> </v>
      </c>
      <c r="H288" t="str">
        <f t="shared" si="29"/>
        <v xml:space="preserve"> </v>
      </c>
      <c r="I288" t="str">
        <f t="shared" si="30"/>
        <v xml:space="preserve"> </v>
      </c>
      <c r="J288">
        <v>530</v>
      </c>
      <c r="N288" s="33"/>
    </row>
    <row r="289" spans="1:14" x14ac:dyDescent="0.25">
      <c r="A289">
        <v>532</v>
      </c>
      <c r="B289">
        <f>VLOOKUP($B$4,'Deposition Curves'!A:OQ,(A289/2+6),FALSE)</f>
        <v>0</v>
      </c>
      <c r="C289">
        <v>1</v>
      </c>
      <c r="D289" t="str">
        <f t="shared" si="25"/>
        <v xml:space="preserve"> </v>
      </c>
      <c r="E289" t="str">
        <f t="shared" si="26"/>
        <v xml:space="preserve"> </v>
      </c>
      <c r="F289" t="str">
        <f t="shared" si="27"/>
        <v xml:space="preserve"> </v>
      </c>
      <c r="G289" t="str">
        <f t="shared" si="28"/>
        <v xml:space="preserve"> </v>
      </c>
      <c r="H289" t="str">
        <f t="shared" si="29"/>
        <v xml:space="preserve"> </v>
      </c>
      <c r="I289" t="str">
        <f t="shared" si="30"/>
        <v xml:space="preserve"> </v>
      </c>
      <c r="J289">
        <v>532</v>
      </c>
      <c r="N289" s="33"/>
    </row>
    <row r="290" spans="1:14" x14ac:dyDescent="0.25">
      <c r="A290">
        <v>534</v>
      </c>
      <c r="B290">
        <f>VLOOKUP($B$4,'Deposition Curves'!A:OQ,(A290/2+6),FALSE)</f>
        <v>0</v>
      </c>
      <c r="C290">
        <v>1</v>
      </c>
      <c r="D290" t="str">
        <f t="shared" si="25"/>
        <v xml:space="preserve"> </v>
      </c>
      <c r="E290" t="str">
        <f t="shared" si="26"/>
        <v xml:space="preserve"> </v>
      </c>
      <c r="F290" t="str">
        <f t="shared" si="27"/>
        <v xml:space="preserve"> </v>
      </c>
      <c r="G290" t="str">
        <f t="shared" si="28"/>
        <v xml:space="preserve"> </v>
      </c>
      <c r="H290" t="str">
        <f t="shared" si="29"/>
        <v xml:space="preserve"> </v>
      </c>
      <c r="I290" t="str">
        <f t="shared" si="30"/>
        <v xml:space="preserve"> </v>
      </c>
      <c r="J290">
        <v>534</v>
      </c>
      <c r="N290" s="33"/>
    </row>
    <row r="291" spans="1:14" x14ac:dyDescent="0.25">
      <c r="A291">
        <v>536</v>
      </c>
      <c r="B291">
        <f>VLOOKUP($B$4,'Deposition Curves'!A:OQ,(A291/2+6),FALSE)</f>
        <v>0</v>
      </c>
      <c r="C291">
        <v>1</v>
      </c>
      <c r="D291" t="str">
        <f t="shared" si="25"/>
        <v xml:space="preserve"> </v>
      </c>
      <c r="E291" t="str">
        <f t="shared" si="26"/>
        <v xml:space="preserve"> </v>
      </c>
      <c r="F291" t="str">
        <f t="shared" si="27"/>
        <v xml:space="preserve"> </v>
      </c>
      <c r="G291" t="str">
        <f t="shared" si="28"/>
        <v xml:space="preserve"> </v>
      </c>
      <c r="H291" t="str">
        <f t="shared" si="29"/>
        <v xml:space="preserve"> </v>
      </c>
      <c r="I291" t="str">
        <f t="shared" si="30"/>
        <v xml:space="preserve"> </v>
      </c>
      <c r="J291">
        <v>536</v>
      </c>
      <c r="N291" s="33"/>
    </row>
    <row r="292" spans="1:14" x14ac:dyDescent="0.25">
      <c r="A292">
        <v>538</v>
      </c>
      <c r="B292">
        <f>VLOOKUP($B$4,'Deposition Curves'!A:OQ,(A292/2+6),FALSE)</f>
        <v>0</v>
      </c>
      <c r="C292">
        <v>1</v>
      </c>
      <c r="D292" t="str">
        <f t="shared" si="25"/>
        <v xml:space="preserve"> </v>
      </c>
      <c r="E292" t="str">
        <f t="shared" si="26"/>
        <v xml:space="preserve"> </v>
      </c>
      <c r="F292" t="str">
        <f t="shared" si="27"/>
        <v xml:space="preserve"> </v>
      </c>
      <c r="G292" t="str">
        <f t="shared" si="28"/>
        <v xml:space="preserve"> </v>
      </c>
      <c r="H292" t="str">
        <f t="shared" si="29"/>
        <v xml:space="preserve"> </v>
      </c>
      <c r="I292" t="str">
        <f t="shared" si="30"/>
        <v xml:space="preserve"> </v>
      </c>
      <c r="J292">
        <v>538</v>
      </c>
      <c r="N292" s="33"/>
    </row>
    <row r="293" spans="1:14" x14ac:dyDescent="0.25">
      <c r="A293">
        <v>540</v>
      </c>
      <c r="B293">
        <f>VLOOKUP($B$4,'Deposition Curves'!A:OQ,(A293/2+6),FALSE)</f>
        <v>0</v>
      </c>
      <c r="C293">
        <v>1</v>
      </c>
      <c r="D293" t="str">
        <f t="shared" si="25"/>
        <v xml:space="preserve"> </v>
      </c>
      <c r="E293" t="str">
        <f t="shared" si="26"/>
        <v xml:space="preserve"> </v>
      </c>
      <c r="F293" t="str">
        <f t="shared" si="27"/>
        <v xml:space="preserve"> </v>
      </c>
      <c r="G293" t="str">
        <f t="shared" si="28"/>
        <v xml:space="preserve"> </v>
      </c>
      <c r="H293" t="str">
        <f t="shared" si="29"/>
        <v xml:space="preserve"> </v>
      </c>
      <c r="I293" t="str">
        <f t="shared" si="30"/>
        <v xml:space="preserve"> </v>
      </c>
      <c r="J293">
        <v>540</v>
      </c>
      <c r="N293" s="33"/>
    </row>
    <row r="294" spans="1:14" x14ac:dyDescent="0.25">
      <c r="A294">
        <v>542</v>
      </c>
      <c r="B294">
        <f>VLOOKUP($B$4,'Deposition Curves'!A:OQ,(A294/2+6),FALSE)</f>
        <v>0</v>
      </c>
      <c r="C294">
        <v>1</v>
      </c>
      <c r="D294" t="str">
        <f t="shared" si="25"/>
        <v xml:space="preserve"> </v>
      </c>
      <c r="E294" t="str">
        <f t="shared" si="26"/>
        <v xml:space="preserve"> </v>
      </c>
      <c r="F294" t="str">
        <f t="shared" si="27"/>
        <v xml:space="preserve"> </v>
      </c>
      <c r="G294" t="str">
        <f t="shared" si="28"/>
        <v xml:space="preserve"> </v>
      </c>
      <c r="H294" t="str">
        <f t="shared" si="29"/>
        <v xml:space="preserve"> </v>
      </c>
      <c r="I294" t="str">
        <f t="shared" si="30"/>
        <v xml:space="preserve"> </v>
      </c>
      <c r="J294">
        <v>542</v>
      </c>
      <c r="N294" s="33"/>
    </row>
    <row r="295" spans="1:14" x14ac:dyDescent="0.25">
      <c r="A295">
        <v>544</v>
      </c>
      <c r="B295">
        <f>VLOOKUP($B$4,'Deposition Curves'!A:OQ,(A295/2+6),FALSE)</f>
        <v>0</v>
      </c>
      <c r="C295">
        <v>1</v>
      </c>
      <c r="D295" t="str">
        <f t="shared" si="25"/>
        <v xml:space="preserve"> </v>
      </c>
      <c r="E295" t="str">
        <f t="shared" si="26"/>
        <v xml:space="preserve"> </v>
      </c>
      <c r="F295" t="str">
        <f t="shared" si="27"/>
        <v xml:space="preserve"> </v>
      </c>
      <c r="G295" t="str">
        <f t="shared" si="28"/>
        <v xml:space="preserve"> </v>
      </c>
      <c r="H295" t="str">
        <f t="shared" si="29"/>
        <v xml:space="preserve"> </v>
      </c>
      <c r="I295" t="str">
        <f t="shared" si="30"/>
        <v xml:space="preserve"> </v>
      </c>
      <c r="J295">
        <v>544</v>
      </c>
      <c r="N295" s="33"/>
    </row>
    <row r="296" spans="1:14" x14ac:dyDescent="0.25">
      <c r="A296">
        <v>546</v>
      </c>
      <c r="B296">
        <f>VLOOKUP($B$4,'Deposition Curves'!A:OQ,(A296/2+6),FALSE)</f>
        <v>0</v>
      </c>
      <c r="C296">
        <v>1</v>
      </c>
      <c r="D296" t="str">
        <f t="shared" si="25"/>
        <v xml:space="preserve"> </v>
      </c>
      <c r="E296" t="str">
        <f t="shared" si="26"/>
        <v xml:space="preserve"> </v>
      </c>
      <c r="F296" t="str">
        <f t="shared" si="27"/>
        <v xml:space="preserve"> </v>
      </c>
      <c r="G296" t="str">
        <f t="shared" si="28"/>
        <v xml:space="preserve"> </v>
      </c>
      <c r="H296" t="str">
        <f t="shared" si="29"/>
        <v xml:space="preserve"> </v>
      </c>
      <c r="I296" t="str">
        <f t="shared" si="30"/>
        <v xml:space="preserve"> </v>
      </c>
      <c r="J296">
        <v>546</v>
      </c>
      <c r="N296" s="33"/>
    </row>
    <row r="297" spans="1:14" x14ac:dyDescent="0.25">
      <c r="A297">
        <v>548</v>
      </c>
      <c r="B297">
        <f>VLOOKUP($B$4,'Deposition Curves'!A:OQ,(A297/2+6),FALSE)</f>
        <v>0</v>
      </c>
      <c r="C297">
        <v>1</v>
      </c>
      <c r="D297" t="str">
        <f t="shared" si="25"/>
        <v xml:space="preserve"> </v>
      </c>
      <c r="E297" t="str">
        <f t="shared" si="26"/>
        <v xml:space="preserve"> </v>
      </c>
      <c r="F297" t="str">
        <f t="shared" si="27"/>
        <v xml:space="preserve"> </v>
      </c>
      <c r="G297" t="str">
        <f t="shared" si="28"/>
        <v xml:space="preserve"> </v>
      </c>
      <c r="H297" t="str">
        <f t="shared" si="29"/>
        <v xml:space="preserve"> </v>
      </c>
      <c r="I297" t="str">
        <f t="shared" si="30"/>
        <v xml:space="preserve"> </v>
      </c>
      <c r="J297">
        <v>548</v>
      </c>
      <c r="N297" s="33"/>
    </row>
    <row r="298" spans="1:14" x14ac:dyDescent="0.25">
      <c r="A298">
        <v>550</v>
      </c>
      <c r="B298">
        <f>VLOOKUP($B$4,'Deposition Curves'!A:OQ,(A298/2+6),FALSE)</f>
        <v>0</v>
      </c>
      <c r="C298">
        <v>1</v>
      </c>
      <c r="D298" t="str">
        <f t="shared" si="25"/>
        <v xml:space="preserve"> </v>
      </c>
      <c r="E298" t="str">
        <f t="shared" si="26"/>
        <v xml:space="preserve"> </v>
      </c>
      <c r="F298" t="str">
        <f t="shared" si="27"/>
        <v xml:space="preserve"> </v>
      </c>
      <c r="G298" t="str">
        <f t="shared" si="28"/>
        <v xml:space="preserve"> </v>
      </c>
      <c r="H298" t="str">
        <f t="shared" si="29"/>
        <v xml:space="preserve"> </v>
      </c>
      <c r="I298" t="str">
        <f t="shared" si="30"/>
        <v xml:space="preserve"> </v>
      </c>
      <c r="J298">
        <v>550</v>
      </c>
      <c r="N298" s="33"/>
    </row>
    <row r="299" spans="1:14" x14ac:dyDescent="0.25">
      <c r="A299">
        <v>552</v>
      </c>
      <c r="B299">
        <f>VLOOKUP($B$4,'Deposition Curves'!A:OQ,(A299/2+6),FALSE)</f>
        <v>0</v>
      </c>
      <c r="C299">
        <v>1</v>
      </c>
      <c r="D299" t="str">
        <f t="shared" si="25"/>
        <v xml:space="preserve"> </v>
      </c>
      <c r="E299" t="str">
        <f t="shared" si="26"/>
        <v xml:space="preserve"> </v>
      </c>
      <c r="F299" t="str">
        <f t="shared" si="27"/>
        <v xml:space="preserve"> </v>
      </c>
      <c r="G299" t="str">
        <f t="shared" si="28"/>
        <v xml:space="preserve"> </v>
      </c>
      <c r="H299" t="str">
        <f t="shared" si="29"/>
        <v xml:space="preserve"> </v>
      </c>
      <c r="I299" t="str">
        <f t="shared" si="30"/>
        <v xml:space="preserve"> </v>
      </c>
      <c r="J299">
        <v>552</v>
      </c>
      <c r="N299" s="33"/>
    </row>
    <row r="300" spans="1:14" x14ac:dyDescent="0.25">
      <c r="A300">
        <v>554</v>
      </c>
      <c r="B300">
        <f>VLOOKUP($B$4,'Deposition Curves'!A:OQ,(A300/2+6),FALSE)</f>
        <v>0</v>
      </c>
      <c r="C300">
        <v>1</v>
      </c>
      <c r="D300" t="str">
        <f t="shared" si="25"/>
        <v xml:space="preserve"> </v>
      </c>
      <c r="E300" t="str">
        <f t="shared" si="26"/>
        <v xml:space="preserve"> </v>
      </c>
      <c r="F300" t="str">
        <f t="shared" si="27"/>
        <v xml:space="preserve"> </v>
      </c>
      <c r="G300" t="str">
        <f t="shared" si="28"/>
        <v xml:space="preserve"> </v>
      </c>
      <c r="H300" t="str">
        <f t="shared" si="29"/>
        <v xml:space="preserve"> </v>
      </c>
      <c r="I300" t="str">
        <f t="shared" si="30"/>
        <v xml:space="preserve"> </v>
      </c>
      <c r="J300">
        <v>554</v>
      </c>
    </row>
    <row r="301" spans="1:14" x14ac:dyDescent="0.25">
      <c r="A301">
        <v>556</v>
      </c>
      <c r="B301">
        <f>VLOOKUP($B$4,'Deposition Curves'!A:OQ,(A301/2+6),FALSE)</f>
        <v>0</v>
      </c>
      <c r="C301">
        <v>1</v>
      </c>
      <c r="D301" t="str">
        <f t="shared" si="25"/>
        <v xml:space="preserve"> </v>
      </c>
      <c r="E301" t="str">
        <f t="shared" si="26"/>
        <v xml:space="preserve"> </v>
      </c>
      <c r="F301" t="str">
        <f t="shared" si="27"/>
        <v xml:space="preserve"> </v>
      </c>
      <c r="G301" t="str">
        <f t="shared" si="28"/>
        <v xml:space="preserve"> </v>
      </c>
      <c r="H301" t="str">
        <f t="shared" si="29"/>
        <v xml:space="preserve"> </v>
      </c>
      <c r="I301" t="str">
        <f t="shared" si="30"/>
        <v xml:space="preserve"> </v>
      </c>
      <c r="J301">
        <v>556</v>
      </c>
      <c r="N301" s="33"/>
    </row>
    <row r="302" spans="1:14" x14ac:dyDescent="0.25">
      <c r="A302">
        <v>558</v>
      </c>
      <c r="B302">
        <f>VLOOKUP($B$4,'Deposition Curves'!A:OQ,(A302/2+6),FALSE)</f>
        <v>0</v>
      </c>
      <c r="C302">
        <v>1</v>
      </c>
      <c r="D302" t="str">
        <f t="shared" si="25"/>
        <v xml:space="preserve"> </v>
      </c>
      <c r="E302" t="str">
        <f t="shared" si="26"/>
        <v xml:space="preserve"> </v>
      </c>
      <c r="F302" t="str">
        <f t="shared" si="27"/>
        <v xml:space="preserve"> </v>
      </c>
      <c r="G302" t="str">
        <f t="shared" si="28"/>
        <v xml:space="preserve"> </v>
      </c>
      <c r="H302" t="str">
        <f t="shared" si="29"/>
        <v xml:space="preserve"> </v>
      </c>
      <c r="I302" t="str">
        <f t="shared" si="30"/>
        <v xml:space="preserve"> </v>
      </c>
      <c r="J302">
        <v>558</v>
      </c>
      <c r="N302" s="33"/>
    </row>
    <row r="303" spans="1:14" x14ac:dyDescent="0.25">
      <c r="A303">
        <v>560</v>
      </c>
      <c r="B303">
        <f>VLOOKUP($B$4,'Deposition Curves'!A:OQ,(A303/2+6),FALSE)</f>
        <v>0</v>
      </c>
      <c r="C303">
        <v>1</v>
      </c>
      <c r="D303" t="str">
        <f t="shared" si="25"/>
        <v xml:space="preserve"> </v>
      </c>
      <c r="E303" t="str">
        <f t="shared" si="26"/>
        <v xml:space="preserve"> </v>
      </c>
      <c r="F303" t="str">
        <f t="shared" si="27"/>
        <v xml:space="preserve"> </v>
      </c>
      <c r="G303" t="str">
        <f t="shared" si="28"/>
        <v xml:space="preserve"> </v>
      </c>
      <c r="H303" t="str">
        <f t="shared" si="29"/>
        <v xml:space="preserve"> </v>
      </c>
      <c r="I303" t="str">
        <f t="shared" si="30"/>
        <v xml:space="preserve"> </v>
      </c>
      <c r="J303">
        <v>560</v>
      </c>
      <c r="N303" s="33"/>
    </row>
    <row r="304" spans="1:14" x14ac:dyDescent="0.25">
      <c r="A304">
        <v>562</v>
      </c>
      <c r="B304">
        <f>VLOOKUP($B$4,'Deposition Curves'!A:OQ,(A304/2+6),FALSE)</f>
        <v>0</v>
      </c>
      <c r="C304">
        <v>1</v>
      </c>
      <c r="D304" t="str">
        <f t="shared" si="25"/>
        <v xml:space="preserve"> </v>
      </c>
      <c r="E304" t="str">
        <f t="shared" si="26"/>
        <v xml:space="preserve"> </v>
      </c>
      <c r="F304" t="str">
        <f t="shared" si="27"/>
        <v xml:space="preserve"> </v>
      </c>
      <c r="G304" t="str">
        <f t="shared" si="28"/>
        <v xml:space="preserve"> </v>
      </c>
      <c r="H304" t="str">
        <f t="shared" si="29"/>
        <v xml:space="preserve"> </v>
      </c>
      <c r="I304" t="str">
        <f t="shared" si="30"/>
        <v xml:space="preserve"> </v>
      </c>
      <c r="J304">
        <v>562</v>
      </c>
      <c r="N304" s="33"/>
    </row>
    <row r="305" spans="1:14" x14ac:dyDescent="0.25">
      <c r="A305">
        <v>564</v>
      </c>
      <c r="B305">
        <f>VLOOKUP($B$4,'Deposition Curves'!A:OQ,(A305/2+6),FALSE)</f>
        <v>0</v>
      </c>
      <c r="C305">
        <v>1</v>
      </c>
      <c r="D305" t="str">
        <f t="shared" si="25"/>
        <v xml:space="preserve"> </v>
      </c>
      <c r="E305" t="str">
        <f t="shared" si="26"/>
        <v xml:space="preserve"> </v>
      </c>
      <c r="F305" t="str">
        <f t="shared" si="27"/>
        <v xml:space="preserve"> </v>
      </c>
      <c r="G305" t="str">
        <f t="shared" si="28"/>
        <v xml:space="preserve"> </v>
      </c>
      <c r="H305" t="str">
        <f t="shared" si="29"/>
        <v xml:space="preserve"> </v>
      </c>
      <c r="I305" t="str">
        <f t="shared" si="30"/>
        <v xml:space="preserve"> </v>
      </c>
      <c r="J305">
        <v>564</v>
      </c>
      <c r="N305" s="33"/>
    </row>
    <row r="306" spans="1:14" x14ac:dyDescent="0.25">
      <c r="A306">
        <v>566</v>
      </c>
      <c r="B306">
        <f>VLOOKUP($B$4,'Deposition Curves'!A:OQ,(A306/2+6),FALSE)</f>
        <v>0</v>
      </c>
      <c r="C306">
        <v>1</v>
      </c>
      <c r="D306" t="str">
        <f t="shared" si="25"/>
        <v xml:space="preserve"> </v>
      </c>
      <c r="E306" t="str">
        <f t="shared" si="26"/>
        <v xml:space="preserve"> </v>
      </c>
      <c r="F306" t="str">
        <f t="shared" si="27"/>
        <v xml:space="preserve"> </v>
      </c>
      <c r="G306" t="str">
        <f t="shared" si="28"/>
        <v xml:space="preserve"> </v>
      </c>
      <c r="H306" t="str">
        <f t="shared" si="29"/>
        <v xml:space="preserve"> </v>
      </c>
      <c r="I306" t="str">
        <f t="shared" si="30"/>
        <v xml:space="preserve"> </v>
      </c>
      <c r="J306">
        <v>566</v>
      </c>
    </row>
    <row r="307" spans="1:14" x14ac:dyDescent="0.25">
      <c r="A307">
        <v>568</v>
      </c>
      <c r="B307">
        <f>VLOOKUP($B$4,'Deposition Curves'!A:OQ,(A307/2+6),FALSE)</f>
        <v>0</v>
      </c>
      <c r="C307">
        <v>1</v>
      </c>
      <c r="D307" t="str">
        <f t="shared" si="25"/>
        <v xml:space="preserve"> </v>
      </c>
      <c r="E307" t="str">
        <f t="shared" si="26"/>
        <v xml:space="preserve"> </v>
      </c>
      <c r="F307" t="str">
        <f t="shared" si="27"/>
        <v xml:space="preserve"> </v>
      </c>
      <c r="G307" t="str">
        <f t="shared" si="28"/>
        <v xml:space="preserve"> </v>
      </c>
      <c r="H307" t="str">
        <f t="shared" si="29"/>
        <v xml:space="preserve"> </v>
      </c>
      <c r="I307" t="str">
        <f t="shared" si="30"/>
        <v xml:space="preserve"> </v>
      </c>
      <c r="J307">
        <v>568</v>
      </c>
      <c r="N307" s="33"/>
    </row>
    <row r="308" spans="1:14" x14ac:dyDescent="0.25">
      <c r="A308">
        <v>570</v>
      </c>
      <c r="B308">
        <f>VLOOKUP($B$4,'Deposition Curves'!A:OQ,(A308/2+6),FALSE)</f>
        <v>0</v>
      </c>
      <c r="C308">
        <v>1</v>
      </c>
      <c r="D308" t="str">
        <f t="shared" si="25"/>
        <v xml:space="preserve"> </v>
      </c>
      <c r="E308" t="str">
        <f t="shared" si="26"/>
        <v xml:space="preserve"> </v>
      </c>
      <c r="F308" t="str">
        <f t="shared" si="27"/>
        <v xml:space="preserve"> </v>
      </c>
      <c r="G308" t="str">
        <f t="shared" si="28"/>
        <v xml:space="preserve"> </v>
      </c>
      <c r="H308" t="str">
        <f t="shared" si="29"/>
        <v xml:space="preserve"> </v>
      </c>
      <c r="I308" t="str">
        <f t="shared" si="30"/>
        <v xml:space="preserve"> </v>
      </c>
      <c r="J308">
        <v>570</v>
      </c>
      <c r="N308" s="33"/>
    </row>
    <row r="309" spans="1:14" x14ac:dyDescent="0.25">
      <c r="A309">
        <v>572</v>
      </c>
      <c r="B309">
        <f>VLOOKUP($B$4,'Deposition Curves'!A:OQ,(A309/2+6),FALSE)</f>
        <v>0</v>
      </c>
      <c r="C309">
        <v>1</v>
      </c>
      <c r="D309" t="str">
        <f t="shared" si="25"/>
        <v xml:space="preserve"> </v>
      </c>
      <c r="E309" t="str">
        <f t="shared" si="26"/>
        <v xml:space="preserve"> </v>
      </c>
      <c r="F309" t="str">
        <f t="shared" si="27"/>
        <v xml:space="preserve"> </v>
      </c>
      <c r="G309" t="str">
        <f t="shared" si="28"/>
        <v xml:space="preserve"> </v>
      </c>
      <c r="H309" t="str">
        <f t="shared" si="29"/>
        <v xml:space="preserve"> </v>
      </c>
      <c r="I309" t="str">
        <f t="shared" si="30"/>
        <v xml:space="preserve"> </v>
      </c>
      <c r="J309">
        <v>572</v>
      </c>
      <c r="N309" s="33"/>
    </row>
    <row r="310" spans="1:14" x14ac:dyDescent="0.25">
      <c r="A310">
        <v>574</v>
      </c>
      <c r="B310">
        <f>VLOOKUP($B$4,'Deposition Curves'!A:OQ,(A310/2+6),FALSE)</f>
        <v>0</v>
      </c>
      <c r="C310">
        <v>1</v>
      </c>
      <c r="D310" t="str">
        <f t="shared" si="25"/>
        <v xml:space="preserve"> </v>
      </c>
      <c r="E310" t="str">
        <f t="shared" si="26"/>
        <v xml:space="preserve"> </v>
      </c>
      <c r="F310" t="str">
        <f t="shared" si="27"/>
        <v xml:space="preserve"> </v>
      </c>
      <c r="G310" t="str">
        <f t="shared" si="28"/>
        <v xml:space="preserve"> </v>
      </c>
      <c r="H310" t="str">
        <f t="shared" si="29"/>
        <v xml:space="preserve"> </v>
      </c>
      <c r="I310" t="str">
        <f t="shared" si="30"/>
        <v xml:space="preserve"> </v>
      </c>
      <c r="J310">
        <v>574</v>
      </c>
      <c r="N310" s="33"/>
    </row>
    <row r="311" spans="1:14" x14ac:dyDescent="0.25">
      <c r="A311">
        <v>576</v>
      </c>
      <c r="B311">
        <f>VLOOKUP($B$4,'Deposition Curves'!A:OQ,(A311/2+6),FALSE)</f>
        <v>0</v>
      </c>
      <c r="C311">
        <v>1</v>
      </c>
      <c r="D311" t="str">
        <f t="shared" si="25"/>
        <v xml:space="preserve"> </v>
      </c>
      <c r="E311" t="str">
        <f t="shared" si="26"/>
        <v xml:space="preserve"> </v>
      </c>
      <c r="F311" t="str">
        <f t="shared" si="27"/>
        <v xml:space="preserve"> </v>
      </c>
      <c r="G311" t="str">
        <f t="shared" si="28"/>
        <v xml:space="preserve"> </v>
      </c>
      <c r="H311" t="str">
        <f t="shared" si="29"/>
        <v xml:space="preserve"> </v>
      </c>
      <c r="I311" t="str">
        <f t="shared" si="30"/>
        <v xml:space="preserve"> </v>
      </c>
      <c r="J311">
        <v>576</v>
      </c>
      <c r="N311" s="33"/>
    </row>
    <row r="312" spans="1:14" x14ac:dyDescent="0.25">
      <c r="A312">
        <v>578</v>
      </c>
      <c r="B312">
        <f>VLOOKUP($B$4,'Deposition Curves'!A:OQ,(A312/2+6),FALSE)</f>
        <v>0</v>
      </c>
      <c r="C312">
        <v>1</v>
      </c>
      <c r="D312" t="str">
        <f t="shared" si="25"/>
        <v xml:space="preserve"> </v>
      </c>
      <c r="E312" t="str">
        <f t="shared" si="26"/>
        <v xml:space="preserve"> </v>
      </c>
      <c r="F312" t="str">
        <f t="shared" si="27"/>
        <v xml:space="preserve"> </v>
      </c>
      <c r="G312" t="str">
        <f t="shared" si="28"/>
        <v xml:space="preserve"> </v>
      </c>
      <c r="H312" t="str">
        <f t="shared" si="29"/>
        <v xml:space="preserve"> </v>
      </c>
      <c r="I312" t="str">
        <f t="shared" si="30"/>
        <v xml:space="preserve"> </v>
      </c>
      <c r="J312">
        <v>578</v>
      </c>
      <c r="N312" s="33"/>
    </row>
    <row r="313" spans="1:14" x14ac:dyDescent="0.25">
      <c r="A313">
        <v>580</v>
      </c>
      <c r="B313">
        <f>VLOOKUP($B$4,'Deposition Curves'!A:OQ,(A313/2+6),FALSE)</f>
        <v>0</v>
      </c>
      <c r="C313">
        <v>1</v>
      </c>
      <c r="D313" t="str">
        <f t="shared" si="25"/>
        <v xml:space="preserve"> </v>
      </c>
      <c r="E313" t="str">
        <f t="shared" si="26"/>
        <v xml:space="preserve"> </v>
      </c>
      <c r="F313" t="str">
        <f t="shared" si="27"/>
        <v xml:space="preserve"> </v>
      </c>
      <c r="G313" t="str">
        <f t="shared" si="28"/>
        <v xml:space="preserve"> </v>
      </c>
      <c r="H313" t="str">
        <f t="shared" si="29"/>
        <v xml:space="preserve"> </v>
      </c>
      <c r="I313" t="str">
        <f t="shared" si="30"/>
        <v xml:space="preserve"> </v>
      </c>
      <c r="J313">
        <v>580</v>
      </c>
      <c r="N313" s="33"/>
    </row>
    <row r="314" spans="1:14" x14ac:dyDescent="0.25">
      <c r="A314">
        <v>582</v>
      </c>
      <c r="B314">
        <f>VLOOKUP($B$4,'Deposition Curves'!A:OQ,(A314/2+6),FALSE)</f>
        <v>0</v>
      </c>
      <c r="C314">
        <v>1</v>
      </c>
      <c r="D314" t="str">
        <f t="shared" si="25"/>
        <v xml:space="preserve"> </v>
      </c>
      <c r="E314" t="str">
        <f t="shared" si="26"/>
        <v xml:space="preserve"> </v>
      </c>
      <c r="F314" t="str">
        <f t="shared" si="27"/>
        <v xml:space="preserve"> </v>
      </c>
      <c r="G314" t="str">
        <f t="shared" si="28"/>
        <v xml:space="preserve"> </v>
      </c>
      <c r="H314" t="str">
        <f t="shared" si="29"/>
        <v xml:space="preserve"> </v>
      </c>
      <c r="I314" t="str">
        <f t="shared" si="30"/>
        <v xml:space="preserve"> </v>
      </c>
      <c r="J314">
        <v>582</v>
      </c>
      <c r="N314" s="33"/>
    </row>
    <row r="315" spans="1:14" x14ac:dyDescent="0.25">
      <c r="A315">
        <v>584</v>
      </c>
      <c r="B315">
        <f>VLOOKUP($B$4,'Deposition Curves'!A:OQ,(A315/2+6),FALSE)</f>
        <v>0</v>
      </c>
      <c r="C315">
        <v>1</v>
      </c>
      <c r="D315" t="str">
        <f t="shared" si="25"/>
        <v xml:space="preserve"> </v>
      </c>
      <c r="E315" t="str">
        <f t="shared" si="26"/>
        <v xml:space="preserve"> </v>
      </c>
      <c r="F315" t="str">
        <f t="shared" si="27"/>
        <v xml:space="preserve"> </v>
      </c>
      <c r="G315" t="str">
        <f t="shared" si="28"/>
        <v xml:space="preserve"> </v>
      </c>
      <c r="H315" t="str">
        <f t="shared" si="29"/>
        <v xml:space="preserve"> </v>
      </c>
      <c r="I315" t="str">
        <f t="shared" si="30"/>
        <v xml:space="preserve"> </v>
      </c>
      <c r="J315">
        <v>584</v>
      </c>
      <c r="N315" s="33"/>
    </row>
    <row r="316" spans="1:14" x14ac:dyDescent="0.25">
      <c r="A316">
        <v>586</v>
      </c>
      <c r="B316">
        <f>VLOOKUP($B$4,'Deposition Curves'!A:OQ,(A316/2+6),FALSE)</f>
        <v>0</v>
      </c>
      <c r="C316">
        <v>1</v>
      </c>
      <c r="D316" t="str">
        <f t="shared" si="25"/>
        <v xml:space="preserve"> </v>
      </c>
      <c r="E316" t="str">
        <f t="shared" si="26"/>
        <v xml:space="preserve"> </v>
      </c>
      <c r="F316" t="str">
        <f t="shared" si="27"/>
        <v xml:space="preserve"> </v>
      </c>
      <c r="G316" t="str">
        <f t="shared" si="28"/>
        <v xml:space="preserve"> </v>
      </c>
      <c r="H316" t="str">
        <f t="shared" si="29"/>
        <v xml:space="preserve"> </v>
      </c>
      <c r="I316" t="str">
        <f t="shared" si="30"/>
        <v xml:space="preserve"> </v>
      </c>
      <c r="J316">
        <v>586</v>
      </c>
      <c r="N316" s="33"/>
    </row>
    <row r="317" spans="1:14" x14ac:dyDescent="0.25">
      <c r="A317">
        <v>588</v>
      </c>
      <c r="B317">
        <f>VLOOKUP($B$4,'Deposition Curves'!A:OQ,(A317/2+6),FALSE)</f>
        <v>0</v>
      </c>
      <c r="C317">
        <v>1</v>
      </c>
      <c r="D317" t="str">
        <f t="shared" si="25"/>
        <v xml:space="preserve"> </v>
      </c>
      <c r="E317" t="str">
        <f t="shared" si="26"/>
        <v xml:space="preserve"> </v>
      </c>
      <c r="F317" t="str">
        <f t="shared" si="27"/>
        <v xml:space="preserve"> </v>
      </c>
      <c r="G317" t="str">
        <f t="shared" si="28"/>
        <v xml:space="preserve"> </v>
      </c>
      <c r="H317" t="str">
        <f t="shared" si="29"/>
        <v xml:space="preserve"> </v>
      </c>
      <c r="I317" t="str">
        <f t="shared" si="30"/>
        <v xml:space="preserve"> </v>
      </c>
      <c r="J317">
        <v>588</v>
      </c>
      <c r="N317" s="33"/>
    </row>
    <row r="318" spans="1:14" x14ac:dyDescent="0.25">
      <c r="A318">
        <v>590</v>
      </c>
      <c r="B318">
        <f>VLOOKUP($B$4,'Deposition Curves'!A:OQ,(A318/2+6),FALSE)</f>
        <v>0</v>
      </c>
      <c r="C318">
        <v>1</v>
      </c>
      <c r="D318" t="str">
        <f t="shared" si="25"/>
        <v xml:space="preserve"> </v>
      </c>
      <c r="E318" t="str">
        <f t="shared" si="26"/>
        <v xml:space="preserve"> </v>
      </c>
      <c r="F318" t="str">
        <f t="shared" si="27"/>
        <v xml:space="preserve"> </v>
      </c>
      <c r="G318" t="str">
        <f t="shared" si="28"/>
        <v xml:space="preserve"> </v>
      </c>
      <c r="H318" t="str">
        <f t="shared" si="29"/>
        <v xml:space="preserve"> </v>
      </c>
      <c r="I318" t="str">
        <f t="shared" si="30"/>
        <v xml:space="preserve"> </v>
      </c>
      <c r="J318">
        <v>590</v>
      </c>
      <c r="N318" s="33"/>
    </row>
    <row r="319" spans="1:14" x14ac:dyDescent="0.25">
      <c r="A319">
        <v>592</v>
      </c>
      <c r="B319">
        <f>VLOOKUP($B$4,'Deposition Curves'!A:OQ,(A319/2+6),FALSE)</f>
        <v>0</v>
      </c>
      <c r="C319">
        <v>1</v>
      </c>
      <c r="D319" t="str">
        <f t="shared" si="25"/>
        <v xml:space="preserve"> </v>
      </c>
      <c r="E319" t="str">
        <f t="shared" si="26"/>
        <v xml:space="preserve"> </v>
      </c>
      <c r="F319" t="str">
        <f t="shared" si="27"/>
        <v xml:space="preserve"> </v>
      </c>
      <c r="G319" t="str">
        <f t="shared" si="28"/>
        <v xml:space="preserve"> </v>
      </c>
      <c r="H319" t="str">
        <f t="shared" si="29"/>
        <v xml:space="preserve"> </v>
      </c>
      <c r="I319" t="str">
        <f t="shared" si="30"/>
        <v xml:space="preserve"> </v>
      </c>
      <c r="J319">
        <v>592</v>
      </c>
      <c r="N319" s="33"/>
    </row>
    <row r="320" spans="1:14" x14ac:dyDescent="0.25">
      <c r="A320">
        <v>594</v>
      </c>
      <c r="B320">
        <f>VLOOKUP($B$4,'Deposition Curves'!A:OQ,(A320/2+6),FALSE)</f>
        <v>0</v>
      </c>
      <c r="C320">
        <v>1</v>
      </c>
      <c r="D320" t="str">
        <f t="shared" si="25"/>
        <v xml:space="preserve"> </v>
      </c>
      <c r="E320" t="str">
        <f t="shared" si="26"/>
        <v xml:space="preserve"> </v>
      </c>
      <c r="F320" t="str">
        <f t="shared" si="27"/>
        <v xml:space="preserve"> </v>
      </c>
      <c r="G320" t="str">
        <f t="shared" si="28"/>
        <v xml:space="preserve"> </v>
      </c>
      <c r="H320" t="str">
        <f t="shared" si="29"/>
        <v xml:space="preserve"> </v>
      </c>
      <c r="I320" t="str">
        <f t="shared" si="30"/>
        <v xml:space="preserve"> </v>
      </c>
      <c r="J320">
        <v>594</v>
      </c>
      <c r="N320" s="33"/>
    </row>
    <row r="321" spans="1:14" x14ac:dyDescent="0.25">
      <c r="A321">
        <v>596</v>
      </c>
      <c r="B321">
        <f>VLOOKUP($B$4,'Deposition Curves'!A:OQ,(A321/2+6),FALSE)</f>
        <v>0</v>
      </c>
      <c r="C321">
        <v>1</v>
      </c>
      <c r="D321" t="str">
        <f t="shared" si="25"/>
        <v xml:space="preserve"> </v>
      </c>
      <c r="E321" t="str">
        <f t="shared" si="26"/>
        <v xml:space="preserve"> </v>
      </c>
      <c r="F321" t="str">
        <f t="shared" si="27"/>
        <v xml:space="preserve"> </v>
      </c>
      <c r="G321" t="str">
        <f t="shared" si="28"/>
        <v xml:space="preserve"> </v>
      </c>
      <c r="H321" t="str">
        <f t="shared" si="29"/>
        <v xml:space="preserve"> </v>
      </c>
      <c r="I321" t="str">
        <f t="shared" si="30"/>
        <v xml:space="preserve"> </v>
      </c>
      <c r="J321">
        <v>596</v>
      </c>
      <c r="N321" s="33"/>
    </row>
    <row r="322" spans="1:14" x14ac:dyDescent="0.25">
      <c r="A322">
        <v>598</v>
      </c>
      <c r="B322">
        <f>VLOOKUP($B$4,'Deposition Curves'!A:OQ,(A322/2+6),FALSE)</f>
        <v>0</v>
      </c>
      <c r="C322">
        <v>1</v>
      </c>
      <c r="D322" t="str">
        <f t="shared" si="25"/>
        <v xml:space="preserve"> </v>
      </c>
      <c r="E322" t="str">
        <f t="shared" si="26"/>
        <v xml:space="preserve"> </v>
      </c>
      <c r="F322" t="str">
        <f t="shared" si="27"/>
        <v xml:space="preserve"> </v>
      </c>
      <c r="G322" t="str">
        <f t="shared" si="28"/>
        <v xml:space="preserve"> </v>
      </c>
      <c r="H322" t="str">
        <f t="shared" si="29"/>
        <v xml:space="preserve"> </v>
      </c>
      <c r="I322" t="str">
        <f t="shared" si="30"/>
        <v xml:space="preserve"> </v>
      </c>
      <c r="J322">
        <v>598</v>
      </c>
      <c r="N322" s="33"/>
    </row>
    <row r="323" spans="1:14" x14ac:dyDescent="0.25">
      <c r="A323">
        <v>600</v>
      </c>
      <c r="B323">
        <f>VLOOKUP($B$4,'Deposition Curves'!A:OQ,(A323/2+6),FALSE)</f>
        <v>0</v>
      </c>
      <c r="C323">
        <v>1</v>
      </c>
      <c r="D323" t="str">
        <f t="shared" si="25"/>
        <v xml:space="preserve"> </v>
      </c>
      <c r="E323" t="str">
        <f t="shared" si="26"/>
        <v xml:space="preserve"> </v>
      </c>
      <c r="F323" t="str">
        <f t="shared" si="27"/>
        <v xml:space="preserve"> </v>
      </c>
      <c r="G323" t="str">
        <f t="shared" si="28"/>
        <v xml:space="preserve"> </v>
      </c>
      <c r="H323" t="str">
        <f t="shared" si="29"/>
        <v xml:space="preserve"> </v>
      </c>
      <c r="I323" t="str">
        <f t="shared" si="30"/>
        <v xml:space="preserve"> </v>
      </c>
      <c r="J323">
        <v>600</v>
      </c>
      <c r="N323" s="33"/>
    </row>
    <row r="324" spans="1:14" x14ac:dyDescent="0.25">
      <c r="A324">
        <v>602</v>
      </c>
      <c r="B324">
        <f>VLOOKUP($B$4,'Deposition Curves'!A:OQ,(A324/2+6),FALSE)</f>
        <v>0</v>
      </c>
      <c r="C324">
        <v>1</v>
      </c>
      <c r="D324" t="str">
        <f t="shared" si="25"/>
        <v xml:space="preserve"> </v>
      </c>
      <c r="E324" t="str">
        <f t="shared" si="26"/>
        <v xml:space="preserve"> </v>
      </c>
      <c r="F324" t="str">
        <f t="shared" si="27"/>
        <v xml:space="preserve"> </v>
      </c>
      <c r="G324" t="str">
        <f t="shared" si="28"/>
        <v xml:space="preserve"> </v>
      </c>
      <c r="H324" t="str">
        <f t="shared" si="29"/>
        <v xml:space="preserve"> </v>
      </c>
      <c r="I324" t="str">
        <f t="shared" si="30"/>
        <v xml:space="preserve"> </v>
      </c>
      <c r="J324">
        <v>602</v>
      </c>
      <c r="N324" s="33"/>
    </row>
    <row r="325" spans="1:14" x14ac:dyDescent="0.25">
      <c r="A325">
        <v>604</v>
      </c>
      <c r="B325">
        <f>VLOOKUP($B$4,'Deposition Curves'!A:OQ,(A325/2+6),FALSE)</f>
        <v>0</v>
      </c>
      <c r="C325">
        <v>1</v>
      </c>
      <c r="D325" t="str">
        <f t="shared" si="25"/>
        <v xml:space="preserve"> </v>
      </c>
      <c r="E325" t="str">
        <f t="shared" si="26"/>
        <v xml:space="preserve"> </v>
      </c>
      <c r="F325" t="str">
        <f t="shared" si="27"/>
        <v xml:space="preserve"> </v>
      </c>
      <c r="G325" t="str">
        <f t="shared" si="28"/>
        <v xml:space="preserve"> </v>
      </c>
      <c r="H325" t="str">
        <f t="shared" si="29"/>
        <v xml:space="preserve"> </v>
      </c>
      <c r="I325" t="str">
        <f t="shared" si="30"/>
        <v xml:space="preserve"> </v>
      </c>
      <c r="J325">
        <v>604</v>
      </c>
      <c r="N325" s="33"/>
    </row>
    <row r="326" spans="1:14" x14ac:dyDescent="0.25">
      <c r="A326">
        <v>606</v>
      </c>
      <c r="B326">
        <f>VLOOKUP($B$4,'Deposition Curves'!A:OQ,(A326/2+6),FALSE)</f>
        <v>0</v>
      </c>
      <c r="C326">
        <v>1</v>
      </c>
      <c r="D326" t="str">
        <f t="shared" si="25"/>
        <v xml:space="preserve"> </v>
      </c>
      <c r="E326" t="str">
        <f t="shared" si="26"/>
        <v xml:space="preserve"> </v>
      </c>
      <c r="F326" t="str">
        <f t="shared" si="27"/>
        <v xml:space="preserve"> </v>
      </c>
      <c r="G326" t="str">
        <f t="shared" si="28"/>
        <v xml:space="preserve"> </v>
      </c>
      <c r="H326" t="str">
        <f t="shared" si="29"/>
        <v xml:space="preserve"> </v>
      </c>
      <c r="I326" t="str">
        <f t="shared" si="30"/>
        <v xml:space="preserve"> </v>
      </c>
      <c r="J326">
        <v>606</v>
      </c>
      <c r="N326" s="33"/>
    </row>
    <row r="327" spans="1:14" x14ac:dyDescent="0.25">
      <c r="A327">
        <v>608</v>
      </c>
      <c r="B327">
        <f>VLOOKUP($B$4,'Deposition Curves'!A:OQ,(A327/2+6),FALSE)</f>
        <v>0</v>
      </c>
      <c r="C327">
        <v>1</v>
      </c>
      <c r="D327" t="str">
        <f t="shared" si="25"/>
        <v xml:space="preserve"> </v>
      </c>
      <c r="E327" t="str">
        <f t="shared" si="26"/>
        <v xml:space="preserve"> </v>
      </c>
      <c r="F327" t="str">
        <f t="shared" si="27"/>
        <v xml:space="preserve"> </v>
      </c>
      <c r="G327" t="str">
        <f t="shared" si="28"/>
        <v xml:space="preserve"> </v>
      </c>
      <c r="H327" t="str">
        <f t="shared" si="29"/>
        <v xml:space="preserve"> </v>
      </c>
      <c r="I327" t="str">
        <f t="shared" si="30"/>
        <v xml:space="preserve"> </v>
      </c>
      <c r="J327">
        <v>608</v>
      </c>
      <c r="N327" s="33"/>
    </row>
    <row r="328" spans="1:14" x14ac:dyDescent="0.25">
      <c r="A328">
        <v>610</v>
      </c>
      <c r="B328">
        <f>VLOOKUP($B$4,'Deposition Curves'!A:OQ,(A328/2+6),FALSE)</f>
        <v>0</v>
      </c>
      <c r="C328">
        <v>1</v>
      </c>
      <c r="D328" t="str">
        <f t="shared" si="25"/>
        <v xml:space="preserve"> </v>
      </c>
      <c r="E328" t="str">
        <f t="shared" si="26"/>
        <v xml:space="preserve"> </v>
      </c>
      <c r="F328" t="str">
        <f t="shared" si="27"/>
        <v xml:space="preserve"> </v>
      </c>
      <c r="G328" t="str">
        <f t="shared" si="28"/>
        <v xml:space="preserve"> </v>
      </c>
      <c r="H328" t="str">
        <f t="shared" si="29"/>
        <v xml:space="preserve"> </v>
      </c>
      <c r="I328" t="str">
        <f t="shared" si="30"/>
        <v xml:space="preserve"> </v>
      </c>
      <c r="J328">
        <v>610</v>
      </c>
      <c r="N328" s="33"/>
    </row>
    <row r="329" spans="1:14" x14ac:dyDescent="0.25">
      <c r="A329">
        <v>612</v>
      </c>
      <c r="B329">
        <f>VLOOKUP($B$4,'Deposition Curves'!A:OQ,(A329/2+6),FALSE)</f>
        <v>0</v>
      </c>
      <c r="C329">
        <v>1</v>
      </c>
      <c r="D329" t="str">
        <f t="shared" si="25"/>
        <v xml:space="preserve"> </v>
      </c>
      <c r="E329" t="str">
        <f t="shared" si="26"/>
        <v xml:space="preserve"> </v>
      </c>
      <c r="F329" t="str">
        <f t="shared" si="27"/>
        <v xml:space="preserve"> </v>
      </c>
      <c r="G329" t="str">
        <f t="shared" si="28"/>
        <v xml:space="preserve"> </v>
      </c>
      <c r="H329" t="str">
        <f t="shared" si="29"/>
        <v xml:space="preserve"> </v>
      </c>
      <c r="I329" t="str">
        <f t="shared" si="30"/>
        <v xml:space="preserve"> </v>
      </c>
      <c r="J329">
        <v>612</v>
      </c>
      <c r="N329" s="33"/>
    </row>
    <row r="330" spans="1:14" x14ac:dyDescent="0.25">
      <c r="A330">
        <v>614</v>
      </c>
      <c r="B330">
        <f>VLOOKUP($B$4,'Deposition Curves'!A:OQ,(A330/2+6),FALSE)</f>
        <v>0</v>
      </c>
      <c r="C330">
        <v>1</v>
      </c>
      <c r="D330" t="str">
        <f t="shared" si="25"/>
        <v xml:space="preserve"> </v>
      </c>
      <c r="E330" t="str">
        <f t="shared" si="26"/>
        <v xml:space="preserve"> </v>
      </c>
      <c r="F330" t="str">
        <f t="shared" si="27"/>
        <v xml:space="preserve"> </v>
      </c>
      <c r="G330" t="str">
        <f t="shared" si="28"/>
        <v xml:space="preserve"> </v>
      </c>
      <c r="H330" t="str">
        <f t="shared" si="29"/>
        <v xml:space="preserve"> </v>
      </c>
      <c r="I330" t="str">
        <f t="shared" si="30"/>
        <v xml:space="preserve"> </v>
      </c>
      <c r="J330">
        <v>614</v>
      </c>
      <c r="N330" s="33"/>
    </row>
    <row r="331" spans="1:14" x14ac:dyDescent="0.25">
      <c r="A331">
        <v>616</v>
      </c>
      <c r="B331">
        <f>VLOOKUP($B$4,'Deposition Curves'!A:OQ,(A331/2+6),FALSE)</f>
        <v>0</v>
      </c>
      <c r="C331">
        <v>1</v>
      </c>
      <c r="D331" t="str">
        <f t="shared" si="25"/>
        <v xml:space="preserve"> </v>
      </c>
      <c r="E331" t="str">
        <f t="shared" si="26"/>
        <v xml:space="preserve"> </v>
      </c>
      <c r="F331" t="str">
        <f t="shared" si="27"/>
        <v xml:space="preserve"> </v>
      </c>
      <c r="G331" t="str">
        <f t="shared" si="28"/>
        <v xml:space="preserve"> </v>
      </c>
      <c r="H331" t="str">
        <f t="shared" si="29"/>
        <v xml:space="preserve"> </v>
      </c>
      <c r="I331" t="str">
        <f t="shared" si="30"/>
        <v xml:space="preserve"> </v>
      </c>
      <c r="J331">
        <v>616</v>
      </c>
      <c r="N331" s="33"/>
    </row>
    <row r="332" spans="1:14" x14ac:dyDescent="0.25">
      <c r="A332">
        <v>618</v>
      </c>
      <c r="B332">
        <f>VLOOKUP($B$4,'Deposition Curves'!A:OQ,(A332/2+6),FALSE)</f>
        <v>0</v>
      </c>
      <c r="C332">
        <v>1</v>
      </c>
      <c r="D332" t="str">
        <f t="shared" si="25"/>
        <v xml:space="preserve"> </v>
      </c>
      <c r="E332" t="str">
        <f t="shared" si="26"/>
        <v xml:space="preserve"> </v>
      </c>
      <c r="F332" t="str">
        <f t="shared" si="27"/>
        <v xml:space="preserve"> </v>
      </c>
      <c r="G332" t="str">
        <f t="shared" si="28"/>
        <v xml:space="preserve"> </v>
      </c>
      <c r="H332" t="str">
        <f t="shared" si="29"/>
        <v xml:space="preserve"> </v>
      </c>
      <c r="I332" t="str">
        <f t="shared" si="30"/>
        <v xml:space="preserve"> </v>
      </c>
      <c r="J332">
        <v>618</v>
      </c>
      <c r="N332" s="33"/>
    </row>
    <row r="333" spans="1:14" x14ac:dyDescent="0.25">
      <c r="A333">
        <v>620</v>
      </c>
      <c r="B333">
        <f>VLOOKUP($B$4,'Deposition Curves'!A:OQ,(A333/2+6),FALSE)</f>
        <v>0</v>
      </c>
      <c r="C333">
        <v>1</v>
      </c>
      <c r="D333" t="str">
        <f t="shared" si="25"/>
        <v xml:space="preserve"> </v>
      </c>
      <c r="E333" t="str">
        <f t="shared" si="26"/>
        <v xml:space="preserve"> </v>
      </c>
      <c r="F333" t="str">
        <f t="shared" si="27"/>
        <v xml:space="preserve"> </v>
      </c>
      <c r="G333" t="str">
        <f t="shared" si="28"/>
        <v xml:space="preserve"> </v>
      </c>
      <c r="H333" t="str">
        <f t="shared" si="29"/>
        <v xml:space="preserve"> </v>
      </c>
      <c r="I333" t="str">
        <f t="shared" si="30"/>
        <v xml:space="preserve"> </v>
      </c>
      <c r="J333">
        <v>620</v>
      </c>
      <c r="N333" s="33"/>
    </row>
    <row r="334" spans="1:14" x14ac:dyDescent="0.25">
      <c r="A334">
        <v>622</v>
      </c>
      <c r="B334">
        <f>VLOOKUP($B$4,'Deposition Curves'!A:OQ,(A334/2+6),FALSE)</f>
        <v>0</v>
      </c>
      <c r="C334">
        <v>1</v>
      </c>
      <c r="D334" t="str">
        <f t="shared" si="25"/>
        <v xml:space="preserve"> </v>
      </c>
      <c r="E334" t="str">
        <f t="shared" si="26"/>
        <v xml:space="preserve"> </v>
      </c>
      <c r="F334" t="str">
        <f t="shared" si="27"/>
        <v xml:space="preserve"> </v>
      </c>
      <c r="G334" t="str">
        <f t="shared" si="28"/>
        <v xml:space="preserve"> </v>
      </c>
      <c r="H334" t="str">
        <f t="shared" si="29"/>
        <v xml:space="preserve"> </v>
      </c>
      <c r="I334" t="str">
        <f t="shared" si="30"/>
        <v xml:space="preserve"> </v>
      </c>
      <c r="J334">
        <v>622</v>
      </c>
      <c r="N334" s="33"/>
    </row>
    <row r="335" spans="1:14" x14ac:dyDescent="0.25">
      <c r="A335">
        <v>624</v>
      </c>
      <c r="B335">
        <f>VLOOKUP($B$4,'Deposition Curves'!A:OQ,(A335/2+6),FALSE)</f>
        <v>0</v>
      </c>
      <c r="C335">
        <v>1</v>
      </c>
      <c r="D335" t="str">
        <f t="shared" si="25"/>
        <v xml:space="preserve"> </v>
      </c>
      <c r="E335" t="str">
        <f t="shared" si="26"/>
        <v xml:space="preserve"> </v>
      </c>
      <c r="F335" t="str">
        <f t="shared" si="27"/>
        <v xml:space="preserve"> </v>
      </c>
      <c r="G335" t="str">
        <f t="shared" si="28"/>
        <v xml:space="preserve"> </v>
      </c>
      <c r="H335" t="str">
        <f t="shared" si="29"/>
        <v xml:space="preserve"> </v>
      </c>
      <c r="I335" t="str">
        <f t="shared" si="30"/>
        <v xml:space="preserve"> </v>
      </c>
      <c r="J335">
        <v>624</v>
      </c>
      <c r="N335" s="33"/>
    </row>
    <row r="336" spans="1:14" x14ac:dyDescent="0.25">
      <c r="A336">
        <v>626</v>
      </c>
      <c r="B336">
        <f>VLOOKUP($B$4,'Deposition Curves'!A:OQ,(A336/2+6),FALSE)</f>
        <v>0</v>
      </c>
      <c r="C336">
        <v>1</v>
      </c>
      <c r="D336" t="str">
        <f t="shared" si="25"/>
        <v xml:space="preserve"> </v>
      </c>
      <c r="E336" t="str">
        <f t="shared" si="26"/>
        <v xml:space="preserve"> </v>
      </c>
      <c r="F336" t="str">
        <f t="shared" si="27"/>
        <v xml:space="preserve"> </v>
      </c>
      <c r="G336" t="str">
        <f t="shared" si="28"/>
        <v xml:space="preserve"> </v>
      </c>
      <c r="H336" t="str">
        <f t="shared" si="29"/>
        <v xml:space="preserve"> </v>
      </c>
      <c r="I336" t="str">
        <f t="shared" si="30"/>
        <v xml:space="preserve"> </v>
      </c>
      <c r="J336">
        <v>626</v>
      </c>
      <c r="N336" s="33"/>
    </row>
    <row r="337" spans="1:14" x14ac:dyDescent="0.25">
      <c r="A337">
        <v>628</v>
      </c>
      <c r="B337">
        <f>VLOOKUP($B$4,'Deposition Curves'!A:OQ,(A337/2+6),FALSE)</f>
        <v>0</v>
      </c>
      <c r="C337">
        <v>1</v>
      </c>
      <c r="D337" t="str">
        <f t="shared" si="25"/>
        <v xml:space="preserve"> </v>
      </c>
      <c r="E337" t="str">
        <f t="shared" si="26"/>
        <v xml:space="preserve"> </v>
      </c>
      <c r="F337" t="str">
        <f t="shared" si="27"/>
        <v xml:space="preserve"> </v>
      </c>
      <c r="G337" t="str">
        <f t="shared" si="28"/>
        <v xml:space="preserve"> </v>
      </c>
      <c r="H337" t="str">
        <f t="shared" si="29"/>
        <v xml:space="preserve"> </v>
      </c>
      <c r="I337" t="str">
        <f t="shared" si="30"/>
        <v xml:space="preserve"> </v>
      </c>
      <c r="J337">
        <v>628</v>
      </c>
      <c r="N337" s="33"/>
    </row>
    <row r="338" spans="1:14" x14ac:dyDescent="0.25">
      <c r="A338">
        <v>630</v>
      </c>
      <c r="B338">
        <f>VLOOKUP($B$4,'Deposition Curves'!A:OQ,(A338/2+6),FALSE)</f>
        <v>0</v>
      </c>
      <c r="C338">
        <v>1</v>
      </c>
      <c r="D338" t="str">
        <f t="shared" si="25"/>
        <v xml:space="preserve"> </v>
      </c>
      <c r="E338" t="str">
        <f t="shared" si="26"/>
        <v xml:space="preserve"> </v>
      </c>
      <c r="F338" t="str">
        <f t="shared" si="27"/>
        <v xml:space="preserve"> </v>
      </c>
      <c r="G338" t="str">
        <f t="shared" si="28"/>
        <v xml:space="preserve"> </v>
      </c>
      <c r="H338" t="str">
        <f t="shared" si="29"/>
        <v xml:space="preserve"> </v>
      </c>
      <c r="I338" t="str">
        <f t="shared" si="30"/>
        <v xml:space="preserve"> </v>
      </c>
      <c r="J338">
        <v>630</v>
      </c>
      <c r="N338" s="33"/>
    </row>
    <row r="339" spans="1:14" x14ac:dyDescent="0.25">
      <c r="A339">
        <v>632</v>
      </c>
      <c r="B339">
        <f>VLOOKUP($B$4,'Deposition Curves'!A:OQ,(A339/2+6),FALSE)</f>
        <v>0</v>
      </c>
      <c r="C339">
        <v>1</v>
      </c>
      <c r="D339" t="str">
        <f t="shared" si="25"/>
        <v xml:space="preserve"> </v>
      </c>
      <c r="E339" t="str">
        <f t="shared" si="26"/>
        <v xml:space="preserve"> </v>
      </c>
      <c r="F339" t="str">
        <f t="shared" si="27"/>
        <v xml:space="preserve"> </v>
      </c>
      <c r="G339" t="str">
        <f t="shared" si="28"/>
        <v xml:space="preserve"> </v>
      </c>
      <c r="H339" t="str">
        <f t="shared" si="29"/>
        <v xml:space="preserve"> </v>
      </c>
      <c r="I339" t="str">
        <f t="shared" si="30"/>
        <v xml:space="preserve"> </v>
      </c>
      <c r="J339">
        <v>632</v>
      </c>
      <c r="N339" s="33"/>
    </row>
    <row r="340" spans="1:14" x14ac:dyDescent="0.25">
      <c r="A340">
        <v>634</v>
      </c>
      <c r="B340">
        <f>VLOOKUP($B$4,'Deposition Curves'!A:OQ,(A340/2+6),FALSE)</f>
        <v>0</v>
      </c>
      <c r="C340">
        <v>1</v>
      </c>
      <c r="D340" t="str">
        <f t="shared" si="25"/>
        <v xml:space="preserve"> </v>
      </c>
      <c r="E340" t="str">
        <f t="shared" si="26"/>
        <v xml:space="preserve"> </v>
      </c>
      <c r="F340" t="str">
        <f t="shared" si="27"/>
        <v xml:space="preserve"> </v>
      </c>
      <c r="G340" t="str">
        <f t="shared" si="28"/>
        <v xml:space="preserve"> </v>
      </c>
      <c r="H340" t="str">
        <f t="shared" si="29"/>
        <v xml:space="preserve"> </v>
      </c>
      <c r="I340" t="str">
        <f t="shared" si="30"/>
        <v xml:space="preserve"> </v>
      </c>
      <c r="J340">
        <v>634</v>
      </c>
      <c r="N340" s="33"/>
    </row>
    <row r="341" spans="1:14" x14ac:dyDescent="0.25">
      <c r="A341">
        <v>636</v>
      </c>
      <c r="B341">
        <f>VLOOKUP($B$4,'Deposition Curves'!A:OQ,(A341/2+6),FALSE)</f>
        <v>0</v>
      </c>
      <c r="C341">
        <v>1</v>
      </c>
      <c r="D341" t="str">
        <f t="shared" si="25"/>
        <v xml:space="preserve"> </v>
      </c>
      <c r="E341" t="str">
        <f t="shared" si="26"/>
        <v xml:space="preserve"> </v>
      </c>
      <c r="F341" t="str">
        <f t="shared" si="27"/>
        <v xml:space="preserve"> </v>
      </c>
      <c r="G341" t="str">
        <f t="shared" si="28"/>
        <v xml:space="preserve"> </v>
      </c>
      <c r="H341" t="str">
        <f t="shared" si="29"/>
        <v xml:space="preserve"> </v>
      </c>
      <c r="I341" t="str">
        <f t="shared" si="30"/>
        <v xml:space="preserve"> </v>
      </c>
      <c r="J341">
        <v>636</v>
      </c>
      <c r="N341" s="33"/>
    </row>
    <row r="342" spans="1:14" x14ac:dyDescent="0.25">
      <c r="A342">
        <v>638</v>
      </c>
      <c r="B342">
        <f>VLOOKUP($B$4,'Deposition Curves'!A:OQ,(A342/2+6),FALSE)</f>
        <v>0</v>
      </c>
      <c r="C342">
        <v>1</v>
      </c>
      <c r="D342" t="str">
        <f t="shared" si="25"/>
        <v xml:space="preserve"> </v>
      </c>
      <c r="E342" t="str">
        <f t="shared" si="26"/>
        <v xml:space="preserve"> </v>
      </c>
      <c r="F342" t="str">
        <f t="shared" si="27"/>
        <v xml:space="preserve"> </v>
      </c>
      <c r="G342" t="str">
        <f t="shared" si="28"/>
        <v xml:space="preserve"> </v>
      </c>
      <c r="H342" t="str">
        <f t="shared" si="29"/>
        <v xml:space="preserve"> </v>
      </c>
      <c r="I342" t="str">
        <f t="shared" si="30"/>
        <v xml:space="preserve"> </v>
      </c>
      <c r="J342">
        <v>638</v>
      </c>
      <c r="N342" s="33"/>
    </row>
    <row r="343" spans="1:14" x14ac:dyDescent="0.25">
      <c r="A343">
        <v>640</v>
      </c>
      <c r="B343">
        <f>VLOOKUP($B$4,'Deposition Curves'!A:OQ,(A343/2+6),FALSE)</f>
        <v>0</v>
      </c>
      <c r="C343">
        <v>1</v>
      </c>
      <c r="D343" t="str">
        <f t="shared" si="25"/>
        <v xml:space="preserve"> </v>
      </c>
      <c r="E343" t="str">
        <f t="shared" si="26"/>
        <v xml:space="preserve"> </v>
      </c>
      <c r="F343" t="str">
        <f t="shared" si="27"/>
        <v xml:space="preserve"> </v>
      </c>
      <c r="G343" t="str">
        <f t="shared" si="28"/>
        <v xml:space="preserve"> </v>
      </c>
      <c r="H343" t="str">
        <f t="shared" si="29"/>
        <v xml:space="preserve"> </v>
      </c>
      <c r="I343" t="str">
        <f t="shared" si="30"/>
        <v xml:space="preserve"> </v>
      </c>
      <c r="J343">
        <v>640</v>
      </c>
      <c r="N343" s="33"/>
    </row>
    <row r="344" spans="1:14" x14ac:dyDescent="0.25">
      <c r="A344">
        <v>642</v>
      </c>
      <c r="B344">
        <f>VLOOKUP($B$4,'Deposition Curves'!A:OQ,(A344/2+6),FALSE)</f>
        <v>0</v>
      </c>
      <c r="C344">
        <v>1</v>
      </c>
      <c r="D344" t="str">
        <f t="shared" si="25"/>
        <v xml:space="preserve"> </v>
      </c>
      <c r="E344" t="str">
        <f t="shared" si="26"/>
        <v xml:space="preserve"> </v>
      </c>
      <c r="F344" t="str">
        <f t="shared" si="27"/>
        <v xml:space="preserve"> </v>
      </c>
      <c r="G344" t="str">
        <f t="shared" si="28"/>
        <v xml:space="preserve"> </v>
      </c>
      <c r="H344" t="str">
        <f t="shared" si="29"/>
        <v xml:space="preserve"> </v>
      </c>
      <c r="I344" t="str">
        <f t="shared" si="30"/>
        <v xml:space="preserve"> </v>
      </c>
      <c r="J344">
        <v>642</v>
      </c>
      <c r="N344" s="33"/>
    </row>
    <row r="345" spans="1:14" x14ac:dyDescent="0.25">
      <c r="A345">
        <v>644</v>
      </c>
      <c r="B345">
        <f>VLOOKUP($B$4,'Deposition Curves'!A:OQ,(A345/2+6),FALSE)</f>
        <v>0</v>
      </c>
      <c r="C345">
        <v>1</v>
      </c>
      <c r="D345" t="str">
        <f t="shared" ref="D345:D408" si="31">IF(B345=0," ",B345*C345)</f>
        <v xml:space="preserve"> </v>
      </c>
      <c r="E345" t="str">
        <f t="shared" ref="E345:E408" si="32">IF(B346=0," ",AVERAGE(AVERAGE(D345:D346),D346,AVERAGE(D346:D347)))</f>
        <v xml:space="preserve"> </v>
      </c>
      <c r="F345" t="str">
        <f t="shared" ref="F345:F408" si="33">IF(B346=0," ",AVERAGE(AVERAGE(D345:D346),D346,AVERAGE(D346:D347)))</f>
        <v xml:space="preserve"> </v>
      </c>
      <c r="G345" t="str">
        <f t="shared" ref="G345:G408" si="34">IF(B346=0," ",AVERAGE(AVERAGE(D345:D346),D346,AVERAGE(D346:D347)))</f>
        <v xml:space="preserve"> </v>
      </c>
      <c r="H345" t="str">
        <f t="shared" ref="H345:H408" si="35">IF(B346=0," ",AVERAGE(D345:D355))</f>
        <v xml:space="preserve"> </v>
      </c>
      <c r="I345" t="str">
        <f t="shared" ref="I345:I408" si="36">IF(B346=0," ",AVERAGE(D345:D395))</f>
        <v xml:space="preserve"> </v>
      </c>
      <c r="J345">
        <v>644</v>
      </c>
      <c r="N345" s="33"/>
    </row>
    <row r="346" spans="1:14" x14ac:dyDescent="0.25">
      <c r="A346">
        <v>646</v>
      </c>
      <c r="B346">
        <f>VLOOKUP($B$4,'Deposition Curves'!A:OQ,(A346/2+6),FALSE)</f>
        <v>0</v>
      </c>
      <c r="C346">
        <v>1</v>
      </c>
      <c r="D346" t="str">
        <f t="shared" si="31"/>
        <v xml:space="preserve"> </v>
      </c>
      <c r="E346" t="str">
        <f t="shared" si="32"/>
        <v xml:space="preserve"> </v>
      </c>
      <c r="F346" t="str">
        <f t="shared" si="33"/>
        <v xml:space="preserve"> </v>
      </c>
      <c r="G346" t="str">
        <f t="shared" si="34"/>
        <v xml:space="preserve"> </v>
      </c>
      <c r="H346" t="str">
        <f t="shared" si="35"/>
        <v xml:space="preserve"> </v>
      </c>
      <c r="I346" t="str">
        <f t="shared" si="36"/>
        <v xml:space="preserve"> </v>
      </c>
      <c r="J346">
        <v>646</v>
      </c>
      <c r="N346" s="33"/>
    </row>
    <row r="347" spans="1:14" x14ac:dyDescent="0.25">
      <c r="A347">
        <v>648</v>
      </c>
      <c r="B347">
        <f>VLOOKUP($B$4,'Deposition Curves'!A:OQ,(A347/2+6),FALSE)</f>
        <v>0</v>
      </c>
      <c r="C347">
        <v>1</v>
      </c>
      <c r="D347" t="str">
        <f t="shared" si="31"/>
        <v xml:space="preserve"> </v>
      </c>
      <c r="E347" t="str">
        <f t="shared" si="32"/>
        <v xml:space="preserve"> </v>
      </c>
      <c r="F347" t="str">
        <f t="shared" si="33"/>
        <v xml:space="preserve"> </v>
      </c>
      <c r="G347" t="str">
        <f t="shared" si="34"/>
        <v xml:space="preserve"> </v>
      </c>
      <c r="H347" t="str">
        <f t="shared" si="35"/>
        <v xml:space="preserve"> </v>
      </c>
      <c r="I347" t="str">
        <f t="shared" si="36"/>
        <v xml:space="preserve"> </v>
      </c>
      <c r="J347">
        <v>648</v>
      </c>
      <c r="N347" s="33"/>
    </row>
    <row r="348" spans="1:14" x14ac:dyDescent="0.25">
      <c r="A348">
        <v>650</v>
      </c>
      <c r="B348">
        <f>VLOOKUP($B$4,'Deposition Curves'!A:OQ,(A348/2+6),FALSE)</f>
        <v>0</v>
      </c>
      <c r="C348">
        <v>1</v>
      </c>
      <c r="D348" t="str">
        <f t="shared" si="31"/>
        <v xml:space="preserve"> </v>
      </c>
      <c r="E348" t="str">
        <f t="shared" si="32"/>
        <v xml:space="preserve"> </v>
      </c>
      <c r="F348" t="str">
        <f t="shared" si="33"/>
        <v xml:space="preserve"> </v>
      </c>
      <c r="G348" t="str">
        <f t="shared" si="34"/>
        <v xml:space="preserve"> </v>
      </c>
      <c r="H348" t="str">
        <f t="shared" si="35"/>
        <v xml:space="preserve"> </v>
      </c>
      <c r="I348" t="str">
        <f t="shared" si="36"/>
        <v xml:space="preserve"> </v>
      </c>
      <c r="J348">
        <v>650</v>
      </c>
      <c r="N348" s="33"/>
    </row>
    <row r="349" spans="1:14" x14ac:dyDescent="0.25">
      <c r="A349">
        <v>652</v>
      </c>
      <c r="B349">
        <f>VLOOKUP($B$4,'Deposition Curves'!A:OQ,(A349/2+6),FALSE)</f>
        <v>0</v>
      </c>
      <c r="C349">
        <v>1</v>
      </c>
      <c r="D349" t="str">
        <f t="shared" si="31"/>
        <v xml:space="preserve"> </v>
      </c>
      <c r="E349" t="str">
        <f t="shared" si="32"/>
        <v xml:space="preserve"> </v>
      </c>
      <c r="F349" t="str">
        <f t="shared" si="33"/>
        <v xml:space="preserve"> </v>
      </c>
      <c r="G349" t="str">
        <f t="shared" si="34"/>
        <v xml:space="preserve"> </v>
      </c>
      <c r="H349" t="str">
        <f t="shared" si="35"/>
        <v xml:space="preserve"> </v>
      </c>
      <c r="I349" t="str">
        <f t="shared" si="36"/>
        <v xml:space="preserve"> </v>
      </c>
      <c r="J349">
        <v>652</v>
      </c>
      <c r="N349" s="33"/>
    </row>
    <row r="350" spans="1:14" x14ac:dyDescent="0.25">
      <c r="A350">
        <v>654</v>
      </c>
      <c r="B350">
        <f>VLOOKUP($B$4,'Deposition Curves'!A:OQ,(A350/2+6),FALSE)</f>
        <v>0</v>
      </c>
      <c r="C350">
        <v>1</v>
      </c>
      <c r="D350" t="str">
        <f t="shared" si="31"/>
        <v xml:space="preserve"> </v>
      </c>
      <c r="E350" t="str">
        <f t="shared" si="32"/>
        <v xml:space="preserve"> </v>
      </c>
      <c r="F350" t="str">
        <f t="shared" si="33"/>
        <v xml:space="preserve"> </v>
      </c>
      <c r="G350" t="str">
        <f t="shared" si="34"/>
        <v xml:space="preserve"> </v>
      </c>
      <c r="H350" t="str">
        <f t="shared" si="35"/>
        <v xml:space="preserve"> </v>
      </c>
      <c r="I350" t="str">
        <f t="shared" si="36"/>
        <v xml:space="preserve"> </v>
      </c>
      <c r="J350">
        <v>654</v>
      </c>
      <c r="N350" s="33"/>
    </row>
    <row r="351" spans="1:14" x14ac:dyDescent="0.25">
      <c r="A351">
        <v>656</v>
      </c>
      <c r="B351">
        <f>VLOOKUP($B$4,'Deposition Curves'!A:OQ,(A351/2+6),FALSE)</f>
        <v>0</v>
      </c>
      <c r="C351">
        <v>1</v>
      </c>
      <c r="D351" t="str">
        <f t="shared" si="31"/>
        <v xml:space="preserve"> </v>
      </c>
      <c r="E351" t="str">
        <f t="shared" si="32"/>
        <v xml:space="preserve"> </v>
      </c>
      <c r="F351" t="str">
        <f t="shared" si="33"/>
        <v xml:space="preserve"> </v>
      </c>
      <c r="G351" t="str">
        <f t="shared" si="34"/>
        <v xml:space="preserve"> </v>
      </c>
      <c r="H351" t="str">
        <f t="shared" si="35"/>
        <v xml:space="preserve"> </v>
      </c>
      <c r="I351" t="str">
        <f t="shared" si="36"/>
        <v xml:space="preserve"> </v>
      </c>
      <c r="J351">
        <v>656</v>
      </c>
      <c r="N351" s="33"/>
    </row>
    <row r="352" spans="1:14" x14ac:dyDescent="0.25">
      <c r="A352">
        <v>658</v>
      </c>
      <c r="B352">
        <f>VLOOKUP($B$4,'Deposition Curves'!A:OQ,(A352/2+6),FALSE)</f>
        <v>0</v>
      </c>
      <c r="C352">
        <v>1</v>
      </c>
      <c r="D352" t="str">
        <f t="shared" si="31"/>
        <v xml:space="preserve"> </v>
      </c>
      <c r="E352" t="str">
        <f t="shared" si="32"/>
        <v xml:space="preserve"> </v>
      </c>
      <c r="F352" t="str">
        <f t="shared" si="33"/>
        <v xml:space="preserve"> </v>
      </c>
      <c r="G352" t="str">
        <f t="shared" si="34"/>
        <v xml:space="preserve"> </v>
      </c>
      <c r="H352" t="str">
        <f t="shared" si="35"/>
        <v xml:space="preserve"> </v>
      </c>
      <c r="I352" t="str">
        <f t="shared" si="36"/>
        <v xml:space="preserve"> </v>
      </c>
      <c r="J352">
        <v>658</v>
      </c>
    </row>
    <row r="353" spans="1:14" x14ac:dyDescent="0.25">
      <c r="A353">
        <v>660</v>
      </c>
      <c r="B353">
        <f>VLOOKUP($B$4,'Deposition Curves'!A:OQ,(A353/2+6),FALSE)</f>
        <v>0</v>
      </c>
      <c r="C353">
        <v>1</v>
      </c>
      <c r="D353" t="str">
        <f t="shared" si="31"/>
        <v xml:space="preserve"> </v>
      </c>
      <c r="E353" t="str">
        <f t="shared" si="32"/>
        <v xml:space="preserve"> </v>
      </c>
      <c r="F353" t="str">
        <f t="shared" si="33"/>
        <v xml:space="preserve"> </v>
      </c>
      <c r="G353" t="str">
        <f t="shared" si="34"/>
        <v xml:space="preserve"> </v>
      </c>
      <c r="H353" t="str">
        <f t="shared" si="35"/>
        <v xml:space="preserve"> </v>
      </c>
      <c r="I353" t="str">
        <f t="shared" si="36"/>
        <v xml:space="preserve"> </v>
      </c>
      <c r="J353">
        <v>660</v>
      </c>
      <c r="N353" s="33"/>
    </row>
    <row r="354" spans="1:14" x14ac:dyDescent="0.25">
      <c r="A354">
        <v>662</v>
      </c>
      <c r="B354">
        <f>VLOOKUP($B$4,'Deposition Curves'!A:OQ,(A354/2+6),FALSE)</f>
        <v>0</v>
      </c>
      <c r="C354">
        <v>1</v>
      </c>
      <c r="D354" t="str">
        <f t="shared" si="31"/>
        <v xml:space="preserve"> </v>
      </c>
      <c r="E354" t="str">
        <f t="shared" si="32"/>
        <v xml:space="preserve"> </v>
      </c>
      <c r="F354" t="str">
        <f t="shared" si="33"/>
        <v xml:space="preserve"> </v>
      </c>
      <c r="G354" t="str">
        <f t="shared" si="34"/>
        <v xml:space="preserve"> </v>
      </c>
      <c r="H354" t="str">
        <f t="shared" si="35"/>
        <v xml:space="preserve"> </v>
      </c>
      <c r="I354" t="str">
        <f t="shared" si="36"/>
        <v xml:space="preserve"> </v>
      </c>
      <c r="J354">
        <v>662</v>
      </c>
      <c r="N354" s="33"/>
    </row>
    <row r="355" spans="1:14" x14ac:dyDescent="0.25">
      <c r="A355">
        <v>664</v>
      </c>
      <c r="B355">
        <f>VLOOKUP($B$4,'Deposition Curves'!A:OQ,(A355/2+6),FALSE)</f>
        <v>0</v>
      </c>
      <c r="C355">
        <v>1</v>
      </c>
      <c r="D355" t="str">
        <f t="shared" si="31"/>
        <v xml:space="preserve"> </v>
      </c>
      <c r="E355" t="str">
        <f t="shared" si="32"/>
        <v xml:space="preserve"> </v>
      </c>
      <c r="F355" t="str">
        <f t="shared" si="33"/>
        <v xml:space="preserve"> </v>
      </c>
      <c r="G355" t="str">
        <f t="shared" si="34"/>
        <v xml:space="preserve"> </v>
      </c>
      <c r="H355" t="str">
        <f t="shared" si="35"/>
        <v xml:space="preserve"> </v>
      </c>
      <c r="I355" t="str">
        <f t="shared" si="36"/>
        <v xml:space="preserve"> </v>
      </c>
      <c r="J355">
        <v>664</v>
      </c>
      <c r="N355" s="33"/>
    </row>
    <row r="356" spans="1:14" x14ac:dyDescent="0.25">
      <c r="A356">
        <v>666</v>
      </c>
      <c r="B356">
        <f>VLOOKUP($B$4,'Deposition Curves'!A:OQ,(A356/2+6),FALSE)</f>
        <v>0</v>
      </c>
      <c r="C356">
        <v>1</v>
      </c>
      <c r="D356" t="str">
        <f t="shared" si="31"/>
        <v xml:space="preserve"> </v>
      </c>
      <c r="E356" t="str">
        <f t="shared" si="32"/>
        <v xml:space="preserve"> </v>
      </c>
      <c r="F356" t="str">
        <f t="shared" si="33"/>
        <v xml:space="preserve"> </v>
      </c>
      <c r="G356" t="str">
        <f t="shared" si="34"/>
        <v xml:space="preserve"> </v>
      </c>
      <c r="H356" t="str">
        <f t="shared" si="35"/>
        <v xml:space="preserve"> </v>
      </c>
      <c r="I356" t="str">
        <f t="shared" si="36"/>
        <v xml:space="preserve"> </v>
      </c>
      <c r="J356">
        <v>666</v>
      </c>
      <c r="N356" s="33"/>
    </row>
    <row r="357" spans="1:14" x14ac:dyDescent="0.25">
      <c r="A357">
        <v>668</v>
      </c>
      <c r="B357">
        <f>VLOOKUP($B$4,'Deposition Curves'!A:OQ,(A357/2+6),FALSE)</f>
        <v>0</v>
      </c>
      <c r="C357">
        <v>1</v>
      </c>
      <c r="D357" t="str">
        <f t="shared" si="31"/>
        <v xml:space="preserve"> </v>
      </c>
      <c r="E357" t="str">
        <f t="shared" si="32"/>
        <v xml:space="preserve"> </v>
      </c>
      <c r="F357" t="str">
        <f t="shared" si="33"/>
        <v xml:space="preserve"> </v>
      </c>
      <c r="G357" t="str">
        <f t="shared" si="34"/>
        <v xml:space="preserve"> </v>
      </c>
      <c r="H357" t="str">
        <f t="shared" si="35"/>
        <v xml:space="preserve"> </v>
      </c>
      <c r="I357" t="str">
        <f t="shared" si="36"/>
        <v xml:space="preserve"> </v>
      </c>
      <c r="J357">
        <v>668</v>
      </c>
      <c r="N357" s="33"/>
    </row>
    <row r="358" spans="1:14" x14ac:dyDescent="0.25">
      <c r="A358">
        <v>670</v>
      </c>
      <c r="B358">
        <f>VLOOKUP($B$4,'Deposition Curves'!A:OQ,(A358/2+6),FALSE)</f>
        <v>0</v>
      </c>
      <c r="C358">
        <v>1</v>
      </c>
      <c r="D358" t="str">
        <f t="shared" si="31"/>
        <v xml:space="preserve"> </v>
      </c>
      <c r="E358" t="str">
        <f t="shared" si="32"/>
        <v xml:space="preserve"> </v>
      </c>
      <c r="F358" t="str">
        <f t="shared" si="33"/>
        <v xml:space="preserve"> </v>
      </c>
      <c r="G358" t="str">
        <f t="shared" si="34"/>
        <v xml:space="preserve"> </v>
      </c>
      <c r="H358" t="str">
        <f t="shared" si="35"/>
        <v xml:space="preserve"> </v>
      </c>
      <c r="I358" t="str">
        <f t="shared" si="36"/>
        <v xml:space="preserve"> </v>
      </c>
      <c r="J358">
        <v>670</v>
      </c>
      <c r="N358" s="33"/>
    </row>
    <row r="359" spans="1:14" x14ac:dyDescent="0.25">
      <c r="A359">
        <v>672</v>
      </c>
      <c r="B359">
        <f>VLOOKUP($B$4,'Deposition Curves'!A:OQ,(A359/2+6),FALSE)</f>
        <v>0</v>
      </c>
      <c r="C359">
        <v>1</v>
      </c>
      <c r="D359" t="str">
        <f t="shared" si="31"/>
        <v xml:space="preserve"> </v>
      </c>
      <c r="E359" t="str">
        <f t="shared" si="32"/>
        <v xml:space="preserve"> </v>
      </c>
      <c r="F359" t="str">
        <f t="shared" si="33"/>
        <v xml:space="preserve"> </v>
      </c>
      <c r="G359" t="str">
        <f t="shared" si="34"/>
        <v xml:space="preserve"> </v>
      </c>
      <c r="H359" t="str">
        <f t="shared" si="35"/>
        <v xml:space="preserve"> </v>
      </c>
      <c r="I359" t="str">
        <f t="shared" si="36"/>
        <v xml:space="preserve"> </v>
      </c>
      <c r="J359">
        <v>672</v>
      </c>
      <c r="N359" s="33"/>
    </row>
    <row r="360" spans="1:14" x14ac:dyDescent="0.25">
      <c r="A360">
        <v>674</v>
      </c>
      <c r="B360">
        <f>VLOOKUP($B$4,'Deposition Curves'!A:OQ,(A360/2+6),FALSE)</f>
        <v>0</v>
      </c>
      <c r="C360">
        <v>1</v>
      </c>
      <c r="D360" t="str">
        <f t="shared" si="31"/>
        <v xml:space="preserve"> </v>
      </c>
      <c r="E360" t="str">
        <f t="shared" si="32"/>
        <v xml:space="preserve"> </v>
      </c>
      <c r="F360" t="str">
        <f t="shared" si="33"/>
        <v xml:space="preserve"> </v>
      </c>
      <c r="G360" t="str">
        <f t="shared" si="34"/>
        <v xml:space="preserve"> </v>
      </c>
      <c r="H360" t="str">
        <f t="shared" si="35"/>
        <v xml:space="preserve"> </v>
      </c>
      <c r="I360" t="str">
        <f t="shared" si="36"/>
        <v xml:space="preserve"> </v>
      </c>
      <c r="J360">
        <v>674</v>
      </c>
      <c r="N360" s="33"/>
    </row>
    <row r="361" spans="1:14" x14ac:dyDescent="0.25">
      <c r="A361">
        <v>676</v>
      </c>
      <c r="B361">
        <f>VLOOKUP($B$4,'Deposition Curves'!A:OQ,(A361/2+6),FALSE)</f>
        <v>0</v>
      </c>
      <c r="C361">
        <v>1</v>
      </c>
      <c r="D361" t="str">
        <f t="shared" si="31"/>
        <v xml:space="preserve"> </v>
      </c>
      <c r="E361" t="str">
        <f t="shared" si="32"/>
        <v xml:space="preserve"> </v>
      </c>
      <c r="F361" t="str">
        <f t="shared" si="33"/>
        <v xml:space="preserve"> </v>
      </c>
      <c r="G361" t="str">
        <f t="shared" si="34"/>
        <v xml:space="preserve"> </v>
      </c>
      <c r="H361" t="str">
        <f t="shared" si="35"/>
        <v xml:space="preserve"> </v>
      </c>
      <c r="I361" t="str">
        <f t="shared" si="36"/>
        <v xml:space="preserve"> </v>
      </c>
      <c r="J361">
        <v>676</v>
      </c>
      <c r="N361" s="33"/>
    </row>
    <row r="362" spans="1:14" x14ac:dyDescent="0.25">
      <c r="A362">
        <v>678</v>
      </c>
      <c r="B362">
        <f>VLOOKUP($B$4,'Deposition Curves'!A:OQ,(A362/2+6),FALSE)</f>
        <v>0</v>
      </c>
      <c r="C362">
        <v>1</v>
      </c>
      <c r="D362" t="str">
        <f t="shared" si="31"/>
        <v xml:space="preserve"> </v>
      </c>
      <c r="E362" t="str">
        <f t="shared" si="32"/>
        <v xml:space="preserve"> </v>
      </c>
      <c r="F362" t="str">
        <f t="shared" si="33"/>
        <v xml:space="preserve"> </v>
      </c>
      <c r="G362" t="str">
        <f t="shared" si="34"/>
        <v xml:space="preserve"> </v>
      </c>
      <c r="H362" t="str">
        <f t="shared" si="35"/>
        <v xml:space="preserve"> </v>
      </c>
      <c r="I362" t="str">
        <f t="shared" si="36"/>
        <v xml:space="preserve"> </v>
      </c>
      <c r="J362">
        <v>678</v>
      </c>
      <c r="N362" s="33"/>
    </row>
    <row r="363" spans="1:14" x14ac:dyDescent="0.25">
      <c r="A363">
        <v>680</v>
      </c>
      <c r="B363">
        <f>VLOOKUP($B$4,'Deposition Curves'!A:OQ,(A363/2+6),FALSE)</f>
        <v>0</v>
      </c>
      <c r="C363">
        <v>1</v>
      </c>
      <c r="D363" t="str">
        <f t="shared" si="31"/>
        <v xml:space="preserve"> </v>
      </c>
      <c r="E363" t="str">
        <f t="shared" si="32"/>
        <v xml:space="preserve"> </v>
      </c>
      <c r="F363" t="str">
        <f t="shared" si="33"/>
        <v xml:space="preserve"> </v>
      </c>
      <c r="G363" t="str">
        <f t="shared" si="34"/>
        <v xml:space="preserve"> </v>
      </c>
      <c r="H363" t="str">
        <f t="shared" si="35"/>
        <v xml:space="preserve"> </v>
      </c>
      <c r="I363" t="str">
        <f t="shared" si="36"/>
        <v xml:space="preserve"> </v>
      </c>
      <c r="J363">
        <v>680</v>
      </c>
      <c r="N363" s="33"/>
    </row>
    <row r="364" spans="1:14" x14ac:dyDescent="0.25">
      <c r="A364">
        <v>682</v>
      </c>
      <c r="B364">
        <f>VLOOKUP($B$4,'Deposition Curves'!A:OQ,(A364/2+6),FALSE)</f>
        <v>0</v>
      </c>
      <c r="C364">
        <v>1</v>
      </c>
      <c r="D364" t="str">
        <f t="shared" si="31"/>
        <v xml:space="preserve"> </v>
      </c>
      <c r="E364" t="str">
        <f t="shared" si="32"/>
        <v xml:space="preserve"> </v>
      </c>
      <c r="F364" t="str">
        <f t="shared" si="33"/>
        <v xml:space="preserve"> </v>
      </c>
      <c r="G364" t="str">
        <f t="shared" si="34"/>
        <v xml:space="preserve"> </v>
      </c>
      <c r="H364" t="str">
        <f t="shared" si="35"/>
        <v xml:space="preserve"> </v>
      </c>
      <c r="I364" t="str">
        <f t="shared" si="36"/>
        <v xml:space="preserve"> </v>
      </c>
      <c r="J364">
        <v>682</v>
      </c>
    </row>
    <row r="365" spans="1:14" x14ac:dyDescent="0.25">
      <c r="A365">
        <v>684</v>
      </c>
      <c r="B365">
        <f>VLOOKUP($B$4,'Deposition Curves'!A:OQ,(A365/2+6),FALSE)</f>
        <v>0</v>
      </c>
      <c r="C365">
        <v>1</v>
      </c>
      <c r="D365" t="str">
        <f t="shared" si="31"/>
        <v xml:space="preserve"> </v>
      </c>
      <c r="E365" t="str">
        <f t="shared" si="32"/>
        <v xml:space="preserve"> </v>
      </c>
      <c r="F365" t="str">
        <f t="shared" si="33"/>
        <v xml:space="preserve"> </v>
      </c>
      <c r="G365" t="str">
        <f t="shared" si="34"/>
        <v xml:space="preserve"> </v>
      </c>
      <c r="H365" t="str">
        <f t="shared" si="35"/>
        <v xml:space="preserve"> </v>
      </c>
      <c r="I365" t="str">
        <f t="shared" si="36"/>
        <v xml:space="preserve"> </v>
      </c>
      <c r="J365">
        <v>684</v>
      </c>
      <c r="N365" s="33"/>
    </row>
    <row r="366" spans="1:14" x14ac:dyDescent="0.25">
      <c r="A366">
        <v>686</v>
      </c>
      <c r="B366">
        <f>VLOOKUP($B$4,'Deposition Curves'!A:OQ,(A366/2+6),FALSE)</f>
        <v>0</v>
      </c>
      <c r="C366">
        <v>1</v>
      </c>
      <c r="D366" t="str">
        <f t="shared" si="31"/>
        <v xml:space="preserve"> </v>
      </c>
      <c r="E366" t="str">
        <f t="shared" si="32"/>
        <v xml:space="preserve"> </v>
      </c>
      <c r="F366" t="str">
        <f t="shared" si="33"/>
        <v xml:space="preserve"> </v>
      </c>
      <c r="G366" t="str">
        <f t="shared" si="34"/>
        <v xml:space="preserve"> </v>
      </c>
      <c r="H366" t="str">
        <f t="shared" si="35"/>
        <v xml:space="preserve"> </v>
      </c>
      <c r="I366" t="str">
        <f t="shared" si="36"/>
        <v xml:space="preserve"> </v>
      </c>
      <c r="J366">
        <v>686</v>
      </c>
      <c r="N366" s="33"/>
    </row>
    <row r="367" spans="1:14" x14ac:dyDescent="0.25">
      <c r="A367">
        <v>688</v>
      </c>
      <c r="B367">
        <f>VLOOKUP($B$4,'Deposition Curves'!A:OQ,(A367/2+6),FALSE)</f>
        <v>0</v>
      </c>
      <c r="C367">
        <v>1</v>
      </c>
      <c r="D367" t="str">
        <f t="shared" si="31"/>
        <v xml:space="preserve"> </v>
      </c>
      <c r="E367" t="str">
        <f t="shared" si="32"/>
        <v xml:space="preserve"> </v>
      </c>
      <c r="F367" t="str">
        <f t="shared" si="33"/>
        <v xml:space="preserve"> </v>
      </c>
      <c r="G367" t="str">
        <f t="shared" si="34"/>
        <v xml:space="preserve"> </v>
      </c>
      <c r="H367" t="str">
        <f t="shared" si="35"/>
        <v xml:space="preserve"> </v>
      </c>
      <c r="I367" t="str">
        <f t="shared" si="36"/>
        <v xml:space="preserve"> </v>
      </c>
      <c r="J367">
        <v>688</v>
      </c>
      <c r="N367" s="33"/>
    </row>
    <row r="368" spans="1:14" x14ac:dyDescent="0.25">
      <c r="A368">
        <v>690</v>
      </c>
      <c r="B368">
        <f>VLOOKUP($B$4,'Deposition Curves'!A:OQ,(A368/2+6),FALSE)</f>
        <v>0</v>
      </c>
      <c r="C368">
        <v>1</v>
      </c>
      <c r="D368" t="str">
        <f t="shared" si="31"/>
        <v xml:space="preserve"> </v>
      </c>
      <c r="E368" t="str">
        <f t="shared" si="32"/>
        <v xml:space="preserve"> </v>
      </c>
      <c r="F368" t="str">
        <f t="shared" si="33"/>
        <v xml:space="preserve"> </v>
      </c>
      <c r="G368" t="str">
        <f t="shared" si="34"/>
        <v xml:space="preserve"> </v>
      </c>
      <c r="H368" t="str">
        <f t="shared" si="35"/>
        <v xml:space="preserve"> </v>
      </c>
      <c r="I368" t="str">
        <f t="shared" si="36"/>
        <v xml:space="preserve"> </v>
      </c>
      <c r="J368">
        <v>690</v>
      </c>
      <c r="N368" s="33"/>
    </row>
    <row r="369" spans="1:14" x14ac:dyDescent="0.25">
      <c r="A369">
        <v>692</v>
      </c>
      <c r="B369">
        <f>VLOOKUP($B$4,'Deposition Curves'!A:OQ,(A369/2+6),FALSE)</f>
        <v>0</v>
      </c>
      <c r="C369">
        <v>1</v>
      </c>
      <c r="D369" t="str">
        <f t="shared" si="31"/>
        <v xml:space="preserve"> </v>
      </c>
      <c r="E369" t="str">
        <f t="shared" si="32"/>
        <v xml:space="preserve"> </v>
      </c>
      <c r="F369" t="str">
        <f t="shared" si="33"/>
        <v xml:space="preserve"> </v>
      </c>
      <c r="G369" t="str">
        <f t="shared" si="34"/>
        <v xml:space="preserve"> </v>
      </c>
      <c r="H369" t="str">
        <f t="shared" si="35"/>
        <v xml:space="preserve"> </v>
      </c>
      <c r="I369" t="str">
        <f t="shared" si="36"/>
        <v xml:space="preserve"> </v>
      </c>
      <c r="J369">
        <v>692</v>
      </c>
      <c r="N369" s="33"/>
    </row>
    <row r="370" spans="1:14" x14ac:dyDescent="0.25">
      <c r="A370">
        <v>694</v>
      </c>
      <c r="B370">
        <f>VLOOKUP($B$4,'Deposition Curves'!A:OQ,(A370/2+6),FALSE)</f>
        <v>0</v>
      </c>
      <c r="C370">
        <v>1</v>
      </c>
      <c r="D370" t="str">
        <f t="shared" si="31"/>
        <v xml:space="preserve"> </v>
      </c>
      <c r="E370" t="str">
        <f t="shared" si="32"/>
        <v xml:space="preserve"> </v>
      </c>
      <c r="F370" t="str">
        <f t="shared" si="33"/>
        <v xml:space="preserve"> </v>
      </c>
      <c r="G370" t="str">
        <f t="shared" si="34"/>
        <v xml:space="preserve"> </v>
      </c>
      <c r="H370" t="str">
        <f t="shared" si="35"/>
        <v xml:space="preserve"> </v>
      </c>
      <c r="I370" t="str">
        <f t="shared" si="36"/>
        <v xml:space="preserve"> </v>
      </c>
      <c r="J370">
        <v>694</v>
      </c>
      <c r="N370" s="33"/>
    </row>
    <row r="371" spans="1:14" x14ac:dyDescent="0.25">
      <c r="A371">
        <v>696</v>
      </c>
      <c r="B371">
        <f>VLOOKUP($B$4,'Deposition Curves'!A:OQ,(A371/2+6),FALSE)</f>
        <v>0</v>
      </c>
      <c r="C371">
        <v>1</v>
      </c>
      <c r="D371" t="str">
        <f t="shared" si="31"/>
        <v xml:space="preserve"> </v>
      </c>
      <c r="E371" t="str">
        <f t="shared" si="32"/>
        <v xml:space="preserve"> </v>
      </c>
      <c r="F371" t="str">
        <f t="shared" si="33"/>
        <v xml:space="preserve"> </v>
      </c>
      <c r="G371" t="str">
        <f t="shared" si="34"/>
        <v xml:space="preserve"> </v>
      </c>
      <c r="H371" t="str">
        <f t="shared" si="35"/>
        <v xml:space="preserve"> </v>
      </c>
      <c r="I371" t="str">
        <f t="shared" si="36"/>
        <v xml:space="preserve"> </v>
      </c>
      <c r="J371">
        <v>696</v>
      </c>
      <c r="N371" s="33"/>
    </row>
    <row r="372" spans="1:14" x14ac:dyDescent="0.25">
      <c r="A372">
        <v>698</v>
      </c>
      <c r="B372">
        <f>VLOOKUP($B$4,'Deposition Curves'!A:OQ,(A372/2+6),FALSE)</f>
        <v>0</v>
      </c>
      <c r="C372">
        <v>1</v>
      </c>
      <c r="D372" t="str">
        <f t="shared" si="31"/>
        <v xml:space="preserve"> </v>
      </c>
      <c r="E372" t="str">
        <f t="shared" si="32"/>
        <v xml:space="preserve"> </v>
      </c>
      <c r="F372" t="str">
        <f t="shared" si="33"/>
        <v xml:space="preserve"> </v>
      </c>
      <c r="G372" t="str">
        <f t="shared" si="34"/>
        <v xml:space="preserve"> </v>
      </c>
      <c r="H372" t="str">
        <f t="shared" si="35"/>
        <v xml:space="preserve"> </v>
      </c>
      <c r="I372" t="str">
        <f t="shared" si="36"/>
        <v xml:space="preserve"> </v>
      </c>
      <c r="J372">
        <v>698</v>
      </c>
      <c r="N372" s="33"/>
    </row>
    <row r="373" spans="1:14" x14ac:dyDescent="0.25">
      <c r="A373">
        <v>700</v>
      </c>
      <c r="B373">
        <f>VLOOKUP($B$4,'Deposition Curves'!A:OQ,(A373/2+6),FALSE)</f>
        <v>0</v>
      </c>
      <c r="C373">
        <v>1</v>
      </c>
      <c r="D373" t="str">
        <f t="shared" si="31"/>
        <v xml:space="preserve"> </v>
      </c>
      <c r="E373" t="str">
        <f t="shared" si="32"/>
        <v xml:space="preserve"> </v>
      </c>
      <c r="F373" t="str">
        <f t="shared" si="33"/>
        <v xml:space="preserve"> </v>
      </c>
      <c r="G373" t="str">
        <f t="shared" si="34"/>
        <v xml:space="preserve"> </v>
      </c>
      <c r="H373" t="str">
        <f t="shared" si="35"/>
        <v xml:space="preserve"> </v>
      </c>
      <c r="I373" t="str">
        <f t="shared" si="36"/>
        <v xml:space="preserve"> </v>
      </c>
      <c r="J373">
        <v>700</v>
      </c>
      <c r="N373" s="33"/>
    </row>
    <row r="374" spans="1:14" x14ac:dyDescent="0.25">
      <c r="A374">
        <v>702</v>
      </c>
      <c r="B374">
        <f>VLOOKUP($B$4,'Deposition Curves'!A:OQ,(A374/2+6),FALSE)</f>
        <v>0</v>
      </c>
      <c r="C374">
        <v>1</v>
      </c>
      <c r="D374" t="str">
        <f t="shared" si="31"/>
        <v xml:space="preserve"> </v>
      </c>
      <c r="E374" t="str">
        <f t="shared" si="32"/>
        <v xml:space="preserve"> </v>
      </c>
      <c r="F374" t="str">
        <f t="shared" si="33"/>
        <v xml:space="preserve"> </v>
      </c>
      <c r="G374" t="str">
        <f t="shared" si="34"/>
        <v xml:space="preserve"> </v>
      </c>
      <c r="H374" t="str">
        <f t="shared" si="35"/>
        <v xml:space="preserve"> </v>
      </c>
      <c r="I374" t="str">
        <f t="shared" si="36"/>
        <v xml:space="preserve"> </v>
      </c>
      <c r="J374">
        <v>702</v>
      </c>
      <c r="N374" s="33"/>
    </row>
    <row r="375" spans="1:14" x14ac:dyDescent="0.25">
      <c r="A375">
        <v>704</v>
      </c>
      <c r="B375">
        <f>VLOOKUP($B$4,'Deposition Curves'!A:OQ,(A375/2+6),FALSE)</f>
        <v>0</v>
      </c>
      <c r="C375">
        <v>1</v>
      </c>
      <c r="D375" t="str">
        <f t="shared" si="31"/>
        <v xml:space="preserve"> </v>
      </c>
      <c r="E375" t="str">
        <f t="shared" si="32"/>
        <v xml:space="preserve"> </v>
      </c>
      <c r="F375" t="str">
        <f t="shared" si="33"/>
        <v xml:space="preserve"> </v>
      </c>
      <c r="G375" t="str">
        <f t="shared" si="34"/>
        <v xml:space="preserve"> </v>
      </c>
      <c r="H375" t="str">
        <f t="shared" si="35"/>
        <v xml:space="preserve"> </v>
      </c>
      <c r="I375" t="str">
        <f t="shared" si="36"/>
        <v xml:space="preserve"> </v>
      </c>
      <c r="J375">
        <v>704</v>
      </c>
      <c r="N375" s="33"/>
    </row>
    <row r="376" spans="1:14" x14ac:dyDescent="0.25">
      <c r="A376">
        <v>706</v>
      </c>
      <c r="B376">
        <f>VLOOKUP($B$4,'Deposition Curves'!A:OQ,(A376/2+6),FALSE)</f>
        <v>0</v>
      </c>
      <c r="C376">
        <v>1</v>
      </c>
      <c r="D376" t="str">
        <f t="shared" si="31"/>
        <v xml:space="preserve"> </v>
      </c>
      <c r="E376" t="str">
        <f t="shared" si="32"/>
        <v xml:space="preserve"> </v>
      </c>
      <c r="F376" t="str">
        <f t="shared" si="33"/>
        <v xml:space="preserve"> </v>
      </c>
      <c r="G376" t="str">
        <f t="shared" si="34"/>
        <v xml:space="preserve"> </v>
      </c>
      <c r="H376" t="str">
        <f t="shared" si="35"/>
        <v xml:space="preserve"> </v>
      </c>
      <c r="I376" t="str">
        <f t="shared" si="36"/>
        <v xml:space="preserve"> </v>
      </c>
      <c r="J376">
        <v>706</v>
      </c>
    </row>
    <row r="377" spans="1:14" x14ac:dyDescent="0.25">
      <c r="A377">
        <v>708</v>
      </c>
      <c r="B377">
        <f>VLOOKUP($B$4,'Deposition Curves'!A:OQ,(A377/2+6),FALSE)</f>
        <v>0</v>
      </c>
      <c r="C377">
        <v>1</v>
      </c>
      <c r="D377" t="str">
        <f t="shared" si="31"/>
        <v xml:space="preserve"> </v>
      </c>
      <c r="E377" t="str">
        <f t="shared" si="32"/>
        <v xml:space="preserve"> </v>
      </c>
      <c r="F377" t="str">
        <f t="shared" si="33"/>
        <v xml:space="preserve"> </v>
      </c>
      <c r="G377" t="str">
        <f t="shared" si="34"/>
        <v xml:space="preserve"> </v>
      </c>
      <c r="H377" t="str">
        <f t="shared" si="35"/>
        <v xml:space="preserve"> </v>
      </c>
      <c r="I377" t="str">
        <f t="shared" si="36"/>
        <v xml:space="preserve"> </v>
      </c>
      <c r="J377">
        <v>708</v>
      </c>
      <c r="N377" s="33"/>
    </row>
    <row r="378" spans="1:14" x14ac:dyDescent="0.25">
      <c r="A378">
        <v>710</v>
      </c>
      <c r="B378">
        <f>VLOOKUP($B$4,'Deposition Curves'!A:OQ,(A378/2+6),FALSE)</f>
        <v>0</v>
      </c>
      <c r="C378">
        <v>1</v>
      </c>
      <c r="D378" t="str">
        <f t="shared" si="31"/>
        <v xml:space="preserve"> </v>
      </c>
      <c r="E378" t="str">
        <f t="shared" si="32"/>
        <v xml:space="preserve"> </v>
      </c>
      <c r="F378" t="str">
        <f t="shared" si="33"/>
        <v xml:space="preserve"> </v>
      </c>
      <c r="G378" t="str">
        <f t="shared" si="34"/>
        <v xml:space="preserve"> </v>
      </c>
      <c r="H378" t="str">
        <f t="shared" si="35"/>
        <v xml:space="preserve"> </v>
      </c>
      <c r="I378" t="str">
        <f t="shared" si="36"/>
        <v xml:space="preserve"> </v>
      </c>
      <c r="J378">
        <v>710</v>
      </c>
      <c r="N378" s="33"/>
    </row>
    <row r="379" spans="1:14" x14ac:dyDescent="0.25">
      <c r="A379">
        <v>712</v>
      </c>
      <c r="B379">
        <f>VLOOKUP($B$4,'Deposition Curves'!A:OQ,(A379/2+6),FALSE)</f>
        <v>0</v>
      </c>
      <c r="C379">
        <v>1</v>
      </c>
      <c r="D379" t="str">
        <f t="shared" si="31"/>
        <v xml:space="preserve"> </v>
      </c>
      <c r="E379" t="str">
        <f t="shared" si="32"/>
        <v xml:space="preserve"> </v>
      </c>
      <c r="F379" t="str">
        <f t="shared" si="33"/>
        <v xml:space="preserve"> </v>
      </c>
      <c r="G379" t="str">
        <f t="shared" si="34"/>
        <v xml:space="preserve"> </v>
      </c>
      <c r="H379" t="str">
        <f t="shared" si="35"/>
        <v xml:space="preserve"> </v>
      </c>
      <c r="I379" t="str">
        <f t="shared" si="36"/>
        <v xml:space="preserve"> </v>
      </c>
      <c r="J379">
        <v>712</v>
      </c>
      <c r="N379" s="33"/>
    </row>
    <row r="380" spans="1:14" x14ac:dyDescent="0.25">
      <c r="A380">
        <v>714</v>
      </c>
      <c r="B380">
        <f>VLOOKUP($B$4,'Deposition Curves'!A:OQ,(A380/2+6),FALSE)</f>
        <v>0</v>
      </c>
      <c r="C380">
        <v>1</v>
      </c>
      <c r="D380" t="str">
        <f t="shared" si="31"/>
        <v xml:space="preserve"> </v>
      </c>
      <c r="E380" t="str">
        <f t="shared" si="32"/>
        <v xml:space="preserve"> </v>
      </c>
      <c r="F380" t="str">
        <f t="shared" si="33"/>
        <v xml:space="preserve"> </v>
      </c>
      <c r="G380" t="str">
        <f t="shared" si="34"/>
        <v xml:space="preserve"> </v>
      </c>
      <c r="H380" t="str">
        <f t="shared" si="35"/>
        <v xml:space="preserve"> </v>
      </c>
      <c r="I380" t="str">
        <f t="shared" si="36"/>
        <v xml:space="preserve"> </v>
      </c>
      <c r="J380">
        <v>714</v>
      </c>
    </row>
    <row r="381" spans="1:14" x14ac:dyDescent="0.25">
      <c r="A381">
        <v>716</v>
      </c>
      <c r="B381">
        <f>VLOOKUP($B$4,'Deposition Curves'!A:OQ,(A381/2+6),FALSE)</f>
        <v>0</v>
      </c>
      <c r="C381">
        <v>1</v>
      </c>
      <c r="D381" t="str">
        <f t="shared" si="31"/>
        <v xml:space="preserve"> </v>
      </c>
      <c r="E381" t="str">
        <f t="shared" si="32"/>
        <v xml:space="preserve"> </v>
      </c>
      <c r="F381" t="str">
        <f t="shared" si="33"/>
        <v xml:space="preserve"> </v>
      </c>
      <c r="G381" t="str">
        <f t="shared" si="34"/>
        <v xml:space="preserve"> </v>
      </c>
      <c r="H381" t="str">
        <f t="shared" si="35"/>
        <v xml:space="preserve"> </v>
      </c>
      <c r="I381" t="str">
        <f t="shared" si="36"/>
        <v xml:space="preserve"> </v>
      </c>
      <c r="J381">
        <v>716</v>
      </c>
      <c r="N381" s="33"/>
    </row>
    <row r="382" spans="1:14" x14ac:dyDescent="0.25">
      <c r="A382">
        <v>718</v>
      </c>
      <c r="B382">
        <f>VLOOKUP($B$4,'Deposition Curves'!A:OQ,(A382/2+6),FALSE)</f>
        <v>0</v>
      </c>
      <c r="C382">
        <v>1</v>
      </c>
      <c r="D382" t="str">
        <f t="shared" si="31"/>
        <v xml:space="preserve"> </v>
      </c>
      <c r="E382" t="str">
        <f t="shared" si="32"/>
        <v xml:space="preserve"> </v>
      </c>
      <c r="F382" t="str">
        <f t="shared" si="33"/>
        <v xml:space="preserve"> </v>
      </c>
      <c r="G382" t="str">
        <f t="shared" si="34"/>
        <v xml:space="preserve"> </v>
      </c>
      <c r="H382" t="str">
        <f t="shared" si="35"/>
        <v xml:space="preserve"> </v>
      </c>
      <c r="I382" t="str">
        <f t="shared" si="36"/>
        <v xml:space="preserve"> </v>
      </c>
      <c r="J382">
        <v>718</v>
      </c>
      <c r="N382" s="33"/>
    </row>
    <row r="383" spans="1:14" x14ac:dyDescent="0.25">
      <c r="A383">
        <v>720</v>
      </c>
      <c r="B383">
        <f>VLOOKUP($B$4,'Deposition Curves'!A:OQ,(A383/2+6),FALSE)</f>
        <v>0</v>
      </c>
      <c r="C383">
        <v>1</v>
      </c>
      <c r="D383" t="str">
        <f t="shared" si="31"/>
        <v xml:space="preserve"> </v>
      </c>
      <c r="E383" t="str">
        <f t="shared" si="32"/>
        <v xml:space="preserve"> </v>
      </c>
      <c r="F383" t="str">
        <f t="shared" si="33"/>
        <v xml:space="preserve"> </v>
      </c>
      <c r="G383" t="str">
        <f t="shared" si="34"/>
        <v xml:space="preserve"> </v>
      </c>
      <c r="H383" t="str">
        <f t="shared" si="35"/>
        <v xml:space="preserve"> </v>
      </c>
      <c r="I383" t="str">
        <f t="shared" si="36"/>
        <v xml:space="preserve"> </v>
      </c>
      <c r="J383">
        <v>720</v>
      </c>
      <c r="N383" s="33"/>
    </row>
    <row r="384" spans="1:14" x14ac:dyDescent="0.25">
      <c r="A384">
        <v>722</v>
      </c>
      <c r="B384">
        <f>VLOOKUP($B$4,'Deposition Curves'!A:OQ,(A384/2+6),FALSE)</f>
        <v>0</v>
      </c>
      <c r="C384">
        <v>1</v>
      </c>
      <c r="D384" t="str">
        <f t="shared" si="31"/>
        <v xml:space="preserve"> </v>
      </c>
      <c r="E384" t="str">
        <f t="shared" si="32"/>
        <v xml:space="preserve"> </v>
      </c>
      <c r="F384" t="str">
        <f t="shared" si="33"/>
        <v xml:space="preserve"> </v>
      </c>
      <c r="G384" t="str">
        <f t="shared" si="34"/>
        <v xml:space="preserve"> </v>
      </c>
      <c r="H384" t="str">
        <f t="shared" si="35"/>
        <v xml:space="preserve"> </v>
      </c>
      <c r="I384" t="str">
        <f t="shared" si="36"/>
        <v xml:space="preserve"> </v>
      </c>
      <c r="J384">
        <v>722</v>
      </c>
      <c r="N384" s="33"/>
    </row>
    <row r="385" spans="1:14" x14ac:dyDescent="0.25">
      <c r="A385">
        <v>724</v>
      </c>
      <c r="B385">
        <f>VLOOKUP($B$4,'Deposition Curves'!A:OQ,(A385/2+6),FALSE)</f>
        <v>0</v>
      </c>
      <c r="C385">
        <v>1</v>
      </c>
      <c r="D385" t="str">
        <f t="shared" si="31"/>
        <v xml:space="preserve"> </v>
      </c>
      <c r="E385" t="str">
        <f t="shared" si="32"/>
        <v xml:space="preserve"> </v>
      </c>
      <c r="F385" t="str">
        <f t="shared" si="33"/>
        <v xml:space="preserve"> </v>
      </c>
      <c r="G385" t="str">
        <f t="shared" si="34"/>
        <v xml:space="preserve"> </v>
      </c>
      <c r="H385" t="str">
        <f t="shared" si="35"/>
        <v xml:space="preserve"> </v>
      </c>
      <c r="I385" t="str">
        <f t="shared" si="36"/>
        <v xml:space="preserve"> </v>
      </c>
      <c r="J385">
        <v>724</v>
      </c>
      <c r="N385" s="33"/>
    </row>
    <row r="386" spans="1:14" x14ac:dyDescent="0.25">
      <c r="A386">
        <v>726</v>
      </c>
      <c r="B386">
        <f>VLOOKUP($B$4,'Deposition Curves'!A:OQ,(A386/2+6),FALSE)</f>
        <v>0</v>
      </c>
      <c r="C386">
        <v>1</v>
      </c>
      <c r="D386" t="str">
        <f t="shared" si="31"/>
        <v xml:space="preserve"> </v>
      </c>
      <c r="E386" t="str">
        <f t="shared" si="32"/>
        <v xml:space="preserve"> </v>
      </c>
      <c r="F386" t="str">
        <f t="shared" si="33"/>
        <v xml:space="preserve"> </v>
      </c>
      <c r="G386" t="str">
        <f t="shared" si="34"/>
        <v xml:space="preserve"> </v>
      </c>
      <c r="H386" t="str">
        <f t="shared" si="35"/>
        <v xml:space="preserve"> </v>
      </c>
      <c r="I386" t="str">
        <f t="shared" si="36"/>
        <v xml:space="preserve"> </v>
      </c>
      <c r="J386">
        <v>726</v>
      </c>
      <c r="N386" s="33"/>
    </row>
    <row r="387" spans="1:14" x14ac:dyDescent="0.25">
      <c r="A387">
        <v>728</v>
      </c>
      <c r="B387">
        <f>VLOOKUP($B$4,'Deposition Curves'!A:OQ,(A387/2+6),FALSE)</f>
        <v>0</v>
      </c>
      <c r="C387">
        <v>1</v>
      </c>
      <c r="D387" t="str">
        <f t="shared" si="31"/>
        <v xml:space="preserve"> </v>
      </c>
      <c r="E387" t="str">
        <f t="shared" si="32"/>
        <v xml:space="preserve"> </v>
      </c>
      <c r="F387" t="str">
        <f t="shared" si="33"/>
        <v xml:space="preserve"> </v>
      </c>
      <c r="G387" t="str">
        <f t="shared" si="34"/>
        <v xml:space="preserve"> </v>
      </c>
      <c r="H387" t="str">
        <f t="shared" si="35"/>
        <v xml:space="preserve"> </v>
      </c>
      <c r="I387" t="str">
        <f t="shared" si="36"/>
        <v xml:space="preserve"> </v>
      </c>
      <c r="J387">
        <v>728</v>
      </c>
      <c r="N387" s="33"/>
    </row>
    <row r="388" spans="1:14" x14ac:dyDescent="0.25">
      <c r="A388">
        <v>730</v>
      </c>
      <c r="B388">
        <f>VLOOKUP($B$4,'Deposition Curves'!A:OQ,(A388/2+6),FALSE)</f>
        <v>0</v>
      </c>
      <c r="C388">
        <v>1</v>
      </c>
      <c r="D388" t="str">
        <f t="shared" si="31"/>
        <v xml:space="preserve"> </v>
      </c>
      <c r="E388" t="str">
        <f t="shared" si="32"/>
        <v xml:space="preserve"> </v>
      </c>
      <c r="F388" t="str">
        <f t="shared" si="33"/>
        <v xml:space="preserve"> </v>
      </c>
      <c r="G388" t="str">
        <f t="shared" si="34"/>
        <v xml:space="preserve"> </v>
      </c>
      <c r="H388" t="str">
        <f t="shared" si="35"/>
        <v xml:space="preserve"> </v>
      </c>
      <c r="I388" t="str">
        <f t="shared" si="36"/>
        <v xml:space="preserve"> </v>
      </c>
      <c r="J388">
        <v>730</v>
      </c>
      <c r="N388" s="33"/>
    </row>
    <row r="389" spans="1:14" x14ac:dyDescent="0.25">
      <c r="A389">
        <v>732</v>
      </c>
      <c r="B389">
        <f>VLOOKUP($B$4,'Deposition Curves'!A:OQ,(A389/2+6),FALSE)</f>
        <v>0</v>
      </c>
      <c r="C389">
        <v>1</v>
      </c>
      <c r="D389" t="str">
        <f t="shared" si="31"/>
        <v xml:space="preserve"> </v>
      </c>
      <c r="E389" t="str">
        <f t="shared" si="32"/>
        <v xml:space="preserve"> </v>
      </c>
      <c r="F389" t="str">
        <f t="shared" si="33"/>
        <v xml:space="preserve"> </v>
      </c>
      <c r="G389" t="str">
        <f t="shared" si="34"/>
        <v xml:space="preserve"> </v>
      </c>
      <c r="H389" t="str">
        <f t="shared" si="35"/>
        <v xml:space="preserve"> </v>
      </c>
      <c r="I389" t="str">
        <f t="shared" si="36"/>
        <v xml:space="preserve"> </v>
      </c>
      <c r="J389">
        <v>732</v>
      </c>
      <c r="N389" s="33"/>
    </row>
    <row r="390" spans="1:14" x14ac:dyDescent="0.25">
      <c r="A390">
        <v>734</v>
      </c>
      <c r="B390">
        <f>VLOOKUP($B$4,'Deposition Curves'!A:OQ,(A390/2+6),FALSE)</f>
        <v>0</v>
      </c>
      <c r="C390">
        <v>1</v>
      </c>
      <c r="D390" t="str">
        <f t="shared" si="31"/>
        <v xml:space="preserve"> </v>
      </c>
      <c r="E390" t="str">
        <f t="shared" si="32"/>
        <v xml:space="preserve"> </v>
      </c>
      <c r="F390" t="str">
        <f t="shared" si="33"/>
        <v xml:space="preserve"> </v>
      </c>
      <c r="G390" t="str">
        <f t="shared" si="34"/>
        <v xml:space="preserve"> </v>
      </c>
      <c r="H390" t="str">
        <f t="shared" si="35"/>
        <v xml:space="preserve"> </v>
      </c>
      <c r="I390" t="str">
        <f t="shared" si="36"/>
        <v xml:space="preserve"> </v>
      </c>
      <c r="J390">
        <v>734</v>
      </c>
      <c r="N390" s="33"/>
    </row>
    <row r="391" spans="1:14" x14ac:dyDescent="0.25">
      <c r="A391">
        <v>736</v>
      </c>
      <c r="B391">
        <f>VLOOKUP($B$4,'Deposition Curves'!A:OQ,(A391/2+6),FALSE)</f>
        <v>0</v>
      </c>
      <c r="C391">
        <v>1</v>
      </c>
      <c r="D391" t="str">
        <f t="shared" si="31"/>
        <v xml:space="preserve"> </v>
      </c>
      <c r="E391" t="str">
        <f t="shared" si="32"/>
        <v xml:space="preserve"> </v>
      </c>
      <c r="F391" t="str">
        <f t="shared" si="33"/>
        <v xml:space="preserve"> </v>
      </c>
      <c r="G391" t="str">
        <f t="shared" si="34"/>
        <v xml:space="preserve"> </v>
      </c>
      <c r="H391" t="str">
        <f t="shared" si="35"/>
        <v xml:space="preserve"> </v>
      </c>
      <c r="I391" t="str">
        <f t="shared" si="36"/>
        <v xml:space="preserve"> </v>
      </c>
      <c r="J391">
        <v>736</v>
      </c>
      <c r="N391" s="33"/>
    </row>
    <row r="392" spans="1:14" x14ac:dyDescent="0.25">
      <c r="A392">
        <v>738</v>
      </c>
      <c r="B392">
        <f>VLOOKUP($B$4,'Deposition Curves'!A:OQ,(A392/2+6),FALSE)</f>
        <v>0</v>
      </c>
      <c r="C392">
        <v>1</v>
      </c>
      <c r="D392" t="str">
        <f t="shared" si="31"/>
        <v xml:space="preserve"> </v>
      </c>
      <c r="E392" t="str">
        <f t="shared" si="32"/>
        <v xml:space="preserve"> </v>
      </c>
      <c r="F392" t="str">
        <f t="shared" si="33"/>
        <v xml:space="preserve"> </v>
      </c>
      <c r="G392" t="str">
        <f t="shared" si="34"/>
        <v xml:space="preserve"> </v>
      </c>
      <c r="H392" t="str">
        <f t="shared" si="35"/>
        <v xml:space="preserve"> </v>
      </c>
      <c r="I392" t="str">
        <f t="shared" si="36"/>
        <v xml:space="preserve"> </v>
      </c>
      <c r="J392">
        <v>738</v>
      </c>
      <c r="N392" s="33"/>
    </row>
    <row r="393" spans="1:14" x14ac:dyDescent="0.25">
      <c r="A393">
        <v>740</v>
      </c>
      <c r="B393">
        <f>VLOOKUP($B$4,'Deposition Curves'!A:OQ,(A393/2+6),FALSE)</f>
        <v>0</v>
      </c>
      <c r="C393">
        <v>1</v>
      </c>
      <c r="D393" t="str">
        <f t="shared" si="31"/>
        <v xml:space="preserve"> </v>
      </c>
      <c r="E393" t="str">
        <f t="shared" si="32"/>
        <v xml:space="preserve"> </v>
      </c>
      <c r="F393" t="str">
        <f t="shared" si="33"/>
        <v xml:space="preserve"> </v>
      </c>
      <c r="G393" t="str">
        <f t="shared" si="34"/>
        <v xml:space="preserve"> </v>
      </c>
      <c r="H393" t="str">
        <f t="shared" si="35"/>
        <v xml:space="preserve"> </v>
      </c>
      <c r="I393" t="str">
        <f t="shared" si="36"/>
        <v xml:space="preserve"> </v>
      </c>
      <c r="J393">
        <v>740</v>
      </c>
      <c r="N393" s="33"/>
    </row>
    <row r="394" spans="1:14" x14ac:dyDescent="0.25">
      <c r="A394">
        <v>742</v>
      </c>
      <c r="B394">
        <f>VLOOKUP($B$4,'Deposition Curves'!A:OQ,(A394/2+6),FALSE)</f>
        <v>0</v>
      </c>
      <c r="C394">
        <v>1</v>
      </c>
      <c r="D394" t="str">
        <f t="shared" si="31"/>
        <v xml:space="preserve"> </v>
      </c>
      <c r="E394" t="str">
        <f t="shared" si="32"/>
        <v xml:space="preserve"> </v>
      </c>
      <c r="F394" t="str">
        <f t="shared" si="33"/>
        <v xml:space="preserve"> </v>
      </c>
      <c r="G394" t="str">
        <f t="shared" si="34"/>
        <v xml:space="preserve"> </v>
      </c>
      <c r="H394" t="str">
        <f t="shared" si="35"/>
        <v xml:space="preserve"> </v>
      </c>
      <c r="I394" t="str">
        <f t="shared" si="36"/>
        <v xml:space="preserve"> </v>
      </c>
      <c r="J394">
        <v>742</v>
      </c>
      <c r="N394" s="33"/>
    </row>
    <row r="395" spans="1:14" x14ac:dyDescent="0.25">
      <c r="A395">
        <v>744</v>
      </c>
      <c r="B395">
        <f>VLOOKUP($B$4,'Deposition Curves'!A:OQ,(A395/2+6),FALSE)</f>
        <v>0</v>
      </c>
      <c r="C395">
        <v>1</v>
      </c>
      <c r="D395" t="str">
        <f t="shared" si="31"/>
        <v xml:space="preserve"> </v>
      </c>
      <c r="E395" t="str">
        <f t="shared" si="32"/>
        <v xml:space="preserve"> </v>
      </c>
      <c r="F395" t="str">
        <f t="shared" si="33"/>
        <v xml:space="preserve"> </v>
      </c>
      <c r="G395" t="str">
        <f t="shared" si="34"/>
        <v xml:space="preserve"> </v>
      </c>
      <c r="H395" t="str">
        <f t="shared" si="35"/>
        <v xml:space="preserve"> </v>
      </c>
      <c r="I395" t="str">
        <f t="shared" si="36"/>
        <v xml:space="preserve"> </v>
      </c>
      <c r="J395">
        <v>744</v>
      </c>
      <c r="N395" s="33"/>
    </row>
    <row r="396" spans="1:14" x14ac:dyDescent="0.25">
      <c r="A396">
        <v>746</v>
      </c>
      <c r="B396">
        <f>VLOOKUP($B$4,'Deposition Curves'!A:OQ,(A396/2+6),FALSE)</f>
        <v>0</v>
      </c>
      <c r="C396">
        <v>1</v>
      </c>
      <c r="D396" t="str">
        <f t="shared" si="31"/>
        <v xml:space="preserve"> </v>
      </c>
      <c r="E396" t="str">
        <f t="shared" si="32"/>
        <v xml:space="preserve"> </v>
      </c>
      <c r="F396" t="str">
        <f t="shared" si="33"/>
        <v xml:space="preserve"> </v>
      </c>
      <c r="G396" t="str">
        <f t="shared" si="34"/>
        <v xml:space="preserve"> </v>
      </c>
      <c r="H396" t="str">
        <f t="shared" si="35"/>
        <v xml:space="preserve"> </v>
      </c>
      <c r="I396" t="str">
        <f t="shared" si="36"/>
        <v xml:space="preserve"> </v>
      </c>
      <c r="J396">
        <v>746</v>
      </c>
    </row>
    <row r="397" spans="1:14" x14ac:dyDescent="0.25">
      <c r="A397">
        <v>748</v>
      </c>
      <c r="B397">
        <f>VLOOKUP($B$4,'Deposition Curves'!A:OQ,(A397/2+6),FALSE)</f>
        <v>0</v>
      </c>
      <c r="C397">
        <v>1</v>
      </c>
      <c r="D397" t="str">
        <f t="shared" si="31"/>
        <v xml:space="preserve"> </v>
      </c>
      <c r="E397" t="str">
        <f t="shared" si="32"/>
        <v xml:space="preserve"> </v>
      </c>
      <c r="F397" t="str">
        <f t="shared" si="33"/>
        <v xml:space="preserve"> </v>
      </c>
      <c r="G397" t="str">
        <f t="shared" si="34"/>
        <v xml:space="preserve"> </v>
      </c>
      <c r="H397" t="str">
        <f t="shared" si="35"/>
        <v xml:space="preserve"> </v>
      </c>
      <c r="I397" t="str">
        <f t="shared" si="36"/>
        <v xml:space="preserve"> </v>
      </c>
      <c r="J397">
        <v>748</v>
      </c>
      <c r="N397" s="33"/>
    </row>
    <row r="398" spans="1:14" x14ac:dyDescent="0.25">
      <c r="A398">
        <v>750</v>
      </c>
      <c r="B398">
        <f>VLOOKUP($B$4,'Deposition Curves'!A:OQ,(A398/2+6),FALSE)</f>
        <v>0</v>
      </c>
      <c r="C398">
        <v>1</v>
      </c>
      <c r="D398" t="str">
        <f t="shared" si="31"/>
        <v xml:space="preserve"> </v>
      </c>
      <c r="E398" t="str">
        <f t="shared" si="32"/>
        <v xml:space="preserve"> </v>
      </c>
      <c r="F398" t="str">
        <f t="shared" si="33"/>
        <v xml:space="preserve"> </v>
      </c>
      <c r="G398" t="str">
        <f t="shared" si="34"/>
        <v xml:space="preserve"> </v>
      </c>
      <c r="H398" t="str">
        <f t="shared" si="35"/>
        <v xml:space="preserve"> </v>
      </c>
      <c r="I398" t="str">
        <f t="shared" si="36"/>
        <v xml:space="preserve"> </v>
      </c>
      <c r="J398">
        <v>750</v>
      </c>
      <c r="N398" s="33"/>
    </row>
    <row r="399" spans="1:14" x14ac:dyDescent="0.25">
      <c r="A399">
        <v>752</v>
      </c>
      <c r="B399">
        <f>VLOOKUP($B$4,'Deposition Curves'!A:OQ,(A399/2+6),FALSE)</f>
        <v>0</v>
      </c>
      <c r="C399">
        <v>1</v>
      </c>
      <c r="D399" t="str">
        <f t="shared" si="31"/>
        <v xml:space="preserve"> </v>
      </c>
      <c r="E399" t="str">
        <f t="shared" si="32"/>
        <v xml:space="preserve"> </v>
      </c>
      <c r="F399" t="str">
        <f t="shared" si="33"/>
        <v xml:space="preserve"> </v>
      </c>
      <c r="G399" t="str">
        <f t="shared" si="34"/>
        <v xml:space="preserve"> </v>
      </c>
      <c r="H399" t="str">
        <f t="shared" si="35"/>
        <v xml:space="preserve"> </v>
      </c>
      <c r="I399" t="str">
        <f t="shared" si="36"/>
        <v xml:space="preserve"> </v>
      </c>
      <c r="J399">
        <v>752</v>
      </c>
      <c r="N399" s="33"/>
    </row>
    <row r="400" spans="1:14" x14ac:dyDescent="0.25">
      <c r="A400">
        <v>754</v>
      </c>
      <c r="B400">
        <f>VLOOKUP($B$4,'Deposition Curves'!A:OQ,(A400/2+6),FALSE)</f>
        <v>0</v>
      </c>
      <c r="C400">
        <v>1</v>
      </c>
      <c r="D400" t="str">
        <f t="shared" si="31"/>
        <v xml:space="preserve"> </v>
      </c>
      <c r="E400" t="str">
        <f t="shared" si="32"/>
        <v xml:space="preserve"> </v>
      </c>
      <c r="F400" t="str">
        <f t="shared" si="33"/>
        <v xml:space="preserve"> </v>
      </c>
      <c r="G400" t="str">
        <f t="shared" si="34"/>
        <v xml:space="preserve"> </v>
      </c>
      <c r="H400" t="str">
        <f t="shared" si="35"/>
        <v xml:space="preserve"> </v>
      </c>
      <c r="I400" t="str">
        <f t="shared" si="36"/>
        <v xml:space="preserve"> </v>
      </c>
      <c r="J400">
        <v>754</v>
      </c>
      <c r="N400" s="33"/>
    </row>
    <row r="401" spans="1:14" x14ac:dyDescent="0.25">
      <c r="A401">
        <v>756</v>
      </c>
      <c r="B401">
        <f>VLOOKUP($B$4,'Deposition Curves'!A:OQ,(A401/2+6),FALSE)</f>
        <v>0</v>
      </c>
      <c r="C401">
        <v>1</v>
      </c>
      <c r="D401" t="str">
        <f t="shared" si="31"/>
        <v xml:space="preserve"> </v>
      </c>
      <c r="E401" t="str">
        <f t="shared" si="32"/>
        <v xml:space="preserve"> </v>
      </c>
      <c r="F401" t="str">
        <f t="shared" si="33"/>
        <v xml:space="preserve"> </v>
      </c>
      <c r="G401" t="str">
        <f t="shared" si="34"/>
        <v xml:space="preserve"> </v>
      </c>
      <c r="H401" t="str">
        <f t="shared" si="35"/>
        <v xml:space="preserve"> </v>
      </c>
      <c r="I401" t="str">
        <f t="shared" si="36"/>
        <v xml:space="preserve"> </v>
      </c>
      <c r="J401">
        <v>756</v>
      </c>
      <c r="N401" s="33"/>
    </row>
    <row r="402" spans="1:14" x14ac:dyDescent="0.25">
      <c r="A402">
        <v>758</v>
      </c>
      <c r="B402">
        <f>VLOOKUP($B$4,'Deposition Curves'!A:OQ,(A402/2+6),FALSE)</f>
        <v>0</v>
      </c>
      <c r="C402">
        <v>1</v>
      </c>
      <c r="D402" t="str">
        <f t="shared" si="31"/>
        <v xml:space="preserve"> </v>
      </c>
      <c r="E402" t="str">
        <f t="shared" si="32"/>
        <v xml:space="preserve"> </v>
      </c>
      <c r="F402" t="str">
        <f t="shared" si="33"/>
        <v xml:space="preserve"> </v>
      </c>
      <c r="G402" t="str">
        <f t="shared" si="34"/>
        <v xml:space="preserve"> </v>
      </c>
      <c r="H402" t="str">
        <f t="shared" si="35"/>
        <v xml:space="preserve"> </v>
      </c>
      <c r="I402" t="str">
        <f t="shared" si="36"/>
        <v xml:space="preserve"> </v>
      </c>
      <c r="J402">
        <v>758</v>
      </c>
      <c r="N402" s="33"/>
    </row>
    <row r="403" spans="1:14" x14ac:dyDescent="0.25">
      <c r="A403">
        <v>760</v>
      </c>
      <c r="B403">
        <f>VLOOKUP($B$4,'Deposition Curves'!A:OQ,(A403/2+6),FALSE)</f>
        <v>0</v>
      </c>
      <c r="C403">
        <v>1</v>
      </c>
      <c r="D403" t="str">
        <f t="shared" si="31"/>
        <v xml:space="preserve"> </v>
      </c>
      <c r="E403" t="str">
        <f t="shared" si="32"/>
        <v xml:space="preserve"> </v>
      </c>
      <c r="F403" t="str">
        <f t="shared" si="33"/>
        <v xml:space="preserve"> </v>
      </c>
      <c r="G403" t="str">
        <f t="shared" si="34"/>
        <v xml:space="preserve"> </v>
      </c>
      <c r="H403" t="str">
        <f t="shared" si="35"/>
        <v xml:space="preserve"> </v>
      </c>
      <c r="I403" t="str">
        <f t="shared" si="36"/>
        <v xml:space="preserve"> </v>
      </c>
      <c r="J403">
        <v>760</v>
      </c>
      <c r="N403" s="33"/>
    </row>
    <row r="404" spans="1:14" x14ac:dyDescent="0.25">
      <c r="A404">
        <v>762</v>
      </c>
      <c r="B404">
        <f>VLOOKUP($B$4,'Deposition Curves'!A:OQ,(A404/2+6),FALSE)</f>
        <v>0</v>
      </c>
      <c r="C404">
        <v>1</v>
      </c>
      <c r="D404" t="str">
        <f t="shared" si="31"/>
        <v xml:space="preserve"> </v>
      </c>
      <c r="E404" t="str">
        <f t="shared" si="32"/>
        <v xml:space="preserve"> </v>
      </c>
      <c r="F404" t="str">
        <f t="shared" si="33"/>
        <v xml:space="preserve"> </v>
      </c>
      <c r="G404" t="str">
        <f t="shared" si="34"/>
        <v xml:space="preserve"> </v>
      </c>
      <c r="H404" t="str">
        <f t="shared" si="35"/>
        <v xml:space="preserve"> </v>
      </c>
      <c r="I404" t="str">
        <f t="shared" si="36"/>
        <v xml:space="preserve"> </v>
      </c>
      <c r="J404">
        <v>762</v>
      </c>
      <c r="N404" s="33"/>
    </row>
    <row r="405" spans="1:14" x14ac:dyDescent="0.25">
      <c r="A405">
        <v>764</v>
      </c>
      <c r="B405">
        <f>VLOOKUP($B$4,'Deposition Curves'!A:OQ,(A405/2+6),FALSE)</f>
        <v>0</v>
      </c>
      <c r="C405">
        <v>1</v>
      </c>
      <c r="D405" t="str">
        <f t="shared" si="31"/>
        <v xml:space="preserve"> </v>
      </c>
      <c r="E405" t="str">
        <f t="shared" si="32"/>
        <v xml:space="preserve"> </v>
      </c>
      <c r="F405" t="str">
        <f t="shared" si="33"/>
        <v xml:space="preserve"> </v>
      </c>
      <c r="G405" t="str">
        <f t="shared" si="34"/>
        <v xml:space="preserve"> </v>
      </c>
      <c r="H405" t="str">
        <f t="shared" si="35"/>
        <v xml:space="preserve"> </v>
      </c>
      <c r="I405" t="str">
        <f t="shared" si="36"/>
        <v xml:space="preserve"> </v>
      </c>
      <c r="J405">
        <v>764</v>
      </c>
      <c r="N405" s="33"/>
    </row>
    <row r="406" spans="1:14" x14ac:dyDescent="0.25">
      <c r="A406">
        <v>766</v>
      </c>
      <c r="B406">
        <f>VLOOKUP($B$4,'Deposition Curves'!A:OQ,(A406/2+6),FALSE)</f>
        <v>0</v>
      </c>
      <c r="C406">
        <v>1</v>
      </c>
      <c r="D406" t="str">
        <f t="shared" si="31"/>
        <v xml:space="preserve"> </v>
      </c>
      <c r="E406" t="str">
        <f t="shared" si="32"/>
        <v xml:space="preserve"> </v>
      </c>
      <c r="F406" t="str">
        <f t="shared" si="33"/>
        <v xml:space="preserve"> </v>
      </c>
      <c r="G406" t="str">
        <f t="shared" si="34"/>
        <v xml:space="preserve"> </v>
      </c>
      <c r="H406" t="str">
        <f t="shared" si="35"/>
        <v xml:space="preserve"> </v>
      </c>
      <c r="I406" t="str">
        <f t="shared" si="36"/>
        <v xml:space="preserve"> </v>
      </c>
      <c r="J406">
        <v>766</v>
      </c>
      <c r="N406" s="33"/>
    </row>
    <row r="407" spans="1:14" x14ac:dyDescent="0.25">
      <c r="A407">
        <v>768</v>
      </c>
      <c r="B407">
        <f>VLOOKUP($B$4,'Deposition Curves'!A:OQ,(A407/2+6),FALSE)</f>
        <v>0</v>
      </c>
      <c r="C407">
        <v>1</v>
      </c>
      <c r="D407" t="str">
        <f t="shared" si="31"/>
        <v xml:space="preserve"> </v>
      </c>
      <c r="E407" t="str">
        <f t="shared" si="32"/>
        <v xml:space="preserve"> </v>
      </c>
      <c r="F407" t="str">
        <f t="shared" si="33"/>
        <v xml:space="preserve"> </v>
      </c>
      <c r="G407" t="str">
        <f t="shared" si="34"/>
        <v xml:space="preserve"> </v>
      </c>
      <c r="H407" t="str">
        <f t="shared" si="35"/>
        <v xml:space="preserve"> </v>
      </c>
      <c r="I407" t="str">
        <f t="shared" si="36"/>
        <v xml:space="preserve"> </v>
      </c>
      <c r="J407">
        <v>768</v>
      </c>
      <c r="N407" s="33"/>
    </row>
    <row r="408" spans="1:14" x14ac:dyDescent="0.25">
      <c r="A408">
        <v>770</v>
      </c>
      <c r="B408">
        <f>VLOOKUP($B$4,'Deposition Curves'!A:OQ,(A408/2+6),FALSE)</f>
        <v>0</v>
      </c>
      <c r="C408">
        <v>1</v>
      </c>
      <c r="D408" t="str">
        <f t="shared" si="31"/>
        <v xml:space="preserve"> </v>
      </c>
      <c r="E408" t="str">
        <f t="shared" si="32"/>
        <v xml:space="preserve"> </v>
      </c>
      <c r="F408" t="str">
        <f t="shared" si="33"/>
        <v xml:space="preserve"> </v>
      </c>
      <c r="G408" t="str">
        <f t="shared" si="34"/>
        <v xml:space="preserve"> </v>
      </c>
      <c r="H408" t="str">
        <f t="shared" si="35"/>
        <v xml:space="preserve"> </v>
      </c>
      <c r="I408" t="str">
        <f t="shared" si="36"/>
        <v xml:space="preserve"> </v>
      </c>
      <c r="J408">
        <v>770</v>
      </c>
      <c r="N408" s="33"/>
    </row>
    <row r="409" spans="1:14" x14ac:dyDescent="0.25">
      <c r="A409">
        <v>772</v>
      </c>
      <c r="B409">
        <f>VLOOKUP($B$4,'Deposition Curves'!A:OQ,(A409/2+6),FALSE)</f>
        <v>0</v>
      </c>
      <c r="C409">
        <v>1</v>
      </c>
      <c r="D409" t="str">
        <f t="shared" ref="D409:D423" si="37">IF(B409=0," ",B409*C409)</f>
        <v xml:space="preserve"> </v>
      </c>
      <c r="E409" t="str">
        <f t="shared" ref="E409:E423" si="38">IF(B410=0," ",AVERAGE(AVERAGE(D409:D410),D410,AVERAGE(D410:D411)))</f>
        <v xml:space="preserve"> </v>
      </c>
      <c r="F409" t="str">
        <f t="shared" ref="F409:F423" si="39">IF(B410=0," ",AVERAGE(AVERAGE(D409:D410),D410,AVERAGE(D410:D411)))</f>
        <v xml:space="preserve"> </v>
      </c>
      <c r="G409" t="str">
        <f t="shared" ref="G409:G423" si="40">IF(B410=0," ",AVERAGE(AVERAGE(D409:D410),D410,AVERAGE(D410:D411)))</f>
        <v xml:space="preserve"> </v>
      </c>
      <c r="H409" t="str">
        <f t="shared" ref="H409:H423" si="41">IF(B410=0," ",AVERAGE(D409:D419))</f>
        <v xml:space="preserve"> </v>
      </c>
      <c r="I409" t="str">
        <f t="shared" ref="I409:I423" si="42">IF(B410=0," ",AVERAGE(D409:D459))</f>
        <v xml:space="preserve"> </v>
      </c>
      <c r="J409">
        <v>772</v>
      </c>
      <c r="N409" s="33"/>
    </row>
    <row r="410" spans="1:14" x14ac:dyDescent="0.25">
      <c r="A410">
        <v>774</v>
      </c>
      <c r="B410">
        <f>VLOOKUP($B$4,'Deposition Curves'!A:OQ,(A410/2+6),FALSE)</f>
        <v>0</v>
      </c>
      <c r="C410">
        <v>1</v>
      </c>
      <c r="D410" t="str">
        <f t="shared" si="37"/>
        <v xml:space="preserve"> </v>
      </c>
      <c r="E410" t="str">
        <f t="shared" si="38"/>
        <v xml:space="preserve"> </v>
      </c>
      <c r="F410" t="str">
        <f t="shared" si="39"/>
        <v xml:space="preserve"> </v>
      </c>
      <c r="G410" t="str">
        <f t="shared" si="40"/>
        <v xml:space="preserve"> </v>
      </c>
      <c r="H410" t="str">
        <f t="shared" si="41"/>
        <v xml:space="preserve"> </v>
      </c>
      <c r="I410" t="str">
        <f t="shared" si="42"/>
        <v xml:space="preserve"> </v>
      </c>
      <c r="J410">
        <v>774</v>
      </c>
      <c r="N410" s="33"/>
    </row>
    <row r="411" spans="1:14" x14ac:dyDescent="0.25">
      <c r="A411">
        <v>776</v>
      </c>
      <c r="B411">
        <f>VLOOKUP($B$4,'Deposition Curves'!A:OQ,(A411/2+6),FALSE)</f>
        <v>0</v>
      </c>
      <c r="C411">
        <v>1</v>
      </c>
      <c r="D411" t="str">
        <f t="shared" si="37"/>
        <v xml:space="preserve"> </v>
      </c>
      <c r="E411" t="str">
        <f t="shared" si="38"/>
        <v xml:space="preserve"> </v>
      </c>
      <c r="F411" t="str">
        <f t="shared" si="39"/>
        <v xml:space="preserve"> </v>
      </c>
      <c r="G411" t="str">
        <f t="shared" si="40"/>
        <v xml:space="preserve"> </v>
      </c>
      <c r="H411" t="str">
        <f t="shared" si="41"/>
        <v xml:space="preserve"> </v>
      </c>
      <c r="I411" t="str">
        <f t="shared" si="42"/>
        <v xml:space="preserve"> </v>
      </c>
      <c r="J411">
        <v>776</v>
      </c>
      <c r="N411" s="33"/>
    </row>
    <row r="412" spans="1:14" x14ac:dyDescent="0.25">
      <c r="A412">
        <v>778</v>
      </c>
      <c r="B412">
        <f>VLOOKUP($B$4,'Deposition Curves'!A:OQ,(A412/2+6),FALSE)</f>
        <v>0</v>
      </c>
      <c r="C412">
        <v>1</v>
      </c>
      <c r="D412" t="str">
        <f t="shared" si="37"/>
        <v xml:space="preserve"> </v>
      </c>
      <c r="E412" t="str">
        <f t="shared" si="38"/>
        <v xml:space="preserve"> </v>
      </c>
      <c r="F412" t="str">
        <f t="shared" si="39"/>
        <v xml:space="preserve"> </v>
      </c>
      <c r="G412" t="str">
        <f t="shared" si="40"/>
        <v xml:space="preserve"> </v>
      </c>
      <c r="H412" t="str">
        <f t="shared" si="41"/>
        <v xml:space="preserve"> </v>
      </c>
      <c r="I412" t="str">
        <f t="shared" si="42"/>
        <v xml:space="preserve"> </v>
      </c>
      <c r="J412">
        <v>778</v>
      </c>
      <c r="N412" s="33"/>
    </row>
    <row r="413" spans="1:14" x14ac:dyDescent="0.25">
      <c r="A413">
        <v>780</v>
      </c>
      <c r="B413">
        <f>VLOOKUP($B$4,'Deposition Curves'!A:OQ,(A413/2+6),FALSE)</f>
        <v>0</v>
      </c>
      <c r="C413">
        <v>1</v>
      </c>
      <c r="D413" t="str">
        <f t="shared" si="37"/>
        <v xml:space="preserve"> </v>
      </c>
      <c r="E413" t="str">
        <f t="shared" si="38"/>
        <v xml:space="preserve"> </v>
      </c>
      <c r="F413" t="str">
        <f t="shared" si="39"/>
        <v xml:space="preserve"> </v>
      </c>
      <c r="G413" t="str">
        <f t="shared" si="40"/>
        <v xml:space="preserve"> </v>
      </c>
      <c r="H413" t="str">
        <f t="shared" si="41"/>
        <v xml:space="preserve"> </v>
      </c>
      <c r="I413" t="str">
        <f t="shared" si="42"/>
        <v xml:space="preserve"> </v>
      </c>
      <c r="J413">
        <v>780</v>
      </c>
      <c r="N413" s="33"/>
    </row>
    <row r="414" spans="1:14" x14ac:dyDescent="0.25">
      <c r="A414">
        <v>782</v>
      </c>
      <c r="B414">
        <f>VLOOKUP($B$4,'Deposition Curves'!A:OQ,(A414/2+6),FALSE)</f>
        <v>0</v>
      </c>
      <c r="C414">
        <v>1</v>
      </c>
      <c r="D414" t="str">
        <f t="shared" si="37"/>
        <v xml:space="preserve"> </v>
      </c>
      <c r="E414" t="str">
        <f t="shared" si="38"/>
        <v xml:space="preserve"> </v>
      </c>
      <c r="F414" t="str">
        <f t="shared" si="39"/>
        <v xml:space="preserve"> </v>
      </c>
      <c r="G414" t="str">
        <f t="shared" si="40"/>
        <v xml:space="preserve"> </v>
      </c>
      <c r="H414" t="str">
        <f t="shared" si="41"/>
        <v xml:space="preserve"> </v>
      </c>
      <c r="I414" t="str">
        <f t="shared" si="42"/>
        <v xml:space="preserve"> </v>
      </c>
      <c r="J414">
        <v>782</v>
      </c>
      <c r="N414" s="33"/>
    </row>
    <row r="415" spans="1:14" x14ac:dyDescent="0.25">
      <c r="A415">
        <v>784</v>
      </c>
      <c r="B415">
        <f>VLOOKUP($B$4,'Deposition Curves'!A:OQ,(A415/2+6),FALSE)</f>
        <v>0</v>
      </c>
      <c r="C415">
        <v>1</v>
      </c>
      <c r="D415" t="str">
        <f t="shared" si="37"/>
        <v xml:space="preserve"> </v>
      </c>
      <c r="E415" t="str">
        <f t="shared" si="38"/>
        <v xml:space="preserve"> </v>
      </c>
      <c r="F415" t="str">
        <f t="shared" si="39"/>
        <v xml:space="preserve"> </v>
      </c>
      <c r="G415" t="str">
        <f t="shared" si="40"/>
        <v xml:space="preserve"> </v>
      </c>
      <c r="H415" t="str">
        <f t="shared" si="41"/>
        <v xml:space="preserve"> </v>
      </c>
      <c r="I415" t="str">
        <f t="shared" si="42"/>
        <v xml:space="preserve"> </v>
      </c>
      <c r="J415">
        <v>784</v>
      </c>
      <c r="N415" s="33"/>
    </row>
    <row r="416" spans="1:14" x14ac:dyDescent="0.25">
      <c r="A416">
        <v>786</v>
      </c>
      <c r="B416">
        <f>VLOOKUP($B$4,'Deposition Curves'!A:OQ,(A416/2+6),FALSE)</f>
        <v>0</v>
      </c>
      <c r="C416">
        <v>1</v>
      </c>
      <c r="D416" t="str">
        <f t="shared" si="37"/>
        <v xml:space="preserve"> </v>
      </c>
      <c r="E416" t="str">
        <f t="shared" si="38"/>
        <v xml:space="preserve"> </v>
      </c>
      <c r="F416" t="str">
        <f t="shared" si="39"/>
        <v xml:space="preserve"> </v>
      </c>
      <c r="G416" t="str">
        <f t="shared" si="40"/>
        <v xml:space="preserve"> </v>
      </c>
      <c r="H416" t="str">
        <f t="shared" si="41"/>
        <v xml:space="preserve"> </v>
      </c>
      <c r="I416" t="str">
        <f t="shared" si="42"/>
        <v xml:space="preserve"> </v>
      </c>
      <c r="J416">
        <v>786</v>
      </c>
      <c r="N416" s="33"/>
    </row>
    <row r="417" spans="1:14" x14ac:dyDescent="0.25">
      <c r="A417">
        <v>788</v>
      </c>
      <c r="B417">
        <f>VLOOKUP($B$4,'Deposition Curves'!A:OQ,(A417/2+6),FALSE)</f>
        <v>0</v>
      </c>
      <c r="C417">
        <v>1</v>
      </c>
      <c r="D417" t="str">
        <f t="shared" si="37"/>
        <v xml:space="preserve"> </v>
      </c>
      <c r="E417" t="str">
        <f t="shared" si="38"/>
        <v xml:space="preserve"> </v>
      </c>
      <c r="F417" t="str">
        <f t="shared" si="39"/>
        <v xml:space="preserve"> </v>
      </c>
      <c r="G417" t="str">
        <f t="shared" si="40"/>
        <v xml:space="preserve"> </v>
      </c>
      <c r="H417" t="str">
        <f t="shared" si="41"/>
        <v xml:space="preserve"> </v>
      </c>
      <c r="I417" t="str">
        <f t="shared" si="42"/>
        <v xml:space="preserve"> </v>
      </c>
      <c r="J417">
        <v>788</v>
      </c>
      <c r="N417" s="33"/>
    </row>
    <row r="418" spans="1:14" x14ac:dyDescent="0.25">
      <c r="A418">
        <v>790</v>
      </c>
      <c r="B418">
        <f>VLOOKUP($B$4,'Deposition Curves'!A:OQ,(A418/2+6),FALSE)</f>
        <v>0</v>
      </c>
      <c r="C418">
        <v>1</v>
      </c>
      <c r="D418" t="str">
        <f t="shared" si="37"/>
        <v xml:space="preserve"> </v>
      </c>
      <c r="E418" t="str">
        <f t="shared" si="38"/>
        <v xml:space="preserve"> </v>
      </c>
      <c r="F418" t="str">
        <f t="shared" si="39"/>
        <v xml:space="preserve"> </v>
      </c>
      <c r="G418" t="str">
        <f t="shared" si="40"/>
        <v xml:space="preserve"> </v>
      </c>
      <c r="H418" t="str">
        <f t="shared" si="41"/>
        <v xml:space="preserve"> </v>
      </c>
      <c r="I418" t="str">
        <f t="shared" si="42"/>
        <v xml:space="preserve"> </v>
      </c>
      <c r="J418">
        <v>790</v>
      </c>
      <c r="N418" s="33"/>
    </row>
    <row r="419" spans="1:14" x14ac:dyDescent="0.25">
      <c r="A419">
        <v>792</v>
      </c>
      <c r="B419">
        <f>VLOOKUP($B$4,'Deposition Curves'!A:OQ,(A419/2+6),FALSE)</f>
        <v>0</v>
      </c>
      <c r="C419">
        <v>1</v>
      </c>
      <c r="D419" t="str">
        <f t="shared" si="37"/>
        <v xml:space="preserve"> </v>
      </c>
      <c r="E419" t="str">
        <f t="shared" si="38"/>
        <v xml:space="preserve"> </v>
      </c>
      <c r="F419" t="str">
        <f t="shared" si="39"/>
        <v xml:space="preserve"> </v>
      </c>
      <c r="G419" t="str">
        <f t="shared" si="40"/>
        <v xml:space="preserve"> </v>
      </c>
      <c r="H419" t="str">
        <f t="shared" si="41"/>
        <v xml:space="preserve"> </v>
      </c>
      <c r="I419" t="str">
        <f t="shared" si="42"/>
        <v xml:space="preserve"> </v>
      </c>
      <c r="J419">
        <v>792</v>
      </c>
      <c r="N419" s="33"/>
    </row>
    <row r="420" spans="1:14" x14ac:dyDescent="0.25">
      <c r="A420">
        <v>794</v>
      </c>
      <c r="B420">
        <f>VLOOKUP($B$4,'Deposition Curves'!A:OQ,(A420/2+6),FALSE)</f>
        <v>0</v>
      </c>
      <c r="C420">
        <v>1</v>
      </c>
      <c r="D420" t="str">
        <f t="shared" si="37"/>
        <v xml:space="preserve"> </v>
      </c>
      <c r="E420" t="str">
        <f t="shared" si="38"/>
        <v xml:space="preserve"> </v>
      </c>
      <c r="F420" t="str">
        <f t="shared" si="39"/>
        <v xml:space="preserve"> </v>
      </c>
      <c r="G420" t="str">
        <f t="shared" si="40"/>
        <v xml:space="preserve"> </v>
      </c>
      <c r="H420" t="str">
        <f t="shared" si="41"/>
        <v xml:space="preserve"> </v>
      </c>
      <c r="I420" t="str">
        <f t="shared" si="42"/>
        <v xml:space="preserve"> </v>
      </c>
      <c r="J420">
        <v>794</v>
      </c>
    </row>
    <row r="421" spans="1:14" x14ac:dyDescent="0.25">
      <c r="A421">
        <v>796</v>
      </c>
      <c r="B421">
        <f>VLOOKUP($B$4,'Deposition Curves'!A:OQ,(A421/2+6),FALSE)</f>
        <v>0</v>
      </c>
      <c r="C421">
        <v>1</v>
      </c>
      <c r="D421" t="str">
        <f t="shared" si="37"/>
        <v xml:space="preserve"> </v>
      </c>
      <c r="E421" t="str">
        <f t="shared" si="38"/>
        <v xml:space="preserve"> </v>
      </c>
      <c r="F421" t="str">
        <f t="shared" si="39"/>
        <v xml:space="preserve"> </v>
      </c>
      <c r="G421" t="str">
        <f t="shared" si="40"/>
        <v xml:space="preserve"> </v>
      </c>
      <c r="H421" t="str">
        <f t="shared" si="41"/>
        <v xml:space="preserve"> </v>
      </c>
      <c r="I421" t="str">
        <f t="shared" si="42"/>
        <v xml:space="preserve"> </v>
      </c>
      <c r="J421">
        <v>796</v>
      </c>
      <c r="N421" s="33"/>
    </row>
    <row r="422" spans="1:14" x14ac:dyDescent="0.25">
      <c r="A422">
        <v>798</v>
      </c>
      <c r="B422">
        <f>VLOOKUP($B$4,'Deposition Curves'!A:OQ,(A422/2+6),FALSE)</f>
        <v>0</v>
      </c>
      <c r="C422">
        <v>1</v>
      </c>
      <c r="D422" t="str">
        <f t="shared" si="37"/>
        <v xml:space="preserve"> </v>
      </c>
      <c r="E422" t="str">
        <f t="shared" si="38"/>
        <v xml:space="preserve"> </v>
      </c>
      <c r="F422" t="str">
        <f t="shared" si="39"/>
        <v xml:space="preserve"> </v>
      </c>
      <c r="G422" t="str">
        <f t="shared" si="40"/>
        <v xml:space="preserve"> </v>
      </c>
      <c r="H422" t="str">
        <f t="shared" si="41"/>
        <v xml:space="preserve"> </v>
      </c>
      <c r="I422" t="str">
        <f t="shared" si="42"/>
        <v xml:space="preserve"> </v>
      </c>
      <c r="J422">
        <v>798</v>
      </c>
      <c r="N422" s="33"/>
    </row>
    <row r="423" spans="1:14" x14ac:dyDescent="0.25">
      <c r="A423">
        <v>800</v>
      </c>
      <c r="B423">
        <f>VLOOKUP($B$4,'Deposition Curves'!A:OQ,(A423/2+6),FALSE)</f>
        <v>0</v>
      </c>
      <c r="C423">
        <v>1</v>
      </c>
      <c r="D423" t="str">
        <f t="shared" si="37"/>
        <v xml:space="preserve"> </v>
      </c>
      <c r="E423" t="str">
        <f t="shared" si="38"/>
        <v xml:space="preserve"> </v>
      </c>
      <c r="F423" t="str">
        <f t="shared" si="39"/>
        <v xml:space="preserve"> </v>
      </c>
      <c r="G423" t="str">
        <f t="shared" si="40"/>
        <v xml:space="preserve"> </v>
      </c>
      <c r="H423" t="str">
        <f t="shared" si="41"/>
        <v xml:space="preserve"> </v>
      </c>
      <c r="I423" t="str">
        <f t="shared" si="42"/>
        <v xml:space="preserve"> </v>
      </c>
      <c r="J423">
        <v>800</v>
      </c>
      <c r="N423" s="33"/>
    </row>
  </sheetData>
  <sheetProtection algorithmName="SHA-512" hashValue="2nxt2cfw++c5Boq5uzE/2n54e9yjoOyzdMKk1oYGpX0LaDB0j0L0R6c6dlLucME8oJ0v4ecOXzQMQXB7Pzf6fA==" saltValue="5DrfXpBXu+xu61+KO+W6Jw==" spinCount="100000" sheet="1" objects="1" scenarios="1" selectLockedCells="1" selectUnlockedCells="1"/>
  <conditionalFormatting sqref="E24:E423">
    <cfRule type="cellIs" dxfId="14" priority="30" operator="lessThan">
      <formula>$F$9</formula>
    </cfRule>
    <cfRule type="cellIs" dxfId="13" priority="31" operator="equal">
      <formula>$F$9</formula>
    </cfRule>
    <cfRule type="cellIs" dxfId="12" priority="32" operator="greaterThan">
      <formula>$F$9</formula>
    </cfRule>
  </conditionalFormatting>
  <conditionalFormatting sqref="I24:I423">
    <cfRule type="cellIs" dxfId="11" priority="27" operator="lessThan">
      <formula>$F$13</formula>
    </cfRule>
    <cfRule type="cellIs" dxfId="10" priority="28" operator="equal">
      <formula>$F$13</formula>
    </cfRule>
    <cfRule type="cellIs" dxfId="9" priority="29" operator="greaterThan">
      <formula>$F$13</formula>
    </cfRule>
  </conditionalFormatting>
  <conditionalFormatting sqref="F24:F423">
    <cfRule type="cellIs" dxfId="8" priority="24" operator="lessThan">
      <formula>$F$10</formula>
    </cfRule>
    <cfRule type="cellIs" dxfId="7" priority="25" operator="equal">
      <formula>$F$10</formula>
    </cfRule>
    <cfRule type="cellIs" dxfId="6" priority="26" operator="greaterThan">
      <formula>$F$10</formula>
    </cfRule>
  </conditionalFormatting>
  <conditionalFormatting sqref="G24:G423">
    <cfRule type="cellIs" dxfId="5" priority="21" operator="lessThan">
      <formula>$F$11</formula>
    </cfRule>
    <cfRule type="cellIs" dxfId="4" priority="22" operator="equal">
      <formula>$F$11</formula>
    </cfRule>
    <cfRule type="cellIs" dxfId="3" priority="23" operator="greaterThan">
      <formula>$F$11</formula>
    </cfRule>
  </conditionalFormatting>
  <conditionalFormatting sqref="H24:H423">
    <cfRule type="cellIs" dxfId="2" priority="18" operator="lessThan">
      <formula>$F$12</formula>
    </cfRule>
    <cfRule type="cellIs" dxfId="1" priority="19" operator="equal">
      <formula>$F$12</formula>
    </cfRule>
    <cfRule type="cellIs" dxfId="0" priority="20" operator="greaterThan">
      <formula>$F$12</formula>
    </cfRule>
  </conditionalFormatting>
  <conditionalFormatting sqref="E24:I423">
    <cfRule type="containsText" priority="2" stopIfTrue="1" operator="containsText" text=" ">
      <formula>NOT(ISERROR(SEARCH(" ",E24)))</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00782AAB515E47F68D0ED650F5E2ABDE" version="1.0.0">
  <systemFields>
    <field name="Objective-Id">
      <value order="0">A2947762</value>
    </field>
    <field name="Objective-Title">
      <value order="0">SDMT pilot -grains calculator_permit v2.0 - National permit</value>
    </field>
    <field name="Objective-Description">
      <value order="0"/>
    </field>
    <field name="Objective-CreationStamp">
      <value order="0">2023-01-05T02:11:45Z</value>
    </field>
    <field name="Objective-IsApproved">
      <value order="0">false</value>
    </field>
    <field name="Objective-IsPublished">
      <value order="0">false</value>
    </field>
    <field name="Objective-DatePublished">
      <value order="0"/>
    </field>
    <field name="Objective-ModificationStamp">
      <value order="0">2023-05-19T02:48:07Z</value>
    </field>
    <field name="Objective-Owner">
      <value order="0">Gary Dorr</value>
    </field>
    <field name="Objective-Path">
      <value order="0">APVMA:OFFICE OF THE CHIEF SCIENTIST:Science and Regulatory Issues:Spray Drift:Spray Drift Project - Development Discussion Papers:SDP - Development - Discussion Papers - Spray Drift Implementation - General Public:Stage 2:Pilot:Grains - 5 year national permit</value>
    </field>
    <field name="Objective-Parent">
      <value order="0">Grains - 5 year national permit</value>
    </field>
    <field name="Objective-State">
      <value order="0">Being Drafted</value>
    </field>
    <field name="Objective-VersionId">
      <value order="0">vA4491975</value>
    </field>
    <field name="Objective-Version">
      <value order="0">0.10</value>
    </field>
    <field name="Objective-VersionNumber">
      <value order="0">10</value>
    </field>
    <field name="Objective-VersionComment">
      <value order="0"/>
    </field>
    <field name="Objective-FileNumber">
      <value order="0">2013\2111</value>
    </field>
    <field name="Objective-Classification">
      <value order="0">OFFICIAL</value>
    </field>
    <field name="Objective-Caveats">
      <value order="0"/>
    </field>
  </systemFields>
  <catalogues>
    <catalogue name="Document Type Catalogue" type="type" ori="id:cA101">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00782AAB515E47F68D0ED650F5E2AB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Instructions</vt:lpstr>
      <vt:lpstr>Use Details</vt:lpstr>
      <vt:lpstr>SDMT Conditions</vt:lpstr>
      <vt:lpstr>Products</vt:lpstr>
      <vt:lpstr>Mixes</vt:lpstr>
      <vt:lpstr>Deposition Curves</vt:lpstr>
      <vt:lpstr>P1 - Risk Re-assessment</vt:lpstr>
      <vt:lpstr>Application_description</vt:lpstr>
      <vt:lpstr>GroundStandardScenarios</vt:lpstr>
      <vt:lpstr>Instructions!Print_Area</vt:lpstr>
      <vt:lpstr>'SDMT Conditions'!Print_Area</vt:lpstr>
      <vt:lpstr>'Use Details'!Print_Area</vt:lpstr>
      <vt:lpstr>Product_Number</vt:lpstr>
    </vt:vector>
  </TitlesOfParts>
  <Company>APVMA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Modified Spray Drift Management Tool</dc:title>
  <dc:creator>APVMA</dc:creator>
  <cp:keywords/>
  <cp:lastModifiedBy>ELLIOTT, Amy</cp:lastModifiedBy>
  <cp:lastPrinted>2023-05-19T02:18:37Z</cp:lastPrinted>
  <dcterms:created xsi:type="dcterms:W3CDTF">2015-03-26T03:16:12Z</dcterms:created>
  <dcterms:modified xsi:type="dcterms:W3CDTF">2023-05-19T06:04:56Z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A2947762</vt:lpwstr>
  </property>
  <property fmtid="{D5CDD505-2E9C-101B-9397-08002B2CF9AE}" pid="4" name="Objective-Title">
    <vt:lpwstr>SDMT pilot -grains calculator_permit v2.0 - National permit</vt:lpwstr>
  </property>
  <property fmtid="{D5CDD505-2E9C-101B-9397-08002B2CF9AE}" pid="5" name="Objective-Comment">
    <vt:lpwstr/>
  </property>
  <property fmtid="{D5CDD505-2E9C-101B-9397-08002B2CF9AE}" pid="6" name="Objective-CreationStamp">
    <vt:filetime>2023-01-05T06:11:03Z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2023-05-19T02:48:07Z</vt:filetime>
  </property>
  <property fmtid="{D5CDD505-2E9C-101B-9397-08002B2CF9AE}" pid="11" name="Objective-Owner">
    <vt:lpwstr>Gary Dorr</vt:lpwstr>
  </property>
  <property fmtid="{D5CDD505-2E9C-101B-9397-08002B2CF9AE}" pid="12" name="Objective-Path">
    <vt:lpwstr>APVMA:OFFICE OF THE CHIEF SCIENTIST:Science and Regulatory Issues:Spray Drift:Spray Drift Project - Development Discussion Papers:SDP - Development - Discussion Papers - Spray Drift Implementation - General Public:Stage 2:Pilot:Grains - 5 year national permit:</vt:lpwstr>
  </property>
  <property fmtid="{D5CDD505-2E9C-101B-9397-08002B2CF9AE}" pid="13" name="Objective-Parent">
    <vt:lpwstr>Grains - 5 year national permit</vt:lpwstr>
  </property>
  <property fmtid="{D5CDD505-2E9C-101B-9397-08002B2CF9AE}" pid="14" name="Objective-State">
    <vt:lpwstr>Being Drafted</vt:lpwstr>
  </property>
  <property fmtid="{D5CDD505-2E9C-101B-9397-08002B2CF9AE}" pid="15" name="Objective-Version">
    <vt:lpwstr>0.10</vt:lpwstr>
  </property>
  <property fmtid="{D5CDD505-2E9C-101B-9397-08002B2CF9AE}" pid="16" name="Objective-VersionNumber">
    <vt:r8>10</vt:r8>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Description">
    <vt:lpwstr/>
  </property>
  <property fmtid="{D5CDD505-2E9C-101B-9397-08002B2CF9AE}" pid="22" name="Objective-VersionId">
    <vt:lpwstr>vA4491975</vt:lpwstr>
  </property>
  <property fmtid="{D5CDD505-2E9C-101B-9397-08002B2CF9AE}" pid="23" name="Objective-Connect Creator">
    <vt:lpwstr/>
  </property>
  <property fmtid="{D5CDD505-2E9C-101B-9397-08002B2CF9AE}" pid="24" name="Objective-Connect Creator [system]">
    <vt:lpwstr/>
  </property>
  <property fmtid="{D5CDD505-2E9C-101B-9397-08002B2CF9AE}" pid="25" name="PM_ProtectiveMarkingImage_Header">
    <vt:lpwstr>C:\Program Files (x86)\Common Files\janusNET Shared\janusSEAL\Images\DocumentSlashBlue.png</vt:lpwstr>
  </property>
  <property fmtid="{D5CDD505-2E9C-101B-9397-08002B2CF9AE}" pid="26" name="PM_Caveats_Count">
    <vt:lpwstr>0</vt:lpwstr>
  </property>
  <property fmtid="{D5CDD505-2E9C-101B-9397-08002B2CF9AE}" pid="27" name="PM_DisplayValueSecClassificationWithQualifier">
    <vt:lpwstr>OFFICIAL</vt:lpwstr>
  </property>
  <property fmtid="{D5CDD505-2E9C-101B-9397-08002B2CF9AE}" pid="28" name="PM_Qualifier">
    <vt:lpwstr/>
  </property>
  <property fmtid="{D5CDD505-2E9C-101B-9397-08002B2CF9AE}" pid="29" name="PM_SecurityClassification">
    <vt:lpwstr>OFFICIAL</vt:lpwstr>
  </property>
  <property fmtid="{D5CDD505-2E9C-101B-9397-08002B2CF9AE}" pid="30" name="PM_InsertionValue">
    <vt:lpwstr>OFFICIAL</vt:lpwstr>
  </property>
  <property fmtid="{D5CDD505-2E9C-101B-9397-08002B2CF9AE}" pid="31" name="PM_Originating_FileId">
    <vt:lpwstr>48252732530E469A93E96399C4FFA683</vt:lpwstr>
  </property>
  <property fmtid="{D5CDD505-2E9C-101B-9397-08002B2CF9AE}" pid="32" name="PM_ProtectiveMarkingValue_Footer">
    <vt:lpwstr>OFFICIAL</vt:lpwstr>
  </property>
  <property fmtid="{D5CDD505-2E9C-101B-9397-08002B2CF9AE}" pid="33" name="PM_Originator_Hash_SHA1">
    <vt:lpwstr>BEEFA6915820BB30C0656A7C7311568FAB01FA6C</vt:lpwstr>
  </property>
  <property fmtid="{D5CDD505-2E9C-101B-9397-08002B2CF9AE}" pid="34" name="PM_OriginationTimeStamp">
    <vt:lpwstr>2020-08-21T07:53:41Z</vt:lpwstr>
  </property>
  <property fmtid="{D5CDD505-2E9C-101B-9397-08002B2CF9AE}" pid="35" name="PM_ProtectiveMarkingValue_Header">
    <vt:lpwstr>OFFICIAL</vt:lpwstr>
  </property>
  <property fmtid="{D5CDD505-2E9C-101B-9397-08002B2CF9AE}" pid="36" name="PM_ProtectiveMarkingImage_Footer">
    <vt:lpwstr>C:\Program Files (x86)\Common Files\janusNET Shared\janusSEAL\Images\DocumentSlashBlue.png</vt:lpwstr>
  </property>
  <property fmtid="{D5CDD505-2E9C-101B-9397-08002B2CF9AE}" pid="37" name="PM_Namespace">
    <vt:lpwstr>gov.au</vt:lpwstr>
  </property>
  <property fmtid="{D5CDD505-2E9C-101B-9397-08002B2CF9AE}" pid="38" name="PM_Version">
    <vt:lpwstr>2018.3</vt:lpwstr>
  </property>
  <property fmtid="{D5CDD505-2E9C-101B-9397-08002B2CF9AE}" pid="39" name="PM_Note">
    <vt:lpwstr/>
  </property>
  <property fmtid="{D5CDD505-2E9C-101B-9397-08002B2CF9AE}" pid="40" name="PM_Markers">
    <vt:lpwstr/>
  </property>
  <property fmtid="{D5CDD505-2E9C-101B-9397-08002B2CF9AE}" pid="41" name="PM_Hash_Version">
    <vt:lpwstr>2018.0</vt:lpwstr>
  </property>
  <property fmtid="{D5CDD505-2E9C-101B-9397-08002B2CF9AE}" pid="42" name="PM_Hash_Salt_Prev">
    <vt:lpwstr>16E764A91CEC1DB57FFB6E135773BFDE</vt:lpwstr>
  </property>
  <property fmtid="{D5CDD505-2E9C-101B-9397-08002B2CF9AE}" pid="43" name="PM_Hash_Salt">
    <vt:lpwstr>2214D34A0AD72702CD6D094ACA13E87E</vt:lpwstr>
  </property>
  <property fmtid="{D5CDD505-2E9C-101B-9397-08002B2CF9AE}" pid="44" name="PM_Hash_SHA1">
    <vt:lpwstr>B52F2B5861C7547D761F9AF2A1E163DEE86AA3E0</vt:lpwstr>
  </property>
  <property fmtid="{D5CDD505-2E9C-101B-9397-08002B2CF9AE}" pid="45" name="PM_PrintOutPlacement_XLS">
    <vt:lpwstr/>
  </property>
  <property fmtid="{D5CDD505-2E9C-101B-9397-08002B2CF9AE}" pid="46" name="PM_SecurityClassification_Prev">
    <vt:lpwstr>OFFICIAL</vt:lpwstr>
  </property>
  <property fmtid="{D5CDD505-2E9C-101B-9397-08002B2CF9AE}" pid="47" name="PM_Qualifier_Prev">
    <vt:lpwstr/>
  </property>
</Properties>
</file>